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SRDMZ-Međ.Žup\Desktop\"/>
    </mc:Choice>
  </mc:AlternateContent>
  <xr:revisionPtr revIDLastSave="0" documentId="13_ncr:1_{82005337-0474-4D89-BAEE-83BEC22C2FBE}" xr6:coauthVersionLast="47" xr6:coauthVersionMax="47" xr10:uidLastSave="{00000000-0000-0000-0000-000000000000}"/>
  <bookViews>
    <workbookView xWindow="-120" yWindow="-120" windowWidth="29040" windowHeight="15720" firstSheet="9" activeTab="12" xr2:uid="{00000000-000D-0000-FFFF-FFFF00000000}"/>
  </bookViews>
  <sheets>
    <sheet name="1. ML ekipno " sheetId="36" r:id="rId1"/>
    <sheet name="1. ML pojedinačno" sheetId="37" r:id="rId2"/>
    <sheet name="2. ML Istok ekipno" sheetId="40" r:id="rId3"/>
    <sheet name="2. ML Istok pojedinačno" sheetId="41" r:id="rId4"/>
    <sheet name="2. ML Zapad ekipno" sheetId="38" r:id="rId5"/>
    <sheet name="2. ML Zapad pojedinačno" sheetId="39" r:id="rId6"/>
    <sheet name="1. ML FEEDER-ekipno" sheetId="7" r:id="rId7"/>
    <sheet name="1. ML FEEDER-pojedinačno" sheetId="8" r:id="rId8"/>
    <sheet name="2. ML FEEDER-ekipno" sheetId="9" r:id="rId9"/>
    <sheet name="2. ML FEEDER-pojedinačno" sheetId="10" r:id="rId10"/>
    <sheet name="LIGA KADETI" sheetId="35" r:id="rId11"/>
    <sheet name="LIGA JUNIORI" sheetId="34" r:id="rId12"/>
    <sheet name="MASTERI" sheetId="21" r:id="rId13"/>
    <sheet name="VETERANI" sheetId="20" r:id="rId14"/>
    <sheet name="Juniorke Zona III" sheetId="42" r:id="rId15"/>
    <sheet name="Seniorke Zona III" sheetId="45" r:id="rId16"/>
    <sheet name="Juniori Zona III" sheetId="43" r:id="rId17"/>
    <sheet name="Seniori Zona III" sheetId="44" r:id="rId18"/>
    <sheet name="JUNIORKE KUP" sheetId="32" r:id="rId19"/>
    <sheet name="JUNIORI KUP" sheetId="33" r:id="rId20"/>
    <sheet name="SENIORKE KUP" sheetId="31" r:id="rId21"/>
    <sheet name="SENIORI KUP" sheetId="30" r:id="rId22"/>
    <sheet name="PRETKOLO" sheetId="13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Print_Area" localSheetId="0">'1. ML ekipno '!$A$1:$U$27</definedName>
    <definedName name="_xlnm.Print_Area" localSheetId="1">'1. ML pojedinačno'!$A$1:$V$95</definedName>
    <definedName name="_xlnm.Print_Area" localSheetId="2">'2. ML Istok ekipno'!$A$1:$U$27</definedName>
    <definedName name="_xlnm.Print_Area" localSheetId="3">'2. ML Istok pojedinačno'!$A$1:$V$95</definedName>
    <definedName name="_xlnm.Print_Area" localSheetId="4">'2. ML Zapad ekipno'!$A$1:$U$27</definedName>
    <definedName name="_xlnm.Print_Area" localSheetId="5">'2. ML Zapad pojedinačno'!$A$1:$V$95</definedName>
    <definedName name="_xlnm.Print_Area" localSheetId="16">'Juniori Zona III'!$B$1:$R$246</definedName>
    <definedName name="_xlnm.Print_Area" localSheetId="14">'Juniorke Zona III'!$B$1:$R$246</definedName>
    <definedName name="_xlnm.Print_Area" localSheetId="11">'LIGA JUNIORI'!$A$1:$W$49</definedName>
    <definedName name="_xlnm.Print_Area" localSheetId="10">'LIGA KADETI'!$A$1:$W$49</definedName>
    <definedName name="_xlnm.Print_Area" localSheetId="12">MASTERI!$A$1:$W$31</definedName>
    <definedName name="_xlnm.Print_Area" localSheetId="17">'Seniori Zona III'!$B$1:$R$246</definedName>
    <definedName name="_xlnm.Print_Area" localSheetId="15">'Seniorke Zona III'!$B$1:$R$246</definedName>
    <definedName name="_xlnm.Print_Area" localSheetId="13">VETERANI!$A$1:$W$31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2" i="36" l="1"/>
  <c r="S22" i="36"/>
  <c r="T21" i="36"/>
  <c r="S21" i="36"/>
  <c r="T20" i="36"/>
  <c r="S20" i="36"/>
  <c r="T19" i="36"/>
  <c r="S19" i="36"/>
  <c r="T18" i="36"/>
  <c r="S18" i="36"/>
  <c r="T17" i="36"/>
  <c r="S17" i="36"/>
  <c r="T16" i="36"/>
  <c r="S16" i="36"/>
  <c r="T15" i="36"/>
  <c r="S15" i="36"/>
  <c r="T14" i="36"/>
  <c r="S14" i="36"/>
  <c r="T13" i="36"/>
  <c r="S13" i="36"/>
  <c r="V28" i="34"/>
  <c r="V27" i="34"/>
  <c r="V26" i="34"/>
  <c r="V25" i="34"/>
  <c r="V24" i="34"/>
  <c r="V23" i="34"/>
  <c r="V22" i="34"/>
  <c r="V21" i="34"/>
  <c r="V20" i="34"/>
  <c r="V19" i="34"/>
  <c r="V18" i="34"/>
  <c r="V17" i="34"/>
  <c r="V16" i="34"/>
  <c r="V15" i="34"/>
  <c r="V14" i="34"/>
  <c r="V13" i="34"/>
  <c r="V12" i="34"/>
  <c r="V11" i="34"/>
  <c r="V10" i="34"/>
  <c r="V32" i="35" l="1"/>
  <c r="V31" i="35"/>
  <c r="V30" i="35"/>
  <c r="V29" i="35"/>
  <c r="V28" i="35"/>
  <c r="V27" i="35"/>
  <c r="V26" i="35"/>
  <c r="V25" i="35"/>
  <c r="V24" i="35"/>
  <c r="V23" i="35"/>
  <c r="V22" i="35"/>
  <c r="V21" i="35"/>
  <c r="V20" i="35"/>
  <c r="V19" i="35"/>
  <c r="V18" i="35"/>
  <c r="V17" i="35"/>
  <c r="V16" i="35"/>
  <c r="V15" i="35"/>
  <c r="V14" i="35"/>
  <c r="V13" i="35"/>
  <c r="V12" i="35"/>
  <c r="V11" i="35"/>
  <c r="V10" i="35"/>
  <c r="Z40" i="39" l="1"/>
  <c r="U40" i="39"/>
  <c r="Y40" i="39" s="1"/>
  <c r="T40" i="39"/>
  <c r="X40" i="39" s="1"/>
  <c r="AA40" i="39" s="1"/>
  <c r="Z39" i="39"/>
  <c r="U39" i="39"/>
  <c r="Y39" i="39" s="1"/>
  <c r="T39" i="39"/>
  <c r="X39" i="39" s="1"/>
  <c r="AA39" i="39" s="1"/>
  <c r="Z38" i="39"/>
  <c r="U38" i="39"/>
  <c r="Y38" i="39" s="1"/>
  <c r="T38" i="39"/>
  <c r="X38" i="39" s="1"/>
  <c r="Z37" i="39"/>
  <c r="X37" i="39"/>
  <c r="AA37" i="39" s="1"/>
  <c r="U37" i="39"/>
  <c r="Y37" i="39" s="1"/>
  <c r="T37" i="39"/>
  <c r="Z36" i="39"/>
  <c r="Y36" i="39"/>
  <c r="AA36" i="39" s="1"/>
  <c r="X36" i="39"/>
  <c r="U36" i="39"/>
  <c r="T36" i="39"/>
  <c r="Z35" i="39"/>
  <c r="Y35" i="39"/>
  <c r="U35" i="39"/>
  <c r="T35" i="39"/>
  <c r="X35" i="39" s="1"/>
  <c r="AA35" i="39" s="1"/>
  <c r="Z34" i="39"/>
  <c r="X34" i="39"/>
  <c r="U34" i="39"/>
  <c r="Y34" i="39" s="1"/>
  <c r="AA34" i="39" s="1"/>
  <c r="T34" i="39"/>
  <c r="Z33" i="39"/>
  <c r="Y33" i="39"/>
  <c r="U33" i="39"/>
  <c r="T33" i="39"/>
  <c r="X33" i="39" s="1"/>
  <c r="AA33" i="39" s="1"/>
  <c r="Z32" i="39"/>
  <c r="U32" i="39"/>
  <c r="Y32" i="39" s="1"/>
  <c r="T32" i="39"/>
  <c r="X32" i="39" s="1"/>
  <c r="Z31" i="39"/>
  <c r="U31" i="39"/>
  <c r="Y31" i="39" s="1"/>
  <c r="T31" i="39"/>
  <c r="X31" i="39" s="1"/>
  <c r="Z30" i="39"/>
  <c r="U30" i="39"/>
  <c r="Y30" i="39" s="1"/>
  <c r="T30" i="39"/>
  <c r="X30" i="39" s="1"/>
  <c r="Z29" i="39"/>
  <c r="X29" i="39"/>
  <c r="U29" i="39"/>
  <c r="Y29" i="39" s="1"/>
  <c r="T29" i="39"/>
  <c r="Z28" i="39"/>
  <c r="Y28" i="39"/>
  <c r="AA28" i="39" s="1"/>
  <c r="X28" i="39"/>
  <c r="U28" i="39"/>
  <c r="T28" i="39"/>
  <c r="Z27" i="39"/>
  <c r="Y27" i="39"/>
  <c r="U27" i="39"/>
  <c r="T27" i="39"/>
  <c r="X27" i="39" s="1"/>
  <c r="AA27" i="39" s="1"/>
  <c r="Z26" i="39"/>
  <c r="X26" i="39"/>
  <c r="U26" i="39"/>
  <c r="Y26" i="39" s="1"/>
  <c r="AA26" i="39" s="1"/>
  <c r="T26" i="39"/>
  <c r="Z25" i="39"/>
  <c r="Y25" i="39"/>
  <c r="U25" i="39"/>
  <c r="T25" i="39"/>
  <c r="X25" i="39" s="1"/>
  <c r="AA25" i="39" s="1"/>
  <c r="Z24" i="39"/>
  <c r="U24" i="39"/>
  <c r="Y24" i="39" s="1"/>
  <c r="T24" i="39"/>
  <c r="X24" i="39" s="1"/>
  <c r="Z23" i="39"/>
  <c r="U23" i="39"/>
  <c r="Y23" i="39" s="1"/>
  <c r="T23" i="39"/>
  <c r="X23" i="39" s="1"/>
  <c r="AA23" i="39" s="1"/>
  <c r="Z22" i="39"/>
  <c r="U22" i="39"/>
  <c r="Y22" i="39" s="1"/>
  <c r="T22" i="39"/>
  <c r="X22" i="39" s="1"/>
  <c r="Z21" i="39"/>
  <c r="X21" i="39"/>
  <c r="U21" i="39"/>
  <c r="Y21" i="39" s="1"/>
  <c r="T21" i="39"/>
  <c r="Z20" i="39"/>
  <c r="Y20" i="39"/>
  <c r="AA20" i="39" s="1"/>
  <c r="X20" i="39"/>
  <c r="U20" i="39"/>
  <c r="T20" i="39"/>
  <c r="Z19" i="39"/>
  <c r="U19" i="39"/>
  <c r="Y19" i="39" s="1"/>
  <c r="T19" i="39"/>
  <c r="X19" i="39" s="1"/>
  <c r="Z18" i="39"/>
  <c r="U18" i="39"/>
  <c r="Y18" i="39" s="1"/>
  <c r="T18" i="39"/>
  <c r="X18" i="39" s="1"/>
  <c r="Z17" i="39"/>
  <c r="U17" i="39"/>
  <c r="Y17" i="39" s="1"/>
  <c r="T17" i="39"/>
  <c r="X17" i="39" s="1"/>
  <c r="Z16" i="39"/>
  <c r="U16" i="39"/>
  <c r="Y16" i="39" s="1"/>
  <c r="T16" i="39"/>
  <c r="X16" i="39" s="1"/>
  <c r="AA16" i="39" s="1"/>
  <c r="Z15" i="39"/>
  <c r="U15" i="39"/>
  <c r="Y15" i="39" s="1"/>
  <c r="T15" i="39"/>
  <c r="X15" i="39" s="1"/>
  <c r="Z14" i="39"/>
  <c r="U14" i="39"/>
  <c r="Y14" i="39" s="1"/>
  <c r="T14" i="39"/>
  <c r="X14" i="39" s="1"/>
  <c r="AA14" i="39" s="1"/>
  <c r="Z13" i="39"/>
  <c r="X13" i="39"/>
  <c r="U13" i="39"/>
  <c r="Y13" i="39" s="1"/>
  <c r="T13" i="39"/>
  <c r="Z12" i="39"/>
  <c r="Y12" i="39"/>
  <c r="U12" i="39"/>
  <c r="T12" i="39"/>
  <c r="X12" i="39" s="1"/>
  <c r="AA12" i="39" s="1"/>
  <c r="Z11" i="39"/>
  <c r="U11" i="39"/>
  <c r="Y11" i="39" s="1"/>
  <c r="T11" i="39"/>
  <c r="X11" i="39" s="1"/>
  <c r="AA11" i="39" s="1"/>
  <c r="Z10" i="39"/>
  <c r="U10" i="39"/>
  <c r="Y10" i="39" s="1"/>
  <c r="T10" i="39"/>
  <c r="X10" i="39" s="1"/>
  <c r="AA10" i="39" s="1"/>
  <c r="T20" i="38"/>
  <c r="S20" i="38"/>
  <c r="T19" i="38"/>
  <c r="S19" i="38"/>
  <c r="T18" i="38"/>
  <c r="S18" i="38"/>
  <c r="T17" i="38"/>
  <c r="S17" i="38"/>
  <c r="T16" i="38"/>
  <c r="S16" i="38"/>
  <c r="T15" i="38"/>
  <c r="S15" i="38"/>
  <c r="T14" i="38"/>
  <c r="S14" i="38"/>
  <c r="T13" i="38"/>
  <c r="S13" i="38"/>
  <c r="U37" i="41"/>
  <c r="T37" i="41"/>
  <c r="U36" i="41"/>
  <c r="T36" i="41"/>
  <c r="U35" i="41"/>
  <c r="T35" i="41"/>
  <c r="U34" i="41"/>
  <c r="T34" i="41"/>
  <c r="U33" i="41"/>
  <c r="T33" i="41"/>
  <c r="U32" i="41"/>
  <c r="T32" i="41"/>
  <c r="U31" i="41"/>
  <c r="T31" i="41"/>
  <c r="U30" i="41"/>
  <c r="T30" i="41"/>
  <c r="U29" i="41"/>
  <c r="T29" i="41"/>
  <c r="U28" i="41"/>
  <c r="T28" i="41"/>
  <c r="U27" i="41"/>
  <c r="T27" i="41"/>
  <c r="U26" i="41"/>
  <c r="T26" i="41"/>
  <c r="U25" i="41"/>
  <c r="T25" i="41"/>
  <c r="U24" i="41"/>
  <c r="T24" i="41"/>
  <c r="U23" i="41"/>
  <c r="T23" i="41"/>
  <c r="U22" i="41"/>
  <c r="T22" i="41"/>
  <c r="U21" i="41"/>
  <c r="T21" i="41"/>
  <c r="U20" i="41"/>
  <c r="T20" i="41"/>
  <c r="U19" i="41"/>
  <c r="T19" i="41"/>
  <c r="U18" i="41"/>
  <c r="T18" i="41"/>
  <c r="U17" i="41"/>
  <c r="T17" i="41"/>
  <c r="U16" i="41"/>
  <c r="T16" i="41"/>
  <c r="U15" i="41"/>
  <c r="T15" i="41"/>
  <c r="U14" i="41"/>
  <c r="T14" i="41"/>
  <c r="U13" i="41"/>
  <c r="T13" i="41"/>
  <c r="U12" i="41"/>
  <c r="T12" i="41"/>
  <c r="U11" i="41"/>
  <c r="T11" i="41"/>
  <c r="U10" i="41"/>
  <c r="T10" i="41"/>
  <c r="T19" i="40"/>
  <c r="S19" i="40"/>
  <c r="T18" i="40"/>
  <c r="S18" i="40"/>
  <c r="T17" i="40"/>
  <c r="S17" i="40"/>
  <c r="T16" i="40"/>
  <c r="S16" i="40"/>
  <c r="T15" i="40"/>
  <c r="S15" i="40"/>
  <c r="T14" i="40"/>
  <c r="S14" i="40"/>
  <c r="T13" i="40"/>
  <c r="S13" i="40"/>
  <c r="AB12" i="39" l="1"/>
  <c r="AB14" i="39"/>
  <c r="AA17" i="39"/>
  <c r="AA21" i="39"/>
  <c r="AA24" i="39"/>
  <c r="AA30" i="39"/>
  <c r="AB10" i="39"/>
  <c r="AB33" i="39"/>
  <c r="AA15" i="39"/>
  <c r="AA22" i="39"/>
  <c r="AA18" i="39"/>
  <c r="AB25" i="39"/>
  <c r="AB27" i="39"/>
  <c r="AA31" i="39"/>
  <c r="AA13" i="39"/>
  <c r="AB13" i="39" s="1"/>
  <c r="AB16" i="39"/>
  <c r="AB23" i="39"/>
  <c r="AA19" i="39"/>
  <c r="AA29" i="39"/>
  <c r="AA32" i="39"/>
  <c r="AB34" i="39"/>
  <c r="AA38" i="39"/>
  <c r="U46" i="10"/>
  <c r="U47" i="10"/>
  <c r="U48" i="10"/>
  <c r="U49" i="10"/>
  <c r="U50" i="10"/>
  <c r="T46" i="10"/>
  <c r="T47" i="10"/>
  <c r="T48" i="10"/>
  <c r="T49" i="10"/>
  <c r="T50" i="10"/>
  <c r="U44" i="10"/>
  <c r="T44" i="10"/>
  <c r="AB18" i="39" l="1"/>
  <c r="AB36" i="39"/>
  <c r="AB38" i="39"/>
  <c r="AB40" i="39"/>
  <c r="AB28" i="39"/>
  <c r="AB30" i="39"/>
  <c r="AB37" i="39"/>
  <c r="AB32" i="39"/>
  <c r="AB15" i="39"/>
  <c r="AB24" i="39"/>
  <c r="AB29" i="39"/>
  <c r="AB11" i="39"/>
  <c r="AB39" i="39"/>
  <c r="AB21" i="39"/>
  <c r="AB22" i="39"/>
  <c r="AB26" i="39"/>
  <c r="AB20" i="39"/>
  <c r="AB19" i="39"/>
  <c r="AB31" i="39"/>
  <c r="AB35" i="39"/>
  <c r="AB17" i="39"/>
  <c r="O11" i="7"/>
  <c r="P11" i="7"/>
  <c r="O12" i="7"/>
  <c r="P12" i="7"/>
  <c r="O13" i="7"/>
  <c r="P13" i="7"/>
  <c r="O14" i="7"/>
  <c r="P14" i="7"/>
  <c r="O15" i="7"/>
  <c r="P15" i="7"/>
  <c r="O16" i="7"/>
  <c r="P16" i="7"/>
  <c r="O17" i="7"/>
  <c r="P17" i="7"/>
  <c r="O18" i="7"/>
  <c r="P18" i="7"/>
  <c r="L246" i="45" l="1"/>
  <c r="G246" i="45"/>
  <c r="C246" i="45"/>
  <c r="B243" i="45"/>
  <c r="C240" i="45" s="1"/>
  <c r="G240" i="45" s="1"/>
  <c r="B236" i="45"/>
  <c r="F232" i="45" s="1"/>
  <c r="B229" i="45"/>
  <c r="E229" i="45" s="1"/>
  <c r="B222" i="45"/>
  <c r="D217" i="45" s="1"/>
  <c r="C219" i="45"/>
  <c r="G219" i="45" s="1"/>
  <c r="B215" i="45"/>
  <c r="C211" i="45" s="1"/>
  <c r="G211" i="45" s="1"/>
  <c r="D211" i="45"/>
  <c r="B211" i="45" s="1"/>
  <c r="B208" i="45"/>
  <c r="F204" i="45" s="1"/>
  <c r="B201" i="45"/>
  <c r="E201" i="45" s="1"/>
  <c r="B194" i="45"/>
  <c r="D189" i="45" s="1"/>
  <c r="C191" i="45"/>
  <c r="G191" i="45" s="1"/>
  <c r="B187" i="45"/>
  <c r="C183" i="45" s="1"/>
  <c r="G183" i="45" s="1"/>
  <c r="F183" i="45"/>
  <c r="F182" i="45"/>
  <c r="B180" i="45"/>
  <c r="D175" i="45" s="1"/>
  <c r="B175" i="45" s="1"/>
  <c r="P171" i="45"/>
  <c r="K171" i="45"/>
  <c r="E171" i="45"/>
  <c r="N170" i="45"/>
  <c r="J170" i="45"/>
  <c r="L164" i="45"/>
  <c r="G164" i="45"/>
  <c r="C164" i="45"/>
  <c r="K161" i="45"/>
  <c r="L158" i="45" s="1"/>
  <c r="P158" i="45" s="1"/>
  <c r="B161" i="45"/>
  <c r="F157" i="45" s="1"/>
  <c r="D156" i="45"/>
  <c r="B156" i="45" s="1"/>
  <c r="K154" i="45"/>
  <c r="O150" i="45" s="1"/>
  <c r="F154" i="45"/>
  <c r="B154" i="45"/>
  <c r="E154" i="45" s="1"/>
  <c r="D150" i="45"/>
  <c r="B150" i="45" s="1"/>
  <c r="C150" i="45"/>
  <c r="G150" i="45" s="1"/>
  <c r="M149" i="45"/>
  <c r="K149" i="45" s="1"/>
  <c r="F149" i="45"/>
  <c r="K147" i="45"/>
  <c r="L142" i="45" s="1"/>
  <c r="P142" i="45" s="1"/>
  <c r="B147" i="45"/>
  <c r="F143" i="45" s="1"/>
  <c r="F144" i="45"/>
  <c r="K140" i="45"/>
  <c r="O136" i="45" s="1"/>
  <c r="B140" i="45"/>
  <c r="F136" i="45" s="1"/>
  <c r="D137" i="45"/>
  <c r="B137" i="45" s="1"/>
  <c r="K133" i="45"/>
  <c r="L130" i="45" s="1"/>
  <c r="P130" i="45" s="1"/>
  <c r="B133" i="45"/>
  <c r="F129" i="45" s="1"/>
  <c r="C129" i="45"/>
  <c r="G129" i="45" s="1"/>
  <c r="H128" i="45"/>
  <c r="D128" i="45"/>
  <c r="B128" i="45" s="1"/>
  <c r="C128" i="45"/>
  <c r="G128" i="45" s="1"/>
  <c r="K126" i="45"/>
  <c r="O122" i="45" s="1"/>
  <c r="B126" i="45"/>
  <c r="D123" i="45" s="1"/>
  <c r="B123" i="45" s="1"/>
  <c r="F122" i="45"/>
  <c r="D122" i="45"/>
  <c r="B122" i="45" s="1"/>
  <c r="Q121" i="45"/>
  <c r="H121" i="45"/>
  <c r="K119" i="45"/>
  <c r="L114" i="45" s="1"/>
  <c r="P114" i="45" s="1"/>
  <c r="B119" i="45"/>
  <c r="C116" i="45" s="1"/>
  <c r="G116" i="45" s="1"/>
  <c r="M114" i="45"/>
  <c r="K114" i="45" s="1"/>
  <c r="K112" i="45"/>
  <c r="O108" i="45" s="1"/>
  <c r="E112" i="45"/>
  <c r="B112" i="45"/>
  <c r="F109" i="45" s="1"/>
  <c r="K105" i="45"/>
  <c r="Q100" i="45" s="1"/>
  <c r="B105" i="45"/>
  <c r="F101" i="45" s="1"/>
  <c r="C102" i="45"/>
  <c r="G102" i="45" s="1"/>
  <c r="F100" i="45"/>
  <c r="K98" i="45"/>
  <c r="O93" i="45" s="1"/>
  <c r="F98" i="45"/>
  <c r="B98" i="45"/>
  <c r="E98" i="45" s="1"/>
  <c r="D93" i="45"/>
  <c r="B93" i="45" s="1"/>
  <c r="P89" i="45"/>
  <c r="K89" i="45"/>
  <c r="E89" i="45"/>
  <c r="N88" i="45"/>
  <c r="J88" i="45"/>
  <c r="L82" i="45"/>
  <c r="G82" i="45"/>
  <c r="C82" i="45"/>
  <c r="K79" i="45"/>
  <c r="M75" i="45" s="1"/>
  <c r="K75" i="45" s="1"/>
  <c r="B79" i="45"/>
  <c r="K72" i="45"/>
  <c r="M69" i="45" s="1"/>
  <c r="K69" i="45" s="1"/>
  <c r="B72" i="45"/>
  <c r="E72" i="45" s="1"/>
  <c r="K65" i="45"/>
  <c r="B65" i="45"/>
  <c r="F62" i="45" s="1"/>
  <c r="M60" i="45"/>
  <c r="K60" i="45" s="1"/>
  <c r="K58" i="45"/>
  <c r="O54" i="45" s="1"/>
  <c r="B58" i="45"/>
  <c r="F58" i="45" s="1"/>
  <c r="C54" i="45"/>
  <c r="G54" i="45" s="1"/>
  <c r="H53" i="45"/>
  <c r="K51" i="45"/>
  <c r="L48" i="45" s="1"/>
  <c r="P48" i="45" s="1"/>
  <c r="B51" i="45"/>
  <c r="F46" i="45" s="1"/>
  <c r="K44" i="45"/>
  <c r="L40" i="45" s="1"/>
  <c r="P40" i="45" s="1"/>
  <c r="B44" i="45"/>
  <c r="E44" i="45" s="1"/>
  <c r="M40" i="45"/>
  <c r="D39" i="45"/>
  <c r="B39" i="45" s="1"/>
  <c r="K37" i="45"/>
  <c r="L34" i="45" s="1"/>
  <c r="P34" i="45" s="1"/>
  <c r="B37" i="45"/>
  <c r="F32" i="45" s="1"/>
  <c r="K30" i="45"/>
  <c r="B30" i="45"/>
  <c r="E30" i="45" s="1"/>
  <c r="H25" i="45"/>
  <c r="D25" i="45"/>
  <c r="B25" i="45" s="1"/>
  <c r="K23" i="45"/>
  <c r="O23" i="45" s="1"/>
  <c r="B23" i="45"/>
  <c r="F18" i="45" s="1"/>
  <c r="K16" i="45"/>
  <c r="L12" i="45" s="1"/>
  <c r="P12" i="45" s="1"/>
  <c r="B16" i="45"/>
  <c r="D13" i="45" s="1"/>
  <c r="O12" i="45"/>
  <c r="O11" i="45"/>
  <c r="M11" i="45"/>
  <c r="K11" i="45" s="1"/>
  <c r="P7" i="45"/>
  <c r="K7" i="45"/>
  <c r="E7" i="45"/>
  <c r="N6" i="45"/>
  <c r="J6" i="45"/>
  <c r="L246" i="44"/>
  <c r="G246" i="44"/>
  <c r="C246" i="44"/>
  <c r="B243" i="44"/>
  <c r="D240" i="44" s="1"/>
  <c r="B236" i="44"/>
  <c r="C231" i="44" s="1"/>
  <c r="G231" i="44" s="1"/>
  <c r="B229" i="44"/>
  <c r="F229" i="44" s="1"/>
  <c r="C226" i="44"/>
  <c r="G226" i="44" s="1"/>
  <c r="H224" i="44"/>
  <c r="B222" i="44"/>
  <c r="D217" i="44" s="1"/>
  <c r="B215" i="44"/>
  <c r="D212" i="44" s="1"/>
  <c r="F208" i="44"/>
  <c r="B208" i="44"/>
  <c r="E208" i="44" s="1"/>
  <c r="D205" i="44"/>
  <c r="B205" i="44" s="1"/>
  <c r="F204" i="44"/>
  <c r="D204" i="44"/>
  <c r="C204" i="44"/>
  <c r="G204" i="44" s="1"/>
  <c r="H203" i="44"/>
  <c r="B201" i="44"/>
  <c r="F201" i="44" s="1"/>
  <c r="B194" i="44"/>
  <c r="D190" i="44" s="1"/>
  <c r="F190" i="44"/>
  <c r="B187" i="44"/>
  <c r="D184" i="44" s="1"/>
  <c r="B180" i="44"/>
  <c r="E180" i="44" s="1"/>
  <c r="D175" i="44"/>
  <c r="P171" i="44"/>
  <c r="K171" i="44"/>
  <c r="E171" i="44"/>
  <c r="N170" i="44"/>
  <c r="J170" i="44"/>
  <c r="L164" i="44"/>
  <c r="G164" i="44"/>
  <c r="C164" i="44"/>
  <c r="K161" i="44"/>
  <c r="Q156" i="44" s="1"/>
  <c r="B161" i="44"/>
  <c r="C158" i="44" s="1"/>
  <c r="G158" i="44" s="1"/>
  <c r="H156" i="44"/>
  <c r="K154" i="44"/>
  <c r="O150" i="44" s="1"/>
  <c r="B154" i="44"/>
  <c r="F151" i="44" s="1"/>
  <c r="O147" i="44"/>
  <c r="K147" i="44"/>
  <c r="L142" i="44" s="1"/>
  <c r="P142" i="44" s="1"/>
  <c r="B147" i="44"/>
  <c r="O144" i="44"/>
  <c r="M143" i="44"/>
  <c r="Q142" i="44"/>
  <c r="K140" i="44"/>
  <c r="B140" i="44"/>
  <c r="C137" i="44" s="1"/>
  <c r="G137" i="44" s="1"/>
  <c r="O133" i="44"/>
  <c r="K133" i="44"/>
  <c r="O128" i="44" s="1"/>
  <c r="B133" i="44"/>
  <c r="C130" i="44" s="1"/>
  <c r="G130" i="44" s="1"/>
  <c r="L129" i="44"/>
  <c r="P129" i="44" s="1"/>
  <c r="N126" i="44"/>
  <c r="K126" i="44"/>
  <c r="B126" i="44"/>
  <c r="H121" i="44" s="1"/>
  <c r="K119" i="44"/>
  <c r="M115" i="44" s="1"/>
  <c r="B119" i="44"/>
  <c r="F119" i="44" s="1"/>
  <c r="C116" i="44"/>
  <c r="G116" i="44" s="1"/>
  <c r="K112" i="44"/>
  <c r="L109" i="44" s="1"/>
  <c r="P109" i="44" s="1"/>
  <c r="B112" i="44"/>
  <c r="D109" i="44" s="1"/>
  <c r="B109" i="44" s="1"/>
  <c r="K105" i="44"/>
  <c r="Q100" i="44" s="1"/>
  <c r="F105" i="44"/>
  <c r="B105" i="44"/>
  <c r="H100" i="44" s="1"/>
  <c r="K98" i="44"/>
  <c r="M95" i="44" s="1"/>
  <c r="K95" i="44" s="1"/>
  <c r="B98" i="44"/>
  <c r="C95" i="44" s="1"/>
  <c r="G95" i="44" s="1"/>
  <c r="P89" i="44"/>
  <c r="K89" i="44"/>
  <c r="E89" i="44"/>
  <c r="N88" i="44"/>
  <c r="J88" i="44"/>
  <c r="L82" i="44"/>
  <c r="G82" i="44"/>
  <c r="C82" i="44"/>
  <c r="K79" i="44"/>
  <c r="O76" i="44" s="1"/>
  <c r="B79" i="44"/>
  <c r="C74" i="44" s="1"/>
  <c r="G74" i="44" s="1"/>
  <c r="K72" i="44"/>
  <c r="Q67" i="44" s="1"/>
  <c r="B72" i="44"/>
  <c r="D69" i="44" s="1"/>
  <c r="K65" i="44"/>
  <c r="M62" i="44" s="1"/>
  <c r="K62" i="44" s="1"/>
  <c r="B65" i="44"/>
  <c r="C62" i="44" s="1"/>
  <c r="G62" i="44" s="1"/>
  <c r="C61" i="44"/>
  <c r="G61" i="44" s="1"/>
  <c r="C60" i="44"/>
  <c r="G60" i="44" s="1"/>
  <c r="N58" i="44"/>
  <c r="K58" i="44"/>
  <c r="L54" i="44" s="1"/>
  <c r="P54" i="44" s="1"/>
  <c r="B58" i="44"/>
  <c r="F55" i="44" s="1"/>
  <c r="L55" i="44"/>
  <c r="P55" i="44" s="1"/>
  <c r="O53" i="44"/>
  <c r="L53" i="44"/>
  <c r="P53" i="44" s="1"/>
  <c r="K51" i="44"/>
  <c r="L48" i="44" s="1"/>
  <c r="P48" i="44" s="1"/>
  <c r="B51" i="44"/>
  <c r="D48" i="44" s="1"/>
  <c r="O46" i="44"/>
  <c r="K44" i="44"/>
  <c r="L40" i="44" s="1"/>
  <c r="P40" i="44" s="1"/>
  <c r="B44" i="44"/>
  <c r="C39" i="44" s="1"/>
  <c r="G39" i="44" s="1"/>
  <c r="D41" i="44"/>
  <c r="B41" i="44" s="1"/>
  <c r="F40" i="44"/>
  <c r="H39" i="44"/>
  <c r="F39" i="44"/>
  <c r="K37" i="44"/>
  <c r="O32" i="44" s="1"/>
  <c r="B37" i="44"/>
  <c r="D34" i="44" s="1"/>
  <c r="K30" i="44"/>
  <c r="O26" i="44" s="1"/>
  <c r="B30" i="44"/>
  <c r="H25" i="44" s="1"/>
  <c r="O27" i="44"/>
  <c r="K23" i="44"/>
  <c r="O20" i="44" s="1"/>
  <c r="B23" i="44"/>
  <c r="K16" i="44"/>
  <c r="M12" i="44" s="1"/>
  <c r="K12" i="44" s="1"/>
  <c r="B16" i="44"/>
  <c r="F11" i="44" s="1"/>
  <c r="O13" i="44"/>
  <c r="M11" i="44"/>
  <c r="K11" i="44" s="1"/>
  <c r="D11" i="44"/>
  <c r="B11" i="44" s="1"/>
  <c r="P7" i="44"/>
  <c r="K7" i="44"/>
  <c r="E7" i="44"/>
  <c r="N6" i="44"/>
  <c r="J6" i="44"/>
  <c r="L246" i="43"/>
  <c r="G246" i="43"/>
  <c r="C246" i="43"/>
  <c r="B243" i="43"/>
  <c r="F239" i="43" s="1"/>
  <c r="F240" i="43"/>
  <c r="B236" i="43"/>
  <c r="F236" i="43" s="1"/>
  <c r="B229" i="43"/>
  <c r="C225" i="43" s="1"/>
  <c r="G225" i="43" s="1"/>
  <c r="F225" i="43"/>
  <c r="B222" i="43"/>
  <c r="F218" i="43" s="1"/>
  <c r="E215" i="43"/>
  <c r="B215" i="43"/>
  <c r="C211" i="43" s="1"/>
  <c r="G211" i="43" s="1"/>
  <c r="F212" i="43"/>
  <c r="C210" i="43"/>
  <c r="G210" i="43" s="1"/>
  <c r="B208" i="43"/>
  <c r="C205" i="43" s="1"/>
  <c r="G205" i="43" s="1"/>
  <c r="F205" i="43"/>
  <c r="C203" i="43"/>
  <c r="G203" i="43" s="1"/>
  <c r="B201" i="43"/>
  <c r="F197" i="43" s="1"/>
  <c r="B194" i="43"/>
  <c r="H189" i="43" s="1"/>
  <c r="B187" i="43"/>
  <c r="F183" i="43" s="1"/>
  <c r="F180" i="43"/>
  <c r="B180" i="43"/>
  <c r="C177" i="43" s="1"/>
  <c r="G177" i="43"/>
  <c r="C176" i="43"/>
  <c r="G176" i="43" s="1"/>
  <c r="P171" i="43"/>
  <c r="K171" i="43"/>
  <c r="E171" i="43"/>
  <c r="N170" i="43"/>
  <c r="J170" i="43"/>
  <c r="L164" i="43"/>
  <c r="G164" i="43"/>
  <c r="C164" i="43"/>
  <c r="K161" i="43"/>
  <c r="L158" i="43" s="1"/>
  <c r="P158" i="43" s="1"/>
  <c r="B161" i="43"/>
  <c r="F158" i="43" s="1"/>
  <c r="M157" i="43"/>
  <c r="K154" i="43"/>
  <c r="B154" i="43"/>
  <c r="C150" i="43" s="1"/>
  <c r="G150" i="43" s="1"/>
  <c r="K147" i="43"/>
  <c r="O142" i="43" s="1"/>
  <c r="B147" i="43"/>
  <c r="L143" i="43"/>
  <c r="P143" i="43" s="1"/>
  <c r="K140" i="43"/>
  <c r="F140" i="43"/>
  <c r="B140" i="43"/>
  <c r="F137" i="43" s="1"/>
  <c r="M137" i="43"/>
  <c r="L137" i="43"/>
  <c r="P137" i="43" s="1"/>
  <c r="H135" i="43"/>
  <c r="D135" i="43"/>
  <c r="K133" i="43"/>
  <c r="O129" i="43" s="1"/>
  <c r="B133" i="43"/>
  <c r="D129" i="43" s="1"/>
  <c r="K126" i="43"/>
  <c r="L123" i="43" s="1"/>
  <c r="P123" i="43" s="1"/>
  <c r="B126" i="43"/>
  <c r="C122" i="43" s="1"/>
  <c r="G122" i="43" s="1"/>
  <c r="K119" i="43"/>
  <c r="L116" i="43" s="1"/>
  <c r="P116" i="43" s="1"/>
  <c r="B119" i="43"/>
  <c r="O115" i="43"/>
  <c r="K112" i="43"/>
  <c r="B112" i="43"/>
  <c r="H107" i="43" s="1"/>
  <c r="C108" i="43"/>
  <c r="G108" i="43" s="1"/>
  <c r="K105" i="43"/>
  <c r="M100" i="43" s="1"/>
  <c r="B105" i="43"/>
  <c r="F105" i="43" s="1"/>
  <c r="O100" i="43"/>
  <c r="K98" i="43"/>
  <c r="L95" i="43" s="1"/>
  <c r="P95" i="43" s="1"/>
  <c r="B98" i="43"/>
  <c r="C95" i="43" s="1"/>
  <c r="G95" i="43" s="1"/>
  <c r="H93" i="43"/>
  <c r="F93" i="43"/>
  <c r="P89" i="43"/>
  <c r="K89" i="43"/>
  <c r="E89" i="43"/>
  <c r="N88" i="43"/>
  <c r="J88" i="43"/>
  <c r="L82" i="43"/>
  <c r="G82" i="43"/>
  <c r="C82" i="43"/>
  <c r="K79" i="43"/>
  <c r="L75" i="43" s="1"/>
  <c r="P75" i="43" s="1"/>
  <c r="B79" i="43"/>
  <c r="C76" i="43" s="1"/>
  <c r="G76" i="43" s="1"/>
  <c r="K72" i="43"/>
  <c r="M68" i="43" s="1"/>
  <c r="K68" i="43" s="1"/>
  <c r="B72" i="43"/>
  <c r="D69" i="43" s="1"/>
  <c r="B69" i="43" s="1"/>
  <c r="O69" i="43"/>
  <c r="M67" i="43"/>
  <c r="K67" i="43" s="1"/>
  <c r="D67" i="43"/>
  <c r="B67" i="43" s="1"/>
  <c r="K65" i="43"/>
  <c r="O62" i="43" s="1"/>
  <c r="B65" i="43"/>
  <c r="C60" i="43" s="1"/>
  <c r="G60" i="43" s="1"/>
  <c r="M62" i="43"/>
  <c r="K62" i="43" s="1"/>
  <c r="O60" i="43"/>
  <c r="M60" i="43"/>
  <c r="K60" i="43" s="1"/>
  <c r="O58" i="43"/>
  <c r="N58" i="43"/>
  <c r="K58" i="43"/>
  <c r="B58" i="43"/>
  <c r="F54" i="43" s="1"/>
  <c r="O55" i="43"/>
  <c r="F55" i="43"/>
  <c r="D55" i="43"/>
  <c r="B55" i="43" s="1"/>
  <c r="M54" i="43"/>
  <c r="L54" i="43"/>
  <c r="P54" i="43" s="1"/>
  <c r="Q53" i="43"/>
  <c r="O53" i="43"/>
  <c r="H53" i="43"/>
  <c r="F53" i="43"/>
  <c r="D53" i="43"/>
  <c r="K51" i="43"/>
  <c r="M47" i="43" s="1"/>
  <c r="B51" i="43"/>
  <c r="D46" i="43" s="1"/>
  <c r="B46" i="43" s="1"/>
  <c r="O48" i="43"/>
  <c r="K44" i="43"/>
  <c r="O39" i="43" s="1"/>
  <c r="B44" i="43"/>
  <c r="F41" i="43" s="1"/>
  <c r="F39" i="43"/>
  <c r="K37" i="43"/>
  <c r="L33" i="43" s="1"/>
  <c r="P33" i="43" s="1"/>
  <c r="B37" i="43"/>
  <c r="F34" i="43" s="1"/>
  <c r="H32" i="43"/>
  <c r="K30" i="43"/>
  <c r="M26" i="43" s="1"/>
  <c r="B30" i="43"/>
  <c r="F27" i="43" s="1"/>
  <c r="C27" i="43"/>
  <c r="G27" i="43" s="1"/>
  <c r="H25" i="43"/>
  <c r="K23" i="43"/>
  <c r="M19" i="43" s="1"/>
  <c r="B23" i="43"/>
  <c r="D18" i="43" s="1"/>
  <c r="B18" i="43" s="1"/>
  <c r="O16" i="43"/>
  <c r="K16" i="43"/>
  <c r="N16" i="43" s="1"/>
  <c r="B16" i="43"/>
  <c r="C13" i="43" s="1"/>
  <c r="G13" i="43" s="1"/>
  <c r="M13" i="43"/>
  <c r="K13" i="43" s="1"/>
  <c r="O12" i="43"/>
  <c r="M12" i="43"/>
  <c r="L12" i="43"/>
  <c r="P12" i="43" s="1"/>
  <c r="Q11" i="43"/>
  <c r="L11" i="43"/>
  <c r="P11" i="43" s="1"/>
  <c r="F11" i="43"/>
  <c r="P7" i="43"/>
  <c r="K7" i="43"/>
  <c r="E7" i="43"/>
  <c r="N6" i="43"/>
  <c r="J6" i="43"/>
  <c r="J6" i="42"/>
  <c r="N6" i="42"/>
  <c r="E7" i="42"/>
  <c r="K7" i="42"/>
  <c r="P7" i="42"/>
  <c r="B16" i="42"/>
  <c r="C92" i="42" s="1"/>
  <c r="K16" i="42"/>
  <c r="N16" i="42" s="1"/>
  <c r="O20" i="42"/>
  <c r="B23" i="42"/>
  <c r="D20" i="42" s="1"/>
  <c r="K23" i="42"/>
  <c r="L18" i="42" s="1"/>
  <c r="P18" i="42" s="1"/>
  <c r="B30" i="42"/>
  <c r="C27" i="42" s="1"/>
  <c r="G27" i="42" s="1"/>
  <c r="K30" i="42"/>
  <c r="N30" i="42" s="1"/>
  <c r="B37" i="42"/>
  <c r="K37" i="42"/>
  <c r="L32" i="42" s="1"/>
  <c r="P32" i="42" s="1"/>
  <c r="N37" i="42"/>
  <c r="B44" i="42"/>
  <c r="F44" i="42" s="1"/>
  <c r="K44" i="42"/>
  <c r="O41" i="42" s="1"/>
  <c r="N44" i="42"/>
  <c r="M48" i="42"/>
  <c r="K48" i="42" s="1"/>
  <c r="O48" i="42"/>
  <c r="B51" i="42"/>
  <c r="D48" i="42" s="1"/>
  <c r="K51" i="42"/>
  <c r="N51" i="42" s="1"/>
  <c r="B58" i="42"/>
  <c r="F58" i="42" s="1"/>
  <c r="K58" i="42"/>
  <c r="O53" i="42" s="1"/>
  <c r="B65" i="42"/>
  <c r="K65" i="42"/>
  <c r="O62" i="42" s="1"/>
  <c r="B72" i="42"/>
  <c r="H67" i="42" s="1"/>
  <c r="K72" i="42"/>
  <c r="Q67" i="42" s="1"/>
  <c r="B79" i="42"/>
  <c r="K79" i="42"/>
  <c r="M75" i="42" s="1"/>
  <c r="K75" i="42" s="1"/>
  <c r="N79" i="42"/>
  <c r="C82" i="42"/>
  <c r="G82" i="42"/>
  <c r="L82" i="42"/>
  <c r="J88" i="42"/>
  <c r="N88" i="42"/>
  <c r="E89" i="42"/>
  <c r="K89" i="42"/>
  <c r="P89" i="42"/>
  <c r="B98" i="42"/>
  <c r="F98" i="42" s="1"/>
  <c r="K98" i="42"/>
  <c r="L93" i="42" s="1"/>
  <c r="P93" i="42" s="1"/>
  <c r="Q100" i="42"/>
  <c r="B105" i="42"/>
  <c r="C101" i="42" s="1"/>
  <c r="G101" i="42" s="1"/>
  <c r="K105" i="42"/>
  <c r="M101" i="42" s="1"/>
  <c r="K101" i="42" s="1"/>
  <c r="O107" i="42"/>
  <c r="B112" i="42"/>
  <c r="C109" i="42" s="1"/>
  <c r="G109" i="42" s="1"/>
  <c r="K112" i="42"/>
  <c r="L107" i="42" s="1"/>
  <c r="P107" i="42" s="1"/>
  <c r="L114" i="42"/>
  <c r="P114" i="42" s="1"/>
  <c r="Q114" i="42"/>
  <c r="O115" i="42"/>
  <c r="B119" i="42"/>
  <c r="F115" i="42" s="1"/>
  <c r="K119" i="42"/>
  <c r="M116" i="42" s="1"/>
  <c r="N119" i="42"/>
  <c r="H121" i="42"/>
  <c r="B126" i="42"/>
  <c r="F121" i="42" s="1"/>
  <c r="F126" i="42"/>
  <c r="K126" i="42"/>
  <c r="L121" i="42" s="1"/>
  <c r="P121" i="42" s="1"/>
  <c r="D130" i="42"/>
  <c r="B133" i="42"/>
  <c r="C129" i="42" s="1"/>
  <c r="G129" i="42" s="1"/>
  <c r="F133" i="42"/>
  <c r="K133" i="42"/>
  <c r="L129" i="42" s="1"/>
  <c r="P129" i="42" s="1"/>
  <c r="F135" i="42"/>
  <c r="L135" i="42"/>
  <c r="P135" i="42" s="1"/>
  <c r="C137" i="42"/>
  <c r="G137" i="42" s="1"/>
  <c r="B140" i="42"/>
  <c r="C136" i="42" s="1"/>
  <c r="G136" i="42" s="1"/>
  <c r="E140" i="42"/>
  <c r="K140" i="42"/>
  <c r="N140" i="42"/>
  <c r="O140" i="42"/>
  <c r="Q142" i="42"/>
  <c r="M143" i="42"/>
  <c r="K143" i="42" s="1"/>
  <c r="B147" i="42"/>
  <c r="C142" i="42" s="1"/>
  <c r="G142" i="42" s="1"/>
  <c r="K147" i="42"/>
  <c r="M142" i="42" s="1"/>
  <c r="D149" i="42"/>
  <c r="B149" i="42" s="1"/>
  <c r="D151" i="42"/>
  <c r="B151" i="42" s="1"/>
  <c r="B154" i="42"/>
  <c r="H149" i="42" s="1"/>
  <c r="E154" i="42"/>
  <c r="K154" i="42"/>
  <c r="Q149" i="42" s="1"/>
  <c r="B161" i="42"/>
  <c r="C156" i="42" s="1"/>
  <c r="G156" i="42" s="1"/>
  <c r="K161" i="42"/>
  <c r="M156" i="42" s="1"/>
  <c r="C164" i="42"/>
  <c r="G164" i="42"/>
  <c r="L164" i="42"/>
  <c r="J170" i="42"/>
  <c r="N170" i="42"/>
  <c r="E171" i="42"/>
  <c r="K171" i="42"/>
  <c r="P171" i="42"/>
  <c r="C174" i="42"/>
  <c r="C176" i="42"/>
  <c r="G176" i="42" s="1"/>
  <c r="B180" i="42"/>
  <c r="F176" i="42" s="1"/>
  <c r="B187" i="42"/>
  <c r="F187" i="42" s="1"/>
  <c r="B194" i="42"/>
  <c r="D191" i="42" s="1"/>
  <c r="B201" i="42"/>
  <c r="C196" i="42" s="1"/>
  <c r="G196" i="42" s="1"/>
  <c r="B208" i="42"/>
  <c r="F204" i="42" s="1"/>
  <c r="F208" i="42"/>
  <c r="C210" i="42"/>
  <c r="G210" i="42" s="1"/>
  <c r="B215" i="42"/>
  <c r="F215" i="42" s="1"/>
  <c r="B222" i="42"/>
  <c r="D219" i="42" s="1"/>
  <c r="E222" i="42"/>
  <c r="B229" i="42"/>
  <c r="C224" i="42" s="1"/>
  <c r="G224" i="42" s="1"/>
  <c r="B236" i="42"/>
  <c r="F232" i="42" s="1"/>
  <c r="F236" i="42"/>
  <c r="B243" i="42"/>
  <c r="F243" i="42" s="1"/>
  <c r="C246" i="42"/>
  <c r="G246" i="42"/>
  <c r="L246" i="42"/>
  <c r="C101" i="43" l="1"/>
  <c r="G101" i="43" s="1"/>
  <c r="H231" i="42"/>
  <c r="F212" i="42"/>
  <c r="H203" i="42"/>
  <c r="F180" i="42"/>
  <c r="O154" i="42"/>
  <c r="D129" i="42"/>
  <c r="N105" i="42"/>
  <c r="M19" i="42"/>
  <c r="K19" i="42" s="1"/>
  <c r="M11" i="43"/>
  <c r="K11" i="43" s="1"/>
  <c r="O13" i="43"/>
  <c r="O33" i="43"/>
  <c r="L46" i="43"/>
  <c r="P46" i="43" s="1"/>
  <c r="D95" i="43"/>
  <c r="B95" i="43" s="1"/>
  <c r="D101" i="43"/>
  <c r="C136" i="43"/>
  <c r="G136" i="43" s="1"/>
  <c r="M156" i="43"/>
  <c r="D176" i="43"/>
  <c r="F189" i="43"/>
  <c r="D210" i="43"/>
  <c r="D13" i="44"/>
  <c r="M25" i="44"/>
  <c r="K25" i="44" s="1"/>
  <c r="F41" i="44"/>
  <c r="M47" i="44"/>
  <c r="K47" i="44" s="1"/>
  <c r="F100" i="44"/>
  <c r="F150" i="44"/>
  <c r="D177" i="44"/>
  <c r="B177" i="44" s="1"/>
  <c r="C203" i="44"/>
  <c r="G203" i="44" s="1"/>
  <c r="F205" i="44"/>
  <c r="D218" i="44"/>
  <c r="E218" i="44" s="1"/>
  <c r="F30" i="45"/>
  <c r="F54" i="45"/>
  <c r="C95" i="45"/>
  <c r="G95" i="45" s="1"/>
  <c r="F105" i="45"/>
  <c r="D121" i="45"/>
  <c r="B121" i="45" s="1"/>
  <c r="E126" i="45"/>
  <c r="E133" i="45"/>
  <c r="C143" i="45"/>
  <c r="G143" i="45" s="1"/>
  <c r="C149" i="45"/>
  <c r="G149" i="45" s="1"/>
  <c r="F151" i="45"/>
  <c r="C232" i="42"/>
  <c r="G232" i="42" s="1"/>
  <c r="C204" i="42"/>
  <c r="G204" i="42" s="1"/>
  <c r="L94" i="43"/>
  <c r="P94" i="43" s="1"/>
  <c r="D231" i="42"/>
  <c r="B231" i="42" s="1"/>
  <c r="D211" i="42"/>
  <c r="B211" i="42" s="1"/>
  <c r="D203" i="42"/>
  <c r="B203" i="42" s="1"/>
  <c r="N154" i="42"/>
  <c r="D128" i="42"/>
  <c r="O11" i="43"/>
  <c r="L34" i="43"/>
  <c r="P34" i="43" s="1"/>
  <c r="M46" i="43"/>
  <c r="K46" i="43" s="1"/>
  <c r="O65" i="43"/>
  <c r="O75" i="43"/>
  <c r="F95" i="43"/>
  <c r="C102" i="43"/>
  <c r="G102" i="43" s="1"/>
  <c r="E112" i="43"/>
  <c r="M129" i="43"/>
  <c r="F136" i="43"/>
  <c r="M142" i="43"/>
  <c r="N142" i="43" s="1"/>
  <c r="O156" i="43"/>
  <c r="F176" i="43"/>
  <c r="C191" i="43"/>
  <c r="G191" i="43" s="1"/>
  <c r="D211" i="43"/>
  <c r="F13" i="44"/>
  <c r="M26" i="44"/>
  <c r="N26" i="44" s="1"/>
  <c r="D39" i="44"/>
  <c r="B39" i="44" s="1"/>
  <c r="O41" i="44"/>
  <c r="F48" i="44"/>
  <c r="D101" i="44"/>
  <c r="B101" i="44" s="1"/>
  <c r="H114" i="44"/>
  <c r="O151" i="44"/>
  <c r="D203" i="44"/>
  <c r="C219" i="44"/>
  <c r="G219" i="44" s="1"/>
  <c r="L19" i="45"/>
  <c r="P19" i="45" s="1"/>
  <c r="F44" i="45"/>
  <c r="D55" i="45"/>
  <c r="M74" i="45"/>
  <c r="F121" i="45"/>
  <c r="E121" i="45" s="1"/>
  <c r="C144" i="45"/>
  <c r="G144" i="45" s="1"/>
  <c r="D149" i="45"/>
  <c r="B149" i="45" s="1"/>
  <c r="O151" i="45"/>
  <c r="F176" i="45"/>
  <c r="C196" i="45"/>
  <c r="G196" i="45" s="1"/>
  <c r="C224" i="45"/>
  <c r="G224" i="45" s="1"/>
  <c r="C226" i="42"/>
  <c r="G226" i="42" s="1"/>
  <c r="F233" i="42"/>
  <c r="Q156" i="42"/>
  <c r="F229" i="42"/>
  <c r="D210" i="42"/>
  <c r="B210" i="42" s="1"/>
  <c r="E201" i="42"/>
  <c r="F16" i="42"/>
  <c r="C67" i="43"/>
  <c r="G67" i="43" s="1"/>
  <c r="F102" i="43"/>
  <c r="L130" i="43"/>
  <c r="P130" i="43" s="1"/>
  <c r="D137" i="43"/>
  <c r="E137" i="43" s="1"/>
  <c r="L157" i="43"/>
  <c r="P157" i="43" s="1"/>
  <c r="D177" i="43"/>
  <c r="M13" i="44"/>
  <c r="K13" i="44" s="1"/>
  <c r="L27" i="44"/>
  <c r="P27" i="44" s="1"/>
  <c r="O48" i="44"/>
  <c r="O75" i="44"/>
  <c r="D115" i="44"/>
  <c r="B115" i="44" s="1"/>
  <c r="F219" i="44"/>
  <c r="M76" i="45"/>
  <c r="K76" i="45" s="1"/>
  <c r="H135" i="45"/>
  <c r="D144" i="45"/>
  <c r="B144" i="45" s="1"/>
  <c r="C197" i="42"/>
  <c r="G197" i="42" s="1"/>
  <c r="N12" i="43"/>
  <c r="D19" i="43"/>
  <c r="B19" i="43" s="1"/>
  <c r="N37" i="43"/>
  <c r="C100" i="43"/>
  <c r="G100" i="43" s="1"/>
  <c r="E105" i="43"/>
  <c r="M39" i="44"/>
  <c r="K39" i="44" s="1"/>
  <c r="N44" i="44"/>
  <c r="F116" i="44"/>
  <c r="C210" i="44"/>
  <c r="G210" i="44" s="1"/>
  <c r="E222" i="44"/>
  <c r="L32" i="43"/>
  <c r="P32" i="43" s="1"/>
  <c r="H100" i="43"/>
  <c r="H46" i="44"/>
  <c r="O79" i="44"/>
  <c r="C108" i="44"/>
  <c r="G108" i="44" s="1"/>
  <c r="C197" i="44"/>
  <c r="G197" i="44" s="1"/>
  <c r="N79" i="45"/>
  <c r="E122" i="45"/>
  <c r="E147" i="45"/>
  <c r="C233" i="42"/>
  <c r="G233" i="42" s="1"/>
  <c r="C205" i="42"/>
  <c r="G205" i="42" s="1"/>
  <c r="E187" i="42"/>
  <c r="M157" i="42"/>
  <c r="K157" i="42" s="1"/>
  <c r="O149" i="42"/>
  <c r="C121" i="42"/>
  <c r="G121" i="42" s="1"/>
  <c r="H93" i="42"/>
  <c r="L13" i="43"/>
  <c r="P13" i="43" s="1"/>
  <c r="M32" i="43"/>
  <c r="K32" i="43" s="1"/>
  <c r="Q93" i="43"/>
  <c r="C123" i="43"/>
  <c r="G123" i="43" s="1"/>
  <c r="F135" i="43"/>
  <c r="E140" i="43"/>
  <c r="D175" i="43"/>
  <c r="B175" i="43" s="1"/>
  <c r="C182" i="43"/>
  <c r="G182" i="43" s="1"/>
  <c r="H217" i="43"/>
  <c r="N30" i="44"/>
  <c r="O40" i="44"/>
  <c r="L46" i="44"/>
  <c r="P46" i="44" s="1"/>
  <c r="F197" i="44"/>
  <c r="C205" i="44"/>
  <c r="G205" i="44" s="1"/>
  <c r="C217" i="44"/>
  <c r="G217" i="44" s="1"/>
  <c r="F225" i="44"/>
  <c r="F26" i="45"/>
  <c r="F40" i="45"/>
  <c r="L53" i="45"/>
  <c r="P53" i="45" s="1"/>
  <c r="F102" i="45"/>
  <c r="C123" i="45"/>
  <c r="G123" i="45" s="1"/>
  <c r="D130" i="45"/>
  <c r="B130" i="45" s="1"/>
  <c r="C142" i="45"/>
  <c r="G142" i="45" s="1"/>
  <c r="F150" i="45"/>
  <c r="D158" i="45"/>
  <c r="B158" i="45" s="1"/>
  <c r="H189" i="45"/>
  <c r="H217" i="45"/>
  <c r="M33" i="43"/>
  <c r="K33" i="43" s="1"/>
  <c r="F217" i="44"/>
  <c r="H142" i="45"/>
  <c r="L150" i="45"/>
  <c r="P150" i="45" s="1"/>
  <c r="D150" i="43"/>
  <c r="B150" i="43" s="1"/>
  <c r="K156" i="43"/>
  <c r="D205" i="43"/>
  <c r="F211" i="43"/>
  <c r="C239" i="43"/>
  <c r="G239" i="43" s="1"/>
  <c r="Q18" i="44"/>
  <c r="K26" i="44"/>
  <c r="L33" i="44"/>
  <c r="P33" i="44" s="1"/>
  <c r="O39" i="44"/>
  <c r="Q46" i="44"/>
  <c r="M54" i="44"/>
  <c r="Q74" i="44"/>
  <c r="D102" i="44"/>
  <c r="B102" i="44" s="1"/>
  <c r="F107" i="44"/>
  <c r="M109" i="44"/>
  <c r="M114" i="44"/>
  <c r="Q128" i="44"/>
  <c r="C136" i="44"/>
  <c r="G136" i="44" s="1"/>
  <c r="O142" i="44"/>
  <c r="H149" i="44"/>
  <c r="N154" i="44"/>
  <c r="H175" i="44"/>
  <c r="Q245" i="44" s="1"/>
  <c r="F180" i="44"/>
  <c r="H196" i="44"/>
  <c r="F218" i="44"/>
  <c r="F12" i="45"/>
  <c r="N16" i="45"/>
  <c r="M20" i="45"/>
  <c r="F27" i="45"/>
  <c r="L39" i="45"/>
  <c r="P39" i="45" s="1"/>
  <c r="D53" i="45"/>
  <c r="B53" i="45" s="1"/>
  <c r="F55" i="45"/>
  <c r="D67" i="45"/>
  <c r="B67" i="45" s="1"/>
  <c r="L76" i="45"/>
  <c r="P76" i="45" s="1"/>
  <c r="C94" i="45"/>
  <c r="G94" i="45" s="1"/>
  <c r="D101" i="45"/>
  <c r="B101" i="45" s="1"/>
  <c r="O107" i="45"/>
  <c r="M121" i="45"/>
  <c r="K121" i="45" s="1"/>
  <c r="F123" i="45"/>
  <c r="O126" i="45"/>
  <c r="Q149" i="45"/>
  <c r="L151" i="45"/>
  <c r="P151" i="45" s="1"/>
  <c r="H156" i="45"/>
  <c r="C210" i="45"/>
  <c r="G210" i="45" s="1"/>
  <c r="F225" i="45"/>
  <c r="L47" i="44"/>
  <c r="P47" i="44" s="1"/>
  <c r="O54" i="44"/>
  <c r="M75" i="44"/>
  <c r="K75" i="44" s="1"/>
  <c r="L102" i="44"/>
  <c r="P102" i="44" s="1"/>
  <c r="M107" i="44"/>
  <c r="O109" i="44"/>
  <c r="Q114" i="44"/>
  <c r="D136" i="44"/>
  <c r="B136" i="44" s="1"/>
  <c r="M149" i="44"/>
  <c r="K149" i="44" s="1"/>
  <c r="F182" i="44"/>
  <c r="M12" i="45"/>
  <c r="N12" i="45" s="1"/>
  <c r="O16" i="45"/>
  <c r="M39" i="45"/>
  <c r="C68" i="45"/>
  <c r="G68" i="45" s="1"/>
  <c r="F94" i="45"/>
  <c r="L108" i="45"/>
  <c r="P108" i="45" s="1"/>
  <c r="O121" i="45"/>
  <c r="L123" i="45"/>
  <c r="P123" i="45" s="1"/>
  <c r="C203" i="42"/>
  <c r="G203" i="42" s="1"/>
  <c r="O102" i="42"/>
  <c r="F95" i="42"/>
  <c r="M62" i="42"/>
  <c r="L54" i="42"/>
  <c r="P54" i="42" s="1"/>
  <c r="D25" i="42"/>
  <c r="B25" i="42" s="1"/>
  <c r="F37" i="43"/>
  <c r="F61" i="43"/>
  <c r="E98" i="43"/>
  <c r="F121" i="43"/>
  <c r="N126" i="43"/>
  <c r="L20" i="44"/>
  <c r="P20" i="44" s="1"/>
  <c r="D67" i="44"/>
  <c r="B67" i="44" s="1"/>
  <c r="L100" i="44"/>
  <c r="P100" i="44" s="1"/>
  <c r="O102" i="44"/>
  <c r="F136" i="44"/>
  <c r="L157" i="44"/>
  <c r="P157" i="44" s="1"/>
  <c r="C176" i="44"/>
  <c r="G176" i="44" s="1"/>
  <c r="F68" i="45"/>
  <c r="O123" i="45"/>
  <c r="F229" i="45"/>
  <c r="O55" i="42"/>
  <c r="D40" i="42"/>
  <c r="M55" i="42"/>
  <c r="D238" i="42"/>
  <c r="B238" i="42" s="1"/>
  <c r="H217" i="42"/>
  <c r="E37" i="43"/>
  <c r="D61" i="43"/>
  <c r="E229" i="42"/>
  <c r="F205" i="42"/>
  <c r="D183" i="42"/>
  <c r="B183" i="42" s="1"/>
  <c r="O158" i="42"/>
  <c r="O144" i="42"/>
  <c r="O116" i="42"/>
  <c r="O109" i="42"/>
  <c r="D102" i="42"/>
  <c r="B102" i="42" s="1"/>
  <c r="M94" i="42"/>
  <c r="M61" i="42"/>
  <c r="K61" i="42" s="1"/>
  <c r="Q53" i="42"/>
  <c r="M34" i="42"/>
  <c r="K34" i="42" s="1"/>
  <c r="F12" i="42"/>
  <c r="C33" i="43"/>
  <c r="G33" i="43" s="1"/>
  <c r="L61" i="43"/>
  <c r="P61" i="43" s="1"/>
  <c r="Q74" i="43"/>
  <c r="C94" i="43"/>
  <c r="G94" i="43" s="1"/>
  <c r="M101" i="43"/>
  <c r="K101" i="43" s="1"/>
  <c r="F108" i="43"/>
  <c r="H121" i="43"/>
  <c r="O128" i="43"/>
  <c r="D151" i="43"/>
  <c r="B151" i="43" s="1"/>
  <c r="D157" i="43"/>
  <c r="B157" i="43" s="1"/>
  <c r="D203" i="43"/>
  <c r="B203" i="43" s="1"/>
  <c r="F208" i="43"/>
  <c r="H231" i="43"/>
  <c r="M20" i="44"/>
  <c r="K20" i="44" s="1"/>
  <c r="M27" i="44"/>
  <c r="K27" i="44" s="1"/>
  <c r="O44" i="44"/>
  <c r="O47" i="44"/>
  <c r="N51" i="44"/>
  <c r="M100" i="44"/>
  <c r="D108" i="44"/>
  <c r="B108" i="44" s="1"/>
  <c r="E112" i="44"/>
  <c r="O115" i="44"/>
  <c r="O119" i="44"/>
  <c r="L144" i="44"/>
  <c r="P144" i="44" s="1"/>
  <c r="L151" i="44"/>
  <c r="P151" i="44" s="1"/>
  <c r="M157" i="44"/>
  <c r="D176" i="44"/>
  <c r="C189" i="44"/>
  <c r="G189" i="44" s="1"/>
  <c r="C198" i="44"/>
  <c r="G198" i="44" s="1"/>
  <c r="F210" i="44"/>
  <c r="D11" i="45"/>
  <c r="B11" i="45" s="1"/>
  <c r="C13" i="45"/>
  <c r="G13" i="45" s="1"/>
  <c r="Q18" i="45"/>
  <c r="N23" i="45"/>
  <c r="O39" i="45"/>
  <c r="N44" i="45"/>
  <c r="O53" i="45"/>
  <c r="N58" i="45"/>
  <c r="C69" i="45"/>
  <c r="G69" i="45" s="1"/>
  <c r="D95" i="45"/>
  <c r="B95" i="45" s="1"/>
  <c r="C121" i="45"/>
  <c r="G121" i="45" s="1"/>
  <c r="C122" i="45"/>
  <c r="G122" i="45" s="1"/>
  <c r="F189" i="42"/>
  <c r="F26" i="42"/>
  <c r="E126" i="43"/>
  <c r="O95" i="42"/>
  <c r="M54" i="42"/>
  <c r="K54" i="42" s="1"/>
  <c r="D26" i="42"/>
  <c r="O26" i="43"/>
  <c r="F217" i="42"/>
  <c r="D205" i="42"/>
  <c r="B205" i="42" s="1"/>
  <c r="F182" i="42"/>
  <c r="O157" i="42"/>
  <c r="O143" i="42"/>
  <c r="O130" i="42"/>
  <c r="F123" i="42"/>
  <c r="O108" i="42"/>
  <c r="O101" i="42"/>
  <c r="F72" i="42"/>
  <c r="N58" i="42"/>
  <c r="M33" i="42"/>
  <c r="K33" i="42" s="1"/>
  <c r="D12" i="42"/>
  <c r="O67" i="43"/>
  <c r="N67" i="43" s="1"/>
  <c r="F94" i="43"/>
  <c r="F122" i="43"/>
  <c r="L129" i="43"/>
  <c r="P129" i="43" s="1"/>
  <c r="C149" i="43"/>
  <c r="G149" i="43" s="1"/>
  <c r="F151" i="43"/>
  <c r="H203" i="43"/>
  <c r="C233" i="43"/>
  <c r="G233" i="43" s="1"/>
  <c r="E41" i="44"/>
  <c r="O51" i="44"/>
  <c r="C69" i="44"/>
  <c r="G69" i="44" s="1"/>
  <c r="O100" i="44"/>
  <c r="F108" i="44"/>
  <c r="F112" i="44"/>
  <c r="C122" i="44"/>
  <c r="G122" i="44" s="1"/>
  <c r="D137" i="44"/>
  <c r="B137" i="44" s="1"/>
  <c r="M151" i="44"/>
  <c r="F176" i="44"/>
  <c r="F189" i="44"/>
  <c r="L11" i="45"/>
  <c r="P11" i="45" s="1"/>
  <c r="L13" i="45"/>
  <c r="P13" i="45" s="1"/>
  <c r="O44" i="45"/>
  <c r="F69" i="45"/>
  <c r="L128" i="45"/>
  <c r="P128" i="45" s="1"/>
  <c r="Q135" i="45"/>
  <c r="F197" i="45"/>
  <c r="D219" i="45"/>
  <c r="D232" i="42"/>
  <c r="B232" i="42" s="1"/>
  <c r="F224" i="42"/>
  <c r="F210" i="42"/>
  <c r="D204" i="42"/>
  <c r="B204" i="42" s="1"/>
  <c r="E194" i="42"/>
  <c r="L157" i="42"/>
  <c r="P157" i="42" s="1"/>
  <c r="C151" i="42"/>
  <c r="G151" i="42" s="1"/>
  <c r="L143" i="42"/>
  <c r="P143" i="42" s="1"/>
  <c r="F136" i="42"/>
  <c r="F129" i="42"/>
  <c r="D115" i="42"/>
  <c r="F100" i="42"/>
  <c r="D68" i="42"/>
  <c r="F30" i="42"/>
  <c r="F32" i="43"/>
  <c r="C55" i="43"/>
  <c r="G55" i="43" s="1"/>
  <c r="D60" i="43"/>
  <c r="B60" i="43" s="1"/>
  <c r="D136" i="43"/>
  <c r="H149" i="43"/>
  <c r="E154" i="43"/>
  <c r="F177" i="43"/>
  <c r="D204" i="43"/>
  <c r="B204" i="43" s="1"/>
  <c r="F210" i="43"/>
  <c r="M18" i="44"/>
  <c r="K18" i="44" s="1"/>
  <c r="L39" i="44"/>
  <c r="P39" i="44" s="1"/>
  <c r="M41" i="44"/>
  <c r="K41" i="44" s="1"/>
  <c r="M46" i="44"/>
  <c r="M48" i="44"/>
  <c r="K48" i="44" s="1"/>
  <c r="M53" i="44"/>
  <c r="D94" i="44"/>
  <c r="B94" i="44" s="1"/>
  <c r="L101" i="44"/>
  <c r="P101" i="44" s="1"/>
  <c r="O105" i="44"/>
  <c r="C109" i="44"/>
  <c r="G109" i="44" s="1"/>
  <c r="N112" i="44"/>
  <c r="L116" i="44"/>
  <c r="P116" i="44" s="1"/>
  <c r="D135" i="44"/>
  <c r="E140" i="44"/>
  <c r="C175" i="44"/>
  <c r="G175" i="44" s="1"/>
  <c r="F177" i="44"/>
  <c r="F191" i="44"/>
  <c r="N11" i="45"/>
  <c r="F16" i="45"/>
  <c r="M19" i="45"/>
  <c r="K19" i="45" s="1"/>
  <c r="D26" i="45"/>
  <c r="B26" i="45" s="1"/>
  <c r="O40" i="45"/>
  <c r="H93" i="45"/>
  <c r="D107" i="45"/>
  <c r="B107" i="45" s="1"/>
  <c r="O112" i="45"/>
  <c r="L122" i="45"/>
  <c r="P122" i="45" s="1"/>
  <c r="F126" i="45"/>
  <c r="O129" i="45"/>
  <c r="H149" i="45"/>
  <c r="D151" i="45"/>
  <c r="B151" i="45" s="1"/>
  <c r="O154" i="45"/>
  <c r="D149" i="43"/>
  <c r="N40" i="45"/>
  <c r="D238" i="43"/>
  <c r="O18" i="44"/>
  <c r="O101" i="44"/>
  <c r="C107" i="44"/>
  <c r="G107" i="44" s="1"/>
  <c r="F135" i="44"/>
  <c r="L20" i="45"/>
  <c r="P20" i="45" s="1"/>
  <c r="L41" i="45"/>
  <c r="P41" i="45" s="1"/>
  <c r="C67" i="45"/>
  <c r="G67" i="45" s="1"/>
  <c r="M107" i="45"/>
  <c r="K19" i="43"/>
  <c r="N26" i="43"/>
  <c r="K26" i="43"/>
  <c r="H175" i="42"/>
  <c r="M130" i="42"/>
  <c r="N130" i="42" s="1"/>
  <c r="C115" i="42"/>
  <c r="G115" i="42" s="1"/>
  <c r="L68" i="42"/>
  <c r="P68" i="42" s="1"/>
  <c r="M39" i="42"/>
  <c r="K39" i="42" s="1"/>
  <c r="O40" i="42"/>
  <c r="L39" i="42"/>
  <c r="P39" i="42" s="1"/>
  <c r="M41" i="42"/>
  <c r="N41" i="42" s="1"/>
  <c r="H196" i="42"/>
  <c r="L101" i="42"/>
  <c r="P101" i="42" s="1"/>
  <c r="M93" i="42"/>
  <c r="O93" i="42"/>
  <c r="O98" i="42"/>
  <c r="O72" i="42"/>
  <c r="N55" i="42"/>
  <c r="K55" i="42"/>
  <c r="L46" i="42"/>
  <c r="P46" i="42" s="1"/>
  <c r="M47" i="42"/>
  <c r="K47" i="42" s="1"/>
  <c r="O39" i="42"/>
  <c r="O30" i="42"/>
  <c r="H11" i="43"/>
  <c r="F19" i="43"/>
  <c r="E23" i="43"/>
  <c r="Q25" i="43"/>
  <c r="C47" i="43"/>
  <c r="G47" i="43" s="1"/>
  <c r="L47" i="43"/>
  <c r="P47" i="43" s="1"/>
  <c r="M48" i="43"/>
  <c r="O47" i="43"/>
  <c r="N47" i="43" s="1"/>
  <c r="B61" i="43"/>
  <c r="E61" i="43"/>
  <c r="F75" i="43"/>
  <c r="O76" i="43"/>
  <c r="M75" i="43"/>
  <c r="K75" i="43" s="1"/>
  <c r="O74" i="43"/>
  <c r="L114" i="43"/>
  <c r="P114" i="43" s="1"/>
  <c r="C183" i="43"/>
  <c r="G183" i="43" s="1"/>
  <c r="D183" i="43"/>
  <c r="F184" i="43"/>
  <c r="D182" i="43"/>
  <c r="E187" i="43"/>
  <c r="F182" i="43"/>
  <c r="E229" i="43"/>
  <c r="D226" i="43"/>
  <c r="B226" i="43" s="1"/>
  <c r="H224" i="43"/>
  <c r="F229" i="43"/>
  <c r="C226" i="43"/>
  <c r="G226" i="43" s="1"/>
  <c r="C238" i="42"/>
  <c r="G238" i="42" s="1"/>
  <c r="Q39" i="42"/>
  <c r="D175" i="42"/>
  <c r="B175" i="42" s="1"/>
  <c r="L149" i="42"/>
  <c r="P149" i="42" s="1"/>
  <c r="Q135" i="42"/>
  <c r="O137" i="42"/>
  <c r="O136" i="42"/>
  <c r="D135" i="42"/>
  <c r="B135" i="42" s="1"/>
  <c r="F109" i="42"/>
  <c r="E243" i="42"/>
  <c r="D226" i="42"/>
  <c r="B226" i="42" s="1"/>
  <c r="C219" i="42"/>
  <c r="G219" i="42" s="1"/>
  <c r="F201" i="42"/>
  <c r="F196" i="42"/>
  <c r="F184" i="42"/>
  <c r="F177" i="42"/>
  <c r="C175" i="42"/>
  <c r="G175" i="42" s="1"/>
  <c r="F154" i="42"/>
  <c r="O150" i="42"/>
  <c r="F149" i="42"/>
  <c r="F140" i="42"/>
  <c r="C135" i="42"/>
  <c r="G135" i="42" s="1"/>
  <c r="O126" i="42"/>
  <c r="D116" i="42"/>
  <c r="B116" i="42" s="1"/>
  <c r="D109" i="42"/>
  <c r="F105" i="42"/>
  <c r="D101" i="42"/>
  <c r="N72" i="42"/>
  <c r="C41" i="42"/>
  <c r="G41" i="42" s="1"/>
  <c r="D39" i="42"/>
  <c r="B39" i="42" s="1"/>
  <c r="F23" i="43"/>
  <c r="F26" i="43"/>
  <c r="F25" i="43"/>
  <c r="D34" i="43"/>
  <c r="F33" i="43"/>
  <c r="D32" i="43"/>
  <c r="D33" i="43"/>
  <c r="B33" i="43" s="1"/>
  <c r="F40" i="43"/>
  <c r="H39" i="43"/>
  <c r="F47" i="43"/>
  <c r="N51" i="43"/>
  <c r="N54" i="43"/>
  <c r="K54" i="43"/>
  <c r="M55" i="43"/>
  <c r="M53" i="43"/>
  <c r="K53" i="43" s="1"/>
  <c r="O54" i="43"/>
  <c r="L53" i="43"/>
  <c r="P53" i="43" s="1"/>
  <c r="N79" i="43"/>
  <c r="M114" i="43"/>
  <c r="H128" i="43"/>
  <c r="F114" i="42"/>
  <c r="O69" i="42"/>
  <c r="M69" i="42"/>
  <c r="M25" i="42"/>
  <c r="K25" i="42" s="1"/>
  <c r="L25" i="42"/>
  <c r="P25" i="42" s="1"/>
  <c r="M27" i="42"/>
  <c r="N27" i="42" s="1"/>
  <c r="O25" i="42"/>
  <c r="O27" i="42"/>
  <c r="M11" i="42"/>
  <c r="K11" i="42" s="1"/>
  <c r="M12" i="42"/>
  <c r="K12" i="42" s="1"/>
  <c r="O16" i="42"/>
  <c r="O12" i="42"/>
  <c r="L19" i="43"/>
  <c r="P19" i="43" s="1"/>
  <c r="L20" i="43"/>
  <c r="P20" i="43" s="1"/>
  <c r="N23" i="43"/>
  <c r="M18" i="43"/>
  <c r="K18" i="43" s="1"/>
  <c r="L26" i="43"/>
  <c r="P26" i="43" s="1"/>
  <c r="M27" i="43"/>
  <c r="O44" i="43"/>
  <c r="L41" i="43"/>
  <c r="P41" i="43" s="1"/>
  <c r="Q39" i="43"/>
  <c r="O40" i="43"/>
  <c r="L39" i="43"/>
  <c r="P39" i="43" s="1"/>
  <c r="O41" i="43"/>
  <c r="M40" i="43"/>
  <c r="K47" i="43"/>
  <c r="B53" i="43"/>
  <c r="E53" i="43"/>
  <c r="N100" i="43"/>
  <c r="K100" i="43"/>
  <c r="O150" i="43"/>
  <c r="O151" i="43"/>
  <c r="N154" i="43"/>
  <c r="M151" i="43"/>
  <c r="M149" i="43"/>
  <c r="K149" i="43" s="1"/>
  <c r="O67" i="42"/>
  <c r="F240" i="42"/>
  <c r="D177" i="42"/>
  <c r="H100" i="42"/>
  <c r="F101" i="42"/>
  <c r="E105" i="42"/>
  <c r="F150" i="42"/>
  <c r="C149" i="42"/>
  <c r="G149" i="42" s="1"/>
  <c r="D108" i="42"/>
  <c r="F54" i="42"/>
  <c r="O11" i="42"/>
  <c r="L40" i="43"/>
  <c r="P40" i="43" s="1"/>
  <c r="N44" i="43"/>
  <c r="F48" i="43"/>
  <c r="C74" i="43"/>
  <c r="G74" i="43" s="1"/>
  <c r="D239" i="42"/>
  <c r="B239" i="42" s="1"/>
  <c r="C231" i="42"/>
  <c r="G231" i="42" s="1"/>
  <c r="C225" i="42"/>
  <c r="G225" i="42" s="1"/>
  <c r="E215" i="42"/>
  <c r="E204" i="42"/>
  <c r="D198" i="42"/>
  <c r="B198" i="42" s="1"/>
  <c r="C191" i="42"/>
  <c r="G191" i="42" s="1"/>
  <c r="D182" i="42"/>
  <c r="B182" i="42" s="1"/>
  <c r="C177" i="42"/>
  <c r="G177" i="42" s="1"/>
  <c r="O161" i="42"/>
  <c r="O156" i="42"/>
  <c r="O151" i="42"/>
  <c r="D150" i="42"/>
  <c r="B150" i="42" s="1"/>
  <c r="O147" i="42"/>
  <c r="O142" i="42"/>
  <c r="M137" i="42"/>
  <c r="K137" i="42" s="1"/>
  <c r="E133" i="42"/>
  <c r="D122" i="42"/>
  <c r="C123" i="42"/>
  <c r="G123" i="42" s="1"/>
  <c r="M115" i="42"/>
  <c r="L115" i="42"/>
  <c r="P115" i="42" s="1"/>
  <c r="M107" i="42"/>
  <c r="M108" i="42"/>
  <c r="O112" i="42"/>
  <c r="M102" i="42"/>
  <c r="D95" i="42"/>
  <c r="L60" i="42"/>
  <c r="P60" i="42" s="1"/>
  <c r="N65" i="42"/>
  <c r="M53" i="42"/>
  <c r="K53" i="42" s="1"/>
  <c r="O54" i="42"/>
  <c r="O58" i="42"/>
  <c r="L53" i="42"/>
  <c r="P53" i="42" s="1"/>
  <c r="D54" i="42"/>
  <c r="L40" i="42"/>
  <c r="P40" i="42" s="1"/>
  <c r="D34" i="42"/>
  <c r="F34" i="42"/>
  <c r="C13" i="42"/>
  <c r="G13" i="42" s="1"/>
  <c r="D11" i="42"/>
  <c r="B11" i="42" s="1"/>
  <c r="L11" i="42"/>
  <c r="P11" i="42" s="1"/>
  <c r="N13" i="43"/>
  <c r="H18" i="43"/>
  <c r="F20" i="43"/>
  <c r="L25" i="43"/>
  <c r="P25" i="43" s="1"/>
  <c r="D27" i="43"/>
  <c r="B27" i="43" s="1"/>
  <c r="O30" i="43"/>
  <c r="N33" i="43"/>
  <c r="C41" i="43"/>
  <c r="G41" i="43" s="1"/>
  <c r="N62" i="43"/>
  <c r="H74" i="43"/>
  <c r="D94" i="43"/>
  <c r="B94" i="43" s="1"/>
  <c r="C93" i="43"/>
  <c r="G93" i="43" s="1"/>
  <c r="F98" i="43"/>
  <c r="D93" i="43"/>
  <c r="D143" i="43"/>
  <c r="B143" i="43" s="1"/>
  <c r="H142" i="43"/>
  <c r="E236" i="43"/>
  <c r="C232" i="43"/>
  <c r="G232" i="43" s="1"/>
  <c r="F232" i="43"/>
  <c r="D233" i="43"/>
  <c r="D232" i="43"/>
  <c r="F233" i="43"/>
  <c r="D231" i="43"/>
  <c r="B231" i="43" s="1"/>
  <c r="C231" i="43"/>
  <c r="G231" i="43" s="1"/>
  <c r="D19" i="44"/>
  <c r="F20" i="44"/>
  <c r="H18" i="44"/>
  <c r="O129" i="42"/>
  <c r="N133" i="42"/>
  <c r="Q25" i="42"/>
  <c r="Q11" i="42"/>
  <c r="H135" i="42"/>
  <c r="D136" i="42"/>
  <c r="B136" i="42" s="1"/>
  <c r="D114" i="42"/>
  <c r="E114" i="42" s="1"/>
  <c r="L74" i="42"/>
  <c r="P74" i="42" s="1"/>
  <c r="M76" i="42"/>
  <c r="L67" i="42"/>
  <c r="P67" i="42" s="1"/>
  <c r="M40" i="42"/>
  <c r="K40" i="42" s="1"/>
  <c r="O19" i="43"/>
  <c r="N19" i="43" s="1"/>
  <c r="N30" i="43"/>
  <c r="F238" i="42"/>
  <c r="D233" i="42"/>
  <c r="H224" i="42"/>
  <c r="C198" i="42"/>
  <c r="G198" i="42" s="1"/>
  <c r="H189" i="42"/>
  <c r="C182" i="42"/>
  <c r="G182" i="42" s="1"/>
  <c r="D176" i="42"/>
  <c r="B176" i="42" s="1"/>
  <c r="L156" i="42"/>
  <c r="P156" i="42" s="1"/>
  <c r="M151" i="42"/>
  <c r="K151" i="42" s="1"/>
  <c r="C150" i="42"/>
  <c r="G150" i="42" s="1"/>
  <c r="L142" i="42"/>
  <c r="P142" i="42" s="1"/>
  <c r="D137" i="42"/>
  <c r="B137" i="42" s="1"/>
  <c r="O135" i="42"/>
  <c r="H128" i="42"/>
  <c r="F128" i="42"/>
  <c r="E128" i="42" s="1"/>
  <c r="Q128" i="42"/>
  <c r="L123" i="42"/>
  <c r="P123" i="42" s="1"/>
  <c r="F119" i="42"/>
  <c r="F112" i="42"/>
  <c r="L100" i="42"/>
  <c r="P100" i="42" s="1"/>
  <c r="O94" i="42"/>
  <c r="O76" i="42"/>
  <c r="O68" i="42"/>
  <c r="O44" i="42"/>
  <c r="F40" i="42"/>
  <c r="O34" i="42"/>
  <c r="O26" i="42"/>
  <c r="O13" i="42"/>
  <c r="K12" i="43"/>
  <c r="M20" i="43"/>
  <c r="M25" i="43"/>
  <c r="K25" i="43" s="1"/>
  <c r="D41" i="43"/>
  <c r="B41" i="43" s="1"/>
  <c r="L48" i="43"/>
  <c r="P48" i="43" s="1"/>
  <c r="L55" i="43"/>
  <c r="P55" i="43" s="1"/>
  <c r="E65" i="43"/>
  <c r="F62" i="43"/>
  <c r="C62" i="43"/>
  <c r="G62" i="43" s="1"/>
  <c r="L74" i="43"/>
  <c r="P74" i="43" s="1"/>
  <c r="L76" i="43"/>
  <c r="P76" i="43" s="1"/>
  <c r="F109" i="43"/>
  <c r="F107" i="43"/>
  <c r="F112" i="43"/>
  <c r="D108" i="43"/>
  <c r="B108" i="43" s="1"/>
  <c r="D109" i="43"/>
  <c r="D107" i="43"/>
  <c r="C109" i="43"/>
  <c r="G109" i="43" s="1"/>
  <c r="C107" i="43"/>
  <c r="G107" i="43" s="1"/>
  <c r="D122" i="43"/>
  <c r="F126" i="43"/>
  <c r="C121" i="43"/>
  <c r="G121" i="43" s="1"/>
  <c r="F123" i="43"/>
  <c r="D121" i="43"/>
  <c r="B121" i="43" s="1"/>
  <c r="D123" i="43"/>
  <c r="B136" i="43"/>
  <c r="E136" i="43"/>
  <c r="O144" i="43"/>
  <c r="O147" i="43"/>
  <c r="O143" i="43"/>
  <c r="L142" i="43"/>
  <c r="P142" i="43" s="1"/>
  <c r="Q142" i="43"/>
  <c r="L144" i="43"/>
  <c r="P144" i="43" s="1"/>
  <c r="M143" i="43"/>
  <c r="C197" i="43"/>
  <c r="G197" i="43" s="1"/>
  <c r="B211" i="43"/>
  <c r="E211" i="43"/>
  <c r="C25" i="44"/>
  <c r="G25" i="44" s="1"/>
  <c r="F26" i="44"/>
  <c r="F27" i="44"/>
  <c r="F25" i="44"/>
  <c r="D27" i="44"/>
  <c r="D25" i="44"/>
  <c r="B25" i="44" s="1"/>
  <c r="H114" i="42"/>
  <c r="E119" i="42"/>
  <c r="M68" i="42"/>
  <c r="C55" i="42"/>
  <c r="G55" i="42" s="1"/>
  <c r="D53" i="42"/>
  <c r="M26" i="42"/>
  <c r="K26" i="42" s="1"/>
  <c r="M13" i="42"/>
  <c r="N13" i="42" s="1"/>
  <c r="L18" i="43"/>
  <c r="P18" i="43" s="1"/>
  <c r="O20" i="43"/>
  <c r="O25" i="43"/>
  <c r="L27" i="43"/>
  <c r="P27" i="43" s="1"/>
  <c r="D76" i="43"/>
  <c r="F76" i="43"/>
  <c r="D74" i="43"/>
  <c r="B74" i="43" s="1"/>
  <c r="F79" i="43"/>
  <c r="D75" i="43"/>
  <c r="C75" i="43"/>
  <c r="G75" i="43" s="1"/>
  <c r="O102" i="43"/>
  <c r="L101" i="43"/>
  <c r="P101" i="43" s="1"/>
  <c r="O101" i="43"/>
  <c r="L100" i="43"/>
  <c r="P100" i="43" s="1"/>
  <c r="L102" i="43"/>
  <c r="P102" i="43" s="1"/>
  <c r="Q100" i="43"/>
  <c r="O116" i="43"/>
  <c r="O114" i="43"/>
  <c r="M115" i="43"/>
  <c r="L115" i="43"/>
  <c r="P115" i="43" s="1"/>
  <c r="O119" i="43"/>
  <c r="Q114" i="43"/>
  <c r="K142" i="43"/>
  <c r="B205" i="43"/>
  <c r="E205" i="43"/>
  <c r="N18" i="44"/>
  <c r="L128" i="42"/>
  <c r="P128" i="42" s="1"/>
  <c r="D100" i="42"/>
  <c r="E100" i="42" s="1"/>
  <c r="L26" i="42"/>
  <c r="P26" i="42" s="1"/>
  <c r="L12" i="42"/>
  <c r="P12" i="42" s="1"/>
  <c r="C174" i="43"/>
  <c r="F13" i="43"/>
  <c r="D13" i="43"/>
  <c r="B13" i="43" s="1"/>
  <c r="D20" i="43"/>
  <c r="C19" i="43"/>
  <c r="G19" i="43" s="1"/>
  <c r="O27" i="43"/>
  <c r="M39" i="43"/>
  <c r="K39" i="43" s="1"/>
  <c r="M41" i="43"/>
  <c r="D48" i="43"/>
  <c r="D47" i="43"/>
  <c r="B47" i="43" s="1"/>
  <c r="F51" i="43"/>
  <c r="E51" i="43"/>
  <c r="H46" i="43"/>
  <c r="E79" i="43"/>
  <c r="E94" i="43"/>
  <c r="O105" i="43"/>
  <c r="E121" i="43"/>
  <c r="L151" i="43"/>
  <c r="P151" i="43" s="1"/>
  <c r="E176" i="43"/>
  <c r="B176" i="43"/>
  <c r="E201" i="43"/>
  <c r="C198" i="43"/>
  <c r="G198" i="43" s="1"/>
  <c r="F201" i="43"/>
  <c r="D198" i="43"/>
  <c r="B198" i="43" s="1"/>
  <c r="H196" i="43"/>
  <c r="N11" i="43"/>
  <c r="M34" i="43"/>
  <c r="O130" i="43"/>
  <c r="L128" i="43"/>
  <c r="P128" i="43" s="1"/>
  <c r="O133" i="43"/>
  <c r="Q128" i="43"/>
  <c r="N140" i="43"/>
  <c r="M135" i="43"/>
  <c r="K135" i="43" s="1"/>
  <c r="O137" i="43"/>
  <c r="O158" i="43"/>
  <c r="O157" i="43"/>
  <c r="L156" i="43"/>
  <c r="P156" i="43" s="1"/>
  <c r="Q156" i="43"/>
  <c r="D189" i="43"/>
  <c r="F190" i="43"/>
  <c r="E194" i="43"/>
  <c r="D217" i="43"/>
  <c r="C219" i="43"/>
  <c r="G219" i="43" s="1"/>
  <c r="C174" i="44"/>
  <c r="C11" i="44"/>
  <c r="G11" i="44" s="1"/>
  <c r="H11" i="44"/>
  <c r="M19" i="44"/>
  <c r="K19" i="44" s="1"/>
  <c r="O23" i="44"/>
  <c r="O33" i="44"/>
  <c r="O34" i="43"/>
  <c r="L60" i="43"/>
  <c r="P60" i="43" s="1"/>
  <c r="L68" i="43"/>
  <c r="P68" i="43" s="1"/>
  <c r="Q67" i="43"/>
  <c r="M128" i="43"/>
  <c r="C135" i="43"/>
  <c r="G135" i="43" s="1"/>
  <c r="C137" i="43"/>
  <c r="G137" i="43" s="1"/>
  <c r="F150" i="43"/>
  <c r="E150" i="43" s="1"/>
  <c r="F154" i="43"/>
  <c r="C151" i="43"/>
  <c r="G151" i="43" s="1"/>
  <c r="F149" i="43"/>
  <c r="O161" i="43"/>
  <c r="B177" i="43"/>
  <c r="E177" i="43"/>
  <c r="E208" i="43"/>
  <c r="C204" i="43"/>
  <c r="G204" i="43" s="1"/>
  <c r="F204" i="43"/>
  <c r="E204" i="43" s="1"/>
  <c r="E222" i="43"/>
  <c r="F12" i="44"/>
  <c r="O12" i="44"/>
  <c r="N16" i="44"/>
  <c r="L13" i="44"/>
  <c r="P13" i="44" s="1"/>
  <c r="O19" i="44"/>
  <c r="H32" i="44"/>
  <c r="F34" i="44"/>
  <c r="N54" i="44"/>
  <c r="K54" i="44"/>
  <c r="L34" i="44"/>
  <c r="P34" i="44" s="1"/>
  <c r="F62" i="44"/>
  <c r="F65" i="44"/>
  <c r="F61" i="44"/>
  <c r="E65" i="44"/>
  <c r="D61" i="44"/>
  <c r="B61" i="44" s="1"/>
  <c r="D60" i="44"/>
  <c r="B60" i="44" s="1"/>
  <c r="L68" i="44"/>
  <c r="P68" i="44" s="1"/>
  <c r="M67" i="44"/>
  <c r="K67" i="44" s="1"/>
  <c r="O69" i="44"/>
  <c r="F94" i="44"/>
  <c r="D93" i="44"/>
  <c r="C94" i="44"/>
  <c r="G94" i="44" s="1"/>
  <c r="F95" i="44"/>
  <c r="D95" i="44"/>
  <c r="F98" i="44"/>
  <c r="H93" i="44"/>
  <c r="E98" i="44"/>
  <c r="F93" i="44"/>
  <c r="L32" i="44"/>
  <c r="P32" i="44" s="1"/>
  <c r="M34" i="44"/>
  <c r="H60" i="44"/>
  <c r="O62" i="44"/>
  <c r="N62" i="44" s="1"/>
  <c r="M60" i="44"/>
  <c r="O65" i="44"/>
  <c r="Q93" i="44"/>
  <c r="N98" i="44"/>
  <c r="O94" i="44"/>
  <c r="F121" i="44"/>
  <c r="F123" i="44"/>
  <c r="D121" i="44"/>
  <c r="E121" i="44" s="1"/>
  <c r="D123" i="44"/>
  <c r="C121" i="44"/>
  <c r="G121" i="44" s="1"/>
  <c r="C123" i="44"/>
  <c r="G123" i="44" s="1"/>
  <c r="F122" i="44"/>
  <c r="F126" i="44"/>
  <c r="D122" i="44"/>
  <c r="B122" i="44" s="1"/>
  <c r="C240" i="43"/>
  <c r="G240" i="43" s="1"/>
  <c r="D240" i="43"/>
  <c r="E240" i="43" s="1"/>
  <c r="C238" i="43"/>
  <c r="G238" i="43" s="1"/>
  <c r="E13" i="44"/>
  <c r="B13" i="44"/>
  <c r="N20" i="44"/>
  <c r="H53" i="44"/>
  <c r="L60" i="44"/>
  <c r="P60" i="44" s="1"/>
  <c r="C93" i="44"/>
  <c r="G93" i="44" s="1"/>
  <c r="E126" i="44"/>
  <c r="O121" i="43"/>
  <c r="O123" i="43"/>
  <c r="E151" i="43"/>
  <c r="H156" i="43"/>
  <c r="F217" i="43"/>
  <c r="F238" i="43"/>
  <c r="E243" i="43"/>
  <c r="N39" i="44"/>
  <c r="K46" i="44"/>
  <c r="N46" i="44"/>
  <c r="O60" i="44"/>
  <c r="O67" i="44"/>
  <c r="L93" i="44"/>
  <c r="P93" i="44" s="1"/>
  <c r="O37" i="44"/>
  <c r="M32" i="44"/>
  <c r="O34" i="44"/>
  <c r="Q32" i="44"/>
  <c r="K53" i="44"/>
  <c r="N53" i="44"/>
  <c r="C53" i="44"/>
  <c r="G53" i="44" s="1"/>
  <c r="D55" i="44"/>
  <c r="F53" i="44"/>
  <c r="F54" i="44"/>
  <c r="D53" i="44"/>
  <c r="B53" i="44" s="1"/>
  <c r="D239" i="43"/>
  <c r="L19" i="44"/>
  <c r="P19" i="44" s="1"/>
  <c r="N23" i="44"/>
  <c r="L18" i="44"/>
  <c r="P18" i="44" s="1"/>
  <c r="M33" i="44"/>
  <c r="K33" i="44" s="1"/>
  <c r="N37" i="44"/>
  <c r="L61" i="44"/>
  <c r="P61" i="44" s="1"/>
  <c r="M68" i="44"/>
  <c r="K68" i="44" s="1"/>
  <c r="L94" i="44"/>
  <c r="P94" i="44" s="1"/>
  <c r="M40" i="44"/>
  <c r="M55" i="44"/>
  <c r="K55" i="44" s="1"/>
  <c r="F68" i="44"/>
  <c r="L74" i="44"/>
  <c r="P74" i="44" s="1"/>
  <c r="L76" i="44"/>
  <c r="P76" i="44" s="1"/>
  <c r="F102" i="44"/>
  <c r="E102" i="44" s="1"/>
  <c r="D107" i="44"/>
  <c r="E107" i="44" s="1"/>
  <c r="M129" i="44"/>
  <c r="C135" i="44"/>
  <c r="G135" i="44" s="1"/>
  <c r="C150" i="44"/>
  <c r="G150" i="44" s="1"/>
  <c r="O157" i="44"/>
  <c r="E177" i="44"/>
  <c r="D183" i="44"/>
  <c r="D211" i="44"/>
  <c r="O37" i="45"/>
  <c r="Q32" i="45"/>
  <c r="O34" i="45"/>
  <c r="M32" i="45"/>
  <c r="K32" i="45" s="1"/>
  <c r="M34" i="45"/>
  <c r="N37" i="45"/>
  <c r="M33" i="45"/>
  <c r="K33" i="45" s="1"/>
  <c r="K74" i="45"/>
  <c r="N48" i="44"/>
  <c r="O55" i="44"/>
  <c r="M74" i="44"/>
  <c r="M76" i="44"/>
  <c r="N119" i="44"/>
  <c r="L115" i="44"/>
  <c r="P115" i="44" s="1"/>
  <c r="M123" i="44"/>
  <c r="M121" i="44"/>
  <c r="O129" i="44"/>
  <c r="N129" i="44" s="1"/>
  <c r="N147" i="44"/>
  <c r="M142" i="44"/>
  <c r="D150" i="44"/>
  <c r="B150" i="44" s="1"/>
  <c r="L156" i="44"/>
  <c r="P156" i="44" s="1"/>
  <c r="F158" i="44"/>
  <c r="E205" i="44"/>
  <c r="E55" i="45"/>
  <c r="B55" i="45"/>
  <c r="O95" i="45"/>
  <c r="Q93" i="45"/>
  <c r="H107" i="45"/>
  <c r="F108" i="45"/>
  <c r="F107" i="45"/>
  <c r="E107" i="45" s="1"/>
  <c r="D109" i="45"/>
  <c r="B109" i="45" s="1"/>
  <c r="C108" i="45"/>
  <c r="G108" i="45" s="1"/>
  <c r="C107" i="45"/>
  <c r="G107" i="45" s="1"/>
  <c r="F112" i="45"/>
  <c r="C109" i="45"/>
  <c r="G109" i="45" s="1"/>
  <c r="F115" i="45"/>
  <c r="F116" i="45"/>
  <c r="H114" i="45"/>
  <c r="F114" i="45"/>
  <c r="D116" i="45"/>
  <c r="C114" i="45"/>
  <c r="G114" i="45" s="1"/>
  <c r="F119" i="45"/>
  <c r="D115" i="45"/>
  <c r="B115" i="45" s="1"/>
  <c r="E119" i="45"/>
  <c r="C115" i="45"/>
  <c r="G115" i="45" s="1"/>
  <c r="M156" i="44"/>
  <c r="K156" i="44" s="1"/>
  <c r="L158" i="44"/>
  <c r="P158" i="44" s="1"/>
  <c r="E236" i="44"/>
  <c r="C233" i="44"/>
  <c r="G233" i="44" s="1"/>
  <c r="D231" i="44"/>
  <c r="F236" i="44"/>
  <c r="F233" i="44"/>
  <c r="C240" i="44"/>
  <c r="G240" i="44" s="1"/>
  <c r="F240" i="44"/>
  <c r="E240" i="44" s="1"/>
  <c r="D238" i="44"/>
  <c r="E243" i="44"/>
  <c r="D239" i="44"/>
  <c r="L26" i="45"/>
  <c r="P26" i="45" s="1"/>
  <c r="M27" i="45"/>
  <c r="K27" i="45" s="1"/>
  <c r="L27" i="45"/>
  <c r="P27" i="45" s="1"/>
  <c r="O25" i="45"/>
  <c r="O30" i="45"/>
  <c r="M25" i="45"/>
  <c r="N30" i="45"/>
  <c r="L25" i="45"/>
  <c r="P25" i="45" s="1"/>
  <c r="C61" i="45"/>
  <c r="G61" i="45" s="1"/>
  <c r="C62" i="45"/>
  <c r="G62" i="45" s="1"/>
  <c r="H60" i="45"/>
  <c r="C60" i="45"/>
  <c r="G60" i="45" s="1"/>
  <c r="O74" i="44"/>
  <c r="L114" i="44"/>
  <c r="P114" i="44" s="1"/>
  <c r="L130" i="44"/>
  <c r="P130" i="44" s="1"/>
  <c r="F137" i="44"/>
  <c r="E137" i="44" s="1"/>
  <c r="H135" i="44"/>
  <c r="L143" i="44"/>
  <c r="P143" i="44" s="1"/>
  <c r="C149" i="44"/>
  <c r="G149" i="44" s="1"/>
  <c r="E154" i="44"/>
  <c r="O156" i="44"/>
  <c r="D189" i="44"/>
  <c r="H189" i="44"/>
  <c r="E194" i="44"/>
  <c r="C191" i="44"/>
  <c r="G191" i="44" s="1"/>
  <c r="H231" i="44"/>
  <c r="C238" i="44"/>
  <c r="G238" i="44" s="1"/>
  <c r="L128" i="44"/>
  <c r="P128" i="44" s="1"/>
  <c r="D149" i="44"/>
  <c r="C151" i="44"/>
  <c r="G151" i="44" s="1"/>
  <c r="F154" i="44"/>
  <c r="C183" i="44"/>
  <c r="G183" i="44" s="1"/>
  <c r="F183" i="44"/>
  <c r="F184" i="44"/>
  <c r="D182" i="44"/>
  <c r="C211" i="44"/>
  <c r="G211" i="44" s="1"/>
  <c r="E215" i="44"/>
  <c r="F212" i="44"/>
  <c r="E212" i="44" s="1"/>
  <c r="D210" i="44"/>
  <c r="F211" i="44"/>
  <c r="C232" i="44"/>
  <c r="G232" i="44" s="1"/>
  <c r="F238" i="44"/>
  <c r="C20" i="45"/>
  <c r="G20" i="45" s="1"/>
  <c r="D20" i="45"/>
  <c r="B20" i="45" s="1"/>
  <c r="M26" i="45"/>
  <c r="L47" i="45"/>
  <c r="P47" i="45" s="1"/>
  <c r="C175" i="43"/>
  <c r="G175" i="43" s="1"/>
  <c r="L41" i="44"/>
  <c r="P41" i="44" s="1"/>
  <c r="O58" i="44"/>
  <c r="L75" i="44"/>
  <c r="P75" i="44" s="1"/>
  <c r="N79" i="44"/>
  <c r="C102" i="44"/>
  <c r="G102" i="44" s="1"/>
  <c r="N105" i="44"/>
  <c r="M101" i="44"/>
  <c r="E108" i="44"/>
  <c r="F109" i="44"/>
  <c r="E109" i="44" s="1"/>
  <c r="H107" i="44"/>
  <c r="O114" i="44"/>
  <c r="N114" i="44" s="1"/>
  <c r="O116" i="44"/>
  <c r="E136" i="44"/>
  <c r="F140" i="44"/>
  <c r="O143" i="44"/>
  <c r="F149" i="44"/>
  <c r="D151" i="44"/>
  <c r="D157" i="44"/>
  <c r="B157" i="44" s="1"/>
  <c r="F161" i="44"/>
  <c r="C182" i="44"/>
  <c r="G182" i="44" s="1"/>
  <c r="E187" i="44"/>
  <c r="B204" i="44"/>
  <c r="E204" i="44"/>
  <c r="D232" i="44"/>
  <c r="C239" i="44"/>
  <c r="G239" i="44" s="1"/>
  <c r="O26" i="45"/>
  <c r="L33" i="45"/>
  <c r="P33" i="45" s="1"/>
  <c r="O55" i="45"/>
  <c r="Q53" i="45"/>
  <c r="M55" i="45"/>
  <c r="M54" i="45"/>
  <c r="N54" i="45" s="1"/>
  <c r="O58" i="45"/>
  <c r="L55" i="45"/>
  <c r="P55" i="45" s="1"/>
  <c r="L54" i="45"/>
  <c r="P54" i="45" s="1"/>
  <c r="M53" i="45"/>
  <c r="D108" i="45"/>
  <c r="N133" i="44"/>
  <c r="O130" i="44"/>
  <c r="M128" i="44"/>
  <c r="K128" i="44" s="1"/>
  <c r="N161" i="44"/>
  <c r="O161" i="44"/>
  <c r="O158" i="44"/>
  <c r="F232" i="44"/>
  <c r="C48" i="45"/>
  <c r="G48" i="45" s="1"/>
  <c r="D48" i="45"/>
  <c r="B48" i="45" s="1"/>
  <c r="O68" i="45"/>
  <c r="M68" i="45"/>
  <c r="K68" i="45" s="1"/>
  <c r="M67" i="45"/>
  <c r="L68" i="45"/>
  <c r="P68" i="45" s="1"/>
  <c r="L69" i="45"/>
  <c r="P69" i="45" s="1"/>
  <c r="O72" i="45"/>
  <c r="Q67" i="45"/>
  <c r="D233" i="44"/>
  <c r="F239" i="44"/>
  <c r="C34" i="45"/>
  <c r="G34" i="45" s="1"/>
  <c r="D34" i="45"/>
  <c r="B34" i="45" s="1"/>
  <c r="O47" i="45"/>
  <c r="Q46" i="45"/>
  <c r="O48" i="45"/>
  <c r="M48" i="45"/>
  <c r="O46" i="45"/>
  <c r="O51" i="45"/>
  <c r="M46" i="45"/>
  <c r="N51" i="45"/>
  <c r="M47" i="45"/>
  <c r="L46" i="45"/>
  <c r="P46" i="45" s="1"/>
  <c r="D60" i="45"/>
  <c r="B60" i="45" s="1"/>
  <c r="O67" i="45"/>
  <c r="N72" i="45"/>
  <c r="C177" i="44"/>
  <c r="G177" i="44" s="1"/>
  <c r="H217" i="44"/>
  <c r="C225" i="44"/>
  <c r="G225" i="44" s="1"/>
  <c r="D12" i="45"/>
  <c r="B12" i="45" s="1"/>
  <c r="M13" i="45"/>
  <c r="K13" i="45" s="1"/>
  <c r="M18" i="45"/>
  <c r="K18" i="45" s="1"/>
  <c r="O20" i="45"/>
  <c r="N20" i="45" s="1"/>
  <c r="C27" i="45"/>
  <c r="G27" i="45" s="1"/>
  <c r="D40" i="45"/>
  <c r="B40" i="45" s="1"/>
  <c r="M41" i="45"/>
  <c r="K41" i="45" s="1"/>
  <c r="F93" i="45"/>
  <c r="E93" i="45" s="1"/>
  <c r="C100" i="45"/>
  <c r="G100" i="45" s="1"/>
  <c r="D102" i="45"/>
  <c r="Q107" i="45"/>
  <c r="F128" i="45"/>
  <c r="E128" i="45" s="1"/>
  <c r="C130" i="45"/>
  <c r="G130" i="45" s="1"/>
  <c r="F133" i="45"/>
  <c r="M135" i="45"/>
  <c r="K135" i="45" s="1"/>
  <c r="L136" i="45"/>
  <c r="P136" i="45" s="1"/>
  <c r="E140" i="45"/>
  <c r="D143" i="45"/>
  <c r="B143" i="45" s="1"/>
  <c r="F147" i="45"/>
  <c r="O157" i="45"/>
  <c r="E161" i="45"/>
  <c r="E187" i="45"/>
  <c r="C197" i="45"/>
  <c r="G197" i="45" s="1"/>
  <c r="F210" i="45"/>
  <c r="E215" i="45"/>
  <c r="C225" i="45"/>
  <c r="G225" i="45" s="1"/>
  <c r="C238" i="45"/>
  <c r="G238" i="45" s="1"/>
  <c r="D240" i="45"/>
  <c r="O135" i="45"/>
  <c r="N135" i="45" s="1"/>
  <c r="C137" i="45"/>
  <c r="G137" i="45" s="1"/>
  <c r="F140" i="45"/>
  <c r="O149" i="45"/>
  <c r="C151" i="45"/>
  <c r="G151" i="45" s="1"/>
  <c r="F156" i="45"/>
  <c r="E156" i="45" s="1"/>
  <c r="C158" i="45"/>
  <c r="G158" i="45" s="1"/>
  <c r="F161" i="45"/>
  <c r="D183" i="45"/>
  <c r="B183" i="45" s="1"/>
  <c r="F187" i="45"/>
  <c r="D197" i="45"/>
  <c r="E197" i="45" s="1"/>
  <c r="F215" i="45"/>
  <c r="D225" i="45"/>
  <c r="E225" i="45" s="1"/>
  <c r="F238" i="45"/>
  <c r="F240" i="45"/>
  <c r="H11" i="45"/>
  <c r="H39" i="45"/>
  <c r="C53" i="45"/>
  <c r="G53" i="45" s="1"/>
  <c r="H67" i="45"/>
  <c r="O79" i="45"/>
  <c r="F95" i="45"/>
  <c r="E95" i="45" s="1"/>
  <c r="H100" i="45"/>
  <c r="L109" i="45"/>
  <c r="P109" i="45" s="1"/>
  <c r="M128" i="45"/>
  <c r="F130" i="45"/>
  <c r="E130" i="45" s="1"/>
  <c r="C135" i="45"/>
  <c r="G135" i="45" s="1"/>
  <c r="C136" i="45"/>
  <c r="G136" i="45" s="1"/>
  <c r="F137" i="45"/>
  <c r="O140" i="45"/>
  <c r="E144" i="45"/>
  <c r="E151" i="45"/>
  <c r="L156" i="45"/>
  <c r="P156" i="45" s="1"/>
  <c r="F190" i="45"/>
  <c r="F198" i="45"/>
  <c r="F211" i="45"/>
  <c r="F218" i="45"/>
  <c r="F226" i="45"/>
  <c r="C239" i="45"/>
  <c r="G239" i="45" s="1"/>
  <c r="E243" i="45"/>
  <c r="C41" i="45"/>
  <c r="G41" i="45" s="1"/>
  <c r="O74" i="45"/>
  <c r="N74" i="45" s="1"/>
  <c r="O109" i="45"/>
  <c r="D135" i="45"/>
  <c r="B135" i="45" s="1"/>
  <c r="D136" i="45"/>
  <c r="L137" i="45"/>
  <c r="P137" i="45" s="1"/>
  <c r="M156" i="45"/>
  <c r="F158" i="45"/>
  <c r="E158" i="45" s="1"/>
  <c r="D239" i="45"/>
  <c r="B239" i="45" s="1"/>
  <c r="F243" i="45"/>
  <c r="F13" i="45"/>
  <c r="E13" i="45" s="1"/>
  <c r="F41" i="45"/>
  <c r="F53" i="45"/>
  <c r="E53" i="45" s="1"/>
  <c r="D54" i="45"/>
  <c r="B54" i="45" s="1"/>
  <c r="C55" i="45"/>
  <c r="G55" i="45" s="1"/>
  <c r="E58" i="45"/>
  <c r="C93" i="45"/>
  <c r="G93" i="45" s="1"/>
  <c r="D94" i="45"/>
  <c r="C101" i="45"/>
  <c r="G101" i="45" s="1"/>
  <c r="E105" i="45"/>
  <c r="D129" i="45"/>
  <c r="F135" i="45"/>
  <c r="O137" i="45"/>
  <c r="F142" i="45"/>
  <c r="E149" i="45"/>
  <c r="E150" i="45"/>
  <c r="C157" i="45"/>
  <c r="G157" i="45" s="1"/>
  <c r="D184" i="45"/>
  <c r="D191" i="45"/>
  <c r="F201" i="45"/>
  <c r="D212" i="45"/>
  <c r="F239" i="45"/>
  <c r="C156" i="45"/>
  <c r="G156" i="45" s="1"/>
  <c r="D157" i="45"/>
  <c r="C182" i="45"/>
  <c r="G182" i="45" s="1"/>
  <c r="F184" i="45"/>
  <c r="F212" i="45"/>
  <c r="D231" i="45"/>
  <c r="B231" i="45" s="1"/>
  <c r="B13" i="45"/>
  <c r="N13" i="45"/>
  <c r="O62" i="45"/>
  <c r="O61" i="45"/>
  <c r="L60" i="45"/>
  <c r="P60" i="45" s="1"/>
  <c r="B217" i="45"/>
  <c r="C11" i="45"/>
  <c r="G11" i="45" s="1"/>
  <c r="C25" i="45"/>
  <c r="G25" i="45" s="1"/>
  <c r="E26" i="45"/>
  <c r="C39" i="45"/>
  <c r="G39" i="45" s="1"/>
  <c r="L61" i="45"/>
  <c r="P61" i="45" s="1"/>
  <c r="N65" i="45"/>
  <c r="L94" i="45"/>
  <c r="P94" i="45" s="1"/>
  <c r="E109" i="45"/>
  <c r="D203" i="45"/>
  <c r="C19" i="45"/>
  <c r="G19" i="45" s="1"/>
  <c r="E23" i="45"/>
  <c r="C33" i="45"/>
  <c r="G33" i="45" s="1"/>
  <c r="E37" i="45"/>
  <c r="C47" i="45"/>
  <c r="G47" i="45" s="1"/>
  <c r="E51" i="45"/>
  <c r="Q60" i="45"/>
  <c r="M62" i="45"/>
  <c r="D76" i="45"/>
  <c r="F74" i="45"/>
  <c r="F79" i="45"/>
  <c r="D75" i="45"/>
  <c r="E101" i="45"/>
  <c r="O102" i="45"/>
  <c r="O105" i="45"/>
  <c r="O100" i="45"/>
  <c r="N105" i="45"/>
  <c r="M102" i="45"/>
  <c r="M101" i="45"/>
  <c r="K107" i="45"/>
  <c r="N107" i="45"/>
  <c r="L115" i="45"/>
  <c r="P115" i="45" s="1"/>
  <c r="Q114" i="45"/>
  <c r="O116" i="45"/>
  <c r="O119" i="45"/>
  <c r="O114" i="45"/>
  <c r="N114" i="45" s="1"/>
  <c r="N119" i="45"/>
  <c r="M116" i="45"/>
  <c r="M115" i="45"/>
  <c r="E137" i="45"/>
  <c r="B197" i="45"/>
  <c r="H18" i="45"/>
  <c r="F20" i="45"/>
  <c r="E20" i="45" s="1"/>
  <c r="O60" i="45"/>
  <c r="N60" i="45" s="1"/>
  <c r="O65" i="45"/>
  <c r="L143" i="45"/>
  <c r="P143" i="45" s="1"/>
  <c r="Q142" i="45"/>
  <c r="O144" i="45"/>
  <c r="O147" i="45"/>
  <c r="O142" i="45"/>
  <c r="N147" i="45"/>
  <c r="M144" i="45"/>
  <c r="M143" i="45"/>
  <c r="F11" i="45"/>
  <c r="E11" i="45" s="1"/>
  <c r="K12" i="45"/>
  <c r="O13" i="45"/>
  <c r="L18" i="45"/>
  <c r="P18" i="45" s="1"/>
  <c r="D19" i="45"/>
  <c r="O19" i="45"/>
  <c r="N19" i="45" s="1"/>
  <c r="K20" i="45"/>
  <c r="F23" i="45"/>
  <c r="F25" i="45"/>
  <c r="E25" i="45" s="1"/>
  <c r="K26" i="45"/>
  <c r="D27" i="45"/>
  <c r="O27" i="45"/>
  <c r="N27" i="45" s="1"/>
  <c r="L32" i="45"/>
  <c r="P32" i="45" s="1"/>
  <c r="D33" i="45"/>
  <c r="O33" i="45"/>
  <c r="N33" i="45" s="1"/>
  <c r="K34" i="45"/>
  <c r="F37" i="45"/>
  <c r="F39" i="45"/>
  <c r="E39" i="45" s="1"/>
  <c r="K40" i="45"/>
  <c r="D41" i="45"/>
  <c r="O41" i="45"/>
  <c r="N41" i="45" s="1"/>
  <c r="D47" i="45"/>
  <c r="K48" i="45"/>
  <c r="F51" i="45"/>
  <c r="K54" i="45"/>
  <c r="C74" i="45"/>
  <c r="G74" i="45" s="1"/>
  <c r="E79" i="45"/>
  <c r="L101" i="45"/>
  <c r="P101" i="45" s="1"/>
  <c r="H46" i="45"/>
  <c r="M61" i="45"/>
  <c r="L62" i="45"/>
  <c r="P62" i="45" s="1"/>
  <c r="M142" i="45"/>
  <c r="Q11" i="45"/>
  <c r="C18" i="45"/>
  <c r="G18" i="45" s="1"/>
  <c r="Q25" i="45"/>
  <c r="C32" i="45"/>
  <c r="G32" i="45" s="1"/>
  <c r="Q39" i="45"/>
  <c r="C46" i="45"/>
  <c r="G46" i="45" s="1"/>
  <c r="D74" i="45"/>
  <c r="C75" i="45"/>
  <c r="G75" i="45" s="1"/>
  <c r="C76" i="45"/>
  <c r="G76" i="45" s="1"/>
  <c r="L75" i="45"/>
  <c r="P75" i="45" s="1"/>
  <c r="Q74" i="45"/>
  <c r="O76" i="45"/>
  <c r="N76" i="45" s="1"/>
  <c r="O75" i="45"/>
  <c r="N75" i="45" s="1"/>
  <c r="L74" i="45"/>
  <c r="P74" i="45" s="1"/>
  <c r="E115" i="45"/>
  <c r="E143" i="45"/>
  <c r="D177" i="45"/>
  <c r="C177" i="45"/>
  <c r="G177" i="45" s="1"/>
  <c r="H175" i="45"/>
  <c r="F180" i="45"/>
  <c r="E180" i="45"/>
  <c r="F175" i="45"/>
  <c r="E175" i="45" s="1"/>
  <c r="F177" i="45"/>
  <c r="D176" i="45"/>
  <c r="C175" i="45"/>
  <c r="G175" i="45" s="1"/>
  <c r="C176" i="45"/>
  <c r="G176" i="45" s="1"/>
  <c r="H32" i="45"/>
  <c r="F34" i="45"/>
  <c r="E34" i="45" s="1"/>
  <c r="F48" i="45"/>
  <c r="E48" i="45" s="1"/>
  <c r="C174" i="45"/>
  <c r="C92" i="45"/>
  <c r="D18" i="45"/>
  <c r="F19" i="45"/>
  <c r="D32" i="45"/>
  <c r="F33" i="45"/>
  <c r="D46" i="45"/>
  <c r="F47" i="45"/>
  <c r="D62" i="45"/>
  <c r="F60" i="45"/>
  <c r="E60" i="45" s="1"/>
  <c r="F65" i="45"/>
  <c r="D61" i="45"/>
  <c r="F76" i="45"/>
  <c r="O94" i="45"/>
  <c r="L93" i="45"/>
  <c r="P93" i="45" s="1"/>
  <c r="M94" i="45"/>
  <c r="N98" i="45"/>
  <c r="M95" i="45"/>
  <c r="L100" i="45"/>
  <c r="P100" i="45" s="1"/>
  <c r="O101" i="45"/>
  <c r="L102" i="45"/>
  <c r="P102" i="45" s="1"/>
  <c r="O143" i="45"/>
  <c r="L144" i="45"/>
  <c r="P144" i="45" s="1"/>
  <c r="B191" i="45"/>
  <c r="D205" i="45"/>
  <c r="C205" i="45"/>
  <c r="G205" i="45" s="1"/>
  <c r="H203" i="45"/>
  <c r="F208" i="45"/>
  <c r="E208" i="45"/>
  <c r="F203" i="45"/>
  <c r="F205" i="45"/>
  <c r="D204" i="45"/>
  <c r="C203" i="45"/>
  <c r="G203" i="45" s="1"/>
  <c r="C204" i="45"/>
  <c r="G204" i="45" s="1"/>
  <c r="C12" i="45"/>
  <c r="G12" i="45" s="1"/>
  <c r="E16" i="45"/>
  <c r="O18" i="45"/>
  <c r="N18" i="45" s="1"/>
  <c r="C26" i="45"/>
  <c r="G26" i="45" s="1"/>
  <c r="O32" i="45"/>
  <c r="N32" i="45" s="1"/>
  <c r="C40" i="45"/>
  <c r="G40" i="45" s="1"/>
  <c r="F61" i="45"/>
  <c r="E65" i="45"/>
  <c r="F72" i="45"/>
  <c r="D68" i="45"/>
  <c r="D69" i="45"/>
  <c r="F67" i="45"/>
  <c r="E67" i="45" s="1"/>
  <c r="H74" i="45"/>
  <c r="F75" i="45"/>
  <c r="M93" i="45"/>
  <c r="L95" i="45"/>
  <c r="P95" i="45" s="1"/>
  <c r="O98" i="45"/>
  <c r="M100" i="45"/>
  <c r="O115" i="45"/>
  <c r="L116" i="45"/>
  <c r="P116" i="45" s="1"/>
  <c r="E123" i="45"/>
  <c r="K128" i="45"/>
  <c r="L129" i="45"/>
  <c r="P129" i="45" s="1"/>
  <c r="Q128" i="45"/>
  <c r="O130" i="45"/>
  <c r="O133" i="45"/>
  <c r="O128" i="45"/>
  <c r="N128" i="45" s="1"/>
  <c r="N133" i="45"/>
  <c r="M130" i="45"/>
  <c r="M129" i="45"/>
  <c r="K156" i="45"/>
  <c r="L157" i="45"/>
  <c r="P157" i="45" s="1"/>
  <c r="Q156" i="45"/>
  <c r="O158" i="45"/>
  <c r="O161" i="45"/>
  <c r="O156" i="45"/>
  <c r="N156" i="45" s="1"/>
  <c r="N161" i="45"/>
  <c r="M158" i="45"/>
  <c r="M157" i="45"/>
  <c r="B189" i="45"/>
  <c r="B219" i="45"/>
  <c r="D233" i="45"/>
  <c r="C233" i="45"/>
  <c r="G233" i="45" s="1"/>
  <c r="H231" i="45"/>
  <c r="F236" i="45"/>
  <c r="E236" i="45"/>
  <c r="F231" i="45"/>
  <c r="F233" i="45"/>
  <c r="D232" i="45"/>
  <c r="C231" i="45"/>
  <c r="G231" i="45" s="1"/>
  <c r="C232" i="45"/>
  <c r="G232" i="45" s="1"/>
  <c r="O69" i="45"/>
  <c r="N69" i="45" s="1"/>
  <c r="M109" i="45"/>
  <c r="N112" i="45"/>
  <c r="N121" i="45"/>
  <c r="M123" i="45"/>
  <c r="N126" i="45"/>
  <c r="M137" i="45"/>
  <c r="N140" i="45"/>
  <c r="N149" i="45"/>
  <c r="M151" i="45"/>
  <c r="N154" i="45"/>
  <c r="D182" i="45"/>
  <c r="F189" i="45"/>
  <c r="E189" i="45" s="1"/>
  <c r="E194" i="45"/>
  <c r="H196" i="45"/>
  <c r="C198" i="45"/>
  <c r="G198" i="45" s="1"/>
  <c r="D210" i="45"/>
  <c r="E211" i="45"/>
  <c r="F217" i="45"/>
  <c r="E217" i="45" s="1"/>
  <c r="E222" i="45"/>
  <c r="H224" i="45"/>
  <c r="C226" i="45"/>
  <c r="G226" i="45" s="1"/>
  <c r="D238" i="45"/>
  <c r="F194" i="45"/>
  <c r="D198" i="45"/>
  <c r="F222" i="45"/>
  <c r="D226" i="45"/>
  <c r="L67" i="45"/>
  <c r="P67" i="45" s="1"/>
  <c r="D100" i="45"/>
  <c r="M108" i="45"/>
  <c r="D114" i="45"/>
  <c r="M122" i="45"/>
  <c r="M136" i="45"/>
  <c r="D142" i="45"/>
  <c r="M150" i="45"/>
  <c r="H182" i="45"/>
  <c r="C184" i="45"/>
  <c r="G184" i="45" s="1"/>
  <c r="C190" i="45"/>
  <c r="G190" i="45" s="1"/>
  <c r="D196" i="45"/>
  <c r="H210" i="45"/>
  <c r="C212" i="45"/>
  <c r="G212" i="45" s="1"/>
  <c r="C218" i="45"/>
  <c r="G218" i="45" s="1"/>
  <c r="D224" i="45"/>
  <c r="H238" i="45"/>
  <c r="C189" i="45"/>
  <c r="G189" i="45" s="1"/>
  <c r="D190" i="45"/>
  <c r="F191" i="45"/>
  <c r="E191" i="45" s="1"/>
  <c r="C217" i="45"/>
  <c r="G217" i="45" s="1"/>
  <c r="D218" i="45"/>
  <c r="F219" i="45"/>
  <c r="E219" i="45" s="1"/>
  <c r="L107" i="45"/>
  <c r="P107" i="45" s="1"/>
  <c r="L121" i="45"/>
  <c r="P121" i="45" s="1"/>
  <c r="L135" i="45"/>
  <c r="P135" i="45" s="1"/>
  <c r="L149" i="45"/>
  <c r="P149" i="45" s="1"/>
  <c r="F196" i="45"/>
  <c r="F224" i="45"/>
  <c r="B69" i="44"/>
  <c r="B19" i="44"/>
  <c r="N12" i="44"/>
  <c r="E48" i="44"/>
  <c r="B48" i="44"/>
  <c r="E34" i="44"/>
  <c r="B34" i="44"/>
  <c r="D76" i="44"/>
  <c r="F74" i="44"/>
  <c r="B121" i="44"/>
  <c r="K129" i="44"/>
  <c r="O136" i="44"/>
  <c r="L135" i="44"/>
  <c r="P135" i="44" s="1"/>
  <c r="M136" i="44"/>
  <c r="L136" i="44"/>
  <c r="P136" i="44" s="1"/>
  <c r="Q135" i="44"/>
  <c r="O140" i="44"/>
  <c r="O135" i="44"/>
  <c r="D144" i="44"/>
  <c r="F142" i="44"/>
  <c r="F143" i="44"/>
  <c r="D142" i="44"/>
  <c r="C142" i="44"/>
  <c r="G142" i="44" s="1"/>
  <c r="E147" i="44"/>
  <c r="C143" i="44"/>
  <c r="G143" i="44" s="1"/>
  <c r="E11" i="44"/>
  <c r="O11" i="44"/>
  <c r="N11" i="44" s="1"/>
  <c r="C13" i="44"/>
  <c r="G13" i="44" s="1"/>
  <c r="N13" i="44"/>
  <c r="O16" i="44"/>
  <c r="C19" i="44"/>
  <c r="G19" i="44" s="1"/>
  <c r="N19" i="44"/>
  <c r="E23" i="44"/>
  <c r="O25" i="44"/>
  <c r="N25" i="44" s="1"/>
  <c r="C27" i="44"/>
  <c r="G27" i="44" s="1"/>
  <c r="N27" i="44"/>
  <c r="O30" i="44"/>
  <c r="C33" i="44"/>
  <c r="G33" i="44" s="1"/>
  <c r="N33" i="44"/>
  <c r="E37" i="44"/>
  <c r="E39" i="44"/>
  <c r="C41" i="44"/>
  <c r="G41" i="44" s="1"/>
  <c r="N41" i="44"/>
  <c r="C47" i="44"/>
  <c r="G47" i="44" s="1"/>
  <c r="N47" i="44"/>
  <c r="E51" i="44"/>
  <c r="E53" i="44"/>
  <c r="C55" i="44"/>
  <c r="G55" i="44" s="1"/>
  <c r="N55" i="44"/>
  <c r="E61" i="44"/>
  <c r="C67" i="44"/>
  <c r="G67" i="44" s="1"/>
  <c r="N67" i="44"/>
  <c r="D74" i="44"/>
  <c r="F76" i="44"/>
  <c r="E79" i="44"/>
  <c r="E93" i="44"/>
  <c r="M94" i="44"/>
  <c r="O98" i="44"/>
  <c r="O93" i="44"/>
  <c r="N100" i="44"/>
  <c r="K115" i="44"/>
  <c r="N115" i="44"/>
  <c r="O122" i="44"/>
  <c r="L121" i="44"/>
  <c r="P121" i="44" s="1"/>
  <c r="M122" i="44"/>
  <c r="L122" i="44"/>
  <c r="P122" i="44" s="1"/>
  <c r="Q121" i="44"/>
  <c r="O126" i="44"/>
  <c r="O121" i="44"/>
  <c r="N121" i="44" s="1"/>
  <c r="N128" i="44"/>
  <c r="N140" i="44"/>
  <c r="C144" i="44"/>
  <c r="G144" i="44" s="1"/>
  <c r="F147" i="44"/>
  <c r="E184" i="44"/>
  <c r="B184" i="44"/>
  <c r="E190" i="44"/>
  <c r="B190" i="44"/>
  <c r="B238" i="44"/>
  <c r="E238" i="44"/>
  <c r="F37" i="44"/>
  <c r="D47" i="44"/>
  <c r="F51" i="44"/>
  <c r="F72" i="44"/>
  <c r="D68" i="44"/>
  <c r="F79" i="44"/>
  <c r="B107" i="44"/>
  <c r="D130" i="44"/>
  <c r="F128" i="44"/>
  <c r="F129" i="44"/>
  <c r="D128" i="44"/>
  <c r="C128" i="44"/>
  <c r="G128" i="44" s="1"/>
  <c r="E133" i="44"/>
  <c r="C129" i="44"/>
  <c r="G129" i="44" s="1"/>
  <c r="L137" i="44"/>
  <c r="P137" i="44" s="1"/>
  <c r="F144" i="44"/>
  <c r="K157" i="44"/>
  <c r="N157" i="44"/>
  <c r="B182" i="44"/>
  <c r="E182" i="44"/>
  <c r="B210" i="44"/>
  <c r="E210" i="44"/>
  <c r="Q11" i="44"/>
  <c r="L12" i="44"/>
  <c r="P12" i="44" s="1"/>
  <c r="C18" i="44"/>
  <c r="G18" i="44" s="1"/>
  <c r="Q25" i="44"/>
  <c r="L26" i="44"/>
  <c r="P26" i="44" s="1"/>
  <c r="C32" i="44"/>
  <c r="G32" i="44" s="1"/>
  <c r="Q39" i="44"/>
  <c r="C46" i="44"/>
  <c r="G46" i="44" s="1"/>
  <c r="Q53" i="44"/>
  <c r="D62" i="44"/>
  <c r="F60" i="44"/>
  <c r="F69" i="44"/>
  <c r="E69" i="44" s="1"/>
  <c r="E72" i="44"/>
  <c r="N75" i="44"/>
  <c r="L95" i="44"/>
  <c r="P95" i="44" s="1"/>
  <c r="O108" i="44"/>
  <c r="L107" i="44"/>
  <c r="P107" i="44" s="1"/>
  <c r="M108" i="44"/>
  <c r="L108" i="44"/>
  <c r="P108" i="44" s="1"/>
  <c r="Q107" i="44"/>
  <c r="O112" i="44"/>
  <c r="O107" i="44"/>
  <c r="N107" i="44" s="1"/>
  <c r="D116" i="44"/>
  <c r="F114" i="44"/>
  <c r="F115" i="44"/>
  <c r="E115" i="44" s="1"/>
  <c r="D114" i="44"/>
  <c r="C114" i="44"/>
  <c r="G114" i="44" s="1"/>
  <c r="E119" i="44"/>
  <c r="C115" i="44"/>
  <c r="G115" i="44" s="1"/>
  <c r="K121" i="44"/>
  <c r="L123" i="44"/>
  <c r="P123" i="44" s="1"/>
  <c r="F133" i="44"/>
  <c r="M135" i="44"/>
  <c r="M137" i="44"/>
  <c r="N156" i="44"/>
  <c r="D158" i="44"/>
  <c r="F156" i="44"/>
  <c r="F157" i="44"/>
  <c r="D156" i="44"/>
  <c r="C156" i="44"/>
  <c r="G156" i="44" s="1"/>
  <c r="E161" i="44"/>
  <c r="C157" i="44"/>
  <c r="G157" i="44" s="1"/>
  <c r="F23" i="44"/>
  <c r="Q163" i="44"/>
  <c r="Q81" i="44"/>
  <c r="D18" i="44"/>
  <c r="F19" i="44"/>
  <c r="E19" i="44" s="1"/>
  <c r="D32" i="44"/>
  <c r="F33" i="44"/>
  <c r="D46" i="44"/>
  <c r="F47" i="44"/>
  <c r="F67" i="44"/>
  <c r="E67" i="44" s="1"/>
  <c r="O68" i="44"/>
  <c r="L67" i="44"/>
  <c r="P67" i="44" s="1"/>
  <c r="H74" i="44"/>
  <c r="C75" i="44"/>
  <c r="G75" i="44" s="1"/>
  <c r="K123" i="44"/>
  <c r="F130" i="44"/>
  <c r="O137" i="44"/>
  <c r="D143" i="44"/>
  <c r="D33" i="44"/>
  <c r="C12" i="44"/>
  <c r="G12" i="44" s="1"/>
  <c r="E16" i="44"/>
  <c r="C20" i="44"/>
  <c r="G20" i="44" s="1"/>
  <c r="C26" i="44"/>
  <c r="G26" i="44" s="1"/>
  <c r="E30" i="44"/>
  <c r="C34" i="44"/>
  <c r="G34" i="44" s="1"/>
  <c r="C40" i="44"/>
  <c r="G40" i="44" s="1"/>
  <c r="E44" i="44"/>
  <c r="C48" i="44"/>
  <c r="G48" i="44" s="1"/>
  <c r="C54" i="44"/>
  <c r="G54" i="44" s="1"/>
  <c r="E58" i="44"/>
  <c r="Q60" i="44"/>
  <c r="M61" i="44"/>
  <c r="L69" i="44"/>
  <c r="P69" i="44" s="1"/>
  <c r="N72" i="44"/>
  <c r="D75" i="44"/>
  <c r="E94" i="44"/>
  <c r="O95" i="44"/>
  <c r="N95" i="44" s="1"/>
  <c r="F101" i="44"/>
  <c r="E101" i="44" s="1"/>
  <c r="D100" i="44"/>
  <c r="C100" i="44"/>
  <c r="G100" i="44" s="1"/>
  <c r="E105" i="44"/>
  <c r="C101" i="44"/>
  <c r="G101" i="44" s="1"/>
  <c r="K107" i="44"/>
  <c r="O123" i="44"/>
  <c r="N123" i="44" s="1"/>
  <c r="D129" i="44"/>
  <c r="H142" i="44"/>
  <c r="B149" i="44"/>
  <c r="E149" i="44"/>
  <c r="L11" i="44"/>
  <c r="P11" i="44" s="1"/>
  <c r="D12" i="44"/>
  <c r="F16" i="44"/>
  <c r="F18" i="44"/>
  <c r="D20" i="44"/>
  <c r="L25" i="44"/>
  <c r="P25" i="44" s="1"/>
  <c r="D26" i="44"/>
  <c r="F30" i="44"/>
  <c r="F32" i="44"/>
  <c r="D40" i="44"/>
  <c r="F44" i="44"/>
  <c r="F46" i="44"/>
  <c r="D54" i="44"/>
  <c r="F58" i="44"/>
  <c r="H67" i="44"/>
  <c r="C68" i="44"/>
  <c r="G68" i="44" s="1"/>
  <c r="M69" i="44"/>
  <c r="O72" i="44"/>
  <c r="C92" i="44"/>
  <c r="K109" i="44"/>
  <c r="N109" i="44"/>
  <c r="B123" i="44"/>
  <c r="H128" i="44"/>
  <c r="E189" i="44"/>
  <c r="B189" i="44"/>
  <c r="E217" i="44"/>
  <c r="B217" i="44"/>
  <c r="O61" i="44"/>
  <c r="L62" i="44"/>
  <c r="P62" i="44" s="1"/>
  <c r="N65" i="44"/>
  <c r="F75" i="44"/>
  <c r="C76" i="44"/>
  <c r="G76" i="44" s="1"/>
  <c r="B93" i="44"/>
  <c r="M93" i="44"/>
  <c r="B135" i="44"/>
  <c r="E135" i="44"/>
  <c r="K143" i="44"/>
  <c r="N143" i="44"/>
  <c r="K151" i="44"/>
  <c r="N151" i="44"/>
  <c r="E157" i="44"/>
  <c r="B175" i="44"/>
  <c r="B203" i="44"/>
  <c r="B231" i="44"/>
  <c r="K100" i="44"/>
  <c r="K114" i="44"/>
  <c r="O149" i="44"/>
  <c r="N149" i="44" s="1"/>
  <c r="O154" i="44"/>
  <c r="F194" i="44"/>
  <c r="D198" i="44"/>
  <c r="F222" i="44"/>
  <c r="D226" i="44"/>
  <c r="Q149" i="44"/>
  <c r="L150" i="44"/>
  <c r="P150" i="44" s="1"/>
  <c r="F187" i="44"/>
  <c r="D191" i="44"/>
  <c r="C196" i="44"/>
  <c r="G196" i="44" s="1"/>
  <c r="D197" i="44"/>
  <c r="F198" i="44"/>
  <c r="B212" i="44"/>
  <c r="F215" i="44"/>
  <c r="B218" i="44"/>
  <c r="D219" i="44"/>
  <c r="C224" i="44"/>
  <c r="G224" i="44" s="1"/>
  <c r="D225" i="44"/>
  <c r="F226" i="44"/>
  <c r="B240" i="44"/>
  <c r="F243" i="44"/>
  <c r="M102" i="44"/>
  <c r="M116" i="44"/>
  <c r="M130" i="44"/>
  <c r="M144" i="44"/>
  <c r="M150" i="44"/>
  <c r="M158" i="44"/>
  <c r="F175" i="44"/>
  <c r="E175" i="44" s="1"/>
  <c r="H182" i="44"/>
  <c r="C184" i="44"/>
  <c r="G184" i="44" s="1"/>
  <c r="C190" i="44"/>
  <c r="G190" i="44" s="1"/>
  <c r="D196" i="44"/>
  <c r="F203" i="44"/>
  <c r="E203" i="44" s="1"/>
  <c r="H210" i="44"/>
  <c r="C212" i="44"/>
  <c r="G212" i="44" s="1"/>
  <c r="C218" i="44"/>
  <c r="G218" i="44" s="1"/>
  <c r="D224" i="44"/>
  <c r="F231" i="44"/>
  <c r="E231" i="44" s="1"/>
  <c r="H238" i="44"/>
  <c r="L149" i="44"/>
  <c r="P149" i="44" s="1"/>
  <c r="F196" i="44"/>
  <c r="E201" i="44"/>
  <c r="F224" i="44"/>
  <c r="E229" i="44"/>
  <c r="E34" i="43"/>
  <c r="B34" i="43"/>
  <c r="E20" i="43"/>
  <c r="B20" i="43"/>
  <c r="B129" i="43"/>
  <c r="E46" i="43"/>
  <c r="E48" i="43"/>
  <c r="B48" i="43"/>
  <c r="O108" i="43"/>
  <c r="L107" i="43"/>
  <c r="P107" i="43" s="1"/>
  <c r="M108" i="43"/>
  <c r="L108" i="43"/>
  <c r="P108" i="43" s="1"/>
  <c r="Q107" i="43"/>
  <c r="D116" i="43"/>
  <c r="F114" i="43"/>
  <c r="C116" i="43"/>
  <c r="G116" i="43" s="1"/>
  <c r="F115" i="43"/>
  <c r="D114" i="43"/>
  <c r="C114" i="43"/>
  <c r="G114" i="43" s="1"/>
  <c r="B135" i="43"/>
  <c r="E135" i="43"/>
  <c r="K157" i="43"/>
  <c r="N157" i="43"/>
  <c r="E189" i="43"/>
  <c r="B189" i="43"/>
  <c r="F72" i="43"/>
  <c r="D68" i="43"/>
  <c r="O94" i="43"/>
  <c r="L93" i="43"/>
  <c r="P93" i="43" s="1"/>
  <c r="M94" i="43"/>
  <c r="M107" i="43"/>
  <c r="L109" i="43"/>
  <c r="P109" i="43" s="1"/>
  <c r="N112" i="43"/>
  <c r="E119" i="43"/>
  <c r="B182" i="43"/>
  <c r="E182" i="43"/>
  <c r="B238" i="43"/>
  <c r="E238" i="43"/>
  <c r="E13" i="43"/>
  <c r="C18" i="43"/>
  <c r="G18" i="43" s="1"/>
  <c r="E19" i="43"/>
  <c r="E27" i="43"/>
  <c r="C32" i="43"/>
  <c r="G32" i="43" s="1"/>
  <c r="E33" i="43"/>
  <c r="E41" i="43"/>
  <c r="C46" i="43"/>
  <c r="G46" i="43" s="1"/>
  <c r="E47" i="43"/>
  <c r="E55" i="43"/>
  <c r="N60" i="43"/>
  <c r="D62" i="43"/>
  <c r="F60" i="43"/>
  <c r="E60" i="43" s="1"/>
  <c r="F69" i="43"/>
  <c r="E69" i="43" s="1"/>
  <c r="E72" i="43"/>
  <c r="N75" i="43"/>
  <c r="M95" i="43"/>
  <c r="N98" i="43"/>
  <c r="M109" i="43"/>
  <c r="O112" i="43"/>
  <c r="F119" i="43"/>
  <c r="M121" i="43"/>
  <c r="M123" i="43"/>
  <c r="K137" i="43"/>
  <c r="N137" i="43"/>
  <c r="D144" i="43"/>
  <c r="F142" i="43"/>
  <c r="C144" i="43"/>
  <c r="G144" i="43" s="1"/>
  <c r="F143" i="43"/>
  <c r="E143" i="43" s="1"/>
  <c r="D142" i="43"/>
  <c r="C142" i="43"/>
  <c r="G142" i="43" s="1"/>
  <c r="E147" i="43"/>
  <c r="C143" i="43"/>
  <c r="G143" i="43" s="1"/>
  <c r="F67" i="43"/>
  <c r="E67" i="43" s="1"/>
  <c r="O68" i="43"/>
  <c r="N68" i="43" s="1"/>
  <c r="L67" i="43"/>
  <c r="P67" i="43" s="1"/>
  <c r="O98" i="43"/>
  <c r="O107" i="43"/>
  <c r="F116" i="43"/>
  <c r="D130" i="43"/>
  <c r="F128" i="43"/>
  <c r="C130" i="43"/>
  <c r="G130" i="43" s="1"/>
  <c r="F129" i="43"/>
  <c r="E129" i="43" s="1"/>
  <c r="D128" i="43"/>
  <c r="C128" i="43"/>
  <c r="G128" i="43" s="1"/>
  <c r="E133" i="43"/>
  <c r="C129" i="43"/>
  <c r="G129" i="43" s="1"/>
  <c r="F147" i="43"/>
  <c r="C12" i="43"/>
  <c r="G12" i="43" s="1"/>
  <c r="E16" i="43"/>
  <c r="O18" i="43"/>
  <c r="N18" i="43" s="1"/>
  <c r="C20" i="43"/>
  <c r="G20" i="43" s="1"/>
  <c r="O23" i="43"/>
  <c r="C26" i="43"/>
  <c r="G26" i="43" s="1"/>
  <c r="E30" i="43"/>
  <c r="O32" i="43"/>
  <c r="N32" i="43" s="1"/>
  <c r="C34" i="43"/>
  <c r="G34" i="43" s="1"/>
  <c r="O37" i="43"/>
  <c r="C40" i="43"/>
  <c r="G40" i="43" s="1"/>
  <c r="E44" i="43"/>
  <c r="O46" i="43"/>
  <c r="N46" i="43" s="1"/>
  <c r="C48" i="43"/>
  <c r="G48" i="43" s="1"/>
  <c r="O51" i="43"/>
  <c r="C54" i="43"/>
  <c r="G54" i="43" s="1"/>
  <c r="E58" i="43"/>
  <c r="Q60" i="43"/>
  <c r="M61" i="43"/>
  <c r="F65" i="43"/>
  <c r="L69" i="43"/>
  <c r="P69" i="43" s="1"/>
  <c r="N72" i="43"/>
  <c r="M76" i="43"/>
  <c r="O79" i="43"/>
  <c r="O95" i="43"/>
  <c r="N101" i="43"/>
  <c r="O109" i="43"/>
  <c r="C115" i="43"/>
  <c r="G115" i="43" s="1"/>
  <c r="K129" i="43"/>
  <c r="N129" i="43"/>
  <c r="F133" i="43"/>
  <c r="K143" i="43"/>
  <c r="N143" i="43"/>
  <c r="E217" i="43"/>
  <c r="B217" i="43"/>
  <c r="D12" i="43"/>
  <c r="F16" i="43"/>
  <c r="F18" i="43"/>
  <c r="E18" i="43" s="1"/>
  <c r="D26" i="43"/>
  <c r="F30" i="43"/>
  <c r="D40" i="43"/>
  <c r="F44" i="43"/>
  <c r="F46" i="43"/>
  <c r="D54" i="43"/>
  <c r="F58" i="43"/>
  <c r="H67" i="43"/>
  <c r="C68" i="43"/>
  <c r="G68" i="43" s="1"/>
  <c r="M69" i="43"/>
  <c r="O72" i="43"/>
  <c r="C92" i="43"/>
  <c r="M93" i="43"/>
  <c r="B109" i="43"/>
  <c r="H114" i="43"/>
  <c r="D115" i="43"/>
  <c r="B123" i="43"/>
  <c r="B137" i="43"/>
  <c r="B210" i="43"/>
  <c r="E210" i="43"/>
  <c r="C11" i="43"/>
  <c r="G11" i="43" s="1"/>
  <c r="Q18" i="43"/>
  <c r="C25" i="43"/>
  <c r="G25" i="43" s="1"/>
  <c r="Q32" i="43"/>
  <c r="C39" i="43"/>
  <c r="G39" i="43" s="1"/>
  <c r="Q46" i="43"/>
  <c r="C53" i="43"/>
  <c r="G53" i="43" s="1"/>
  <c r="H60" i="43"/>
  <c r="C61" i="43"/>
  <c r="G61" i="43" s="1"/>
  <c r="O61" i="43"/>
  <c r="L62" i="43"/>
  <c r="P62" i="43" s="1"/>
  <c r="N65" i="43"/>
  <c r="M74" i="43"/>
  <c r="B101" i="43"/>
  <c r="D102" i="43"/>
  <c r="F100" i="43"/>
  <c r="F101" i="43"/>
  <c r="E101" i="43" s="1"/>
  <c r="D100" i="43"/>
  <c r="F144" i="43"/>
  <c r="D158" i="43"/>
  <c r="F156" i="43"/>
  <c r="C158" i="43"/>
  <c r="G158" i="43" s="1"/>
  <c r="F157" i="43"/>
  <c r="E157" i="43" s="1"/>
  <c r="D156" i="43"/>
  <c r="C156" i="43"/>
  <c r="G156" i="43" s="1"/>
  <c r="E161" i="43"/>
  <c r="C157" i="43"/>
  <c r="G157" i="43" s="1"/>
  <c r="D11" i="43"/>
  <c r="F12" i="43"/>
  <c r="D25" i="43"/>
  <c r="D39" i="43"/>
  <c r="F68" i="43"/>
  <c r="C69" i="43"/>
  <c r="G69" i="43" s="1"/>
  <c r="O93" i="43"/>
  <c r="O122" i="43"/>
  <c r="L121" i="43"/>
  <c r="P121" i="43" s="1"/>
  <c r="M122" i="43"/>
  <c r="L122" i="43"/>
  <c r="P122" i="43" s="1"/>
  <c r="Q121" i="43"/>
  <c r="O126" i="43"/>
  <c r="F130" i="43"/>
  <c r="O136" i="43"/>
  <c r="L135" i="43"/>
  <c r="P135" i="43" s="1"/>
  <c r="M136" i="43"/>
  <c r="L136" i="43"/>
  <c r="P136" i="43" s="1"/>
  <c r="Q135" i="43"/>
  <c r="O140" i="43"/>
  <c r="O135" i="43"/>
  <c r="N135" i="43" s="1"/>
  <c r="B149" i="43"/>
  <c r="E149" i="43"/>
  <c r="K151" i="43"/>
  <c r="N151" i="43"/>
  <c r="F161" i="43"/>
  <c r="O149" i="43"/>
  <c r="N149" i="43" s="1"/>
  <c r="O154" i="43"/>
  <c r="F194" i="43"/>
  <c r="F222" i="43"/>
  <c r="Q149" i="43"/>
  <c r="L150" i="43"/>
  <c r="P150" i="43" s="1"/>
  <c r="F187" i="43"/>
  <c r="D191" i="43"/>
  <c r="C196" i="43"/>
  <c r="G196" i="43" s="1"/>
  <c r="D197" i="43"/>
  <c r="F198" i="43"/>
  <c r="E198" i="43" s="1"/>
  <c r="F215" i="43"/>
  <c r="D219" i="43"/>
  <c r="C224" i="43"/>
  <c r="G224" i="43" s="1"/>
  <c r="D225" i="43"/>
  <c r="F226" i="43"/>
  <c r="E226" i="43" s="1"/>
  <c r="B240" i="43"/>
  <c r="F243" i="43"/>
  <c r="F74" i="43"/>
  <c r="E74" i="43" s="1"/>
  <c r="M102" i="43"/>
  <c r="N105" i="43"/>
  <c r="M116" i="43"/>
  <c r="N119" i="43"/>
  <c r="M130" i="43"/>
  <c r="N133" i="43"/>
  <c r="M144" i="43"/>
  <c r="N147" i="43"/>
  <c r="M150" i="43"/>
  <c r="M158" i="43"/>
  <c r="N161" i="43"/>
  <c r="F175" i="43"/>
  <c r="E175" i="43" s="1"/>
  <c r="E180" i="43"/>
  <c r="H182" i="43"/>
  <c r="C184" i="43"/>
  <c r="G184" i="43" s="1"/>
  <c r="C190" i="43"/>
  <c r="G190" i="43" s="1"/>
  <c r="D196" i="43"/>
  <c r="F203" i="43"/>
  <c r="E203" i="43" s="1"/>
  <c r="H210" i="43"/>
  <c r="C212" i="43"/>
  <c r="G212" i="43" s="1"/>
  <c r="C218" i="43"/>
  <c r="G218" i="43" s="1"/>
  <c r="D224" i="43"/>
  <c r="F231" i="43"/>
  <c r="E231" i="43" s="1"/>
  <c r="H238" i="43"/>
  <c r="D184" i="43"/>
  <c r="C189" i="43"/>
  <c r="G189" i="43" s="1"/>
  <c r="D190" i="43"/>
  <c r="F191" i="43"/>
  <c r="D212" i="43"/>
  <c r="C217" i="43"/>
  <c r="G217" i="43" s="1"/>
  <c r="D218" i="43"/>
  <c r="F219" i="43"/>
  <c r="L149" i="43"/>
  <c r="P149" i="43" s="1"/>
  <c r="H175" i="43"/>
  <c r="F196" i="43"/>
  <c r="F224" i="43"/>
  <c r="B191" i="42"/>
  <c r="N156" i="42"/>
  <c r="K156" i="42"/>
  <c r="N142" i="42"/>
  <c r="K142" i="42"/>
  <c r="B219" i="42"/>
  <c r="B122" i="42"/>
  <c r="F161" i="42"/>
  <c r="D157" i="42"/>
  <c r="F147" i="42"/>
  <c r="D143" i="42"/>
  <c r="B115" i="42"/>
  <c r="E115" i="42"/>
  <c r="C61" i="42"/>
  <c r="G61" i="42" s="1"/>
  <c r="E65" i="42"/>
  <c r="D61" i="42"/>
  <c r="F65" i="42"/>
  <c r="C60" i="42"/>
  <c r="G60" i="42" s="1"/>
  <c r="D60" i="42"/>
  <c r="C62" i="42"/>
  <c r="G62" i="42" s="1"/>
  <c r="F61" i="42"/>
  <c r="B48" i="42"/>
  <c r="N25" i="42"/>
  <c r="B20" i="42"/>
  <c r="F239" i="42"/>
  <c r="E239" i="42" s="1"/>
  <c r="E238" i="42"/>
  <c r="F222" i="42"/>
  <c r="F211" i="42"/>
  <c r="E211" i="42" s="1"/>
  <c r="E210" i="42"/>
  <c r="F194" i="42"/>
  <c r="F183" i="42"/>
  <c r="E183" i="42" s="1"/>
  <c r="E182" i="42"/>
  <c r="E161" i="42"/>
  <c r="N157" i="42"/>
  <c r="C157" i="42"/>
  <c r="G157" i="42" s="1"/>
  <c r="N151" i="42"/>
  <c r="E149" i="42"/>
  <c r="E147" i="42"/>
  <c r="N143" i="42"/>
  <c r="C143" i="42"/>
  <c r="G143" i="42" s="1"/>
  <c r="N137" i="42"/>
  <c r="E135" i="42"/>
  <c r="B130" i="42"/>
  <c r="B128" i="42"/>
  <c r="B114" i="42"/>
  <c r="B108" i="42"/>
  <c r="B101" i="42"/>
  <c r="E101" i="42"/>
  <c r="B100" i="42"/>
  <c r="B95" i="42"/>
  <c r="E95" i="42"/>
  <c r="C75" i="42"/>
  <c r="G75" i="42" s="1"/>
  <c r="E79" i="42"/>
  <c r="D75" i="42"/>
  <c r="F79" i="42"/>
  <c r="C74" i="42"/>
  <c r="G74" i="42" s="1"/>
  <c r="C76" i="42"/>
  <c r="G76" i="42" s="1"/>
  <c r="F75" i="42"/>
  <c r="B53" i="42"/>
  <c r="B34" i="42"/>
  <c r="E34" i="42"/>
  <c r="L151" i="42"/>
  <c r="P151" i="42" s="1"/>
  <c r="E150" i="42"/>
  <c r="M149" i="42"/>
  <c r="L137" i="42"/>
  <c r="P137" i="42" s="1"/>
  <c r="E136" i="42"/>
  <c r="M135" i="42"/>
  <c r="M123" i="42"/>
  <c r="N126" i="42"/>
  <c r="Q121" i="42"/>
  <c r="L122" i="42"/>
  <c r="P122" i="42" s="1"/>
  <c r="D123" i="42"/>
  <c r="N107" i="42"/>
  <c r="K107" i="42"/>
  <c r="N93" i="42"/>
  <c r="K93" i="42"/>
  <c r="N94" i="42"/>
  <c r="F93" i="42"/>
  <c r="K76" i="42"/>
  <c r="N76" i="42"/>
  <c r="F62" i="42"/>
  <c r="B54" i="42"/>
  <c r="E54" i="42"/>
  <c r="C239" i="42"/>
  <c r="G239" i="42" s="1"/>
  <c r="D217" i="42"/>
  <c r="C211" i="42"/>
  <c r="G211" i="42" s="1"/>
  <c r="D189" i="42"/>
  <c r="C183" i="42"/>
  <c r="G183" i="42" s="1"/>
  <c r="D158" i="42"/>
  <c r="F156" i="42"/>
  <c r="D144" i="42"/>
  <c r="F142" i="42"/>
  <c r="K94" i="42"/>
  <c r="F76" i="42"/>
  <c r="C69" i="42"/>
  <c r="G69" i="42" s="1"/>
  <c r="F67" i="42"/>
  <c r="D69" i="42"/>
  <c r="C68" i="42"/>
  <c r="G68" i="42" s="1"/>
  <c r="E72" i="42"/>
  <c r="C67" i="42"/>
  <c r="G67" i="42" s="1"/>
  <c r="F68" i="42"/>
  <c r="E68" i="42" s="1"/>
  <c r="D67" i="42"/>
  <c r="D62" i="42"/>
  <c r="H60" i="42"/>
  <c r="C47" i="42"/>
  <c r="G47" i="42" s="1"/>
  <c r="E51" i="42"/>
  <c r="D47" i="42"/>
  <c r="F51" i="42"/>
  <c r="C46" i="42"/>
  <c r="G46" i="42" s="1"/>
  <c r="D46" i="42"/>
  <c r="F47" i="42"/>
  <c r="C48" i="42"/>
  <c r="G48" i="42" s="1"/>
  <c r="B40" i="42"/>
  <c r="E40" i="42"/>
  <c r="B12" i="42"/>
  <c r="E12" i="42"/>
  <c r="F158" i="42"/>
  <c r="F144" i="42"/>
  <c r="H142" i="42"/>
  <c r="K68" i="42"/>
  <c r="N68" i="42"/>
  <c r="D240" i="42"/>
  <c r="F225" i="42"/>
  <c r="F219" i="42"/>
  <c r="E219" i="42" s="1"/>
  <c r="D218" i="42"/>
  <c r="C217" i="42"/>
  <c r="G217" i="42" s="1"/>
  <c r="D212" i="42"/>
  <c r="F197" i="42"/>
  <c r="F191" i="42"/>
  <c r="E191" i="42" s="1"/>
  <c r="D190" i="42"/>
  <c r="C189" i="42"/>
  <c r="G189" i="42" s="1"/>
  <c r="D184" i="42"/>
  <c r="C158" i="42"/>
  <c r="G158" i="42" s="1"/>
  <c r="C144" i="42"/>
  <c r="G144" i="42" s="1"/>
  <c r="K130" i="42"/>
  <c r="D121" i="42"/>
  <c r="F122" i="42"/>
  <c r="E122" i="42" s="1"/>
  <c r="C122" i="42"/>
  <c r="G122" i="42" s="1"/>
  <c r="E126" i="42"/>
  <c r="N116" i="42"/>
  <c r="C107" i="42"/>
  <c r="G107" i="42" s="1"/>
  <c r="D107" i="42"/>
  <c r="F108" i="42"/>
  <c r="E108" i="42" s="1"/>
  <c r="C108" i="42"/>
  <c r="G108" i="42" s="1"/>
  <c r="E112" i="42"/>
  <c r="N108" i="42"/>
  <c r="H107" i="42"/>
  <c r="N101" i="42"/>
  <c r="C93" i="42"/>
  <c r="G93" i="42" s="1"/>
  <c r="D93" i="42"/>
  <c r="F94" i="42"/>
  <c r="C95" i="42"/>
  <c r="G95" i="42" s="1"/>
  <c r="C94" i="42"/>
  <c r="G94" i="42" s="1"/>
  <c r="E98" i="42"/>
  <c r="D94" i="42"/>
  <c r="D76" i="42"/>
  <c r="H74" i="42"/>
  <c r="N69" i="42"/>
  <c r="F60" i="42"/>
  <c r="H46" i="42"/>
  <c r="C33" i="42"/>
  <c r="G33" i="42" s="1"/>
  <c r="E37" i="42"/>
  <c r="D33" i="42"/>
  <c r="F37" i="42"/>
  <c r="C32" i="42"/>
  <c r="G32" i="42" s="1"/>
  <c r="D32" i="42"/>
  <c r="F33" i="42"/>
  <c r="C34" i="42"/>
  <c r="G34" i="42" s="1"/>
  <c r="B26" i="42"/>
  <c r="E26" i="42"/>
  <c r="C19" i="42"/>
  <c r="G19" i="42" s="1"/>
  <c r="E23" i="42"/>
  <c r="D19" i="42"/>
  <c r="F23" i="42"/>
  <c r="C18" i="42"/>
  <c r="G18" i="42" s="1"/>
  <c r="D18" i="42"/>
  <c r="F19" i="42"/>
  <c r="C20" i="42"/>
  <c r="G20" i="42" s="1"/>
  <c r="H18" i="42"/>
  <c r="K62" i="42"/>
  <c r="N62" i="42"/>
  <c r="F218" i="42"/>
  <c r="F190" i="42"/>
  <c r="Q245" i="42"/>
  <c r="C240" i="42"/>
  <c r="G240" i="42" s="1"/>
  <c r="H238" i="42"/>
  <c r="E236" i="42"/>
  <c r="F231" i="42"/>
  <c r="E231" i="42" s="1"/>
  <c r="D224" i="42"/>
  <c r="C218" i="42"/>
  <c r="G218" i="42" s="1"/>
  <c r="C212" i="42"/>
  <c r="G212" i="42" s="1"/>
  <c r="H210" i="42"/>
  <c r="E208" i="42"/>
  <c r="F203" i="42"/>
  <c r="E203" i="42" s="1"/>
  <c r="D196" i="42"/>
  <c r="C190" i="42"/>
  <c r="G190" i="42" s="1"/>
  <c r="C184" i="42"/>
  <c r="G184" i="42" s="1"/>
  <c r="H182" i="42"/>
  <c r="E180" i="42"/>
  <c r="F175" i="42"/>
  <c r="E175" i="42" s="1"/>
  <c r="N161" i="42"/>
  <c r="M158" i="42"/>
  <c r="F157" i="42"/>
  <c r="D156" i="42"/>
  <c r="F151" i="42"/>
  <c r="E151" i="42" s="1"/>
  <c r="M150" i="42"/>
  <c r="N147" i="42"/>
  <c r="M144" i="42"/>
  <c r="F143" i="42"/>
  <c r="D142" i="42"/>
  <c r="F137" i="42"/>
  <c r="E137" i="42" s="1"/>
  <c r="M136" i="42"/>
  <c r="M129" i="42"/>
  <c r="M128" i="42"/>
  <c r="L130" i="42"/>
  <c r="P130" i="42" s="1"/>
  <c r="O128" i="42"/>
  <c r="O133" i="42"/>
  <c r="O123" i="42"/>
  <c r="O122" i="42"/>
  <c r="O121" i="42"/>
  <c r="K116" i="42"/>
  <c r="K108" i="42"/>
  <c r="F107" i="42"/>
  <c r="F74" i="42"/>
  <c r="K69" i="42"/>
  <c r="B68" i="42"/>
  <c r="N53" i="42"/>
  <c r="F46" i="42"/>
  <c r="K41" i="42"/>
  <c r="H32" i="42"/>
  <c r="F18" i="42"/>
  <c r="K13" i="42"/>
  <c r="H156" i="42"/>
  <c r="B109" i="42"/>
  <c r="E109" i="42"/>
  <c r="F226" i="42"/>
  <c r="E226" i="42" s="1"/>
  <c r="D225" i="42"/>
  <c r="F198" i="42"/>
  <c r="E198" i="42" s="1"/>
  <c r="D197" i="42"/>
  <c r="L158" i="42"/>
  <c r="P158" i="42" s="1"/>
  <c r="L150" i="42"/>
  <c r="P150" i="42" s="1"/>
  <c r="L144" i="42"/>
  <c r="P144" i="42" s="1"/>
  <c r="L136" i="42"/>
  <c r="P136" i="42" s="1"/>
  <c r="B129" i="42"/>
  <c r="E129" i="42"/>
  <c r="M122" i="42"/>
  <c r="M121" i="42"/>
  <c r="D74" i="42"/>
  <c r="F69" i="42"/>
  <c r="F48" i="42"/>
  <c r="E48" i="42" s="1"/>
  <c r="N39" i="42"/>
  <c r="F32" i="42"/>
  <c r="K27" i="42"/>
  <c r="F20" i="42"/>
  <c r="E20" i="42" s="1"/>
  <c r="N11" i="42"/>
  <c r="C130" i="42"/>
  <c r="G130" i="42" s="1"/>
  <c r="O119" i="42"/>
  <c r="C116" i="42"/>
  <c r="G116" i="42" s="1"/>
  <c r="O114" i="42"/>
  <c r="O105" i="42"/>
  <c r="C102" i="42"/>
  <c r="G102" i="42" s="1"/>
  <c r="O100" i="42"/>
  <c r="L75" i="42"/>
  <c r="P75" i="42" s="1"/>
  <c r="Q74" i="42"/>
  <c r="L69" i="42"/>
  <c r="P69" i="42" s="1"/>
  <c r="M67" i="42"/>
  <c r="L61" i="42"/>
  <c r="P61" i="42" s="1"/>
  <c r="Q60" i="42"/>
  <c r="L55" i="42"/>
  <c r="P55" i="42" s="1"/>
  <c r="C53" i="42"/>
  <c r="G53" i="42" s="1"/>
  <c r="L47" i="42"/>
  <c r="P47" i="42" s="1"/>
  <c r="Q46" i="42"/>
  <c r="L41" i="42"/>
  <c r="P41" i="42" s="1"/>
  <c r="C39" i="42"/>
  <c r="G39" i="42" s="1"/>
  <c r="L33" i="42"/>
  <c r="P33" i="42" s="1"/>
  <c r="Q32" i="42"/>
  <c r="L27" i="42"/>
  <c r="P27" i="42" s="1"/>
  <c r="C25" i="42"/>
  <c r="G25" i="42" s="1"/>
  <c r="L19" i="42"/>
  <c r="P19" i="42" s="1"/>
  <c r="Q18" i="42"/>
  <c r="L13" i="42"/>
  <c r="P13" i="42" s="1"/>
  <c r="C11" i="42"/>
  <c r="G11" i="42" s="1"/>
  <c r="C128" i="42"/>
  <c r="G128" i="42" s="1"/>
  <c r="L116" i="42"/>
  <c r="P116" i="42" s="1"/>
  <c r="M114" i="42"/>
  <c r="C114" i="42"/>
  <c r="G114" i="42" s="1"/>
  <c r="L108" i="42"/>
  <c r="P108" i="42" s="1"/>
  <c r="Q107" i="42"/>
  <c r="L102" i="42"/>
  <c r="P102" i="42" s="1"/>
  <c r="M100" i="42"/>
  <c r="C100" i="42"/>
  <c r="G100" i="42" s="1"/>
  <c r="L94" i="42"/>
  <c r="P94" i="42" s="1"/>
  <c r="Q93" i="42"/>
  <c r="Q163" i="42" s="1"/>
  <c r="O79" i="42"/>
  <c r="O74" i="42"/>
  <c r="O65" i="42"/>
  <c r="O60" i="42"/>
  <c r="E58" i="42"/>
  <c r="N54" i="42"/>
  <c r="C54" i="42"/>
  <c r="G54" i="42" s="1"/>
  <c r="O51" i="42"/>
  <c r="N48" i="42"/>
  <c r="O46" i="42"/>
  <c r="E44" i="42"/>
  <c r="N40" i="42"/>
  <c r="C40" i="42"/>
  <c r="G40" i="42" s="1"/>
  <c r="O37" i="42"/>
  <c r="N34" i="42"/>
  <c r="O32" i="42"/>
  <c r="E30" i="42"/>
  <c r="N26" i="42"/>
  <c r="C26" i="42"/>
  <c r="G26" i="42" s="1"/>
  <c r="O23" i="42"/>
  <c r="O18" i="42"/>
  <c r="E16" i="42"/>
  <c r="N12" i="42"/>
  <c r="C12" i="42"/>
  <c r="G12" i="42" s="1"/>
  <c r="F55" i="42"/>
  <c r="H53" i="42"/>
  <c r="F41" i="42"/>
  <c r="H39" i="42"/>
  <c r="F27" i="42"/>
  <c r="H25" i="42"/>
  <c r="N23" i="42"/>
  <c r="M20" i="42"/>
  <c r="F13" i="42"/>
  <c r="H11" i="42"/>
  <c r="L76" i="42"/>
  <c r="P76" i="42" s="1"/>
  <c r="M74" i="42"/>
  <c r="L62" i="42"/>
  <c r="P62" i="42" s="1"/>
  <c r="M60" i="42"/>
  <c r="L48" i="42"/>
  <c r="P48" i="42" s="1"/>
  <c r="M46" i="42"/>
  <c r="L34" i="42"/>
  <c r="P34" i="42" s="1"/>
  <c r="M32" i="42"/>
  <c r="L20" i="42"/>
  <c r="P20" i="42" s="1"/>
  <c r="M18" i="42"/>
  <c r="F130" i="42"/>
  <c r="E130" i="42" s="1"/>
  <c r="F116" i="42"/>
  <c r="E116" i="42" s="1"/>
  <c r="N112" i="42"/>
  <c r="M109" i="42"/>
  <c r="F102" i="42"/>
  <c r="E102" i="42" s="1"/>
  <c r="N98" i="42"/>
  <c r="M95" i="42"/>
  <c r="O75" i="42"/>
  <c r="N75" i="42" s="1"/>
  <c r="O61" i="42"/>
  <c r="N61" i="42" s="1"/>
  <c r="D55" i="42"/>
  <c r="F53" i="42"/>
  <c r="E53" i="42" s="1"/>
  <c r="O47" i="42"/>
  <c r="N47" i="42" s="1"/>
  <c r="D41" i="42"/>
  <c r="F39" i="42"/>
  <c r="E39" i="42" s="1"/>
  <c r="O33" i="42"/>
  <c r="N33" i="42" s="1"/>
  <c r="D27" i="42"/>
  <c r="F25" i="42"/>
  <c r="E25" i="42" s="1"/>
  <c r="O19" i="42"/>
  <c r="N19" i="42" s="1"/>
  <c r="D13" i="42"/>
  <c r="F11" i="42"/>
  <c r="E11" i="42" s="1"/>
  <c r="L109" i="42"/>
  <c r="P109" i="42" s="1"/>
  <c r="L95" i="42"/>
  <c r="P95" i="42" s="1"/>
  <c r="E25" i="44" l="1"/>
  <c r="E231" i="45"/>
  <c r="N53" i="43"/>
  <c r="E95" i="43"/>
  <c r="N68" i="44"/>
  <c r="E109" i="43"/>
  <c r="E232" i="42"/>
  <c r="E60" i="44"/>
  <c r="E54" i="45"/>
  <c r="E205" i="42"/>
  <c r="N156" i="43"/>
  <c r="E239" i="45"/>
  <c r="E150" i="44"/>
  <c r="N34" i="45"/>
  <c r="E176" i="44"/>
  <c r="B176" i="44"/>
  <c r="K39" i="45"/>
  <c r="N39" i="45"/>
  <c r="E40" i="45"/>
  <c r="B183" i="44"/>
  <c r="E183" i="44"/>
  <c r="N32" i="44"/>
  <c r="K32" i="44"/>
  <c r="E123" i="44"/>
  <c r="N60" i="44"/>
  <c r="K60" i="44"/>
  <c r="K115" i="43"/>
  <c r="N115" i="43"/>
  <c r="N25" i="43"/>
  <c r="B233" i="42"/>
  <c r="E233" i="42"/>
  <c r="N48" i="43"/>
  <c r="K48" i="43"/>
  <c r="N68" i="45"/>
  <c r="B157" i="45"/>
  <c r="E157" i="45"/>
  <c r="B94" i="45"/>
  <c r="E94" i="45"/>
  <c r="N47" i="45"/>
  <c r="K47" i="45"/>
  <c r="E151" i="44"/>
  <c r="B151" i="44"/>
  <c r="B122" i="43"/>
  <c r="E122" i="43"/>
  <c r="N102" i="42"/>
  <c r="K102" i="42"/>
  <c r="N114" i="43"/>
  <c r="K114" i="43"/>
  <c r="K67" i="45"/>
  <c r="N67" i="45"/>
  <c r="E232" i="44"/>
  <c r="B232" i="44"/>
  <c r="N142" i="44"/>
  <c r="K142" i="44"/>
  <c r="K76" i="44"/>
  <c r="N76" i="44"/>
  <c r="E55" i="44"/>
  <c r="B55" i="44"/>
  <c r="E95" i="44"/>
  <c r="B95" i="44"/>
  <c r="N34" i="43"/>
  <c r="K34" i="43"/>
  <c r="E75" i="43"/>
  <c r="B75" i="43"/>
  <c r="N46" i="45"/>
  <c r="K46" i="45"/>
  <c r="N101" i="44"/>
  <c r="K101" i="44"/>
  <c r="B239" i="44"/>
  <c r="E239" i="44"/>
  <c r="K74" i="44"/>
  <c r="N74" i="44"/>
  <c r="N34" i="44"/>
  <c r="K34" i="44"/>
  <c r="E27" i="44"/>
  <c r="B27" i="44"/>
  <c r="E176" i="42"/>
  <c r="B225" i="45"/>
  <c r="E12" i="45"/>
  <c r="E212" i="45"/>
  <c r="B212" i="45"/>
  <c r="E240" i="45"/>
  <c r="B240" i="45"/>
  <c r="K55" i="45"/>
  <c r="N55" i="45"/>
  <c r="N26" i="45"/>
  <c r="N40" i="44"/>
  <c r="K40" i="44"/>
  <c r="E123" i="43"/>
  <c r="B107" i="43"/>
  <c r="E107" i="43"/>
  <c r="N20" i="43"/>
  <c r="K20" i="43"/>
  <c r="E135" i="45"/>
  <c r="B233" i="44"/>
  <c r="E233" i="44"/>
  <c r="K25" i="45"/>
  <c r="N25" i="45"/>
  <c r="B116" i="45"/>
  <c r="E116" i="45"/>
  <c r="E122" i="44"/>
  <c r="K41" i="43"/>
  <c r="N41" i="43"/>
  <c r="E232" i="43"/>
  <c r="B232" i="43"/>
  <c r="B93" i="43"/>
  <c r="E93" i="43"/>
  <c r="E183" i="45"/>
  <c r="B129" i="45"/>
  <c r="E129" i="45"/>
  <c r="B136" i="45"/>
  <c r="E136" i="45"/>
  <c r="N48" i="45"/>
  <c r="B108" i="45"/>
  <c r="E108" i="45"/>
  <c r="B239" i="43"/>
  <c r="E239" i="43"/>
  <c r="B76" i="43"/>
  <c r="E76" i="43"/>
  <c r="B233" i="43"/>
  <c r="E233" i="43"/>
  <c r="K115" i="42"/>
  <c r="N115" i="42"/>
  <c r="E108" i="43"/>
  <c r="K27" i="43"/>
  <c r="N27" i="43"/>
  <c r="K55" i="43"/>
  <c r="N55" i="43"/>
  <c r="E32" i="43"/>
  <c r="B32" i="43"/>
  <c r="B183" i="43"/>
  <c r="E183" i="43"/>
  <c r="E184" i="45"/>
  <c r="B184" i="45"/>
  <c r="B102" i="45"/>
  <c r="E102" i="45"/>
  <c r="K53" i="45"/>
  <c r="N53" i="45"/>
  <c r="B211" i="44"/>
  <c r="E211" i="44"/>
  <c r="N128" i="43"/>
  <c r="K128" i="43"/>
  <c r="B177" i="42"/>
  <c r="E177" i="42"/>
  <c r="N40" i="43"/>
  <c r="K40" i="43"/>
  <c r="N39" i="43"/>
  <c r="B198" i="45"/>
  <c r="E198" i="45"/>
  <c r="N122" i="45"/>
  <c r="K122" i="45"/>
  <c r="B210" i="45"/>
  <c r="E210" i="45"/>
  <c r="K151" i="45"/>
  <c r="N151" i="45"/>
  <c r="N100" i="45"/>
  <c r="K100" i="45"/>
  <c r="E68" i="45"/>
  <c r="B68" i="45"/>
  <c r="E32" i="45"/>
  <c r="B32" i="45"/>
  <c r="Q163" i="45"/>
  <c r="Q245" i="45"/>
  <c r="Q81" i="45"/>
  <c r="E196" i="45"/>
  <c r="B196" i="45"/>
  <c r="E114" i="45"/>
  <c r="B114" i="45"/>
  <c r="K109" i="45"/>
  <c r="N109" i="45"/>
  <c r="K157" i="45"/>
  <c r="N157" i="45"/>
  <c r="E61" i="45"/>
  <c r="B61" i="45"/>
  <c r="B177" i="45"/>
  <c r="E177" i="45"/>
  <c r="K143" i="45"/>
  <c r="N143" i="45"/>
  <c r="E218" i="45"/>
  <c r="B218" i="45"/>
  <c r="E190" i="45"/>
  <c r="B190" i="45"/>
  <c r="N108" i="45"/>
  <c r="K108" i="45"/>
  <c r="B238" i="45"/>
  <c r="E238" i="45"/>
  <c r="N158" i="45"/>
  <c r="K158" i="45"/>
  <c r="E18" i="45"/>
  <c r="B18" i="45"/>
  <c r="B176" i="45"/>
  <c r="E176" i="45"/>
  <c r="N144" i="45"/>
  <c r="K144" i="45"/>
  <c r="K115" i="45"/>
  <c r="N115" i="45"/>
  <c r="B203" i="45"/>
  <c r="E203" i="45"/>
  <c r="E100" i="45"/>
  <c r="B100" i="45"/>
  <c r="K137" i="45"/>
  <c r="N137" i="45"/>
  <c r="K129" i="45"/>
  <c r="N129" i="45"/>
  <c r="K93" i="45"/>
  <c r="N93" i="45"/>
  <c r="B205" i="45"/>
  <c r="E205" i="45"/>
  <c r="K95" i="45"/>
  <c r="N95" i="45"/>
  <c r="B47" i="45"/>
  <c r="E47" i="45"/>
  <c r="B33" i="45"/>
  <c r="E33" i="45"/>
  <c r="N116" i="45"/>
  <c r="K116" i="45"/>
  <c r="E75" i="45"/>
  <c r="B75" i="45"/>
  <c r="N136" i="45"/>
  <c r="K136" i="45"/>
  <c r="B69" i="45"/>
  <c r="E69" i="45"/>
  <c r="K61" i="45"/>
  <c r="N61" i="45"/>
  <c r="B233" i="45"/>
  <c r="E233" i="45"/>
  <c r="N130" i="45"/>
  <c r="K130" i="45"/>
  <c r="B204" i="45"/>
  <c r="E204" i="45"/>
  <c r="E62" i="45"/>
  <c r="B62" i="45"/>
  <c r="B74" i="45"/>
  <c r="E74" i="45"/>
  <c r="E19" i="45"/>
  <c r="B19" i="45"/>
  <c r="K101" i="45"/>
  <c r="N101" i="45"/>
  <c r="K62" i="45"/>
  <c r="N62" i="45"/>
  <c r="E224" i="45"/>
  <c r="B224" i="45"/>
  <c r="N150" i="45"/>
  <c r="K150" i="45"/>
  <c r="B226" i="45"/>
  <c r="E226" i="45"/>
  <c r="B232" i="45"/>
  <c r="E232" i="45"/>
  <c r="N94" i="45"/>
  <c r="K94" i="45"/>
  <c r="N142" i="45"/>
  <c r="K142" i="45"/>
  <c r="E41" i="45"/>
  <c r="B41" i="45"/>
  <c r="N102" i="45"/>
  <c r="K102" i="45"/>
  <c r="E142" i="45"/>
  <c r="B142" i="45"/>
  <c r="B182" i="45"/>
  <c r="E182" i="45"/>
  <c r="K123" i="45"/>
  <c r="N123" i="45"/>
  <c r="E46" i="45"/>
  <c r="B46" i="45"/>
  <c r="E27" i="45"/>
  <c r="B27" i="45"/>
  <c r="E76" i="45"/>
  <c r="B76" i="45"/>
  <c r="E128" i="44"/>
  <c r="B128" i="44"/>
  <c r="N102" i="44"/>
  <c r="K102" i="44"/>
  <c r="E26" i="44"/>
  <c r="B26" i="44"/>
  <c r="E100" i="44"/>
  <c r="B100" i="44"/>
  <c r="B74" i="44"/>
  <c r="E74" i="44"/>
  <c r="K116" i="44"/>
  <c r="N116" i="44"/>
  <c r="E224" i="44"/>
  <c r="B224" i="44"/>
  <c r="B226" i="44"/>
  <c r="E226" i="44"/>
  <c r="E46" i="44"/>
  <c r="B46" i="44"/>
  <c r="K137" i="44"/>
  <c r="N137" i="44"/>
  <c r="E114" i="44"/>
  <c r="B114" i="44"/>
  <c r="N108" i="44"/>
  <c r="K108" i="44"/>
  <c r="E47" i="44"/>
  <c r="B47" i="44"/>
  <c r="E142" i="44"/>
  <c r="B142" i="44"/>
  <c r="N136" i="44"/>
  <c r="K136" i="44"/>
  <c r="B76" i="44"/>
  <c r="E76" i="44"/>
  <c r="E54" i="44"/>
  <c r="B54" i="44"/>
  <c r="E20" i="44"/>
  <c r="B20" i="44"/>
  <c r="E129" i="44"/>
  <c r="B129" i="44"/>
  <c r="N135" i="44"/>
  <c r="K135" i="44"/>
  <c r="E62" i="44"/>
  <c r="B62" i="44"/>
  <c r="B130" i="44"/>
  <c r="E130" i="44"/>
  <c r="K158" i="44"/>
  <c r="N158" i="44"/>
  <c r="E197" i="44"/>
  <c r="B197" i="44"/>
  <c r="B198" i="44"/>
  <c r="E198" i="44"/>
  <c r="K93" i="44"/>
  <c r="N93" i="44"/>
  <c r="B32" i="44"/>
  <c r="E32" i="44"/>
  <c r="K61" i="44"/>
  <c r="N61" i="44"/>
  <c r="E158" i="44"/>
  <c r="B158" i="44"/>
  <c r="K150" i="44"/>
  <c r="N150" i="44"/>
  <c r="E225" i="44"/>
  <c r="B225" i="44"/>
  <c r="E75" i="44"/>
  <c r="B75" i="44"/>
  <c r="E33" i="44"/>
  <c r="B33" i="44"/>
  <c r="E156" i="44"/>
  <c r="B156" i="44"/>
  <c r="B116" i="44"/>
  <c r="E116" i="44"/>
  <c r="N122" i="44"/>
  <c r="K122" i="44"/>
  <c r="K94" i="44"/>
  <c r="N94" i="44"/>
  <c r="E144" i="44"/>
  <c r="B144" i="44"/>
  <c r="N144" i="44"/>
  <c r="K144" i="44"/>
  <c r="E191" i="44"/>
  <c r="B191" i="44"/>
  <c r="E40" i="44"/>
  <c r="B40" i="44"/>
  <c r="E12" i="44"/>
  <c r="B12" i="44"/>
  <c r="E143" i="44"/>
  <c r="B143" i="44"/>
  <c r="E18" i="44"/>
  <c r="B18" i="44"/>
  <c r="E196" i="44"/>
  <c r="B196" i="44"/>
  <c r="N130" i="44"/>
  <c r="K130" i="44"/>
  <c r="E219" i="44"/>
  <c r="B219" i="44"/>
  <c r="K69" i="44"/>
  <c r="N69" i="44"/>
  <c r="E68" i="44"/>
  <c r="B68" i="44"/>
  <c r="E219" i="43"/>
  <c r="B219" i="43"/>
  <c r="E184" i="43"/>
  <c r="B184" i="43"/>
  <c r="E196" i="43"/>
  <c r="B196" i="43"/>
  <c r="N150" i="43"/>
  <c r="K150" i="43"/>
  <c r="N102" i="43"/>
  <c r="K102" i="43"/>
  <c r="N76" i="43"/>
  <c r="K76" i="43"/>
  <c r="K95" i="43"/>
  <c r="N95" i="43"/>
  <c r="E114" i="43"/>
  <c r="B114" i="43"/>
  <c r="E100" i="43"/>
  <c r="B100" i="43"/>
  <c r="E54" i="43"/>
  <c r="B54" i="43"/>
  <c r="E12" i="43"/>
  <c r="B12" i="43"/>
  <c r="N107" i="43"/>
  <c r="K107" i="43"/>
  <c r="E115" i="43"/>
  <c r="B115" i="43"/>
  <c r="N108" i="43"/>
  <c r="K108" i="43"/>
  <c r="E218" i="43"/>
  <c r="B218" i="43"/>
  <c r="N144" i="43"/>
  <c r="K144" i="43"/>
  <c r="E197" i="43"/>
  <c r="B197" i="43"/>
  <c r="B39" i="43"/>
  <c r="E39" i="43"/>
  <c r="E156" i="43"/>
  <c r="B156" i="43"/>
  <c r="N93" i="43"/>
  <c r="K93" i="43"/>
  <c r="E142" i="43"/>
  <c r="B142" i="43"/>
  <c r="K123" i="43"/>
  <c r="N123" i="43"/>
  <c r="K94" i="43"/>
  <c r="N94" i="43"/>
  <c r="B130" i="43"/>
  <c r="E130" i="43"/>
  <c r="E224" i="43"/>
  <c r="B224" i="43"/>
  <c r="E25" i="43"/>
  <c r="B25" i="43"/>
  <c r="E128" i="43"/>
  <c r="B128" i="43"/>
  <c r="K121" i="43"/>
  <c r="N121" i="43"/>
  <c r="Q163" i="43"/>
  <c r="Q245" i="43"/>
  <c r="Q81" i="43"/>
  <c r="E212" i="43"/>
  <c r="B212" i="43"/>
  <c r="N130" i="43"/>
  <c r="K130" i="43"/>
  <c r="E191" i="43"/>
  <c r="B191" i="43"/>
  <c r="N122" i="43"/>
  <c r="K122" i="43"/>
  <c r="B102" i="43"/>
  <c r="E102" i="43"/>
  <c r="E40" i="43"/>
  <c r="B40" i="43"/>
  <c r="K61" i="43"/>
  <c r="N61" i="43"/>
  <c r="B116" i="43"/>
  <c r="E116" i="43"/>
  <c r="N158" i="43"/>
  <c r="K158" i="43"/>
  <c r="E225" i="43"/>
  <c r="B225" i="43"/>
  <c r="N136" i="43"/>
  <c r="K136" i="43"/>
  <c r="B11" i="43"/>
  <c r="E11" i="43"/>
  <c r="K69" i="43"/>
  <c r="N69" i="43"/>
  <c r="E190" i="43"/>
  <c r="B190" i="43"/>
  <c r="N116" i="43"/>
  <c r="K116" i="43"/>
  <c r="E158" i="43"/>
  <c r="B158" i="43"/>
  <c r="N74" i="43"/>
  <c r="K74" i="43"/>
  <c r="E26" i="43"/>
  <c r="B26" i="43"/>
  <c r="E144" i="43"/>
  <c r="B144" i="43"/>
  <c r="K109" i="43"/>
  <c r="N109" i="43"/>
  <c r="E62" i="43"/>
  <c r="B62" i="43"/>
  <c r="E68" i="43"/>
  <c r="B68" i="43"/>
  <c r="K32" i="42"/>
  <c r="N32" i="42"/>
  <c r="E33" i="42"/>
  <c r="B33" i="42"/>
  <c r="B184" i="42"/>
  <c r="E184" i="42"/>
  <c r="E41" i="42"/>
  <c r="B41" i="42"/>
  <c r="N121" i="42"/>
  <c r="K121" i="42"/>
  <c r="E197" i="42"/>
  <c r="B197" i="42"/>
  <c r="E94" i="42"/>
  <c r="B94" i="42"/>
  <c r="B217" i="42"/>
  <c r="E217" i="42"/>
  <c r="E142" i="42"/>
  <c r="B142" i="42"/>
  <c r="K46" i="42"/>
  <c r="N46" i="42"/>
  <c r="K114" i="42"/>
  <c r="N114" i="42"/>
  <c r="N144" i="42"/>
  <c r="K144" i="42"/>
  <c r="B240" i="42"/>
  <c r="E240" i="42"/>
  <c r="N123" i="42"/>
  <c r="K123" i="42"/>
  <c r="E13" i="42"/>
  <c r="B13" i="42"/>
  <c r="E225" i="42"/>
  <c r="B225" i="42"/>
  <c r="B18" i="42"/>
  <c r="E18" i="42"/>
  <c r="K135" i="42"/>
  <c r="N135" i="42"/>
  <c r="E143" i="42"/>
  <c r="B143" i="42"/>
  <c r="E76" i="42"/>
  <c r="B76" i="42"/>
  <c r="N109" i="42"/>
  <c r="K109" i="42"/>
  <c r="E55" i="42"/>
  <c r="B55" i="42"/>
  <c r="K60" i="42"/>
  <c r="N60" i="42"/>
  <c r="K128" i="42"/>
  <c r="N128" i="42"/>
  <c r="N150" i="42"/>
  <c r="K150" i="42"/>
  <c r="B121" i="42"/>
  <c r="E121" i="42"/>
  <c r="E69" i="42"/>
  <c r="B69" i="42"/>
  <c r="B158" i="42"/>
  <c r="E158" i="42"/>
  <c r="E75" i="42"/>
  <c r="B75" i="42"/>
  <c r="Q81" i="42"/>
  <c r="E47" i="42"/>
  <c r="B47" i="42"/>
  <c r="B60" i="42"/>
  <c r="E60" i="42"/>
  <c r="K100" i="42"/>
  <c r="N100" i="42"/>
  <c r="K67" i="42"/>
  <c r="N67" i="42"/>
  <c r="K129" i="42"/>
  <c r="N129" i="42"/>
  <c r="E224" i="42"/>
  <c r="B224" i="42"/>
  <c r="B32" i="42"/>
  <c r="E32" i="42"/>
  <c r="B212" i="42"/>
  <c r="E212" i="42"/>
  <c r="E61" i="42"/>
  <c r="B61" i="42"/>
  <c r="E157" i="42"/>
  <c r="B157" i="42"/>
  <c r="N158" i="42"/>
  <c r="K158" i="42"/>
  <c r="E27" i="42"/>
  <c r="B27" i="42"/>
  <c r="K18" i="42"/>
  <c r="N18" i="42"/>
  <c r="K74" i="42"/>
  <c r="N74" i="42"/>
  <c r="N136" i="42"/>
  <c r="K136" i="42"/>
  <c r="E156" i="42"/>
  <c r="B156" i="42"/>
  <c r="E19" i="42"/>
  <c r="B19" i="42"/>
  <c r="E93" i="42"/>
  <c r="B93" i="42"/>
  <c r="E107" i="42"/>
  <c r="B107" i="42"/>
  <c r="E62" i="42"/>
  <c r="B62" i="42"/>
  <c r="B123" i="42"/>
  <c r="E123" i="42"/>
  <c r="N149" i="42"/>
  <c r="K149" i="42"/>
  <c r="K20" i="42"/>
  <c r="N20" i="42"/>
  <c r="N122" i="42"/>
  <c r="K122" i="42"/>
  <c r="B190" i="42"/>
  <c r="E190" i="42"/>
  <c r="B144" i="42"/>
  <c r="E144" i="42"/>
  <c r="N95" i="42"/>
  <c r="K95" i="42"/>
  <c r="B74" i="42"/>
  <c r="E74" i="42"/>
  <c r="E196" i="42"/>
  <c r="B196" i="42"/>
  <c r="B218" i="42"/>
  <c r="E218" i="42"/>
  <c r="B46" i="42"/>
  <c r="E46" i="42"/>
  <c r="E67" i="42"/>
  <c r="B67" i="42"/>
  <c r="B189" i="42"/>
  <c r="E189" i="42"/>
  <c r="Z95" i="41" l="1"/>
  <c r="W95" i="41"/>
  <c r="U95" i="41"/>
  <c r="Y95" i="41" s="1"/>
  <c r="T95" i="41"/>
  <c r="X95" i="41" s="1"/>
  <c r="AA95" i="41" s="1"/>
  <c r="AB95" i="41" s="1"/>
  <c r="Z94" i="41"/>
  <c r="W94" i="41"/>
  <c r="U94" i="41"/>
  <c r="Y94" i="41" s="1"/>
  <c r="T94" i="41"/>
  <c r="X94" i="41" s="1"/>
  <c r="AA94" i="41" s="1"/>
  <c r="Z93" i="41"/>
  <c r="U93" i="41"/>
  <c r="Y93" i="41" s="1"/>
  <c r="T93" i="41"/>
  <c r="X93" i="41" s="1"/>
  <c r="AA93" i="41" s="1"/>
  <c r="AB93" i="41" s="1"/>
  <c r="V93" i="41" s="1"/>
  <c r="W93" i="41" s="1"/>
  <c r="Z92" i="41"/>
  <c r="X92" i="41"/>
  <c r="AA92" i="41" s="1"/>
  <c r="AB92" i="41" s="1"/>
  <c r="V92" i="41" s="1"/>
  <c r="W92" i="41" s="1"/>
  <c r="U92" i="41"/>
  <c r="Y92" i="41" s="1"/>
  <c r="T92" i="41"/>
  <c r="Z91" i="41"/>
  <c r="Y91" i="41"/>
  <c r="X91" i="41"/>
  <c r="AA91" i="41" s="1"/>
  <c r="AB91" i="41" s="1"/>
  <c r="V91" i="41" s="1"/>
  <c r="W91" i="41" s="1"/>
  <c r="U91" i="41"/>
  <c r="T91" i="41"/>
  <c r="Z90" i="41"/>
  <c r="Y90" i="41"/>
  <c r="X90" i="41"/>
  <c r="AA90" i="41" s="1"/>
  <c r="AB90" i="41" s="1"/>
  <c r="V90" i="41" s="1"/>
  <c r="W90" i="41" s="1"/>
  <c r="U90" i="41"/>
  <c r="T90" i="41"/>
  <c r="AA89" i="41"/>
  <c r="AB89" i="41" s="1"/>
  <c r="V89" i="41" s="1"/>
  <c r="W89" i="41" s="1"/>
  <c r="Z89" i="41"/>
  <c r="Y89" i="41"/>
  <c r="X89" i="41"/>
  <c r="U89" i="41"/>
  <c r="T89" i="41"/>
  <c r="Z88" i="41"/>
  <c r="Y88" i="41"/>
  <c r="U88" i="41"/>
  <c r="T88" i="41"/>
  <c r="X88" i="41" s="1"/>
  <c r="AA88" i="41" s="1"/>
  <c r="AB88" i="41" s="1"/>
  <c r="V88" i="41" s="1"/>
  <c r="W88" i="41" s="1"/>
  <c r="AA87" i="41"/>
  <c r="AB87" i="41" s="1"/>
  <c r="V87" i="41" s="1"/>
  <c r="W87" i="41" s="1"/>
  <c r="Z87" i="41"/>
  <c r="U87" i="41"/>
  <c r="Y87" i="41" s="1"/>
  <c r="T87" i="41"/>
  <c r="X87" i="41" s="1"/>
  <c r="Z86" i="41"/>
  <c r="U86" i="41"/>
  <c r="Y86" i="41" s="1"/>
  <c r="T86" i="41"/>
  <c r="X86" i="41" s="1"/>
  <c r="AA86" i="41" s="1"/>
  <c r="AB86" i="41" s="1"/>
  <c r="V86" i="41" s="1"/>
  <c r="W86" i="41" s="1"/>
  <c r="Z85" i="41"/>
  <c r="U85" i="41"/>
  <c r="Y85" i="41" s="1"/>
  <c r="T85" i="41"/>
  <c r="X85" i="41" s="1"/>
  <c r="AA85" i="41" s="1"/>
  <c r="AB85" i="41" s="1"/>
  <c r="V85" i="41" s="1"/>
  <c r="W85" i="41" s="1"/>
  <c r="Z84" i="41"/>
  <c r="X84" i="41"/>
  <c r="AA84" i="41" s="1"/>
  <c r="AB84" i="41" s="1"/>
  <c r="V84" i="41" s="1"/>
  <c r="W84" i="41" s="1"/>
  <c r="U84" i="41"/>
  <c r="Y84" i="41" s="1"/>
  <c r="T84" i="41"/>
  <c r="Z83" i="41"/>
  <c r="Y83" i="41"/>
  <c r="X83" i="41"/>
  <c r="AA83" i="41" s="1"/>
  <c r="AB83" i="41" s="1"/>
  <c r="V83" i="41" s="1"/>
  <c r="W83" i="41" s="1"/>
  <c r="U83" i="41"/>
  <c r="T83" i="41"/>
  <c r="Z82" i="41"/>
  <c r="Y82" i="41"/>
  <c r="X82" i="41"/>
  <c r="AA82" i="41" s="1"/>
  <c r="AB82" i="41" s="1"/>
  <c r="V82" i="41" s="1"/>
  <c r="W82" i="41" s="1"/>
  <c r="U82" i="41"/>
  <c r="T82" i="41"/>
  <c r="Z81" i="41"/>
  <c r="Y81" i="41"/>
  <c r="U81" i="41"/>
  <c r="T81" i="41"/>
  <c r="X81" i="41" s="1"/>
  <c r="AA81" i="41" s="1"/>
  <c r="AB81" i="41" s="1"/>
  <c r="V81" i="41" s="1"/>
  <c r="W81" i="41" s="1"/>
  <c r="Z80" i="41"/>
  <c r="U80" i="41"/>
  <c r="Y80" i="41" s="1"/>
  <c r="T80" i="41"/>
  <c r="X80" i="41" s="1"/>
  <c r="AA80" i="41" s="1"/>
  <c r="AB80" i="41" s="1"/>
  <c r="V80" i="41" s="1"/>
  <c r="W80" i="41" s="1"/>
  <c r="AA79" i="41"/>
  <c r="AB79" i="41" s="1"/>
  <c r="V79" i="41" s="1"/>
  <c r="W79" i="41" s="1"/>
  <c r="Z79" i="41"/>
  <c r="U79" i="41"/>
  <c r="Y79" i="41" s="1"/>
  <c r="T79" i="41"/>
  <c r="X79" i="41" s="1"/>
  <c r="Z78" i="41"/>
  <c r="U78" i="41"/>
  <c r="Y78" i="41" s="1"/>
  <c r="T78" i="41"/>
  <c r="X78" i="41" s="1"/>
  <c r="AA78" i="41" s="1"/>
  <c r="AB78" i="41" s="1"/>
  <c r="V78" i="41" s="1"/>
  <c r="W78" i="41" s="1"/>
  <c r="Z77" i="41"/>
  <c r="U77" i="41"/>
  <c r="Y77" i="41" s="1"/>
  <c r="T77" i="41"/>
  <c r="X77" i="41" s="1"/>
  <c r="AA77" i="41" s="1"/>
  <c r="AB77" i="41" s="1"/>
  <c r="V77" i="41" s="1"/>
  <c r="W77" i="41" s="1"/>
  <c r="Z76" i="41"/>
  <c r="X76" i="41"/>
  <c r="AA76" i="41" s="1"/>
  <c r="AB76" i="41" s="1"/>
  <c r="V76" i="41" s="1"/>
  <c r="W76" i="41" s="1"/>
  <c r="U76" i="41"/>
  <c r="Y76" i="41" s="1"/>
  <c r="T76" i="41"/>
  <c r="Z75" i="41"/>
  <c r="Y75" i="41"/>
  <c r="X75" i="41"/>
  <c r="AA75" i="41" s="1"/>
  <c r="AB75" i="41" s="1"/>
  <c r="V75" i="41" s="1"/>
  <c r="W75" i="41" s="1"/>
  <c r="U75" i="41"/>
  <c r="T75" i="41"/>
  <c r="Z74" i="41"/>
  <c r="Y74" i="41"/>
  <c r="X74" i="41"/>
  <c r="AA74" i="41" s="1"/>
  <c r="AB74" i="41" s="1"/>
  <c r="V74" i="41" s="1"/>
  <c r="W74" i="41" s="1"/>
  <c r="U74" i="41"/>
  <c r="T74" i="41"/>
  <c r="Z73" i="41"/>
  <c r="Y73" i="41"/>
  <c r="U73" i="41"/>
  <c r="T73" i="41"/>
  <c r="X73" i="41" s="1"/>
  <c r="AA73" i="41" s="1"/>
  <c r="AB73" i="41" s="1"/>
  <c r="V73" i="41" s="1"/>
  <c r="W73" i="41" s="1"/>
  <c r="Z72" i="41"/>
  <c r="U72" i="41"/>
  <c r="Y72" i="41" s="1"/>
  <c r="T72" i="41"/>
  <c r="X72" i="41" s="1"/>
  <c r="AA72" i="41" s="1"/>
  <c r="AB72" i="41" s="1"/>
  <c r="V72" i="41" s="1"/>
  <c r="W72" i="41" s="1"/>
  <c r="Z71" i="41"/>
  <c r="U71" i="41"/>
  <c r="Y71" i="41" s="1"/>
  <c r="T71" i="41"/>
  <c r="X71" i="41" s="1"/>
  <c r="AA71" i="41" s="1"/>
  <c r="AB71" i="41" s="1"/>
  <c r="V71" i="41" s="1"/>
  <c r="W71" i="41" s="1"/>
  <c r="AB70" i="41"/>
  <c r="V70" i="41" s="1"/>
  <c r="W70" i="41" s="1"/>
  <c r="Z70" i="41"/>
  <c r="U70" i="41"/>
  <c r="Y70" i="41" s="1"/>
  <c r="T70" i="41"/>
  <c r="X70" i="41" s="1"/>
  <c r="AA70" i="41" s="1"/>
  <c r="Z69" i="41"/>
  <c r="U69" i="41"/>
  <c r="Y69" i="41" s="1"/>
  <c r="T69" i="41"/>
  <c r="X69" i="41" s="1"/>
  <c r="AA69" i="41" s="1"/>
  <c r="AB69" i="41" s="1"/>
  <c r="V69" i="41" s="1"/>
  <c r="W69" i="41" s="1"/>
  <c r="Z68" i="41"/>
  <c r="X68" i="41"/>
  <c r="AA68" i="41" s="1"/>
  <c r="AB68" i="41" s="1"/>
  <c r="V68" i="41" s="1"/>
  <c r="W68" i="41" s="1"/>
  <c r="U68" i="41"/>
  <c r="Y68" i="41" s="1"/>
  <c r="T68" i="41"/>
  <c r="Z67" i="41"/>
  <c r="Y67" i="41"/>
  <c r="X67" i="41"/>
  <c r="AA67" i="41" s="1"/>
  <c r="AB67" i="41" s="1"/>
  <c r="V67" i="41" s="1"/>
  <c r="W67" i="41" s="1"/>
  <c r="U67" i="41"/>
  <c r="T67" i="41"/>
  <c r="Z66" i="41"/>
  <c r="Y66" i="41"/>
  <c r="X66" i="41"/>
  <c r="AA66" i="41" s="1"/>
  <c r="AB66" i="41" s="1"/>
  <c r="V66" i="41" s="1"/>
  <c r="W66" i="41" s="1"/>
  <c r="U66" i="41"/>
  <c r="T66" i="41"/>
  <c r="Z65" i="41"/>
  <c r="Y65" i="41"/>
  <c r="U65" i="41"/>
  <c r="T65" i="41"/>
  <c r="X65" i="41" s="1"/>
  <c r="AA65" i="41" s="1"/>
  <c r="AB65" i="41" s="1"/>
  <c r="V65" i="41" s="1"/>
  <c r="W65" i="41" s="1"/>
  <c r="Z64" i="41"/>
  <c r="U64" i="41"/>
  <c r="Y64" i="41" s="1"/>
  <c r="T64" i="41"/>
  <c r="X64" i="41" s="1"/>
  <c r="AA64" i="41" s="1"/>
  <c r="AB64" i="41" s="1"/>
  <c r="V64" i="41" s="1"/>
  <c r="W64" i="41" s="1"/>
  <c r="Z63" i="41"/>
  <c r="U63" i="41"/>
  <c r="Y63" i="41" s="1"/>
  <c r="T63" i="41"/>
  <c r="X63" i="41" s="1"/>
  <c r="AA63" i="41" s="1"/>
  <c r="AB63" i="41" s="1"/>
  <c r="V63" i="41" s="1"/>
  <c r="W63" i="41" s="1"/>
  <c r="Z62" i="41"/>
  <c r="U62" i="41"/>
  <c r="Y62" i="41" s="1"/>
  <c r="T62" i="41"/>
  <c r="X62" i="41" s="1"/>
  <c r="AA62" i="41" s="1"/>
  <c r="AB62" i="41" s="1"/>
  <c r="V62" i="41" s="1"/>
  <c r="W62" i="41" s="1"/>
  <c r="Z61" i="41"/>
  <c r="U61" i="41"/>
  <c r="Y61" i="41" s="1"/>
  <c r="T61" i="41"/>
  <c r="X61" i="41" s="1"/>
  <c r="AA61" i="41" s="1"/>
  <c r="AB61" i="41" s="1"/>
  <c r="V61" i="41" s="1"/>
  <c r="W61" i="41" s="1"/>
  <c r="Z60" i="41"/>
  <c r="X60" i="41"/>
  <c r="AA60" i="41" s="1"/>
  <c r="AB60" i="41" s="1"/>
  <c r="V60" i="41" s="1"/>
  <c r="W60" i="41" s="1"/>
  <c r="U60" i="41"/>
  <c r="Y60" i="41" s="1"/>
  <c r="T60" i="41"/>
  <c r="Z59" i="41"/>
  <c r="Y59" i="41"/>
  <c r="X59" i="41"/>
  <c r="AA59" i="41" s="1"/>
  <c r="AB59" i="41" s="1"/>
  <c r="V59" i="41" s="1"/>
  <c r="W59" i="41"/>
  <c r="U59" i="41"/>
  <c r="T59" i="41"/>
  <c r="Z58" i="41"/>
  <c r="Y58" i="41"/>
  <c r="X58" i="41"/>
  <c r="AA58" i="41" s="1"/>
  <c r="AB58" i="41" s="1"/>
  <c r="V58" i="41" s="1"/>
  <c r="W58" i="41" s="1"/>
  <c r="U58" i="41"/>
  <c r="T58" i="41"/>
  <c r="AA57" i="41"/>
  <c r="AB57" i="41" s="1"/>
  <c r="V57" i="41" s="1"/>
  <c r="W57" i="41" s="1"/>
  <c r="Z57" i="41"/>
  <c r="Y57" i="41"/>
  <c r="X57" i="41"/>
  <c r="U57" i="41"/>
  <c r="T57" i="41"/>
  <c r="Z56" i="41"/>
  <c r="Y56" i="41"/>
  <c r="U56" i="41"/>
  <c r="T56" i="41"/>
  <c r="X56" i="41" s="1"/>
  <c r="AA56" i="41" s="1"/>
  <c r="AB56" i="41" s="1"/>
  <c r="V56" i="41" s="1"/>
  <c r="W56" i="41" s="1"/>
  <c r="Z55" i="41"/>
  <c r="U55" i="41"/>
  <c r="Y55" i="41" s="1"/>
  <c r="T55" i="41"/>
  <c r="X55" i="41" s="1"/>
  <c r="AA55" i="41" s="1"/>
  <c r="AB55" i="41" s="1"/>
  <c r="V55" i="41" s="1"/>
  <c r="W55" i="41" s="1"/>
  <c r="AB54" i="41"/>
  <c r="V54" i="41" s="1"/>
  <c r="W54" i="41" s="1"/>
  <c r="Z54" i="41"/>
  <c r="U54" i="41"/>
  <c r="Y54" i="41" s="1"/>
  <c r="T54" i="41"/>
  <c r="X54" i="41" s="1"/>
  <c r="AA54" i="41" s="1"/>
  <c r="Z53" i="41"/>
  <c r="U53" i="41"/>
  <c r="Y53" i="41" s="1"/>
  <c r="T53" i="41"/>
  <c r="X53" i="41" s="1"/>
  <c r="AA53" i="41" s="1"/>
  <c r="AB53" i="41" s="1"/>
  <c r="V53" i="41" s="1"/>
  <c r="W53" i="41" s="1"/>
  <c r="Z52" i="41"/>
  <c r="X52" i="41"/>
  <c r="AA52" i="41" s="1"/>
  <c r="AB52" i="41" s="1"/>
  <c r="V52" i="41" s="1"/>
  <c r="W52" i="41" s="1"/>
  <c r="U52" i="41"/>
  <c r="Y52" i="41" s="1"/>
  <c r="T52" i="41"/>
  <c r="Z51" i="41"/>
  <c r="Y51" i="41"/>
  <c r="X51" i="41"/>
  <c r="AA51" i="41" s="1"/>
  <c r="AB51" i="41" s="1"/>
  <c r="V51" i="41" s="1"/>
  <c r="W51" i="41" s="1"/>
  <c r="U51" i="41"/>
  <c r="T51" i="41"/>
  <c r="Z50" i="41"/>
  <c r="Y50" i="41"/>
  <c r="X50" i="41"/>
  <c r="AA50" i="41" s="1"/>
  <c r="AB50" i="41" s="1"/>
  <c r="V50" i="41" s="1"/>
  <c r="W50" i="41" s="1"/>
  <c r="U50" i="41"/>
  <c r="T50" i="41"/>
  <c r="AA49" i="41"/>
  <c r="AB49" i="41" s="1"/>
  <c r="V49" i="41" s="1"/>
  <c r="W49" i="41" s="1"/>
  <c r="Z49" i="41"/>
  <c r="Y49" i="41"/>
  <c r="X49" i="41"/>
  <c r="U49" i="41"/>
  <c r="T49" i="41"/>
  <c r="Z48" i="41"/>
  <c r="U48" i="41"/>
  <c r="Y48" i="41" s="1"/>
  <c r="T48" i="41"/>
  <c r="X48" i="41" s="1"/>
  <c r="AA48" i="41" s="1"/>
  <c r="AB48" i="41" s="1"/>
  <c r="V48" i="41" s="1"/>
  <c r="W48" i="41" s="1"/>
  <c r="Z47" i="41"/>
  <c r="U47" i="41"/>
  <c r="Y47" i="41" s="1"/>
  <c r="T47" i="41"/>
  <c r="X47" i="41" s="1"/>
  <c r="AA47" i="41" s="1"/>
  <c r="AB47" i="41" s="1"/>
  <c r="V47" i="41" s="1"/>
  <c r="W47" i="41" s="1"/>
  <c r="AB46" i="41"/>
  <c r="V46" i="41" s="1"/>
  <c r="W46" i="41" s="1"/>
  <c r="Z46" i="41"/>
  <c r="U46" i="41"/>
  <c r="Y46" i="41" s="1"/>
  <c r="T46" i="41"/>
  <c r="X46" i="41" s="1"/>
  <c r="AA46" i="41" s="1"/>
  <c r="Z45" i="41"/>
  <c r="U45" i="41"/>
  <c r="Y45" i="41" s="1"/>
  <c r="T45" i="41"/>
  <c r="X45" i="41" s="1"/>
  <c r="AA45" i="41" s="1"/>
  <c r="AB45" i="41" s="1"/>
  <c r="V45" i="41" s="1"/>
  <c r="W45" i="41" s="1"/>
  <c r="Z44" i="41"/>
  <c r="X44" i="41"/>
  <c r="AA44" i="41" s="1"/>
  <c r="AB44" i="41" s="1"/>
  <c r="V44" i="41" s="1"/>
  <c r="W44" i="41" s="1"/>
  <c r="U44" i="41"/>
  <c r="Y44" i="41" s="1"/>
  <c r="T44" i="41"/>
  <c r="Z43" i="41"/>
  <c r="Y43" i="41"/>
  <c r="X43" i="41"/>
  <c r="AA43" i="41" s="1"/>
  <c r="AB43" i="41" s="1"/>
  <c r="V43" i="41" s="1"/>
  <c r="W43" i="41" s="1"/>
  <c r="U43" i="41"/>
  <c r="T43" i="41"/>
  <c r="Z42" i="41"/>
  <c r="Y42" i="41"/>
  <c r="X42" i="41"/>
  <c r="AA42" i="41" s="1"/>
  <c r="AB42" i="41" s="1"/>
  <c r="V42" i="41" s="1"/>
  <c r="W42" i="41" s="1"/>
  <c r="U42" i="41"/>
  <c r="T42" i="41"/>
  <c r="Z41" i="41"/>
  <c r="Y41" i="41"/>
  <c r="U41" i="41"/>
  <c r="T41" i="41"/>
  <c r="X41" i="41" s="1"/>
  <c r="AA41" i="41" s="1"/>
  <c r="AB41" i="41" s="1"/>
  <c r="V41" i="41" s="1"/>
  <c r="W41" i="41" s="1"/>
  <c r="Z40" i="41"/>
  <c r="U40" i="41"/>
  <c r="Y40" i="41" s="1"/>
  <c r="T40" i="41"/>
  <c r="X40" i="41" s="1"/>
  <c r="AA40" i="41" s="1"/>
  <c r="AB40" i="41" s="1"/>
  <c r="V40" i="41" s="1"/>
  <c r="W40" i="41" s="1"/>
  <c r="AA39" i="41"/>
  <c r="AB39" i="41" s="1"/>
  <c r="V39" i="41" s="1"/>
  <c r="W39" i="41" s="1"/>
  <c r="Z39" i="41"/>
  <c r="U39" i="41"/>
  <c r="Y39" i="41" s="1"/>
  <c r="T39" i="41"/>
  <c r="X39" i="41" s="1"/>
  <c r="Z38" i="41"/>
  <c r="U38" i="41"/>
  <c r="Y38" i="41" s="1"/>
  <c r="T38" i="41"/>
  <c r="X38" i="41" s="1"/>
  <c r="AA38" i="41" s="1"/>
  <c r="AB38" i="41" s="1"/>
  <c r="V38" i="41" s="1"/>
  <c r="W38" i="41" s="1"/>
  <c r="Z37" i="41"/>
  <c r="Y37" i="41"/>
  <c r="X37" i="41"/>
  <c r="Z36" i="41"/>
  <c r="X36" i="41"/>
  <c r="AA36" i="41" s="1"/>
  <c r="Y36" i="41"/>
  <c r="Z35" i="41"/>
  <c r="Y35" i="41"/>
  <c r="X35" i="41"/>
  <c r="Z34" i="41"/>
  <c r="Y34" i="41"/>
  <c r="X34" i="41"/>
  <c r="Z33" i="41"/>
  <c r="Y33" i="41"/>
  <c r="X33" i="41"/>
  <c r="Z32" i="41"/>
  <c r="Y32" i="41"/>
  <c r="X32" i="41"/>
  <c r="Z31" i="41"/>
  <c r="Y31" i="41"/>
  <c r="X31" i="41"/>
  <c r="Z30" i="41"/>
  <c r="Y30" i="41"/>
  <c r="X30" i="41"/>
  <c r="Z29" i="41"/>
  <c r="Y29" i="41"/>
  <c r="X29" i="41"/>
  <c r="Z28" i="41"/>
  <c r="Y28" i="41"/>
  <c r="X28" i="41"/>
  <c r="Z27" i="41"/>
  <c r="Y27" i="41"/>
  <c r="X27" i="41"/>
  <c r="Z26" i="41"/>
  <c r="Y26" i="41"/>
  <c r="X26" i="41"/>
  <c r="Z25" i="41"/>
  <c r="Y25" i="41"/>
  <c r="X25" i="41"/>
  <c r="Z24" i="41"/>
  <c r="Y24" i="41"/>
  <c r="X24" i="41"/>
  <c r="Z23" i="41"/>
  <c r="Y23" i="41"/>
  <c r="X23" i="41"/>
  <c r="Z22" i="41"/>
  <c r="Y22" i="41"/>
  <c r="X22" i="41"/>
  <c r="Z21" i="41"/>
  <c r="Y21" i="41"/>
  <c r="X21" i="41"/>
  <c r="AA21" i="41" s="1"/>
  <c r="Z20" i="41"/>
  <c r="Y20" i="41"/>
  <c r="X20" i="41"/>
  <c r="Z19" i="41"/>
  <c r="Y19" i="41"/>
  <c r="X19" i="41"/>
  <c r="Z18" i="41"/>
  <c r="Y18" i="41"/>
  <c r="X18" i="41"/>
  <c r="AA18" i="41" s="1"/>
  <c r="Z17" i="41"/>
  <c r="Y17" i="41"/>
  <c r="X17" i="41"/>
  <c r="Z16" i="41"/>
  <c r="Y16" i="41"/>
  <c r="X16" i="41"/>
  <c r="Z15" i="41"/>
  <c r="Y15" i="41"/>
  <c r="X15" i="41"/>
  <c r="AA15" i="41" s="1"/>
  <c r="Z14" i="41"/>
  <c r="Y14" i="41"/>
  <c r="X14" i="41"/>
  <c r="AA14" i="41" s="1"/>
  <c r="Z13" i="41"/>
  <c r="X13" i="41"/>
  <c r="Y13" i="41"/>
  <c r="Z12" i="41"/>
  <c r="Y12" i="41"/>
  <c r="X12" i="41"/>
  <c r="Z11" i="41"/>
  <c r="Y11" i="41"/>
  <c r="X11" i="41"/>
  <c r="Z10" i="41"/>
  <c r="Y10" i="41"/>
  <c r="X10" i="41"/>
  <c r="AA10" i="41" s="1"/>
  <c r="Y27" i="40"/>
  <c r="T27" i="40"/>
  <c r="X27" i="40" s="1"/>
  <c r="S27" i="40"/>
  <c r="W27" i="40" s="1"/>
  <c r="Z27" i="40" s="1"/>
  <c r="AA27" i="40" s="1"/>
  <c r="U27" i="40" s="1"/>
  <c r="Y26" i="40"/>
  <c r="T26" i="40"/>
  <c r="X26" i="40" s="1"/>
  <c r="S26" i="40"/>
  <c r="W26" i="40" s="1"/>
  <c r="Z26" i="40" s="1"/>
  <c r="AA26" i="40" s="1"/>
  <c r="Y25" i="40"/>
  <c r="T25" i="40"/>
  <c r="X25" i="40" s="1"/>
  <c r="S25" i="40"/>
  <c r="W25" i="40" s="1"/>
  <c r="Z25" i="40" s="1"/>
  <c r="AA25" i="40" s="1"/>
  <c r="U25" i="40" s="1"/>
  <c r="Y24" i="40"/>
  <c r="T24" i="40"/>
  <c r="X24" i="40" s="1"/>
  <c r="S24" i="40"/>
  <c r="W24" i="40" s="1"/>
  <c r="Z24" i="40" s="1"/>
  <c r="AA24" i="40" s="1"/>
  <c r="U24" i="40" s="1"/>
  <c r="Y23" i="40"/>
  <c r="T23" i="40"/>
  <c r="X23" i="40" s="1"/>
  <c r="S23" i="40"/>
  <c r="W23" i="40" s="1"/>
  <c r="Z23" i="40" s="1"/>
  <c r="AA23" i="40" s="1"/>
  <c r="U23" i="40" s="1"/>
  <c r="Y22" i="40"/>
  <c r="T22" i="40"/>
  <c r="X22" i="40" s="1"/>
  <c r="S22" i="40"/>
  <c r="W22" i="40" s="1"/>
  <c r="Z22" i="40" s="1"/>
  <c r="AA22" i="40" s="1"/>
  <c r="U22" i="40" s="1"/>
  <c r="Y21" i="40"/>
  <c r="T21" i="40"/>
  <c r="X21" i="40" s="1"/>
  <c r="S21" i="40"/>
  <c r="W21" i="40" s="1"/>
  <c r="Z21" i="40" s="1"/>
  <c r="AA21" i="40" s="1"/>
  <c r="U21" i="40" s="1"/>
  <c r="Y20" i="40"/>
  <c r="T20" i="40"/>
  <c r="X20" i="40" s="1"/>
  <c r="S20" i="40"/>
  <c r="W20" i="40" s="1"/>
  <c r="Z20" i="40" s="1"/>
  <c r="AA20" i="40" s="1"/>
  <c r="U20" i="40" s="1"/>
  <c r="Y19" i="40"/>
  <c r="X19" i="40"/>
  <c r="W19" i="40"/>
  <c r="Z19" i="40" s="1"/>
  <c r="Y18" i="40"/>
  <c r="X18" i="40"/>
  <c r="W18" i="40"/>
  <c r="Z18" i="40" s="1"/>
  <c r="Y17" i="40"/>
  <c r="X17" i="40"/>
  <c r="W17" i="40"/>
  <c r="Y16" i="40"/>
  <c r="X16" i="40"/>
  <c r="W16" i="40"/>
  <c r="Y15" i="40"/>
  <c r="X15" i="40"/>
  <c r="W15" i="40"/>
  <c r="Y14" i="40"/>
  <c r="X14" i="40"/>
  <c r="W14" i="40"/>
  <c r="Y13" i="40"/>
  <c r="X13" i="40"/>
  <c r="W13" i="40"/>
  <c r="AA25" i="41" l="1"/>
  <c r="AA34" i="41"/>
  <c r="AA19" i="41"/>
  <c r="AA23" i="41"/>
  <c r="AA29" i="41"/>
  <c r="AA37" i="41"/>
  <c r="AB37" i="41" s="1"/>
  <c r="AA20" i="41"/>
  <c r="AA35" i="41"/>
  <c r="AA33" i="41"/>
  <c r="AA11" i="41"/>
  <c r="AB36" i="41" s="1"/>
  <c r="AA26" i="41"/>
  <c r="AA28" i="41"/>
  <c r="AA32" i="41"/>
  <c r="AA30" i="41"/>
  <c r="AA27" i="41"/>
  <c r="AA31" i="41"/>
  <c r="AA22" i="41"/>
  <c r="AA24" i="41"/>
  <c r="Z13" i="40"/>
  <c r="AA13" i="41"/>
  <c r="AA17" i="41"/>
  <c r="AA12" i="41"/>
  <c r="AB94" i="41" s="1"/>
  <c r="AA16" i="41"/>
  <c r="AB16" i="41" s="1"/>
  <c r="Z15" i="40"/>
  <c r="AA15" i="40" s="1"/>
  <c r="U15" i="40" s="1"/>
  <c r="Z16" i="40"/>
  <c r="Z14" i="40"/>
  <c r="Z17" i="40"/>
  <c r="W36" i="41" l="1"/>
  <c r="W37" i="41"/>
  <c r="AB34" i="41"/>
  <c r="W16" i="41"/>
  <c r="AB31" i="41"/>
  <c r="AB35" i="41"/>
  <c r="AB32" i="41"/>
  <c r="AB14" i="41"/>
  <c r="AB33" i="41"/>
  <c r="AA17" i="40"/>
  <c r="U17" i="40" s="1"/>
  <c r="AA19" i="40"/>
  <c r="U19" i="40" s="1"/>
  <c r="AB18" i="41"/>
  <c r="W18" i="41" s="1"/>
  <c r="AB29" i="41"/>
  <c r="W29" i="41" s="1"/>
  <c r="AB28" i="41"/>
  <c r="W28" i="41" s="1"/>
  <c r="AB21" i="41"/>
  <c r="W21" i="41" s="1"/>
  <c r="AB15" i="41"/>
  <c r="AB22" i="41"/>
  <c r="W22" i="41" s="1"/>
  <c r="AB27" i="41"/>
  <c r="W27" i="41" s="1"/>
  <c r="AB23" i="41"/>
  <c r="W23" i="41" s="1"/>
  <c r="AB11" i="41"/>
  <c r="AB19" i="41"/>
  <c r="W19" i="41" s="1"/>
  <c r="AB12" i="41"/>
  <c r="AB25" i="41"/>
  <c r="W25" i="41" s="1"/>
  <c r="AB30" i="41"/>
  <c r="W30" i="41" s="1"/>
  <c r="AB24" i="41"/>
  <c r="W24" i="41" s="1"/>
  <c r="AB10" i="41"/>
  <c r="AB17" i="41"/>
  <c r="AB13" i="41"/>
  <c r="AB20" i="41"/>
  <c r="W20" i="41" s="1"/>
  <c r="AB26" i="41"/>
  <c r="W26" i="41" s="1"/>
  <c r="AA16" i="40"/>
  <c r="U16" i="40" s="1"/>
  <c r="AA14" i="40"/>
  <c r="U14" i="40" s="1"/>
  <c r="AA13" i="40"/>
  <c r="U13" i="40" s="1"/>
  <c r="AA18" i="40"/>
  <c r="U18" i="40" s="1"/>
  <c r="W31" i="41" l="1"/>
  <c r="W11" i="41"/>
  <c r="W17" i="41"/>
  <c r="W10" i="41"/>
  <c r="W34" i="41"/>
  <c r="W13" i="41"/>
  <c r="W33" i="41"/>
  <c r="W15" i="41"/>
  <c r="W32" i="41"/>
  <c r="W14" i="41"/>
  <c r="W12" i="41"/>
  <c r="W35" i="41"/>
  <c r="Z95" i="39"/>
  <c r="U94" i="39"/>
  <c r="Y94" i="39" s="1"/>
  <c r="T94" i="39"/>
  <c r="Z94" i="39"/>
  <c r="U95" i="39"/>
  <c r="T95" i="39"/>
  <c r="Z93" i="39"/>
  <c r="U93" i="39"/>
  <c r="Y93" i="39" s="1"/>
  <c r="T93" i="39"/>
  <c r="Z92" i="39"/>
  <c r="U92" i="39"/>
  <c r="T92" i="39"/>
  <c r="Z91" i="39"/>
  <c r="U91" i="39"/>
  <c r="T91" i="39"/>
  <c r="Z90" i="39"/>
  <c r="U90" i="39"/>
  <c r="Y90" i="39" s="1"/>
  <c r="T90" i="39"/>
  <c r="Z89" i="39"/>
  <c r="U89" i="39"/>
  <c r="T89" i="39"/>
  <c r="X89" i="39" s="1"/>
  <c r="AA89" i="39" s="1"/>
  <c r="AB89" i="39" s="1"/>
  <c r="Z88" i="39"/>
  <c r="U88" i="39"/>
  <c r="T88" i="39"/>
  <c r="Z87" i="39"/>
  <c r="U87" i="39"/>
  <c r="T87" i="39"/>
  <c r="X87" i="39" s="1"/>
  <c r="AA87" i="39" s="1"/>
  <c r="AB87" i="39" s="1"/>
  <c r="Z86" i="39"/>
  <c r="U86" i="39"/>
  <c r="Y86" i="39" s="1"/>
  <c r="T86" i="39"/>
  <c r="Z85" i="39"/>
  <c r="U85" i="39"/>
  <c r="Y85" i="39" s="1"/>
  <c r="T85" i="39"/>
  <c r="Z84" i="39"/>
  <c r="U84" i="39"/>
  <c r="T84" i="39"/>
  <c r="X84" i="39" s="1"/>
  <c r="AA84" i="39" s="1"/>
  <c r="AB84" i="39" s="1"/>
  <c r="Z83" i="39"/>
  <c r="U83" i="39"/>
  <c r="T83" i="39"/>
  <c r="X83" i="39" s="1"/>
  <c r="AA83" i="39" s="1"/>
  <c r="AB83" i="39" s="1"/>
  <c r="Z82" i="39"/>
  <c r="U82" i="39"/>
  <c r="Y82" i="39" s="1"/>
  <c r="T82" i="39"/>
  <c r="Z81" i="39"/>
  <c r="U81" i="39"/>
  <c r="Y81" i="39" s="1"/>
  <c r="T81" i="39"/>
  <c r="Z80" i="39"/>
  <c r="U80" i="39"/>
  <c r="T80" i="39"/>
  <c r="X80" i="39" s="1"/>
  <c r="AA80" i="39" s="1"/>
  <c r="AB80" i="39" s="1"/>
  <c r="Z79" i="39"/>
  <c r="U79" i="39"/>
  <c r="T79" i="39"/>
  <c r="Z78" i="39"/>
  <c r="U78" i="39"/>
  <c r="T78" i="39"/>
  <c r="X78" i="39" s="1"/>
  <c r="AA78" i="39" s="1"/>
  <c r="AB78" i="39" s="1"/>
  <c r="Z77" i="39"/>
  <c r="U77" i="39"/>
  <c r="Y77" i="39" s="1"/>
  <c r="T77" i="39"/>
  <c r="X77" i="39" s="1"/>
  <c r="AA77" i="39" s="1"/>
  <c r="AB77" i="39" s="1"/>
  <c r="Z76" i="39"/>
  <c r="U76" i="39"/>
  <c r="Y76" i="39" s="1"/>
  <c r="T76" i="39"/>
  <c r="Z75" i="39"/>
  <c r="U75" i="39"/>
  <c r="Y75" i="39" s="1"/>
  <c r="T75" i="39"/>
  <c r="Z74" i="39"/>
  <c r="U74" i="39"/>
  <c r="Y74" i="39" s="1"/>
  <c r="T74" i="39"/>
  <c r="Z73" i="39"/>
  <c r="U73" i="39"/>
  <c r="T73" i="39"/>
  <c r="Z72" i="39"/>
  <c r="U72" i="39"/>
  <c r="T72" i="39"/>
  <c r="Z71" i="39"/>
  <c r="U71" i="39"/>
  <c r="Y71" i="39" s="1"/>
  <c r="T71" i="39"/>
  <c r="Z70" i="39"/>
  <c r="U70" i="39"/>
  <c r="T70" i="39"/>
  <c r="X70" i="39" s="1"/>
  <c r="AA70" i="39" s="1"/>
  <c r="AB70" i="39" s="1"/>
  <c r="Z69" i="39"/>
  <c r="U69" i="39"/>
  <c r="T69" i="39"/>
  <c r="X69" i="39" s="1"/>
  <c r="AA69" i="39" s="1"/>
  <c r="AB69" i="39" s="1"/>
  <c r="Z68" i="39"/>
  <c r="U68" i="39"/>
  <c r="T68" i="39"/>
  <c r="Z67" i="39"/>
  <c r="U67" i="39"/>
  <c r="Y67" i="39" s="1"/>
  <c r="T67" i="39"/>
  <c r="Z66" i="39"/>
  <c r="U66" i="39"/>
  <c r="T66" i="39"/>
  <c r="X66" i="39" s="1"/>
  <c r="AA66" i="39" s="1"/>
  <c r="AB66" i="39" s="1"/>
  <c r="Z65" i="39"/>
  <c r="U65" i="39"/>
  <c r="T65" i="39"/>
  <c r="X65" i="39" s="1"/>
  <c r="AA65" i="39" s="1"/>
  <c r="AB65" i="39" s="1"/>
  <c r="Z64" i="39"/>
  <c r="U64" i="39"/>
  <c r="T64" i="39"/>
  <c r="X64" i="39" s="1"/>
  <c r="AA64" i="39" s="1"/>
  <c r="AB64" i="39" s="1"/>
  <c r="Z63" i="39"/>
  <c r="U63" i="39"/>
  <c r="T63" i="39"/>
  <c r="Z62" i="39"/>
  <c r="U62" i="39"/>
  <c r="Y62" i="39" s="1"/>
  <c r="T62" i="39"/>
  <c r="Z61" i="39"/>
  <c r="U61" i="39"/>
  <c r="Y61" i="39" s="1"/>
  <c r="T61" i="39"/>
  <c r="Z60" i="39"/>
  <c r="U60" i="39"/>
  <c r="T60" i="39"/>
  <c r="X60" i="39" s="1"/>
  <c r="AA60" i="39" s="1"/>
  <c r="AB60" i="39" s="1"/>
  <c r="Z59" i="39"/>
  <c r="U59" i="39"/>
  <c r="T59" i="39"/>
  <c r="X61" i="39" s="1"/>
  <c r="AA61" i="39" s="1"/>
  <c r="AB61" i="39" s="1"/>
  <c r="Z58" i="39"/>
  <c r="U58" i="39"/>
  <c r="Y60" i="39" s="1"/>
  <c r="T58" i="39"/>
  <c r="Z57" i="39"/>
  <c r="U57" i="39"/>
  <c r="Y59" i="39" s="1"/>
  <c r="T57" i="39"/>
  <c r="X57" i="39" s="1"/>
  <c r="AA57" i="39" s="1"/>
  <c r="AB57" i="39" s="1"/>
  <c r="Z56" i="39"/>
  <c r="U56" i="39"/>
  <c r="T56" i="39"/>
  <c r="X56" i="39" s="1"/>
  <c r="AA56" i="39" s="1"/>
  <c r="AB56" i="39" s="1"/>
  <c r="Z55" i="39"/>
  <c r="U55" i="39"/>
  <c r="T55" i="39"/>
  <c r="Z54" i="39"/>
  <c r="U54" i="39"/>
  <c r="T54" i="39"/>
  <c r="Z53" i="39"/>
  <c r="U53" i="39"/>
  <c r="T53" i="39"/>
  <c r="X53" i="39" s="1"/>
  <c r="AA53" i="39" s="1"/>
  <c r="AB53" i="39" s="1"/>
  <c r="Z52" i="39"/>
  <c r="U52" i="39"/>
  <c r="T52" i="39"/>
  <c r="Z51" i="39"/>
  <c r="U51" i="39"/>
  <c r="T51" i="39"/>
  <c r="X51" i="39" s="1"/>
  <c r="AA51" i="39" s="1"/>
  <c r="AB51" i="39" s="1"/>
  <c r="V51" i="39" s="1"/>
  <c r="Z50" i="39"/>
  <c r="Z49" i="39"/>
  <c r="Z48" i="39"/>
  <c r="Z47" i="39"/>
  <c r="U50" i="39"/>
  <c r="Y50" i="39" s="1"/>
  <c r="T50" i="39"/>
  <c r="Z46" i="39"/>
  <c r="U49" i="39"/>
  <c r="T49" i="39"/>
  <c r="Z45" i="39"/>
  <c r="U48" i="39"/>
  <c r="T48" i="39"/>
  <c r="Z44" i="39"/>
  <c r="U47" i="39"/>
  <c r="Y49" i="39" s="1"/>
  <c r="T47" i="39"/>
  <c r="Z43" i="39"/>
  <c r="Y43" i="39"/>
  <c r="U46" i="39"/>
  <c r="T46" i="39"/>
  <c r="Z42" i="39"/>
  <c r="U45" i="39"/>
  <c r="T45" i="39"/>
  <c r="X45" i="39" s="1"/>
  <c r="AA45" i="39" s="1"/>
  <c r="AB45" i="39" s="1"/>
  <c r="Z41" i="39"/>
  <c r="U44" i="39"/>
  <c r="T44" i="39"/>
  <c r="U43" i="39"/>
  <c r="T43" i="39"/>
  <c r="U42" i="39"/>
  <c r="T42" i="39"/>
  <c r="X42" i="39" s="1"/>
  <c r="AA42" i="39" s="1"/>
  <c r="AB42" i="39" s="1"/>
  <c r="U41" i="39"/>
  <c r="T41" i="39"/>
  <c r="Y27" i="38"/>
  <c r="T27" i="38"/>
  <c r="X27" i="38" s="1"/>
  <c r="S27" i="38"/>
  <c r="W27" i="38" s="1"/>
  <c r="Z27" i="38" s="1"/>
  <c r="AA27" i="38" s="1"/>
  <c r="U27" i="38" s="1"/>
  <c r="Y26" i="38"/>
  <c r="T26" i="38"/>
  <c r="X26" i="38" s="1"/>
  <c r="S26" i="38"/>
  <c r="W26" i="38" s="1"/>
  <c r="Z26" i="38" s="1"/>
  <c r="AA26" i="38" s="1"/>
  <c r="Y25" i="38"/>
  <c r="T25" i="38"/>
  <c r="X25" i="38" s="1"/>
  <c r="S25" i="38"/>
  <c r="W25" i="38" s="1"/>
  <c r="Z25" i="38" s="1"/>
  <c r="AA25" i="38" s="1"/>
  <c r="U25" i="38" s="1"/>
  <c r="Y24" i="38"/>
  <c r="T24" i="38"/>
  <c r="X24" i="38" s="1"/>
  <c r="S24" i="38"/>
  <c r="W24" i="38" s="1"/>
  <c r="Z24" i="38" s="1"/>
  <c r="AA24" i="38" s="1"/>
  <c r="U24" i="38" s="1"/>
  <c r="Y23" i="38"/>
  <c r="T23" i="38"/>
  <c r="X23" i="38" s="1"/>
  <c r="S23" i="38"/>
  <c r="W23" i="38" s="1"/>
  <c r="Z23" i="38" s="1"/>
  <c r="AA23" i="38" s="1"/>
  <c r="U23" i="38" s="1"/>
  <c r="Y22" i="38"/>
  <c r="T22" i="38"/>
  <c r="X22" i="38" s="1"/>
  <c r="S22" i="38"/>
  <c r="W22" i="38" s="1"/>
  <c r="Z22" i="38" s="1"/>
  <c r="AA22" i="38" s="1"/>
  <c r="U22" i="38" s="1"/>
  <c r="Y21" i="38"/>
  <c r="T21" i="38"/>
  <c r="X21" i="38" s="1"/>
  <c r="S21" i="38"/>
  <c r="W21" i="38" s="1"/>
  <c r="Z21" i="38" s="1"/>
  <c r="AA21" i="38" s="1"/>
  <c r="U21" i="38" s="1"/>
  <c r="Y20" i="38"/>
  <c r="X20" i="38"/>
  <c r="W20" i="38"/>
  <c r="Y19" i="38"/>
  <c r="X19" i="38"/>
  <c r="W19" i="38"/>
  <c r="Y18" i="38"/>
  <c r="X18" i="38"/>
  <c r="W18" i="38"/>
  <c r="Y17" i="38"/>
  <c r="X17" i="38"/>
  <c r="W17" i="38"/>
  <c r="Y16" i="38"/>
  <c r="X16" i="38"/>
  <c r="W16" i="38"/>
  <c r="Y15" i="38"/>
  <c r="X15" i="38"/>
  <c r="W15" i="38"/>
  <c r="Y14" i="38"/>
  <c r="X14" i="38"/>
  <c r="W14" i="38"/>
  <c r="Y13" i="38"/>
  <c r="X13" i="38"/>
  <c r="W13" i="38"/>
  <c r="Z95" i="37"/>
  <c r="W95" i="37"/>
  <c r="U95" i="37"/>
  <c r="Y95" i="37" s="1"/>
  <c r="T95" i="37"/>
  <c r="X95" i="37" s="1"/>
  <c r="AA95" i="37" s="1"/>
  <c r="AB95" i="37" s="1"/>
  <c r="Z94" i="37"/>
  <c r="W94" i="37"/>
  <c r="U94" i="37"/>
  <c r="Y94" i="37" s="1"/>
  <c r="T94" i="37"/>
  <c r="X94" i="37" s="1"/>
  <c r="AA94" i="37" s="1"/>
  <c r="Z93" i="37"/>
  <c r="U93" i="37"/>
  <c r="Y93" i="37" s="1"/>
  <c r="T93" i="37"/>
  <c r="X93" i="37" s="1"/>
  <c r="AA93" i="37" s="1"/>
  <c r="AB93" i="37" s="1"/>
  <c r="V93" i="37" s="1"/>
  <c r="W93" i="37" s="1"/>
  <c r="Z92" i="37"/>
  <c r="U92" i="37"/>
  <c r="Y92" i="37" s="1"/>
  <c r="T92" i="37"/>
  <c r="X92" i="37" s="1"/>
  <c r="AA92" i="37" s="1"/>
  <c r="AB92" i="37" s="1"/>
  <c r="V92" i="37" s="1"/>
  <c r="W92" i="37" s="1"/>
  <c r="Z91" i="37"/>
  <c r="X91" i="37"/>
  <c r="AA91" i="37" s="1"/>
  <c r="AB91" i="37" s="1"/>
  <c r="V91" i="37" s="1"/>
  <c r="W91" i="37" s="1"/>
  <c r="U91" i="37"/>
  <c r="Y91" i="37" s="1"/>
  <c r="T91" i="37"/>
  <c r="Z90" i="37"/>
  <c r="Y90" i="37"/>
  <c r="X90" i="37"/>
  <c r="AA90" i="37" s="1"/>
  <c r="AB90" i="37" s="1"/>
  <c r="V90" i="37" s="1"/>
  <c r="W90" i="37" s="1"/>
  <c r="U90" i="37"/>
  <c r="T90" i="37"/>
  <c r="AA89" i="37"/>
  <c r="AB89" i="37" s="1"/>
  <c r="V89" i="37" s="1"/>
  <c r="W89" i="37" s="1"/>
  <c r="Z89" i="37"/>
  <c r="Y89" i="37"/>
  <c r="X89" i="37"/>
  <c r="U89" i="37"/>
  <c r="T89" i="37"/>
  <c r="Z88" i="37"/>
  <c r="Y88" i="37"/>
  <c r="U88" i="37"/>
  <c r="T88" i="37"/>
  <c r="X88" i="37" s="1"/>
  <c r="AA88" i="37" s="1"/>
  <c r="AB88" i="37" s="1"/>
  <c r="V88" i="37" s="1"/>
  <c r="W88" i="37" s="1"/>
  <c r="Z87" i="37"/>
  <c r="U87" i="37"/>
  <c r="Y87" i="37" s="1"/>
  <c r="T87" i="37"/>
  <c r="X87" i="37" s="1"/>
  <c r="AA87" i="37" s="1"/>
  <c r="AB87" i="37" s="1"/>
  <c r="V87" i="37" s="1"/>
  <c r="W87" i="37" s="1"/>
  <c r="Z86" i="37"/>
  <c r="U86" i="37"/>
  <c r="Y86" i="37" s="1"/>
  <c r="T86" i="37"/>
  <c r="X86" i="37" s="1"/>
  <c r="AA86" i="37" s="1"/>
  <c r="AB86" i="37" s="1"/>
  <c r="V86" i="37" s="1"/>
  <c r="W86" i="37" s="1"/>
  <c r="Z85" i="37"/>
  <c r="U85" i="37"/>
  <c r="Y85" i="37" s="1"/>
  <c r="T85" i="37"/>
  <c r="X85" i="37" s="1"/>
  <c r="AA85" i="37" s="1"/>
  <c r="AB85" i="37" s="1"/>
  <c r="V85" i="37" s="1"/>
  <c r="W85" i="37" s="1"/>
  <c r="Z84" i="37"/>
  <c r="U84" i="37"/>
  <c r="Y84" i="37" s="1"/>
  <c r="T84" i="37"/>
  <c r="X84" i="37" s="1"/>
  <c r="AA84" i="37" s="1"/>
  <c r="AB84" i="37" s="1"/>
  <c r="V84" i="37" s="1"/>
  <c r="W84" i="37" s="1"/>
  <c r="Z83" i="37"/>
  <c r="X83" i="37"/>
  <c r="AA83" i="37" s="1"/>
  <c r="AB83" i="37" s="1"/>
  <c r="V83" i="37" s="1"/>
  <c r="W83" i="37" s="1"/>
  <c r="U83" i="37"/>
  <c r="Y83" i="37" s="1"/>
  <c r="T83" i="37"/>
  <c r="Z82" i="37"/>
  <c r="Y82" i="37"/>
  <c r="X82" i="37"/>
  <c r="AA82" i="37" s="1"/>
  <c r="AB82" i="37" s="1"/>
  <c r="V82" i="37" s="1"/>
  <c r="W82" i="37" s="1"/>
  <c r="U82" i="37"/>
  <c r="T82" i="37"/>
  <c r="AA81" i="37"/>
  <c r="AB81" i="37" s="1"/>
  <c r="V81" i="37" s="1"/>
  <c r="W81" i="37" s="1"/>
  <c r="Z81" i="37"/>
  <c r="Y81" i="37"/>
  <c r="X81" i="37"/>
  <c r="U81" i="37"/>
  <c r="T81" i="37"/>
  <c r="Z80" i="37"/>
  <c r="Y80" i="37"/>
  <c r="X80" i="37"/>
  <c r="AA80" i="37" s="1"/>
  <c r="AB80" i="37" s="1"/>
  <c r="V80" i="37" s="1"/>
  <c r="W80" i="37" s="1"/>
  <c r="U80" i="37"/>
  <c r="T80" i="37"/>
  <c r="Z79" i="37"/>
  <c r="Y79" i="37"/>
  <c r="U79" i="37"/>
  <c r="T79" i="37"/>
  <c r="X79" i="37" s="1"/>
  <c r="AA79" i="37" s="1"/>
  <c r="AB79" i="37" s="1"/>
  <c r="V79" i="37" s="1"/>
  <c r="W79" i="37" s="1"/>
  <c r="Z78" i="37"/>
  <c r="U78" i="37"/>
  <c r="Y78" i="37" s="1"/>
  <c r="T78" i="37"/>
  <c r="X78" i="37" s="1"/>
  <c r="AA78" i="37" s="1"/>
  <c r="AB78" i="37" s="1"/>
  <c r="V78" i="37" s="1"/>
  <c r="W78" i="37" s="1"/>
  <c r="Z77" i="37"/>
  <c r="U77" i="37"/>
  <c r="Y77" i="37" s="1"/>
  <c r="T77" i="37"/>
  <c r="X77" i="37" s="1"/>
  <c r="AA77" i="37" s="1"/>
  <c r="AB77" i="37" s="1"/>
  <c r="V77" i="37" s="1"/>
  <c r="W77" i="37" s="1"/>
  <c r="Z76" i="37"/>
  <c r="U76" i="37"/>
  <c r="Y76" i="37" s="1"/>
  <c r="T76" i="37"/>
  <c r="X76" i="37" s="1"/>
  <c r="AA76" i="37" s="1"/>
  <c r="AB76" i="37" s="1"/>
  <c r="V76" i="37" s="1"/>
  <c r="W76" i="37" s="1"/>
  <c r="Z75" i="37"/>
  <c r="X75" i="37"/>
  <c r="AA75" i="37" s="1"/>
  <c r="AB75" i="37" s="1"/>
  <c r="V75" i="37" s="1"/>
  <c r="W75" i="37" s="1"/>
  <c r="U75" i="37"/>
  <c r="Y75" i="37" s="1"/>
  <c r="T75" i="37"/>
  <c r="Z74" i="37"/>
  <c r="Y74" i="37"/>
  <c r="X74" i="37"/>
  <c r="AA74" i="37" s="1"/>
  <c r="AB74" i="37" s="1"/>
  <c r="V74" i="37" s="1"/>
  <c r="W74" i="37" s="1"/>
  <c r="U74" i="37"/>
  <c r="T74" i="37"/>
  <c r="AA73" i="37"/>
  <c r="AB73" i="37" s="1"/>
  <c r="V73" i="37" s="1"/>
  <c r="W73" i="37" s="1"/>
  <c r="Z73" i="37"/>
  <c r="Y73" i="37"/>
  <c r="X73" i="37"/>
  <c r="U73" i="37"/>
  <c r="T73" i="37"/>
  <c r="Z72" i="37"/>
  <c r="Y72" i="37"/>
  <c r="X72" i="37"/>
  <c r="AA72" i="37" s="1"/>
  <c r="AB72" i="37" s="1"/>
  <c r="V72" i="37" s="1"/>
  <c r="W72" i="37" s="1"/>
  <c r="U72" i="37"/>
  <c r="T72" i="37"/>
  <c r="Z71" i="37"/>
  <c r="Y71" i="37"/>
  <c r="U71" i="37"/>
  <c r="T71" i="37"/>
  <c r="X71" i="37" s="1"/>
  <c r="AA71" i="37" s="1"/>
  <c r="AB71" i="37" s="1"/>
  <c r="V71" i="37" s="1"/>
  <c r="W71" i="37" s="1"/>
  <c r="Z70" i="37"/>
  <c r="U70" i="37"/>
  <c r="Y70" i="37" s="1"/>
  <c r="T70" i="37"/>
  <c r="X70" i="37" s="1"/>
  <c r="AA70" i="37" s="1"/>
  <c r="AB70" i="37" s="1"/>
  <c r="V70" i="37" s="1"/>
  <c r="W70" i="37" s="1"/>
  <c r="Z69" i="37"/>
  <c r="U69" i="37"/>
  <c r="Y69" i="37" s="1"/>
  <c r="T69" i="37"/>
  <c r="X69" i="37" s="1"/>
  <c r="AA69" i="37" s="1"/>
  <c r="AB69" i="37" s="1"/>
  <c r="V69" i="37" s="1"/>
  <c r="W69" i="37" s="1"/>
  <c r="AB68" i="37"/>
  <c r="V68" i="37" s="1"/>
  <c r="W68" i="37" s="1"/>
  <c r="Z68" i="37"/>
  <c r="U68" i="37"/>
  <c r="Y68" i="37" s="1"/>
  <c r="T68" i="37"/>
  <c r="X68" i="37" s="1"/>
  <c r="AA68" i="37" s="1"/>
  <c r="Z67" i="37"/>
  <c r="U67" i="37"/>
  <c r="Y67" i="37" s="1"/>
  <c r="T67" i="37"/>
  <c r="X67" i="37" s="1"/>
  <c r="AA67" i="37" s="1"/>
  <c r="AB67" i="37" s="1"/>
  <c r="V67" i="37" s="1"/>
  <c r="W67" i="37" s="1"/>
  <c r="Z66" i="37"/>
  <c r="X66" i="37"/>
  <c r="AA66" i="37" s="1"/>
  <c r="AB66" i="37" s="1"/>
  <c r="V66" i="37" s="1"/>
  <c r="W66" i="37" s="1"/>
  <c r="U66" i="37"/>
  <c r="Y66" i="37" s="1"/>
  <c r="T66" i="37"/>
  <c r="Z65" i="37"/>
  <c r="Y65" i="37"/>
  <c r="U65" i="37"/>
  <c r="T65" i="37"/>
  <c r="X65" i="37" s="1"/>
  <c r="AA65" i="37" s="1"/>
  <c r="AB65" i="37" s="1"/>
  <c r="V65" i="37" s="1"/>
  <c r="W65" i="37" s="1"/>
  <c r="Z64" i="37"/>
  <c r="X64" i="37"/>
  <c r="AA64" i="37" s="1"/>
  <c r="AB64" i="37" s="1"/>
  <c r="V64" i="37" s="1"/>
  <c r="W64" i="37" s="1"/>
  <c r="U64" i="37"/>
  <c r="Y64" i="37" s="1"/>
  <c r="T64" i="37"/>
  <c r="Z63" i="37"/>
  <c r="Y63" i="37"/>
  <c r="U63" i="37"/>
  <c r="T63" i="37"/>
  <c r="X63" i="37" s="1"/>
  <c r="AA63" i="37" s="1"/>
  <c r="AB63" i="37" s="1"/>
  <c r="V63" i="37" s="1"/>
  <c r="W63" i="37" s="1"/>
  <c r="Z62" i="37"/>
  <c r="U62" i="37"/>
  <c r="Y62" i="37" s="1"/>
  <c r="T62" i="37"/>
  <c r="X62" i="37" s="1"/>
  <c r="AA62" i="37" s="1"/>
  <c r="AB62" i="37" s="1"/>
  <c r="V62" i="37" s="1"/>
  <c r="W62" i="37" s="1"/>
  <c r="Z61" i="37"/>
  <c r="U61" i="37"/>
  <c r="Y61" i="37" s="1"/>
  <c r="T61" i="37"/>
  <c r="X61" i="37" s="1"/>
  <c r="AA61" i="37" s="1"/>
  <c r="AB61" i="37" s="1"/>
  <c r="V61" i="37" s="1"/>
  <c r="W61" i="37" s="1"/>
  <c r="AB60" i="37"/>
  <c r="V60" i="37" s="1"/>
  <c r="W60" i="37" s="1"/>
  <c r="Z60" i="37"/>
  <c r="U60" i="37"/>
  <c r="Y60" i="37" s="1"/>
  <c r="T60" i="37"/>
  <c r="X60" i="37" s="1"/>
  <c r="AA60" i="37" s="1"/>
  <c r="Z59" i="37"/>
  <c r="U59" i="37"/>
  <c r="Y59" i="37" s="1"/>
  <c r="T59" i="37"/>
  <c r="X59" i="37" s="1"/>
  <c r="AA59" i="37" s="1"/>
  <c r="AB59" i="37" s="1"/>
  <c r="V59" i="37" s="1"/>
  <c r="W59" i="37" s="1"/>
  <c r="Z58" i="37"/>
  <c r="X58" i="37"/>
  <c r="AA58" i="37" s="1"/>
  <c r="AB58" i="37" s="1"/>
  <c r="V58" i="37" s="1"/>
  <c r="W58" i="37" s="1"/>
  <c r="U58" i="37"/>
  <c r="Y58" i="37" s="1"/>
  <c r="T58" i="37"/>
  <c r="Z57" i="37"/>
  <c r="Y57" i="37"/>
  <c r="U57" i="37"/>
  <c r="T57" i="37"/>
  <c r="X57" i="37" s="1"/>
  <c r="AA57" i="37" s="1"/>
  <c r="AB57" i="37" s="1"/>
  <c r="V57" i="37" s="1"/>
  <c r="W57" i="37" s="1"/>
  <c r="Z56" i="37"/>
  <c r="X56" i="37"/>
  <c r="AA56" i="37" s="1"/>
  <c r="AB56" i="37" s="1"/>
  <c r="V56" i="37" s="1"/>
  <c r="W56" i="37" s="1"/>
  <c r="U56" i="37"/>
  <c r="Y56" i="37" s="1"/>
  <c r="T56" i="37"/>
  <c r="Z55" i="37"/>
  <c r="Y55" i="37"/>
  <c r="U55" i="37"/>
  <c r="T55" i="37"/>
  <c r="X55" i="37" s="1"/>
  <c r="AA55" i="37" s="1"/>
  <c r="AB55" i="37" s="1"/>
  <c r="V55" i="37" s="1"/>
  <c r="W55" i="37" s="1"/>
  <c r="Z54" i="37"/>
  <c r="U54" i="37"/>
  <c r="Y54" i="37" s="1"/>
  <c r="T54" i="37"/>
  <c r="X54" i="37" s="1"/>
  <c r="AA54" i="37" s="1"/>
  <c r="AB54" i="37" s="1"/>
  <c r="V54" i="37" s="1"/>
  <c r="W54" i="37" s="1"/>
  <c r="Z53" i="37"/>
  <c r="U53" i="37"/>
  <c r="Y53" i="37" s="1"/>
  <c r="T53" i="37"/>
  <c r="X53" i="37" s="1"/>
  <c r="AA53" i="37" s="1"/>
  <c r="AB53" i="37" s="1"/>
  <c r="V53" i="37" s="1"/>
  <c r="W53" i="37" s="1"/>
  <c r="AB52" i="37"/>
  <c r="V52" i="37" s="1"/>
  <c r="W52" i="37" s="1"/>
  <c r="Z52" i="37"/>
  <c r="U52" i="37"/>
  <c r="Y52" i="37" s="1"/>
  <c r="T52" i="37"/>
  <c r="X52" i="37" s="1"/>
  <c r="AA52" i="37" s="1"/>
  <c r="Z51" i="37"/>
  <c r="U51" i="37"/>
  <c r="Y51" i="37" s="1"/>
  <c r="T51" i="37"/>
  <c r="X51" i="37" s="1"/>
  <c r="AA51" i="37" s="1"/>
  <c r="AB51" i="37" s="1"/>
  <c r="V51" i="37" s="1"/>
  <c r="W51" i="37" s="1"/>
  <c r="Z50" i="37"/>
  <c r="X50" i="37"/>
  <c r="Y50" i="37"/>
  <c r="Z49" i="37"/>
  <c r="Y49" i="37"/>
  <c r="X49" i="37"/>
  <c r="AA49" i="37" s="1"/>
  <c r="Z48" i="37"/>
  <c r="X48" i="37"/>
  <c r="Y48" i="37"/>
  <c r="Z47" i="37"/>
  <c r="Y47" i="37"/>
  <c r="X47" i="37"/>
  <c r="Z46" i="37"/>
  <c r="Y46" i="37"/>
  <c r="X46" i="37"/>
  <c r="Z45" i="37"/>
  <c r="Y45" i="37"/>
  <c r="X45" i="37"/>
  <c r="Z44" i="37"/>
  <c r="Y44" i="37"/>
  <c r="X44" i="37"/>
  <c r="Z43" i="37"/>
  <c r="Y43" i="37"/>
  <c r="X43" i="37"/>
  <c r="Z42" i="37"/>
  <c r="Y42" i="37"/>
  <c r="X42" i="37"/>
  <c r="Z41" i="37"/>
  <c r="Y41" i="37"/>
  <c r="X41" i="37"/>
  <c r="Z40" i="37"/>
  <c r="Y40" i="37"/>
  <c r="X40" i="37"/>
  <c r="Z39" i="37"/>
  <c r="Y39" i="37"/>
  <c r="X39" i="37"/>
  <c r="Z38" i="37"/>
  <c r="Y38" i="37"/>
  <c r="X38" i="37"/>
  <c r="Z37" i="37"/>
  <c r="Y37" i="37"/>
  <c r="X37" i="37"/>
  <c r="AA37" i="37" s="1"/>
  <c r="Z36" i="37"/>
  <c r="Y36" i="37"/>
  <c r="X36" i="37"/>
  <c r="Z35" i="37"/>
  <c r="Y35" i="37"/>
  <c r="X35" i="37"/>
  <c r="Z34" i="37"/>
  <c r="Y34" i="37"/>
  <c r="X34" i="37"/>
  <c r="Z33" i="37"/>
  <c r="Y33" i="37"/>
  <c r="X33" i="37"/>
  <c r="Z32" i="37"/>
  <c r="Y32" i="37"/>
  <c r="X32" i="37"/>
  <c r="Z31" i="37"/>
  <c r="Y31" i="37"/>
  <c r="X31" i="37"/>
  <c r="Z30" i="37"/>
  <c r="Y30" i="37"/>
  <c r="X30" i="37"/>
  <c r="Z29" i="37"/>
  <c r="Y29" i="37"/>
  <c r="X29" i="37"/>
  <c r="AA29" i="37" s="1"/>
  <c r="Z28" i="37"/>
  <c r="Y28" i="37"/>
  <c r="X28" i="37"/>
  <c r="Z27" i="37"/>
  <c r="Y27" i="37"/>
  <c r="X27" i="37"/>
  <c r="Z26" i="37"/>
  <c r="Y26" i="37"/>
  <c r="X26" i="37"/>
  <c r="Z25" i="37"/>
  <c r="Y25" i="37"/>
  <c r="X25" i="37"/>
  <c r="Z24" i="37"/>
  <c r="Y24" i="37"/>
  <c r="X24" i="37"/>
  <c r="Z23" i="37"/>
  <c r="Y23" i="37"/>
  <c r="X23" i="37"/>
  <c r="Z22" i="37"/>
  <c r="Y22" i="37"/>
  <c r="X22" i="37"/>
  <c r="Z21" i="37"/>
  <c r="Y21" i="37"/>
  <c r="X21" i="37"/>
  <c r="AA21" i="37" s="1"/>
  <c r="Z20" i="37"/>
  <c r="Y20" i="37"/>
  <c r="X20" i="37"/>
  <c r="Z19" i="37"/>
  <c r="Y19" i="37"/>
  <c r="X19" i="37"/>
  <c r="Z18" i="37"/>
  <c r="Y18" i="37"/>
  <c r="X18" i="37"/>
  <c r="Z17" i="37"/>
  <c r="Y17" i="37"/>
  <c r="X17" i="37"/>
  <c r="Z16" i="37"/>
  <c r="Y16" i="37"/>
  <c r="X16" i="37"/>
  <c r="Z15" i="37"/>
  <c r="Y15" i="37"/>
  <c r="X15" i="37"/>
  <c r="Z14" i="37"/>
  <c r="Y14" i="37"/>
  <c r="X14" i="37"/>
  <c r="Z13" i="37"/>
  <c r="Y13" i="37"/>
  <c r="X13" i="37"/>
  <c r="AA13" i="37" s="1"/>
  <c r="Z12" i="37"/>
  <c r="Y12" i="37"/>
  <c r="X12" i="37"/>
  <c r="Z11" i="37"/>
  <c r="Y11" i="37"/>
  <c r="X11" i="37"/>
  <c r="Z10" i="37"/>
  <c r="Y10" i="37"/>
  <c r="X10" i="37"/>
  <c r="W13" i="36"/>
  <c r="X13" i="36"/>
  <c r="Y13" i="36"/>
  <c r="X14" i="36"/>
  <c r="W14" i="36"/>
  <c r="Y14" i="36"/>
  <c r="X15" i="36"/>
  <c r="W15" i="36"/>
  <c r="Y15" i="36"/>
  <c r="X16" i="36"/>
  <c r="W16" i="36"/>
  <c r="Y16" i="36"/>
  <c r="X17" i="36"/>
  <c r="W17" i="36"/>
  <c r="Y17" i="36"/>
  <c r="X18" i="36"/>
  <c r="W18" i="36"/>
  <c r="Y18" i="36"/>
  <c r="X19" i="36"/>
  <c r="W19" i="36"/>
  <c r="Y19" i="36"/>
  <c r="X20" i="36"/>
  <c r="W20" i="36"/>
  <c r="Y20" i="36"/>
  <c r="X21" i="36"/>
  <c r="W21" i="36"/>
  <c r="Y21" i="36"/>
  <c r="X22" i="36"/>
  <c r="W22" i="36"/>
  <c r="Y22" i="36"/>
  <c r="S23" i="36"/>
  <c r="T23" i="36"/>
  <c r="X23" i="36" s="1"/>
  <c r="W23" i="36"/>
  <c r="Z23" i="36" s="1"/>
  <c r="AA23" i="36" s="1"/>
  <c r="U23" i="36" s="1"/>
  <c r="Y23" i="36"/>
  <c r="S24" i="36"/>
  <c r="T24" i="36"/>
  <c r="X24" i="36" s="1"/>
  <c r="W24" i="36"/>
  <c r="Z24" i="36" s="1"/>
  <c r="AA24" i="36" s="1"/>
  <c r="U24" i="36" s="1"/>
  <c r="Y24" i="36"/>
  <c r="S25" i="36"/>
  <c r="T25" i="36"/>
  <c r="X25" i="36" s="1"/>
  <c r="W25" i="36"/>
  <c r="Z25" i="36" s="1"/>
  <c r="AA25" i="36" s="1"/>
  <c r="U25" i="36" s="1"/>
  <c r="Y25" i="36"/>
  <c r="S26" i="36"/>
  <c r="T26" i="36"/>
  <c r="W26" i="36"/>
  <c r="Z26" i="36" s="1"/>
  <c r="AA26" i="36" s="1"/>
  <c r="X26" i="36"/>
  <c r="Y26" i="36"/>
  <c r="S27" i="36"/>
  <c r="T27" i="36"/>
  <c r="W27" i="36"/>
  <c r="Z27" i="36" s="1"/>
  <c r="AA27" i="36" s="1"/>
  <c r="U27" i="36" s="1"/>
  <c r="X27" i="36"/>
  <c r="Y27" i="36"/>
  <c r="AD49" i="35"/>
  <c r="AE49" i="35" s="1"/>
  <c r="T49" i="35" s="1"/>
  <c r="AA49" i="35"/>
  <c r="Y49" i="35"/>
  <c r="AB49" i="35" s="1"/>
  <c r="AC49" i="35" s="1"/>
  <c r="W49" i="35" s="1"/>
  <c r="X49" i="35" s="1"/>
  <c r="V49" i="35"/>
  <c r="Z49" i="35" s="1"/>
  <c r="U49" i="35"/>
  <c r="AD48" i="35"/>
  <c r="AE48" i="35" s="1"/>
  <c r="T48" i="35" s="1"/>
  <c r="AB48" i="35"/>
  <c r="AC48" i="35" s="1"/>
  <c r="W48" i="35" s="1"/>
  <c r="X48" i="35" s="1"/>
  <c r="AA48" i="35"/>
  <c r="Z48" i="35"/>
  <c r="V48" i="35"/>
  <c r="U48" i="35"/>
  <c r="Y48" i="35" s="1"/>
  <c r="AD47" i="35"/>
  <c r="AE47" i="35" s="1"/>
  <c r="T47" i="35" s="1"/>
  <c r="AB47" i="35"/>
  <c r="AC47" i="35" s="1"/>
  <c r="W47" i="35" s="1"/>
  <c r="X47" i="35" s="1"/>
  <c r="AA47" i="35"/>
  <c r="Y47" i="35"/>
  <c r="V47" i="35"/>
  <c r="Z47" i="35" s="1"/>
  <c r="U47" i="35"/>
  <c r="AD46" i="35"/>
  <c r="AE46" i="35" s="1"/>
  <c r="AB46" i="35"/>
  <c r="AC46" i="35" s="1"/>
  <c r="W46" i="35" s="1"/>
  <c r="X46" i="35" s="1"/>
  <c r="AA46" i="35"/>
  <c r="Z46" i="35"/>
  <c r="V46" i="35"/>
  <c r="U46" i="35"/>
  <c r="Y46" i="35" s="1"/>
  <c r="T46" i="35"/>
  <c r="AD45" i="35"/>
  <c r="AE45" i="35" s="1"/>
  <c r="T45" i="35" s="1"/>
  <c r="AA45" i="35"/>
  <c r="Y45" i="35"/>
  <c r="AB45" i="35" s="1"/>
  <c r="AC45" i="35" s="1"/>
  <c r="W45" i="35" s="1"/>
  <c r="X45" i="35"/>
  <c r="V45" i="35"/>
  <c r="Z45" i="35" s="1"/>
  <c r="U45" i="35"/>
  <c r="AD44" i="35"/>
  <c r="AE44" i="35" s="1"/>
  <c r="AA44" i="35"/>
  <c r="Z44" i="35"/>
  <c r="V44" i="35"/>
  <c r="U44" i="35"/>
  <c r="Y44" i="35" s="1"/>
  <c r="AB44" i="35" s="1"/>
  <c r="AC44" i="35" s="1"/>
  <c r="W44" i="35" s="1"/>
  <c r="X44" i="35" s="1"/>
  <c r="T44" i="35"/>
  <c r="AD43" i="35"/>
  <c r="AE43" i="35" s="1"/>
  <c r="T43" i="35" s="1"/>
  <c r="AA43" i="35"/>
  <c r="Y43" i="35"/>
  <c r="AB43" i="35" s="1"/>
  <c r="AC43" i="35" s="1"/>
  <c r="W43" i="35" s="1"/>
  <c r="X43" i="35" s="1"/>
  <c r="V43" i="35"/>
  <c r="Z43" i="35" s="1"/>
  <c r="U43" i="35"/>
  <c r="AD42" i="35"/>
  <c r="AE42" i="35" s="1"/>
  <c r="T42" i="35" s="1"/>
  <c r="AB42" i="35"/>
  <c r="AC42" i="35" s="1"/>
  <c r="W42" i="35" s="1"/>
  <c r="X42" i="35" s="1"/>
  <c r="AA42" i="35"/>
  <c r="Z42" i="35"/>
  <c r="V42" i="35"/>
  <c r="U42" i="35"/>
  <c r="Y42" i="35" s="1"/>
  <c r="AD41" i="35"/>
  <c r="AE41" i="35" s="1"/>
  <c r="T41" i="35" s="1"/>
  <c r="AA41" i="35"/>
  <c r="Y41" i="35"/>
  <c r="AB41" i="35" s="1"/>
  <c r="AC41" i="35" s="1"/>
  <c r="W41" i="35" s="1"/>
  <c r="X41" i="35" s="1"/>
  <c r="V41" i="35"/>
  <c r="Z41" i="35" s="1"/>
  <c r="U41" i="35"/>
  <c r="AD40" i="35"/>
  <c r="AE40" i="35" s="1"/>
  <c r="T40" i="35" s="1"/>
  <c r="AA40" i="35"/>
  <c r="Z40" i="35"/>
  <c r="V40" i="35"/>
  <c r="U40" i="35"/>
  <c r="Y40" i="35" s="1"/>
  <c r="AB40" i="35" s="1"/>
  <c r="AC40" i="35" s="1"/>
  <c r="W40" i="35" s="1"/>
  <c r="X40" i="35" s="1"/>
  <c r="AD39" i="35"/>
  <c r="AE39" i="35" s="1"/>
  <c r="T39" i="35" s="1"/>
  <c r="AA39" i="35"/>
  <c r="Y39" i="35"/>
  <c r="AB39" i="35" s="1"/>
  <c r="AC39" i="35" s="1"/>
  <c r="W39" i="35" s="1"/>
  <c r="X39" i="35" s="1"/>
  <c r="V39" i="35"/>
  <c r="Z39" i="35" s="1"/>
  <c r="U39" i="35"/>
  <c r="AD38" i="35"/>
  <c r="AE38" i="35" s="1"/>
  <c r="AA38" i="35"/>
  <c r="Z38" i="35"/>
  <c r="V38" i="35"/>
  <c r="U38" i="35"/>
  <c r="Y38" i="35" s="1"/>
  <c r="AB38" i="35" s="1"/>
  <c r="AC38" i="35" s="1"/>
  <c r="W38" i="35" s="1"/>
  <c r="X38" i="35" s="1"/>
  <c r="T38" i="35"/>
  <c r="AD37" i="35"/>
  <c r="AE37" i="35" s="1"/>
  <c r="T37" i="35" s="1"/>
  <c r="AA37" i="35"/>
  <c r="Y37" i="35"/>
  <c r="AB37" i="35" s="1"/>
  <c r="AC37" i="35" s="1"/>
  <c r="W37" i="35" s="1"/>
  <c r="X37" i="35" s="1"/>
  <c r="V37" i="35"/>
  <c r="Z37" i="35" s="1"/>
  <c r="U37" i="35"/>
  <c r="AD36" i="35"/>
  <c r="AE36" i="35" s="1"/>
  <c r="T36" i="35" s="1"/>
  <c r="AB36" i="35"/>
  <c r="AC36" i="35" s="1"/>
  <c r="W36" i="35" s="1"/>
  <c r="X36" i="35" s="1"/>
  <c r="AA36" i="35"/>
  <c r="Z36" i="35"/>
  <c r="V36" i="35"/>
  <c r="U36" i="35"/>
  <c r="Y36" i="35" s="1"/>
  <c r="AD35" i="35"/>
  <c r="AE35" i="35" s="1"/>
  <c r="T35" i="35" s="1"/>
  <c r="AA35" i="35"/>
  <c r="Y35" i="35"/>
  <c r="AB35" i="35" s="1"/>
  <c r="AC35" i="35" s="1"/>
  <c r="W35" i="35" s="1"/>
  <c r="X35" i="35" s="1"/>
  <c r="V35" i="35"/>
  <c r="Z35" i="35" s="1"/>
  <c r="U35" i="35"/>
  <c r="AD34" i="35"/>
  <c r="AE34" i="35" s="1"/>
  <c r="T34" i="35" s="1"/>
  <c r="AB34" i="35"/>
  <c r="AC34" i="35" s="1"/>
  <c r="W34" i="35" s="1"/>
  <c r="X34" i="35" s="1"/>
  <c r="AA34" i="35"/>
  <c r="Z34" i="35"/>
  <c r="V34" i="35"/>
  <c r="U34" i="35"/>
  <c r="Y34" i="35" s="1"/>
  <c r="AD33" i="35"/>
  <c r="AE33" i="35" s="1"/>
  <c r="T33" i="35" s="1"/>
  <c r="AA33" i="35"/>
  <c r="Y33" i="35"/>
  <c r="AB33" i="35" s="1"/>
  <c r="AC33" i="35" s="1"/>
  <c r="W33" i="35" s="1"/>
  <c r="X33" i="35"/>
  <c r="V33" i="35"/>
  <c r="Z33" i="35" s="1"/>
  <c r="U33" i="35"/>
  <c r="AD32" i="35"/>
  <c r="AE32" i="35" s="1"/>
  <c r="AA32" i="35"/>
  <c r="Z32" i="35"/>
  <c r="AD31" i="35"/>
  <c r="AE31" i="35" s="1"/>
  <c r="T31" i="35" s="1"/>
  <c r="U31" i="35" s="1"/>
  <c r="Y31" i="35" s="1"/>
  <c r="AA31" i="35"/>
  <c r="Z31" i="35"/>
  <c r="AD30" i="35"/>
  <c r="AE30" i="35" s="1"/>
  <c r="AA30" i="35"/>
  <c r="Z30" i="35"/>
  <c r="AD29" i="35"/>
  <c r="AE29" i="35" s="1"/>
  <c r="AA29" i="35"/>
  <c r="Z29" i="35"/>
  <c r="AD28" i="35"/>
  <c r="AE28" i="35" s="1"/>
  <c r="AA28" i="35"/>
  <c r="Z28" i="35"/>
  <c r="AD27" i="35"/>
  <c r="AE27" i="35" s="1"/>
  <c r="T27" i="35" s="1"/>
  <c r="U27" i="35" s="1"/>
  <c r="Y27" i="35" s="1"/>
  <c r="AA27" i="35"/>
  <c r="Z27" i="35"/>
  <c r="AD26" i="35"/>
  <c r="AE26" i="35" s="1"/>
  <c r="T26" i="35" s="1"/>
  <c r="U26" i="35" s="1"/>
  <c r="Y26" i="35" s="1"/>
  <c r="AB26" i="35" s="1"/>
  <c r="AA26" i="35"/>
  <c r="Z26" i="35"/>
  <c r="AD25" i="35"/>
  <c r="AE25" i="35" s="1"/>
  <c r="T25" i="35" s="1"/>
  <c r="U25" i="35" s="1"/>
  <c r="Y25" i="35" s="1"/>
  <c r="AB25" i="35" s="1"/>
  <c r="AA25" i="35"/>
  <c r="Z25" i="35"/>
  <c r="AD24" i="35"/>
  <c r="AE24" i="35" s="1"/>
  <c r="AA24" i="35"/>
  <c r="Z24" i="35"/>
  <c r="AD23" i="35"/>
  <c r="AE23" i="35" s="1"/>
  <c r="T23" i="35" s="1"/>
  <c r="U23" i="35" s="1"/>
  <c r="Y23" i="35" s="1"/>
  <c r="AB23" i="35" s="1"/>
  <c r="AA23" i="35"/>
  <c r="Z23" i="35"/>
  <c r="AD22" i="35"/>
  <c r="AE22" i="35" s="1"/>
  <c r="AA22" i="35"/>
  <c r="Z22" i="35"/>
  <c r="AD21" i="35"/>
  <c r="AE21" i="35" s="1"/>
  <c r="AA21" i="35"/>
  <c r="Z21" i="35"/>
  <c r="AD20" i="35"/>
  <c r="AE20" i="35" s="1"/>
  <c r="AA20" i="35"/>
  <c r="Z20" i="35"/>
  <c r="AD19" i="35"/>
  <c r="AE19" i="35" s="1"/>
  <c r="T19" i="35" s="1"/>
  <c r="U19" i="35" s="1"/>
  <c r="Y19" i="35" s="1"/>
  <c r="AB19" i="35" s="1"/>
  <c r="AA19" i="35"/>
  <c r="Z19" i="35"/>
  <c r="AD18" i="35"/>
  <c r="AE18" i="35" s="1"/>
  <c r="AA18" i="35"/>
  <c r="Z18" i="35"/>
  <c r="AD17" i="35"/>
  <c r="AE17" i="35" s="1"/>
  <c r="T17" i="35" s="1"/>
  <c r="U17" i="35" s="1"/>
  <c r="Y17" i="35" s="1"/>
  <c r="AB17" i="35" s="1"/>
  <c r="AA17" i="35"/>
  <c r="Z17" i="35"/>
  <c r="AD16" i="35"/>
  <c r="AE16" i="35" s="1"/>
  <c r="AA16" i="35"/>
  <c r="Z16" i="35"/>
  <c r="AD15" i="35"/>
  <c r="AE15" i="35" s="1"/>
  <c r="AA15" i="35"/>
  <c r="Z15" i="35"/>
  <c r="AD14" i="35"/>
  <c r="AE14" i="35" s="1"/>
  <c r="T14" i="35" s="1"/>
  <c r="U14" i="35" s="1"/>
  <c r="AA14" i="35"/>
  <c r="Z14" i="35"/>
  <c r="Y14" i="35"/>
  <c r="AB14" i="35" s="1"/>
  <c r="AD13" i="35"/>
  <c r="AE13" i="35" s="1"/>
  <c r="T13" i="35" s="1"/>
  <c r="U13" i="35" s="1"/>
  <c r="AA13" i="35"/>
  <c r="Z13" i="35"/>
  <c r="Y13" i="35"/>
  <c r="AB13" i="35" s="1"/>
  <c r="AD12" i="35"/>
  <c r="AE12" i="35" s="1"/>
  <c r="T12" i="35" s="1"/>
  <c r="U12" i="35" s="1"/>
  <c r="AA12" i="35"/>
  <c r="Z12" i="35"/>
  <c r="Y12" i="35"/>
  <c r="AB12" i="35" s="1"/>
  <c r="AD11" i="35"/>
  <c r="AE11" i="35" s="1"/>
  <c r="T11" i="35" s="1"/>
  <c r="U11" i="35" s="1"/>
  <c r="Y11" i="35" s="1"/>
  <c r="AB11" i="35" s="1"/>
  <c r="AA11" i="35"/>
  <c r="Z11" i="35"/>
  <c r="AD10" i="35"/>
  <c r="AE10" i="35" s="1"/>
  <c r="T10" i="35" s="1"/>
  <c r="U10" i="35" s="1"/>
  <c r="AA10" i="35"/>
  <c r="Z10" i="35"/>
  <c r="Y10" i="35"/>
  <c r="AB10" i="35" s="1"/>
  <c r="T18" i="35" l="1"/>
  <c r="U18" i="35" s="1"/>
  <c r="Y18" i="35" s="1"/>
  <c r="AB18" i="35" s="1"/>
  <c r="T16" i="35"/>
  <c r="U16" i="35" s="1"/>
  <c r="Y16" i="35" s="1"/>
  <c r="AB16" i="35" s="1"/>
  <c r="T30" i="35"/>
  <c r="U30" i="35" s="1"/>
  <c r="Y30" i="35" s="1"/>
  <c r="AB30" i="35" s="1"/>
  <c r="T21" i="35"/>
  <c r="U21" i="35" s="1"/>
  <c r="Y21" i="35" s="1"/>
  <c r="AB21" i="35" s="1"/>
  <c r="T28" i="35"/>
  <c r="U28" i="35" s="1"/>
  <c r="Y28" i="35" s="1"/>
  <c r="AB28" i="35" s="1"/>
  <c r="T24" i="35"/>
  <c r="U24" i="35" s="1"/>
  <c r="Y24" i="35" s="1"/>
  <c r="AB24" i="35" s="1"/>
  <c r="T32" i="35"/>
  <c r="U32" i="35" s="1"/>
  <c r="Y32" i="35" s="1"/>
  <c r="AB32" i="35" s="1"/>
  <c r="T22" i="35"/>
  <c r="U22" i="35" s="1"/>
  <c r="Y22" i="35" s="1"/>
  <c r="AB22" i="35" s="1"/>
  <c r="T15" i="35"/>
  <c r="U15" i="35" s="1"/>
  <c r="Y15" i="35" s="1"/>
  <c r="AB15" i="35" s="1"/>
  <c r="T29" i="35"/>
  <c r="U29" i="35" s="1"/>
  <c r="Y29" i="35" s="1"/>
  <c r="AB29" i="35" s="1"/>
  <c r="T20" i="35"/>
  <c r="U20" i="35" s="1"/>
  <c r="Y20" i="35" s="1"/>
  <c r="AB20" i="35" s="1"/>
  <c r="Y68" i="39"/>
  <c r="X93" i="39"/>
  <c r="AA93" i="39" s="1"/>
  <c r="AB93" i="39" s="1"/>
  <c r="V93" i="39" s="1"/>
  <c r="W95" i="39" s="1"/>
  <c r="Z15" i="38"/>
  <c r="Z16" i="38"/>
  <c r="AA50" i="37"/>
  <c r="AA46" i="37"/>
  <c r="AA48" i="37"/>
  <c r="AA15" i="37"/>
  <c r="AA23" i="37"/>
  <c r="AA31" i="37"/>
  <c r="AA39" i="37"/>
  <c r="AA47" i="37"/>
  <c r="Z18" i="36"/>
  <c r="Z20" i="38"/>
  <c r="Z13" i="38"/>
  <c r="Z14" i="38"/>
  <c r="AA45" i="37"/>
  <c r="AA12" i="37"/>
  <c r="AA20" i="37"/>
  <c r="AA28" i="37"/>
  <c r="AA36" i="37"/>
  <c r="AA44" i="37"/>
  <c r="AB44" i="37" s="1"/>
  <c r="Z22" i="36"/>
  <c r="Z13" i="36"/>
  <c r="Z16" i="36"/>
  <c r="Z20" i="36"/>
  <c r="X50" i="39"/>
  <c r="AA50" i="39" s="1"/>
  <c r="AB50" i="39" s="1"/>
  <c r="X43" i="39"/>
  <c r="AA43" i="39" s="1"/>
  <c r="AB43" i="39" s="1"/>
  <c r="V43" i="39" s="1"/>
  <c r="X68" i="39"/>
  <c r="AA68" i="39" s="1"/>
  <c r="AB68" i="39" s="1"/>
  <c r="V68" i="39" s="1"/>
  <c r="Y57" i="39"/>
  <c r="Y46" i="39"/>
  <c r="Y58" i="39"/>
  <c r="X95" i="39"/>
  <c r="Y42" i="39"/>
  <c r="Y47" i="39"/>
  <c r="X76" i="39"/>
  <c r="AA76" i="39" s="1"/>
  <c r="AB76" i="39" s="1"/>
  <c r="V76" i="39" s="1"/>
  <c r="Y83" i="39"/>
  <c r="Y41" i="39"/>
  <c r="X44" i="39"/>
  <c r="AA44" i="39" s="1"/>
  <c r="AB44" i="39" s="1"/>
  <c r="X46" i="39"/>
  <c r="AA46" i="39" s="1"/>
  <c r="AB46" i="39" s="1"/>
  <c r="Y48" i="39"/>
  <c r="Y53" i="39"/>
  <c r="Y63" i="39"/>
  <c r="X67" i="39"/>
  <c r="AA67" i="39" s="1"/>
  <c r="AB67" i="39" s="1"/>
  <c r="V67" i="39" s="1"/>
  <c r="X71" i="39"/>
  <c r="AA71" i="39" s="1"/>
  <c r="AB71" i="39" s="1"/>
  <c r="V71" i="39" s="1"/>
  <c r="Y73" i="39"/>
  <c r="X86" i="39"/>
  <c r="AA86" i="39" s="1"/>
  <c r="AB86" i="39" s="1"/>
  <c r="Y92" i="39"/>
  <c r="Y44" i="39"/>
  <c r="X49" i="39"/>
  <c r="AA49" i="39" s="1"/>
  <c r="AB49" i="39" s="1"/>
  <c r="Y56" i="39"/>
  <c r="X58" i="39"/>
  <c r="AA58" i="39" s="1"/>
  <c r="AB58" i="39" s="1"/>
  <c r="V58" i="39" s="1"/>
  <c r="V64" i="39"/>
  <c r="Y69" i="39"/>
  <c r="Y80" i="39"/>
  <c r="Y84" i="39"/>
  <c r="Y89" i="39"/>
  <c r="Y91" i="39"/>
  <c r="X54" i="39"/>
  <c r="AA54" i="39" s="1"/>
  <c r="AB54" i="39" s="1"/>
  <c r="Y64" i="39"/>
  <c r="V66" i="39"/>
  <c r="W68" i="39" s="1"/>
  <c r="V69" i="39"/>
  <c r="X72" i="39"/>
  <c r="AA72" i="39" s="1"/>
  <c r="AB72" i="39" s="1"/>
  <c r="V72" i="39" s="1"/>
  <c r="V78" i="39"/>
  <c r="V87" i="39"/>
  <c r="V56" i="39"/>
  <c r="V80" i="39"/>
  <c r="X82" i="39"/>
  <c r="AA82" i="39" s="1"/>
  <c r="AB82" i="39" s="1"/>
  <c r="V82" i="39" s="1"/>
  <c r="V84" i="39"/>
  <c r="X91" i="39"/>
  <c r="AA91" i="39" s="1"/>
  <c r="AB91" i="39" s="1"/>
  <c r="V91" i="39" s="1"/>
  <c r="W93" i="39" s="1"/>
  <c r="X47" i="39"/>
  <c r="AA47" i="39" s="1"/>
  <c r="AB47" i="39" s="1"/>
  <c r="X52" i="39"/>
  <c r="AA52" i="39" s="1"/>
  <c r="AB52" i="39" s="1"/>
  <c r="Y54" i="39"/>
  <c r="X62" i="39"/>
  <c r="AA62" i="39" s="1"/>
  <c r="AB62" i="39" s="1"/>
  <c r="V62" i="39" s="1"/>
  <c r="Y66" i="39"/>
  <c r="Y72" i="39"/>
  <c r="X74" i="39"/>
  <c r="AA74" i="39" s="1"/>
  <c r="AB74" i="39" s="1"/>
  <c r="V74" i="39" s="1"/>
  <c r="Y78" i="39"/>
  <c r="X81" i="39"/>
  <c r="AA81" i="39" s="1"/>
  <c r="AB81" i="39" s="1"/>
  <c r="V81" i="39" s="1"/>
  <c r="Y87" i="39"/>
  <c r="X90" i="39"/>
  <c r="AA90" i="39" s="1"/>
  <c r="AB90" i="39" s="1"/>
  <c r="Y52" i="39"/>
  <c r="Y45" i="39"/>
  <c r="Y51" i="39"/>
  <c r="X55" i="39"/>
  <c r="AA55" i="39" s="1"/>
  <c r="AB55" i="39" s="1"/>
  <c r="V55" i="39" s="1"/>
  <c r="Y70" i="39"/>
  <c r="X73" i="39"/>
  <c r="AA73" i="39" s="1"/>
  <c r="AB73" i="39" s="1"/>
  <c r="X75" i="39"/>
  <c r="AA75" i="39" s="1"/>
  <c r="AB75" i="39" s="1"/>
  <c r="V75" i="39" s="1"/>
  <c r="X79" i="39"/>
  <c r="AA79" i="39" s="1"/>
  <c r="AB79" i="39" s="1"/>
  <c r="V79" i="39" s="1"/>
  <c r="X85" i="39"/>
  <c r="AA85" i="39" s="1"/>
  <c r="AB85" i="39" s="1"/>
  <c r="V85" i="39" s="1"/>
  <c r="X88" i="39"/>
  <c r="AA88" i="39" s="1"/>
  <c r="AB88" i="39" s="1"/>
  <c r="V88" i="39" s="1"/>
  <c r="X94" i="39"/>
  <c r="AA94" i="39" s="1"/>
  <c r="AB94" i="39" s="1"/>
  <c r="Y95" i="39"/>
  <c r="V70" i="39"/>
  <c r="W72" i="39" s="1"/>
  <c r="X41" i="39"/>
  <c r="AA41" i="39" s="1"/>
  <c r="AB41" i="39" s="1"/>
  <c r="X48" i="39"/>
  <c r="AA48" i="39" s="1"/>
  <c r="AB48" i="39" s="1"/>
  <c r="Y55" i="39"/>
  <c r="X59" i="39"/>
  <c r="AA59" i="39" s="1"/>
  <c r="AB59" i="39" s="1"/>
  <c r="V59" i="39" s="1"/>
  <c r="X63" i="39"/>
  <c r="AA63" i="39" s="1"/>
  <c r="AB63" i="39" s="1"/>
  <c r="V63" i="39" s="1"/>
  <c r="Y65" i="39"/>
  <c r="Y79" i="39"/>
  <c r="Y88" i="39"/>
  <c r="X92" i="39"/>
  <c r="AA92" i="39" s="1"/>
  <c r="AB92" i="39" s="1"/>
  <c r="Z18" i="38"/>
  <c r="Z19" i="38"/>
  <c r="Z17" i="38"/>
  <c r="AA17" i="38" s="1"/>
  <c r="U17" i="38" s="1"/>
  <c r="AA10" i="37"/>
  <c r="AA18" i="37"/>
  <c r="AA26" i="37"/>
  <c r="AA34" i="37"/>
  <c r="AA42" i="37"/>
  <c r="AA17" i="37"/>
  <c r="AA25" i="37"/>
  <c r="AA33" i="37"/>
  <c r="AA41" i="37"/>
  <c r="AA14" i="37"/>
  <c r="AA22" i="37"/>
  <c r="AA30" i="37"/>
  <c r="AA38" i="37"/>
  <c r="AA11" i="37"/>
  <c r="AA19" i="37"/>
  <c r="AA27" i="37"/>
  <c r="AA35" i="37"/>
  <c r="AA43" i="37"/>
  <c r="AA16" i="37"/>
  <c r="AA24" i="37"/>
  <c r="AA32" i="37"/>
  <c r="AA40" i="37"/>
  <c r="Z14" i="36"/>
  <c r="Z21" i="36"/>
  <c r="Z19" i="36"/>
  <c r="Z17" i="36"/>
  <c r="AA17" i="36" s="1"/>
  <c r="U17" i="36" s="1"/>
  <c r="Z15" i="36"/>
  <c r="AB27" i="35"/>
  <c r="AB31" i="35"/>
  <c r="AC25" i="35" l="1"/>
  <c r="AC13" i="35"/>
  <c r="AC12" i="35"/>
  <c r="AC19" i="35"/>
  <c r="AC21" i="35"/>
  <c r="AC16" i="35"/>
  <c r="AC24" i="35"/>
  <c r="AC31" i="35"/>
  <c r="AB47" i="37"/>
  <c r="AB50" i="37"/>
  <c r="AB49" i="37"/>
  <c r="AB94" i="37"/>
  <c r="AB48" i="37"/>
  <c r="AB17" i="37"/>
  <c r="W71" i="39"/>
  <c r="W64" i="39"/>
  <c r="V50" i="39"/>
  <c r="W58" i="39"/>
  <c r="W87" i="39"/>
  <c r="W81" i="39"/>
  <c r="W76" i="39"/>
  <c r="W47" i="37"/>
  <c r="AB42" i="37"/>
  <c r="AB38" i="37"/>
  <c r="AB16" i="37"/>
  <c r="W44" i="37"/>
  <c r="AB46" i="37"/>
  <c r="AB45" i="37"/>
  <c r="V48" i="39"/>
  <c r="V49" i="39"/>
  <c r="W51" i="39" s="1"/>
  <c r="W80" i="39"/>
  <c r="W66" i="39"/>
  <c r="W74" i="39"/>
  <c r="V41" i="39"/>
  <c r="W43" i="39" s="1"/>
  <c r="W84" i="39"/>
  <c r="V47" i="39"/>
  <c r="W78" i="39"/>
  <c r="AA95" i="39"/>
  <c r="W82" i="39"/>
  <c r="W70" i="39"/>
  <c r="W69" i="39"/>
  <c r="V60" i="39"/>
  <c r="W62" i="39" s="1"/>
  <c r="V77" i="39"/>
  <c r="W79" i="39" s="1"/>
  <c r="V53" i="39"/>
  <c r="V65" i="39"/>
  <c r="W67" i="39" s="1"/>
  <c r="V86" i="39"/>
  <c r="W88" i="39" s="1"/>
  <c r="V73" i="39"/>
  <c r="W75" i="39" s="1"/>
  <c r="V46" i="39"/>
  <c r="V54" i="39"/>
  <c r="W56" i="39" s="1"/>
  <c r="V52" i="39"/>
  <c r="V61" i="39"/>
  <c r="W63" i="39" s="1"/>
  <c r="V90" i="39"/>
  <c r="V57" i="39"/>
  <c r="W59" i="39" s="1"/>
  <c r="V89" i="39"/>
  <c r="W91" i="39" s="1"/>
  <c r="V92" i="39"/>
  <c r="W94" i="39" s="1"/>
  <c r="V44" i="39"/>
  <c r="V83" i="39"/>
  <c r="W85" i="39" s="1"/>
  <c r="V45" i="39"/>
  <c r="AA14" i="38"/>
  <c r="U14" i="38" s="1"/>
  <c r="AA19" i="38"/>
  <c r="U19" i="38" s="1"/>
  <c r="AA16" i="38"/>
  <c r="U16" i="38" s="1"/>
  <c r="AA13" i="38"/>
  <c r="U13" i="38" s="1"/>
  <c r="AA20" i="38"/>
  <c r="U20" i="38" s="1"/>
  <c r="AA18" i="38"/>
  <c r="U18" i="38" s="1"/>
  <c r="AA15" i="38"/>
  <c r="U15" i="38" s="1"/>
  <c r="AB43" i="37"/>
  <c r="AB12" i="37"/>
  <c r="AB22" i="37"/>
  <c r="AB15" i="37"/>
  <c r="AB26" i="37"/>
  <c r="AB34" i="37"/>
  <c r="AB27" i="37"/>
  <c r="AB18" i="37"/>
  <c r="AB30" i="37"/>
  <c r="AB35" i="37"/>
  <c r="AB14" i="37"/>
  <c r="AB21" i="37"/>
  <c r="AB19" i="37"/>
  <c r="AB39" i="37"/>
  <c r="AB36" i="37"/>
  <c r="AB10" i="37"/>
  <c r="AB41" i="37"/>
  <c r="AB40" i="37"/>
  <c r="AB11" i="37"/>
  <c r="AB28" i="37"/>
  <c r="AB32" i="37"/>
  <c r="AB31" i="37"/>
  <c r="AB33" i="37"/>
  <c r="AB20" i="37"/>
  <c r="AB37" i="37"/>
  <c r="AB24" i="37"/>
  <c r="AB29" i="37"/>
  <c r="AB25" i="37"/>
  <c r="AB23" i="37"/>
  <c r="AB13" i="37"/>
  <c r="AA15" i="36"/>
  <c r="U15" i="36" s="1"/>
  <c r="AA21" i="36"/>
  <c r="U21" i="36" s="1"/>
  <c r="AA22" i="36"/>
  <c r="U22" i="36" s="1"/>
  <c r="AA19" i="36"/>
  <c r="U19" i="36" s="1"/>
  <c r="AA20" i="36"/>
  <c r="U20" i="36" s="1"/>
  <c r="AA18" i="36"/>
  <c r="U18" i="36" s="1"/>
  <c r="AA16" i="36"/>
  <c r="U16" i="36" s="1"/>
  <c r="AA13" i="36"/>
  <c r="U13" i="36" s="1"/>
  <c r="AA14" i="36"/>
  <c r="U14" i="36" s="1"/>
  <c r="AC14" i="35"/>
  <c r="AC15" i="35"/>
  <c r="AC32" i="35"/>
  <c r="AC17" i="35"/>
  <c r="AC10" i="35"/>
  <c r="AC23" i="35"/>
  <c r="AC28" i="35"/>
  <c r="AC27" i="35"/>
  <c r="AC20" i="35"/>
  <c r="AC22" i="35"/>
  <c r="AC26" i="35"/>
  <c r="AC30" i="35"/>
  <c r="AC29" i="35"/>
  <c r="AC18" i="35"/>
  <c r="AC11" i="35"/>
  <c r="W14" i="35" l="1"/>
  <c r="X14" i="35" s="1"/>
  <c r="W27" i="35"/>
  <c r="X27" i="35" s="1"/>
  <c r="W28" i="35"/>
  <c r="X28" i="35" s="1"/>
  <c r="W24" i="35"/>
  <c r="X24" i="35" s="1"/>
  <c r="W20" i="35"/>
  <c r="X20" i="35" s="1"/>
  <c r="W25" i="35"/>
  <c r="X25" i="35" s="1"/>
  <c r="X31" i="35"/>
  <c r="W31" i="35"/>
  <c r="W11" i="35"/>
  <c r="X11" i="35" s="1"/>
  <c r="W18" i="35"/>
  <c r="X18" i="35" s="1"/>
  <c r="W23" i="35"/>
  <c r="X23" i="35" s="1"/>
  <c r="X16" i="35"/>
  <c r="W16" i="35"/>
  <c r="W17" i="35"/>
  <c r="X17" i="35" s="1"/>
  <c r="W19" i="35"/>
  <c r="X19" i="35" s="1"/>
  <c r="W29" i="35"/>
  <c r="X29" i="35" s="1"/>
  <c r="X21" i="35"/>
  <c r="W21" i="35"/>
  <c r="W32" i="35"/>
  <c r="X32" i="35" s="1"/>
  <c r="W12" i="35"/>
  <c r="X12" i="35" s="1"/>
  <c r="W10" i="35"/>
  <c r="X10" i="35" s="1"/>
  <c r="X30" i="35"/>
  <c r="W30" i="35"/>
  <c r="W26" i="35"/>
  <c r="X26" i="35" s="1"/>
  <c r="W22" i="35"/>
  <c r="X22" i="35" s="1"/>
  <c r="W15" i="35"/>
  <c r="X15" i="35" s="1"/>
  <c r="X13" i="35"/>
  <c r="W13" i="35"/>
  <c r="W50" i="39"/>
  <c r="AB95" i="39"/>
  <c r="W11" i="37"/>
  <c r="W14" i="37"/>
  <c r="W22" i="37"/>
  <c r="W24" i="37"/>
  <c r="W40" i="37"/>
  <c r="W35" i="37"/>
  <c r="W12" i="37"/>
  <c r="W37" i="37"/>
  <c r="W30" i="37"/>
  <c r="W33" i="37"/>
  <c r="W36" i="37"/>
  <c r="W27" i="37"/>
  <c r="W16" i="37"/>
  <c r="W43" i="37"/>
  <c r="W48" i="37"/>
  <c r="W31" i="37"/>
  <c r="W39" i="37"/>
  <c r="W34" i="37"/>
  <c r="W38" i="37"/>
  <c r="W49" i="37"/>
  <c r="W29" i="37"/>
  <c r="W46" i="37"/>
  <c r="W18" i="37"/>
  <c r="W23" i="37"/>
  <c r="W32" i="37"/>
  <c r="W19" i="37"/>
  <c r="W26" i="37"/>
  <c r="W42" i="37"/>
  <c r="W50" i="37"/>
  <c r="W41" i="37"/>
  <c r="W17" i="37"/>
  <c r="W20" i="37"/>
  <c r="W13" i="37"/>
  <c r="W25" i="37"/>
  <c r="W28" i="37"/>
  <c r="W21" i="37"/>
  <c r="W15" i="37"/>
  <c r="W49" i="39"/>
  <c r="W48" i="39"/>
  <c r="W10" i="37"/>
  <c r="W45" i="37"/>
  <c r="W92" i="39"/>
  <c r="W54" i="39"/>
  <c r="W46" i="39"/>
  <c r="W44" i="39"/>
  <c r="W60" i="39"/>
  <c r="W47" i="39"/>
  <c r="W45" i="39"/>
  <c r="W73" i="39"/>
  <c r="W86" i="39"/>
  <c r="W41" i="39"/>
  <c r="W55" i="39"/>
  <c r="W53" i="39"/>
  <c r="W89" i="39"/>
  <c r="W61" i="39"/>
  <c r="W77" i="39"/>
  <c r="W52" i="39"/>
  <c r="W83" i="39"/>
  <c r="W90" i="39"/>
  <c r="W57" i="39"/>
  <c r="W65" i="39"/>
  <c r="AD49" i="34"/>
  <c r="AE49" i="34" s="1"/>
  <c r="T49" i="34" s="1"/>
  <c r="AB49" i="34"/>
  <c r="AC49" i="34" s="1"/>
  <c r="W49" i="34" s="1"/>
  <c r="X49" i="34" s="1"/>
  <c r="AA49" i="34"/>
  <c r="Y49" i="34"/>
  <c r="V49" i="34"/>
  <c r="Z49" i="34" s="1"/>
  <c r="U49" i="34"/>
  <c r="AE48" i="34"/>
  <c r="T48" i="34" s="1"/>
  <c r="AD48" i="34"/>
  <c r="AA48" i="34"/>
  <c r="Z48" i="34"/>
  <c r="V48" i="34"/>
  <c r="U48" i="34"/>
  <c r="Y48" i="34" s="1"/>
  <c r="AB48" i="34" s="1"/>
  <c r="AC48" i="34" s="1"/>
  <c r="W48" i="34" s="1"/>
  <c r="X48" i="34" s="1"/>
  <c r="AD47" i="34"/>
  <c r="AE47" i="34" s="1"/>
  <c r="T47" i="34" s="1"/>
  <c r="AB47" i="34"/>
  <c r="AC47" i="34" s="1"/>
  <c r="W47" i="34" s="1"/>
  <c r="X47" i="34" s="1"/>
  <c r="AA47" i="34"/>
  <c r="Y47" i="34"/>
  <c r="V47" i="34"/>
  <c r="Z47" i="34" s="1"/>
  <c r="U47" i="34"/>
  <c r="AE46" i="34"/>
  <c r="T46" i="34" s="1"/>
  <c r="AD46" i="34"/>
  <c r="AA46" i="34"/>
  <c r="Z46" i="34"/>
  <c r="V46" i="34"/>
  <c r="U46" i="34"/>
  <c r="Y46" i="34" s="1"/>
  <c r="AB46" i="34" s="1"/>
  <c r="AC46" i="34" s="1"/>
  <c r="W46" i="34" s="1"/>
  <c r="X46" i="34" s="1"/>
  <c r="AD45" i="34"/>
  <c r="AE45" i="34" s="1"/>
  <c r="T45" i="34" s="1"/>
  <c r="AB45" i="34"/>
  <c r="AC45" i="34" s="1"/>
  <c r="W45" i="34" s="1"/>
  <c r="X45" i="34" s="1"/>
  <c r="AA45" i="34"/>
  <c r="Y45" i="34"/>
  <c r="V45" i="34"/>
  <c r="Z45" i="34" s="1"/>
  <c r="U45" i="34"/>
  <c r="AE44" i="34"/>
  <c r="T44" i="34" s="1"/>
  <c r="AD44" i="34"/>
  <c r="AA44" i="34"/>
  <c r="Z44" i="34"/>
  <c r="V44" i="34"/>
  <c r="U44" i="34"/>
  <c r="Y44" i="34" s="1"/>
  <c r="AB44" i="34" s="1"/>
  <c r="AC44" i="34" s="1"/>
  <c r="W44" i="34" s="1"/>
  <c r="X44" i="34" s="1"/>
  <c r="AD43" i="34"/>
  <c r="AE43" i="34" s="1"/>
  <c r="T43" i="34" s="1"/>
  <c r="AB43" i="34"/>
  <c r="AC43" i="34" s="1"/>
  <c r="W43" i="34" s="1"/>
  <c r="X43" i="34" s="1"/>
  <c r="AA43" i="34"/>
  <c r="Y43" i="34"/>
  <c r="V43" i="34"/>
  <c r="Z43" i="34" s="1"/>
  <c r="U43" i="34"/>
  <c r="AE42" i="34"/>
  <c r="T42" i="34" s="1"/>
  <c r="AD42" i="34"/>
  <c r="AA42" i="34"/>
  <c r="Z42" i="34"/>
  <c r="V42" i="34"/>
  <c r="U42" i="34"/>
  <c r="Y42" i="34" s="1"/>
  <c r="AB42" i="34" s="1"/>
  <c r="AC42" i="34" s="1"/>
  <c r="W42" i="34" s="1"/>
  <c r="X42" i="34" s="1"/>
  <c r="AD41" i="34"/>
  <c r="AE41" i="34" s="1"/>
  <c r="T41" i="34" s="1"/>
  <c r="AB41" i="34"/>
  <c r="AC41" i="34" s="1"/>
  <c r="W41" i="34" s="1"/>
  <c r="X41" i="34" s="1"/>
  <c r="AA41" i="34"/>
  <c r="Y41" i="34"/>
  <c r="V41" i="34"/>
  <c r="Z41" i="34" s="1"/>
  <c r="U41" i="34"/>
  <c r="AE40" i="34"/>
  <c r="T40" i="34" s="1"/>
  <c r="AD40" i="34"/>
  <c r="AA40" i="34"/>
  <c r="Z40" i="34"/>
  <c r="V40" i="34"/>
  <c r="U40" i="34"/>
  <c r="Y40" i="34" s="1"/>
  <c r="AB40" i="34" s="1"/>
  <c r="AC40" i="34" s="1"/>
  <c r="W40" i="34" s="1"/>
  <c r="X40" i="34" s="1"/>
  <c r="AD39" i="34"/>
  <c r="AE39" i="34" s="1"/>
  <c r="T39" i="34" s="1"/>
  <c r="AB39" i="34"/>
  <c r="AC39" i="34" s="1"/>
  <c r="W39" i="34" s="1"/>
  <c r="X39" i="34" s="1"/>
  <c r="AA39" i="34"/>
  <c r="Y39" i="34"/>
  <c r="V39" i="34"/>
  <c r="Z39" i="34" s="1"/>
  <c r="U39" i="34"/>
  <c r="AE38" i="34"/>
  <c r="T38" i="34" s="1"/>
  <c r="AD38" i="34"/>
  <c r="AA38" i="34"/>
  <c r="Z38" i="34"/>
  <c r="V38" i="34"/>
  <c r="U38" i="34"/>
  <c r="Y38" i="34" s="1"/>
  <c r="AB38" i="34" s="1"/>
  <c r="AC38" i="34" s="1"/>
  <c r="W38" i="34" s="1"/>
  <c r="X38" i="34" s="1"/>
  <c r="AD37" i="34"/>
  <c r="AE37" i="34" s="1"/>
  <c r="T37" i="34" s="1"/>
  <c r="AB37" i="34"/>
  <c r="AC37" i="34" s="1"/>
  <c r="W37" i="34" s="1"/>
  <c r="X37" i="34" s="1"/>
  <c r="AA37" i="34"/>
  <c r="Y37" i="34"/>
  <c r="V37" i="34"/>
  <c r="Z37" i="34" s="1"/>
  <c r="U37" i="34"/>
  <c r="AE36" i="34"/>
  <c r="T36" i="34" s="1"/>
  <c r="AD36" i="34"/>
  <c r="AA36" i="34"/>
  <c r="Z36" i="34"/>
  <c r="V36" i="34"/>
  <c r="U36" i="34"/>
  <c r="Y36" i="34" s="1"/>
  <c r="AB36" i="34" s="1"/>
  <c r="AC36" i="34" s="1"/>
  <c r="W36" i="34" s="1"/>
  <c r="X36" i="34" s="1"/>
  <c r="AD35" i="34"/>
  <c r="AE35" i="34" s="1"/>
  <c r="T35" i="34" s="1"/>
  <c r="AB35" i="34"/>
  <c r="AC35" i="34" s="1"/>
  <c r="W35" i="34" s="1"/>
  <c r="X35" i="34" s="1"/>
  <c r="AA35" i="34"/>
  <c r="Y35" i="34"/>
  <c r="V35" i="34"/>
  <c r="Z35" i="34" s="1"/>
  <c r="U35" i="34"/>
  <c r="AE34" i="34"/>
  <c r="T34" i="34" s="1"/>
  <c r="AD34" i="34"/>
  <c r="AA34" i="34"/>
  <c r="Z34" i="34"/>
  <c r="V34" i="34"/>
  <c r="U34" i="34"/>
  <c r="Y34" i="34" s="1"/>
  <c r="AB34" i="34" s="1"/>
  <c r="AC34" i="34" s="1"/>
  <c r="W34" i="34" s="1"/>
  <c r="X34" i="34" s="1"/>
  <c r="AD33" i="34"/>
  <c r="AE33" i="34" s="1"/>
  <c r="T33" i="34" s="1"/>
  <c r="AB33" i="34"/>
  <c r="AC33" i="34" s="1"/>
  <c r="W33" i="34" s="1"/>
  <c r="X33" i="34" s="1"/>
  <c r="AA33" i="34"/>
  <c r="Y33" i="34"/>
  <c r="V33" i="34"/>
  <c r="Z33" i="34" s="1"/>
  <c r="U33" i="34"/>
  <c r="AE32" i="34"/>
  <c r="T32" i="34" s="1"/>
  <c r="AD32" i="34"/>
  <c r="AA32" i="34"/>
  <c r="Z32" i="34"/>
  <c r="V32" i="34"/>
  <c r="U32" i="34"/>
  <c r="Y32" i="34" s="1"/>
  <c r="AB32" i="34" s="1"/>
  <c r="AC32" i="34" s="1"/>
  <c r="W32" i="34" s="1"/>
  <c r="X32" i="34" s="1"/>
  <c r="AD31" i="34"/>
  <c r="AE31" i="34" s="1"/>
  <c r="T31" i="34" s="1"/>
  <c r="AB31" i="34"/>
  <c r="AC31" i="34" s="1"/>
  <c r="W31" i="34" s="1"/>
  <c r="X31" i="34" s="1"/>
  <c r="AA31" i="34"/>
  <c r="Y31" i="34"/>
  <c r="V31" i="34"/>
  <c r="Z31" i="34" s="1"/>
  <c r="U31" i="34"/>
  <c r="AE30" i="34"/>
  <c r="T30" i="34" s="1"/>
  <c r="AD30" i="34"/>
  <c r="AA30" i="34"/>
  <c r="Z30" i="34"/>
  <c r="V30" i="34"/>
  <c r="U30" i="34"/>
  <c r="Y30" i="34" s="1"/>
  <c r="AB30" i="34" s="1"/>
  <c r="AC30" i="34" s="1"/>
  <c r="W30" i="34" s="1"/>
  <c r="X30" i="34" s="1"/>
  <c r="AD29" i="34"/>
  <c r="AE29" i="34" s="1"/>
  <c r="T29" i="34" s="1"/>
  <c r="AB29" i="34"/>
  <c r="AC29" i="34" s="1"/>
  <c r="W29" i="34" s="1"/>
  <c r="X29" i="34" s="1"/>
  <c r="AA29" i="34"/>
  <c r="Y29" i="34"/>
  <c r="V29" i="34"/>
  <c r="Z29" i="34" s="1"/>
  <c r="U29" i="34"/>
  <c r="AD28" i="34"/>
  <c r="AE28" i="34" s="1"/>
  <c r="AA28" i="34"/>
  <c r="Z28" i="34"/>
  <c r="AD27" i="34"/>
  <c r="AE27" i="34" s="1"/>
  <c r="AA27" i="34"/>
  <c r="Z27" i="34"/>
  <c r="AD26" i="34"/>
  <c r="AE26" i="34" s="1"/>
  <c r="AA26" i="34"/>
  <c r="Z26" i="34"/>
  <c r="AD25" i="34"/>
  <c r="AE25" i="34" s="1"/>
  <c r="AA25" i="34"/>
  <c r="Z25" i="34"/>
  <c r="AD24" i="34"/>
  <c r="AE24" i="34" s="1"/>
  <c r="AA24" i="34"/>
  <c r="Z24" i="34"/>
  <c r="AD23" i="34"/>
  <c r="AE23" i="34" s="1"/>
  <c r="AA23" i="34"/>
  <c r="Z23" i="34"/>
  <c r="AD22" i="34"/>
  <c r="AE22" i="34" s="1"/>
  <c r="AA22" i="34"/>
  <c r="Z22" i="34"/>
  <c r="AD21" i="34"/>
  <c r="AE21" i="34" s="1"/>
  <c r="AA21" i="34"/>
  <c r="Z21" i="34"/>
  <c r="AE20" i="34"/>
  <c r="AD20" i="34"/>
  <c r="AA20" i="34"/>
  <c r="Z20" i="34"/>
  <c r="AD19" i="34"/>
  <c r="AE19" i="34" s="1"/>
  <c r="AA19" i="34"/>
  <c r="Z19" i="34"/>
  <c r="AD18" i="34"/>
  <c r="AE18" i="34" s="1"/>
  <c r="AA18" i="34"/>
  <c r="Z18" i="34"/>
  <c r="AD17" i="34"/>
  <c r="AE17" i="34" s="1"/>
  <c r="T17" i="34" s="1"/>
  <c r="U17" i="34" s="1"/>
  <c r="AA17" i="34"/>
  <c r="Z17" i="34"/>
  <c r="Y17" i="34"/>
  <c r="AB17" i="34" s="1"/>
  <c r="AD16" i="34"/>
  <c r="AE16" i="34" s="1"/>
  <c r="AA16" i="34"/>
  <c r="Z16" i="34"/>
  <c r="AD15" i="34"/>
  <c r="AE15" i="34" s="1"/>
  <c r="AA15" i="34"/>
  <c r="Z15" i="34"/>
  <c r="AD14" i="34"/>
  <c r="AE14" i="34" s="1"/>
  <c r="AA14" i="34"/>
  <c r="Z14" i="34"/>
  <c r="AD13" i="34"/>
  <c r="AE13" i="34" s="1"/>
  <c r="T13" i="34" s="1"/>
  <c r="U13" i="34" s="1"/>
  <c r="Y13" i="34" s="1"/>
  <c r="AB13" i="34" s="1"/>
  <c r="AA13" i="34"/>
  <c r="Z13" i="34"/>
  <c r="AD12" i="34"/>
  <c r="AE12" i="34" s="1"/>
  <c r="AA12" i="34"/>
  <c r="Z12" i="34"/>
  <c r="AD11" i="34"/>
  <c r="AE11" i="34" s="1"/>
  <c r="AA11" i="34"/>
  <c r="Z11" i="34"/>
  <c r="AD10" i="34"/>
  <c r="AE10" i="34" s="1"/>
  <c r="AA10" i="34"/>
  <c r="Z10" i="34"/>
  <c r="T18" i="34" l="1"/>
  <c r="U18" i="34" s="1"/>
  <c r="Y18" i="34" s="1"/>
  <c r="AB18" i="34" s="1"/>
  <c r="T16" i="34"/>
  <c r="U16" i="34" s="1"/>
  <c r="Y16" i="34" s="1"/>
  <c r="AB16" i="34" s="1"/>
  <c r="T26" i="34"/>
  <c r="U26" i="34" s="1"/>
  <c r="Y26" i="34" s="1"/>
  <c r="AB26" i="34" s="1"/>
  <c r="T24" i="34"/>
  <c r="U24" i="34" s="1"/>
  <c r="Y24" i="34" s="1"/>
  <c r="AB24" i="34" s="1"/>
  <c r="T22" i="34"/>
  <c r="U22" i="34" s="1"/>
  <c r="Y22" i="34" s="1"/>
  <c r="AB22" i="34" s="1"/>
  <c r="T12" i="34"/>
  <c r="U12" i="34" s="1"/>
  <c r="Y12" i="34" s="1"/>
  <c r="AB12" i="34" s="1"/>
  <c r="T28" i="34"/>
  <c r="U28" i="34" s="1"/>
  <c r="Y28" i="34" s="1"/>
  <c r="AB28" i="34" s="1"/>
  <c r="T25" i="34"/>
  <c r="U25" i="34" s="1"/>
  <c r="Y25" i="34" s="1"/>
  <c r="AB25" i="34" s="1"/>
  <c r="T23" i="34"/>
  <c r="U23" i="34" s="1"/>
  <c r="Y23" i="34" s="1"/>
  <c r="AB23" i="34" s="1"/>
  <c r="T21" i="34"/>
  <c r="U21" i="34" s="1"/>
  <c r="Y21" i="34" s="1"/>
  <c r="AB21" i="34" s="1"/>
  <c r="T14" i="34"/>
  <c r="U14" i="34" s="1"/>
  <c r="Y14" i="34" s="1"/>
  <c r="AB14" i="34" s="1"/>
  <c r="T19" i="34"/>
  <c r="U19" i="34" s="1"/>
  <c r="Y19" i="34" s="1"/>
  <c r="AB19" i="34" s="1"/>
  <c r="T27" i="34"/>
  <c r="U27" i="34" s="1"/>
  <c r="Y27" i="34" s="1"/>
  <c r="AB27" i="34" s="1"/>
  <c r="T10" i="34"/>
  <c r="U10" i="34" s="1"/>
  <c r="Y10" i="34" s="1"/>
  <c r="AB10" i="34" s="1"/>
  <c r="T20" i="34"/>
  <c r="U20" i="34" s="1"/>
  <c r="Y20" i="34" s="1"/>
  <c r="AB20" i="34" s="1"/>
  <c r="T15" i="34"/>
  <c r="U15" i="34" s="1"/>
  <c r="Y15" i="34" s="1"/>
  <c r="AB15" i="34" s="1"/>
  <c r="T11" i="34"/>
  <c r="U11" i="34" s="1"/>
  <c r="Y11" i="34" s="1"/>
  <c r="AB11" i="34" s="1"/>
  <c r="V42" i="39"/>
  <c r="W42" i="39" s="1"/>
  <c r="P12" i="9"/>
  <c r="P13" i="9"/>
  <c r="P14" i="9"/>
  <c r="P15" i="9"/>
  <c r="P16" i="9"/>
  <c r="P17" i="9"/>
  <c r="P18" i="9"/>
  <c r="P19" i="9"/>
  <c r="P20" i="9"/>
  <c r="P21" i="9"/>
  <c r="P22" i="9"/>
  <c r="P23" i="9"/>
  <c r="P11" i="9"/>
  <c r="O12" i="9"/>
  <c r="O13" i="9"/>
  <c r="O14" i="9"/>
  <c r="O15" i="9"/>
  <c r="O16" i="9"/>
  <c r="O17" i="9"/>
  <c r="O18" i="9"/>
  <c r="O19" i="9"/>
  <c r="O20" i="9"/>
  <c r="O21" i="9"/>
  <c r="O22" i="9"/>
  <c r="O23" i="9"/>
  <c r="O11" i="9"/>
  <c r="O19" i="7"/>
  <c r="O20" i="7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V39" i="8"/>
  <c r="U39" i="8"/>
  <c r="T39" i="8"/>
  <c r="V38" i="8"/>
  <c r="U38" i="8"/>
  <c r="T38" i="8"/>
  <c r="V37" i="8"/>
  <c r="U37" i="8"/>
  <c r="T37" i="8"/>
  <c r="V36" i="8"/>
  <c r="U36" i="8"/>
  <c r="T36" i="8"/>
  <c r="V35" i="8"/>
  <c r="U35" i="8"/>
  <c r="T35" i="8"/>
  <c r="V34" i="8"/>
  <c r="U34" i="8"/>
  <c r="T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22" i="8"/>
  <c r="T22" i="8"/>
  <c r="U21" i="8"/>
  <c r="T21" i="8"/>
  <c r="U20" i="8"/>
  <c r="T20" i="8"/>
  <c r="U19" i="8"/>
  <c r="T19" i="8"/>
  <c r="U18" i="8"/>
  <c r="T18" i="8"/>
  <c r="U17" i="8"/>
  <c r="T17" i="8"/>
  <c r="U16" i="8"/>
  <c r="T16" i="8"/>
  <c r="U15" i="8"/>
  <c r="T15" i="8"/>
  <c r="U14" i="8"/>
  <c r="T14" i="8"/>
  <c r="U13" i="8"/>
  <c r="T13" i="8"/>
  <c r="U12" i="8"/>
  <c r="T12" i="8"/>
  <c r="U11" i="8"/>
  <c r="T11" i="8"/>
  <c r="U10" i="8"/>
  <c r="T10" i="8"/>
  <c r="Y19" i="20"/>
  <c r="Y17" i="20"/>
  <c r="X17" i="20"/>
  <c r="Z26" i="21"/>
  <c r="Z24" i="21"/>
  <c r="Z22" i="21"/>
  <c r="Z20" i="21"/>
  <c r="Z18" i="21"/>
  <c r="Z16" i="21"/>
  <c r="Z14" i="21"/>
  <c r="Z10" i="21"/>
  <c r="Z27" i="21"/>
  <c r="Z12" i="21"/>
  <c r="Z27" i="20"/>
  <c r="Z25" i="20"/>
  <c r="Z23" i="20"/>
  <c r="Z19" i="20"/>
  <c r="Z17" i="20"/>
  <c r="Z15" i="20"/>
  <c r="Z13" i="20"/>
  <c r="Z11" i="20"/>
  <c r="AB11" i="20" s="1"/>
  <c r="AD49" i="21"/>
  <c r="AE49" i="21" s="1"/>
  <c r="AA49" i="21"/>
  <c r="AD48" i="21"/>
  <c r="AE48" i="21" s="1"/>
  <c r="AA48" i="21"/>
  <c r="AD47" i="21"/>
  <c r="AE47" i="21"/>
  <c r="AA47" i="21"/>
  <c r="Z47" i="21"/>
  <c r="Y47" i="21"/>
  <c r="AB47" i="21"/>
  <c r="AC47" i="21"/>
  <c r="X47" i="21"/>
  <c r="AD46" i="21"/>
  <c r="AE46" i="21"/>
  <c r="AA46" i="21"/>
  <c r="Z46" i="21"/>
  <c r="Y46" i="21"/>
  <c r="AB46" i="21"/>
  <c r="AC46" i="21"/>
  <c r="X46" i="21"/>
  <c r="AD45" i="21"/>
  <c r="AE45" i="21"/>
  <c r="AA45" i="21"/>
  <c r="Z45" i="21"/>
  <c r="Y45" i="21"/>
  <c r="AB45" i="21"/>
  <c r="AC45" i="21"/>
  <c r="X45" i="21"/>
  <c r="AD44" i="21"/>
  <c r="AE44" i="21"/>
  <c r="AA44" i="21"/>
  <c r="Z44" i="21"/>
  <c r="Y44" i="21"/>
  <c r="AB44" i="21"/>
  <c r="AC44" i="21"/>
  <c r="X44" i="21"/>
  <c r="AD43" i="21"/>
  <c r="AE43" i="21"/>
  <c r="AA43" i="21"/>
  <c r="Z43" i="21"/>
  <c r="Y43" i="21"/>
  <c r="AB43" i="21"/>
  <c r="AC43" i="21"/>
  <c r="X43" i="21"/>
  <c r="AD42" i="21"/>
  <c r="AE42" i="21"/>
  <c r="AA42" i="21"/>
  <c r="Z42" i="21"/>
  <c r="Y42" i="21"/>
  <c r="AB42" i="21"/>
  <c r="AC42" i="21"/>
  <c r="X42" i="21"/>
  <c r="AD41" i="21"/>
  <c r="AE41" i="21"/>
  <c r="AA41" i="21"/>
  <c r="Z41" i="21"/>
  <c r="Y41" i="21"/>
  <c r="AB41" i="21"/>
  <c r="AC41" i="21"/>
  <c r="X41" i="21"/>
  <c r="AD40" i="21"/>
  <c r="AE40" i="21"/>
  <c r="AA40" i="21"/>
  <c r="Z40" i="21"/>
  <c r="Y40" i="21"/>
  <c r="AB40" i="21"/>
  <c r="AC40" i="21"/>
  <c r="X40" i="21"/>
  <c r="AD39" i="21"/>
  <c r="AE39" i="21"/>
  <c r="AA39" i="21"/>
  <c r="Z39" i="21"/>
  <c r="Y39" i="21"/>
  <c r="AB39" i="21"/>
  <c r="AC39" i="21"/>
  <c r="X39" i="21"/>
  <c r="AD38" i="21"/>
  <c r="AE38" i="21"/>
  <c r="AA38" i="21"/>
  <c r="Z38" i="21"/>
  <c r="Y38" i="21"/>
  <c r="AB38" i="21"/>
  <c r="AC38" i="21"/>
  <c r="X38" i="21"/>
  <c r="AD37" i="21"/>
  <c r="AE37" i="21"/>
  <c r="AA37" i="21"/>
  <c r="Z37" i="21"/>
  <c r="Y37" i="21"/>
  <c r="AB37" i="21"/>
  <c r="AC37" i="21"/>
  <c r="X37" i="21"/>
  <c r="AD36" i="21"/>
  <c r="AE36" i="21"/>
  <c r="AA36" i="21"/>
  <c r="Z36" i="21"/>
  <c r="Y36" i="21"/>
  <c r="AB36" i="21"/>
  <c r="AC36" i="21"/>
  <c r="X36" i="21"/>
  <c r="AD35" i="21"/>
  <c r="AE35" i="21"/>
  <c r="AA35" i="21"/>
  <c r="Z35" i="21"/>
  <c r="Y35" i="21"/>
  <c r="AB35" i="21"/>
  <c r="AC35" i="21"/>
  <c r="X35" i="21"/>
  <c r="AD34" i="21"/>
  <c r="AE34" i="21"/>
  <c r="AA34" i="21"/>
  <c r="Z34" i="21"/>
  <c r="Y34" i="21"/>
  <c r="AB34" i="21"/>
  <c r="AC34" i="21"/>
  <c r="X34" i="21"/>
  <c r="AD33" i="21"/>
  <c r="AE33" i="21"/>
  <c r="AA33" i="21"/>
  <c r="Z33" i="21"/>
  <c r="Y33" i="21"/>
  <c r="AB33" i="21"/>
  <c r="AC33" i="21"/>
  <c r="X33" i="21"/>
  <c r="AD32" i="21"/>
  <c r="AE32" i="21"/>
  <c r="AA32" i="21"/>
  <c r="Z32" i="21"/>
  <c r="Y32" i="21"/>
  <c r="AB32" i="21"/>
  <c r="AC32" i="21"/>
  <c r="X32" i="21"/>
  <c r="AD31" i="21"/>
  <c r="AE31" i="21"/>
  <c r="AA31" i="21"/>
  <c r="Z31" i="21"/>
  <c r="Y31" i="21"/>
  <c r="AB31" i="21"/>
  <c r="AC31" i="21"/>
  <c r="X49" i="21" s="1"/>
  <c r="X31" i="21"/>
  <c r="Z49" i="21"/>
  <c r="Y49" i="21"/>
  <c r="AB49" i="21" s="1"/>
  <c r="AD30" i="21"/>
  <c r="AE30" i="21"/>
  <c r="AB30" i="21"/>
  <c r="AC30" i="21"/>
  <c r="AA30" i="21"/>
  <c r="Z30" i="21"/>
  <c r="Y30" i="21"/>
  <c r="X30" i="21"/>
  <c r="Z48" i="21"/>
  <c r="Y48" i="21"/>
  <c r="AB48" i="21" s="1"/>
  <c r="X48" i="21"/>
  <c r="AD29" i="21"/>
  <c r="AE29" i="21" s="1"/>
  <c r="Y29" i="21" s="1"/>
  <c r="AA29" i="21"/>
  <c r="Z29" i="21"/>
  <c r="AD28" i="21"/>
  <c r="AE28" i="21" s="1"/>
  <c r="Y28" i="21"/>
  <c r="AA28" i="21"/>
  <c r="Z28" i="21"/>
  <c r="AD27" i="21"/>
  <c r="AE27" i="21" s="1"/>
  <c r="Y27" i="21" s="1"/>
  <c r="AB27" i="21" s="1"/>
  <c r="AA27" i="21"/>
  <c r="AD26" i="21"/>
  <c r="AE26" i="21" s="1"/>
  <c r="Y26" i="21"/>
  <c r="AB26" i="21"/>
  <c r="AA26" i="21"/>
  <c r="AD25" i="21"/>
  <c r="AE25" i="21" s="1"/>
  <c r="Y25" i="21" s="1"/>
  <c r="AA25" i="21"/>
  <c r="AD24" i="21"/>
  <c r="AE24" i="21" s="1"/>
  <c r="Y24" i="21"/>
  <c r="AB24" i="21" s="1"/>
  <c r="AA24" i="21"/>
  <c r="AD23" i="21"/>
  <c r="AE23" i="21" s="1"/>
  <c r="Y23" i="21" s="1"/>
  <c r="AA23" i="21"/>
  <c r="AD22" i="21"/>
  <c r="AE22" i="21" s="1"/>
  <c r="Y22" i="21" s="1"/>
  <c r="AA22" i="21"/>
  <c r="AD21" i="21"/>
  <c r="AE21" i="21" s="1"/>
  <c r="Y21" i="21" s="1"/>
  <c r="AA21" i="21"/>
  <c r="AD20" i="21"/>
  <c r="AE20" i="21" s="1"/>
  <c r="Y20" i="21" s="1"/>
  <c r="AB20" i="21" s="1"/>
  <c r="AA20" i="21"/>
  <c r="AD19" i="21"/>
  <c r="AE19" i="21" s="1"/>
  <c r="Y19" i="21" s="1"/>
  <c r="AA19" i="21"/>
  <c r="AD18" i="21"/>
  <c r="AE18" i="21" s="1"/>
  <c r="Y18" i="21" s="1"/>
  <c r="AA18" i="21"/>
  <c r="AD17" i="21"/>
  <c r="AE17" i="21" s="1"/>
  <c r="Y17" i="21" s="1"/>
  <c r="AA17" i="21"/>
  <c r="AD16" i="21"/>
  <c r="AE16" i="21" s="1"/>
  <c r="Y16" i="21" s="1"/>
  <c r="AB16" i="21" s="1"/>
  <c r="AA16" i="21"/>
  <c r="AD15" i="21"/>
  <c r="AE15" i="21" s="1"/>
  <c r="Y15" i="21" s="1"/>
  <c r="AA15" i="21"/>
  <c r="AD14" i="21"/>
  <c r="AE14" i="21" s="1"/>
  <c r="Y14" i="21" s="1"/>
  <c r="AA14" i="21"/>
  <c r="AD13" i="21"/>
  <c r="AE13" i="21" s="1"/>
  <c r="Y13" i="21"/>
  <c r="AA13" i="21"/>
  <c r="AD12" i="21"/>
  <c r="AE12" i="21" s="1"/>
  <c r="Y12" i="21" s="1"/>
  <c r="AA12" i="21"/>
  <c r="AD11" i="21"/>
  <c r="AE11" i="21" s="1"/>
  <c r="Y11" i="21" s="1"/>
  <c r="AA11" i="21"/>
  <c r="AD10" i="21"/>
  <c r="AE10" i="21" s="1"/>
  <c r="Y10" i="21" s="1"/>
  <c r="AB10" i="21" s="1"/>
  <c r="AA10" i="21"/>
  <c r="AD49" i="20"/>
  <c r="AE49" i="20"/>
  <c r="T31" i="20"/>
  <c r="AA49" i="20"/>
  <c r="AD48" i="20"/>
  <c r="AE48" i="20"/>
  <c r="T30" i="20"/>
  <c r="AA48" i="20"/>
  <c r="AD47" i="20"/>
  <c r="AE47" i="20"/>
  <c r="AB47" i="20"/>
  <c r="AC47" i="20"/>
  <c r="AA47" i="20"/>
  <c r="Z47" i="20"/>
  <c r="Y47" i="20"/>
  <c r="X47" i="20"/>
  <c r="AD46" i="20"/>
  <c r="AE46" i="20"/>
  <c r="AB46" i="20"/>
  <c r="AC46" i="20"/>
  <c r="AA46" i="20"/>
  <c r="Z46" i="20"/>
  <c r="Y46" i="20"/>
  <c r="X46" i="20"/>
  <c r="AD45" i="20"/>
  <c r="AE45" i="20"/>
  <c r="AB45" i="20"/>
  <c r="AC45" i="20"/>
  <c r="AA45" i="20"/>
  <c r="Z45" i="20"/>
  <c r="Y45" i="20"/>
  <c r="X45" i="20"/>
  <c r="AD44" i="20"/>
  <c r="AE44" i="20"/>
  <c r="AB44" i="20"/>
  <c r="AC44" i="20"/>
  <c r="AA44" i="20"/>
  <c r="Z44" i="20"/>
  <c r="Y44" i="20"/>
  <c r="X44" i="20"/>
  <c r="AD43" i="20"/>
  <c r="AE43" i="20"/>
  <c r="AB43" i="20"/>
  <c r="AC43" i="20"/>
  <c r="AA43" i="20"/>
  <c r="Z43" i="20"/>
  <c r="Y43" i="20"/>
  <c r="X43" i="20"/>
  <c r="AD42" i="20"/>
  <c r="AE42" i="20"/>
  <c r="AB42" i="20"/>
  <c r="AC42" i="20"/>
  <c r="AA42" i="20"/>
  <c r="Z42" i="20"/>
  <c r="Y42" i="20"/>
  <c r="X42" i="20"/>
  <c r="AD41" i="20"/>
  <c r="AE41" i="20"/>
  <c r="AB41" i="20"/>
  <c r="AC41" i="20"/>
  <c r="AA41" i="20"/>
  <c r="Z41" i="20"/>
  <c r="Y41" i="20"/>
  <c r="X41" i="20"/>
  <c r="AD40" i="20"/>
  <c r="AE40" i="20"/>
  <c r="AB40" i="20"/>
  <c r="AC40" i="20"/>
  <c r="AA40" i="20"/>
  <c r="Z40" i="20"/>
  <c r="Y40" i="20"/>
  <c r="X40" i="20"/>
  <c r="AD39" i="20"/>
  <c r="AE39" i="20"/>
  <c r="AB39" i="20"/>
  <c r="AC39" i="20"/>
  <c r="AA39" i="20"/>
  <c r="Z39" i="20"/>
  <c r="Y39" i="20"/>
  <c r="X39" i="20"/>
  <c r="AD38" i="20"/>
  <c r="AE38" i="20"/>
  <c r="AB38" i="20"/>
  <c r="AC38" i="20"/>
  <c r="AA38" i="20"/>
  <c r="Z38" i="20"/>
  <c r="Y38" i="20"/>
  <c r="X38" i="20"/>
  <c r="AD37" i="20"/>
  <c r="AE37" i="20"/>
  <c r="AB37" i="20"/>
  <c r="AC37" i="20"/>
  <c r="AA37" i="20"/>
  <c r="Z37" i="20"/>
  <c r="Y37" i="20"/>
  <c r="X37" i="20"/>
  <c r="AD36" i="20"/>
  <c r="AE36" i="20"/>
  <c r="AB36" i="20"/>
  <c r="AC36" i="20"/>
  <c r="AA36" i="20"/>
  <c r="Z36" i="20"/>
  <c r="Y36" i="20"/>
  <c r="X36" i="20"/>
  <c r="AD35" i="20"/>
  <c r="AE35" i="20"/>
  <c r="AB35" i="20"/>
  <c r="AC35" i="20"/>
  <c r="AA35" i="20"/>
  <c r="Z35" i="20"/>
  <c r="Y35" i="20"/>
  <c r="X35" i="20"/>
  <c r="AD34" i="20"/>
  <c r="AE34" i="20"/>
  <c r="AB34" i="20"/>
  <c r="AC34" i="20"/>
  <c r="AA34" i="20"/>
  <c r="Z34" i="20"/>
  <c r="Y34" i="20"/>
  <c r="X34" i="20"/>
  <c r="AD33" i="20"/>
  <c r="AE33" i="20"/>
  <c r="AB33" i="20"/>
  <c r="AC33" i="20"/>
  <c r="AA33" i="20"/>
  <c r="Z33" i="20"/>
  <c r="Y33" i="20"/>
  <c r="X33" i="20"/>
  <c r="AD32" i="20"/>
  <c r="AE32" i="20"/>
  <c r="AB32" i="20"/>
  <c r="AC32" i="20"/>
  <c r="AA32" i="20"/>
  <c r="Z32" i="20"/>
  <c r="Y32" i="20"/>
  <c r="X32" i="20"/>
  <c r="AD31" i="20"/>
  <c r="AE31" i="20"/>
  <c r="AB31" i="20"/>
  <c r="AC31" i="20"/>
  <c r="AA31" i="20"/>
  <c r="Z31" i="20"/>
  <c r="Y31" i="20"/>
  <c r="X31" i="20"/>
  <c r="V31" i="20"/>
  <c r="Z49" i="20"/>
  <c r="U31" i="20"/>
  <c r="Y49" i="20"/>
  <c r="AB49" i="20"/>
  <c r="AC49" i="20"/>
  <c r="W31" i="20" s="1"/>
  <c r="X49" i="20" s="1"/>
  <c r="AD30" i="20"/>
  <c r="AE30" i="20"/>
  <c r="AA30" i="20"/>
  <c r="Z30" i="20"/>
  <c r="Y30" i="20"/>
  <c r="AB30" i="20"/>
  <c r="AC30" i="20"/>
  <c r="X30" i="20"/>
  <c r="V30" i="20"/>
  <c r="Z48" i="20"/>
  <c r="U30" i="20"/>
  <c r="Y48" i="20"/>
  <c r="AB48" i="20"/>
  <c r="AC48" i="20"/>
  <c r="W30" i="20" s="1"/>
  <c r="X48" i="20" s="1"/>
  <c r="AD29" i="20"/>
  <c r="AE29" i="20" s="1"/>
  <c r="AA29" i="20"/>
  <c r="Z29" i="20"/>
  <c r="Y29" i="20"/>
  <c r="AB29" i="20" s="1"/>
  <c r="X29" i="20"/>
  <c r="AD28" i="20"/>
  <c r="AE28" i="20" s="1"/>
  <c r="Y28" i="20"/>
  <c r="AA28" i="20"/>
  <c r="AD27" i="20"/>
  <c r="AE27" i="20" s="1"/>
  <c r="Y27" i="20"/>
  <c r="AA27" i="20"/>
  <c r="AD26" i="20"/>
  <c r="AE26" i="20" s="1"/>
  <c r="Y26" i="20"/>
  <c r="AA26" i="20"/>
  <c r="AD25" i="20"/>
  <c r="AE25" i="20" s="1"/>
  <c r="Y25" i="20"/>
  <c r="AB25" i="20" s="1"/>
  <c r="AA25" i="20"/>
  <c r="AD24" i="20"/>
  <c r="AE24" i="20" s="1"/>
  <c r="Y24" i="20"/>
  <c r="AA24" i="20"/>
  <c r="AD23" i="20"/>
  <c r="AE23" i="20" s="1"/>
  <c r="Y23" i="20"/>
  <c r="AB23" i="20" s="1"/>
  <c r="AA23" i="20"/>
  <c r="AD22" i="20"/>
  <c r="AE22" i="20" s="1"/>
  <c r="Y22" i="20"/>
  <c r="AA22" i="20"/>
  <c r="AD21" i="20"/>
  <c r="AE21" i="20" s="1"/>
  <c r="Y21" i="20"/>
  <c r="AA21" i="20"/>
  <c r="Z21" i="20"/>
  <c r="AD20" i="20"/>
  <c r="AE20" i="20" s="1"/>
  <c r="Y20" i="20"/>
  <c r="AA20" i="20"/>
  <c r="AD19" i="20"/>
  <c r="AE19" i="20" s="1"/>
  <c r="AA19" i="20"/>
  <c r="AD18" i="20"/>
  <c r="AE18" i="20" s="1"/>
  <c r="Y18" i="20"/>
  <c r="AB18" i="20" s="1"/>
  <c r="AA18" i="20"/>
  <c r="AD17" i="20"/>
  <c r="AE17" i="20" s="1"/>
  <c r="AA17" i="20"/>
  <c r="AD16" i="20"/>
  <c r="AE16" i="20" s="1"/>
  <c r="Y16" i="20"/>
  <c r="AA16" i="20"/>
  <c r="Z16" i="20"/>
  <c r="AB16" i="20" s="1"/>
  <c r="AD15" i="20"/>
  <c r="AE15" i="20"/>
  <c r="Y15" i="20"/>
  <c r="AA15" i="20"/>
  <c r="AD14" i="20"/>
  <c r="AE14" i="20" s="1"/>
  <c r="Y14" i="20"/>
  <c r="AA14" i="20"/>
  <c r="AD13" i="20"/>
  <c r="AE13" i="20" s="1"/>
  <c r="Y13" i="20"/>
  <c r="AA13" i="20"/>
  <c r="AB13" i="20" s="1"/>
  <c r="AD12" i="20"/>
  <c r="AE12" i="20" s="1"/>
  <c r="Y12" i="20"/>
  <c r="AA12" i="20"/>
  <c r="AD11" i="20"/>
  <c r="AE11" i="20" s="1"/>
  <c r="Y11" i="20"/>
  <c r="AA11" i="20"/>
  <c r="AD10" i="20"/>
  <c r="AE10" i="20" s="1"/>
  <c r="Y10" i="20"/>
  <c r="AA10" i="20"/>
  <c r="Z10" i="20"/>
  <c r="U45" i="10"/>
  <c r="T45" i="10"/>
  <c r="P20" i="7"/>
  <c r="P19" i="7"/>
  <c r="Z26" i="20"/>
  <c r="Z14" i="20"/>
  <c r="Z18" i="20"/>
  <c r="Z22" i="20"/>
  <c r="Z13" i="21"/>
  <c r="Z11" i="21"/>
  <c r="Z15" i="21"/>
  <c r="Z25" i="21"/>
  <c r="Z23" i="21"/>
  <c r="Z19" i="21"/>
  <c r="Z17" i="21"/>
  <c r="Z21" i="21"/>
  <c r="Z24" i="20"/>
  <c r="Z20" i="20"/>
  <c r="Z12" i="20"/>
  <c r="Z28" i="20"/>
  <c r="X25" i="20"/>
  <c r="X24" i="20"/>
  <c r="X12" i="20"/>
  <c r="X15" i="20"/>
  <c r="X18" i="20"/>
  <c r="X21" i="20"/>
  <c r="X28" i="20"/>
  <c r="X22" i="20"/>
  <c r="X10" i="20"/>
  <c r="X13" i="20"/>
  <c r="X16" i="20"/>
  <c r="X26" i="20"/>
  <c r="X19" i="20"/>
  <c r="X14" i="20"/>
  <c r="X20" i="20"/>
  <c r="X23" i="20"/>
  <c r="X11" i="20"/>
  <c r="X27" i="20"/>
  <c r="AB10" i="20" l="1"/>
  <c r="AC29" i="20" s="1"/>
  <c r="AB22" i="20"/>
  <c r="AB27" i="20"/>
  <c r="AB21" i="20"/>
  <c r="AB28" i="20"/>
  <c r="AB12" i="20"/>
  <c r="AB20" i="20"/>
  <c r="AB14" i="21"/>
  <c r="AB22" i="21"/>
  <c r="AB25" i="21"/>
  <c r="AB15" i="21"/>
  <c r="AB17" i="21"/>
  <c r="AB29" i="21"/>
  <c r="AB21" i="21"/>
  <c r="AB11" i="21"/>
  <c r="AC10" i="21" s="1"/>
  <c r="X10" i="21" s="1"/>
  <c r="AB28" i="21"/>
  <c r="AB13" i="21"/>
  <c r="AC17" i="34"/>
  <c r="AC12" i="34"/>
  <c r="AC21" i="34"/>
  <c r="AB24" i="20"/>
  <c r="AB26" i="20"/>
  <c r="AB17" i="20"/>
  <c r="AB14" i="20"/>
  <c r="AC14" i="20" s="1"/>
  <c r="AB19" i="20"/>
  <c r="AB15" i="20"/>
  <c r="AB19" i="21"/>
  <c r="AB18" i="21"/>
  <c r="AB23" i="21"/>
  <c r="AB12" i="21"/>
  <c r="AC20" i="34"/>
  <c r="AC26" i="34"/>
  <c r="AC18" i="34"/>
  <c r="AC24" i="34"/>
  <c r="AC13" i="34"/>
  <c r="AC19" i="34"/>
  <c r="AC14" i="34"/>
  <c r="AC28" i="34"/>
  <c r="AC27" i="34"/>
  <c r="AC10" i="34"/>
  <c r="AC23" i="34"/>
  <c r="AC25" i="34"/>
  <c r="AC15" i="34"/>
  <c r="AC16" i="34"/>
  <c r="AC22" i="34"/>
  <c r="AC11" i="34"/>
  <c r="AC19" i="21" l="1"/>
  <c r="X19" i="21" s="1"/>
  <c r="AC14" i="21"/>
  <c r="X14" i="21" s="1"/>
  <c r="AC26" i="21"/>
  <c r="X26" i="21" s="1"/>
  <c r="W28" i="34"/>
  <c r="X28" i="34" s="1"/>
  <c r="W11" i="34"/>
  <c r="X11" i="34" s="1"/>
  <c r="W14" i="34"/>
  <c r="X14" i="34" s="1"/>
  <c r="W19" i="34"/>
  <c r="X19" i="34" s="1"/>
  <c r="W22" i="34"/>
  <c r="X22" i="34" s="1"/>
  <c r="W15" i="34"/>
  <c r="X15" i="34" s="1"/>
  <c r="W13" i="34"/>
  <c r="X13" i="34" s="1"/>
  <c r="W20" i="34"/>
  <c r="X20" i="34" s="1"/>
  <c r="W24" i="34"/>
  <c r="X24" i="34" s="1"/>
  <c r="W21" i="34"/>
  <c r="X21" i="34" s="1"/>
  <c r="W27" i="34"/>
  <c r="X27" i="34" s="1"/>
  <c r="W25" i="34"/>
  <c r="X25" i="34" s="1"/>
  <c r="W23" i="34"/>
  <c r="X23" i="34" s="1"/>
  <c r="W18" i="34"/>
  <c r="X18" i="34" s="1"/>
  <c r="W12" i="34"/>
  <c r="X12" i="34" s="1"/>
  <c r="W16" i="34"/>
  <c r="X16" i="34" s="1"/>
  <c r="W10" i="34"/>
  <c r="X10" i="34" s="1"/>
  <c r="W26" i="34"/>
  <c r="X26" i="34" s="1"/>
  <c r="W17" i="34"/>
  <c r="X17" i="34" s="1"/>
  <c r="AC21" i="20"/>
  <c r="AC18" i="20"/>
  <c r="AC10" i="20"/>
  <c r="AC28" i="20"/>
  <c r="AC24" i="20"/>
  <c r="AC20" i="20"/>
  <c r="AC12" i="20"/>
  <c r="AC15" i="20"/>
  <c r="AC23" i="20"/>
  <c r="AC11" i="20"/>
  <c r="AC25" i="20"/>
  <c r="AC17" i="20"/>
  <c r="AC26" i="20"/>
  <c r="AC19" i="20"/>
  <c r="AC16" i="20"/>
  <c r="AC22" i="20"/>
  <c r="AC27" i="20"/>
  <c r="AC13" i="20"/>
  <c r="AC20" i="21"/>
  <c r="X20" i="21" s="1"/>
  <c r="AC18" i="21"/>
  <c r="X18" i="21" s="1"/>
  <c r="AC12" i="21"/>
  <c r="X12" i="21" s="1"/>
  <c r="AC15" i="21"/>
  <c r="X15" i="21" s="1"/>
  <c r="AC25" i="21"/>
  <c r="X25" i="21" s="1"/>
  <c r="AC23" i="21"/>
  <c r="X23" i="21" s="1"/>
  <c r="AC28" i="21"/>
  <c r="AC49" i="21"/>
  <c r="AC27" i="21"/>
  <c r="X27" i="21" s="1"/>
  <c r="AC22" i="21"/>
  <c r="X22" i="21" s="1"/>
  <c r="AC11" i="21"/>
  <c r="X11" i="21" s="1"/>
  <c r="AC29" i="21"/>
  <c r="X29" i="21" s="1"/>
  <c r="AC16" i="21"/>
  <c r="X16" i="21" s="1"/>
  <c r="AC21" i="21"/>
  <c r="X21" i="21" s="1"/>
  <c r="AC48" i="21"/>
  <c r="AC24" i="21"/>
  <c r="X24" i="21" s="1"/>
  <c r="AC17" i="21"/>
  <c r="X17" i="21" s="1"/>
  <c r="AC13" i="21"/>
  <c r="X13" i="21" s="1"/>
  <c r="X28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DB57B255-3DE6-41D3-9004-C2D1D377316B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D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Mladenov laptop</author>
  </authors>
  <commentList>
    <comment ref="M3" authorId="0" shapeId="0" xr:uid="{00000000-0006-0000-0F00-000001000000}">
      <text>
        <r>
          <rPr>
            <b/>
            <sz val="10"/>
            <color indexed="81"/>
            <rFont val="Tahoma"/>
            <family val="2"/>
            <charset val="238"/>
          </rPr>
          <t>Mladen Čačić:</t>
        </r>
        <r>
          <rPr>
            <sz val="10"/>
            <color indexed="81"/>
            <rFont val="Tahoma"/>
            <family val="2"/>
            <charset val="238"/>
          </rPr>
          <t xml:space="preserve">
Na jednu stranicu stane 20 ekipa i potrebno je kod ispisa označiti koji raspon stranica želiš isprintati (od 1-2 u koliko je 25 ekipa npr.).U koliko se ne označi raspon printanja ispisati će i prazne stranice Dnevnika natjecanja (3 lista).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A0766AB4-FCC6-48A4-9059-7097B8D2E466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F7F2021B-11CC-4ED2-95DA-19959B4BAF6F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1CF5ED18-A772-4696-A598-AC689BFAC1DC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A0DAEAC2-FCC7-4546-909E-5F4EADFCF9A9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90C71F41-EC6E-470B-9DAD-A6F81DD1AED7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570687-AA72-4A8A-AE3C-CED3299B856F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D8B629B9-04FE-4DB6-AEF9-E59799678446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C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<sst xmlns="http://schemas.openxmlformats.org/spreadsheetml/2006/main" count="3090" uniqueCount="589">
  <si>
    <t>"LOV RIBE UDICOM NA PLOVAK"</t>
  </si>
  <si>
    <t>POJEDINAČNI PLASMAN</t>
  </si>
  <si>
    <t>Red. br.</t>
  </si>
  <si>
    <t>IME I PREZIME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</si>
  <si>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</si>
  <si>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</si>
  <si>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</si>
  <si>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</si>
  <si>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</si>
  <si>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</si>
  <si>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</si>
  <si>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</si>
  <si>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</si>
  <si>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UKUPNO</t>
  </si>
  <si>
    <t>bod</t>
  </si>
  <si>
    <t>grama</t>
  </si>
  <si>
    <t>težina</t>
  </si>
  <si>
    <t>PLASMAN</t>
  </si>
  <si>
    <t/>
  </si>
  <si>
    <t>EKIPNI PLASMAN</t>
  </si>
  <si>
    <t xml:space="preserve">         DNEVNIK NATJECANJA</t>
  </si>
  <si>
    <t>SENIORI</t>
  </si>
  <si>
    <t>(naziv natjecanja)</t>
  </si>
  <si>
    <t>(kategorija)</t>
  </si>
  <si>
    <t>(mjesto i datum)</t>
  </si>
  <si>
    <t>Red.br.</t>
  </si>
  <si>
    <t xml:space="preserve">E K I P A                             </t>
  </si>
  <si>
    <t>SEKTOR A</t>
  </si>
  <si>
    <t>SEKTOR B</t>
  </si>
  <si>
    <t>SEKTOR C</t>
  </si>
  <si>
    <t xml:space="preserve">Zbroj sektorskih plasmana </t>
  </si>
  <si>
    <t>Ukupno                 bodova</t>
  </si>
  <si>
    <t>Ekipni                plasman</t>
  </si>
  <si>
    <t>Ime i prezime</t>
  </si>
  <si>
    <t>Startni broj</t>
  </si>
  <si>
    <t>Grama- bodova</t>
  </si>
  <si>
    <t>Sektorski plasman</t>
  </si>
  <si>
    <t>Pojedinačni plasman</t>
  </si>
  <si>
    <t>najslabiji rezultat</t>
  </si>
  <si>
    <t xml:space="preserve"> </t>
  </si>
  <si>
    <t>Davor Ružić</t>
  </si>
  <si>
    <t>Goran Palfi</t>
  </si>
  <si>
    <t>David Zvonarek</t>
  </si>
  <si>
    <t>VERK Križovec</t>
  </si>
  <si>
    <t>STARA MURA Miklavec</t>
  </si>
  <si>
    <t>SOM Kotoriba</t>
  </si>
  <si>
    <t>SMUĐ Goričan</t>
  </si>
  <si>
    <t>RIBICA Turčišće</t>
  </si>
  <si>
    <t>LINJAK Palovec</t>
  </si>
  <si>
    <t>ŠARAN Palinovec</t>
  </si>
  <si>
    <t>Pretkolo Kup-a(B) SSRD Međimurske žup.</t>
  </si>
  <si>
    <t>Pretkolo Kup-a(A) SSRD Međimurske žup.</t>
  </si>
  <si>
    <t>Ukupno  bodova</t>
  </si>
  <si>
    <t>Savez SRD Međimurske županije</t>
  </si>
  <si>
    <t>Iva Betlehem</t>
  </si>
  <si>
    <t>Damir Zrna</t>
  </si>
  <si>
    <t>Luka Tisaj</t>
  </si>
  <si>
    <t>Nikola Mađerić</t>
  </si>
  <si>
    <t>Fran Šipek</t>
  </si>
  <si>
    <t>Patrik Kovač</t>
  </si>
  <si>
    <t>max</t>
  </si>
  <si>
    <t>Savez SRD
 Međimurske županije</t>
  </si>
  <si>
    <t>Savez SRD</t>
  </si>
  <si>
    <t>Međimurske županije</t>
  </si>
  <si>
    <t>Trnava Hodošan</t>
  </si>
  <si>
    <t>1. ŽUPANIJSKA  LIGA  2024. g.</t>
  </si>
  <si>
    <t>ČAKOVEC 1 Interland</t>
  </si>
  <si>
    <t>KARAS Peklenica</t>
  </si>
  <si>
    <t>ŠARAN Podturen</t>
  </si>
  <si>
    <t>TSH Čakovec</t>
  </si>
  <si>
    <t>12.05. SRC Novakovec</t>
  </si>
  <si>
    <t>09.06. Quadro Miklavec</t>
  </si>
  <si>
    <t>23.06. Stara Mura Podturen staza 1</t>
  </si>
  <si>
    <t>25.08. Quadro Milavec</t>
  </si>
  <si>
    <t>15.09. Retencija Selnica</t>
  </si>
  <si>
    <t>22.09. SRC Novakovec</t>
  </si>
  <si>
    <t>1. MEĐIMURSKA FEEDER LIGA 2024.</t>
  </si>
  <si>
    <t>08.06. Stara Mura Žabnik</t>
  </si>
  <si>
    <t>27.07. Kanal Sveta Marija - staza 1</t>
  </si>
  <si>
    <t>28.07. Kanal Sveta Marija - staza 1</t>
  </si>
  <si>
    <t>20.10. Retencija Selnica</t>
  </si>
  <si>
    <t>27.10. SRC Palovec</t>
  </si>
  <si>
    <t>Amur Nedelišće</t>
  </si>
  <si>
    <t>Čakovec INTERLAND</t>
  </si>
  <si>
    <t>Čikov Sv. Martin na Muri</t>
  </si>
  <si>
    <t xml:space="preserve">Linjak Palovec </t>
  </si>
  <si>
    <t>Ostriž 1 Novakovec</t>
  </si>
  <si>
    <t>Ostriž 2 Novakovec</t>
  </si>
  <si>
    <t>Smuđ 1 Goričan</t>
  </si>
  <si>
    <t>Smuđ 2 Goričan</t>
  </si>
  <si>
    <t>Smuđ 3 Goričan</t>
  </si>
  <si>
    <t>Šaran Palinovec</t>
  </si>
  <si>
    <t>Štuka Donja Dubrava</t>
  </si>
  <si>
    <t>08.06. Retencija Selnica</t>
  </si>
  <si>
    <t>27.07. Kanal Orehovica</t>
  </si>
  <si>
    <t>28.07.  Kanal Orehovica</t>
  </si>
  <si>
    <t>18.08. Kanal Donja Dubrava - staza 2</t>
  </si>
  <si>
    <t>20.10. Stara Mura Žabnik</t>
  </si>
  <si>
    <t>27.10. Retencija Selnica</t>
  </si>
  <si>
    <t>2. MEĐIMURSKA FEEDER LIGA 2024.</t>
  </si>
  <si>
    <t>Petar Blažek</t>
  </si>
  <si>
    <t>SMUĐ, Draškovec</t>
  </si>
  <si>
    <t>Željko Kutnjak</t>
  </si>
  <si>
    <t>TSH 2, Čakovec</t>
  </si>
  <si>
    <t>Tomica Barić</t>
  </si>
  <si>
    <t>ČRNEC, D.Hrašćan</t>
  </si>
  <si>
    <t>TSH 1, Čakovec</t>
  </si>
  <si>
    <t>Marko Naranđa</t>
  </si>
  <si>
    <t>Ivan Lehkec</t>
  </si>
  <si>
    <t>LINJAK, Palovec</t>
  </si>
  <si>
    <t>Robert Kovač</t>
  </si>
  <si>
    <t>Lovro Rodek</t>
  </si>
  <si>
    <t>SOM 1, Kotoriba</t>
  </si>
  <si>
    <t>Miljenko Perko</t>
  </si>
  <si>
    <t>Ivana Pozderec</t>
  </si>
  <si>
    <t>KLEN 1, Sv.Marija</t>
  </si>
  <si>
    <t>Fabricio Ištvanek</t>
  </si>
  <si>
    <t>Denis Špilak</t>
  </si>
  <si>
    <t>Dejan Halavuk</t>
  </si>
  <si>
    <t>KLEN 2, Sv.Marija</t>
  </si>
  <si>
    <t>Nenad Jesenović</t>
  </si>
  <si>
    <t>Ivan Međimorec</t>
  </si>
  <si>
    <t>Drago Filipašić</t>
  </si>
  <si>
    <t>SOM 2, Kotoriba</t>
  </si>
  <si>
    <t>Željko Sabolić</t>
  </si>
  <si>
    <t>Dragutin Horvat</t>
  </si>
  <si>
    <t>LINJAK, Ivanovec</t>
  </si>
  <si>
    <t>Josip Marđetko</t>
  </si>
  <si>
    <t>Nenad Nađ</t>
  </si>
  <si>
    <t>Dinko Golubić</t>
  </si>
  <si>
    <t>Mario Fundak</t>
  </si>
  <si>
    <t>Vladimir Zelić</t>
  </si>
  <si>
    <t>Jug Leon</t>
  </si>
  <si>
    <t>TSH Sensas Som.Si Čakovec</t>
  </si>
  <si>
    <t>Naranđa Andrija</t>
  </si>
  <si>
    <t>Glavatica Futtura Sensas Prelog</t>
  </si>
  <si>
    <t>Horvat Hana</t>
  </si>
  <si>
    <t>Fundak Fran</t>
  </si>
  <si>
    <t>Klen Sveta Marija</t>
  </si>
  <si>
    <t>Mikulaj Filip</t>
  </si>
  <si>
    <t>Gašpir Josip</t>
  </si>
  <si>
    <t>Hederić Mihael</t>
  </si>
  <si>
    <t>Som Kotoriba</t>
  </si>
  <si>
    <t>Mičić Vigo</t>
  </si>
  <si>
    <t>Ružić Stela</t>
  </si>
  <si>
    <t>Vlah Abel</t>
  </si>
  <si>
    <t>Ribica Turčišće</t>
  </si>
  <si>
    <t>Špiranac Jan</t>
  </si>
  <si>
    <t>Naranđa Roko</t>
  </si>
  <si>
    <t>Radiković Mateo</t>
  </si>
  <si>
    <t>Čakovec Interland</t>
  </si>
  <si>
    <t>Kuzmić Nela</t>
  </si>
  <si>
    <t>Horvat Julia</t>
  </si>
  <si>
    <t>Pavlic Korina</t>
  </si>
  <si>
    <t>Židov Erik</t>
  </si>
  <si>
    <t>Sanjković Silvio</t>
  </si>
  <si>
    <t>Drava Donji Mihaljevec</t>
  </si>
  <si>
    <t>Srnec Vilim</t>
  </si>
  <si>
    <t>Srnec Liam</t>
  </si>
  <si>
    <t>Pozderec Ivana</t>
  </si>
  <si>
    <t xml:space="preserve">Rodek Lovro </t>
  </si>
  <si>
    <t xml:space="preserve">Mađarić Nikola </t>
  </si>
  <si>
    <t>Juričan Florijan</t>
  </si>
  <si>
    <t>Sunčanica Pribislavec</t>
  </si>
  <si>
    <t>Slaviček Dino</t>
  </si>
  <si>
    <t>Horvat Nina</t>
  </si>
  <si>
    <t>Smuđ Goričan</t>
  </si>
  <si>
    <t>Potarić Lea</t>
  </si>
  <si>
    <t>Kolmanić Dora</t>
  </si>
  <si>
    <t>Varga Gabrijel</t>
  </si>
  <si>
    <t>Šipek Fran</t>
  </si>
  <si>
    <t>Jalšovec Gabriel</t>
  </si>
  <si>
    <t>Trajbar Lino</t>
  </si>
  <si>
    <t>Kovač Patrik</t>
  </si>
  <si>
    <t>Embreuš Marsel</t>
  </si>
  <si>
    <t>Kranjec Lana</t>
  </si>
  <si>
    <t>Kočiš Arijan</t>
  </si>
  <si>
    <t>Komorski Lana</t>
  </si>
  <si>
    <t>Kralj Evica</t>
  </si>
  <si>
    <t>18.05. SRC Palovec</t>
  </si>
  <si>
    <t>06.07. Kanal Sv. Marija - staza 1</t>
  </si>
  <si>
    <t>07.07. Kanal Sv. Marija - staza 1</t>
  </si>
  <si>
    <t>17.08. Stara Mura Podturen</t>
  </si>
  <si>
    <t>05.10. Retencija Selnica</t>
  </si>
  <si>
    <t>19.10. SRC Novakovec</t>
  </si>
  <si>
    <t>LIGA MASTERA MEĐIMURSKE ŽUPANIJE 2024.</t>
  </si>
  <si>
    <t>18.05. SRC Novakovec</t>
  </si>
  <si>
    <t>06.07. Stara Graba Turčišće</t>
  </si>
  <si>
    <t>07.07. Stara Graba Turčišće</t>
  </si>
  <si>
    <t>19.10. Retencija Selnica</t>
  </si>
  <si>
    <t>05.10. SRC Palovec</t>
  </si>
  <si>
    <t>LIGA VETERANA MEĐIMURSKE ŽUPANIJE 2024.</t>
  </si>
  <si>
    <t>ČAKOVEC INTERLAND</t>
  </si>
  <si>
    <t>STANKO TOPLEK</t>
  </si>
  <si>
    <t>DRAGUTIN ČEH</t>
  </si>
  <si>
    <t>STJEPAN KLOBUČARIĆ</t>
  </si>
  <si>
    <t>ŠARAN PODTUREN</t>
  </si>
  <si>
    <t>GORAN BOŽIĆ</t>
  </si>
  <si>
    <t>DRAGUTN TOT</t>
  </si>
  <si>
    <t>JOSIP ČEKI</t>
  </si>
  <si>
    <t>ZLATNA UDICA KRIŠTANOVEC</t>
  </si>
  <si>
    <t>MARIO ROŽMAN</t>
  </si>
  <si>
    <t>SAŠA LISJAK</t>
  </si>
  <si>
    <t>MARIJAN ROŽMAN</t>
  </si>
  <si>
    <t>LINJAK IVANOVEC</t>
  </si>
  <si>
    <t>DAVOR RUŽIĆ</t>
  </si>
  <si>
    <t>DAVID ZVONAREK</t>
  </si>
  <si>
    <t>GORAN PALFI</t>
  </si>
  <si>
    <t>VERK KRIŽOVEC</t>
  </si>
  <si>
    <t>MARIO HERCEG</t>
  </si>
  <si>
    <t>MIHAEL VRANČIĆ</t>
  </si>
  <si>
    <t>DAMIR VRANČIĆ</t>
  </si>
  <si>
    <t>KARAS PEKLENICA</t>
  </si>
  <si>
    <t>DRAGUTIN DRK</t>
  </si>
  <si>
    <t>DEJAN NOVAK</t>
  </si>
  <si>
    <t>IVAN ŠOŠTARIĆ</t>
  </si>
  <si>
    <t>STARA MURA MIKLAVEC</t>
  </si>
  <si>
    <t>MILJENKO BOČKOR</t>
  </si>
  <si>
    <t>TKALEC MIHAEL</t>
  </si>
  <si>
    <t>MLADEN TKALEC</t>
  </si>
  <si>
    <t>SUNČANICA PRIBISLAVEC</t>
  </si>
  <si>
    <t>IGOR SOBOČANEC</t>
  </si>
  <si>
    <t>ZORAN JURIČAN</t>
  </si>
  <si>
    <t>STANISLAV MIKOLIČ</t>
  </si>
  <si>
    <t>LOV RIBE UDICOM NA PLOVAK - skupina A 2024.</t>
  </si>
  <si>
    <t>Podturen 14.04.2024.</t>
  </si>
  <si>
    <t>Goričan, 14.04.2024.</t>
  </si>
  <si>
    <t>LOV RIBE UDICOM NA PLOVAK - skupina B 2024.</t>
  </si>
  <si>
    <t>Nenad Kuhanec</t>
  </si>
  <si>
    <t>Marko Čanadi</t>
  </si>
  <si>
    <t>Jan Zrna</t>
  </si>
  <si>
    <t>Žužička Kotoriba</t>
  </si>
  <si>
    <t>Mladen Škoda</t>
  </si>
  <si>
    <t>Marko Škoda</t>
  </si>
  <si>
    <t>Matija Habijan</t>
  </si>
  <si>
    <t>Črnec Donji Hraščan</t>
  </si>
  <si>
    <t>Miroslav Horvat</t>
  </si>
  <si>
    <t>Nenad Tisaj</t>
  </si>
  <si>
    <t>Marta Mutak</t>
  </si>
  <si>
    <t>Ivan Pongrac</t>
  </si>
  <si>
    <t>Branko Mišić</t>
  </si>
  <si>
    <t>MIROSLAV MIKULČIĆ</t>
  </si>
  <si>
    <t>DRAGUTIN KEDMENEC</t>
  </si>
  <si>
    <t>Strana:</t>
  </si>
  <si>
    <t>Delegat:</t>
  </si>
  <si>
    <t>Vrhovni sudac:</t>
  </si>
  <si>
    <t>Tajnik:</t>
  </si>
  <si>
    <t>Ekipni plasman</t>
  </si>
  <si>
    <t>Pojedin. plasman</t>
  </si>
  <si>
    <t>Bodova</t>
  </si>
  <si>
    <t>kategorija:</t>
  </si>
  <si>
    <t>05.05.2024. ŽABNIK</t>
  </si>
  <si>
    <t>dana:</t>
  </si>
  <si>
    <t>STRA MURA ŽABNIK</t>
  </si>
  <si>
    <t>Na vodi:</t>
  </si>
  <si>
    <t>LOV RIBE UDICOM NA PLOVAK</t>
  </si>
  <si>
    <t>ZAVRŠNICA KUPA SENIORI</t>
  </si>
  <si>
    <t>Dnevnik natjecanja:</t>
  </si>
  <si>
    <t>RIBOLOVNI SAVEZ</t>
  </si>
  <si>
    <t>HRVATSKI ŠPORTSKO</t>
  </si>
  <si>
    <t>1/1</t>
  </si>
  <si>
    <t>OSTRIŽ Novakovec</t>
  </si>
  <si>
    <t>RANKO KOVAČ</t>
  </si>
  <si>
    <t>ZVJEZDAN MAĐARIĆ</t>
  </si>
  <si>
    <t>MLADEN MESAREK</t>
  </si>
  <si>
    <t>DRAGUTIN TOT</t>
  </si>
  <si>
    <t>ŽELJKO SABOLIĆ</t>
  </si>
  <si>
    <t>VANJA RADMANIĆ</t>
  </si>
  <si>
    <t>MARKO HORVAT</t>
  </si>
  <si>
    <t>IVAN MEĐIMUREC</t>
  </si>
  <si>
    <t>IVICA BARTOLIĆ</t>
  </si>
  <si>
    <t>JOSIP JUG</t>
  </si>
  <si>
    <t>MARKO ČANADI</t>
  </si>
  <si>
    <t>JAN ZRNA</t>
  </si>
  <si>
    <t>NENAD KUHANEC</t>
  </si>
  <si>
    <t>ŽUŽIČKA Kotoriba</t>
  </si>
  <si>
    <t>RENATO MUČIĆ</t>
  </si>
  <si>
    <t>MARKO ŠKODA</t>
  </si>
  <si>
    <t>KRUNOSLAV MARIĆ</t>
  </si>
  <si>
    <t>MLADEN ŠKODA</t>
  </si>
  <si>
    <t>JURICA TOT</t>
  </si>
  <si>
    <t>MATIJA HABIJAN</t>
  </si>
  <si>
    <t>ZLATNA UDICA Krištanovec</t>
  </si>
  <si>
    <t>MURA. M. Središće</t>
  </si>
  <si>
    <t>RAJMOND POKRIVAČ</t>
  </si>
  <si>
    <t>MENSUR ROŠIĆ</t>
  </si>
  <si>
    <t>NENAD JURINIĆ</t>
  </si>
  <si>
    <t>SMUĐ Draškovec</t>
  </si>
  <si>
    <t>GLAVATICA Prelog</t>
  </si>
  <si>
    <t>NOVAK MIROSLAV</t>
  </si>
  <si>
    <t>JAN VARGA</t>
  </si>
  <si>
    <t>ŽELJKO SLAVIČEK</t>
  </si>
  <si>
    <t>DRAGAN ČONKAŠ</t>
  </si>
  <si>
    <t>DANIJEL BALENT</t>
  </si>
  <si>
    <t>MARIO HREŠČ</t>
  </si>
  <si>
    <t>ČAKOVEC Interland</t>
  </si>
  <si>
    <t>ALEN LEHKEC</t>
  </si>
  <si>
    <t>DRAGUTIN VADLJA</t>
  </si>
  <si>
    <t>STANISLAV TOPLEK</t>
  </si>
  <si>
    <t>GORAN LIPIĆ</t>
  </si>
  <si>
    <t xml:space="preserve">ČRNEC D. Hraščan </t>
  </si>
  <si>
    <t>KLEN COLIMC S. Marija</t>
  </si>
  <si>
    <t>TOMICA BARIĆ</t>
  </si>
  <si>
    <t>IGOR MIHALAC</t>
  </si>
  <si>
    <t>DAMIR ZRNA</t>
  </si>
  <si>
    <t>LUKA POZDEREC</t>
  </si>
  <si>
    <t>BORIS KLARIĆ</t>
  </si>
  <si>
    <t>MIHAEL PONGRAC</t>
  </si>
  <si>
    <t>ZAVRŠNICA KUPA SENIORKE</t>
  </si>
  <si>
    <t>STARA MURA ŽABNIK</t>
  </si>
  <si>
    <t>SENIORKE</t>
  </si>
  <si>
    <t>MARTA MUTAK</t>
  </si>
  <si>
    <t>MARIJANA MUTAK</t>
  </si>
  <si>
    <t>SARA STRBAD</t>
  </si>
  <si>
    <t xml:space="preserve">DRAVA D. Mihaljevec </t>
  </si>
  <si>
    <t>SIMONA VLAŠIĆ</t>
  </si>
  <si>
    <t>LIDIJA ORAČ</t>
  </si>
  <si>
    <t>IVANA VADLJA</t>
  </si>
  <si>
    <t>KLEN S. Marija</t>
  </si>
  <si>
    <t>KARLA LESINGER</t>
  </si>
  <si>
    <t>LJILJANA KOŠČAK</t>
  </si>
  <si>
    <t>ZAVRŠNICA KUPA JUNIORKE</t>
  </si>
  <si>
    <t>05. 05. 2024. ŽABNIK</t>
  </si>
  <si>
    <t>JUNIORKE</t>
  </si>
  <si>
    <t>NIINA HORVAT</t>
  </si>
  <si>
    <t>IVA BAŠNEC</t>
  </si>
  <si>
    <t>STELA HORVAT</t>
  </si>
  <si>
    <t>LANA KOMORSKI</t>
  </si>
  <si>
    <t>LANA KRANJEC</t>
  </si>
  <si>
    <t>IVANA POZDEREC</t>
  </si>
  <si>
    <t>HANA HORVAT</t>
  </si>
  <si>
    <t>EVICA KRALJ</t>
  </si>
  <si>
    <t>VJERA  HRLEC</t>
  </si>
  <si>
    <t>LEA POTARIĆ</t>
  </si>
  <si>
    <t>SARA POKRIVAČ</t>
  </si>
  <si>
    <t>ZAVRŠNICA KUPA JUNIORA</t>
  </si>
  <si>
    <t>JUNIORI</t>
  </si>
  <si>
    <t>PATRIK KOVAČ</t>
  </si>
  <si>
    <t>FABRICIO IŠTVANEK</t>
  </si>
  <si>
    <t>LEON JUG</t>
  </si>
  <si>
    <t>HEDERIĆ MIHAEL</t>
  </si>
  <si>
    <t>LOVRO RODEK</t>
  </si>
  <si>
    <t>FRAN ŠIPEK</t>
  </si>
  <si>
    <t>DINO SLAVIČEK</t>
  </si>
  <si>
    <t>NIKOLA MAĐERIĆ</t>
  </si>
  <si>
    <t>GABRIJEL VARGA</t>
  </si>
  <si>
    <t>GABRIJEL JALŠOVEC</t>
  </si>
  <si>
    <t>IVANO ČONKAŠ</t>
  </si>
  <si>
    <t xml:space="preserve">LIGA JUNIORA MEĐIMURSKE ŽUPANIJE 2024. </t>
  </si>
  <si>
    <t>20.04.SRC Palovec</t>
  </si>
  <si>
    <t>Bašnec Iva</t>
  </si>
  <si>
    <t xml:space="preserve">LIGA KADETA MEĐIMURSKE ŽUPANIJE 2024. </t>
  </si>
  <si>
    <t>Zhuravlov Nikita</t>
  </si>
  <si>
    <t>Blatarić Katja</t>
  </si>
  <si>
    <t>06.10.24. Palovec</t>
  </si>
  <si>
    <t>22.09.24. Žužička</t>
  </si>
  <si>
    <t>15.09.24. Sv.Marija</t>
  </si>
  <si>
    <t>25.08.24. Sv.Marija</t>
  </si>
  <si>
    <t>23.06.24. Selnica</t>
  </si>
  <si>
    <t>09.06.24. Turčišće</t>
  </si>
  <si>
    <t>12.05.24. Palovec</t>
  </si>
  <si>
    <t>21.4.2024. Novakovec</t>
  </si>
  <si>
    <t xml:space="preserve">                                                      </t>
  </si>
  <si>
    <t>21.04.24. Novakovec</t>
  </si>
  <si>
    <t>Alen Lehkec</t>
  </si>
  <si>
    <t>Petar Komorski</t>
  </si>
  <si>
    <t>Boris Klarić</t>
  </si>
  <si>
    <t>Josip Orehovec</t>
  </si>
  <si>
    <t>2. ŽUPANIJSKA  LIGA ZAPAD  2024. g.</t>
  </si>
  <si>
    <t>ČAKOVEC 2 Interland</t>
  </si>
  <si>
    <t>2. ŽUPANIJSKA  LIGA ZAPAD 2024. g.</t>
  </si>
  <si>
    <t>Šaran Podturen</t>
  </si>
  <si>
    <t>Čakovec 2 Interland</t>
  </si>
  <si>
    <t>Verk Križovec</t>
  </si>
  <si>
    <t>Čakovec 1 Interland</t>
  </si>
  <si>
    <t>Stara Mura Miklavec</t>
  </si>
  <si>
    <t>Karas Peklenica</t>
  </si>
  <si>
    <t>2. ŽUPANIJSKA  LIGA ISTOK  2024. g.</t>
  </si>
  <si>
    <t>12.05.24. Šuderica Goričan</t>
  </si>
  <si>
    <t>09.06.24. Žužička Kotoriba</t>
  </si>
  <si>
    <t xml:space="preserve">23.06.24. Stara Graba Turčišće </t>
  </si>
  <si>
    <t>25.08.24. Kanal Orehovica</t>
  </si>
  <si>
    <t>15.09.24. Žužička Kotoriba</t>
  </si>
  <si>
    <t>22.09.24. Stara Graba Turčišće</t>
  </si>
  <si>
    <t>Glavatica Futura Sensas Prelog</t>
  </si>
  <si>
    <t>Žužička 1 Kotoriba</t>
  </si>
  <si>
    <t>Žužička 2 Kotoriba</t>
  </si>
  <si>
    <t>2. ŽUPANIJSKA  LIGA ISTOK 2024. g.</t>
  </si>
  <si>
    <t>Dragan Čonkaš</t>
  </si>
  <si>
    <t>Mario Hrešć</t>
  </si>
  <si>
    <t>Josip Oršuš</t>
  </si>
  <si>
    <t>Stanislav Mikulić</t>
  </si>
  <si>
    <t>Branko Mesarić</t>
  </si>
  <si>
    <t>Danijel Novak</t>
  </si>
  <si>
    <t>Branko Vlah</t>
  </si>
  <si>
    <t>Krešimir Zvošec</t>
  </si>
  <si>
    <t>Lino Trajbar</t>
  </si>
  <si>
    <t>Anto Čukić</t>
  </si>
  <si>
    <t>Tihomir Židov</t>
  </si>
  <si>
    <t>Patrik Horvat</t>
  </si>
  <si>
    <t>Igor Sobočanec</t>
  </si>
  <si>
    <t>SSRDMŽ</t>
  </si>
  <si>
    <t>Lehkec Ivan</t>
  </si>
  <si>
    <t>Linjak Palovec</t>
  </si>
  <si>
    <t>Pokrivač Rajmond</t>
  </si>
  <si>
    <t>Mura Mursko Središće</t>
  </si>
  <si>
    <t>Orehovec Ivan</t>
  </si>
  <si>
    <t>Klen Sv. Marija</t>
  </si>
  <si>
    <t>Peter Dragutin</t>
  </si>
  <si>
    <t>Zrna Damir</t>
  </si>
  <si>
    <t>Slaviček Željko</t>
  </si>
  <si>
    <t>Smuđ Draškovec</t>
  </si>
  <si>
    <t>Halić Marijan</t>
  </si>
  <si>
    <t>Linjak Ivanovec</t>
  </si>
  <si>
    <t>Žganec Vladimir</t>
  </si>
  <si>
    <t>Zlatna udica Krištanovec</t>
  </si>
  <si>
    <t>Nađ Nenad</t>
  </si>
  <si>
    <t>Bočkaj Darko</t>
  </si>
  <si>
    <t>Ostriž Novakovec</t>
  </si>
  <si>
    <t>Čeh Dragutin</t>
  </si>
  <si>
    <t>Furdi Marijan</t>
  </si>
  <si>
    <t>Horvat Damir</t>
  </si>
  <si>
    <t>Perko Miljenko</t>
  </si>
  <si>
    <t>TSH Sensas SOM.SI Čakovec</t>
  </si>
  <si>
    <t>Pranklin Zvonko</t>
  </si>
  <si>
    <t>Palinovec</t>
  </si>
  <si>
    <t>Orač Lidija</t>
  </si>
  <si>
    <t>Nađ Ladislav</t>
  </si>
  <si>
    <t>Ružić Branko</t>
  </si>
  <si>
    <t>Toplek Stanislav</t>
  </si>
  <si>
    <t>Marinić Mario</t>
  </si>
  <si>
    <t>Interland Čakovec</t>
  </si>
  <si>
    <t>Škoda Mladen</t>
  </si>
  <si>
    <t>Klobučarić Stjepan</t>
  </si>
  <si>
    <t>ROŠIĆ MENSUR</t>
  </si>
  <si>
    <t>MURA MURSKO SREDIŠĆE</t>
  </si>
  <si>
    <t>ZELIĆ VLADIMIR</t>
  </si>
  <si>
    <t>LINJAK PALOVEC</t>
  </si>
  <si>
    <t>MARĐETKO JOSIP</t>
  </si>
  <si>
    <t>SOM KOTORIBA</t>
  </si>
  <si>
    <t xml:space="preserve">KEDMENEC DRAGUTIN </t>
  </si>
  <si>
    <t>KLEN SVETA MARIJA</t>
  </si>
  <si>
    <t>ZADRAVEC IVAN</t>
  </si>
  <si>
    <t>FILIPAŠIĆ DRAGO</t>
  </si>
  <si>
    <t>KATANČIĆ ZLATKO</t>
  </si>
  <si>
    <t>RIBICA TURČIŠĆE</t>
  </si>
  <si>
    <t>MEĐIMOREC IVAN</t>
  </si>
  <si>
    <t>DOLENEC ŽELJKO</t>
  </si>
  <si>
    <t>MIKLOŠKA JOSIP</t>
  </si>
  <si>
    <t>GLAVATICA FUTURA SENSAS PRELOG</t>
  </si>
  <si>
    <t>MIŠIĆ BRANKO</t>
  </si>
  <si>
    <t>DRAVA DONJI MIHALJEVEC</t>
  </si>
  <si>
    <t>DEBAN IVAN</t>
  </si>
  <si>
    <t>HORVAT DRAGUTIN</t>
  </si>
  <si>
    <t>KOVAČ MLADEN</t>
  </si>
  <si>
    <t>JAGEC JOSIP</t>
  </si>
  <si>
    <t>INTERLAND ČAKOVEC</t>
  </si>
  <si>
    <t>PONGRAC IVAN</t>
  </si>
  <si>
    <t>KEDMENEC ANTUN</t>
  </si>
  <si>
    <t>ČERJAVIĆ MARIJAN</t>
  </si>
  <si>
    <t>PAVLIC IGNAC</t>
  </si>
  <si>
    <t>SMUĐ DRAĐKOVEC</t>
  </si>
  <si>
    <t>ČRNEC, Donji Hrašćan</t>
  </si>
  <si>
    <t>KLEN 1,     Sv.Marija</t>
  </si>
  <si>
    <t>TSH 2,     Čakovec</t>
  </si>
  <si>
    <t>LINJAK,     Palovec</t>
  </si>
  <si>
    <t>SMUĐ,      Draškovec</t>
  </si>
  <si>
    <t>TSH 1,      Čakovec</t>
  </si>
  <si>
    <t>LINJAK,     Ivanovec</t>
  </si>
  <si>
    <t>KLEN 2,     Sv.Marija</t>
  </si>
  <si>
    <t>SOM 2,      Kotoriba</t>
  </si>
  <si>
    <t>LINJAK, Paalovec</t>
  </si>
  <si>
    <t>Lana Kranjec</t>
  </si>
  <si>
    <t>Josip Orehov</t>
  </si>
  <si>
    <t>Miroslav Novak</t>
  </si>
  <si>
    <t>Marijan Halić</t>
  </si>
  <si>
    <t>Nenad Legin</t>
  </si>
  <si>
    <t>Juričan Zoran</t>
  </si>
  <si>
    <t>Stjepan Ružić</t>
  </si>
  <si>
    <t>09.06. Retencija Selnica</t>
  </si>
  <si>
    <t>Božić Goran</t>
  </si>
  <si>
    <t>Vrančić Damir</t>
  </si>
  <si>
    <t>Čeki Josip</t>
  </si>
  <si>
    <t>Gotal Zoran</t>
  </si>
  <si>
    <t>Tot Dragutin</t>
  </si>
  <si>
    <t>Trupković Mladen</t>
  </si>
  <si>
    <t>Jug Josip</t>
  </si>
  <si>
    <t xml:space="preserve">Čeh Dragutin </t>
  </si>
  <si>
    <t>Lisjak Marijan</t>
  </si>
  <si>
    <t>Lisjak Saša</t>
  </si>
  <si>
    <t>Toplek Stanko</t>
  </si>
  <si>
    <t>Herceg Mario</t>
  </si>
  <si>
    <t>Posel Dragutin</t>
  </si>
  <si>
    <t xml:space="preserve">Klobučarić Stjepan </t>
  </si>
  <si>
    <t>Horvat Dario</t>
  </si>
  <si>
    <t>Rožman Marijan</t>
  </si>
  <si>
    <t>Bartolić Ivica</t>
  </si>
  <si>
    <t>Oreški Darko</t>
  </si>
  <si>
    <t>Vrančić Mihael</t>
  </si>
  <si>
    <t>Lepen Dragutin</t>
  </si>
  <si>
    <t>Novak Dean</t>
  </si>
  <si>
    <t>Simon Dragutin</t>
  </si>
  <si>
    <t>Bočkor Miljenko</t>
  </si>
  <si>
    <t>Kovač Ivica</t>
  </si>
  <si>
    <t>Tkalec Leo</t>
  </si>
  <si>
    <t>Šoštarić Ivan</t>
  </si>
  <si>
    <t>Tkalec Mladen</t>
  </si>
  <si>
    <t>Tkalec Mihael</t>
  </si>
  <si>
    <t>Drk Dragutin</t>
  </si>
  <si>
    <t>Črnec Donji Hrašćan</t>
  </si>
  <si>
    <t>Štuka D.Dubrava</t>
  </si>
  <si>
    <t>Klen 1 Sv. Marija</t>
  </si>
  <si>
    <t>Klen 2 Sv. Marija</t>
  </si>
  <si>
    <t>08.06. Šudrgraba Kotoriba</t>
  </si>
  <si>
    <t>Lovro Balažinec</t>
  </si>
  <si>
    <t>Štuka D. Dubrava</t>
  </si>
  <si>
    <t>Ivan Jurčec</t>
  </si>
  <si>
    <t>Karlo Bergovec</t>
  </si>
  <si>
    <t>Goran Jeđut</t>
  </si>
  <si>
    <t>Marcel Koss</t>
  </si>
  <si>
    <t>Milan Sović</t>
  </si>
  <si>
    <t>Zvonimir Dravec</t>
  </si>
  <si>
    <t>Jakob Kolar</t>
  </si>
  <si>
    <t>Ljubomir Žuljić</t>
  </si>
  <si>
    <t>Petar Jambrošić</t>
  </si>
  <si>
    <t>Dinko Vidović</t>
  </si>
  <si>
    <t>Simona Vlašić</t>
  </si>
  <si>
    <t>Nikola Seličanec</t>
  </si>
  <si>
    <t>Nikola Filipašić</t>
  </si>
  <si>
    <t>Goran Marđetko</t>
  </si>
  <si>
    <t>Kristijan Pozderec</t>
  </si>
  <si>
    <t>Damin Novak</t>
  </si>
  <si>
    <t>Vedran Jakupak</t>
  </si>
  <si>
    <t>Darko Vlašić</t>
  </si>
  <si>
    <t>Josip Varga</t>
  </si>
  <si>
    <t>Dragutin Peter</t>
  </si>
  <si>
    <t>Sandi Rusak</t>
  </si>
  <si>
    <t xml:space="preserve">18.08. </t>
  </si>
  <si>
    <t>Grgetić Tomislav</t>
  </si>
  <si>
    <t>Pešec Dražen</t>
  </si>
  <si>
    <t>Horvat Mario</t>
  </si>
  <si>
    <t>Žnidarić Dario</t>
  </si>
  <si>
    <t>Vlah Marko</t>
  </si>
  <si>
    <t>Mehmeti Matija</t>
  </si>
  <si>
    <t>Bubanić Željko</t>
  </si>
  <si>
    <t>Klarić Dejan</t>
  </si>
  <si>
    <t>Duhović Matija</t>
  </si>
  <si>
    <t>Novak Dino</t>
  </si>
  <si>
    <t>Mesarek Mladen</t>
  </si>
  <si>
    <t>Erdelji Matija</t>
  </si>
  <si>
    <t>Nerer Lovro</t>
  </si>
  <si>
    <t>Čikov Sv.Martin</t>
  </si>
  <si>
    <t>Bilić Jasmin</t>
  </si>
  <si>
    <t>Bergovec Ivan</t>
  </si>
  <si>
    <t>Šafarić Đuro</t>
  </si>
  <si>
    <t>Horvatić Tomislav</t>
  </si>
  <si>
    <t>Toplek Dario</t>
  </si>
  <si>
    <t>Purgar Željko</t>
  </si>
  <si>
    <t>Ferenčak Ivica</t>
  </si>
  <si>
    <t>Petrović Stjepan</t>
  </si>
  <si>
    <t>Baksa Tomica</t>
  </si>
  <si>
    <t>Felker Mihael</t>
  </si>
  <si>
    <t>Rusak Mihael</t>
  </si>
  <si>
    <t>Tomašić Luka</t>
  </si>
  <si>
    <t>Tisaj Nenad</t>
  </si>
  <si>
    <t>Šipek Matija</t>
  </si>
  <si>
    <t>Varga Miroslav</t>
  </si>
  <si>
    <t>Baumhak Sergej</t>
  </si>
  <si>
    <t>Novak Goran</t>
  </si>
  <si>
    <t>Strahija Božidar</t>
  </si>
  <si>
    <t>Hozjak Tomislav</t>
  </si>
  <si>
    <t xml:space="preserve">Praklin Zvonko </t>
  </si>
  <si>
    <t>Fegeš Hrvoje</t>
  </si>
  <si>
    <t>Škorjanec Dejan</t>
  </si>
  <si>
    <t>Grgan Nikola</t>
  </si>
  <si>
    <t>Drvoderić Francek</t>
  </si>
  <si>
    <t>Damir Horvat</t>
  </si>
  <si>
    <t>Zdravko Slavićek</t>
  </si>
  <si>
    <t>Mihael Hederić</t>
  </si>
  <si>
    <t>Antun Varga</t>
  </si>
  <si>
    <t>Josip Zrna</t>
  </si>
  <si>
    <t>Nina Horvat</t>
  </si>
  <si>
    <t>Florijan Juričan</t>
  </si>
  <si>
    <t>Jagec Josip</t>
  </si>
  <si>
    <t>Židov Lovro</t>
  </si>
  <si>
    <t>Glavatica Futtura sensas Prelog</t>
  </si>
  <si>
    <t>Gudlin Ivan</t>
  </si>
  <si>
    <t>IVANOVIĆ BRANKO</t>
  </si>
  <si>
    <t>SMUĐ GORIČAN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</si>
</sst>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n&quot;_-;\-* #,##0.00\ &quot;kn&quot;_-;_-* &quot;-&quot;??\ &quot;kn&quot;_-;_-@_-"/>
  </numFmts>
  <fonts count="51" x14ac:knownFonts="1"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name val="Arial"/>
      <family val="2"/>
    </font>
    <font>
      <sz val="13"/>
      <name val="Arial"/>
      <family val="2"/>
      <charset val="238"/>
    </font>
    <font>
      <sz val="11"/>
      <name val="Arial"/>
      <family val="2"/>
      <charset val="238"/>
    </font>
    <font>
      <sz val="13"/>
      <name val="Arial"/>
      <family val="2"/>
      <charset val="238"/>
    </font>
    <font>
      <sz val="11"/>
      <name val="Arial"/>
      <family val="2"/>
      <charset val="238"/>
    </font>
    <font>
      <b/>
      <sz val="16"/>
      <name val="Arial"/>
      <family val="2"/>
      <charset val="238"/>
    </font>
    <font>
      <sz val="14"/>
      <name val="Arial"/>
      <family val="2"/>
      <charset val="238"/>
    </font>
    <font>
      <b/>
      <u/>
      <sz val="16"/>
      <name val="Arial"/>
      <family val="2"/>
      <charset val="238"/>
    </font>
    <font>
      <b/>
      <u/>
      <sz val="14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sz val="13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8"/>
      <name val="Arial"/>
      <family val="2"/>
      <charset val="238"/>
    </font>
    <font>
      <sz val="22"/>
      <name val="Arial"/>
      <family val="2"/>
      <charset val="238"/>
    </font>
    <font>
      <sz val="10"/>
      <name val="Arial"/>
      <charset val="238"/>
    </font>
    <font>
      <b/>
      <sz val="10"/>
      <color indexed="81"/>
      <name val="Tahoma"/>
      <family val="2"/>
      <charset val="238"/>
    </font>
    <font>
      <sz val="10"/>
      <color indexed="81"/>
      <name val="Tahoma"/>
      <family val="2"/>
      <charset val="238"/>
    </font>
    <font>
      <sz val="12"/>
      <name val="Arial"/>
      <charset val="238"/>
    </font>
    <font>
      <sz val="12"/>
      <name val="Arial"/>
    </font>
    <font>
      <sz val="11"/>
      <name val="Arial"/>
      <charset val="238"/>
    </font>
    <font>
      <b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2">
    <xf numFmtId="0" fontId="0" fillId="0" borderId="0"/>
    <xf numFmtId="0" fontId="27" fillId="0" borderId="0"/>
    <xf numFmtId="0" fontId="8" fillId="0" borderId="0"/>
    <xf numFmtId="0" fontId="31" fillId="0" borderId="0"/>
    <xf numFmtId="0" fontId="32" fillId="0" borderId="0"/>
    <xf numFmtId="0" fontId="8" fillId="0" borderId="0"/>
    <xf numFmtId="44" fontId="27" fillId="0" borderId="0" applyFont="0" applyFill="0" applyBorder="0" applyAlignment="0" applyProtection="0"/>
    <xf numFmtId="0" fontId="38" fillId="0" borderId="0"/>
    <xf numFmtId="44" fontId="38" fillId="0" borderId="0" applyFont="0" applyFill="0" applyBorder="0" applyAlignment="0" applyProtection="0"/>
    <xf numFmtId="0" fontId="40" fillId="0" borderId="0"/>
    <xf numFmtId="0" fontId="44" fillId="0" borderId="0"/>
    <xf numFmtId="44" fontId="44" fillId="0" borderId="0" applyFont="0" applyFill="0" applyBorder="0" applyAlignment="0" applyProtection="0"/>
  </cellStyleXfs>
  <cellXfs count="857">
    <xf numFmtId="0" fontId="0" fillId="0" borderId="0" xfId="0"/>
    <xf numFmtId="0" fontId="1" fillId="0" borderId="0" xfId="0" applyFont="1" applyAlignment="1">
      <alignment horizontal="center"/>
    </xf>
    <xf numFmtId="3" fontId="0" fillId="0" borderId="0" xfId="0" applyNumberFormat="1"/>
    <xf numFmtId="0" fontId="4" fillId="0" borderId="1" xfId="0" applyFont="1" applyBorder="1" applyAlignment="1">
      <alignment horizontal="center"/>
    </xf>
    <xf numFmtId="0" fontId="0" fillId="0" borderId="1" xfId="0" applyBorder="1"/>
    <xf numFmtId="3" fontId="0" fillId="0" borderId="1" xfId="0" applyNumberFormat="1" applyBorder="1"/>
    <xf numFmtId="0" fontId="8" fillId="2" borderId="2" xfId="0" applyFont="1" applyFill="1" applyBorder="1" applyAlignment="1">
      <alignment horizontal="center"/>
    </xf>
    <xf numFmtId="3" fontId="8" fillId="2" borderId="3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3" fontId="8" fillId="2" borderId="6" xfId="0" applyNumberFormat="1" applyFont="1" applyFill="1" applyBorder="1" applyAlignment="1">
      <alignment horizontal="center"/>
    </xf>
    <xf numFmtId="3" fontId="8" fillId="2" borderId="7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3" fontId="8" fillId="2" borderId="10" xfId="0" applyNumberFormat="1" applyFont="1" applyFill="1" applyBorder="1" applyAlignment="1">
      <alignment horizontal="center"/>
    </xf>
    <xf numFmtId="3" fontId="8" fillId="2" borderId="11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3" fontId="8" fillId="2" borderId="13" xfId="0" applyNumberFormat="1" applyFont="1" applyFill="1" applyBorder="1" applyAlignment="1">
      <alignment horizontal="center"/>
    </xf>
    <xf numFmtId="3" fontId="8" fillId="2" borderId="14" xfId="0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3" fontId="8" fillId="2" borderId="17" xfId="0" applyNumberFormat="1" applyFont="1" applyFill="1" applyBorder="1" applyAlignment="1">
      <alignment horizontal="center" vertical="center"/>
    </xf>
    <xf numFmtId="3" fontId="8" fillId="2" borderId="18" xfId="0" applyNumberFormat="1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1" fillId="0" borderId="19" xfId="0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right" vertical="center" shrinkToFit="1"/>
      <protection hidden="1"/>
    </xf>
    <xf numFmtId="3" fontId="1" fillId="0" borderId="22" xfId="0" applyNumberFormat="1" applyFont="1" applyBorder="1" applyAlignment="1" applyProtection="1">
      <alignment horizontal="right" vertical="center" shrinkToFit="1"/>
      <protection hidden="1"/>
    </xf>
    <xf numFmtId="3" fontId="1" fillId="0" borderId="21" xfId="0" applyNumberFormat="1" applyFont="1" applyBorder="1" applyAlignment="1" applyProtection="1">
      <alignment horizontal="right" vertical="center" shrinkToFit="1"/>
      <protection hidden="1"/>
    </xf>
    <xf numFmtId="0" fontId="1" fillId="0" borderId="23" xfId="0" applyFont="1" applyBorder="1" applyAlignment="1" applyProtection="1">
      <alignment horizontal="center" vertical="center" shrinkToFit="1"/>
      <protection hidden="1"/>
    </xf>
    <xf numFmtId="3" fontId="1" fillId="0" borderId="23" xfId="0" applyNumberFormat="1" applyFont="1" applyBorder="1" applyAlignment="1" applyProtection="1">
      <alignment horizontal="right" vertical="center" shrinkToFit="1"/>
      <protection hidden="1"/>
    </xf>
    <xf numFmtId="0" fontId="10" fillId="0" borderId="21" xfId="0" applyFont="1" applyBorder="1" applyAlignment="1" applyProtection="1">
      <alignment horizontal="center" vertical="center" shrinkToFit="1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3" fontId="1" fillId="0" borderId="28" xfId="0" applyNumberFormat="1" applyFont="1" applyBorder="1" applyAlignment="1" applyProtection="1">
      <alignment horizontal="right" vertical="center" shrinkToFit="1"/>
      <protection hidden="1"/>
    </xf>
    <xf numFmtId="0" fontId="2" fillId="0" borderId="25" xfId="0" applyFont="1" applyBorder="1" applyAlignment="1" applyProtection="1">
      <alignment horizontal="center" vertical="center" shrinkToFit="1"/>
      <protection hidden="1"/>
    </xf>
    <xf numFmtId="3" fontId="1" fillId="0" borderId="26" xfId="0" applyNumberFormat="1" applyFont="1" applyBorder="1" applyAlignment="1" applyProtection="1">
      <alignment horizontal="right" vertical="center" shrinkToFit="1"/>
      <protection hidden="1"/>
    </xf>
    <xf numFmtId="3" fontId="9" fillId="0" borderId="26" xfId="0" applyNumberFormat="1" applyFont="1" applyBorder="1" applyAlignment="1" applyProtection="1">
      <alignment horizontal="right" vertical="center" shrinkToFit="1"/>
      <protection hidden="1"/>
    </xf>
    <xf numFmtId="0" fontId="2" fillId="0" borderId="29" xfId="0" applyFont="1" applyBorder="1" applyAlignment="1" applyProtection="1">
      <alignment horizontal="left" vertical="center" shrinkToFit="1"/>
      <protection hidden="1"/>
    </xf>
    <xf numFmtId="0" fontId="1" fillId="0" borderId="24" xfId="0" applyFont="1" applyBorder="1" applyAlignment="1" applyProtection="1">
      <alignment horizontal="left" vertical="center" shrinkToFit="1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1" fillId="0" borderId="34" xfId="0" applyFont="1" applyBorder="1" applyAlignment="1" applyProtection="1">
      <alignment horizontal="center" vertical="center" shrinkToFit="1"/>
      <protection hidden="1"/>
    </xf>
    <xf numFmtId="0" fontId="10" fillId="0" borderId="35" xfId="0" applyFont="1" applyBorder="1" applyAlignment="1" applyProtection="1">
      <alignment horizontal="center" vertical="center" shrinkToFit="1"/>
      <protection hidden="1"/>
    </xf>
    <xf numFmtId="0" fontId="0" fillId="0" borderId="0" xfId="0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3" fontId="9" fillId="0" borderId="22" xfId="0" applyNumberFormat="1" applyFont="1" applyBorder="1" applyAlignment="1" applyProtection="1">
      <alignment horizontal="right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right" vertical="center" shrinkToFit="1"/>
      <protection hidden="1"/>
    </xf>
    <xf numFmtId="0" fontId="2" fillId="0" borderId="27" xfId="0" applyFont="1" applyBorder="1" applyAlignment="1" applyProtection="1">
      <alignment horizontal="center" vertical="center" shrinkToFit="1"/>
      <protection hidden="1"/>
    </xf>
    <xf numFmtId="3" fontId="9" fillId="0" borderId="28" xfId="0" applyNumberFormat="1" applyFont="1" applyBorder="1" applyAlignment="1" applyProtection="1">
      <alignment horizontal="right" vertical="center" shrinkToFit="1"/>
      <protection hidden="1"/>
    </xf>
    <xf numFmtId="3" fontId="9" fillId="0" borderId="35" xfId="0" applyNumberFormat="1" applyFont="1" applyBorder="1" applyAlignment="1" applyProtection="1">
      <alignment horizontal="right" vertical="center" shrinkToFit="1"/>
      <protection hidden="1"/>
    </xf>
    <xf numFmtId="3" fontId="9" fillId="0" borderId="32" xfId="0" applyNumberFormat="1" applyFont="1" applyBorder="1" applyAlignment="1" applyProtection="1">
      <alignment horizontal="right" vertical="center" shrinkToFit="1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7" fillId="2" borderId="41" xfId="0" applyFont="1" applyFill="1" applyBorder="1" applyAlignment="1" applyProtection="1">
      <alignment horizontal="center" vertical="center"/>
      <protection hidden="1"/>
    </xf>
    <xf numFmtId="0" fontId="24" fillId="2" borderId="42" xfId="0" applyFont="1" applyFill="1" applyBorder="1" applyAlignment="1" applyProtection="1">
      <alignment horizontal="center" vertical="center" textRotation="90" wrapText="1"/>
      <protection hidden="1"/>
    </xf>
    <xf numFmtId="0" fontId="18" fillId="2" borderId="42" xfId="0" applyFont="1" applyFill="1" applyBorder="1" applyAlignment="1" applyProtection="1">
      <alignment horizontal="center" vertical="center" wrapText="1"/>
      <protection hidden="1"/>
    </xf>
    <xf numFmtId="0" fontId="24" fillId="2" borderId="43" xfId="0" applyFont="1" applyFill="1" applyBorder="1" applyAlignment="1" applyProtection="1">
      <alignment horizontal="center" vertical="center" textRotation="90" wrapText="1"/>
      <protection hidden="1"/>
    </xf>
    <xf numFmtId="0" fontId="17" fillId="2" borderId="44" xfId="0" applyFont="1" applyFill="1" applyBorder="1" applyAlignment="1" applyProtection="1">
      <alignment horizontal="center" vertical="center"/>
      <protection hidden="1"/>
    </xf>
    <xf numFmtId="0" fontId="24" fillId="2" borderId="45" xfId="0" applyFont="1" applyFill="1" applyBorder="1" applyAlignment="1" applyProtection="1">
      <alignment horizontal="center" vertical="center" textRotation="90" wrapText="1"/>
      <protection hidden="1"/>
    </xf>
    <xf numFmtId="0" fontId="18" fillId="0" borderId="46" xfId="0" applyFont="1" applyBorder="1" applyAlignment="1" applyProtection="1">
      <alignment horizontal="center"/>
      <protection hidden="1"/>
    </xf>
    <xf numFmtId="0" fontId="10" fillId="0" borderId="47" xfId="0" applyFont="1" applyBorder="1" applyAlignment="1" applyProtection="1">
      <alignment horizontal="center"/>
      <protection hidden="1"/>
    </xf>
    <xf numFmtId="3" fontId="1" fillId="0" borderId="48" xfId="0" applyNumberFormat="1" applyFont="1" applyBorder="1" applyAlignment="1" applyProtection="1">
      <alignment horizontal="right" vertical="center" shrinkToFit="1"/>
      <protection hidden="1"/>
    </xf>
    <xf numFmtId="0" fontId="1" fillId="0" borderId="36" xfId="0" applyFont="1" applyBorder="1" applyAlignment="1" applyProtection="1">
      <alignment horizontal="center" vertical="center" shrinkToFit="1"/>
      <protection hidden="1"/>
    </xf>
    <xf numFmtId="0" fontId="25" fillId="0" borderId="37" xfId="0" applyFont="1" applyBorder="1" applyAlignment="1" applyProtection="1">
      <alignment shrinkToFit="1"/>
      <protection hidden="1"/>
    </xf>
    <xf numFmtId="0" fontId="25" fillId="0" borderId="46" xfId="0" applyFont="1" applyBorder="1" applyAlignment="1" applyProtection="1">
      <alignment shrinkToFit="1"/>
      <protection hidden="1"/>
    </xf>
    <xf numFmtId="0" fontId="26" fillId="0" borderId="20" xfId="0" applyFont="1" applyBorder="1" applyAlignment="1" applyProtection="1">
      <alignment horizontal="center"/>
      <protection hidden="1"/>
    </xf>
    <xf numFmtId="0" fontId="26" fillId="0" borderId="20" xfId="0" applyFont="1" applyBorder="1" applyProtection="1">
      <protection hidden="1"/>
    </xf>
    <xf numFmtId="0" fontId="26" fillId="0" borderId="47" xfId="0" applyFont="1" applyBorder="1" applyAlignment="1" applyProtection="1">
      <alignment horizontal="center"/>
      <protection hidden="1"/>
    </xf>
    <xf numFmtId="0" fontId="25" fillId="0" borderId="49" xfId="0" applyFont="1" applyBorder="1" applyAlignment="1" applyProtection="1">
      <alignment shrinkToFit="1"/>
      <protection hidden="1"/>
    </xf>
    <xf numFmtId="0" fontId="26" fillId="0" borderId="37" xfId="0" applyFont="1" applyBorder="1" applyAlignment="1" applyProtection="1">
      <alignment horizontal="center"/>
      <protection hidden="1"/>
    </xf>
    <xf numFmtId="0" fontId="26" fillId="0" borderId="49" xfId="0" applyFont="1" applyBorder="1" applyAlignment="1" applyProtection="1">
      <alignment horizontal="center"/>
      <protection hidden="1"/>
    </xf>
    <xf numFmtId="0" fontId="26" fillId="0" borderId="20" xfId="0" applyFont="1" applyBorder="1" applyAlignment="1" applyProtection="1">
      <alignment shrinkToFit="1"/>
      <protection hidden="1"/>
    </xf>
    <xf numFmtId="0" fontId="15" fillId="0" borderId="37" xfId="0" applyFont="1" applyBorder="1" applyAlignment="1" applyProtection="1">
      <alignment shrinkToFit="1"/>
      <protection hidden="1"/>
    </xf>
    <xf numFmtId="0" fontId="28" fillId="0" borderId="20" xfId="1" applyFont="1" applyBorder="1" applyProtection="1">
      <protection hidden="1"/>
    </xf>
    <xf numFmtId="0" fontId="28" fillId="0" borderId="46" xfId="1" applyFont="1" applyBorder="1" applyAlignment="1" applyProtection="1">
      <alignment horizontal="center"/>
      <protection hidden="1"/>
    </xf>
    <xf numFmtId="0" fontId="29" fillId="0" borderId="37" xfId="1" applyFont="1" applyBorder="1" applyAlignment="1" applyProtection="1">
      <alignment shrinkToFit="1"/>
      <protection hidden="1"/>
    </xf>
    <xf numFmtId="0" fontId="29" fillId="0" borderId="46" xfId="1" applyFont="1" applyBorder="1" applyAlignment="1" applyProtection="1">
      <alignment shrinkToFit="1"/>
      <protection hidden="1"/>
    </xf>
    <xf numFmtId="0" fontId="28" fillId="0" borderId="20" xfId="1" applyFont="1" applyBorder="1" applyAlignment="1" applyProtection="1">
      <alignment horizontal="center"/>
      <protection hidden="1"/>
    </xf>
    <xf numFmtId="0" fontId="28" fillId="0" borderId="47" xfId="1" applyFont="1" applyBorder="1" applyAlignment="1" applyProtection="1">
      <alignment horizontal="center"/>
      <protection hidden="1"/>
    </xf>
    <xf numFmtId="0" fontId="29" fillId="0" borderId="49" xfId="1" applyFont="1" applyBorder="1" applyAlignment="1" applyProtection="1">
      <alignment shrinkToFit="1"/>
      <protection hidden="1"/>
    </xf>
    <xf numFmtId="0" fontId="28" fillId="0" borderId="37" xfId="1" applyFont="1" applyBorder="1" applyAlignment="1" applyProtection="1">
      <alignment horizontal="center"/>
      <protection hidden="1"/>
    </xf>
    <xf numFmtId="0" fontId="28" fillId="0" borderId="49" xfId="1" applyFont="1" applyBorder="1" applyAlignment="1" applyProtection="1">
      <alignment horizontal="center"/>
      <protection hidden="1"/>
    </xf>
    <xf numFmtId="0" fontId="28" fillId="0" borderId="20" xfId="1" applyFont="1" applyBorder="1" applyAlignment="1" applyProtection="1">
      <alignment shrinkToFit="1"/>
      <protection hidden="1"/>
    </xf>
    <xf numFmtId="0" fontId="10" fillId="0" borderId="47" xfId="1" applyFont="1" applyBorder="1" applyAlignment="1" applyProtection="1">
      <alignment horizontal="center"/>
      <protection hidden="1"/>
    </xf>
    <xf numFmtId="0" fontId="29" fillId="0" borderId="50" xfId="1" applyFont="1" applyBorder="1" applyAlignment="1" applyProtection="1">
      <alignment shrinkToFit="1"/>
      <protection hidden="1"/>
    </xf>
    <xf numFmtId="0" fontId="28" fillId="0" borderId="51" xfId="1" applyFont="1" applyBorder="1" applyAlignment="1" applyProtection="1">
      <alignment horizontal="center"/>
      <protection hidden="1"/>
    </xf>
    <xf numFmtId="0" fontId="28" fillId="0" borderId="51" xfId="1" applyFont="1" applyBorder="1" applyProtection="1">
      <protection hidden="1"/>
    </xf>
    <xf numFmtId="0" fontId="28" fillId="0" borderId="52" xfId="1" applyFont="1" applyBorder="1" applyAlignment="1" applyProtection="1">
      <alignment horizontal="center"/>
      <protection hidden="1"/>
    </xf>
    <xf numFmtId="0" fontId="29" fillId="0" borderId="53" xfId="1" applyFont="1" applyBorder="1" applyAlignment="1" applyProtection="1">
      <alignment shrinkToFit="1"/>
      <protection hidden="1"/>
    </xf>
    <xf numFmtId="0" fontId="28" fillId="0" borderId="54" xfId="1" applyFont="1" applyBorder="1" applyAlignment="1" applyProtection="1">
      <alignment horizontal="center"/>
      <protection hidden="1"/>
    </xf>
    <xf numFmtId="0" fontId="28" fillId="0" borderId="53" xfId="1" applyFont="1" applyBorder="1" applyAlignment="1" applyProtection="1">
      <alignment horizontal="center"/>
      <protection hidden="1"/>
    </xf>
    <xf numFmtId="0" fontId="10" fillId="0" borderId="52" xfId="1" applyFont="1" applyBorder="1" applyAlignment="1" applyProtection="1">
      <alignment horizontal="center"/>
      <protection hidden="1"/>
    </xf>
    <xf numFmtId="0" fontId="28" fillId="0" borderId="51" xfId="1" applyFont="1" applyBorder="1" applyAlignment="1" applyProtection="1">
      <alignment shrinkToFit="1"/>
      <protection hidden="1"/>
    </xf>
    <xf numFmtId="0" fontId="18" fillId="0" borderId="50" xfId="0" applyFont="1" applyBorder="1" applyAlignment="1" applyProtection="1">
      <alignment horizontal="center"/>
      <protection hidden="1"/>
    </xf>
    <xf numFmtId="0" fontId="10" fillId="0" borderId="37" xfId="1" applyFont="1" applyBorder="1" applyAlignment="1" applyProtection="1">
      <alignment horizontal="center"/>
      <protection hidden="1"/>
    </xf>
    <xf numFmtId="0" fontId="0" fillId="0" borderId="55" xfId="0" applyBorder="1"/>
    <xf numFmtId="0" fontId="0" fillId="0" borderId="56" xfId="0" applyBorder="1"/>
    <xf numFmtId="0" fontId="17" fillId="0" borderId="57" xfId="0" applyFont="1" applyBorder="1" applyAlignment="1" applyProtection="1">
      <alignment shrinkToFit="1"/>
      <protection hidden="1"/>
    </xf>
    <xf numFmtId="0" fontId="18" fillId="0" borderId="7" xfId="0" applyFont="1" applyBorder="1" applyProtection="1">
      <protection hidden="1"/>
    </xf>
    <xf numFmtId="0" fontId="18" fillId="0" borderId="58" xfId="0" applyFont="1" applyBorder="1" applyAlignment="1" applyProtection="1">
      <alignment horizontal="center"/>
      <protection hidden="1"/>
    </xf>
    <xf numFmtId="0" fontId="18" fillId="0" borderId="7" xfId="0" applyFont="1" applyBorder="1" applyAlignment="1" applyProtection="1">
      <alignment horizontal="center"/>
      <protection hidden="1"/>
    </xf>
    <xf numFmtId="0" fontId="18" fillId="0" borderId="59" xfId="0" applyFont="1" applyBorder="1" applyAlignment="1" applyProtection="1">
      <alignment horizontal="center"/>
      <protection hidden="1"/>
    </xf>
    <xf numFmtId="0" fontId="17" fillId="0" borderId="5" xfId="0" applyFont="1" applyBorder="1" applyAlignment="1" applyProtection="1">
      <alignment shrinkToFit="1"/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18" fillId="0" borderId="58" xfId="0" applyFont="1" applyBorder="1" applyProtection="1">
      <protection hidden="1"/>
    </xf>
    <xf numFmtId="0" fontId="17" fillId="0" borderId="60" xfId="0" applyFont="1" applyBorder="1" applyAlignment="1" applyProtection="1">
      <alignment shrinkToFit="1"/>
      <protection hidden="1"/>
    </xf>
    <xf numFmtId="0" fontId="18" fillId="0" borderId="61" xfId="0" applyFont="1" applyBorder="1" applyAlignment="1" applyProtection="1">
      <alignment horizontal="center"/>
      <protection hidden="1"/>
    </xf>
    <xf numFmtId="0" fontId="18" fillId="0" borderId="5" xfId="0" applyFont="1" applyBorder="1" applyAlignment="1" applyProtection="1">
      <alignment horizontal="center"/>
      <protection hidden="1"/>
    </xf>
    <xf numFmtId="0" fontId="18" fillId="0" borderId="58" xfId="0" applyFont="1" applyBorder="1" applyAlignment="1" applyProtection="1">
      <alignment shrinkToFit="1"/>
      <protection hidden="1"/>
    </xf>
    <xf numFmtId="0" fontId="10" fillId="0" borderId="61" xfId="0" applyFont="1" applyBorder="1" applyAlignment="1" applyProtection="1">
      <alignment horizontal="center"/>
      <protection hidden="1"/>
    </xf>
    <xf numFmtId="0" fontId="15" fillId="0" borderId="46" xfId="0" applyFont="1" applyBorder="1" applyAlignment="1" applyProtection="1">
      <alignment shrinkToFit="1"/>
      <protection hidden="1"/>
    </xf>
    <xf numFmtId="0" fontId="15" fillId="0" borderId="49" xfId="0" applyFont="1" applyBorder="1" applyAlignment="1" applyProtection="1">
      <alignment shrinkToFit="1"/>
      <protection hidden="1"/>
    </xf>
    <xf numFmtId="0" fontId="34" fillId="0" borderId="0" xfId="0" applyFont="1"/>
    <xf numFmtId="0" fontId="3" fillId="0" borderId="0" xfId="0" applyFont="1" applyAlignment="1">
      <alignment horizontal="center"/>
    </xf>
    <xf numFmtId="0" fontId="18" fillId="0" borderId="62" xfId="0" applyFont="1" applyBorder="1" applyAlignment="1" applyProtection="1">
      <alignment horizontal="center"/>
      <protection hidden="1"/>
    </xf>
    <xf numFmtId="0" fontId="29" fillId="0" borderId="47" xfId="1" applyFont="1" applyBorder="1" applyAlignment="1" applyProtection="1">
      <alignment shrinkToFit="1"/>
      <protection hidden="1"/>
    </xf>
    <xf numFmtId="0" fontId="17" fillId="0" borderId="63" xfId="0" applyFont="1" applyBorder="1" applyAlignment="1" applyProtection="1">
      <alignment shrinkToFit="1"/>
      <protection hidden="1"/>
    </xf>
    <xf numFmtId="0" fontId="18" fillId="3" borderId="64" xfId="0" applyFont="1" applyFill="1" applyBorder="1" applyAlignment="1" applyProtection="1">
      <alignment horizontal="center"/>
      <protection hidden="1"/>
    </xf>
    <xf numFmtId="0" fontId="29" fillId="3" borderId="37" xfId="1" applyFont="1" applyFill="1" applyBorder="1" applyAlignment="1" applyProtection="1">
      <alignment shrinkToFit="1"/>
      <protection hidden="1"/>
    </xf>
    <xf numFmtId="0" fontId="29" fillId="3" borderId="46" xfId="1" applyFont="1" applyFill="1" applyBorder="1" applyAlignment="1" applyProtection="1">
      <alignment shrinkToFit="1"/>
      <protection hidden="1"/>
    </xf>
    <xf numFmtId="0" fontId="28" fillId="3" borderId="20" xfId="1" applyFont="1" applyFill="1" applyBorder="1" applyAlignment="1" applyProtection="1">
      <alignment horizontal="center"/>
      <protection hidden="1"/>
    </xf>
    <xf numFmtId="0" fontId="28" fillId="3" borderId="20" xfId="1" applyFont="1" applyFill="1" applyBorder="1" applyProtection="1">
      <protection hidden="1"/>
    </xf>
    <xf numFmtId="0" fontId="28" fillId="3" borderId="47" xfId="1" applyFont="1" applyFill="1" applyBorder="1" applyAlignment="1" applyProtection="1">
      <alignment horizontal="center"/>
      <protection hidden="1"/>
    </xf>
    <xf numFmtId="0" fontId="29" fillId="3" borderId="49" xfId="1" applyFont="1" applyFill="1" applyBorder="1" applyAlignment="1" applyProtection="1">
      <alignment shrinkToFit="1"/>
      <protection hidden="1"/>
    </xf>
    <xf numFmtId="0" fontId="28" fillId="3" borderId="37" xfId="1" applyFont="1" applyFill="1" applyBorder="1" applyAlignment="1" applyProtection="1">
      <alignment horizontal="center"/>
      <protection hidden="1"/>
    </xf>
    <xf numFmtId="0" fontId="28" fillId="3" borderId="49" xfId="1" applyFont="1" applyFill="1" applyBorder="1" applyAlignment="1" applyProtection="1">
      <alignment horizontal="center"/>
      <protection hidden="1"/>
    </xf>
    <xf numFmtId="0" fontId="28" fillId="3" borderId="20" xfId="1" applyFont="1" applyFill="1" applyBorder="1" applyAlignment="1" applyProtection="1">
      <alignment shrinkToFit="1"/>
      <protection hidden="1"/>
    </xf>
    <xf numFmtId="0" fontId="10" fillId="3" borderId="47" xfId="1" applyFont="1" applyFill="1" applyBorder="1" applyAlignment="1" applyProtection="1">
      <alignment horizontal="center"/>
      <protection hidden="1"/>
    </xf>
    <xf numFmtId="0" fontId="18" fillId="3" borderId="46" xfId="0" applyFont="1" applyFill="1" applyBorder="1" applyAlignment="1" applyProtection="1">
      <alignment horizontal="center"/>
      <protection hidden="1"/>
    </xf>
    <xf numFmtId="0" fontId="15" fillId="3" borderId="66" xfId="0" applyFont="1" applyFill="1" applyBorder="1" applyAlignment="1" applyProtection="1">
      <alignment shrinkToFit="1"/>
      <protection hidden="1"/>
    </xf>
    <xf numFmtId="0" fontId="15" fillId="3" borderId="64" xfId="0" applyFont="1" applyFill="1" applyBorder="1" applyAlignment="1" applyProtection="1">
      <alignment shrinkToFit="1"/>
      <protection hidden="1"/>
    </xf>
    <xf numFmtId="0" fontId="26" fillId="3" borderId="65" xfId="0" applyFont="1" applyFill="1" applyBorder="1" applyAlignment="1" applyProtection="1">
      <alignment horizontal="center"/>
      <protection hidden="1"/>
    </xf>
    <xf numFmtId="0" fontId="26" fillId="3" borderId="65" xfId="0" applyFont="1" applyFill="1" applyBorder="1" applyProtection="1">
      <protection hidden="1"/>
    </xf>
    <xf numFmtId="0" fontId="26" fillId="3" borderId="67" xfId="0" applyFont="1" applyFill="1" applyBorder="1" applyAlignment="1" applyProtection="1">
      <alignment horizontal="center"/>
      <protection hidden="1"/>
    </xf>
    <xf numFmtId="0" fontId="15" fillId="3" borderId="68" xfId="0" applyFont="1" applyFill="1" applyBorder="1" applyAlignment="1" applyProtection="1">
      <alignment shrinkToFit="1"/>
      <protection hidden="1"/>
    </xf>
    <xf numFmtId="0" fontId="26" fillId="3" borderId="66" xfId="0" applyFont="1" applyFill="1" applyBorder="1" applyAlignment="1" applyProtection="1">
      <alignment horizontal="center"/>
      <protection hidden="1"/>
    </xf>
    <xf numFmtId="0" fontId="26" fillId="3" borderId="68" xfId="0" applyFont="1" applyFill="1" applyBorder="1" applyAlignment="1" applyProtection="1">
      <alignment horizontal="center"/>
      <protection hidden="1"/>
    </xf>
    <xf numFmtId="0" fontId="26" fillId="3" borderId="65" xfId="0" applyFont="1" applyFill="1" applyBorder="1" applyAlignment="1" applyProtection="1">
      <alignment shrinkToFit="1"/>
      <protection hidden="1"/>
    </xf>
    <xf numFmtId="0" fontId="10" fillId="3" borderId="67" xfId="0" applyFont="1" applyFill="1" applyBorder="1" applyAlignment="1" applyProtection="1">
      <alignment horizontal="center"/>
      <protection hidden="1"/>
    </xf>
    <xf numFmtId="0" fontId="15" fillId="3" borderId="37" xfId="0" applyFont="1" applyFill="1" applyBorder="1" applyAlignment="1" applyProtection="1">
      <alignment shrinkToFit="1"/>
      <protection hidden="1"/>
    </xf>
    <xf numFmtId="0" fontId="15" fillId="3" borderId="46" xfId="0" applyFont="1" applyFill="1" applyBorder="1" applyAlignment="1" applyProtection="1">
      <alignment shrinkToFit="1"/>
      <protection hidden="1"/>
    </xf>
    <xf numFmtId="0" fontId="26" fillId="3" borderId="20" xfId="0" applyFont="1" applyFill="1" applyBorder="1" applyAlignment="1" applyProtection="1">
      <alignment horizontal="center"/>
      <protection hidden="1"/>
    </xf>
    <xf numFmtId="0" fontId="26" fillId="3" borderId="20" xfId="0" applyFont="1" applyFill="1" applyBorder="1" applyProtection="1">
      <protection hidden="1"/>
    </xf>
    <xf numFmtId="0" fontId="26" fillId="3" borderId="47" xfId="0" applyFont="1" applyFill="1" applyBorder="1" applyAlignment="1" applyProtection="1">
      <alignment horizontal="center"/>
      <protection hidden="1"/>
    </xf>
    <xf numFmtId="0" fontId="15" fillId="3" borderId="49" xfId="0" applyFont="1" applyFill="1" applyBorder="1" applyAlignment="1" applyProtection="1">
      <alignment shrinkToFit="1"/>
      <protection hidden="1"/>
    </xf>
    <xf numFmtId="0" fontId="26" fillId="3" borderId="37" xfId="0" applyFont="1" applyFill="1" applyBorder="1" applyAlignment="1" applyProtection="1">
      <alignment horizontal="center"/>
      <protection hidden="1"/>
    </xf>
    <xf numFmtId="0" fontId="26" fillId="3" borderId="49" xfId="0" applyFont="1" applyFill="1" applyBorder="1" applyAlignment="1" applyProtection="1">
      <alignment horizontal="center"/>
      <protection hidden="1"/>
    </xf>
    <xf numFmtId="0" fontId="26" fillId="3" borderId="20" xfId="0" applyFont="1" applyFill="1" applyBorder="1" applyAlignment="1" applyProtection="1">
      <alignment shrinkToFit="1"/>
      <protection hidden="1"/>
    </xf>
    <xf numFmtId="0" fontId="10" fillId="3" borderId="47" xfId="0" applyFont="1" applyFill="1" applyBorder="1" applyAlignment="1" applyProtection="1">
      <alignment horizontal="center"/>
      <protection hidden="1"/>
    </xf>
    <xf numFmtId="0" fontId="1" fillId="0" borderId="0" xfId="2" applyFont="1" applyAlignment="1">
      <alignment horizontal="center"/>
    </xf>
    <xf numFmtId="0" fontId="8" fillId="0" borderId="0" xfId="2"/>
    <xf numFmtId="3" fontId="8" fillId="0" borderId="0" xfId="2" applyNumberFormat="1"/>
    <xf numFmtId="3" fontId="3" fillId="0" borderId="0" xfId="2" applyNumberFormat="1" applyFont="1" applyAlignment="1">
      <alignment horizontal="center"/>
    </xf>
    <xf numFmtId="0" fontId="2" fillId="0" borderId="0" xfId="2" applyFont="1" applyAlignment="1">
      <alignment horizontal="center" vertical="top"/>
    </xf>
    <xf numFmtId="0" fontId="4" fillId="0" borderId="0" xfId="2" applyFont="1" applyAlignment="1">
      <alignment horizontal="center"/>
    </xf>
    <xf numFmtId="0" fontId="4" fillId="0" borderId="1" xfId="2" applyFont="1" applyBorder="1" applyAlignment="1">
      <alignment horizontal="center"/>
    </xf>
    <xf numFmtId="0" fontId="8" fillId="0" borderId="1" xfId="2" applyBorder="1"/>
    <xf numFmtId="3" fontId="8" fillId="0" borderId="1" xfId="2" applyNumberFormat="1" applyBorder="1"/>
    <xf numFmtId="0" fontId="4" fillId="2" borderId="69" xfId="2" applyFont="1" applyFill="1" applyBorder="1" applyAlignment="1">
      <alignment horizontal="center" vertical="center" wrapText="1"/>
    </xf>
    <xf numFmtId="9" fontId="2" fillId="2" borderId="7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2" applyFill="1" applyBorder="1" applyAlignment="1">
      <alignment horizontal="center"/>
    </xf>
    <xf numFmtId="3" fontId="8" fillId="2" borderId="3" xfId="2" applyNumberFormat="1" applyFill="1" applyBorder="1" applyAlignment="1">
      <alignment horizontal="center"/>
    </xf>
    <xf numFmtId="3" fontId="8" fillId="2" borderId="4" xfId="2" applyNumberFormat="1" applyFill="1" applyBorder="1" applyAlignment="1">
      <alignment horizontal="center"/>
    </xf>
    <xf numFmtId="0" fontId="8" fillId="2" borderId="5" xfId="2" applyFill="1" applyBorder="1" applyAlignment="1">
      <alignment horizontal="center"/>
    </xf>
    <xf numFmtId="3" fontId="8" fillId="2" borderId="6" xfId="2" applyNumberFormat="1" applyFill="1" applyBorder="1" applyAlignment="1">
      <alignment horizontal="center"/>
    </xf>
    <xf numFmtId="3" fontId="8" fillId="2" borderId="71" xfId="2" applyNumberFormat="1" applyFill="1" applyBorder="1" applyAlignment="1">
      <alignment horizontal="center"/>
    </xf>
    <xf numFmtId="3" fontId="8" fillId="2" borderId="7" xfId="2" applyNumberFormat="1" applyFill="1" applyBorder="1" applyAlignment="1">
      <alignment horizontal="center"/>
    </xf>
    <xf numFmtId="0" fontId="4" fillId="2" borderId="6" xfId="2" applyFont="1" applyFill="1" applyBorder="1" applyAlignment="1">
      <alignment horizontal="center"/>
    </xf>
    <xf numFmtId="0" fontId="8" fillId="0" borderId="72" xfId="2" applyBorder="1"/>
    <xf numFmtId="0" fontId="5" fillId="2" borderId="8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8" xfId="2" applyFont="1" applyFill="1" applyBorder="1" applyAlignment="1">
      <alignment horizontal="center" vertical="center"/>
    </xf>
    <xf numFmtId="0" fontId="8" fillId="2" borderId="9" xfId="2" applyFill="1" applyBorder="1" applyAlignment="1">
      <alignment horizontal="center"/>
    </xf>
    <xf numFmtId="3" fontId="8" fillId="2" borderId="10" xfId="2" applyNumberFormat="1" applyFill="1" applyBorder="1" applyAlignment="1">
      <alignment horizontal="center"/>
    </xf>
    <xf numFmtId="3" fontId="8" fillId="2" borderId="11" xfId="2" applyNumberFormat="1" applyFill="1" applyBorder="1" applyAlignment="1">
      <alignment horizontal="center"/>
    </xf>
    <xf numFmtId="0" fontId="8" fillId="2" borderId="12" xfId="2" applyFill="1" applyBorder="1" applyAlignment="1">
      <alignment horizontal="center"/>
    </xf>
    <xf numFmtId="3" fontId="8" fillId="2" borderId="13" xfId="2" applyNumberFormat="1" applyFill="1" applyBorder="1" applyAlignment="1">
      <alignment horizontal="center"/>
    </xf>
    <xf numFmtId="3" fontId="8" fillId="2" borderId="8" xfId="2" applyNumberFormat="1" applyFill="1" applyBorder="1" applyAlignment="1">
      <alignment horizontal="center"/>
    </xf>
    <xf numFmtId="3" fontId="8" fillId="2" borderId="14" xfId="2" applyNumberFormat="1" applyFill="1" applyBorder="1" applyAlignment="1">
      <alignment horizontal="center"/>
    </xf>
    <xf numFmtId="0" fontId="4" fillId="2" borderId="13" xfId="2" applyFont="1" applyFill="1" applyBorder="1" applyAlignment="1">
      <alignment horizontal="center"/>
    </xf>
    <xf numFmtId="0" fontId="5" fillId="2" borderId="15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15" xfId="2" applyFont="1" applyFill="1" applyBorder="1" applyAlignment="1">
      <alignment horizontal="center" vertical="center"/>
    </xf>
    <xf numFmtId="0" fontId="8" fillId="2" borderId="16" xfId="2" applyFill="1" applyBorder="1" applyAlignment="1">
      <alignment horizontal="center" vertical="center"/>
    </xf>
    <xf numFmtId="3" fontId="8" fillId="2" borderId="1" xfId="2" applyNumberFormat="1" applyFill="1" applyBorder="1" applyAlignment="1">
      <alignment horizontal="center" vertical="center"/>
    </xf>
    <xf numFmtId="3" fontId="8" fillId="2" borderId="17" xfId="2" applyNumberFormat="1" applyFill="1" applyBorder="1" applyAlignment="1">
      <alignment horizontal="center" vertical="center"/>
    </xf>
    <xf numFmtId="3" fontId="8" fillId="2" borderId="15" xfId="2" applyNumberFormat="1" applyFill="1" applyBorder="1" applyAlignment="1">
      <alignment horizontal="center" vertical="center"/>
    </xf>
    <xf numFmtId="0" fontId="8" fillId="2" borderId="73" xfId="2" applyFill="1" applyBorder="1" applyAlignment="1">
      <alignment horizontal="center" vertical="center"/>
    </xf>
    <xf numFmtId="3" fontId="8" fillId="2" borderId="18" xfId="2" applyNumberFormat="1" applyFill="1" applyBorder="1" applyAlignment="1">
      <alignment horizontal="center" vertical="center"/>
    </xf>
    <xf numFmtId="0" fontId="4" fillId="2" borderId="17" xfId="2" applyFont="1" applyFill="1" applyBorder="1" applyAlignment="1">
      <alignment horizontal="center" vertical="center"/>
    </xf>
    <xf numFmtId="9" fontId="8" fillId="0" borderId="0" xfId="2" applyNumberFormat="1"/>
    <xf numFmtId="0" fontId="1" fillId="0" borderId="19" xfId="2" applyFont="1" applyBorder="1" applyAlignment="1" applyProtection="1">
      <alignment horizontal="center" vertical="center"/>
      <protection hidden="1"/>
    </xf>
    <xf numFmtId="0" fontId="2" fillId="0" borderId="19" xfId="2" applyFont="1" applyBorder="1" applyAlignment="1" applyProtection="1">
      <alignment horizontal="center" vertical="center" shrinkToFit="1"/>
      <protection hidden="1"/>
    </xf>
    <xf numFmtId="0" fontId="1" fillId="0" borderId="23" xfId="2" applyFont="1" applyBorder="1" applyAlignment="1" applyProtection="1">
      <alignment horizontal="center" vertical="center" shrinkToFit="1"/>
      <protection hidden="1"/>
    </xf>
    <xf numFmtId="3" fontId="1" fillId="0" borderId="23" xfId="2" applyNumberFormat="1" applyFont="1" applyBorder="1" applyAlignment="1" applyProtection="1">
      <alignment horizontal="right" vertical="center" shrinkToFit="1"/>
      <protection hidden="1"/>
    </xf>
    <xf numFmtId="0" fontId="10" fillId="0" borderId="21" xfId="2" applyFont="1" applyBorder="1" applyAlignment="1" applyProtection="1">
      <alignment horizontal="center" vertical="center" shrinkToFit="1"/>
      <protection hidden="1"/>
    </xf>
    <xf numFmtId="0" fontId="8" fillId="0" borderId="0" xfId="2" applyAlignment="1">
      <alignment vertical="center"/>
    </xf>
    <xf numFmtId="3" fontId="8" fillId="0" borderId="0" xfId="2" applyNumberFormat="1" applyAlignment="1">
      <alignment vertical="center"/>
    </xf>
    <xf numFmtId="0" fontId="1" fillId="0" borderId="24" xfId="2" applyFont="1" applyBorder="1" applyAlignment="1" applyProtection="1">
      <alignment horizontal="center" vertical="center"/>
      <protection hidden="1"/>
    </xf>
    <xf numFmtId="0" fontId="2" fillId="0" borderId="29" xfId="2" applyFont="1" applyBorder="1" applyAlignment="1" applyProtection="1">
      <alignment horizontal="left" vertical="center" shrinkToFit="1"/>
      <protection hidden="1"/>
    </xf>
    <xf numFmtId="0" fontId="1" fillId="0" borderId="24" xfId="2" applyFont="1" applyBorder="1" applyAlignment="1" applyProtection="1">
      <alignment horizontal="left" vertical="center" shrinkToFit="1"/>
      <protection hidden="1"/>
    </xf>
    <xf numFmtId="0" fontId="2" fillId="0" borderId="27" xfId="2" applyFont="1" applyBorder="1" applyAlignment="1" applyProtection="1">
      <alignment horizontal="center" vertical="center" shrinkToFit="1"/>
      <protection hidden="1"/>
    </xf>
    <xf numFmtId="3" fontId="1" fillId="0" borderId="28" xfId="2" applyNumberFormat="1" applyFont="1" applyBorder="1" applyAlignment="1" applyProtection="1">
      <alignment horizontal="right" vertical="center" shrinkToFit="1"/>
      <protection hidden="1"/>
    </xf>
    <xf numFmtId="0" fontId="2" fillId="0" borderId="25" xfId="2" applyFont="1" applyBorder="1" applyAlignment="1" applyProtection="1">
      <alignment horizontal="center" vertical="center" shrinkToFit="1"/>
      <protection hidden="1"/>
    </xf>
    <xf numFmtId="3" fontId="1" fillId="0" borderId="26" xfId="2" applyNumberFormat="1" applyFont="1" applyBorder="1" applyAlignment="1" applyProtection="1">
      <alignment horizontal="right" vertical="center" shrinkToFit="1"/>
      <protection hidden="1"/>
    </xf>
    <xf numFmtId="0" fontId="1" fillId="0" borderId="30" xfId="2" applyFont="1" applyBorder="1" applyAlignment="1" applyProtection="1">
      <alignment horizontal="center" vertical="center"/>
      <protection hidden="1"/>
    </xf>
    <xf numFmtId="0" fontId="2" fillId="0" borderId="31" xfId="2" applyFont="1" applyBorder="1" applyAlignment="1" applyProtection="1">
      <alignment horizontal="left" vertical="center" shrinkToFit="1"/>
      <protection hidden="1"/>
    </xf>
    <xf numFmtId="0" fontId="1" fillId="0" borderId="30" xfId="2" applyFont="1" applyBorder="1" applyAlignment="1" applyProtection="1">
      <alignment horizontal="left" vertical="center" shrinkToFit="1"/>
      <protection hidden="1"/>
    </xf>
    <xf numFmtId="0" fontId="2" fillId="0" borderId="32" xfId="2" applyFont="1" applyBorder="1" applyAlignment="1" applyProtection="1">
      <alignment horizontal="center" vertical="center" shrinkToFit="1"/>
      <protection hidden="1"/>
    </xf>
    <xf numFmtId="3" fontId="1" fillId="0" borderId="33" xfId="2" applyNumberFormat="1" applyFont="1" applyBorder="1" applyAlignment="1" applyProtection="1">
      <alignment horizontal="right" vertical="center" shrinkToFit="1"/>
      <protection hidden="1"/>
    </xf>
    <xf numFmtId="0" fontId="2" fillId="0" borderId="34" xfId="2" applyFont="1" applyBorder="1" applyAlignment="1" applyProtection="1">
      <alignment horizontal="center" vertical="center" shrinkToFit="1"/>
      <protection hidden="1"/>
    </xf>
    <xf numFmtId="3" fontId="1" fillId="0" borderId="35" xfId="2" applyNumberFormat="1" applyFont="1" applyBorder="1" applyAlignment="1" applyProtection="1">
      <alignment horizontal="right" vertical="center" shrinkToFit="1"/>
      <protection hidden="1"/>
    </xf>
    <xf numFmtId="0" fontId="2" fillId="0" borderId="30" xfId="2" applyFont="1" applyBorder="1" applyAlignment="1" applyProtection="1">
      <alignment horizontal="center" vertical="center" shrinkToFit="1"/>
      <protection hidden="1"/>
    </xf>
    <xf numFmtId="0" fontId="1" fillId="0" borderId="32" xfId="2" applyFont="1" applyBorder="1" applyAlignment="1" applyProtection="1">
      <alignment horizontal="center" vertical="center" shrinkToFit="1"/>
      <protection hidden="1"/>
    </xf>
    <xf numFmtId="3" fontId="1" fillId="0" borderId="32" xfId="2" applyNumberFormat="1" applyFont="1" applyBorder="1" applyAlignment="1" applyProtection="1">
      <alignment horizontal="right" vertical="center" shrinkToFit="1"/>
      <protection hidden="1"/>
    </xf>
    <xf numFmtId="0" fontId="10" fillId="0" borderId="35" xfId="2" applyFont="1" applyBorder="1" applyAlignment="1" applyProtection="1">
      <alignment horizontal="center" vertical="center" shrinkToFit="1"/>
      <protection hidden="1"/>
    </xf>
    <xf numFmtId="0" fontId="2" fillId="0" borderId="0" xfId="2" applyFont="1" applyAlignment="1" applyProtection="1">
      <alignment horizontal="left" vertical="center" shrinkToFit="1"/>
      <protection hidden="1"/>
    </xf>
    <xf numFmtId="0" fontId="1" fillId="0" borderId="0" xfId="2" applyFont="1" applyAlignment="1" applyProtection="1">
      <alignment horizontal="left" vertical="center" shrinkToFit="1"/>
      <protection hidden="1"/>
    </xf>
    <xf numFmtId="0" fontId="1" fillId="0" borderId="0" xfId="2" applyFont="1" applyAlignment="1" applyProtection="1">
      <alignment horizontal="center" vertical="center" shrinkToFit="1"/>
      <protection hidden="1"/>
    </xf>
    <xf numFmtId="3" fontId="1" fillId="0" borderId="0" xfId="2" applyNumberFormat="1" applyFont="1" applyAlignment="1" applyProtection="1">
      <alignment horizontal="right" vertical="center" shrinkToFit="1"/>
      <protection hidden="1"/>
    </xf>
    <xf numFmtId="0" fontId="2" fillId="0" borderId="0" xfId="2" applyFont="1" applyAlignment="1" applyProtection="1">
      <alignment horizontal="center" vertical="center" shrinkToFit="1"/>
      <protection hidden="1"/>
    </xf>
    <xf numFmtId="0" fontId="8" fillId="0" borderId="0" xfId="2" applyAlignment="1">
      <alignment horizontal="center"/>
    </xf>
    <xf numFmtId="0" fontId="2" fillId="0" borderId="0" xfId="2" applyFont="1"/>
    <xf numFmtId="0" fontId="4" fillId="0" borderId="0" xfId="2" applyFont="1"/>
    <xf numFmtId="0" fontId="3" fillId="0" borderId="0" xfId="2" applyFont="1" applyAlignment="1">
      <alignment horizontal="center"/>
    </xf>
    <xf numFmtId="0" fontId="30" fillId="0" borderId="0" xfId="2" applyFont="1"/>
    <xf numFmtId="0" fontId="3" fillId="0" borderId="0" xfId="2" applyFont="1"/>
    <xf numFmtId="0" fontId="8" fillId="2" borderId="9" xfId="2" applyFill="1" applyBorder="1" applyAlignment="1">
      <alignment horizontal="center" vertical="center"/>
    </xf>
    <xf numFmtId="0" fontId="8" fillId="2" borderId="13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2" xfId="2" applyFill="1" applyBorder="1" applyAlignment="1">
      <alignment horizontal="center" vertical="center"/>
    </xf>
    <xf numFmtId="0" fontId="8" fillId="2" borderId="6" xfId="2" applyFill="1" applyBorder="1" applyAlignment="1">
      <alignment horizontal="center" vertical="center"/>
    </xf>
    <xf numFmtId="0" fontId="8" fillId="2" borderId="7" xfId="2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2" fillId="2" borderId="11" xfId="2" applyFont="1" applyFill="1" applyBorder="1" applyAlignment="1">
      <alignment horizontal="center" vertical="center"/>
    </xf>
    <xf numFmtId="0" fontId="8" fillId="2" borderId="12" xfId="2" applyFill="1" applyBorder="1" applyAlignment="1">
      <alignment horizontal="center" vertical="center"/>
    </xf>
    <xf numFmtId="0" fontId="8" fillId="2" borderId="10" xfId="2" applyFill="1" applyBorder="1" applyAlignment="1">
      <alignment horizontal="center" vertical="center"/>
    </xf>
    <xf numFmtId="0" fontId="8" fillId="2" borderId="14" xfId="2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2" fillId="2" borderId="17" xfId="2" applyFont="1" applyFill="1" applyBorder="1" applyAlignment="1">
      <alignment horizontal="center" vertical="center"/>
    </xf>
    <xf numFmtId="0" fontId="8" fillId="2" borderId="17" xfId="2" applyFill="1" applyBorder="1" applyAlignment="1">
      <alignment horizontal="center" vertical="center"/>
    </xf>
    <xf numFmtId="0" fontId="8" fillId="2" borderId="1" xfId="2" applyFill="1" applyBorder="1" applyAlignment="1">
      <alignment horizontal="center" vertical="center"/>
    </xf>
    <xf numFmtId="0" fontId="8" fillId="2" borderId="18" xfId="2" applyFill="1" applyBorder="1" applyAlignment="1">
      <alignment horizontal="center" vertical="center"/>
    </xf>
    <xf numFmtId="0" fontId="2" fillId="0" borderId="40" xfId="2" applyFont="1" applyBorder="1" applyAlignment="1" applyProtection="1">
      <alignment horizontal="center" vertical="center" wrapText="1"/>
      <protection hidden="1"/>
    </xf>
    <xf numFmtId="0" fontId="1" fillId="0" borderId="34" xfId="2" applyFont="1" applyBorder="1" applyAlignment="1" applyProtection="1">
      <alignment horizontal="center" vertical="center" shrinkToFit="1"/>
      <protection hidden="1"/>
    </xf>
    <xf numFmtId="3" fontId="1" fillId="0" borderId="75" xfId="2" applyNumberFormat="1" applyFont="1" applyBorder="1" applyAlignment="1" applyProtection="1">
      <alignment horizontal="right" vertical="center" shrinkToFit="1"/>
      <protection hidden="1"/>
    </xf>
    <xf numFmtId="3" fontId="30" fillId="0" borderId="0" xfId="2" applyNumberFormat="1" applyFont="1"/>
    <xf numFmtId="3" fontId="3" fillId="0" borderId="0" xfId="2" applyNumberFormat="1" applyFont="1"/>
    <xf numFmtId="0" fontId="2" fillId="0" borderId="74" xfId="0" applyFont="1" applyBorder="1" applyAlignment="1" applyProtection="1">
      <alignment horizontal="left" vertical="center" shrinkToFit="1"/>
      <protection hidden="1"/>
    </xf>
    <xf numFmtId="0" fontId="2" fillId="0" borderId="32" xfId="0" applyFont="1" applyBorder="1" applyAlignment="1" applyProtection="1">
      <alignment horizontal="center" vertical="center" shrinkToFit="1"/>
      <protection hidden="1"/>
    </xf>
    <xf numFmtId="0" fontId="0" fillId="0" borderId="76" xfId="0" applyBorder="1"/>
    <xf numFmtId="0" fontId="0" fillId="0" borderId="17" xfId="0" applyBorder="1"/>
    <xf numFmtId="0" fontId="0" fillId="0" borderId="8" xfId="0" applyBorder="1"/>
    <xf numFmtId="0" fontId="0" fillId="0" borderId="15" xfId="0" applyBorder="1"/>
    <xf numFmtId="0" fontId="0" fillId="0" borderId="77" xfId="0" applyBorder="1"/>
    <xf numFmtId="0" fontId="0" fillId="0" borderId="30" xfId="0" applyBorder="1"/>
    <xf numFmtId="0" fontId="0" fillId="0" borderId="78" xfId="0" applyBorder="1"/>
    <xf numFmtId="0" fontId="16" fillId="0" borderId="21" xfId="0" applyFont="1" applyBorder="1" applyAlignment="1" applyProtection="1">
      <alignment vertical="center" shrinkToFit="1"/>
      <protection hidden="1"/>
    </xf>
    <xf numFmtId="0" fontId="10" fillId="0" borderId="23" xfId="0" applyFont="1" applyBorder="1" applyAlignment="1" applyProtection="1">
      <alignment horizontal="center" vertical="center"/>
      <protection hidden="1"/>
    </xf>
    <xf numFmtId="0" fontId="2" fillId="0" borderId="79" xfId="0" applyFont="1" applyBorder="1" applyAlignment="1" applyProtection="1">
      <alignment horizontal="center" vertical="center" wrapText="1"/>
      <protection hidden="1"/>
    </xf>
    <xf numFmtId="0" fontId="1" fillId="0" borderId="19" xfId="0" applyFont="1" applyBorder="1" applyAlignment="1" applyProtection="1">
      <alignment horizontal="left" vertical="center" shrinkToFit="1"/>
      <protection hidden="1"/>
    </xf>
    <xf numFmtId="0" fontId="2" fillId="0" borderId="19" xfId="0" applyFont="1" applyBorder="1" applyAlignment="1" applyProtection="1">
      <alignment horizontal="center" vertical="center" shrinkToFit="1"/>
      <protection hidden="1"/>
    </xf>
    <xf numFmtId="0" fontId="33" fillId="0" borderId="19" xfId="0" applyFont="1" applyBorder="1" applyAlignment="1" applyProtection="1">
      <alignment horizontal="center" vertical="center"/>
      <protection hidden="1"/>
    </xf>
    <xf numFmtId="0" fontId="33" fillId="0" borderId="24" xfId="0" applyFont="1" applyBorder="1" applyAlignment="1" applyProtection="1">
      <alignment horizontal="center" vertical="center"/>
      <protection hidden="1"/>
    </xf>
    <xf numFmtId="3" fontId="33" fillId="0" borderId="22" xfId="0" applyNumberFormat="1" applyFont="1" applyBorder="1" applyAlignment="1" applyProtection="1">
      <alignment horizontal="right" vertical="center" shrinkToFit="1"/>
      <protection hidden="1"/>
    </xf>
    <xf numFmtId="3" fontId="33" fillId="0" borderId="48" xfId="0" applyNumberFormat="1" applyFont="1" applyBorder="1" applyAlignment="1" applyProtection="1">
      <alignment horizontal="right" vertical="center" shrinkToFit="1"/>
      <protection hidden="1"/>
    </xf>
    <xf numFmtId="3" fontId="33" fillId="0" borderId="21" xfId="0" applyNumberFormat="1" applyFont="1" applyBorder="1" applyAlignment="1" applyProtection="1">
      <alignment horizontal="right" vertical="center" shrinkToFit="1"/>
      <protection hidden="1"/>
    </xf>
    <xf numFmtId="0" fontId="33" fillId="0" borderId="23" xfId="0" applyFont="1" applyBorder="1" applyAlignment="1" applyProtection="1">
      <alignment horizontal="center" vertical="center" shrinkToFit="1"/>
      <protection hidden="1"/>
    </xf>
    <xf numFmtId="3" fontId="33" fillId="0" borderId="23" xfId="0" applyNumberFormat="1" applyFont="1" applyBorder="1" applyAlignment="1" applyProtection="1">
      <alignment horizontal="right" vertical="center" shrinkToFit="1"/>
      <protection hidden="1"/>
    </xf>
    <xf numFmtId="0" fontId="33" fillId="0" borderId="24" xfId="0" applyFont="1" applyBorder="1" applyAlignment="1" applyProtection="1">
      <alignment horizontal="left" vertical="center" shrinkToFit="1"/>
      <protection hidden="1"/>
    </xf>
    <xf numFmtId="3" fontId="33" fillId="0" borderId="28" xfId="0" applyNumberFormat="1" applyFont="1" applyBorder="1" applyAlignment="1" applyProtection="1">
      <alignment horizontal="right" vertical="center" shrinkToFit="1"/>
      <protection hidden="1"/>
    </xf>
    <xf numFmtId="3" fontId="33" fillId="0" borderId="26" xfId="0" applyNumberFormat="1" applyFont="1" applyBorder="1" applyAlignment="1" applyProtection="1">
      <alignment horizontal="right" vertical="center" shrinkToFit="1"/>
      <protection hidden="1"/>
    </xf>
    <xf numFmtId="0" fontId="1" fillId="0" borderId="102" xfId="0" applyFont="1" applyBorder="1" applyAlignment="1" applyProtection="1">
      <alignment horizontal="center" vertical="center" shrinkToFit="1"/>
      <protection hidden="1"/>
    </xf>
    <xf numFmtId="3" fontId="1" fillId="0" borderId="103" xfId="0" applyNumberFormat="1" applyFont="1" applyBorder="1" applyAlignment="1" applyProtection="1">
      <alignment horizontal="right" vertical="center" shrinkToFit="1"/>
      <protection hidden="1"/>
    </xf>
    <xf numFmtId="0" fontId="37" fillId="0" borderId="20" xfId="0" applyFont="1" applyBorder="1" applyAlignment="1">
      <alignment horizontal="left" vertical="center" wrapText="1"/>
    </xf>
    <xf numFmtId="0" fontId="8" fillId="0" borderId="25" xfId="0" applyFont="1" applyBorder="1" applyAlignment="1" applyProtection="1">
      <alignment horizontal="center" vertical="center" shrinkToFit="1"/>
      <protection hidden="1"/>
    </xf>
    <xf numFmtId="3" fontId="8" fillId="0" borderId="26" xfId="0" applyNumberFormat="1" applyFont="1" applyBorder="1" applyAlignment="1" applyProtection="1">
      <alignment horizontal="right" vertical="center" shrinkToFit="1"/>
      <protection hidden="1"/>
    </xf>
    <xf numFmtId="0" fontId="8" fillId="0" borderId="27" xfId="0" applyFont="1" applyBorder="1" applyAlignment="1" applyProtection="1">
      <alignment horizontal="center" vertical="center" shrinkToFit="1"/>
      <protection hidden="1"/>
    </xf>
    <xf numFmtId="3" fontId="8" fillId="0" borderId="28" xfId="0" applyNumberFormat="1" applyFont="1" applyBorder="1" applyAlignment="1" applyProtection="1">
      <alignment horizontal="right" vertical="center" shrinkToFit="1"/>
      <protection hidden="1"/>
    </xf>
    <xf numFmtId="0" fontId="38" fillId="0" borderId="0" xfId="7" applyProtection="1">
      <protection hidden="1"/>
    </xf>
    <xf numFmtId="0" fontId="8" fillId="0" borderId="0" xfId="7" applyFont="1" applyProtection="1">
      <protection hidden="1"/>
    </xf>
    <xf numFmtId="0" fontId="1" fillId="0" borderId="0" xfId="7" applyFont="1" applyAlignment="1" applyProtection="1">
      <alignment horizontal="right"/>
      <protection hidden="1"/>
    </xf>
    <xf numFmtId="0" fontId="38" fillId="0" borderId="0" xfId="7" applyAlignment="1" applyProtection="1">
      <alignment horizontal="center"/>
      <protection hidden="1"/>
    </xf>
    <xf numFmtId="0" fontId="8" fillId="0" borderId="0" xfId="7" applyFont="1" applyAlignment="1" applyProtection="1">
      <alignment horizontal="center"/>
      <protection hidden="1"/>
    </xf>
    <xf numFmtId="0" fontId="1" fillId="0" borderId="0" xfId="7" applyFont="1" applyProtection="1">
      <protection hidden="1"/>
    </xf>
    <xf numFmtId="0" fontId="1" fillId="0" borderId="0" xfId="7" applyFont="1" applyAlignment="1" applyProtection="1">
      <alignment horizontal="center"/>
      <protection hidden="1"/>
    </xf>
    <xf numFmtId="0" fontId="6" fillId="0" borderId="105" xfId="7" applyFont="1" applyBorder="1" applyAlignment="1" applyProtection="1">
      <alignment horizontal="center"/>
      <protection hidden="1"/>
    </xf>
    <xf numFmtId="0" fontId="6" fillId="2" borderId="58" xfId="7" applyFont="1" applyFill="1" applyBorder="1" applyAlignment="1" applyProtection="1">
      <alignment horizontal="right"/>
      <protection hidden="1"/>
    </xf>
    <xf numFmtId="0" fontId="1" fillId="0" borderId="58" xfId="7" applyFont="1" applyBorder="1" applyProtection="1">
      <protection hidden="1"/>
    </xf>
    <xf numFmtId="0" fontId="6" fillId="0" borderId="0" xfId="7" applyFont="1" applyProtection="1">
      <protection hidden="1"/>
    </xf>
    <xf numFmtId="0" fontId="1" fillId="0" borderId="20" xfId="7" applyFont="1" applyBorder="1" applyAlignment="1" applyProtection="1">
      <alignment horizontal="center"/>
      <protection hidden="1"/>
    </xf>
    <xf numFmtId="0" fontId="1" fillId="0" borderId="20" xfId="7" applyFont="1" applyBorder="1" applyAlignment="1" applyProtection="1">
      <alignment horizontal="right"/>
      <protection hidden="1"/>
    </xf>
    <xf numFmtId="0" fontId="1" fillId="0" borderId="20" xfId="7" applyFont="1" applyBorder="1" applyProtection="1">
      <protection hidden="1"/>
    </xf>
    <xf numFmtId="0" fontId="1" fillId="0" borderId="46" xfId="7" applyFont="1" applyBorder="1" applyAlignment="1" applyProtection="1">
      <alignment horizontal="center"/>
      <protection hidden="1"/>
    </xf>
    <xf numFmtId="0" fontId="1" fillId="0" borderId="20" xfId="7" applyFont="1" applyBorder="1" applyAlignment="1" applyProtection="1">
      <alignment shrinkToFit="1"/>
      <protection hidden="1"/>
    </xf>
    <xf numFmtId="0" fontId="1" fillId="0" borderId="65" xfId="7" applyFont="1" applyBorder="1" applyAlignment="1" applyProtection="1">
      <alignment horizontal="right"/>
      <protection hidden="1"/>
    </xf>
    <xf numFmtId="0" fontId="1" fillId="0" borderId="65" xfId="7" applyFont="1" applyBorder="1" applyProtection="1">
      <protection hidden="1"/>
    </xf>
    <xf numFmtId="0" fontId="1" fillId="0" borderId="65" xfId="7" applyFont="1" applyBorder="1" applyAlignment="1" applyProtection="1">
      <alignment horizontal="center"/>
      <protection hidden="1"/>
    </xf>
    <xf numFmtId="0" fontId="1" fillId="0" borderId="65" xfId="7" applyFont="1" applyBorder="1" applyAlignment="1" applyProtection="1">
      <alignment shrinkToFit="1"/>
      <protection hidden="1"/>
    </xf>
    <xf numFmtId="0" fontId="1" fillId="0" borderId="64" xfId="7" applyFont="1" applyBorder="1" applyAlignment="1" applyProtection="1">
      <alignment horizontal="center"/>
      <protection hidden="1"/>
    </xf>
    <xf numFmtId="0" fontId="38" fillId="0" borderId="0" xfId="7" applyAlignment="1" applyProtection="1">
      <alignment horizontal="center" vertical="center"/>
      <protection hidden="1"/>
    </xf>
    <xf numFmtId="0" fontId="38" fillId="0" borderId="110" xfId="7" applyBorder="1" applyAlignment="1" applyProtection="1">
      <alignment horizontal="center" vertical="center" wrapText="1"/>
      <protection hidden="1"/>
    </xf>
    <xf numFmtId="0" fontId="8" fillId="0" borderId="110" xfId="7" applyFont="1" applyBorder="1" applyAlignment="1" applyProtection="1">
      <alignment horizontal="center" vertical="center" wrapText="1"/>
      <protection hidden="1"/>
    </xf>
    <xf numFmtId="0" fontId="38" fillId="0" borderId="111" xfId="7" applyBorder="1" applyAlignment="1" applyProtection="1">
      <alignment horizontal="center" vertical="center" wrapText="1"/>
      <protection hidden="1"/>
    </xf>
    <xf numFmtId="0" fontId="38" fillId="0" borderId="0" xfId="7" applyAlignment="1" applyProtection="1">
      <alignment horizontal="center" vertical="center" wrapText="1"/>
      <protection hidden="1"/>
    </xf>
    <xf numFmtId="0" fontId="2" fillId="0" borderId="0" xfId="7" applyFont="1" applyProtection="1">
      <protection hidden="1"/>
    </xf>
    <xf numFmtId="0" fontId="22" fillId="0" borderId="0" xfId="7" applyFont="1" applyProtection="1">
      <protection hidden="1"/>
    </xf>
    <xf numFmtId="0" fontId="2" fillId="0" borderId="0" xfId="7" applyFont="1" applyAlignment="1" applyProtection="1">
      <alignment horizontal="right"/>
      <protection hidden="1"/>
    </xf>
    <xf numFmtId="0" fontId="2" fillId="0" borderId="0" xfId="7" applyFont="1" applyAlignment="1" applyProtection="1">
      <alignment horizontal="left"/>
      <protection hidden="1"/>
    </xf>
    <xf numFmtId="0" fontId="2" fillId="0" borderId="0" xfId="7" applyFont="1" applyAlignment="1" applyProtection="1">
      <alignment horizontal="center"/>
      <protection hidden="1"/>
    </xf>
    <xf numFmtId="0" fontId="20" fillId="0" borderId="0" xfId="7" applyFont="1" applyProtection="1">
      <protection hidden="1"/>
    </xf>
    <xf numFmtId="0" fontId="39" fillId="0" borderId="0" xfId="7" applyFont="1" applyAlignment="1" applyProtection="1">
      <alignment horizontal="center"/>
      <protection hidden="1"/>
    </xf>
    <xf numFmtId="0" fontId="6" fillId="0" borderId="0" xfId="7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center"/>
      <protection hidden="1"/>
    </xf>
    <xf numFmtId="0" fontId="6" fillId="0" borderId="0" xfId="7" applyFont="1" applyAlignment="1" applyProtection="1">
      <alignment horizontal="left"/>
      <protection hidden="1"/>
    </xf>
    <xf numFmtId="0" fontId="6" fillId="3" borderId="105" xfId="7" applyFont="1" applyFill="1" applyBorder="1" applyAlignment="1" applyProtection="1">
      <alignment horizontal="center"/>
      <protection hidden="1"/>
    </xf>
    <xf numFmtId="0" fontId="6" fillId="3" borderId="58" xfId="7" applyFont="1" applyFill="1" applyBorder="1" applyAlignment="1" applyProtection="1">
      <alignment horizontal="right"/>
      <protection hidden="1"/>
    </xf>
    <xf numFmtId="0" fontId="1" fillId="3" borderId="58" xfId="7" applyFont="1" applyFill="1" applyBorder="1" applyProtection="1">
      <protection hidden="1"/>
    </xf>
    <xf numFmtId="0" fontId="1" fillId="3" borderId="20" xfId="7" applyFont="1" applyFill="1" applyBorder="1" applyAlignment="1" applyProtection="1">
      <alignment horizontal="right"/>
      <protection hidden="1"/>
    </xf>
    <xf numFmtId="0" fontId="1" fillId="3" borderId="20" xfId="7" applyFont="1" applyFill="1" applyBorder="1" applyProtection="1">
      <protection hidden="1"/>
    </xf>
    <xf numFmtId="0" fontId="1" fillId="3" borderId="20" xfId="7" applyFont="1" applyFill="1" applyBorder="1" applyAlignment="1" applyProtection="1">
      <alignment horizontal="center"/>
      <protection hidden="1"/>
    </xf>
    <xf numFmtId="0" fontId="1" fillId="3" borderId="46" xfId="7" applyFont="1" applyFill="1" applyBorder="1" applyAlignment="1" applyProtection="1">
      <alignment horizontal="center"/>
      <protection hidden="1"/>
    </xf>
    <xf numFmtId="0" fontId="1" fillId="3" borderId="20" xfId="7" applyFont="1" applyFill="1" applyBorder="1" applyAlignment="1" applyProtection="1">
      <alignment shrinkToFit="1"/>
      <protection hidden="1"/>
    </xf>
    <xf numFmtId="0" fontId="1" fillId="3" borderId="65" xfId="7" applyFont="1" applyFill="1" applyBorder="1" applyAlignment="1" applyProtection="1">
      <alignment horizontal="right"/>
      <protection hidden="1"/>
    </xf>
    <xf numFmtId="0" fontId="1" fillId="3" borderId="65" xfId="7" applyFont="1" applyFill="1" applyBorder="1" applyProtection="1">
      <protection hidden="1"/>
    </xf>
    <xf numFmtId="0" fontId="1" fillId="3" borderId="65" xfId="7" applyFont="1" applyFill="1" applyBorder="1" applyAlignment="1" applyProtection="1">
      <alignment horizontal="center"/>
      <protection hidden="1"/>
    </xf>
    <xf numFmtId="0" fontId="1" fillId="3" borderId="65" xfId="7" applyFont="1" applyFill="1" applyBorder="1" applyAlignment="1" applyProtection="1">
      <alignment shrinkToFit="1"/>
      <protection hidden="1"/>
    </xf>
    <xf numFmtId="0" fontId="1" fillId="3" borderId="64" xfId="7" applyFont="1" applyFill="1" applyBorder="1" applyAlignment="1" applyProtection="1">
      <alignment horizontal="center"/>
      <protection hidden="1"/>
    </xf>
    <xf numFmtId="44" fontId="0" fillId="0" borderId="0" xfId="8" applyFont="1" applyProtection="1">
      <protection hidden="1"/>
    </xf>
    <xf numFmtId="0" fontId="38" fillId="0" borderId="0" xfId="7"/>
    <xf numFmtId="0" fontId="1" fillId="0" borderId="0" xfId="9" applyFont="1" applyAlignment="1">
      <alignment horizontal="center"/>
    </xf>
    <xf numFmtId="0" fontId="2" fillId="0" borderId="0" xfId="9" applyFont="1" applyAlignment="1">
      <alignment horizontal="center"/>
    </xf>
    <xf numFmtId="0" fontId="40" fillId="0" borderId="0" xfId="9"/>
    <xf numFmtId="3" fontId="40" fillId="0" borderId="0" xfId="9" applyNumberFormat="1"/>
    <xf numFmtId="3" fontId="3" fillId="0" borderId="0" xfId="9" applyNumberFormat="1" applyFont="1" applyAlignment="1">
      <alignment horizontal="center"/>
    </xf>
    <xf numFmtId="0" fontId="2" fillId="0" borderId="0" xfId="9" applyFont="1" applyAlignment="1">
      <alignment horizontal="center" vertical="top"/>
    </xf>
    <xf numFmtId="0" fontId="4" fillId="0" borderId="0" xfId="9" applyFont="1" applyAlignment="1">
      <alignment horizontal="center"/>
    </xf>
    <xf numFmtId="0" fontId="4" fillId="0" borderId="1" xfId="9" applyFont="1" applyBorder="1" applyAlignment="1">
      <alignment horizontal="center"/>
    </xf>
    <xf numFmtId="0" fontId="40" fillId="0" borderId="1" xfId="9" applyBorder="1"/>
    <xf numFmtId="3" fontId="40" fillId="0" borderId="1" xfId="9" applyNumberFormat="1" applyBorder="1"/>
    <xf numFmtId="0" fontId="4" fillId="2" borderId="69" xfId="9" applyFont="1" applyFill="1" applyBorder="1" applyAlignment="1">
      <alignment horizontal="center" vertical="center" wrapText="1"/>
    </xf>
    <xf numFmtId="9" fontId="2" fillId="2" borderId="70" xfId="9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9" applyFont="1" applyFill="1" applyBorder="1" applyAlignment="1">
      <alignment horizontal="center"/>
    </xf>
    <xf numFmtId="3" fontId="8" fillId="2" borderId="3" xfId="9" applyNumberFormat="1" applyFont="1" applyFill="1" applyBorder="1" applyAlignment="1">
      <alignment horizontal="center"/>
    </xf>
    <xf numFmtId="3" fontId="8" fillId="2" borderId="4" xfId="9" applyNumberFormat="1" applyFont="1" applyFill="1" applyBorder="1" applyAlignment="1">
      <alignment horizontal="center"/>
    </xf>
    <xf numFmtId="0" fontId="8" fillId="2" borderId="5" xfId="9" applyFont="1" applyFill="1" applyBorder="1" applyAlignment="1">
      <alignment horizontal="center"/>
    </xf>
    <xf numFmtId="3" fontId="8" fillId="2" borderId="6" xfId="9" applyNumberFormat="1" applyFont="1" applyFill="1" applyBorder="1" applyAlignment="1">
      <alignment horizontal="center"/>
    </xf>
    <xf numFmtId="3" fontId="8" fillId="2" borderId="71" xfId="9" applyNumberFormat="1" applyFont="1" applyFill="1" applyBorder="1" applyAlignment="1">
      <alignment horizontal="center"/>
    </xf>
    <xf numFmtId="3" fontId="8" fillId="2" borderId="7" xfId="9" applyNumberFormat="1" applyFont="1" applyFill="1" applyBorder="1" applyAlignment="1">
      <alignment horizontal="center"/>
    </xf>
    <xf numFmtId="0" fontId="4" fillId="2" borderId="6" xfId="9" applyFont="1" applyFill="1" applyBorder="1" applyAlignment="1">
      <alignment horizontal="center"/>
    </xf>
    <xf numFmtId="0" fontId="40" fillId="0" borderId="72" xfId="9" applyBorder="1"/>
    <xf numFmtId="0" fontId="5" fillId="2" borderId="8" xfId="9" applyFont="1" applyFill="1" applyBorder="1" applyAlignment="1">
      <alignment horizontal="center" vertical="center" wrapText="1"/>
    </xf>
    <xf numFmtId="0" fontId="2" fillId="2" borderId="0" xfId="9" applyFont="1" applyFill="1" applyAlignment="1">
      <alignment horizontal="center" vertical="center" wrapText="1"/>
    </xf>
    <xf numFmtId="0" fontId="2" fillId="2" borderId="8" xfId="9" applyFont="1" applyFill="1" applyBorder="1" applyAlignment="1">
      <alignment horizontal="center" vertical="center"/>
    </xf>
    <xf numFmtId="0" fontId="8" fillId="2" borderId="9" xfId="9" applyFont="1" applyFill="1" applyBorder="1" applyAlignment="1">
      <alignment horizontal="center"/>
    </xf>
    <xf numFmtId="3" fontId="8" fillId="2" borderId="10" xfId="9" applyNumberFormat="1" applyFont="1" applyFill="1" applyBorder="1" applyAlignment="1">
      <alignment horizontal="center"/>
    </xf>
    <xf numFmtId="3" fontId="8" fillId="2" borderId="11" xfId="9" applyNumberFormat="1" applyFont="1" applyFill="1" applyBorder="1" applyAlignment="1">
      <alignment horizontal="center"/>
    </xf>
    <xf numFmtId="0" fontId="8" fillId="2" borderId="12" xfId="9" applyFont="1" applyFill="1" applyBorder="1" applyAlignment="1">
      <alignment horizontal="center"/>
    </xf>
    <xf numFmtId="3" fontId="8" fillId="2" borderId="13" xfId="9" applyNumberFormat="1" applyFont="1" applyFill="1" applyBorder="1" applyAlignment="1">
      <alignment horizontal="center"/>
    </xf>
    <xf numFmtId="3" fontId="8" fillId="2" borderId="8" xfId="9" applyNumberFormat="1" applyFont="1" applyFill="1" applyBorder="1" applyAlignment="1">
      <alignment horizontal="center"/>
    </xf>
    <xf numFmtId="3" fontId="8" fillId="2" borderId="14" xfId="9" applyNumberFormat="1" applyFont="1" applyFill="1" applyBorder="1" applyAlignment="1">
      <alignment horizontal="center"/>
    </xf>
    <xf numFmtId="0" fontId="4" fillId="2" borderId="13" xfId="9" applyFont="1" applyFill="1" applyBorder="1" applyAlignment="1">
      <alignment horizontal="center"/>
    </xf>
    <xf numFmtId="0" fontId="5" fillId="2" borderId="15" xfId="9" applyFont="1" applyFill="1" applyBorder="1" applyAlignment="1">
      <alignment horizontal="center" vertical="center" wrapText="1"/>
    </xf>
    <xf numFmtId="0" fontId="2" fillId="2" borderId="1" xfId="9" applyFont="1" applyFill="1" applyBorder="1" applyAlignment="1">
      <alignment horizontal="center" vertical="center" wrapText="1"/>
    </xf>
    <xf numFmtId="0" fontId="2" fillId="2" borderId="15" xfId="9" applyFont="1" applyFill="1" applyBorder="1" applyAlignment="1">
      <alignment horizontal="center" vertical="center"/>
    </xf>
    <xf numFmtId="0" fontId="8" fillId="2" borderId="16" xfId="9" applyFont="1" applyFill="1" applyBorder="1" applyAlignment="1">
      <alignment horizontal="center" vertical="center"/>
    </xf>
    <xf numFmtId="3" fontId="8" fillId="2" borderId="1" xfId="9" applyNumberFormat="1" applyFont="1" applyFill="1" applyBorder="1" applyAlignment="1">
      <alignment horizontal="center" vertical="center"/>
    </xf>
    <xf numFmtId="3" fontId="8" fillId="2" borderId="17" xfId="9" applyNumberFormat="1" applyFont="1" applyFill="1" applyBorder="1" applyAlignment="1">
      <alignment horizontal="center" vertical="center"/>
    </xf>
    <xf numFmtId="3" fontId="8" fillId="2" borderId="15" xfId="9" applyNumberFormat="1" applyFont="1" applyFill="1" applyBorder="1" applyAlignment="1">
      <alignment horizontal="center" vertical="center"/>
    </xf>
    <xf numFmtId="0" fontId="8" fillId="2" borderId="73" xfId="9" applyFont="1" applyFill="1" applyBorder="1" applyAlignment="1">
      <alignment horizontal="center" vertical="center"/>
    </xf>
    <xf numFmtId="3" fontId="8" fillId="2" borderId="18" xfId="9" applyNumberFormat="1" applyFont="1" applyFill="1" applyBorder="1" applyAlignment="1">
      <alignment horizontal="center" vertical="center"/>
    </xf>
    <xf numFmtId="0" fontId="4" fillId="2" borderId="17" xfId="9" applyFont="1" applyFill="1" applyBorder="1" applyAlignment="1">
      <alignment horizontal="center" vertical="center"/>
    </xf>
    <xf numFmtId="0" fontId="8" fillId="0" borderId="0" xfId="9" applyFont="1"/>
    <xf numFmtId="9" fontId="40" fillId="0" borderId="0" xfId="9" applyNumberFormat="1"/>
    <xf numFmtId="0" fontId="1" fillId="0" borderId="19" xfId="9" applyFont="1" applyBorder="1" applyAlignment="1" applyProtection="1">
      <alignment horizontal="center" vertical="center"/>
      <protection hidden="1"/>
    </xf>
    <xf numFmtId="0" fontId="2" fillId="0" borderId="19" xfId="9" applyFont="1" applyBorder="1" applyAlignment="1" applyProtection="1">
      <alignment horizontal="center" vertical="center" shrinkToFit="1"/>
      <protection hidden="1"/>
    </xf>
    <xf numFmtId="0" fontId="1" fillId="0" borderId="23" xfId="9" applyFont="1" applyBorder="1" applyAlignment="1" applyProtection="1">
      <alignment horizontal="center" vertical="center" shrinkToFit="1"/>
      <protection hidden="1"/>
    </xf>
    <xf numFmtId="3" fontId="1" fillId="0" borderId="23" xfId="9" applyNumberFormat="1" applyFont="1" applyBorder="1" applyAlignment="1" applyProtection="1">
      <alignment horizontal="right" vertical="center" shrinkToFit="1"/>
      <protection hidden="1"/>
    </xf>
    <xf numFmtId="0" fontId="10" fillId="0" borderId="21" xfId="9" applyFont="1" applyBorder="1" applyAlignment="1" applyProtection="1">
      <alignment horizontal="center" vertical="center" shrinkToFit="1"/>
      <protection hidden="1"/>
    </xf>
    <xf numFmtId="0" fontId="40" fillId="0" borderId="0" xfId="9" applyAlignment="1">
      <alignment vertical="center"/>
    </xf>
    <xf numFmtId="3" fontId="40" fillId="0" borderId="0" xfId="9" applyNumberFormat="1" applyAlignment="1">
      <alignment vertical="center"/>
    </xf>
    <xf numFmtId="0" fontId="1" fillId="0" borderId="24" xfId="9" applyFont="1" applyBorder="1" applyAlignment="1" applyProtection="1">
      <alignment horizontal="center" vertical="center"/>
      <protection hidden="1"/>
    </xf>
    <xf numFmtId="0" fontId="2" fillId="0" borderId="29" xfId="9" applyFont="1" applyBorder="1" applyAlignment="1" applyProtection="1">
      <alignment horizontal="left" vertical="center" shrinkToFit="1"/>
      <protection hidden="1"/>
    </xf>
    <xf numFmtId="0" fontId="1" fillId="0" borderId="24" xfId="9" applyFont="1" applyBorder="1" applyAlignment="1" applyProtection="1">
      <alignment horizontal="left" vertical="center" shrinkToFit="1"/>
      <protection hidden="1"/>
    </xf>
    <xf numFmtId="0" fontId="2" fillId="0" borderId="27" xfId="9" applyFont="1" applyBorder="1" applyAlignment="1" applyProtection="1">
      <alignment horizontal="center" vertical="center" shrinkToFit="1"/>
      <protection hidden="1"/>
    </xf>
    <xf numFmtId="3" fontId="1" fillId="0" borderId="28" xfId="9" applyNumberFormat="1" applyFont="1" applyBorder="1" applyAlignment="1" applyProtection="1">
      <alignment horizontal="right" vertical="center" shrinkToFit="1"/>
      <protection hidden="1"/>
    </xf>
    <xf numFmtId="0" fontId="2" fillId="0" borderId="25" xfId="9" applyFont="1" applyBorder="1" applyAlignment="1" applyProtection="1">
      <alignment horizontal="center" vertical="center" shrinkToFit="1"/>
      <protection hidden="1"/>
    </xf>
    <xf numFmtId="3" fontId="1" fillId="0" borderId="26" xfId="9" applyNumberFormat="1" applyFont="1" applyBorder="1" applyAlignment="1" applyProtection="1">
      <alignment horizontal="right" vertical="center" shrinkToFit="1"/>
      <protection hidden="1"/>
    </xf>
    <xf numFmtId="0" fontId="1" fillId="0" borderId="30" xfId="9" applyFont="1" applyBorder="1" applyAlignment="1" applyProtection="1">
      <alignment horizontal="center" vertical="center"/>
      <protection hidden="1"/>
    </xf>
    <xf numFmtId="0" fontId="2" fillId="0" borderId="31" xfId="9" applyFont="1" applyBorder="1" applyAlignment="1" applyProtection="1">
      <alignment horizontal="left" vertical="center" shrinkToFit="1"/>
      <protection hidden="1"/>
    </xf>
    <xf numFmtId="0" fontId="1" fillId="0" borderId="30" xfId="9" applyFont="1" applyBorder="1" applyAlignment="1" applyProtection="1">
      <alignment horizontal="left" vertical="center" shrinkToFit="1"/>
      <protection hidden="1"/>
    </xf>
    <xf numFmtId="0" fontId="2" fillId="0" borderId="32" xfId="9" applyFont="1" applyBorder="1" applyAlignment="1" applyProtection="1">
      <alignment horizontal="center" vertical="center" shrinkToFit="1"/>
      <protection hidden="1"/>
    </xf>
    <xf numFmtId="3" fontId="1" fillId="0" borderId="33" xfId="9" applyNumberFormat="1" applyFont="1" applyBorder="1" applyAlignment="1" applyProtection="1">
      <alignment horizontal="right" vertical="center" shrinkToFit="1"/>
      <protection hidden="1"/>
    </xf>
    <xf numFmtId="0" fontId="2" fillId="0" borderId="34" xfId="9" applyFont="1" applyBorder="1" applyAlignment="1" applyProtection="1">
      <alignment horizontal="center" vertical="center" shrinkToFit="1"/>
      <protection hidden="1"/>
    </xf>
    <xf numFmtId="3" fontId="1" fillId="0" borderId="35" xfId="9" applyNumberFormat="1" applyFont="1" applyBorder="1" applyAlignment="1" applyProtection="1">
      <alignment horizontal="right" vertical="center" shrinkToFit="1"/>
      <protection hidden="1"/>
    </xf>
    <xf numFmtId="0" fontId="2" fillId="0" borderId="30" xfId="9" applyFont="1" applyBorder="1" applyAlignment="1" applyProtection="1">
      <alignment horizontal="center" vertical="center" shrinkToFit="1"/>
      <protection hidden="1"/>
    </xf>
    <xf numFmtId="0" fontId="1" fillId="0" borderId="32" xfId="9" applyFont="1" applyBorder="1" applyAlignment="1" applyProtection="1">
      <alignment horizontal="center" vertical="center" shrinkToFit="1"/>
      <protection hidden="1"/>
    </xf>
    <xf numFmtId="3" fontId="1" fillId="0" borderId="32" xfId="9" applyNumberFormat="1" applyFont="1" applyBorder="1" applyAlignment="1" applyProtection="1">
      <alignment horizontal="right" vertical="center" shrinkToFit="1"/>
      <protection hidden="1"/>
    </xf>
    <xf numFmtId="0" fontId="10" fillId="0" borderId="35" xfId="9" applyFont="1" applyBorder="1" applyAlignment="1" applyProtection="1">
      <alignment horizontal="center" vertical="center" shrinkToFit="1"/>
      <protection hidden="1"/>
    </xf>
    <xf numFmtId="0" fontId="2" fillId="0" borderId="0" xfId="9" applyFont="1" applyAlignment="1" applyProtection="1">
      <alignment horizontal="left" vertical="center" shrinkToFit="1"/>
      <protection hidden="1"/>
    </xf>
    <xf numFmtId="0" fontId="1" fillId="0" borderId="0" xfId="9" applyFont="1" applyAlignment="1" applyProtection="1">
      <alignment horizontal="left" vertical="center" shrinkToFit="1"/>
      <protection hidden="1"/>
    </xf>
    <xf numFmtId="0" fontId="1" fillId="0" borderId="0" xfId="9" applyFont="1" applyAlignment="1" applyProtection="1">
      <alignment horizontal="center" vertical="center" shrinkToFit="1"/>
      <protection hidden="1"/>
    </xf>
    <xf numFmtId="3" fontId="1" fillId="0" borderId="0" xfId="9" applyNumberFormat="1" applyFont="1" applyAlignment="1" applyProtection="1">
      <alignment horizontal="right" vertical="center" shrinkToFit="1"/>
      <protection hidden="1"/>
    </xf>
    <xf numFmtId="0" fontId="2" fillId="0" borderId="0" xfId="9" applyFont="1" applyAlignment="1" applyProtection="1">
      <alignment horizontal="center" vertical="center" shrinkToFit="1"/>
      <protection hidden="1"/>
    </xf>
    <xf numFmtId="0" fontId="40" fillId="0" borderId="0" xfId="9" applyAlignment="1">
      <alignment horizontal="center"/>
    </xf>
    <xf numFmtId="3" fontId="1" fillId="0" borderId="75" xfId="9" applyNumberFormat="1" applyFont="1" applyBorder="1" applyAlignment="1" applyProtection="1">
      <alignment horizontal="right" vertical="center" shrinkToFit="1"/>
      <protection hidden="1"/>
    </xf>
    <xf numFmtId="0" fontId="1" fillId="0" borderId="34" xfId="9" applyFont="1" applyBorder="1" applyAlignment="1" applyProtection="1">
      <alignment horizontal="center" vertical="center" shrinkToFit="1"/>
      <protection hidden="1"/>
    </xf>
    <xf numFmtId="0" fontId="2" fillId="0" borderId="40" xfId="9" applyFont="1" applyBorder="1" applyAlignment="1" applyProtection="1">
      <alignment horizontal="center" vertical="center" wrapText="1"/>
      <protection hidden="1"/>
    </xf>
    <xf numFmtId="0" fontId="33" fillId="0" borderId="30" xfId="9" applyFont="1" applyBorder="1" applyAlignment="1" applyProtection="1">
      <alignment horizontal="center" vertical="center"/>
      <protection hidden="1"/>
    </xf>
    <xf numFmtId="3" fontId="1" fillId="0" borderId="38" xfId="9" applyNumberFormat="1" applyFont="1" applyBorder="1" applyAlignment="1" applyProtection="1">
      <alignment horizontal="right" vertical="center" shrinkToFit="1"/>
      <protection hidden="1"/>
    </xf>
    <xf numFmtId="0" fontId="1" fillId="0" borderId="25" xfId="9" applyFont="1" applyBorder="1" applyAlignment="1" applyProtection="1">
      <alignment horizontal="center" vertical="center" shrinkToFit="1"/>
      <protection hidden="1"/>
    </xf>
    <xf numFmtId="0" fontId="2" fillId="0" borderId="39" xfId="9" applyFont="1" applyBorder="1" applyAlignment="1" applyProtection="1">
      <alignment horizontal="center" vertical="center" wrapText="1"/>
      <protection hidden="1"/>
    </xf>
    <xf numFmtId="0" fontId="33" fillId="0" borderId="24" xfId="9" applyFont="1" applyBorder="1" applyAlignment="1" applyProtection="1">
      <alignment horizontal="center" vertical="center"/>
      <protection hidden="1"/>
    </xf>
    <xf numFmtId="0" fontId="33" fillId="0" borderId="19" xfId="9" applyFont="1" applyBorder="1" applyAlignment="1" applyProtection="1">
      <alignment horizontal="center" vertical="center"/>
      <protection hidden="1"/>
    </xf>
    <xf numFmtId="0" fontId="40" fillId="2" borderId="18" xfId="9" applyFill="1" applyBorder="1" applyAlignment="1">
      <alignment horizontal="center" vertical="center"/>
    </xf>
    <xf numFmtId="0" fontId="40" fillId="2" borderId="16" xfId="9" applyFill="1" applyBorder="1" applyAlignment="1">
      <alignment horizontal="center" vertical="center"/>
    </xf>
    <xf numFmtId="0" fontId="40" fillId="2" borderId="17" xfId="9" applyFill="1" applyBorder="1" applyAlignment="1">
      <alignment horizontal="center" vertical="center"/>
    </xf>
    <xf numFmtId="0" fontId="40" fillId="2" borderId="1" xfId="9" applyFill="1" applyBorder="1" applyAlignment="1">
      <alignment horizontal="center" vertical="center"/>
    </xf>
    <xf numFmtId="0" fontId="2" fillId="2" borderId="17" xfId="9" applyFont="1" applyFill="1" applyBorder="1" applyAlignment="1">
      <alignment horizontal="center" vertical="center"/>
    </xf>
    <xf numFmtId="0" fontId="41" fillId="2" borderId="15" xfId="9" applyFont="1" applyFill="1" applyBorder="1" applyAlignment="1">
      <alignment horizontal="center" vertical="center" wrapText="1"/>
    </xf>
    <xf numFmtId="0" fontId="4" fillId="2" borderId="13" xfId="9" applyFont="1" applyFill="1" applyBorder="1" applyAlignment="1">
      <alignment horizontal="center" vertical="center"/>
    </xf>
    <xf numFmtId="0" fontId="40" fillId="2" borderId="14" xfId="9" applyFill="1" applyBorder="1" applyAlignment="1">
      <alignment horizontal="center" vertical="center"/>
    </xf>
    <xf numFmtId="0" fontId="40" fillId="2" borderId="9" xfId="9" applyFill="1" applyBorder="1" applyAlignment="1">
      <alignment horizontal="center" vertical="center"/>
    </xf>
    <xf numFmtId="0" fontId="40" fillId="2" borderId="13" xfId="9" applyFill="1" applyBorder="1" applyAlignment="1">
      <alignment horizontal="center" vertical="center"/>
    </xf>
    <xf numFmtId="0" fontId="40" fillId="2" borderId="12" xfId="9" applyFill="1" applyBorder="1" applyAlignment="1">
      <alignment horizontal="center" vertical="center"/>
    </xf>
    <xf numFmtId="0" fontId="40" fillId="2" borderId="10" xfId="9" applyFill="1" applyBorder="1" applyAlignment="1">
      <alignment horizontal="center" vertical="center"/>
    </xf>
    <xf numFmtId="0" fontId="2" fillId="2" borderId="11" xfId="9" applyFont="1" applyFill="1" applyBorder="1" applyAlignment="1">
      <alignment horizontal="center" vertical="center"/>
    </xf>
    <xf numFmtId="0" fontId="41" fillId="2" borderId="8" xfId="9" applyFont="1" applyFill="1" applyBorder="1" applyAlignment="1">
      <alignment horizontal="center" vertical="center" wrapText="1"/>
    </xf>
    <xf numFmtId="0" fontId="4" fillId="2" borderId="6" xfId="9" applyFont="1" applyFill="1" applyBorder="1" applyAlignment="1">
      <alignment horizontal="center" vertical="center"/>
    </xf>
    <xf numFmtId="0" fontId="40" fillId="2" borderId="7" xfId="9" applyFill="1" applyBorder="1" applyAlignment="1">
      <alignment horizontal="center" vertical="center"/>
    </xf>
    <xf numFmtId="0" fontId="40" fillId="2" borderId="2" xfId="9" applyFill="1" applyBorder="1" applyAlignment="1">
      <alignment horizontal="center" vertical="center"/>
    </xf>
    <xf numFmtId="0" fontId="40" fillId="2" borderId="6" xfId="9" applyFill="1" applyBorder="1" applyAlignment="1">
      <alignment horizontal="center" vertical="center"/>
    </xf>
    <xf numFmtId="0" fontId="40" fillId="2" borderId="5" xfId="9" applyFill="1" applyBorder="1" applyAlignment="1">
      <alignment horizontal="center" vertical="center"/>
    </xf>
    <xf numFmtId="0" fontId="40" fillId="2" borderId="3" xfId="9" applyFill="1" applyBorder="1" applyAlignment="1">
      <alignment horizontal="center" vertical="center"/>
    </xf>
    <xf numFmtId="0" fontId="4" fillId="0" borderId="0" xfId="9" applyFont="1"/>
    <xf numFmtId="0" fontId="3" fillId="0" borderId="0" xfId="9" applyFont="1" applyAlignment="1">
      <alignment horizontal="center" vertical="top"/>
    </xf>
    <xf numFmtId="0" fontId="42" fillId="0" borderId="0" xfId="9" applyFont="1"/>
    <xf numFmtId="0" fontId="3" fillId="0" borderId="0" xfId="9" applyFont="1"/>
    <xf numFmtId="0" fontId="3" fillId="0" borderId="0" xfId="9" applyFont="1" applyAlignment="1">
      <alignment horizontal="center" vertical="center"/>
    </xf>
    <xf numFmtId="0" fontId="19" fillId="0" borderId="0" xfId="9" applyFont="1"/>
    <xf numFmtId="16" fontId="30" fillId="0" borderId="0" xfId="9" applyNumberFormat="1" applyFont="1"/>
    <xf numFmtId="0" fontId="30" fillId="0" borderId="0" xfId="9" applyFont="1"/>
    <xf numFmtId="0" fontId="3" fillId="0" borderId="0" xfId="9" applyFont="1" applyAlignment="1">
      <alignment horizontal="center"/>
    </xf>
    <xf numFmtId="0" fontId="2" fillId="0" borderId="0" xfId="9" applyFont="1"/>
    <xf numFmtId="0" fontId="33" fillId="0" borderId="0" xfId="9" applyFont="1" applyAlignment="1">
      <alignment horizontal="center"/>
    </xf>
    <xf numFmtId="3" fontId="30" fillId="0" borderId="0" xfId="9" applyNumberFormat="1" applyFont="1"/>
    <xf numFmtId="3" fontId="3" fillId="0" borderId="0" xfId="9" applyNumberFormat="1" applyFont="1"/>
    <xf numFmtId="0" fontId="33" fillId="0" borderId="24" xfId="9" applyFont="1" applyBorder="1" applyAlignment="1" applyProtection="1">
      <alignment horizontal="left" vertical="center" shrinkToFit="1"/>
      <protection hidden="1"/>
    </xf>
    <xf numFmtId="3" fontId="33" fillId="0" borderId="28" xfId="9" applyNumberFormat="1" applyFont="1" applyBorder="1" applyAlignment="1" applyProtection="1">
      <alignment horizontal="right" vertical="center" shrinkToFit="1"/>
      <protection hidden="1"/>
    </xf>
    <xf numFmtId="3" fontId="33" fillId="0" borderId="26" xfId="9" applyNumberFormat="1" applyFont="1" applyBorder="1" applyAlignment="1" applyProtection="1">
      <alignment horizontal="right" vertical="center" shrinkToFit="1"/>
      <protection hidden="1"/>
    </xf>
    <xf numFmtId="0" fontId="33" fillId="0" borderId="23" xfId="9" applyFont="1" applyBorder="1" applyAlignment="1" applyProtection="1">
      <alignment horizontal="center" vertical="center" shrinkToFit="1"/>
      <protection hidden="1"/>
    </xf>
    <xf numFmtId="3" fontId="33" fillId="0" borderId="23" xfId="9" applyNumberFormat="1" applyFont="1" applyBorder="1" applyAlignment="1" applyProtection="1">
      <alignment horizontal="right" vertical="center" shrinkToFit="1"/>
      <protection hidden="1"/>
    </xf>
    <xf numFmtId="0" fontId="2" fillId="0" borderId="29" xfId="9" applyFont="1" applyBorder="1" applyAlignment="1">
      <alignment vertical="center"/>
    </xf>
    <xf numFmtId="0" fontId="2" fillId="0" borderId="31" xfId="9" applyFont="1" applyBorder="1" applyAlignment="1">
      <alignment vertical="center"/>
    </xf>
    <xf numFmtId="3" fontId="33" fillId="0" borderId="33" xfId="9" applyNumberFormat="1" applyFont="1" applyBorder="1" applyAlignment="1" applyProtection="1">
      <alignment horizontal="right" vertical="center" shrinkToFit="1"/>
      <protection hidden="1"/>
    </xf>
    <xf numFmtId="3" fontId="33" fillId="0" borderId="35" xfId="9" applyNumberFormat="1" applyFont="1" applyBorder="1" applyAlignment="1" applyProtection="1">
      <alignment horizontal="right" vertical="center" shrinkToFit="1"/>
      <protection hidden="1"/>
    </xf>
    <xf numFmtId="0" fontId="33" fillId="0" borderId="34" xfId="9" applyFont="1" applyBorder="1" applyAlignment="1" applyProtection="1">
      <alignment horizontal="center" vertical="center" shrinkToFit="1"/>
      <protection hidden="1"/>
    </xf>
    <xf numFmtId="3" fontId="33" fillId="0" borderId="32" xfId="9" applyNumberFormat="1" applyFont="1" applyBorder="1" applyAlignment="1" applyProtection="1">
      <alignment horizontal="right" vertical="center" shrinkToFit="1"/>
      <protection hidden="1"/>
    </xf>
    <xf numFmtId="0" fontId="33" fillId="0" borderId="0" xfId="9" applyFont="1" applyAlignment="1" applyProtection="1">
      <alignment horizontal="center" vertical="center"/>
      <protection hidden="1"/>
    </xf>
    <xf numFmtId="0" fontId="33" fillId="0" borderId="0" xfId="9" applyFont="1" applyAlignment="1" applyProtection="1">
      <alignment horizontal="left" vertical="center" shrinkToFit="1"/>
      <protection hidden="1"/>
    </xf>
    <xf numFmtId="0" fontId="33" fillId="0" borderId="0" xfId="9" applyFont="1" applyAlignment="1" applyProtection="1">
      <alignment horizontal="center" vertical="center" shrinkToFit="1"/>
      <protection hidden="1"/>
    </xf>
    <xf numFmtId="3" fontId="33" fillId="0" borderId="0" xfId="9" applyNumberFormat="1" applyFont="1" applyAlignment="1" applyProtection="1">
      <alignment horizontal="right" vertical="center" shrinkToFit="1"/>
      <protection hidden="1"/>
    </xf>
    <xf numFmtId="0" fontId="2" fillId="0" borderId="36" xfId="2" applyFont="1" applyBorder="1" applyAlignment="1" applyProtection="1">
      <alignment horizontal="center" vertical="center" shrinkToFit="1"/>
      <protection hidden="1"/>
    </xf>
    <xf numFmtId="3" fontId="1" fillId="0" borderId="21" xfId="2" applyNumberFormat="1" applyFont="1" applyBorder="1" applyAlignment="1" applyProtection="1">
      <alignment horizontal="right" vertical="center" shrinkToFit="1"/>
      <protection hidden="1"/>
    </xf>
    <xf numFmtId="0" fontId="2" fillId="0" borderId="23" xfId="2" applyFont="1" applyBorder="1" applyAlignment="1" applyProtection="1">
      <alignment horizontal="center" vertical="center" shrinkToFit="1"/>
      <protection hidden="1"/>
    </xf>
    <xf numFmtId="3" fontId="1" fillId="0" borderId="22" xfId="2" applyNumberFormat="1" applyFont="1" applyBorder="1" applyAlignment="1" applyProtection="1">
      <alignment horizontal="right" vertical="center" shrinkToFit="1"/>
      <protection hidden="1"/>
    </xf>
    <xf numFmtId="0" fontId="2" fillId="0" borderId="39" xfId="2" applyFont="1" applyBorder="1" applyAlignment="1" applyProtection="1">
      <alignment horizontal="center" vertical="center" wrapText="1"/>
      <protection hidden="1"/>
    </xf>
    <xf numFmtId="0" fontId="1" fillId="0" borderId="25" xfId="2" applyFont="1" applyBorder="1" applyAlignment="1" applyProtection="1">
      <alignment horizontal="center" vertical="center" shrinkToFit="1"/>
      <protection hidden="1"/>
    </xf>
    <xf numFmtId="3" fontId="1" fillId="0" borderId="38" xfId="2" applyNumberFormat="1" applyFont="1" applyBorder="1" applyAlignment="1" applyProtection="1">
      <alignment horizontal="right" vertical="center" shrinkToFit="1"/>
      <protection hidden="1"/>
    </xf>
    <xf numFmtId="3" fontId="1" fillId="0" borderId="48" xfId="2" applyNumberFormat="1" applyFont="1" applyBorder="1" applyAlignment="1" applyProtection="1">
      <alignment horizontal="right" vertical="center" shrinkToFit="1"/>
      <protection hidden="1"/>
    </xf>
    <xf numFmtId="0" fontId="1" fillId="0" borderId="74" xfId="2" applyFont="1" applyBorder="1" applyAlignment="1" applyProtection="1">
      <alignment horizontal="left" vertical="center" shrinkToFit="1"/>
      <protection hidden="1"/>
    </xf>
    <xf numFmtId="0" fontId="2" fillId="0" borderId="74" xfId="2" applyFont="1" applyBorder="1" applyAlignment="1" applyProtection="1">
      <alignment horizontal="left" vertical="center" shrinkToFit="1"/>
      <protection hidden="1"/>
    </xf>
    <xf numFmtId="0" fontId="1" fillId="0" borderId="19" xfId="2" applyFont="1" applyBorder="1" applyAlignment="1" applyProtection="1">
      <alignment horizontal="left" vertical="center" shrinkToFit="1"/>
      <protection hidden="1"/>
    </xf>
    <xf numFmtId="0" fontId="2" fillId="0" borderId="29" xfId="2" applyFont="1" applyBorder="1" applyAlignment="1">
      <alignment vertical="center"/>
    </xf>
    <xf numFmtId="0" fontId="2" fillId="0" borderId="31" xfId="2" applyFont="1" applyBorder="1" applyAlignment="1">
      <alignment vertical="center"/>
    </xf>
    <xf numFmtId="0" fontId="1" fillId="0" borderId="0" xfId="2" applyFont="1" applyAlignment="1" applyProtection="1">
      <alignment horizontal="center" vertical="center"/>
      <protection hidden="1"/>
    </xf>
    <xf numFmtId="0" fontId="42" fillId="0" borderId="24" xfId="2" applyFont="1" applyBorder="1" applyAlignment="1" applyProtection="1">
      <alignment horizontal="left" vertical="center" shrinkToFit="1"/>
      <protection hidden="1"/>
    </xf>
    <xf numFmtId="0" fontId="43" fillId="0" borderId="0" xfId="9" applyFont="1" applyAlignment="1">
      <alignment horizontal="right"/>
    </xf>
    <xf numFmtId="0" fontId="39" fillId="0" borderId="0" xfId="2" applyFont="1" applyAlignment="1">
      <alignment horizontal="center"/>
    </xf>
    <xf numFmtId="0" fontId="44" fillId="0" borderId="0" xfId="10" applyProtection="1">
      <protection hidden="1"/>
    </xf>
    <xf numFmtId="0" fontId="8" fillId="0" borderId="0" xfId="10" applyFont="1" applyProtection="1">
      <protection hidden="1"/>
    </xf>
    <xf numFmtId="0" fontId="1" fillId="0" borderId="0" xfId="10" applyFont="1" applyAlignment="1" applyProtection="1">
      <alignment horizontal="right"/>
      <protection hidden="1"/>
    </xf>
    <xf numFmtId="0" fontId="44" fillId="0" borderId="0" xfId="10" applyAlignment="1" applyProtection="1">
      <alignment horizontal="center"/>
      <protection hidden="1"/>
    </xf>
    <xf numFmtId="0" fontId="8" fillId="0" borderId="0" xfId="10" applyFont="1" applyAlignment="1" applyProtection="1">
      <alignment horizontal="center"/>
      <protection hidden="1"/>
    </xf>
    <xf numFmtId="0" fontId="1" fillId="0" borderId="0" xfId="10" applyFont="1" applyProtection="1">
      <protection hidden="1"/>
    </xf>
    <xf numFmtId="0" fontId="1" fillId="0" borderId="0" xfId="10" applyFont="1" applyAlignment="1" applyProtection="1">
      <alignment horizontal="center"/>
      <protection hidden="1"/>
    </xf>
    <xf numFmtId="0" fontId="6" fillId="0" borderId="105" xfId="10" applyFont="1" applyBorder="1" applyAlignment="1" applyProtection="1">
      <alignment horizontal="center"/>
      <protection hidden="1"/>
    </xf>
    <xf numFmtId="0" fontId="6" fillId="2" borderId="58" xfId="10" applyFont="1" applyFill="1" applyBorder="1" applyAlignment="1" applyProtection="1">
      <alignment horizontal="right"/>
      <protection hidden="1"/>
    </xf>
    <xf numFmtId="0" fontId="1" fillId="0" borderId="58" xfId="10" applyFont="1" applyBorder="1" applyProtection="1">
      <protection hidden="1"/>
    </xf>
    <xf numFmtId="0" fontId="6" fillId="0" borderId="0" xfId="10" applyFont="1" applyProtection="1">
      <protection hidden="1"/>
    </xf>
    <xf numFmtId="0" fontId="1" fillId="0" borderId="20" xfId="10" applyFont="1" applyBorder="1" applyAlignment="1" applyProtection="1">
      <alignment horizontal="center"/>
      <protection hidden="1"/>
    </xf>
    <xf numFmtId="0" fontId="1" fillId="0" borderId="20" xfId="10" applyFont="1" applyBorder="1" applyAlignment="1" applyProtection="1">
      <alignment horizontal="right"/>
      <protection hidden="1"/>
    </xf>
    <xf numFmtId="0" fontId="1" fillId="0" borderId="20" xfId="10" applyFont="1" applyBorder="1" applyProtection="1">
      <protection hidden="1"/>
    </xf>
    <xf numFmtId="0" fontId="1" fillId="0" borderId="46" xfId="10" applyFont="1" applyBorder="1" applyAlignment="1" applyProtection="1">
      <alignment horizontal="center"/>
      <protection hidden="1"/>
    </xf>
    <xf numFmtId="0" fontId="1" fillId="0" borderId="20" xfId="10" applyFont="1" applyBorder="1" applyAlignment="1" applyProtection="1">
      <alignment shrinkToFit="1"/>
      <protection hidden="1"/>
    </xf>
    <xf numFmtId="0" fontId="1" fillId="0" borderId="65" xfId="10" applyFont="1" applyBorder="1" applyAlignment="1" applyProtection="1">
      <alignment horizontal="right"/>
      <protection hidden="1"/>
    </xf>
    <xf numFmtId="0" fontId="1" fillId="0" borderId="65" xfId="10" applyFont="1" applyBorder="1" applyProtection="1">
      <protection hidden="1"/>
    </xf>
    <xf numFmtId="0" fontId="1" fillId="0" borderId="65" xfId="10" applyFont="1" applyBorder="1" applyAlignment="1" applyProtection="1">
      <alignment horizontal="center"/>
      <protection hidden="1"/>
    </xf>
    <xf numFmtId="0" fontId="1" fillId="0" borderId="65" xfId="10" applyFont="1" applyBorder="1" applyAlignment="1" applyProtection="1">
      <alignment shrinkToFit="1"/>
      <protection hidden="1"/>
    </xf>
    <xf numFmtId="0" fontId="1" fillId="0" borderId="64" xfId="10" applyFont="1" applyBorder="1" applyAlignment="1" applyProtection="1">
      <alignment horizontal="center"/>
      <protection hidden="1"/>
    </xf>
    <xf numFmtId="0" fontId="44" fillId="0" borderId="0" xfId="10" applyAlignment="1" applyProtection="1">
      <alignment horizontal="center" vertical="center"/>
      <protection hidden="1"/>
    </xf>
    <xf numFmtId="0" fontId="44" fillId="0" borderId="110" xfId="10" applyBorder="1" applyAlignment="1" applyProtection="1">
      <alignment horizontal="center" vertical="center" wrapText="1"/>
      <protection hidden="1"/>
    </xf>
    <xf numFmtId="0" fontId="8" fillId="0" borderId="110" xfId="10" applyFont="1" applyBorder="1" applyAlignment="1" applyProtection="1">
      <alignment horizontal="center" vertical="center" wrapText="1"/>
      <protection hidden="1"/>
    </xf>
    <xf numFmtId="0" fontId="44" fillId="0" borderId="111" xfId="10" applyBorder="1" applyAlignment="1" applyProtection="1">
      <alignment horizontal="center" vertical="center" wrapText="1"/>
      <protection hidden="1"/>
    </xf>
    <xf numFmtId="0" fontId="44" fillId="0" borderId="0" xfId="10" applyAlignment="1" applyProtection="1">
      <alignment horizontal="center" vertical="center" wrapText="1"/>
      <protection hidden="1"/>
    </xf>
    <xf numFmtId="0" fontId="2" fillId="0" borderId="0" xfId="10" applyFont="1" applyProtection="1">
      <protection hidden="1"/>
    </xf>
    <xf numFmtId="0" fontId="22" fillId="0" borderId="0" xfId="10" applyFont="1" applyProtection="1">
      <protection hidden="1"/>
    </xf>
    <xf numFmtId="0" fontId="2" fillId="0" borderId="0" xfId="10" applyFont="1" applyAlignment="1" applyProtection="1">
      <alignment horizontal="right"/>
      <protection hidden="1"/>
    </xf>
    <xf numFmtId="0" fontId="2" fillId="0" borderId="0" xfId="10" applyFont="1" applyAlignment="1" applyProtection="1">
      <alignment horizontal="left"/>
      <protection hidden="1"/>
    </xf>
    <xf numFmtId="0" fontId="2" fillId="0" borderId="0" xfId="10" applyFont="1" applyAlignment="1" applyProtection="1">
      <alignment horizontal="center"/>
      <protection hidden="1"/>
    </xf>
    <xf numFmtId="0" fontId="20" fillId="0" borderId="0" xfId="10" applyFont="1" applyProtection="1">
      <protection hidden="1"/>
    </xf>
    <xf numFmtId="0" fontId="39" fillId="0" borderId="0" xfId="10" applyFont="1" applyAlignment="1" applyProtection="1">
      <alignment horizontal="center"/>
      <protection hidden="1"/>
    </xf>
    <xf numFmtId="0" fontId="6" fillId="0" borderId="0" xfId="10" applyFont="1" applyAlignment="1" applyProtection="1">
      <alignment horizontal="center"/>
      <protection hidden="1"/>
    </xf>
    <xf numFmtId="0" fontId="20" fillId="0" borderId="0" xfId="10" applyFont="1" applyAlignment="1" applyProtection="1">
      <alignment horizontal="center"/>
      <protection hidden="1"/>
    </xf>
    <xf numFmtId="0" fontId="6" fillId="0" borderId="0" xfId="10" applyFont="1" applyAlignment="1" applyProtection="1">
      <alignment horizontal="left"/>
      <protection hidden="1"/>
    </xf>
    <xf numFmtId="44" fontId="0" fillId="0" borderId="0" xfId="11" applyFont="1" applyProtection="1">
      <protection hidden="1"/>
    </xf>
    <xf numFmtId="0" fontId="47" fillId="0" borderId="64" xfId="10" applyFont="1" applyBorder="1" applyAlignment="1" applyProtection="1">
      <alignment horizontal="center"/>
      <protection hidden="1"/>
    </xf>
    <xf numFmtId="0" fontId="47" fillId="0" borderId="65" xfId="10" applyFont="1" applyBorder="1" applyAlignment="1" applyProtection="1">
      <alignment shrinkToFit="1"/>
      <protection hidden="1"/>
    </xf>
    <xf numFmtId="0" fontId="47" fillId="0" borderId="65" xfId="10" applyFont="1" applyBorder="1" applyAlignment="1" applyProtection="1">
      <alignment horizontal="center"/>
      <protection hidden="1"/>
    </xf>
    <xf numFmtId="0" fontId="47" fillId="0" borderId="65" xfId="10" applyFont="1" applyBorder="1" applyProtection="1">
      <protection hidden="1"/>
    </xf>
    <xf numFmtId="0" fontId="47" fillId="0" borderId="65" xfId="10" applyFont="1" applyBorder="1" applyAlignment="1" applyProtection="1">
      <alignment horizontal="right"/>
      <protection hidden="1"/>
    </xf>
    <xf numFmtId="0" fontId="47" fillId="0" borderId="0" xfId="10" applyFont="1" applyProtection="1">
      <protection hidden="1"/>
    </xf>
    <xf numFmtId="0" fontId="47" fillId="0" borderId="46" xfId="10" applyFont="1" applyBorder="1" applyAlignment="1" applyProtection="1">
      <alignment horizontal="center"/>
      <protection hidden="1"/>
    </xf>
    <xf numFmtId="0" fontId="47" fillId="0" borderId="20" xfId="10" applyFont="1" applyBorder="1" applyAlignment="1" applyProtection="1">
      <alignment shrinkToFit="1"/>
      <protection hidden="1"/>
    </xf>
    <xf numFmtId="0" fontId="47" fillId="0" borderId="20" xfId="10" applyFont="1" applyBorder="1" applyAlignment="1" applyProtection="1">
      <alignment horizontal="center"/>
      <protection hidden="1"/>
    </xf>
    <xf numFmtId="0" fontId="47" fillId="0" borderId="20" xfId="10" applyFont="1" applyBorder="1" applyProtection="1">
      <protection hidden="1"/>
    </xf>
    <xf numFmtId="0" fontId="47" fillId="0" borderId="20" xfId="10" applyFont="1" applyBorder="1" applyAlignment="1" applyProtection="1">
      <alignment horizontal="right"/>
      <protection hidden="1"/>
    </xf>
    <xf numFmtId="0" fontId="47" fillId="0" borderId="0" xfId="10" applyFont="1" applyAlignment="1" applyProtection="1">
      <alignment horizontal="center"/>
      <protection hidden="1"/>
    </xf>
    <xf numFmtId="0" fontId="47" fillId="0" borderId="58" xfId="10" applyFont="1" applyBorder="1" applyProtection="1">
      <protection hidden="1"/>
    </xf>
    <xf numFmtId="3" fontId="1" fillId="0" borderId="38" xfId="0" applyNumberFormat="1" applyFont="1" applyBorder="1" applyAlignment="1" applyProtection="1">
      <alignment horizontal="right" vertical="center" shrinkToFit="1"/>
      <protection hidden="1"/>
    </xf>
    <xf numFmtId="0" fontId="42" fillId="0" borderId="24" xfId="0" applyFont="1" applyBorder="1" applyAlignment="1" applyProtection="1">
      <alignment horizontal="left" vertical="center" shrinkToFit="1"/>
      <protection hidden="1"/>
    </xf>
    <xf numFmtId="0" fontId="42" fillId="0" borderId="39" xfId="0" applyFont="1" applyBorder="1" applyAlignment="1" applyProtection="1">
      <alignment horizontal="left" vertical="center" shrinkToFit="1"/>
      <protection hidden="1"/>
    </xf>
    <xf numFmtId="0" fontId="1" fillId="0" borderId="81" xfId="0" applyFont="1" applyBorder="1" applyAlignment="1" applyProtection="1">
      <alignment horizontal="left" vertical="center" shrinkToFit="1"/>
      <protection hidden="1"/>
    </xf>
    <xf numFmtId="0" fontId="1" fillId="0" borderId="112" xfId="2" applyFont="1" applyBorder="1" applyAlignment="1" applyProtection="1">
      <alignment horizontal="left" vertical="center" shrinkToFit="1"/>
      <protection hidden="1"/>
    </xf>
    <xf numFmtId="0" fontId="2" fillId="0" borderId="113" xfId="0" applyFont="1" applyBorder="1" applyAlignment="1" applyProtection="1">
      <alignment horizontal="center" vertical="center" shrinkToFit="1"/>
      <protection hidden="1"/>
    </xf>
    <xf numFmtId="0" fontId="1" fillId="0" borderId="80" xfId="0" applyFont="1" applyBorder="1" applyAlignment="1" applyProtection="1">
      <alignment horizontal="left" vertical="center" shrinkToFit="1"/>
      <protection hidden="1"/>
    </xf>
    <xf numFmtId="0" fontId="1" fillId="0" borderId="114" xfId="0" applyFont="1" applyBorder="1" applyAlignment="1" applyProtection="1">
      <alignment horizontal="left" vertical="center" shrinkToFit="1"/>
      <protection hidden="1"/>
    </xf>
    <xf numFmtId="0" fontId="15" fillId="0" borderId="80" xfId="0" applyFont="1" applyBorder="1" applyAlignment="1" applyProtection="1">
      <alignment shrinkToFit="1"/>
      <protection hidden="1"/>
    </xf>
    <xf numFmtId="0" fontId="15" fillId="0" borderId="114" xfId="0" applyFont="1" applyBorder="1" applyAlignment="1" applyProtection="1">
      <alignment shrinkToFit="1"/>
      <protection hidden="1"/>
    </xf>
    <xf numFmtId="0" fontId="1" fillId="0" borderId="114" xfId="2" applyFont="1" applyBorder="1" applyAlignment="1" applyProtection="1">
      <alignment horizontal="left" vertical="center" shrinkToFit="1"/>
      <protection hidden="1"/>
    </xf>
    <xf numFmtId="0" fontId="1" fillId="0" borderId="115" xfId="0" applyFont="1" applyBorder="1" applyAlignment="1" applyProtection="1">
      <alignment horizontal="left" vertical="center" shrinkToFit="1"/>
      <protection hidden="1"/>
    </xf>
    <xf numFmtId="0" fontId="1" fillId="0" borderId="80" xfId="2" applyFont="1" applyBorder="1" applyAlignment="1" applyProtection="1">
      <alignment horizontal="left" vertical="center" shrinkToFit="1"/>
      <protection hidden="1"/>
    </xf>
    <xf numFmtId="0" fontId="15" fillId="0" borderId="115" xfId="0" applyFont="1" applyBorder="1" applyAlignment="1" applyProtection="1">
      <alignment shrinkToFit="1"/>
      <protection hidden="1"/>
    </xf>
    <xf numFmtId="0" fontId="1" fillId="0" borderId="29" xfId="0" applyFont="1" applyBorder="1" applyAlignment="1" applyProtection="1">
      <alignment horizontal="left" vertical="center" shrinkToFit="1"/>
      <protection hidden="1"/>
    </xf>
    <xf numFmtId="0" fontId="15" fillId="0" borderId="29" xfId="0" applyFont="1" applyBorder="1" applyAlignment="1" applyProtection="1">
      <alignment shrinkToFit="1"/>
      <protection hidden="1"/>
    </xf>
    <xf numFmtId="0" fontId="15" fillId="0" borderId="24" xfId="0" applyFont="1" applyBorder="1" applyAlignment="1" applyProtection="1">
      <alignment shrinkToFit="1"/>
      <protection hidden="1"/>
    </xf>
    <xf numFmtId="0" fontId="1" fillId="0" borderId="116" xfId="0" applyFont="1" applyBorder="1" applyAlignment="1" applyProtection="1">
      <alignment horizontal="left" vertical="center" shrinkToFit="1"/>
      <protection hidden="1"/>
    </xf>
    <xf numFmtId="0" fontId="1" fillId="0" borderId="117" xfId="2" applyFont="1" applyBorder="1" applyAlignment="1" applyProtection="1">
      <alignment horizontal="left" vertical="center" shrinkToFit="1"/>
      <protection hidden="1"/>
    </xf>
    <xf numFmtId="0" fontId="2" fillId="0" borderId="118" xfId="0" applyFont="1" applyBorder="1" applyAlignment="1" applyProtection="1">
      <alignment horizontal="center" vertical="center" shrinkToFit="1"/>
      <protection hidden="1"/>
    </xf>
    <xf numFmtId="0" fontId="1" fillId="0" borderId="119" xfId="0" applyFont="1" applyBorder="1" applyAlignment="1" applyProtection="1">
      <alignment horizontal="center" vertical="center" shrinkToFit="1"/>
      <protection hidden="1"/>
    </xf>
    <xf numFmtId="3" fontId="1" fillId="0" borderId="118" xfId="0" applyNumberFormat="1" applyFont="1" applyBorder="1" applyAlignment="1" applyProtection="1">
      <alignment horizontal="right" vertical="center" shrinkToFit="1"/>
      <protection hidden="1"/>
    </xf>
    <xf numFmtId="0" fontId="10" fillId="0" borderId="26" xfId="0" applyFont="1" applyBorder="1" applyAlignment="1" applyProtection="1">
      <alignment horizontal="center" vertical="center" shrinkToFit="1"/>
      <protection hidden="1"/>
    </xf>
    <xf numFmtId="0" fontId="0" fillId="0" borderId="122" xfId="0" applyBorder="1"/>
    <xf numFmtId="0" fontId="0" fillId="0" borderId="123" xfId="0" applyBorder="1"/>
    <xf numFmtId="3" fontId="1" fillId="0" borderId="125" xfId="0" applyNumberFormat="1" applyFont="1" applyBorder="1" applyAlignment="1" applyProtection="1">
      <alignment horizontal="right" vertical="center" shrinkToFit="1"/>
      <protection hidden="1"/>
    </xf>
    <xf numFmtId="0" fontId="0" fillId="0" borderId="126" xfId="0" applyBorder="1"/>
    <xf numFmtId="0" fontId="0" fillId="0" borderId="121" xfId="0" applyBorder="1"/>
    <xf numFmtId="0" fontId="0" fillId="0" borderId="118" xfId="0" applyBorder="1"/>
    <xf numFmtId="0" fontId="0" fillId="0" borderId="27" xfId="0" applyBorder="1"/>
    <xf numFmtId="0" fontId="0" fillId="0" borderId="23" xfId="0" applyBorder="1"/>
    <xf numFmtId="0" fontId="0" fillId="0" borderId="103" xfId="0" applyBorder="1"/>
    <xf numFmtId="3" fontId="1" fillId="0" borderId="127" xfId="0" applyNumberFormat="1" applyFont="1" applyBorder="1" applyAlignment="1" applyProtection="1">
      <alignment horizontal="right" vertical="center" shrinkToFit="1"/>
      <protection hidden="1"/>
    </xf>
    <xf numFmtId="3" fontId="1" fillId="0" borderId="27" xfId="0" applyNumberFormat="1" applyFont="1" applyBorder="1" applyAlignment="1" applyProtection="1">
      <alignment horizontal="right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3" fontId="1" fillId="0" borderId="74" xfId="0" applyNumberFormat="1" applyFont="1" applyBorder="1" applyAlignment="1" applyProtection="1">
      <alignment horizontal="right" vertical="center" shrinkToFit="1"/>
      <protection hidden="1"/>
    </xf>
    <xf numFmtId="0" fontId="0" fillId="0" borderId="116" xfId="0" applyBorder="1"/>
    <xf numFmtId="3" fontId="1" fillId="0" borderId="120" xfId="0" applyNumberFormat="1" applyFont="1" applyBorder="1" applyAlignment="1" applyProtection="1">
      <alignment horizontal="right" vertical="center" shrinkToFit="1"/>
      <protection hidden="1"/>
    </xf>
    <xf numFmtId="3" fontId="1" fillId="0" borderId="12" xfId="0" applyNumberFormat="1" applyFont="1" applyBorder="1" applyAlignment="1" applyProtection="1">
      <alignment horizontal="right" vertical="center" shrinkToFit="1"/>
      <protection hidden="1"/>
    </xf>
    <xf numFmtId="0" fontId="1" fillId="0" borderId="117" xfId="0" applyFont="1" applyBorder="1" applyAlignment="1" applyProtection="1">
      <alignment horizontal="left" vertical="center" shrinkToFit="1"/>
      <protection hidden="1"/>
    </xf>
    <xf numFmtId="0" fontId="2" fillId="0" borderId="128" xfId="0" applyFont="1" applyBorder="1" applyAlignment="1" applyProtection="1">
      <alignment horizontal="center" vertical="center" shrinkToFit="1"/>
      <protection hidden="1"/>
    </xf>
    <xf numFmtId="0" fontId="2" fillId="0" borderId="124" xfId="0" applyFont="1" applyBorder="1" applyAlignment="1" applyProtection="1">
      <alignment horizontal="center" vertical="center" shrinkToFit="1"/>
      <protection hidden="1"/>
    </xf>
    <xf numFmtId="0" fontId="0" fillId="0" borderId="26" xfId="0" applyBorder="1"/>
    <xf numFmtId="0" fontId="0" fillId="0" borderId="21" xfId="0" applyBorder="1"/>
    <xf numFmtId="0" fontId="1" fillId="0" borderId="118" xfId="0" applyFont="1" applyBorder="1" applyAlignment="1" applyProtection="1">
      <alignment horizontal="center" vertical="center" shrinkToFit="1"/>
      <protection hidden="1"/>
    </xf>
    <xf numFmtId="0" fontId="1" fillId="0" borderId="27" xfId="0" applyFont="1" applyBorder="1" applyAlignment="1" applyProtection="1">
      <alignment horizontal="center" vertical="center" shrinkToFit="1"/>
      <protection hidden="1"/>
    </xf>
    <xf numFmtId="0" fontId="10" fillId="0" borderId="78" xfId="0" applyFont="1" applyBorder="1" applyAlignment="1" applyProtection="1">
      <alignment horizontal="center" vertical="center" shrinkToFit="1"/>
      <protection hidden="1"/>
    </xf>
    <xf numFmtId="0" fontId="1" fillId="0" borderId="25" xfId="0" applyFont="1" applyBorder="1" applyAlignment="1" applyProtection="1">
      <alignment horizontal="center" vertical="center" shrinkToFit="1"/>
      <protection hidden="1"/>
    </xf>
    <xf numFmtId="0" fontId="48" fillId="0" borderId="19" xfId="0" applyFont="1" applyBorder="1" applyAlignment="1" applyProtection="1">
      <alignment horizontal="center" vertical="center"/>
      <protection hidden="1"/>
    </xf>
    <xf numFmtId="0" fontId="48" fillId="0" borderId="19" xfId="0" applyFont="1" applyBorder="1" applyAlignment="1" applyProtection="1">
      <alignment horizontal="left" vertical="center" shrinkToFit="1"/>
      <protection hidden="1"/>
    </xf>
    <xf numFmtId="3" fontId="48" fillId="0" borderId="22" xfId="0" applyNumberFormat="1" applyFont="1" applyBorder="1" applyAlignment="1" applyProtection="1">
      <alignment horizontal="right" vertical="center" shrinkToFit="1"/>
      <protection hidden="1"/>
    </xf>
    <xf numFmtId="3" fontId="48" fillId="0" borderId="48" xfId="0" applyNumberFormat="1" applyFont="1" applyBorder="1" applyAlignment="1" applyProtection="1">
      <alignment horizontal="right" vertical="center" shrinkToFit="1"/>
      <protection hidden="1"/>
    </xf>
    <xf numFmtId="3" fontId="48" fillId="0" borderId="21" xfId="0" applyNumberFormat="1" applyFont="1" applyBorder="1" applyAlignment="1" applyProtection="1">
      <alignment horizontal="right" vertical="center" shrinkToFit="1"/>
      <protection hidden="1"/>
    </xf>
    <xf numFmtId="0" fontId="48" fillId="0" borderId="23" xfId="0" applyFont="1" applyBorder="1" applyAlignment="1" applyProtection="1">
      <alignment horizontal="center" vertical="center" shrinkToFit="1"/>
      <protection hidden="1"/>
    </xf>
    <xf numFmtId="3" fontId="48" fillId="0" borderId="23" xfId="0" applyNumberFormat="1" applyFont="1" applyBorder="1" applyAlignment="1" applyProtection="1">
      <alignment horizontal="right" vertical="center" shrinkToFit="1"/>
      <protection hidden="1"/>
    </xf>
    <xf numFmtId="0" fontId="48" fillId="0" borderId="24" xfId="0" applyFont="1" applyBorder="1" applyAlignment="1" applyProtection="1">
      <alignment horizontal="center" vertical="center"/>
      <protection hidden="1"/>
    </xf>
    <xf numFmtId="0" fontId="48" fillId="0" borderId="24" xfId="0" applyFont="1" applyBorder="1" applyAlignment="1" applyProtection="1">
      <alignment horizontal="left" vertical="center" shrinkToFit="1"/>
      <protection hidden="1"/>
    </xf>
    <xf numFmtId="3" fontId="48" fillId="0" borderId="28" xfId="0" applyNumberFormat="1" applyFont="1" applyBorder="1" applyAlignment="1" applyProtection="1">
      <alignment horizontal="right" vertical="center" shrinkToFit="1"/>
      <protection hidden="1"/>
    </xf>
    <xf numFmtId="3" fontId="48" fillId="0" borderId="26" xfId="0" applyNumberFormat="1" applyFont="1" applyBorder="1" applyAlignment="1" applyProtection="1">
      <alignment horizontal="right" vertical="center" shrinkToFit="1"/>
      <protection hidden="1"/>
    </xf>
    <xf numFmtId="3" fontId="48" fillId="0" borderId="27" xfId="0" applyNumberFormat="1" applyFont="1" applyBorder="1" applyAlignment="1" applyProtection="1">
      <alignment horizontal="right" vertical="center" shrinkToFit="1"/>
      <protection hidden="1"/>
    </xf>
    <xf numFmtId="0" fontId="2" fillId="0" borderId="0" xfId="0" applyFont="1" applyAlignment="1" applyProtection="1">
      <alignment horizontal="left" vertical="center" shrinkToFit="1"/>
      <protection hidden="1"/>
    </xf>
    <xf numFmtId="0" fontId="2" fillId="0" borderId="66" xfId="0" applyFont="1" applyBorder="1" applyAlignment="1" applyProtection="1">
      <alignment horizontal="center" vertical="center"/>
      <protection hidden="1"/>
    </xf>
    <xf numFmtId="0" fontId="49" fillId="0" borderId="20" xfId="0" applyFont="1" applyBorder="1" applyAlignment="1" applyProtection="1">
      <alignment vertical="center" shrinkToFit="1"/>
      <protection hidden="1"/>
    </xf>
    <xf numFmtId="3" fontId="2" fillId="0" borderId="20" xfId="0" applyNumberFormat="1" applyFont="1" applyBorder="1" applyAlignment="1" applyProtection="1">
      <alignment horizontal="center" vertical="center" shrinkToFit="1"/>
      <protection hidden="1"/>
    </xf>
    <xf numFmtId="0" fontId="1" fillId="0" borderId="20" xfId="0" applyFont="1" applyBorder="1" applyAlignment="1" applyProtection="1">
      <alignment horizontal="center" vertical="center" shrinkToFit="1"/>
      <protection hidden="1"/>
    </xf>
    <xf numFmtId="3" fontId="2" fillId="0" borderId="20" xfId="0" applyNumberFormat="1" applyFont="1" applyBorder="1" applyAlignment="1" applyProtection="1">
      <alignment horizontal="right" vertical="center" shrinkToFit="1"/>
      <protection hidden="1"/>
    </xf>
    <xf numFmtId="0" fontId="2" fillId="0" borderId="20" xfId="0" applyFont="1" applyBorder="1" applyAlignment="1" applyProtection="1">
      <alignment horizontal="center" vertical="center" shrinkToFit="1"/>
      <protection hidden="1"/>
    </xf>
    <xf numFmtId="3" fontId="1" fillId="0" borderId="20" xfId="0" applyNumberFormat="1" applyFont="1" applyBorder="1" applyAlignment="1" applyProtection="1">
      <alignment horizontal="right" vertical="center" shrinkToFit="1"/>
      <protection hidden="1"/>
    </xf>
    <xf numFmtId="0" fontId="2" fillId="0" borderId="37" xfId="0" applyFont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right" vertical="center" shrinkToFit="1"/>
      <protection hidden="1"/>
    </xf>
    <xf numFmtId="0" fontId="48" fillId="0" borderId="129" xfId="0" applyFont="1" applyBorder="1" applyAlignment="1" applyProtection="1">
      <alignment horizontal="center" vertical="center"/>
      <protection hidden="1"/>
    </xf>
    <xf numFmtId="0" fontId="2" fillId="0" borderId="64" xfId="0" applyFont="1" applyBorder="1" applyAlignment="1" applyProtection="1">
      <alignment horizontal="left" vertical="center" shrinkToFit="1"/>
      <protection hidden="1"/>
    </xf>
    <xf numFmtId="0" fontId="1" fillId="0" borderId="67" xfId="0" applyFont="1" applyBorder="1" applyAlignment="1" applyProtection="1">
      <alignment horizontal="left" vertical="center" shrinkToFit="1"/>
      <protection hidden="1"/>
    </xf>
    <xf numFmtId="0" fontId="2" fillId="0" borderId="64" xfId="0" applyFont="1" applyBorder="1" applyAlignment="1" applyProtection="1">
      <alignment horizontal="center" vertical="center" shrinkToFit="1"/>
      <protection hidden="1"/>
    </xf>
    <xf numFmtId="3" fontId="48" fillId="0" borderId="67" xfId="0" applyNumberFormat="1" applyFont="1" applyBorder="1" applyAlignment="1" applyProtection="1">
      <alignment horizontal="right" vertical="center" shrinkToFit="1"/>
      <protection hidden="1"/>
    </xf>
    <xf numFmtId="0" fontId="50" fillId="0" borderId="64" xfId="0" applyFont="1" applyBorder="1" applyAlignment="1" applyProtection="1">
      <alignment horizontal="center" vertical="center" shrinkToFit="1"/>
      <protection hidden="1"/>
    </xf>
    <xf numFmtId="0" fontId="50" fillId="0" borderId="23" xfId="0" applyFont="1" applyBorder="1" applyAlignment="1" applyProtection="1">
      <alignment horizontal="center" vertical="center" shrinkToFit="1"/>
      <protection hidden="1"/>
    </xf>
    <xf numFmtId="0" fontId="50" fillId="0" borderId="36" xfId="0" applyFont="1" applyBorder="1" applyAlignment="1" applyProtection="1">
      <alignment horizontal="center" vertical="center" shrinkToFit="1"/>
      <protection hidden="1"/>
    </xf>
    <xf numFmtId="0" fontId="48" fillId="0" borderId="115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shrinkToFit="1"/>
      <protection hidden="1"/>
    </xf>
    <xf numFmtId="0" fontId="15" fillId="0" borderId="47" xfId="0" applyFont="1" applyBorder="1" applyAlignment="1" applyProtection="1">
      <alignment shrinkToFit="1"/>
      <protection hidden="1"/>
    </xf>
    <xf numFmtId="0" fontId="50" fillId="0" borderId="46" xfId="0" applyFont="1" applyBorder="1" applyAlignment="1" applyProtection="1">
      <alignment horizontal="center"/>
      <protection hidden="1"/>
    </xf>
    <xf numFmtId="0" fontId="16" fillId="0" borderId="47" xfId="0" applyFont="1" applyBorder="1" applyProtection="1">
      <protection hidden="1"/>
    </xf>
    <xf numFmtId="0" fontId="50" fillId="0" borderId="46" xfId="0" applyFont="1" applyBorder="1" applyAlignment="1" applyProtection="1">
      <alignment horizontal="center" vertical="center" shrinkToFit="1"/>
      <protection hidden="1"/>
    </xf>
    <xf numFmtId="3" fontId="8" fillId="0" borderId="47" xfId="0" applyNumberFormat="1" applyFont="1" applyBorder="1" applyAlignment="1" applyProtection="1">
      <alignment horizontal="right" vertical="center" shrinkToFit="1"/>
      <protection hidden="1"/>
    </xf>
    <xf numFmtId="0" fontId="50" fillId="0" borderId="27" xfId="0" applyFont="1" applyBorder="1" applyAlignment="1" applyProtection="1">
      <alignment horizontal="center" vertical="center" shrinkToFit="1"/>
      <protection hidden="1"/>
    </xf>
    <xf numFmtId="0" fontId="50" fillId="0" borderId="25" xfId="0" applyFont="1" applyBorder="1" applyAlignment="1" applyProtection="1">
      <alignment horizontal="center" vertical="center" shrinkToFit="1"/>
      <protection hidden="1"/>
    </xf>
    <xf numFmtId="3" fontId="1" fillId="0" borderId="47" xfId="0" applyNumberFormat="1" applyFont="1" applyBorder="1" applyAlignment="1" applyProtection="1">
      <alignment horizontal="right" vertical="center" shrinkToFit="1"/>
      <protection hidden="1"/>
    </xf>
    <xf numFmtId="0" fontId="2" fillId="0" borderId="46" xfId="0" applyFont="1" applyBorder="1" applyAlignment="1" applyProtection="1">
      <alignment horizontal="left" vertical="center" shrinkToFit="1"/>
      <protection hidden="1"/>
    </xf>
    <xf numFmtId="0" fontId="1" fillId="0" borderId="47" xfId="0" applyFont="1" applyBorder="1" applyAlignment="1" applyProtection="1">
      <alignment horizontal="left" vertical="center" shrinkToFit="1"/>
      <protection hidden="1"/>
    </xf>
    <xf numFmtId="0" fontId="2" fillId="0" borderId="46" xfId="0" applyFont="1" applyBorder="1" applyAlignment="1" applyProtection="1">
      <alignment horizontal="center" vertical="center" shrinkToFit="1"/>
      <protection hidden="1"/>
    </xf>
    <xf numFmtId="3" fontId="48" fillId="0" borderId="47" xfId="0" applyNumberFormat="1" applyFont="1" applyBorder="1" applyAlignment="1" applyProtection="1">
      <alignment horizontal="right" vertical="center" shrinkToFit="1"/>
      <protection hidden="1"/>
    </xf>
    <xf numFmtId="0" fontId="48" fillId="0" borderId="130" xfId="0" applyFont="1" applyBorder="1" applyAlignment="1" applyProtection="1">
      <alignment horizontal="center" vertical="center"/>
      <protection hidden="1"/>
    </xf>
    <xf numFmtId="0" fontId="48" fillId="0" borderId="131" xfId="0" applyFont="1" applyBorder="1" applyAlignment="1" applyProtection="1">
      <alignment horizontal="center" vertical="center"/>
      <protection hidden="1"/>
    </xf>
    <xf numFmtId="0" fontId="48" fillId="0" borderId="132" xfId="0" applyFont="1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left" vertical="center" shrinkToFit="1"/>
      <protection hidden="1"/>
    </xf>
    <xf numFmtId="0" fontId="1" fillId="0" borderId="59" xfId="0" applyFont="1" applyBorder="1" applyAlignment="1" applyProtection="1">
      <alignment horizontal="left" vertical="center" shrinkToFit="1"/>
      <protection hidden="1"/>
    </xf>
    <xf numFmtId="0" fontId="2" fillId="0" borderId="60" xfId="0" applyFont="1" applyBorder="1" applyAlignment="1" applyProtection="1">
      <alignment horizontal="center" vertical="center" shrinkToFit="1"/>
      <protection hidden="1"/>
    </xf>
    <xf numFmtId="3" fontId="48" fillId="0" borderId="59" xfId="0" applyNumberFormat="1" applyFont="1" applyBorder="1" applyAlignment="1" applyProtection="1">
      <alignment horizontal="right" vertical="center" shrinkToFit="1"/>
      <protection hidden="1"/>
    </xf>
    <xf numFmtId="0" fontId="50" fillId="0" borderId="60" xfId="0" applyFont="1" applyBorder="1" applyAlignment="1" applyProtection="1">
      <alignment horizontal="center" vertical="center" shrinkToFit="1"/>
      <protection hidden="1"/>
    </xf>
    <xf numFmtId="0" fontId="2" fillId="0" borderId="82" xfId="0" applyFont="1" applyBorder="1" applyAlignment="1" applyProtection="1">
      <alignment horizontal="left" vertical="center" shrinkToFit="1"/>
      <protection hidden="1"/>
    </xf>
    <xf numFmtId="0" fontId="1" fillId="0" borderId="20" xfId="0" applyFont="1" applyBorder="1" applyAlignment="1" applyProtection="1">
      <alignment horizontal="left" vertical="center" shrinkToFit="1"/>
      <protection hidden="1"/>
    </xf>
    <xf numFmtId="3" fontId="48" fillId="0" borderId="83" xfId="0" applyNumberFormat="1" applyFont="1" applyBorder="1" applyAlignment="1" applyProtection="1">
      <alignment horizontal="right" vertical="center" shrinkToFit="1"/>
      <protection hidden="1"/>
    </xf>
    <xf numFmtId="0" fontId="50" fillId="0" borderId="133" xfId="0" applyFont="1" applyBorder="1" applyAlignment="1" applyProtection="1">
      <alignment horizontal="center" vertical="center" shrinkToFit="1"/>
      <protection hidden="1"/>
    </xf>
    <xf numFmtId="3" fontId="48" fillId="0" borderId="134" xfId="0" applyNumberFormat="1" applyFont="1" applyBorder="1" applyAlignment="1" applyProtection="1">
      <alignment horizontal="right" vertical="center" shrinkToFit="1"/>
      <protection hidden="1"/>
    </xf>
    <xf numFmtId="0" fontId="2" fillId="0" borderId="20" xfId="0" applyFont="1" applyBorder="1" applyAlignment="1" applyProtection="1">
      <alignment shrinkToFit="1"/>
      <protection hidden="1"/>
    </xf>
    <xf numFmtId="0" fontId="15" fillId="0" borderId="20" xfId="0" applyFont="1" applyBorder="1" applyAlignment="1" applyProtection="1">
      <alignment shrinkToFit="1"/>
      <protection hidden="1"/>
    </xf>
    <xf numFmtId="0" fontId="50" fillId="0" borderId="20" xfId="0" applyFont="1" applyBorder="1" applyAlignment="1" applyProtection="1">
      <alignment horizontal="center"/>
      <protection hidden="1"/>
    </xf>
    <xf numFmtId="0" fontId="16" fillId="0" borderId="20" xfId="0" applyFont="1" applyBorder="1" applyProtection="1">
      <protection hidden="1"/>
    </xf>
    <xf numFmtId="0" fontId="2" fillId="0" borderId="20" xfId="0" applyFont="1" applyBorder="1" applyAlignment="1" applyProtection="1">
      <alignment horizontal="left" vertical="center" shrinkToFit="1"/>
      <protection hidden="1"/>
    </xf>
    <xf numFmtId="0" fontId="48" fillId="0" borderId="20" xfId="0" applyFont="1" applyBorder="1" applyAlignment="1" applyProtection="1">
      <alignment horizontal="left" vertical="center" shrinkToFit="1"/>
      <protection hidden="1"/>
    </xf>
    <xf numFmtId="3" fontId="48" fillId="0" borderId="20" xfId="0" applyNumberFormat="1" applyFont="1" applyBorder="1" applyAlignment="1" applyProtection="1">
      <alignment horizontal="right" vertical="center" shrinkToFit="1"/>
      <protection hidden="1"/>
    </xf>
    <xf numFmtId="0" fontId="2" fillId="0" borderId="29" xfId="0" applyFont="1" applyBorder="1" applyAlignment="1" applyProtection="1">
      <alignment shrinkToFit="1"/>
      <protection hidden="1"/>
    </xf>
    <xf numFmtId="0" fontId="50" fillId="0" borderId="27" xfId="0" applyFont="1" applyBorder="1" applyAlignment="1" applyProtection="1">
      <alignment horizontal="center"/>
      <protection hidden="1"/>
    </xf>
    <xf numFmtId="0" fontId="16" fillId="0" borderId="28" xfId="0" applyFont="1" applyBorder="1" applyProtection="1">
      <protection hidden="1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2" fillId="0" borderId="24" xfId="0" applyFont="1" applyBorder="1" applyAlignment="1" applyProtection="1">
      <alignment horizontal="left" vertical="center" shrinkToFit="1"/>
      <protection hidden="1"/>
    </xf>
    <xf numFmtId="0" fontId="15" fillId="0" borderId="114" xfId="0" applyFont="1" applyBorder="1" applyAlignment="1" applyProtection="1">
      <alignment vertical="center" shrinkToFit="1"/>
      <protection hidden="1"/>
    </xf>
    <xf numFmtId="0" fontId="41" fillId="2" borderId="81" xfId="9" applyFont="1" applyFill="1" applyBorder="1" applyAlignment="1">
      <alignment horizontal="center" wrapText="1"/>
    </xf>
    <xf numFmtId="0" fontId="41" fillId="2" borderId="80" xfId="9" applyFont="1" applyFill="1" applyBorder="1" applyAlignment="1">
      <alignment horizontal="center" wrapText="1"/>
    </xf>
    <xf numFmtId="0" fontId="41" fillId="2" borderId="71" xfId="9" applyFont="1" applyFill="1" applyBorder="1" applyAlignment="1">
      <alignment horizontal="center" wrapText="1"/>
    </xf>
    <xf numFmtId="0" fontId="2" fillId="2" borderId="89" xfId="9" applyFont="1" applyFill="1" applyBorder="1" applyAlignment="1">
      <alignment horizontal="center"/>
    </xf>
    <xf numFmtId="0" fontId="2" fillId="2" borderId="90" xfId="9" applyFont="1" applyFill="1" applyBorder="1" applyAlignment="1">
      <alignment horizontal="center"/>
    </xf>
    <xf numFmtId="0" fontId="2" fillId="2" borderId="4" xfId="9" applyFont="1" applyFill="1" applyBorder="1" applyAlignment="1">
      <alignment horizontal="center"/>
    </xf>
    <xf numFmtId="0" fontId="6" fillId="2" borderId="87" xfId="9" applyFont="1" applyFill="1" applyBorder="1" applyAlignment="1">
      <alignment horizontal="center" vertical="center"/>
    </xf>
    <xf numFmtId="0" fontId="6" fillId="2" borderId="85" xfId="9" applyFont="1" applyFill="1" applyBorder="1" applyAlignment="1">
      <alignment horizontal="center" vertical="center"/>
    </xf>
    <xf numFmtId="0" fontId="6" fillId="2" borderId="84" xfId="9" applyFont="1" applyFill="1" applyBorder="1" applyAlignment="1">
      <alignment horizontal="center" vertical="center"/>
    </xf>
    <xf numFmtId="0" fontId="6" fillId="2" borderId="88" xfId="9" applyFont="1" applyFill="1" applyBorder="1" applyAlignment="1">
      <alignment horizontal="center" vertical="center"/>
    </xf>
    <xf numFmtId="0" fontId="14" fillId="2" borderId="82" xfId="9" applyFont="1" applyFill="1" applyBorder="1" applyAlignment="1" applyProtection="1">
      <alignment horizontal="center" vertical="center" wrapText="1"/>
      <protection locked="0"/>
    </xf>
    <xf numFmtId="0" fontId="14" fillId="2" borderId="83" xfId="9" applyFont="1" applyFill="1" applyBorder="1" applyAlignment="1" applyProtection="1">
      <alignment horizontal="center" vertical="center" wrapText="1"/>
      <protection locked="0"/>
    </xf>
    <xf numFmtId="0" fontId="7" fillId="2" borderId="49" xfId="9" applyFont="1" applyFill="1" applyBorder="1" applyAlignment="1" applyProtection="1">
      <alignment horizontal="center" vertical="center" wrapText="1"/>
      <protection locked="0"/>
    </xf>
    <xf numFmtId="0" fontId="7" fillId="2" borderId="37" xfId="9" applyFont="1" applyFill="1" applyBorder="1" applyAlignment="1" applyProtection="1">
      <alignment horizontal="center" vertical="center" wrapText="1"/>
      <protection locked="0"/>
    </xf>
    <xf numFmtId="0" fontId="7" fillId="2" borderId="82" xfId="9" applyFont="1" applyFill="1" applyBorder="1" applyAlignment="1" applyProtection="1">
      <alignment horizontal="center" vertical="center" wrapText="1"/>
      <protection locked="0"/>
    </xf>
    <xf numFmtId="0" fontId="7" fillId="2" borderId="83" xfId="9" applyFont="1" applyFill="1" applyBorder="1" applyAlignment="1" applyProtection="1">
      <alignment horizontal="center" vertical="center" wrapText="1"/>
      <protection locked="0"/>
    </xf>
    <xf numFmtId="0" fontId="2" fillId="2" borderId="84" xfId="9" applyFont="1" applyFill="1" applyBorder="1" applyAlignment="1">
      <alignment horizontal="center" vertical="center"/>
    </xf>
    <xf numFmtId="0" fontId="2" fillId="2" borderId="86" xfId="9" applyFont="1" applyFill="1" applyBorder="1" applyAlignment="1">
      <alignment horizontal="center" vertical="center"/>
    </xf>
    <xf numFmtId="0" fontId="2" fillId="2" borderId="85" xfId="9" applyFont="1" applyFill="1" applyBorder="1" applyAlignment="1">
      <alignment horizontal="center" vertical="center"/>
    </xf>
    <xf numFmtId="0" fontId="2" fillId="2" borderId="49" xfId="9" applyFont="1" applyFill="1" applyBorder="1" applyAlignment="1">
      <alignment horizontal="center" vertical="center"/>
    </xf>
    <xf numFmtId="0" fontId="2" fillId="2" borderId="20" xfId="9" applyFont="1" applyFill="1" applyBorder="1" applyAlignment="1">
      <alignment horizontal="center" vertical="center"/>
    </xf>
    <xf numFmtId="0" fontId="2" fillId="2" borderId="83" xfId="9" applyFont="1" applyFill="1" applyBorder="1" applyAlignment="1">
      <alignment horizontal="center" vertical="center"/>
    </xf>
    <xf numFmtId="0" fontId="2" fillId="0" borderId="0" xfId="9" applyFont="1" applyAlignment="1">
      <alignment horizontal="center"/>
    </xf>
    <xf numFmtId="0" fontId="2" fillId="0" borderId="0" xfId="9" applyFont="1" applyAlignment="1">
      <alignment horizontal="center" vertical="top"/>
    </xf>
    <xf numFmtId="0" fontId="41" fillId="2" borderId="69" xfId="9" applyFont="1" applyFill="1" applyBorder="1" applyAlignment="1">
      <alignment horizontal="center" wrapText="1"/>
    </xf>
    <xf numFmtId="0" fontId="41" fillId="2" borderId="8" xfId="9" applyFont="1" applyFill="1" applyBorder="1" applyAlignment="1">
      <alignment horizontal="center" wrapText="1"/>
    </xf>
    <xf numFmtId="0" fontId="2" fillId="2" borderId="91" xfId="9" applyFont="1" applyFill="1" applyBorder="1" applyAlignment="1">
      <alignment horizontal="center" wrapText="1"/>
    </xf>
    <xf numFmtId="0" fontId="2" fillId="2" borderId="72" xfId="9" applyFont="1" applyFill="1" applyBorder="1" applyAlignment="1">
      <alignment horizontal="center" wrapText="1"/>
    </xf>
    <xf numFmtId="0" fontId="2" fillId="2" borderId="69" xfId="9" applyFont="1" applyFill="1" applyBorder="1" applyAlignment="1">
      <alignment horizontal="center"/>
    </xf>
    <xf numFmtId="0" fontId="2" fillId="2" borderId="8" xfId="9" applyFont="1" applyFill="1" applyBorder="1" applyAlignment="1">
      <alignment horizontal="center"/>
    </xf>
    <xf numFmtId="0" fontId="7" fillId="2" borderId="49" xfId="2" applyFont="1" applyFill="1" applyBorder="1" applyAlignment="1" applyProtection="1">
      <alignment horizontal="center" vertical="center" wrapText="1"/>
      <protection locked="0"/>
    </xf>
    <xf numFmtId="0" fontId="7" fillId="2" borderId="83" xfId="2" applyFont="1" applyFill="1" applyBorder="1" applyAlignment="1" applyProtection="1">
      <alignment horizontal="center" vertical="center" wrapText="1"/>
      <protection locked="0"/>
    </xf>
    <xf numFmtId="0" fontId="6" fillId="2" borderId="87" xfId="2" applyFont="1" applyFill="1" applyBorder="1" applyAlignment="1">
      <alignment horizontal="center" vertical="center"/>
    </xf>
    <xf numFmtId="0" fontId="6" fillId="2" borderId="85" xfId="2" applyFont="1" applyFill="1" applyBorder="1" applyAlignment="1">
      <alignment horizontal="center" vertical="center"/>
    </xf>
    <xf numFmtId="0" fontId="6" fillId="2" borderId="84" xfId="2" applyFont="1" applyFill="1" applyBorder="1" applyAlignment="1">
      <alignment horizontal="center" vertical="center"/>
    </xf>
    <xf numFmtId="0" fontId="2" fillId="2" borderId="84" xfId="2" applyFont="1" applyFill="1" applyBorder="1" applyAlignment="1">
      <alignment horizontal="center" vertical="center"/>
    </xf>
    <xf numFmtId="0" fontId="2" fillId="2" borderId="86" xfId="2" applyFont="1" applyFill="1" applyBorder="1" applyAlignment="1">
      <alignment horizontal="center" vertical="center"/>
    </xf>
    <xf numFmtId="0" fontId="2" fillId="2" borderId="85" xfId="2" applyFont="1" applyFill="1" applyBorder="1" applyAlignment="1">
      <alignment horizontal="center" vertical="center"/>
    </xf>
    <xf numFmtId="0" fontId="2" fillId="2" borderId="49" xfId="2" applyFont="1" applyFill="1" applyBorder="1" applyAlignment="1">
      <alignment horizontal="center" vertical="center"/>
    </xf>
    <xf numFmtId="0" fontId="2" fillId="2" borderId="20" xfId="2" applyFont="1" applyFill="1" applyBorder="1" applyAlignment="1">
      <alignment horizontal="center" vertical="center"/>
    </xf>
    <xf numFmtId="0" fontId="2" fillId="2" borderId="83" xfId="2" applyFont="1" applyFill="1" applyBorder="1" applyAlignment="1">
      <alignment horizontal="center" vertical="center"/>
    </xf>
    <xf numFmtId="0" fontId="14" fillId="2" borderId="82" xfId="2" applyFont="1" applyFill="1" applyBorder="1" applyAlignment="1" applyProtection="1">
      <alignment horizontal="center" vertical="center" wrapText="1"/>
      <protection locked="0"/>
    </xf>
    <xf numFmtId="0" fontId="14" fillId="2" borderId="83" xfId="2" applyFont="1" applyFill="1" applyBorder="1" applyAlignment="1" applyProtection="1">
      <alignment horizontal="center" vertical="center" wrapText="1"/>
      <protection locked="0"/>
    </xf>
    <xf numFmtId="0" fontId="7" fillId="2" borderId="37" xfId="2" applyFont="1" applyFill="1" applyBorder="1" applyAlignment="1" applyProtection="1">
      <alignment horizontal="center" vertical="center" wrapText="1"/>
      <protection locked="0"/>
    </xf>
    <xf numFmtId="0" fontId="7" fillId="2" borderId="82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Alignment="1">
      <alignment horizontal="center"/>
    </xf>
    <xf numFmtId="0" fontId="3" fillId="0" borderId="0" xfId="2" applyFont="1" applyAlignment="1">
      <alignment horizontal="center" vertical="top"/>
    </xf>
    <xf numFmtId="0" fontId="5" fillId="2" borderId="81" xfId="2" applyFont="1" applyFill="1" applyBorder="1" applyAlignment="1">
      <alignment horizontal="center" wrapText="1"/>
    </xf>
    <xf numFmtId="0" fontId="5" fillId="2" borderId="80" xfId="2" applyFont="1" applyFill="1" applyBorder="1" applyAlignment="1">
      <alignment horizontal="center" wrapText="1"/>
    </xf>
    <xf numFmtId="0" fontId="5" fillId="2" borderId="71" xfId="2" applyFont="1" applyFill="1" applyBorder="1" applyAlignment="1">
      <alignment horizontal="center" wrapText="1"/>
    </xf>
    <xf numFmtId="0" fontId="2" fillId="2" borderId="89" xfId="2" applyFont="1" applyFill="1" applyBorder="1" applyAlignment="1">
      <alignment horizontal="center"/>
    </xf>
    <xf numFmtId="0" fontId="2" fillId="2" borderId="90" xfId="2" applyFont="1" applyFill="1" applyBorder="1" applyAlignment="1">
      <alignment horizontal="center"/>
    </xf>
    <xf numFmtId="0" fontId="2" fillId="2" borderId="4" xfId="2" applyFont="1" applyFill="1" applyBorder="1" applyAlignment="1">
      <alignment horizontal="center"/>
    </xf>
    <xf numFmtId="0" fontId="6" fillId="2" borderId="88" xfId="2" applyFont="1" applyFill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top"/>
    </xf>
    <xf numFmtId="0" fontId="5" fillId="2" borderId="69" xfId="2" applyFont="1" applyFill="1" applyBorder="1" applyAlignment="1">
      <alignment horizontal="center" wrapText="1"/>
    </xf>
    <xf numFmtId="0" fontId="5" fillId="2" borderId="8" xfId="2" applyFont="1" applyFill="1" applyBorder="1" applyAlignment="1">
      <alignment horizontal="center" wrapText="1"/>
    </xf>
    <xf numFmtId="0" fontId="2" fillId="2" borderId="91" xfId="2" applyFont="1" applyFill="1" applyBorder="1" applyAlignment="1">
      <alignment horizontal="center" wrapText="1"/>
    </xf>
    <xf numFmtId="0" fontId="2" fillId="2" borderId="72" xfId="2" applyFont="1" applyFill="1" applyBorder="1" applyAlignment="1">
      <alignment horizontal="center" wrapText="1"/>
    </xf>
    <xf numFmtId="0" fontId="2" fillId="2" borderId="69" xfId="2" applyFont="1" applyFill="1" applyBorder="1" applyAlignment="1">
      <alignment horizontal="center"/>
    </xf>
    <xf numFmtId="0" fontId="2" fillId="2" borderId="8" xfId="2" applyFont="1" applyFill="1" applyBorder="1" applyAlignment="1">
      <alignment horizontal="center"/>
    </xf>
    <xf numFmtId="0" fontId="14" fillId="2" borderId="82" xfId="0" applyFont="1" applyFill="1" applyBorder="1" applyAlignment="1" applyProtection="1">
      <alignment horizontal="center" vertical="center" wrapText="1"/>
      <protection locked="0"/>
    </xf>
    <xf numFmtId="0" fontId="14" fillId="2" borderId="83" xfId="0" applyFont="1" applyFill="1" applyBorder="1" applyAlignment="1" applyProtection="1">
      <alignment horizontal="center" vertical="center" wrapText="1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0" fontId="7" fillId="2" borderId="37" xfId="0" applyFont="1" applyFill="1" applyBorder="1" applyAlignment="1" applyProtection="1">
      <alignment horizontal="center" vertical="center" wrapText="1"/>
      <protection locked="0"/>
    </xf>
    <xf numFmtId="0" fontId="7" fillId="2" borderId="82" xfId="0" applyFont="1" applyFill="1" applyBorder="1" applyAlignment="1" applyProtection="1">
      <alignment horizontal="center" vertical="center" wrapText="1"/>
      <protection locked="0"/>
    </xf>
    <xf numFmtId="0" fontId="7" fillId="2" borderId="83" xfId="0" applyFont="1" applyFill="1" applyBorder="1" applyAlignment="1" applyProtection="1">
      <alignment horizontal="center" vertical="center" wrapText="1"/>
      <protection locked="0"/>
    </xf>
    <xf numFmtId="0" fontId="19" fillId="0" borderId="0" xfId="2" applyFont="1" applyAlignment="1">
      <alignment horizontal="center"/>
    </xf>
    <xf numFmtId="0" fontId="7" fillId="2" borderId="92" xfId="2" applyFont="1" applyFill="1" applyBorder="1" applyAlignment="1" applyProtection="1">
      <alignment horizontal="center" vertical="center" wrapText="1"/>
      <protection locked="0"/>
    </xf>
    <xf numFmtId="0" fontId="7" fillId="2" borderId="90" xfId="2" applyFont="1" applyFill="1" applyBorder="1" applyAlignment="1" applyProtection="1">
      <alignment horizontal="center" vertical="center" wrapText="1"/>
      <protection locked="0"/>
    </xf>
    <xf numFmtId="0" fontId="7" fillId="2" borderId="92" xfId="0" applyFont="1" applyFill="1" applyBorder="1" applyAlignment="1" applyProtection="1">
      <alignment horizontal="center" vertical="center" wrapText="1"/>
      <protection locked="0"/>
    </xf>
    <xf numFmtId="0" fontId="7" fillId="2" borderId="9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6" fillId="2" borderId="84" xfId="0" applyFont="1" applyFill="1" applyBorder="1" applyAlignment="1">
      <alignment horizontal="center" vertical="center"/>
    </xf>
    <xf numFmtId="0" fontId="6" fillId="2" borderId="88" xfId="0" applyFont="1" applyFill="1" applyBorder="1" applyAlignment="1">
      <alignment horizontal="center" vertical="center"/>
    </xf>
    <xf numFmtId="0" fontId="6" fillId="2" borderId="87" xfId="0" applyFont="1" applyFill="1" applyBorder="1" applyAlignment="1">
      <alignment horizontal="center" vertical="center"/>
    </xf>
    <xf numFmtId="0" fontId="6" fillId="2" borderId="85" xfId="0" applyFont="1" applyFill="1" applyBorder="1" applyAlignment="1">
      <alignment horizontal="center" vertical="center"/>
    </xf>
    <xf numFmtId="0" fontId="5" fillId="2" borderId="81" xfId="0" applyFont="1" applyFill="1" applyBorder="1" applyAlignment="1">
      <alignment horizontal="center" wrapText="1"/>
    </xf>
    <xf numFmtId="0" fontId="5" fillId="2" borderId="80" xfId="0" applyFont="1" applyFill="1" applyBorder="1" applyAlignment="1">
      <alignment horizontal="center" wrapText="1"/>
    </xf>
    <xf numFmtId="0" fontId="5" fillId="2" borderId="71" xfId="0" applyFont="1" applyFill="1" applyBorder="1" applyAlignment="1">
      <alignment horizontal="center" wrapText="1"/>
    </xf>
    <xf numFmtId="0" fontId="2" fillId="2" borderId="89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" vertical="center"/>
    </xf>
    <xf numFmtId="0" fontId="5" fillId="2" borderId="69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2" fillId="2" borderId="91" xfId="0" applyFont="1" applyFill="1" applyBorder="1" applyAlignment="1">
      <alignment horizontal="center" wrapText="1"/>
    </xf>
    <xf numFmtId="0" fontId="2" fillId="2" borderId="72" xfId="0" applyFont="1" applyFill="1" applyBorder="1" applyAlignment="1">
      <alignment horizontal="center" wrapText="1"/>
    </xf>
    <xf numFmtId="0" fontId="2" fillId="2" borderId="6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0" fontId="2" fillId="2" borderId="84" xfId="0" applyFont="1" applyFill="1" applyBorder="1" applyAlignment="1">
      <alignment horizontal="center" vertical="center"/>
    </xf>
    <xf numFmtId="0" fontId="2" fillId="2" borderId="86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/>
    </xf>
    <xf numFmtId="0" fontId="2" fillId="2" borderId="82" xfId="0" applyFont="1" applyFill="1" applyBorder="1" applyAlignment="1">
      <alignment horizontal="center" vertical="center"/>
    </xf>
    <xf numFmtId="0" fontId="7" fillId="2" borderId="92" xfId="9" applyFont="1" applyFill="1" applyBorder="1" applyAlignment="1" applyProtection="1">
      <alignment horizontal="center" vertical="center" wrapText="1"/>
      <protection locked="0"/>
    </xf>
    <xf numFmtId="0" fontId="7" fillId="2" borderId="90" xfId="9" applyFont="1" applyFill="1" applyBorder="1" applyAlignment="1" applyProtection="1">
      <alignment horizontal="center" vertical="center" wrapText="1"/>
      <protection locked="0"/>
    </xf>
    <xf numFmtId="0" fontId="5" fillId="2" borderId="69" xfId="9" applyFont="1" applyFill="1" applyBorder="1" applyAlignment="1">
      <alignment horizontal="center" wrapText="1"/>
    </xf>
    <xf numFmtId="0" fontId="5" fillId="2" borderId="8" xfId="9" applyFont="1" applyFill="1" applyBorder="1" applyAlignment="1">
      <alignment horizontal="center" wrapText="1"/>
    </xf>
    <xf numFmtId="0" fontId="2" fillId="0" borderId="0" xfId="2" applyFont="1" applyAlignment="1">
      <alignment horizontal="right"/>
    </xf>
    <xf numFmtId="0" fontId="19" fillId="2" borderId="62" xfId="10" applyFont="1" applyFill="1" applyBorder="1" applyAlignment="1" applyProtection="1">
      <alignment horizontal="center" shrinkToFit="1"/>
      <protection hidden="1"/>
    </xf>
    <xf numFmtId="0" fontId="44" fillId="2" borderId="107" xfId="10" applyFill="1" applyBorder="1" applyAlignment="1">
      <alignment horizontal="center" shrinkToFit="1"/>
    </xf>
    <xf numFmtId="0" fontId="44" fillId="2" borderId="106" xfId="10" applyFill="1" applyBorder="1" applyAlignment="1">
      <alignment horizontal="center" shrinkToFit="1"/>
    </xf>
    <xf numFmtId="0" fontId="19" fillId="0" borderId="56" xfId="10" applyFont="1" applyBorder="1" applyAlignment="1" applyProtection="1">
      <alignment horizontal="center" vertical="center"/>
      <protection hidden="1"/>
    </xf>
    <xf numFmtId="0" fontId="19" fillId="0" borderId="109" xfId="10" applyFont="1" applyBorder="1" applyAlignment="1" applyProtection="1">
      <alignment horizontal="center" vertical="center"/>
      <protection hidden="1"/>
    </xf>
    <xf numFmtId="0" fontId="19" fillId="0" borderId="0" xfId="10" applyFont="1" applyAlignment="1" applyProtection="1">
      <alignment horizontal="center" vertical="center"/>
      <protection hidden="1"/>
    </xf>
    <xf numFmtId="0" fontId="19" fillId="0" borderId="108" xfId="10" applyFont="1" applyBorder="1" applyAlignment="1" applyProtection="1">
      <alignment horizontal="center" vertical="center"/>
      <protection hidden="1"/>
    </xf>
    <xf numFmtId="0" fontId="19" fillId="0" borderId="93" xfId="10" applyFont="1" applyBorder="1" applyAlignment="1" applyProtection="1">
      <alignment horizontal="center" vertical="center"/>
      <protection hidden="1"/>
    </xf>
    <xf numFmtId="0" fontId="19" fillId="0" borderId="104" xfId="10" applyFont="1" applyBorder="1" applyAlignment="1" applyProtection="1">
      <alignment horizontal="center" vertical="center"/>
      <protection hidden="1"/>
    </xf>
    <xf numFmtId="0" fontId="8" fillId="0" borderId="98" xfId="10" applyFont="1" applyBorder="1" applyAlignment="1" applyProtection="1">
      <alignment horizontal="center" vertical="center" wrapText="1"/>
      <protection hidden="1"/>
    </xf>
    <xf numFmtId="0" fontId="8" fillId="0" borderId="99" xfId="10" applyFont="1" applyBorder="1" applyAlignment="1" applyProtection="1">
      <alignment horizontal="center" vertical="center" wrapText="1"/>
      <protection hidden="1"/>
    </xf>
    <xf numFmtId="0" fontId="8" fillId="0" borderId="98" xfId="7" applyFont="1" applyBorder="1" applyAlignment="1" applyProtection="1">
      <alignment horizontal="center" vertical="center" wrapText="1"/>
      <protection hidden="1"/>
    </xf>
    <xf numFmtId="0" fontId="8" fillId="0" borderId="99" xfId="7" applyFont="1" applyBorder="1" applyAlignment="1" applyProtection="1">
      <alignment horizontal="center" vertical="center" wrapText="1"/>
      <protection hidden="1"/>
    </xf>
    <xf numFmtId="0" fontId="19" fillId="3" borderId="56" xfId="7" applyFont="1" applyFill="1" applyBorder="1" applyAlignment="1" applyProtection="1">
      <alignment horizontal="center" vertical="center"/>
      <protection hidden="1"/>
    </xf>
    <xf numFmtId="0" fontId="19" fillId="3" borderId="109" xfId="7" applyFont="1" applyFill="1" applyBorder="1" applyAlignment="1" applyProtection="1">
      <alignment horizontal="center" vertical="center"/>
      <protection hidden="1"/>
    </xf>
    <xf numFmtId="0" fontId="19" fillId="3" borderId="0" xfId="7" applyFont="1" applyFill="1" applyAlignment="1" applyProtection="1">
      <alignment horizontal="center" vertical="center"/>
      <protection hidden="1"/>
    </xf>
    <xf numFmtId="0" fontId="19" fillId="3" borderId="108" xfId="7" applyFont="1" applyFill="1" applyBorder="1" applyAlignment="1" applyProtection="1">
      <alignment horizontal="center" vertical="center"/>
      <protection hidden="1"/>
    </xf>
    <xf numFmtId="0" fontId="19" fillId="3" borderId="93" xfId="7" applyFont="1" applyFill="1" applyBorder="1" applyAlignment="1" applyProtection="1">
      <alignment horizontal="center" vertical="center"/>
      <protection hidden="1"/>
    </xf>
    <xf numFmtId="0" fontId="19" fillId="3" borderId="104" xfId="7" applyFont="1" applyFill="1" applyBorder="1" applyAlignment="1" applyProtection="1">
      <alignment horizontal="center" vertical="center"/>
      <protection hidden="1"/>
    </xf>
    <xf numFmtId="0" fontId="19" fillId="0" borderId="56" xfId="7" applyFont="1" applyBorder="1" applyAlignment="1" applyProtection="1">
      <alignment horizontal="center" vertical="center"/>
      <protection hidden="1"/>
    </xf>
    <xf numFmtId="0" fontId="19" fillId="0" borderId="109" xfId="7" applyFont="1" applyBorder="1" applyAlignment="1" applyProtection="1">
      <alignment horizontal="center" vertical="center"/>
      <protection hidden="1"/>
    </xf>
    <xf numFmtId="0" fontId="19" fillId="0" borderId="0" xfId="7" applyFont="1" applyAlignment="1" applyProtection="1">
      <alignment horizontal="center" vertical="center"/>
      <protection hidden="1"/>
    </xf>
    <xf numFmtId="0" fontId="19" fillId="0" borderId="108" xfId="7" applyFont="1" applyBorder="1" applyAlignment="1" applyProtection="1">
      <alignment horizontal="center" vertical="center"/>
      <protection hidden="1"/>
    </xf>
    <xf numFmtId="0" fontId="19" fillId="0" borderId="93" xfId="7" applyFont="1" applyBorder="1" applyAlignment="1" applyProtection="1">
      <alignment horizontal="center" vertical="center"/>
      <protection hidden="1"/>
    </xf>
    <xf numFmtId="0" fontId="19" fillId="0" borderId="104" xfId="7" applyFont="1" applyBorder="1" applyAlignment="1" applyProtection="1">
      <alignment horizontal="center" vertical="center"/>
      <protection hidden="1"/>
    </xf>
    <xf numFmtId="0" fontId="19" fillId="3" borderId="62" xfId="7" applyFont="1" applyFill="1" applyBorder="1" applyAlignment="1" applyProtection="1">
      <alignment horizontal="center" shrinkToFit="1"/>
      <protection hidden="1"/>
    </xf>
    <xf numFmtId="0" fontId="38" fillId="3" borderId="107" xfId="7" applyFill="1" applyBorder="1" applyAlignment="1">
      <alignment horizontal="center" shrinkToFit="1"/>
    </xf>
    <xf numFmtId="0" fontId="38" fillId="3" borderId="106" xfId="7" applyFill="1" applyBorder="1" applyAlignment="1">
      <alignment horizontal="center" shrinkToFit="1"/>
    </xf>
    <xf numFmtId="0" fontId="19" fillId="2" borderId="62" xfId="7" applyFont="1" applyFill="1" applyBorder="1" applyAlignment="1" applyProtection="1">
      <alignment horizontal="center" shrinkToFit="1"/>
      <protection hidden="1"/>
    </xf>
    <xf numFmtId="0" fontId="38" fillId="2" borderId="107" xfId="7" applyFill="1" applyBorder="1" applyAlignment="1">
      <alignment horizontal="center" shrinkToFit="1"/>
    </xf>
    <xf numFmtId="0" fontId="38" fillId="2" borderId="106" xfId="7" applyFill="1" applyBorder="1" applyAlignment="1">
      <alignment horizontal="center" shrinkToFit="1"/>
    </xf>
    <xf numFmtId="0" fontId="2" fillId="0" borderId="0" xfId="0" applyFont="1" applyAlignment="1">
      <alignment horizontal="center"/>
    </xf>
    <xf numFmtId="0" fontId="35" fillId="0" borderId="0" xfId="0" applyFont="1" applyAlignment="1">
      <alignment horizontal="right" vertical="center"/>
    </xf>
    <xf numFmtId="0" fontId="2" fillId="0" borderId="56" xfId="0" applyFont="1" applyBorder="1" applyAlignment="1">
      <alignment horizontal="center"/>
    </xf>
    <xf numFmtId="0" fontId="21" fillId="0" borderId="0" xfId="0" applyFont="1" applyAlignment="1" applyProtection="1">
      <alignment horizontal="center" shrinkToFit="1"/>
      <protection hidden="1"/>
    </xf>
    <xf numFmtId="0" fontId="22" fillId="0" borderId="0" xfId="0" applyFont="1" applyAlignment="1" applyProtection="1">
      <alignment horizontal="center"/>
      <protection hidden="1"/>
    </xf>
    <xf numFmtId="0" fontId="23" fillId="0" borderId="93" xfId="0" applyFont="1" applyBorder="1" applyAlignment="1" applyProtection="1">
      <alignment horizontal="center"/>
      <protection hidden="1"/>
    </xf>
    <xf numFmtId="0" fontId="9" fillId="2" borderId="94" xfId="0" applyFont="1" applyFill="1" applyBorder="1" applyAlignment="1" applyProtection="1">
      <alignment horizontal="center" vertical="center" textRotation="90" wrapText="1"/>
      <protection hidden="1"/>
    </xf>
    <xf numFmtId="0" fontId="9" fillId="2" borderId="43" xfId="0" applyFont="1" applyFill="1" applyBorder="1" applyAlignment="1">
      <alignment horizontal="center" vertical="center" wrapText="1"/>
    </xf>
    <xf numFmtId="0" fontId="22" fillId="0" borderId="0" xfId="0" applyFont="1" applyAlignment="1" applyProtection="1">
      <alignment horizontal="center" shrinkToFit="1"/>
      <protection hidden="1"/>
    </xf>
    <xf numFmtId="0" fontId="24" fillId="2" borderId="95" xfId="0" applyFont="1" applyFill="1" applyBorder="1" applyAlignment="1" applyProtection="1">
      <alignment horizontal="center" vertical="center" wrapText="1"/>
      <protection hidden="1"/>
    </xf>
    <xf numFmtId="0" fontId="0" fillId="2" borderId="41" xfId="0" applyFill="1" applyBorder="1" applyAlignment="1">
      <alignment horizontal="center"/>
    </xf>
    <xf numFmtId="0" fontId="6" fillId="2" borderId="96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/>
    <xf numFmtId="0" fontId="6" fillId="2" borderId="97" xfId="0" applyFont="1" applyFill="1" applyBorder="1" applyAlignment="1" applyProtection="1">
      <alignment horizontal="center"/>
      <protection hidden="1"/>
    </xf>
    <xf numFmtId="0" fontId="0" fillId="2" borderId="98" xfId="0" applyFill="1" applyBorder="1"/>
    <xf numFmtId="0" fontId="0" fillId="2" borderId="99" xfId="0" applyFill="1" applyBorder="1"/>
    <xf numFmtId="0" fontId="23" fillId="0" borderId="0" xfId="0" applyFont="1" applyAlignment="1" applyProtection="1">
      <alignment horizontal="center"/>
      <protection hidden="1"/>
    </xf>
    <xf numFmtId="0" fontId="6" fillId="2" borderId="98" xfId="0" applyFont="1" applyFill="1" applyBorder="1" applyAlignment="1" applyProtection="1">
      <alignment horizontal="center"/>
      <protection hidden="1"/>
    </xf>
    <xf numFmtId="0" fontId="6" fillId="2" borderId="99" xfId="0" applyFont="1" applyFill="1" applyBorder="1" applyAlignment="1" applyProtection="1">
      <alignment horizontal="center"/>
      <protection hidden="1"/>
    </xf>
    <xf numFmtId="0" fontId="9" fillId="2" borderId="95" xfId="0" applyFont="1" applyFill="1" applyBorder="1" applyAlignment="1" applyProtection="1">
      <alignment horizontal="center" vertical="center" textRotation="90" wrapText="1"/>
      <protection hidden="1"/>
    </xf>
    <xf numFmtId="0" fontId="9" fillId="2" borderId="41" xfId="0" applyFont="1" applyFill="1" applyBorder="1"/>
    <xf numFmtId="0" fontId="1" fillId="2" borderId="100" xfId="0" applyFont="1" applyFill="1" applyBorder="1" applyAlignment="1" applyProtection="1">
      <alignment horizontal="center" vertical="center" textRotation="90" wrapText="1"/>
      <protection hidden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 applyProtection="1">
      <alignment horizontal="center" vertical="center" textRotation="90" wrapText="1"/>
      <protection hidden="1"/>
    </xf>
    <xf numFmtId="0" fontId="4" fillId="4" borderId="135" xfId="0" applyFont="1" applyFill="1" applyBorder="1" applyAlignment="1" applyProtection="1">
      <alignment shrinkToFit="1"/>
      <protection hidden="1"/>
    </xf>
    <xf numFmtId="0" fontId="44" fillId="4" borderId="136" xfId="0" applyFont="1" applyFill="1" applyBorder="1" applyAlignment="1" applyProtection="1">
      <alignment shrinkToFit="1"/>
      <protection hidden="1"/>
    </xf>
    <xf numFmtId="0" fontId="4" fillId="4" borderId="137" xfId="0" applyFont="1" applyFill="1" applyBorder="1" applyAlignment="1" applyProtection="1">
      <alignment horizontal="center" shrinkToFit="1"/>
      <protection hidden="1"/>
    </xf>
    <xf numFmtId="3" fontId="8" fillId="0" borderId="22" xfId="0" applyNumberFormat="1" applyFont="1" applyBorder="1" applyAlignment="1" applyProtection="1">
      <alignment horizontal="right" vertical="center" shrinkToFit="1"/>
      <protection hidden="1"/>
    </xf>
    <xf numFmtId="0" fontId="4" fillId="0" borderId="36" xfId="0" applyFont="1" applyBorder="1" applyAlignment="1" applyProtection="1">
      <alignment horizontal="center" vertical="center" shrinkToFit="1"/>
      <protection hidden="1"/>
    </xf>
    <xf numFmtId="3" fontId="8" fillId="0" borderId="48" xfId="0" applyNumberFormat="1" applyFont="1" applyBorder="1" applyAlignment="1" applyProtection="1">
      <alignment horizontal="right" vertical="center" shrinkToFit="1"/>
      <protection hidden="1"/>
    </xf>
    <xf numFmtId="0" fontId="4" fillId="0" borderId="23" xfId="0" applyFont="1" applyBorder="1" applyAlignment="1" applyProtection="1">
      <alignment horizontal="center" vertical="center" shrinkToFit="1"/>
      <protection hidden="1"/>
    </xf>
    <xf numFmtId="3" fontId="8" fillId="0" borderId="21" xfId="0" applyNumberFormat="1" applyFont="1" applyBorder="1" applyAlignment="1" applyProtection="1">
      <alignment horizontal="right" vertical="center" shrinkToFit="1"/>
      <protection hidden="1"/>
    </xf>
    <xf numFmtId="0" fontId="4" fillId="4" borderId="24" xfId="0" applyFont="1" applyFill="1" applyBorder="1" applyAlignment="1" applyProtection="1">
      <alignment shrinkToFit="1"/>
      <protection hidden="1"/>
    </xf>
    <xf numFmtId="0" fontId="44" fillId="4" borderId="39" xfId="0" applyFont="1" applyFill="1" applyBorder="1" applyAlignment="1" applyProtection="1">
      <alignment shrinkToFit="1"/>
      <protection hidden="1"/>
    </xf>
    <xf numFmtId="0" fontId="4" fillId="4" borderId="138" xfId="0" applyFont="1" applyFill="1" applyBorder="1" applyAlignment="1" applyProtection="1">
      <alignment horizontal="center" shrinkToFit="1"/>
      <protection hidden="1"/>
    </xf>
    <xf numFmtId="0" fontId="4" fillId="0" borderId="25" xfId="0" applyFont="1" applyBorder="1" applyAlignment="1" applyProtection="1">
      <alignment horizontal="center" vertical="center" shrinkToFit="1"/>
      <protection hidden="1"/>
    </xf>
    <xf numFmtId="0" fontId="4" fillId="0" borderId="27" xfId="0" applyFont="1" applyBorder="1" applyAlignment="1" applyProtection="1">
      <alignment horizontal="center" vertical="center" shrinkToFit="1"/>
      <protection hidden="1"/>
    </xf>
    <xf numFmtId="0" fontId="4" fillId="0" borderId="24" xfId="0" applyFont="1" applyBorder="1" applyAlignment="1" applyProtection="1">
      <alignment horizontal="left" vertical="center" shrinkToFit="1"/>
      <protection hidden="1"/>
    </xf>
    <xf numFmtId="0" fontId="8" fillId="0" borderId="39" xfId="0" applyFont="1" applyBorder="1" applyAlignment="1" applyProtection="1">
      <alignment horizontal="left" vertical="center" shrinkToFit="1"/>
      <protection hidden="1"/>
    </xf>
    <xf numFmtId="0" fontId="4" fillId="0" borderId="138" xfId="0" applyFont="1" applyBorder="1" applyAlignment="1" applyProtection="1">
      <alignment horizontal="center" vertical="center" shrinkToFit="1"/>
      <protection hidden="1"/>
    </xf>
    <xf numFmtId="0" fontId="4" fillId="4" borderId="29" xfId="0" applyFont="1" applyFill="1" applyBorder="1" applyAlignment="1" applyProtection="1">
      <alignment shrinkToFit="1"/>
      <protection hidden="1"/>
    </xf>
    <xf numFmtId="0" fontId="44" fillId="4" borderId="24" xfId="0" applyFont="1" applyFill="1" applyBorder="1" applyAlignment="1" applyProtection="1">
      <alignment shrinkToFit="1"/>
      <protection hidden="1"/>
    </xf>
    <xf numFmtId="0" fontId="4" fillId="4" borderId="27" xfId="0" applyFont="1" applyFill="1" applyBorder="1" applyAlignment="1" applyProtection="1">
      <alignment horizontal="center" shrinkToFit="1"/>
      <protection hidden="1"/>
    </xf>
  </cellXfs>
  <cellStyles count="12">
    <cellStyle name="Normalno" xfId="0" builtinId="0"/>
    <cellStyle name="Normalno 2" xfId="1" xr:uid="{00000000-0005-0000-0000-000001000000}"/>
    <cellStyle name="Normalno 3" xfId="2" xr:uid="{00000000-0005-0000-0000-000002000000}"/>
    <cellStyle name="Normalno 4" xfId="3" xr:uid="{00000000-0005-0000-0000-000003000000}"/>
    <cellStyle name="Normalno 5" xfId="4" xr:uid="{00000000-0005-0000-0000-000004000000}"/>
    <cellStyle name="Normalno 6" xfId="7" xr:uid="{9CE93D3A-8066-49AA-94DB-045D536C75D4}"/>
    <cellStyle name="Normalno 7" xfId="9" xr:uid="{D862F624-67A4-4021-B1AC-C495C25AC735}"/>
    <cellStyle name="Normalno 8" xfId="10" xr:uid="{172188C0-C414-4EA1-8435-F5B0BAA04373}"/>
    <cellStyle name="Obično_Dokumentacija za provođenje natjecanja" xfId="5" xr:uid="{00000000-0005-0000-0000-000005000000}"/>
    <cellStyle name="Valuta 2" xfId="6" xr:uid="{00000000-0005-0000-0000-000006000000}"/>
    <cellStyle name="Valuta 3" xfId="8" xr:uid="{63090314-A8E3-4921-BDA1-6B7D01985C3E}"/>
    <cellStyle name="Valuta 4" xfId="11" xr:uid="{34FADA4D-6E3D-43E2-B9E1-6957AD56168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8.jpeg"/><Relationship Id="rId1" Type="http://schemas.openxmlformats.org/officeDocument/2006/relationships/image" Target="../media/image2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12111</xdr:colOff>
      <xdr:row>2</xdr:row>
      <xdr:rowOff>66675</xdr:rowOff>
    </xdr:from>
    <xdr:ext cx="804453" cy="806450"/>
    <xdr:pic macro="[0]!ekipno">
      <xdr:nvPicPr>
        <xdr:cNvPr id="2" name="Picture 1">
          <a:extLst>
            <a:ext uri="{FF2B5EF4-FFF2-40B4-BE49-F238E27FC236}">
              <a16:creationId xmlns:a16="http://schemas.microsoft.com/office/drawing/2014/main" id="{F4DB56B5-54CA-4F07-88CD-F155F75C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485775</xdr:colOff>
      <xdr:row>2</xdr:row>
      <xdr:rowOff>123825</xdr:rowOff>
    </xdr:to>
    <xdr:pic>
      <xdr:nvPicPr>
        <xdr:cNvPr id="5981" name="Slika 2">
          <a:extLst>
            <a:ext uri="{FF2B5EF4-FFF2-40B4-BE49-F238E27FC236}">
              <a16:creationId xmlns:a16="http://schemas.microsoft.com/office/drawing/2014/main" id="{E4D1553B-8E7D-5A64-DF22-5D07350B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457200</xdr:colOff>
      <xdr:row>2</xdr:row>
      <xdr:rowOff>123825</xdr:rowOff>
    </xdr:to>
    <xdr:pic>
      <xdr:nvPicPr>
        <xdr:cNvPr id="5982" name="Slika 6">
          <a:extLst>
            <a:ext uri="{FF2B5EF4-FFF2-40B4-BE49-F238E27FC236}">
              <a16:creationId xmlns:a16="http://schemas.microsoft.com/office/drawing/2014/main" id="{AA7377C3-E48B-B6D8-1E16-309F6C435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5</xdr:row>
      <xdr:rowOff>57150</xdr:rowOff>
    </xdr:from>
    <xdr:to>
      <xdr:col>2</xdr:col>
      <xdr:colOff>904875</xdr:colOff>
      <xdr:row>6</xdr:row>
      <xdr:rowOff>333375</xdr:rowOff>
    </xdr:to>
    <xdr:pic>
      <xdr:nvPicPr>
        <xdr:cNvPr id="5983" name="Slika 6">
          <a:extLst>
            <a:ext uri="{FF2B5EF4-FFF2-40B4-BE49-F238E27FC236}">
              <a16:creationId xmlns:a16="http://schemas.microsoft.com/office/drawing/2014/main" id="{F4F3FDEA-42C9-8F8C-BE99-4A811025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115252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43865</xdr:colOff>
      <xdr:row>0</xdr:row>
      <xdr:rowOff>9525</xdr:rowOff>
    </xdr:from>
    <xdr:to>
      <xdr:col>1</xdr:col>
      <xdr:colOff>508585</xdr:colOff>
      <xdr:row>2</xdr:row>
      <xdr:rowOff>228600</xdr:rowOff>
    </xdr:to>
    <xdr:pic macro="[3]!pojedinačn0">
      <xdr:nvPicPr>
        <xdr:cNvPr id="2" name="Picture 1">
          <a:extLst>
            <a:ext uri="{FF2B5EF4-FFF2-40B4-BE49-F238E27FC236}">
              <a16:creationId xmlns:a16="http://schemas.microsoft.com/office/drawing/2014/main" id="{358CC151-347D-44D5-AE72-00F7F5F15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65" y="9525"/>
          <a:ext cx="80762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486306</xdr:colOff>
      <xdr:row>4</xdr:row>
      <xdr:rowOff>133350</xdr:rowOff>
    </xdr:from>
    <xdr:to>
      <xdr:col>1</xdr:col>
      <xdr:colOff>913869</xdr:colOff>
      <xdr:row>5</xdr:row>
      <xdr:rowOff>209550</xdr:rowOff>
    </xdr:to>
    <xdr:pic macro="[3]!sortpoprezimenu">
      <xdr:nvPicPr>
        <xdr:cNvPr id="3" name="Picture 1">
          <a:extLst>
            <a:ext uri="{FF2B5EF4-FFF2-40B4-BE49-F238E27FC236}">
              <a16:creationId xmlns:a16="http://schemas.microsoft.com/office/drawing/2014/main" id="{66271118-319A-4C75-8448-5060DE341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9206" y="1219200"/>
          <a:ext cx="4275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43865</xdr:colOff>
      <xdr:row>0</xdr:row>
      <xdr:rowOff>9525</xdr:rowOff>
    </xdr:from>
    <xdr:to>
      <xdr:col>1</xdr:col>
      <xdr:colOff>508585</xdr:colOff>
      <xdr:row>2</xdr:row>
      <xdr:rowOff>228600</xdr:rowOff>
    </xdr:to>
    <xdr:pic macro="[4]!pojedinačn0">
      <xdr:nvPicPr>
        <xdr:cNvPr id="2" name="Picture 1">
          <a:extLst>
            <a:ext uri="{FF2B5EF4-FFF2-40B4-BE49-F238E27FC236}">
              <a16:creationId xmlns:a16="http://schemas.microsoft.com/office/drawing/2014/main" id="{99F2A294-B73C-4F40-897A-D67942DC9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65" y="9525"/>
          <a:ext cx="80762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486306</xdr:colOff>
      <xdr:row>4</xdr:row>
      <xdr:rowOff>133350</xdr:rowOff>
    </xdr:from>
    <xdr:to>
      <xdr:col>1</xdr:col>
      <xdr:colOff>913869</xdr:colOff>
      <xdr:row>5</xdr:row>
      <xdr:rowOff>209550</xdr:rowOff>
    </xdr:to>
    <xdr:pic macro="[4]!sortpoprezimenu">
      <xdr:nvPicPr>
        <xdr:cNvPr id="3" name="Picture 1">
          <a:extLst>
            <a:ext uri="{FF2B5EF4-FFF2-40B4-BE49-F238E27FC236}">
              <a16:creationId xmlns:a16="http://schemas.microsoft.com/office/drawing/2014/main" id="{47C2B335-C829-44A8-A557-96DD07E5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9206" y="1219200"/>
          <a:ext cx="4275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504825</xdr:colOff>
      <xdr:row>2</xdr:row>
      <xdr:rowOff>228600</xdr:rowOff>
    </xdr:to>
    <xdr:pic macro="[5]!pojedinačn0">
      <xdr:nvPicPr>
        <xdr:cNvPr id="22814" name="Picture 1">
          <a:extLst>
            <a:ext uri="{FF2B5EF4-FFF2-40B4-BE49-F238E27FC236}">
              <a16:creationId xmlns:a16="http://schemas.microsoft.com/office/drawing/2014/main" id="{BB405741-6E3F-A677-1AA8-40823E7B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</xdr:row>
      <xdr:rowOff>133350</xdr:rowOff>
    </xdr:from>
    <xdr:to>
      <xdr:col>1</xdr:col>
      <xdr:colOff>914400</xdr:colOff>
      <xdr:row>5</xdr:row>
      <xdr:rowOff>209550</xdr:rowOff>
    </xdr:to>
    <xdr:pic macro="[5]!sortpoprezimenu">
      <xdr:nvPicPr>
        <xdr:cNvPr id="22815" name="Picture 1">
          <a:extLst>
            <a:ext uri="{FF2B5EF4-FFF2-40B4-BE49-F238E27FC236}">
              <a16:creationId xmlns:a16="http://schemas.microsoft.com/office/drawing/2014/main" id="{B6C714BF-3D3E-5153-8BC7-D3B0C228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192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504825</xdr:colOff>
      <xdr:row>2</xdr:row>
      <xdr:rowOff>228600</xdr:rowOff>
    </xdr:to>
    <xdr:pic macro="[5]!pojedinačn0">
      <xdr:nvPicPr>
        <xdr:cNvPr id="21792" name="Picture 1">
          <a:extLst>
            <a:ext uri="{FF2B5EF4-FFF2-40B4-BE49-F238E27FC236}">
              <a16:creationId xmlns:a16="http://schemas.microsoft.com/office/drawing/2014/main" id="{7A342D2B-CF65-8953-AAC9-B8E8B35B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</xdr:row>
      <xdr:rowOff>133350</xdr:rowOff>
    </xdr:from>
    <xdr:to>
      <xdr:col>1</xdr:col>
      <xdr:colOff>914400</xdr:colOff>
      <xdr:row>5</xdr:row>
      <xdr:rowOff>209550</xdr:rowOff>
    </xdr:to>
    <xdr:pic macro="[5]!sortpoprezimenu">
      <xdr:nvPicPr>
        <xdr:cNvPr id="21793" name="Picture 1">
          <a:extLst>
            <a:ext uri="{FF2B5EF4-FFF2-40B4-BE49-F238E27FC236}">
              <a16:creationId xmlns:a16="http://schemas.microsoft.com/office/drawing/2014/main" id="{FDCE26A1-95EF-A627-0DBB-5F7B50E81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192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824441" cy="818092"/>
    <xdr:pic macro="[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D38B101A-1FBF-4B65-AF6B-5417A2F0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"/>
          <a:ext cx="824441" cy="818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83</xdr:row>
      <xdr:rowOff>0</xdr:rowOff>
    </xdr:from>
    <xdr:ext cx="824441" cy="818091"/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54E3B162-884C-42E6-95C9-CC83E64B5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39775"/>
          <a:ext cx="824441" cy="818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165</xdr:row>
      <xdr:rowOff>0</xdr:rowOff>
    </xdr:from>
    <xdr:ext cx="805391" cy="799041"/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D7C08704-C089-4F6E-A4CD-97FE9EE5D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17625"/>
          <a:ext cx="805391" cy="79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7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39F5EFE2-CB52-4A48-8105-B50675DB3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D3CD85A9-1281-4708-9EC5-9304777DD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DAA2A2AA-81D9-4F98-A3EC-82AEAB981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8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9BD9C746-7309-4FCF-8903-B4D427E87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898C67F9-FDF1-4FE8-BFF8-E42B6FD2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EB6D83E1-D21C-4C08-A1F4-88E6E523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9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C68096D8-050C-4C34-B82E-E23B7EF0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BAF01FAC-F3CE-44CD-94B9-E308D2352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0C2C0821-4F6E-4C89-B51D-042F8FFD7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</xdr:row>
      <xdr:rowOff>1</xdr:rowOff>
    </xdr:from>
    <xdr:to>
      <xdr:col>1</xdr:col>
      <xdr:colOff>447675</xdr:colOff>
      <xdr:row>5</xdr:row>
      <xdr:rowOff>45245</xdr:rowOff>
    </xdr:to>
    <xdr:pic macro="[1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D0AE461A-99D5-4241-AE69-C79FEA94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90501"/>
          <a:ext cx="83819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48617</xdr:colOff>
      <xdr:row>0</xdr:row>
      <xdr:rowOff>9525</xdr:rowOff>
    </xdr:from>
    <xdr:to>
      <xdr:col>1</xdr:col>
      <xdr:colOff>503833</xdr:colOff>
      <xdr:row>2</xdr:row>
      <xdr:rowOff>228600</xdr:rowOff>
    </xdr:to>
    <xdr:pic macro="[1]!pojedinačn0">
      <xdr:nvPicPr>
        <xdr:cNvPr id="2" name="Picture 1">
          <a:extLst>
            <a:ext uri="{FF2B5EF4-FFF2-40B4-BE49-F238E27FC236}">
              <a16:creationId xmlns:a16="http://schemas.microsoft.com/office/drawing/2014/main" id="{8588B61F-341A-4DAD-91D4-972008E7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17" y="9525"/>
          <a:ext cx="799174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474874</xdr:colOff>
      <xdr:row>4</xdr:row>
      <xdr:rowOff>104775</xdr:rowOff>
    </xdr:from>
    <xdr:to>
      <xdr:col>2</xdr:col>
      <xdr:colOff>858625</xdr:colOff>
      <xdr:row>5</xdr:row>
      <xdr:rowOff>238125</xdr:rowOff>
    </xdr:to>
    <xdr:pic macro="[1]!sortpoekipama">
      <xdr:nvPicPr>
        <xdr:cNvPr id="3" name="Picture 3">
          <a:extLst>
            <a:ext uri="{FF2B5EF4-FFF2-40B4-BE49-F238E27FC236}">
              <a16:creationId xmlns:a16="http://schemas.microsoft.com/office/drawing/2014/main" id="{600D8767-37BD-46A8-99CE-6BA6D9C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4041" y="1176338"/>
          <a:ext cx="383751" cy="38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1</xdr:row>
      <xdr:rowOff>1</xdr:rowOff>
    </xdr:from>
    <xdr:to>
      <xdr:col>1</xdr:col>
      <xdr:colOff>495300</xdr:colOff>
      <xdr:row>4</xdr:row>
      <xdr:rowOff>142876</xdr:rowOff>
    </xdr:to>
    <xdr:pic macro="[11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F49A7CD4-788B-44D5-BE70-3D5A705B0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190501"/>
          <a:ext cx="73342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1</xdr:col>
      <xdr:colOff>485775</xdr:colOff>
      <xdr:row>4</xdr:row>
      <xdr:rowOff>169069</xdr:rowOff>
    </xdr:to>
    <xdr:pic macro="[12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C5396FAD-F789-41A0-8EB3-24EFA39B7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866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1</xdr:row>
      <xdr:rowOff>1</xdr:rowOff>
    </xdr:from>
    <xdr:ext cx="819149" cy="876300"/>
    <xdr:pic macro="[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E024479C-E643-4D5F-972E-767711F35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61926"/>
          <a:ext cx="81914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83</xdr:row>
      <xdr:rowOff>0</xdr:rowOff>
    </xdr:from>
    <xdr:ext cx="561975" cy="1171575"/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86106EE9-8948-428C-B619-88787843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92400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165</xdr:row>
      <xdr:rowOff>0</xdr:rowOff>
    </xdr:from>
    <xdr:ext cx="542925" cy="981075"/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B4A716E1-4AA5-46DB-AFE7-4EB74E24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299025"/>
          <a:ext cx="542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447675</xdr:colOff>
      <xdr:row>2</xdr:row>
      <xdr:rowOff>114300</xdr:rowOff>
    </xdr:to>
    <xdr:pic>
      <xdr:nvPicPr>
        <xdr:cNvPr id="11724" name="Slika 2">
          <a:extLst>
            <a:ext uri="{FF2B5EF4-FFF2-40B4-BE49-F238E27FC236}">
              <a16:creationId xmlns:a16="http://schemas.microsoft.com/office/drawing/2014/main" id="{BBCF5469-7956-4701-4D81-13183BD1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447675</xdr:colOff>
      <xdr:row>2</xdr:row>
      <xdr:rowOff>114300</xdr:rowOff>
    </xdr:to>
    <xdr:pic>
      <xdr:nvPicPr>
        <xdr:cNvPr id="11725" name="Slika 6">
          <a:extLst>
            <a:ext uri="{FF2B5EF4-FFF2-40B4-BE49-F238E27FC236}">
              <a16:creationId xmlns:a16="http://schemas.microsoft.com/office/drawing/2014/main" id="{1A421DFE-521D-CF93-B805-F2BF6B6E0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16</xdr:row>
      <xdr:rowOff>371475</xdr:rowOff>
    </xdr:from>
    <xdr:to>
      <xdr:col>1</xdr:col>
      <xdr:colOff>571500</xdr:colOff>
      <xdr:row>19</xdr:row>
      <xdr:rowOff>76200</xdr:rowOff>
    </xdr:to>
    <xdr:pic>
      <xdr:nvPicPr>
        <xdr:cNvPr id="11726" name="Slika 6">
          <a:extLst>
            <a:ext uri="{FF2B5EF4-FFF2-40B4-BE49-F238E27FC236}">
              <a16:creationId xmlns:a16="http://schemas.microsoft.com/office/drawing/2014/main" id="{458246D0-3D83-4BDD-077A-F5415D870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02920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12111</xdr:colOff>
      <xdr:row>2</xdr:row>
      <xdr:rowOff>66675</xdr:rowOff>
    </xdr:from>
    <xdr:to>
      <xdr:col>1</xdr:col>
      <xdr:colOff>511764</xdr:colOff>
      <xdr:row>5</xdr:row>
      <xdr:rowOff>85725</xdr:rowOff>
    </xdr:to>
    <xdr:pic macro="[2]!ekipno">
      <xdr:nvPicPr>
        <xdr:cNvPr id="2" name="Picture 1">
          <a:extLst>
            <a:ext uri="{FF2B5EF4-FFF2-40B4-BE49-F238E27FC236}">
              <a16:creationId xmlns:a16="http://schemas.microsoft.com/office/drawing/2014/main" id="{C8B7AB04-EBF0-4F14-9E89-9E8C62C7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40692</xdr:colOff>
      <xdr:row>0</xdr:row>
      <xdr:rowOff>9525</xdr:rowOff>
    </xdr:from>
    <xdr:to>
      <xdr:col>1</xdr:col>
      <xdr:colOff>511757</xdr:colOff>
      <xdr:row>2</xdr:row>
      <xdr:rowOff>228600</xdr:rowOff>
    </xdr:to>
    <xdr:pic macro="[2]!pojedinačn0">
      <xdr:nvPicPr>
        <xdr:cNvPr id="2" name="Picture 1">
          <a:extLst>
            <a:ext uri="{FF2B5EF4-FFF2-40B4-BE49-F238E27FC236}">
              <a16:creationId xmlns:a16="http://schemas.microsoft.com/office/drawing/2014/main" id="{039E8E00-6402-42B1-B2A3-02241C990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692" y="9525"/>
          <a:ext cx="809732" cy="811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473554</xdr:colOff>
      <xdr:row>4</xdr:row>
      <xdr:rowOff>104775</xdr:rowOff>
    </xdr:from>
    <xdr:to>
      <xdr:col>2</xdr:col>
      <xdr:colOff>859945</xdr:colOff>
      <xdr:row>5</xdr:row>
      <xdr:rowOff>238125</xdr:rowOff>
    </xdr:to>
    <xdr:pic macro="[2]!sortpoekipama">
      <xdr:nvPicPr>
        <xdr:cNvPr id="3" name="Picture 3">
          <a:extLst>
            <a:ext uri="{FF2B5EF4-FFF2-40B4-BE49-F238E27FC236}">
              <a16:creationId xmlns:a16="http://schemas.microsoft.com/office/drawing/2014/main" id="{68DEA68F-71A8-4C71-9750-F1245D41C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2721" y="1194858"/>
          <a:ext cx="386391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12111</xdr:colOff>
      <xdr:row>2</xdr:row>
      <xdr:rowOff>66675</xdr:rowOff>
    </xdr:from>
    <xdr:to>
      <xdr:col>1</xdr:col>
      <xdr:colOff>511764</xdr:colOff>
      <xdr:row>5</xdr:row>
      <xdr:rowOff>123825</xdr:rowOff>
    </xdr:to>
    <xdr:pic macro="[1]!ekipno">
      <xdr:nvPicPr>
        <xdr:cNvPr id="2" name="Picture 1">
          <a:extLst>
            <a:ext uri="{FF2B5EF4-FFF2-40B4-BE49-F238E27FC236}">
              <a16:creationId xmlns:a16="http://schemas.microsoft.com/office/drawing/2014/main" id="{F93B96D3-F158-4A03-A7E8-2259362E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48617</xdr:colOff>
      <xdr:row>0</xdr:row>
      <xdr:rowOff>9525</xdr:rowOff>
    </xdr:from>
    <xdr:to>
      <xdr:col>1</xdr:col>
      <xdr:colOff>503833</xdr:colOff>
      <xdr:row>2</xdr:row>
      <xdr:rowOff>228600</xdr:rowOff>
    </xdr:to>
    <xdr:pic macro="[1]!pojedinačn0">
      <xdr:nvPicPr>
        <xdr:cNvPr id="2" name="Picture 1">
          <a:extLst>
            <a:ext uri="{FF2B5EF4-FFF2-40B4-BE49-F238E27FC236}">
              <a16:creationId xmlns:a16="http://schemas.microsoft.com/office/drawing/2014/main" id="{3E87C7C4-B9FF-483E-AC31-AE2A91F4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17" y="9525"/>
          <a:ext cx="799174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474874</xdr:colOff>
      <xdr:row>4</xdr:row>
      <xdr:rowOff>104775</xdr:rowOff>
    </xdr:from>
    <xdr:to>
      <xdr:col>2</xdr:col>
      <xdr:colOff>858625</xdr:colOff>
      <xdr:row>5</xdr:row>
      <xdr:rowOff>238125</xdr:rowOff>
    </xdr:to>
    <xdr:pic macro="[1]!sortpoekipama">
      <xdr:nvPicPr>
        <xdr:cNvPr id="3" name="Picture 3">
          <a:extLst>
            <a:ext uri="{FF2B5EF4-FFF2-40B4-BE49-F238E27FC236}">
              <a16:creationId xmlns:a16="http://schemas.microsoft.com/office/drawing/2014/main" id="{3E3D7658-8F6C-40F8-B4C5-740AAB861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4041" y="1176338"/>
          <a:ext cx="383751" cy="38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438150</xdr:colOff>
      <xdr:row>2</xdr:row>
      <xdr:rowOff>19050</xdr:rowOff>
    </xdr:to>
    <xdr:pic>
      <xdr:nvPicPr>
        <xdr:cNvPr id="6655" name="Slika 1">
          <a:extLst>
            <a:ext uri="{FF2B5EF4-FFF2-40B4-BE49-F238E27FC236}">
              <a16:creationId xmlns:a16="http://schemas.microsoft.com/office/drawing/2014/main" id="{5F212C2E-D260-2495-CF87-3E4043969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</xdr:row>
      <xdr:rowOff>76200</xdr:rowOff>
    </xdr:from>
    <xdr:to>
      <xdr:col>1</xdr:col>
      <xdr:colOff>1104900</xdr:colOff>
      <xdr:row>6</xdr:row>
      <xdr:rowOff>285750</xdr:rowOff>
    </xdr:to>
    <xdr:pic>
      <xdr:nvPicPr>
        <xdr:cNvPr id="6656" name="Slika 2">
          <a:extLst>
            <a:ext uri="{FF2B5EF4-FFF2-40B4-BE49-F238E27FC236}">
              <a16:creationId xmlns:a16="http://schemas.microsoft.com/office/drawing/2014/main" id="{D18BBDAA-761F-5730-40F7-7AC0164C6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430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485775</xdr:colOff>
      <xdr:row>2</xdr:row>
      <xdr:rowOff>114300</xdr:rowOff>
    </xdr:to>
    <xdr:pic>
      <xdr:nvPicPr>
        <xdr:cNvPr id="4957" name="Slika 2">
          <a:extLst>
            <a:ext uri="{FF2B5EF4-FFF2-40B4-BE49-F238E27FC236}">
              <a16:creationId xmlns:a16="http://schemas.microsoft.com/office/drawing/2014/main" id="{5832589F-CEBD-A653-FD71-B71F78C1B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457200</xdr:colOff>
      <xdr:row>2</xdr:row>
      <xdr:rowOff>114300</xdr:rowOff>
    </xdr:to>
    <xdr:pic>
      <xdr:nvPicPr>
        <xdr:cNvPr id="4958" name="Slika 6">
          <a:extLst>
            <a:ext uri="{FF2B5EF4-FFF2-40B4-BE49-F238E27FC236}">
              <a16:creationId xmlns:a16="http://schemas.microsoft.com/office/drawing/2014/main" id="{24BDAAA3-7959-B7C3-FFD8-13321FA8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4</xdr:row>
      <xdr:rowOff>104775</xdr:rowOff>
    </xdr:from>
    <xdr:to>
      <xdr:col>2</xdr:col>
      <xdr:colOff>885825</xdr:colOff>
      <xdr:row>5</xdr:row>
      <xdr:rowOff>314325</xdr:rowOff>
    </xdr:to>
    <xdr:pic>
      <xdr:nvPicPr>
        <xdr:cNvPr id="4959" name="Slika 6">
          <a:extLst>
            <a:ext uri="{FF2B5EF4-FFF2-40B4-BE49-F238E27FC236}">
              <a16:creationId xmlns:a16="http://schemas.microsoft.com/office/drawing/2014/main" id="{6565CECE-C950-5726-C231-24C20203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00150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438150</xdr:colOff>
      <xdr:row>2</xdr:row>
      <xdr:rowOff>19050</xdr:rowOff>
    </xdr:to>
    <xdr:pic>
      <xdr:nvPicPr>
        <xdr:cNvPr id="7668" name="Slika 2">
          <a:extLst>
            <a:ext uri="{FF2B5EF4-FFF2-40B4-BE49-F238E27FC236}">
              <a16:creationId xmlns:a16="http://schemas.microsoft.com/office/drawing/2014/main" id="{F3B5AC18-464F-23B6-5BDE-DA0A59D2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66675</xdr:rowOff>
    </xdr:from>
    <xdr:to>
      <xdr:col>1</xdr:col>
      <xdr:colOff>1066800</xdr:colOff>
      <xdr:row>6</xdr:row>
      <xdr:rowOff>295275</xdr:rowOff>
    </xdr:to>
    <xdr:pic>
      <xdr:nvPicPr>
        <xdr:cNvPr id="7669" name="Slika 2">
          <a:extLst>
            <a:ext uri="{FF2B5EF4-FFF2-40B4-BE49-F238E27FC236}">
              <a16:creationId xmlns:a16="http://schemas.microsoft.com/office/drawing/2014/main" id="{B0928A30-E450-3454-E4D3-92823A1FA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62075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2.%20ML%20zapad\ZBIRNO%202%20ML%20Zapad.xls" TargetMode="External"/><Relationship Id="rId1" Type="http://schemas.openxmlformats.org/officeDocument/2006/relationships/externalLinkPath" Target="/Users/SSRDMZ-Me&#273;.&#381;up/Documents/SSRDM&#381;/Natjecateljska%20komisija/Dnevnici%20natjecanja/2024/2.%20ML%20zapad/ZBIRNO%202%20ML%20Zapad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Juniorke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Juniorke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Juniori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Juniori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Seniorke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Seniorke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2.%20ML%20Istok\ZBIRNO%202%20ML%20Istok.xlsm" TargetMode="External"/><Relationship Id="rId1" Type="http://schemas.openxmlformats.org/officeDocument/2006/relationships/externalLinkPath" Target="/Users/SSRDMZ-Me&#273;.&#381;up/Documents/SSRDM&#381;/Natjecateljska%20komisija/Dnevnici%20natjecanja/2024/2.%20ML%20Istok/ZBIRNO%202%20ML%20Istok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Mlade&#382;\Kadeti\ZBIRNI%20pojedina&#269;no%20kadeti%202024.xlsm" TargetMode="External"/><Relationship Id="rId1" Type="http://schemas.openxmlformats.org/officeDocument/2006/relationships/externalLinkPath" Target="/Users/SSRDMZ-Me&#273;.&#381;up/Documents/SSRDM&#381;/Natjecateljska%20komisija/Dnevnici%20natjecanja/2024/Mlade&#382;/Kadeti/ZBIRNI%20pojedina&#269;no%20kadeti%202024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Mlade&#382;\Juniori\ZBIRNI%20pojedina&#269;no%20juniori%202024.xlsm" TargetMode="External"/><Relationship Id="rId1" Type="http://schemas.openxmlformats.org/officeDocument/2006/relationships/externalLinkPath" Target="/Users/SSRDMZ-Me&#273;.&#381;up/Documents/SSRDM&#381;/Natjecateljska%20komisija/Dnevnici%20natjecanja/2024/Mlade&#382;/Juniori/ZBIRNI%20pojedina&#269;no%20juniori%20202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RDMZ-Me&#273;.&#381;up/Documents/SSRDM&#381;/Natjecateljska%20komisija/Dnevnici%20natjecanja/2023/Rezultati/Master%20-%20Veteran/ZBIRNI%20Veterani%202023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JUNIORKE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JUNIORKE-Zona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SENIORKE-Zona.xls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SENIORKE-Zona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JUNIORI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JUNIORI-Zona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SENIORI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SENIORI-Zo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. ML Zapad ekipno"/>
      <sheetName val="2. ML Zapad pojedinačno"/>
      <sheetName val="ZBIRNO 2 ML Zapad"/>
    </sheetNames>
    <definedNames>
      <definedName name="ekipno"/>
      <definedName name="pojedinačn0"/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JUNIORKE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ke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JUNIORI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i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SENIORKE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ke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. ML Istok ekipno"/>
      <sheetName val="2. ML Istok pojedinačno"/>
      <sheetName val="ZBIRNO 2 ML Istok"/>
    </sheetNames>
    <definedNames>
      <definedName name="ekipno"/>
      <definedName name="pojedinačn0"/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KADETI 2024"/>
      <sheetName val="Pojedinačno U 18"/>
      <sheetName val="Pojedinačno U 23"/>
      <sheetName val="ZBIRNI pojedinačno kadeti 2024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JUNIORI"/>
      <sheetName val="Pojedinačno U 18"/>
      <sheetName val="Pojedinačno U 23"/>
      <sheetName val="ZBIRNI pojedinačno juniori 2024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ZBIRNI Veterani 2023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Juniorke Zona III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</sheet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 05. 2024. ŽABNIK</v>
          </cell>
        </row>
        <row r="9">
          <cell r="H9" t="str">
            <v>JUNIORKE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/>
          </cell>
          <cell r="F2" t="str">
            <v/>
          </cell>
          <cell r="G2">
            <v>5</v>
          </cell>
          <cell r="H2" t="str">
            <v/>
          </cell>
          <cell r="I2" t="str">
            <v/>
          </cell>
          <cell r="J2">
            <v>1</v>
          </cell>
        </row>
        <row r="3">
          <cell r="D3" t="str">
            <v>SMUĐ Goričan</v>
          </cell>
          <cell r="E3" t="str">
            <v>Iva Bašnec</v>
          </cell>
          <cell r="F3">
            <v>854</v>
          </cell>
          <cell r="G3">
            <v>3</v>
          </cell>
          <cell r="H3">
            <v>2</v>
          </cell>
          <cell r="I3">
            <v>854</v>
          </cell>
          <cell r="J3">
            <v>4</v>
          </cell>
        </row>
        <row r="4">
          <cell r="D4" t="str">
            <v>KLEN S. Marija</v>
          </cell>
          <cell r="E4" t="str">
            <v>Ivana Pozderec</v>
          </cell>
          <cell r="F4">
            <v>1171</v>
          </cell>
          <cell r="G4">
            <v>1</v>
          </cell>
          <cell r="H4">
            <v>3</v>
          </cell>
          <cell r="I4">
            <v>1171</v>
          </cell>
          <cell r="J4">
            <v>7</v>
          </cell>
        </row>
        <row r="5">
          <cell r="D5" t="str">
            <v>SOM Kotoriba</v>
          </cell>
          <cell r="E5" t="str">
            <v>Dora Kolmanić</v>
          </cell>
          <cell r="F5">
            <v>1166</v>
          </cell>
          <cell r="G5">
            <v>2</v>
          </cell>
          <cell r="H5">
            <v>4</v>
          </cell>
          <cell r="I5">
            <v>1166</v>
          </cell>
          <cell r="J5">
            <v>10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Evica Kralj</v>
          </cell>
          <cell r="F2">
            <v>1273</v>
          </cell>
          <cell r="G2">
            <v>2</v>
          </cell>
          <cell r="H2">
            <v>1</v>
          </cell>
          <cell r="I2">
            <v>1273</v>
          </cell>
          <cell r="J2">
            <v>2</v>
          </cell>
        </row>
        <row r="3">
          <cell r="D3" t="str">
            <v>SMUĐ Goričan</v>
          </cell>
          <cell r="E3" t="str">
            <v>Stela Horvat</v>
          </cell>
          <cell r="F3">
            <v>1107</v>
          </cell>
          <cell r="G3">
            <v>3.5</v>
          </cell>
          <cell r="H3">
            <v>2</v>
          </cell>
          <cell r="I3">
            <v>1107</v>
          </cell>
          <cell r="J3">
            <v>5</v>
          </cell>
        </row>
        <row r="4">
          <cell r="D4" t="str">
            <v>KLEN S. Marija</v>
          </cell>
          <cell r="E4" t="str">
            <v>Lana Kranjec</v>
          </cell>
          <cell r="F4">
            <v>1107</v>
          </cell>
          <cell r="G4">
            <v>3.5</v>
          </cell>
          <cell r="H4">
            <v>3</v>
          </cell>
          <cell r="I4">
            <v>1107</v>
          </cell>
          <cell r="J4">
            <v>8</v>
          </cell>
        </row>
        <row r="5">
          <cell r="D5" t="str">
            <v>SOM Kotoriba</v>
          </cell>
          <cell r="E5" t="str">
            <v>Lea Potarić</v>
          </cell>
          <cell r="F5">
            <v>1307</v>
          </cell>
          <cell r="G5">
            <v>1</v>
          </cell>
          <cell r="H5">
            <v>4</v>
          </cell>
          <cell r="I5">
            <v>1307</v>
          </cell>
          <cell r="J5">
            <v>11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14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14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14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14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14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14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14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14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14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14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14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14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14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14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14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14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14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14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14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14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14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14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14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14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14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14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14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14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14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14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14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14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14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14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14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14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14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</v>
          </cell>
        </row>
      </sheetData>
      <sheetData sheetId="13"/>
      <sheetData sheetId="14">
        <row r="2">
          <cell r="D2" t="str">
            <v>TSH Čakovec</v>
          </cell>
          <cell r="E2" t="str">
            <v xml:space="preserve">Hana Horvat </v>
          </cell>
          <cell r="F2">
            <v>1859</v>
          </cell>
          <cell r="G2">
            <v>1</v>
          </cell>
          <cell r="H2">
            <v>1</v>
          </cell>
          <cell r="I2">
            <v>1859</v>
          </cell>
          <cell r="J2">
            <v>3</v>
          </cell>
        </row>
        <row r="3">
          <cell r="D3" t="str">
            <v>SMUĐ Goričan</v>
          </cell>
          <cell r="E3" t="str">
            <v>Nina Horvat</v>
          </cell>
          <cell r="F3">
            <v>1291</v>
          </cell>
          <cell r="G3">
            <v>3</v>
          </cell>
          <cell r="H3">
            <v>2</v>
          </cell>
          <cell r="I3">
            <v>1291</v>
          </cell>
          <cell r="J3">
            <v>6</v>
          </cell>
        </row>
        <row r="4">
          <cell r="D4" t="str">
            <v>KLEN S. Marija</v>
          </cell>
          <cell r="E4" t="str">
            <v>Lana Komorski</v>
          </cell>
          <cell r="F4">
            <v>1527</v>
          </cell>
          <cell r="G4">
            <v>2</v>
          </cell>
          <cell r="H4">
            <v>3</v>
          </cell>
          <cell r="I4">
            <v>1527</v>
          </cell>
          <cell r="J4">
            <v>9</v>
          </cell>
        </row>
        <row r="5">
          <cell r="D5" t="str">
            <v>SOM Kotoriba</v>
          </cell>
          <cell r="E5" t="str">
            <v/>
          </cell>
          <cell r="F5" t="str">
            <v/>
          </cell>
          <cell r="G5">
            <v>5</v>
          </cell>
          <cell r="H5" t="str">
            <v/>
          </cell>
          <cell r="I5" t="str">
            <v/>
          </cell>
          <cell r="J5">
            <v>12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15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15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15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15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15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15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15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15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15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15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15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15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15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15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15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15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15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15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15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15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15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15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15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15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15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15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15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15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15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15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15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15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15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15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15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15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15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15</v>
          </cell>
        </row>
      </sheetData>
      <sheetData sheetId="15"/>
      <sheetData sheetId="16"/>
      <sheetData sheetId="17"/>
      <sheetData sheetId="18">
        <row r="6">
          <cell r="B6" t="str">
            <v>KLEN S. Marija</v>
          </cell>
          <cell r="C6">
            <v>6.5</v>
          </cell>
          <cell r="D6">
            <v>3805</v>
          </cell>
          <cell r="E6">
            <v>1527</v>
          </cell>
          <cell r="F6">
            <v>1</v>
          </cell>
        </row>
        <row r="7">
          <cell r="B7" t="str">
            <v>TSH Čakovec</v>
          </cell>
          <cell r="C7">
            <v>8</v>
          </cell>
          <cell r="D7">
            <v>3132</v>
          </cell>
          <cell r="E7">
            <v>1859</v>
          </cell>
          <cell r="F7">
            <v>2</v>
          </cell>
        </row>
        <row r="8">
          <cell r="B8" t="str">
            <v>SOM Kotoriba</v>
          </cell>
          <cell r="C8">
            <v>8</v>
          </cell>
          <cell r="D8">
            <v>2473</v>
          </cell>
          <cell r="E8">
            <v>1307</v>
          </cell>
          <cell r="F8">
            <v>3</v>
          </cell>
        </row>
        <row r="9">
          <cell r="B9" t="str">
            <v>SMUĐ Goričan</v>
          </cell>
          <cell r="C9">
            <v>9.5</v>
          </cell>
          <cell r="D9">
            <v>3252</v>
          </cell>
          <cell r="E9">
            <v>1291</v>
          </cell>
          <cell r="F9">
            <v>4</v>
          </cell>
        </row>
        <row r="10"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 xml:space="preserve">Hana Horvat </v>
          </cell>
          <cell r="B6" t="str">
            <v>TSH Čakovec</v>
          </cell>
          <cell r="C6">
            <v>1</v>
          </cell>
          <cell r="D6" t="str">
            <v>C</v>
          </cell>
          <cell r="E6">
            <v>1</v>
          </cell>
          <cell r="F6">
            <v>1859</v>
          </cell>
          <cell r="G6">
            <v>1</v>
          </cell>
        </row>
        <row r="7">
          <cell r="A7" t="str">
            <v>Lea Potarić</v>
          </cell>
          <cell r="B7" t="str">
            <v>SOM Kotoriba</v>
          </cell>
          <cell r="C7">
            <v>4</v>
          </cell>
          <cell r="D7" t="str">
            <v>B</v>
          </cell>
          <cell r="E7">
            <v>1</v>
          </cell>
          <cell r="F7">
            <v>1307</v>
          </cell>
          <cell r="G7">
            <v>2</v>
          </cell>
        </row>
        <row r="8">
          <cell r="A8" t="str">
            <v>Ivana Pozderec</v>
          </cell>
          <cell r="B8" t="str">
            <v>KLEN S. Marija</v>
          </cell>
          <cell r="C8">
            <v>3</v>
          </cell>
          <cell r="D8" t="str">
            <v>A</v>
          </cell>
          <cell r="E8">
            <v>1</v>
          </cell>
          <cell r="F8">
            <v>1171</v>
          </cell>
          <cell r="G8">
            <v>3</v>
          </cell>
        </row>
        <row r="9">
          <cell r="A9" t="str">
            <v>Lana Komorski</v>
          </cell>
          <cell r="B9" t="str">
            <v>KLEN S. Marija</v>
          </cell>
          <cell r="C9">
            <v>3</v>
          </cell>
          <cell r="D9" t="str">
            <v>C</v>
          </cell>
          <cell r="E9">
            <v>2</v>
          </cell>
          <cell r="F9">
            <v>1527</v>
          </cell>
          <cell r="G9">
            <v>4</v>
          </cell>
        </row>
        <row r="10">
          <cell r="A10" t="str">
            <v>Evica Kralj</v>
          </cell>
          <cell r="B10" t="str">
            <v>TSH Čakovec</v>
          </cell>
          <cell r="C10">
            <v>1</v>
          </cell>
          <cell r="D10" t="str">
            <v>B</v>
          </cell>
          <cell r="E10">
            <v>2</v>
          </cell>
          <cell r="F10">
            <v>1273</v>
          </cell>
          <cell r="G10">
            <v>5</v>
          </cell>
        </row>
        <row r="11">
          <cell r="A11" t="str">
            <v>Dora Kolmanić</v>
          </cell>
          <cell r="B11" t="str">
            <v>SOM Kotoriba</v>
          </cell>
          <cell r="C11">
            <v>4</v>
          </cell>
          <cell r="D11" t="str">
            <v>A</v>
          </cell>
          <cell r="E11">
            <v>2</v>
          </cell>
          <cell r="F11">
            <v>1166</v>
          </cell>
          <cell r="G11">
            <v>6</v>
          </cell>
        </row>
        <row r="12">
          <cell r="A12" t="str">
            <v>Nina Horvat</v>
          </cell>
          <cell r="B12" t="str">
            <v>SMUĐ Goričan</v>
          </cell>
          <cell r="C12">
            <v>2</v>
          </cell>
          <cell r="D12" t="str">
            <v>C</v>
          </cell>
          <cell r="E12">
            <v>3</v>
          </cell>
          <cell r="F12">
            <v>1291</v>
          </cell>
          <cell r="G12">
            <v>7</v>
          </cell>
        </row>
        <row r="13">
          <cell r="A13" t="str">
            <v>Iva Bašnec</v>
          </cell>
          <cell r="B13" t="str">
            <v>SMUĐ Goričan</v>
          </cell>
          <cell r="C13">
            <v>2</v>
          </cell>
          <cell r="D13" t="str">
            <v>A</v>
          </cell>
          <cell r="E13">
            <v>3</v>
          </cell>
          <cell r="F13">
            <v>854</v>
          </cell>
          <cell r="G13">
            <v>8</v>
          </cell>
        </row>
        <row r="14">
          <cell r="A14" t="str">
            <v>Lana Kranjec</v>
          </cell>
          <cell r="B14" t="str">
            <v>KLEN S. Marija</v>
          </cell>
          <cell r="C14">
            <v>3</v>
          </cell>
          <cell r="D14" t="str">
            <v>B</v>
          </cell>
          <cell r="E14">
            <v>3.5</v>
          </cell>
          <cell r="F14">
            <v>1107</v>
          </cell>
          <cell r="G14">
            <v>9</v>
          </cell>
        </row>
        <row r="15">
          <cell r="A15" t="str">
            <v>Stela Horvat</v>
          </cell>
          <cell r="B15" t="str">
            <v>SMUĐ Goričan</v>
          </cell>
          <cell r="C15">
            <v>2</v>
          </cell>
          <cell r="D15" t="str">
            <v>B</v>
          </cell>
          <cell r="E15">
            <v>3.5</v>
          </cell>
          <cell r="F15">
            <v>1107</v>
          </cell>
          <cell r="G15">
            <v>9</v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KE-Zona"/>
    </sheetNames>
    <definedNames>
      <definedName name="proglašenje"/>
    </defined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SENIORKE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>Ljiljana Koščak</v>
          </cell>
          <cell r="F2">
            <v>2829</v>
          </cell>
          <cell r="G2">
            <v>6</v>
          </cell>
          <cell r="H2">
            <v>1</v>
          </cell>
          <cell r="I2">
            <v>2829</v>
          </cell>
          <cell r="J2">
            <v>1</v>
          </cell>
        </row>
        <row r="3">
          <cell r="D3" t="str">
            <v xml:space="preserve">DRAVA D. Mihaljevec </v>
          </cell>
          <cell r="E3" t="str">
            <v>Marta Mutak</v>
          </cell>
          <cell r="F3">
            <v>4844</v>
          </cell>
          <cell r="G3">
            <v>2</v>
          </cell>
          <cell r="H3">
            <v>2</v>
          </cell>
          <cell r="I3">
            <v>4844</v>
          </cell>
          <cell r="J3">
            <v>4</v>
          </cell>
        </row>
        <row r="4">
          <cell r="D4" t="str">
            <v>LINJAK Veliki Bukovec</v>
          </cell>
          <cell r="E4" t="str">
            <v>Lana Picer</v>
          </cell>
          <cell r="F4">
            <v>3170</v>
          </cell>
          <cell r="G4">
            <v>5</v>
          </cell>
          <cell r="H4">
            <v>3</v>
          </cell>
          <cell r="I4">
            <v>3170</v>
          </cell>
          <cell r="J4">
            <v>7</v>
          </cell>
        </row>
        <row r="5">
          <cell r="D5" t="str">
            <v>KLEN S. Marija</v>
          </cell>
          <cell r="E5" t="str">
            <v>Simona Vlašić</v>
          </cell>
          <cell r="F5">
            <v>2777</v>
          </cell>
          <cell r="G5">
            <v>7</v>
          </cell>
          <cell r="H5">
            <v>4</v>
          </cell>
          <cell r="I5">
            <v>2777</v>
          </cell>
          <cell r="J5">
            <v>10</v>
          </cell>
        </row>
        <row r="6">
          <cell r="D6" t="str">
            <v>KOPRIVNICA Koprivnica</v>
          </cell>
          <cell r="E6" t="str">
            <v/>
          </cell>
          <cell r="F6" t="str">
            <v/>
          </cell>
          <cell r="G6">
            <v>9</v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>DIVER Ljubeščica</v>
          </cell>
          <cell r="E7" t="str">
            <v>Martina Kucljak</v>
          </cell>
          <cell r="F7">
            <v>3862</v>
          </cell>
          <cell r="G7">
            <v>3</v>
          </cell>
          <cell r="H7">
            <v>6</v>
          </cell>
          <cell r="I7">
            <v>3862</v>
          </cell>
          <cell r="J7">
            <v>16</v>
          </cell>
        </row>
        <row r="8">
          <cell r="D8" t="str">
            <v>PICOK Đurđevac</v>
          </cell>
          <cell r="E8" t="str">
            <v>Lidija Prpoš</v>
          </cell>
          <cell r="F8">
            <v>5722</v>
          </cell>
          <cell r="G8">
            <v>1</v>
          </cell>
          <cell r="H8">
            <v>7</v>
          </cell>
          <cell r="I8">
            <v>5722</v>
          </cell>
          <cell r="J8">
            <v>19</v>
          </cell>
        </row>
        <row r="9">
          <cell r="D9" t="str">
            <v>IVANEC Ivanec</v>
          </cell>
          <cell r="E9" t="str">
            <v>Marija  Remenarić</v>
          </cell>
          <cell r="F9">
            <v>3677</v>
          </cell>
          <cell r="G9">
            <v>4</v>
          </cell>
          <cell r="H9">
            <v>8</v>
          </cell>
          <cell r="I9">
            <v>3677</v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Lea Bartolić</v>
          </cell>
          <cell r="F2">
            <v>1261</v>
          </cell>
          <cell r="G2">
            <v>7</v>
          </cell>
          <cell r="H2">
            <v>1</v>
          </cell>
          <cell r="I2">
            <v>1261</v>
          </cell>
          <cell r="J2">
            <v>2</v>
          </cell>
        </row>
        <row r="3">
          <cell r="D3" t="str">
            <v xml:space="preserve">DRAVA D. Mihaljevec </v>
          </cell>
          <cell r="E3" t="str">
            <v>Sara Strbad</v>
          </cell>
          <cell r="F3">
            <v>7058</v>
          </cell>
          <cell r="G3">
            <v>1</v>
          </cell>
          <cell r="H3">
            <v>2</v>
          </cell>
          <cell r="I3">
            <v>7058</v>
          </cell>
          <cell r="J3">
            <v>5</v>
          </cell>
        </row>
        <row r="4">
          <cell r="D4" t="str">
            <v>LINJAK Veliki Bukovec</v>
          </cell>
          <cell r="E4" t="str">
            <v>Adriana Komorski</v>
          </cell>
          <cell r="F4">
            <v>5739</v>
          </cell>
          <cell r="G4">
            <v>2</v>
          </cell>
          <cell r="H4">
            <v>3</v>
          </cell>
          <cell r="I4">
            <v>5739</v>
          </cell>
          <cell r="J4">
            <v>8</v>
          </cell>
        </row>
        <row r="5">
          <cell r="D5" t="str">
            <v>KLEN S. Marija</v>
          </cell>
          <cell r="E5" t="str">
            <v>Lidija Orač</v>
          </cell>
          <cell r="F5">
            <v>2741</v>
          </cell>
          <cell r="G5">
            <v>4</v>
          </cell>
          <cell r="H5">
            <v>4</v>
          </cell>
          <cell r="I5">
            <v>2741</v>
          </cell>
          <cell r="J5">
            <v>11</v>
          </cell>
        </row>
        <row r="6">
          <cell r="D6" t="str">
            <v>KOPRIVNICA Koprivnica</v>
          </cell>
          <cell r="E6" t="str">
            <v>Sanja Oreški</v>
          </cell>
          <cell r="F6">
            <v>1146</v>
          </cell>
          <cell r="G6">
            <v>8</v>
          </cell>
          <cell r="H6">
            <v>5</v>
          </cell>
          <cell r="I6">
            <v>1146</v>
          </cell>
          <cell r="J6">
            <v>14</v>
          </cell>
        </row>
        <row r="7">
          <cell r="D7" t="str">
            <v>DIVER Ljubeščica</v>
          </cell>
          <cell r="E7" t="str">
            <v>Nataša Ivanušec</v>
          </cell>
          <cell r="F7">
            <v>1859</v>
          </cell>
          <cell r="G7">
            <v>5</v>
          </cell>
          <cell r="H7">
            <v>6</v>
          </cell>
          <cell r="I7">
            <v>1859</v>
          </cell>
          <cell r="J7">
            <v>17</v>
          </cell>
        </row>
        <row r="8">
          <cell r="D8" t="str">
            <v>PICOK Đurđevac</v>
          </cell>
          <cell r="E8" t="str">
            <v>Barica Patačko</v>
          </cell>
          <cell r="F8">
            <v>3944</v>
          </cell>
          <cell r="G8">
            <v>3</v>
          </cell>
          <cell r="H8">
            <v>7</v>
          </cell>
          <cell r="I8">
            <v>3944</v>
          </cell>
          <cell r="J8">
            <v>20</v>
          </cell>
        </row>
        <row r="9">
          <cell r="D9" t="str">
            <v>IVANEC Ivanec</v>
          </cell>
          <cell r="E9" t="str">
            <v>Martina Pregiban</v>
          </cell>
          <cell r="F9">
            <v>1855</v>
          </cell>
          <cell r="G9">
            <v>6</v>
          </cell>
          <cell r="H9">
            <v>8</v>
          </cell>
          <cell r="I9">
            <v>1855</v>
          </cell>
          <cell r="J9">
            <v>23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26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26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26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26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26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26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26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26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26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26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26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26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26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26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26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26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26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26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26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26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26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26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26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26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26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26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26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26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26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26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26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26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26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26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26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26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26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26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26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26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26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26</v>
          </cell>
        </row>
      </sheetData>
      <sheetData sheetId="13"/>
      <sheetData sheetId="14">
        <row r="2">
          <cell r="D2" t="str">
            <v>TSH Čakovec</v>
          </cell>
          <cell r="E2" t="str">
            <v>Iva Betlehem</v>
          </cell>
          <cell r="F2">
            <v>4369</v>
          </cell>
          <cell r="G2">
            <v>6</v>
          </cell>
          <cell r="H2">
            <v>1</v>
          </cell>
          <cell r="I2">
            <v>4369</v>
          </cell>
          <cell r="J2">
            <v>3</v>
          </cell>
        </row>
        <row r="3">
          <cell r="D3" t="str">
            <v xml:space="preserve">DRAVA D. Mihaljevec </v>
          </cell>
          <cell r="E3" t="str">
            <v>Marijana Mutak</v>
          </cell>
          <cell r="F3">
            <v>3747</v>
          </cell>
          <cell r="G3">
            <v>7</v>
          </cell>
          <cell r="H3">
            <v>2</v>
          </cell>
          <cell r="I3">
            <v>3747</v>
          </cell>
          <cell r="J3">
            <v>6</v>
          </cell>
        </row>
        <row r="4">
          <cell r="D4" t="str">
            <v>LINJAK Veliki Bukovec</v>
          </cell>
          <cell r="E4" t="str">
            <v>Dunja Uranić</v>
          </cell>
          <cell r="F4">
            <v>7492</v>
          </cell>
          <cell r="G4">
            <v>1</v>
          </cell>
          <cell r="H4">
            <v>3</v>
          </cell>
          <cell r="I4">
            <v>7492</v>
          </cell>
          <cell r="J4">
            <v>9</v>
          </cell>
        </row>
        <row r="5">
          <cell r="D5" t="str">
            <v>KLEN S. Marija</v>
          </cell>
          <cell r="E5" t="str">
            <v>Ivana Vadla</v>
          </cell>
          <cell r="F5">
            <v>4687</v>
          </cell>
          <cell r="G5">
            <v>4</v>
          </cell>
          <cell r="H5">
            <v>4</v>
          </cell>
          <cell r="I5">
            <v>4687</v>
          </cell>
          <cell r="J5">
            <v>12</v>
          </cell>
        </row>
        <row r="6">
          <cell r="D6" t="str">
            <v>KOPRIVNICA Koprivnica</v>
          </cell>
          <cell r="E6" t="str">
            <v>Tatjana Štajduhar</v>
          </cell>
          <cell r="F6">
            <v>7366</v>
          </cell>
          <cell r="G6">
            <v>2</v>
          </cell>
          <cell r="H6">
            <v>5</v>
          </cell>
          <cell r="I6">
            <v>7366</v>
          </cell>
          <cell r="J6">
            <v>15</v>
          </cell>
        </row>
        <row r="7">
          <cell r="D7" t="str">
            <v>DIVER Ljubeščica</v>
          </cell>
          <cell r="E7" t="str">
            <v>Zrinka Kračun</v>
          </cell>
          <cell r="F7">
            <v>4658</v>
          </cell>
          <cell r="G7">
            <v>5</v>
          </cell>
          <cell r="H7">
            <v>6</v>
          </cell>
          <cell r="I7">
            <v>4658</v>
          </cell>
          <cell r="J7">
            <v>18</v>
          </cell>
        </row>
        <row r="8">
          <cell r="D8" t="str">
            <v>PICOK Đurđevac</v>
          </cell>
          <cell r="E8" t="str">
            <v>Lucija Prpoš</v>
          </cell>
          <cell r="F8">
            <v>7025</v>
          </cell>
          <cell r="G8">
            <v>3</v>
          </cell>
          <cell r="H8">
            <v>7</v>
          </cell>
          <cell r="I8">
            <v>7025</v>
          </cell>
          <cell r="J8">
            <v>21</v>
          </cell>
        </row>
        <row r="9">
          <cell r="D9" t="str">
            <v>IVANEC Ivanec</v>
          </cell>
          <cell r="E9" t="str">
            <v/>
          </cell>
          <cell r="F9" t="str">
            <v/>
          </cell>
          <cell r="G9">
            <v>9</v>
          </cell>
          <cell r="H9" t="str">
            <v/>
          </cell>
          <cell r="I9" t="str">
            <v/>
          </cell>
          <cell r="J9">
            <v>24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27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27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27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27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27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27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27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27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27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27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27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27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27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27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27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27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27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27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27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27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27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27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27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27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27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27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27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27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27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27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27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27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27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27</v>
          </cell>
        </row>
      </sheetData>
      <sheetData sheetId="15"/>
      <sheetData sheetId="16"/>
      <sheetData sheetId="17"/>
      <sheetData sheetId="18">
        <row r="6">
          <cell r="B6" t="str">
            <v>PICOK Đurđevac</v>
          </cell>
          <cell r="C6">
            <v>7</v>
          </cell>
          <cell r="D6">
            <v>16691</v>
          </cell>
          <cell r="E6">
            <v>7025</v>
          </cell>
          <cell r="F6">
            <v>1</v>
          </cell>
        </row>
        <row r="7">
          <cell r="B7" t="str">
            <v>LINJAK Veliki Bukovec</v>
          </cell>
          <cell r="C7">
            <v>8</v>
          </cell>
          <cell r="D7">
            <v>16401</v>
          </cell>
          <cell r="E7">
            <v>7492</v>
          </cell>
          <cell r="F7">
            <v>2</v>
          </cell>
        </row>
        <row r="8">
          <cell r="B8" t="str">
            <v xml:space="preserve">DRAVA D. Mihaljevec </v>
          </cell>
          <cell r="C8">
            <v>10</v>
          </cell>
          <cell r="D8">
            <v>15649</v>
          </cell>
          <cell r="E8">
            <v>7058</v>
          </cell>
          <cell r="F8">
            <v>3</v>
          </cell>
        </row>
        <row r="9">
          <cell r="B9" t="str">
            <v>DIVER Ljubeščica</v>
          </cell>
          <cell r="C9">
            <v>13</v>
          </cell>
          <cell r="D9">
            <v>10379</v>
          </cell>
          <cell r="E9">
            <v>4658</v>
          </cell>
          <cell r="F9">
            <v>4</v>
          </cell>
        </row>
        <row r="10">
          <cell r="B10" t="str">
            <v>KLEN S. Marija</v>
          </cell>
          <cell r="C10">
            <v>15</v>
          </cell>
          <cell r="D10">
            <v>10205</v>
          </cell>
          <cell r="E10">
            <v>4687</v>
          </cell>
          <cell r="F10">
            <v>5</v>
          </cell>
        </row>
        <row r="11">
          <cell r="B11" t="str">
            <v>KOPRIVNICA Koprivnica</v>
          </cell>
          <cell r="C11">
            <v>19</v>
          </cell>
          <cell r="D11">
            <v>8512</v>
          </cell>
          <cell r="E11">
            <v>7366</v>
          </cell>
          <cell r="F11">
            <v>6</v>
          </cell>
        </row>
        <row r="12">
          <cell r="B12" t="str">
            <v>TSH Čakovec</v>
          </cell>
          <cell r="C12">
            <v>19</v>
          </cell>
          <cell r="D12">
            <v>8459</v>
          </cell>
          <cell r="E12">
            <v>4369</v>
          </cell>
          <cell r="F12">
            <v>7</v>
          </cell>
        </row>
        <row r="13">
          <cell r="B13" t="str">
            <v>IVANEC Ivanec</v>
          </cell>
          <cell r="C13">
            <v>19</v>
          </cell>
          <cell r="D13">
            <v>5532</v>
          </cell>
          <cell r="E13">
            <v>3677</v>
          </cell>
          <cell r="F13">
            <v>8</v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Dunja Uranić</v>
          </cell>
          <cell r="B6" t="str">
            <v>LINJAK Veliki Bukovec</v>
          </cell>
          <cell r="C6">
            <v>3</v>
          </cell>
          <cell r="D6" t="str">
            <v>C</v>
          </cell>
          <cell r="E6">
            <v>1</v>
          </cell>
          <cell r="F6">
            <v>7492</v>
          </cell>
          <cell r="G6">
            <v>1</v>
          </cell>
        </row>
        <row r="7">
          <cell r="A7" t="str">
            <v>Sara Strbad</v>
          </cell>
          <cell r="B7" t="str">
            <v xml:space="preserve">DRAVA D. Mihaljevec </v>
          </cell>
          <cell r="C7">
            <v>2</v>
          </cell>
          <cell r="D7" t="str">
            <v>B</v>
          </cell>
          <cell r="E7">
            <v>1</v>
          </cell>
          <cell r="F7">
            <v>7058</v>
          </cell>
          <cell r="G7">
            <v>2</v>
          </cell>
        </row>
        <row r="8">
          <cell r="A8" t="str">
            <v>Lidija Prpoš</v>
          </cell>
          <cell r="B8" t="str">
            <v>PICOK Đurđevac</v>
          </cell>
          <cell r="C8">
            <v>7</v>
          </cell>
          <cell r="D8" t="str">
            <v>A</v>
          </cell>
          <cell r="E8">
            <v>1</v>
          </cell>
          <cell r="F8">
            <v>5722</v>
          </cell>
          <cell r="G8">
            <v>3</v>
          </cell>
        </row>
        <row r="9">
          <cell r="A9" t="str">
            <v>Tatjana Štajduhar</v>
          </cell>
          <cell r="B9" t="str">
            <v>KOPRIVNICA Koprivnica</v>
          </cell>
          <cell r="C9">
            <v>5</v>
          </cell>
          <cell r="D9" t="str">
            <v>C</v>
          </cell>
          <cell r="E9">
            <v>2</v>
          </cell>
          <cell r="F9">
            <v>7366</v>
          </cell>
          <cell r="G9">
            <v>4</v>
          </cell>
        </row>
        <row r="10">
          <cell r="A10" t="str">
            <v>Adriana Komorski</v>
          </cell>
          <cell r="B10" t="str">
            <v>LINJAK Veliki Bukovec</v>
          </cell>
          <cell r="C10">
            <v>3</v>
          </cell>
          <cell r="D10" t="str">
            <v>B</v>
          </cell>
          <cell r="E10">
            <v>2</v>
          </cell>
          <cell r="F10">
            <v>5739</v>
          </cell>
          <cell r="G10">
            <v>5</v>
          </cell>
        </row>
        <row r="11">
          <cell r="A11" t="str">
            <v>Marta Mutak</v>
          </cell>
          <cell r="B11" t="str">
            <v xml:space="preserve">DRAVA D. Mihaljevec </v>
          </cell>
          <cell r="C11">
            <v>2</v>
          </cell>
          <cell r="D11" t="str">
            <v>A</v>
          </cell>
          <cell r="E11">
            <v>2</v>
          </cell>
          <cell r="F11">
            <v>4844</v>
          </cell>
          <cell r="G11">
            <v>6</v>
          </cell>
        </row>
        <row r="12">
          <cell r="A12" t="str">
            <v>Lucija Prpoš</v>
          </cell>
          <cell r="B12" t="str">
            <v>PICOK Đurđevac</v>
          </cell>
          <cell r="C12">
            <v>7</v>
          </cell>
          <cell r="D12" t="str">
            <v>C</v>
          </cell>
          <cell r="E12">
            <v>3</v>
          </cell>
          <cell r="F12">
            <v>7025</v>
          </cell>
          <cell r="G12">
            <v>7</v>
          </cell>
        </row>
        <row r="13">
          <cell r="A13" t="str">
            <v>Barica Patačko</v>
          </cell>
          <cell r="B13" t="str">
            <v>PICOK Đurđevac</v>
          </cell>
          <cell r="C13">
            <v>7</v>
          </cell>
          <cell r="D13" t="str">
            <v>B</v>
          </cell>
          <cell r="E13">
            <v>3</v>
          </cell>
          <cell r="F13">
            <v>3944</v>
          </cell>
          <cell r="G13">
            <v>8</v>
          </cell>
        </row>
        <row r="14">
          <cell r="A14" t="str">
            <v>Martina Kucljak</v>
          </cell>
          <cell r="B14" t="str">
            <v>DIVER Ljubeščica</v>
          </cell>
          <cell r="C14">
            <v>6</v>
          </cell>
          <cell r="D14" t="str">
            <v>A</v>
          </cell>
          <cell r="E14">
            <v>3</v>
          </cell>
          <cell r="F14">
            <v>3862</v>
          </cell>
          <cell r="G14">
            <v>9</v>
          </cell>
        </row>
        <row r="15">
          <cell r="A15" t="str">
            <v>Ivana Vadla</v>
          </cell>
          <cell r="B15" t="str">
            <v>KLEN S. Marija</v>
          </cell>
          <cell r="C15">
            <v>4</v>
          </cell>
          <cell r="D15" t="str">
            <v>C</v>
          </cell>
          <cell r="E15">
            <v>4</v>
          </cell>
          <cell r="F15">
            <v>4687</v>
          </cell>
          <cell r="G15">
            <v>10</v>
          </cell>
        </row>
        <row r="16">
          <cell r="A16" t="str">
            <v>Marija  Remenarić</v>
          </cell>
          <cell r="B16" t="str">
            <v>IVANEC Ivanec</v>
          </cell>
          <cell r="C16">
            <v>8</v>
          </cell>
          <cell r="D16" t="str">
            <v>A</v>
          </cell>
          <cell r="E16">
            <v>4</v>
          </cell>
          <cell r="F16">
            <v>3677</v>
          </cell>
          <cell r="G16">
            <v>11</v>
          </cell>
        </row>
        <row r="17">
          <cell r="A17" t="str">
            <v>Lidija Orač</v>
          </cell>
          <cell r="B17" t="str">
            <v>KLEN S. Marija</v>
          </cell>
          <cell r="C17">
            <v>4</v>
          </cell>
          <cell r="D17" t="str">
            <v>B</v>
          </cell>
          <cell r="E17">
            <v>4</v>
          </cell>
          <cell r="F17">
            <v>2741</v>
          </cell>
          <cell r="G17">
            <v>12</v>
          </cell>
        </row>
        <row r="18">
          <cell r="A18" t="str">
            <v>Zrinka Kračun</v>
          </cell>
          <cell r="B18" t="str">
            <v>DIVER Ljubeščica</v>
          </cell>
          <cell r="C18">
            <v>6</v>
          </cell>
          <cell r="D18" t="str">
            <v>C</v>
          </cell>
          <cell r="E18">
            <v>5</v>
          </cell>
          <cell r="F18">
            <v>4658</v>
          </cell>
          <cell r="G18">
            <v>13</v>
          </cell>
        </row>
        <row r="19">
          <cell r="A19" t="str">
            <v>Lana Picer</v>
          </cell>
          <cell r="B19" t="str">
            <v>LINJAK Veliki Bukovec</v>
          </cell>
          <cell r="C19">
            <v>3</v>
          </cell>
          <cell r="D19" t="str">
            <v>A</v>
          </cell>
          <cell r="E19">
            <v>5</v>
          </cell>
          <cell r="F19">
            <v>3170</v>
          </cell>
          <cell r="G19">
            <v>14</v>
          </cell>
        </row>
        <row r="20">
          <cell r="A20" t="str">
            <v>Nataša Ivanušec</v>
          </cell>
          <cell r="B20" t="str">
            <v>DIVER Ljubeščica</v>
          </cell>
          <cell r="C20">
            <v>6</v>
          </cell>
          <cell r="D20" t="str">
            <v>B</v>
          </cell>
          <cell r="E20">
            <v>5</v>
          </cell>
          <cell r="F20">
            <v>1859</v>
          </cell>
          <cell r="G20">
            <v>15</v>
          </cell>
        </row>
        <row r="21">
          <cell r="A21" t="str">
            <v>Iva Betlehem</v>
          </cell>
          <cell r="B21" t="str">
            <v>TSH Čakovec</v>
          </cell>
          <cell r="C21">
            <v>1</v>
          </cell>
          <cell r="D21" t="str">
            <v>C</v>
          </cell>
          <cell r="E21">
            <v>6</v>
          </cell>
          <cell r="F21">
            <v>4369</v>
          </cell>
          <cell r="G21">
            <v>16</v>
          </cell>
        </row>
        <row r="22">
          <cell r="A22" t="str">
            <v>Ljiljana Koščak</v>
          </cell>
          <cell r="B22" t="str">
            <v>TSH Čakovec</v>
          </cell>
          <cell r="C22">
            <v>1</v>
          </cell>
          <cell r="D22" t="str">
            <v>A</v>
          </cell>
          <cell r="E22">
            <v>6</v>
          </cell>
          <cell r="F22">
            <v>2829</v>
          </cell>
          <cell r="G22">
            <v>17</v>
          </cell>
        </row>
        <row r="23">
          <cell r="A23" t="str">
            <v>Martina Pregiban</v>
          </cell>
          <cell r="B23" t="str">
            <v>IVANEC Ivanec</v>
          </cell>
          <cell r="C23">
            <v>8</v>
          </cell>
          <cell r="D23" t="str">
            <v>B</v>
          </cell>
          <cell r="E23">
            <v>6</v>
          </cell>
          <cell r="F23">
            <v>1855</v>
          </cell>
          <cell r="G23">
            <v>18</v>
          </cell>
        </row>
        <row r="24">
          <cell r="A24" t="str">
            <v>Marijana Mutak</v>
          </cell>
          <cell r="B24" t="str">
            <v xml:space="preserve">DRAVA D. Mihaljevec </v>
          </cell>
          <cell r="C24">
            <v>2</v>
          </cell>
          <cell r="D24" t="str">
            <v>C</v>
          </cell>
          <cell r="E24">
            <v>7</v>
          </cell>
          <cell r="F24">
            <v>3747</v>
          </cell>
          <cell r="G24">
            <v>19</v>
          </cell>
        </row>
        <row r="25">
          <cell r="A25" t="str">
            <v>Simona Vlašić</v>
          </cell>
          <cell r="B25" t="str">
            <v>KLEN S. Marija</v>
          </cell>
          <cell r="C25">
            <v>4</v>
          </cell>
          <cell r="D25" t="str">
            <v>A</v>
          </cell>
          <cell r="E25">
            <v>7</v>
          </cell>
          <cell r="F25">
            <v>2777</v>
          </cell>
          <cell r="G25">
            <v>20</v>
          </cell>
        </row>
        <row r="26">
          <cell r="A26" t="str">
            <v>Lea Bartolić</v>
          </cell>
          <cell r="B26" t="str">
            <v>TSH Čakovec</v>
          </cell>
          <cell r="C26">
            <v>1</v>
          </cell>
          <cell r="D26" t="str">
            <v>B</v>
          </cell>
          <cell r="E26">
            <v>7</v>
          </cell>
          <cell r="F26">
            <v>1261</v>
          </cell>
          <cell r="G26">
            <v>21</v>
          </cell>
        </row>
        <row r="27">
          <cell r="A27" t="str">
            <v>Sanja Oreški</v>
          </cell>
          <cell r="B27" t="str">
            <v>KOPRIVNICA Koprivnica</v>
          </cell>
          <cell r="C27">
            <v>5</v>
          </cell>
          <cell r="D27" t="str">
            <v>B</v>
          </cell>
          <cell r="E27">
            <v>8</v>
          </cell>
          <cell r="F27">
            <v>1146</v>
          </cell>
          <cell r="G27">
            <v>22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I-Zona"/>
    </sheetNames>
    <definedNames>
      <definedName name="proglašenje"/>
    </defined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JUNIORI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KLEN S. Marija</v>
          </cell>
          <cell r="E2" t="str">
            <v>Nikola Mađerić</v>
          </cell>
          <cell r="F2">
            <v>404</v>
          </cell>
          <cell r="G2">
            <v>5</v>
          </cell>
          <cell r="H2">
            <v>1</v>
          </cell>
          <cell r="I2">
            <v>404</v>
          </cell>
          <cell r="J2">
            <v>1</v>
          </cell>
        </row>
        <row r="3">
          <cell r="D3" t="str">
            <v>VARAŽDIN Interland</v>
          </cell>
          <cell r="E3" t="str">
            <v>Max Horvat</v>
          </cell>
          <cell r="F3">
            <v>1108</v>
          </cell>
          <cell r="G3">
            <v>4</v>
          </cell>
          <cell r="H3">
            <v>2</v>
          </cell>
          <cell r="I3">
            <v>1108</v>
          </cell>
          <cell r="J3">
            <v>4</v>
          </cell>
        </row>
        <row r="4">
          <cell r="D4" t="str">
            <v>TSH Čakovec</v>
          </cell>
          <cell r="E4" t="str">
            <v>Fabricio Ištvanek</v>
          </cell>
          <cell r="F4">
            <v>9353</v>
          </cell>
          <cell r="G4">
            <v>1</v>
          </cell>
          <cell r="H4">
            <v>3</v>
          </cell>
          <cell r="I4">
            <v>9353</v>
          </cell>
          <cell r="J4">
            <v>7</v>
          </cell>
        </row>
        <row r="5">
          <cell r="D5" t="str">
            <v>SOM Kotoriba</v>
          </cell>
          <cell r="E5" t="str">
            <v>Fabijan Lesjak</v>
          </cell>
          <cell r="F5">
            <v>2211</v>
          </cell>
          <cell r="G5">
            <v>3</v>
          </cell>
          <cell r="H5">
            <v>4</v>
          </cell>
          <cell r="I5">
            <v>2211</v>
          </cell>
          <cell r="J5">
            <v>10</v>
          </cell>
        </row>
        <row r="6">
          <cell r="D6" t="str">
            <v>GLAVATICA Prelog</v>
          </cell>
          <cell r="E6" t="str">
            <v>Gabrijel Jalošovec</v>
          </cell>
          <cell r="F6">
            <v>7524</v>
          </cell>
          <cell r="G6">
            <v>2</v>
          </cell>
          <cell r="H6">
            <v>5</v>
          </cell>
          <cell r="I6">
            <v>7524</v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KLEN S. Marija</v>
          </cell>
          <cell r="E2" t="str">
            <v>Fran Šipek</v>
          </cell>
          <cell r="F2">
            <v>3177</v>
          </cell>
          <cell r="G2">
            <v>5</v>
          </cell>
          <cell r="H2">
            <v>1</v>
          </cell>
          <cell r="I2">
            <v>3177</v>
          </cell>
          <cell r="J2">
            <v>2</v>
          </cell>
        </row>
        <row r="3">
          <cell r="D3" t="str">
            <v>VARAŽDIN Interland</v>
          </cell>
          <cell r="E3" t="str">
            <v>Dino Habek</v>
          </cell>
          <cell r="F3">
            <v>7583</v>
          </cell>
          <cell r="G3">
            <v>4</v>
          </cell>
          <cell r="H3">
            <v>2</v>
          </cell>
          <cell r="I3">
            <v>7583</v>
          </cell>
          <cell r="J3">
            <v>5</v>
          </cell>
        </row>
        <row r="4">
          <cell r="D4" t="str">
            <v>TSH Čakovec</v>
          </cell>
          <cell r="E4" t="str">
            <v>Leon Jug</v>
          </cell>
          <cell r="F4">
            <v>9521</v>
          </cell>
          <cell r="G4">
            <v>2</v>
          </cell>
          <cell r="H4">
            <v>3</v>
          </cell>
          <cell r="I4">
            <v>9521</v>
          </cell>
          <cell r="J4">
            <v>8</v>
          </cell>
        </row>
        <row r="5">
          <cell r="D5" t="str">
            <v>SOM Kotoriba</v>
          </cell>
          <cell r="E5" t="str">
            <v>Mihael Hederić</v>
          </cell>
          <cell r="F5">
            <v>11386</v>
          </cell>
          <cell r="G5">
            <v>1</v>
          </cell>
          <cell r="H5">
            <v>4</v>
          </cell>
          <cell r="I5">
            <v>11386</v>
          </cell>
          <cell r="J5">
            <v>11</v>
          </cell>
        </row>
        <row r="6">
          <cell r="D6" t="str">
            <v>GLAVATICA Prelog</v>
          </cell>
          <cell r="E6" t="str">
            <v>Gabrijel Varga</v>
          </cell>
          <cell r="F6">
            <v>8502</v>
          </cell>
          <cell r="G6">
            <v>3</v>
          </cell>
          <cell r="H6">
            <v>5</v>
          </cell>
          <cell r="I6">
            <v>8502</v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17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17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17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17</v>
          </cell>
        </row>
      </sheetData>
      <sheetData sheetId="13"/>
      <sheetData sheetId="14">
        <row r="2">
          <cell r="D2" t="str">
            <v>KLEN S. Marija</v>
          </cell>
          <cell r="E2" t="str">
            <v>Dino Slaviček</v>
          </cell>
          <cell r="F2">
            <v>8315</v>
          </cell>
          <cell r="G2">
            <v>4</v>
          </cell>
          <cell r="H2">
            <v>1</v>
          </cell>
          <cell r="I2">
            <v>8315</v>
          </cell>
          <cell r="J2">
            <v>3</v>
          </cell>
        </row>
        <row r="3">
          <cell r="D3" t="str">
            <v>VARAŽDIN Interland</v>
          </cell>
          <cell r="E3" t="str">
            <v>Tin Meznarić</v>
          </cell>
          <cell r="F3">
            <v>4511</v>
          </cell>
          <cell r="G3">
            <v>5</v>
          </cell>
          <cell r="H3">
            <v>2</v>
          </cell>
          <cell r="I3">
            <v>4511</v>
          </cell>
          <cell r="J3">
            <v>6</v>
          </cell>
        </row>
        <row r="4">
          <cell r="D4" t="str">
            <v>TSH Čakovec</v>
          </cell>
          <cell r="E4" t="str">
            <v>Patrik Kovač</v>
          </cell>
          <cell r="F4">
            <v>12326</v>
          </cell>
          <cell r="G4">
            <v>2</v>
          </cell>
          <cell r="H4">
            <v>3</v>
          </cell>
          <cell r="I4">
            <v>12326</v>
          </cell>
          <cell r="J4">
            <v>9</v>
          </cell>
        </row>
        <row r="5">
          <cell r="D5" t="str">
            <v>SOM Kotoriba</v>
          </cell>
          <cell r="E5" t="str">
            <v>Lovro Rodek</v>
          </cell>
          <cell r="F5">
            <v>13256</v>
          </cell>
          <cell r="G5">
            <v>1</v>
          </cell>
          <cell r="H5">
            <v>4</v>
          </cell>
          <cell r="I5">
            <v>13256</v>
          </cell>
          <cell r="J5">
            <v>12</v>
          </cell>
        </row>
        <row r="6">
          <cell r="D6" t="str">
            <v>GLAVATICA Prelog</v>
          </cell>
          <cell r="E6" t="str">
            <v>Ivano Čonkaš</v>
          </cell>
          <cell r="F6">
            <v>9053</v>
          </cell>
          <cell r="G6">
            <v>3</v>
          </cell>
          <cell r="H6">
            <v>5</v>
          </cell>
          <cell r="I6">
            <v>9053</v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18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5</v>
          </cell>
          <cell r="D6">
            <v>31200</v>
          </cell>
          <cell r="E6">
            <v>12326</v>
          </cell>
          <cell r="F6">
            <v>1</v>
          </cell>
        </row>
        <row r="7">
          <cell r="B7" t="str">
            <v>SOM Kotoriba</v>
          </cell>
          <cell r="C7">
            <v>5</v>
          </cell>
          <cell r="D7">
            <v>26853</v>
          </cell>
          <cell r="E7">
            <v>13256</v>
          </cell>
          <cell r="F7">
            <v>2</v>
          </cell>
        </row>
        <row r="8">
          <cell r="B8" t="str">
            <v>GLAVATICA Prelog</v>
          </cell>
          <cell r="C8">
            <v>8</v>
          </cell>
          <cell r="D8">
            <v>25079</v>
          </cell>
          <cell r="E8">
            <v>9053</v>
          </cell>
          <cell r="F8">
            <v>3</v>
          </cell>
        </row>
        <row r="9">
          <cell r="B9" t="str">
            <v>VARAŽDIN Interland</v>
          </cell>
          <cell r="C9">
            <v>13</v>
          </cell>
          <cell r="D9">
            <v>13202</v>
          </cell>
          <cell r="E9">
            <v>7583</v>
          </cell>
          <cell r="F9">
            <v>4</v>
          </cell>
        </row>
        <row r="10">
          <cell r="B10" t="str">
            <v>KLEN S. Marija</v>
          </cell>
          <cell r="C10">
            <v>14</v>
          </cell>
          <cell r="D10">
            <v>11896</v>
          </cell>
          <cell r="E10">
            <v>8315</v>
          </cell>
          <cell r="F10">
            <v>5</v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Lovro Rodek</v>
          </cell>
          <cell r="B6" t="str">
            <v>SOM Kotoriba</v>
          </cell>
          <cell r="C6">
            <v>4</v>
          </cell>
          <cell r="D6" t="str">
            <v>C</v>
          </cell>
          <cell r="E6">
            <v>1</v>
          </cell>
          <cell r="F6">
            <v>13256</v>
          </cell>
          <cell r="G6">
            <v>1</v>
          </cell>
        </row>
        <row r="7">
          <cell r="A7" t="str">
            <v>Mihael Hederić</v>
          </cell>
          <cell r="B7" t="str">
            <v>SOM Kotoriba</v>
          </cell>
          <cell r="C7">
            <v>4</v>
          </cell>
          <cell r="D7" t="str">
            <v>B</v>
          </cell>
          <cell r="E7">
            <v>1</v>
          </cell>
          <cell r="F7">
            <v>11386</v>
          </cell>
          <cell r="G7">
            <v>2</v>
          </cell>
        </row>
        <row r="8">
          <cell r="A8" t="str">
            <v>Fabricio Ištvanek</v>
          </cell>
          <cell r="B8" t="str">
            <v>TSH Čakovec</v>
          </cell>
          <cell r="C8">
            <v>3</v>
          </cell>
          <cell r="D8" t="str">
            <v>A</v>
          </cell>
          <cell r="E8">
            <v>1</v>
          </cell>
          <cell r="F8">
            <v>9353</v>
          </cell>
          <cell r="G8">
            <v>3</v>
          </cell>
        </row>
        <row r="9">
          <cell r="A9" t="str">
            <v>Patrik Kovač</v>
          </cell>
          <cell r="B9" t="str">
            <v>TSH Čakovec</v>
          </cell>
          <cell r="C9">
            <v>3</v>
          </cell>
          <cell r="D9" t="str">
            <v>C</v>
          </cell>
          <cell r="E9">
            <v>2</v>
          </cell>
          <cell r="F9">
            <v>12326</v>
          </cell>
          <cell r="G9">
            <v>4</v>
          </cell>
        </row>
        <row r="10">
          <cell r="A10" t="str">
            <v>Leon Jug</v>
          </cell>
          <cell r="B10" t="str">
            <v>TSH Čakovec</v>
          </cell>
          <cell r="C10">
            <v>3</v>
          </cell>
          <cell r="D10" t="str">
            <v>B</v>
          </cell>
          <cell r="E10">
            <v>2</v>
          </cell>
          <cell r="F10">
            <v>9521</v>
          </cell>
          <cell r="G10">
            <v>5</v>
          </cell>
        </row>
        <row r="11">
          <cell r="A11" t="str">
            <v>Gabrijel Jalošovec</v>
          </cell>
          <cell r="B11" t="str">
            <v>GLAVATICA Prelog</v>
          </cell>
          <cell r="C11">
            <v>5</v>
          </cell>
          <cell r="D11" t="str">
            <v>A</v>
          </cell>
          <cell r="E11">
            <v>2</v>
          </cell>
          <cell r="F11">
            <v>7524</v>
          </cell>
          <cell r="G11">
            <v>6</v>
          </cell>
        </row>
        <row r="12">
          <cell r="A12" t="str">
            <v>Ivano Čonkaš</v>
          </cell>
          <cell r="B12" t="str">
            <v>GLAVATICA Prelog</v>
          </cell>
          <cell r="C12">
            <v>5</v>
          </cell>
          <cell r="D12" t="str">
            <v>C</v>
          </cell>
          <cell r="E12">
            <v>3</v>
          </cell>
          <cell r="F12">
            <v>9053</v>
          </cell>
          <cell r="G12">
            <v>7</v>
          </cell>
        </row>
        <row r="13">
          <cell r="A13" t="str">
            <v>Gabrijel Varga</v>
          </cell>
          <cell r="B13" t="str">
            <v>GLAVATICA Prelog</v>
          </cell>
          <cell r="C13">
            <v>5</v>
          </cell>
          <cell r="D13" t="str">
            <v>B</v>
          </cell>
          <cell r="E13">
            <v>3</v>
          </cell>
          <cell r="F13">
            <v>8502</v>
          </cell>
          <cell r="G13">
            <v>8</v>
          </cell>
        </row>
        <row r="14">
          <cell r="A14" t="str">
            <v>Fabijan Lesjak</v>
          </cell>
          <cell r="B14" t="str">
            <v>SOM Kotoriba</v>
          </cell>
          <cell r="C14">
            <v>4</v>
          </cell>
          <cell r="D14" t="str">
            <v>A</v>
          </cell>
          <cell r="E14">
            <v>3</v>
          </cell>
          <cell r="F14">
            <v>2211</v>
          </cell>
          <cell r="G14">
            <v>9</v>
          </cell>
        </row>
        <row r="15">
          <cell r="A15" t="str">
            <v>Dino Slaviček</v>
          </cell>
          <cell r="B15" t="str">
            <v>KLEN S. Marija</v>
          </cell>
          <cell r="C15">
            <v>1</v>
          </cell>
          <cell r="D15" t="str">
            <v>C</v>
          </cell>
          <cell r="E15">
            <v>4</v>
          </cell>
          <cell r="F15">
            <v>8315</v>
          </cell>
          <cell r="G15">
            <v>10</v>
          </cell>
        </row>
        <row r="16">
          <cell r="A16" t="str">
            <v>Dino Habek</v>
          </cell>
          <cell r="B16" t="str">
            <v>VARAŽDIN Interland</v>
          </cell>
          <cell r="C16">
            <v>2</v>
          </cell>
          <cell r="D16" t="str">
            <v>B</v>
          </cell>
          <cell r="E16">
            <v>4</v>
          </cell>
          <cell r="F16">
            <v>7583</v>
          </cell>
          <cell r="G16">
            <v>11</v>
          </cell>
        </row>
        <row r="17">
          <cell r="A17" t="str">
            <v>Max Horvat</v>
          </cell>
          <cell r="B17" t="str">
            <v>VARAŽDIN Interland</v>
          </cell>
          <cell r="C17">
            <v>2</v>
          </cell>
          <cell r="D17" t="str">
            <v>A</v>
          </cell>
          <cell r="E17">
            <v>4</v>
          </cell>
          <cell r="F17">
            <v>1108</v>
          </cell>
          <cell r="G17">
            <v>12</v>
          </cell>
        </row>
        <row r="18">
          <cell r="A18" t="str">
            <v>Tin Meznarić</v>
          </cell>
          <cell r="B18" t="str">
            <v>VARAŽDIN Interland</v>
          </cell>
          <cell r="C18">
            <v>2</v>
          </cell>
          <cell r="D18" t="str">
            <v>C</v>
          </cell>
          <cell r="E18">
            <v>5</v>
          </cell>
          <cell r="F18">
            <v>4511</v>
          </cell>
          <cell r="G18">
            <v>13</v>
          </cell>
        </row>
        <row r="19">
          <cell r="A19" t="str">
            <v>Fran Šipek</v>
          </cell>
          <cell r="B19" t="str">
            <v>KLEN S. Marija</v>
          </cell>
          <cell r="C19">
            <v>1</v>
          </cell>
          <cell r="D19" t="str">
            <v>B</v>
          </cell>
          <cell r="E19">
            <v>5</v>
          </cell>
          <cell r="F19">
            <v>3177</v>
          </cell>
          <cell r="G19">
            <v>14</v>
          </cell>
        </row>
        <row r="20">
          <cell r="A20" t="str">
            <v>Nikola Mađerić</v>
          </cell>
          <cell r="B20" t="str">
            <v>KLEN S. Marija</v>
          </cell>
          <cell r="C20">
            <v>1</v>
          </cell>
          <cell r="D20" t="str">
            <v>A</v>
          </cell>
          <cell r="E20">
            <v>5</v>
          </cell>
          <cell r="F20">
            <v>404</v>
          </cell>
          <cell r="G20">
            <v>15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I-Zona"/>
    </sheetNames>
    <definedNames>
      <definedName name="proglašenje"/>
    </definedNames>
    <sheetDataSet>
      <sheetData sheetId="0">
        <row r="2">
          <cell r="H2" t="str">
            <v>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SENIORI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BISTRA Repaš</v>
          </cell>
          <cell r="E2" t="str">
            <v>Darijan Patačko</v>
          </cell>
          <cell r="F2">
            <v>1639</v>
          </cell>
          <cell r="G2">
            <v>12</v>
          </cell>
          <cell r="H2">
            <v>1</v>
          </cell>
          <cell r="I2">
            <v>1639</v>
          </cell>
          <cell r="J2">
            <v>1</v>
          </cell>
        </row>
        <row r="3">
          <cell r="D3" t="str">
            <v>VIDOVEC Vidovec</v>
          </cell>
          <cell r="E3" t="str">
            <v>Mladen Svačko</v>
          </cell>
          <cell r="F3">
            <v>1751</v>
          </cell>
          <cell r="G3">
            <v>10</v>
          </cell>
          <cell r="H3">
            <v>2</v>
          </cell>
          <cell r="I3">
            <v>1751</v>
          </cell>
          <cell r="J3">
            <v>4</v>
          </cell>
        </row>
        <row r="4">
          <cell r="D4" t="str">
            <v>ĐELEKOVEC Đelekovec</v>
          </cell>
          <cell r="E4" t="str">
            <v>Krešimir Kadija</v>
          </cell>
          <cell r="F4">
            <v>1880</v>
          </cell>
          <cell r="G4">
            <v>7</v>
          </cell>
          <cell r="H4">
            <v>3</v>
          </cell>
          <cell r="I4">
            <v>1880</v>
          </cell>
          <cell r="J4">
            <v>7</v>
          </cell>
        </row>
        <row r="5">
          <cell r="D5" t="str">
            <v>LUDBREG Ludbreg</v>
          </cell>
          <cell r="E5" t="str">
            <v>Goroslav Grabarić</v>
          </cell>
          <cell r="F5">
            <v>1430</v>
          </cell>
          <cell r="G5">
            <v>14</v>
          </cell>
          <cell r="H5">
            <v>4</v>
          </cell>
          <cell r="I5">
            <v>1430</v>
          </cell>
          <cell r="J5">
            <v>10</v>
          </cell>
        </row>
        <row r="6">
          <cell r="D6" t="str">
            <v>GLAVATICA Prelog</v>
          </cell>
          <cell r="E6" t="str">
            <v>Stjepan Ružić</v>
          </cell>
          <cell r="F6">
            <v>837</v>
          </cell>
          <cell r="G6">
            <v>16</v>
          </cell>
          <cell r="H6">
            <v>5</v>
          </cell>
          <cell r="I6">
            <v>837</v>
          </cell>
          <cell r="J6">
            <v>13</v>
          </cell>
        </row>
        <row r="7">
          <cell r="D7" t="str">
            <v>SMUĐ Legrad</v>
          </cell>
          <cell r="E7" t="str">
            <v>Marko Jagec</v>
          </cell>
          <cell r="F7">
            <v>674</v>
          </cell>
          <cell r="G7">
            <v>18</v>
          </cell>
          <cell r="H7">
            <v>6</v>
          </cell>
          <cell r="I7">
            <v>674</v>
          </cell>
          <cell r="J7">
            <v>16</v>
          </cell>
        </row>
        <row r="8">
          <cell r="D8" t="str">
            <v>AZZURO Varaždin</v>
          </cell>
          <cell r="E8" t="str">
            <v>Martin Sekačić</v>
          </cell>
          <cell r="F8">
            <v>2796</v>
          </cell>
          <cell r="G8">
            <v>3</v>
          </cell>
          <cell r="H8">
            <v>7</v>
          </cell>
          <cell r="I8">
            <v>2796</v>
          </cell>
          <cell r="J8">
            <v>19</v>
          </cell>
        </row>
        <row r="9">
          <cell r="D9" t="str">
            <v>SOM Kotoriba</v>
          </cell>
          <cell r="E9" t="str">
            <v>Radmanić Vanja</v>
          </cell>
          <cell r="F9">
            <v>1283</v>
          </cell>
          <cell r="G9">
            <v>15</v>
          </cell>
          <cell r="H9">
            <v>8</v>
          </cell>
          <cell r="I9">
            <v>1283</v>
          </cell>
          <cell r="J9">
            <v>22</v>
          </cell>
        </row>
        <row r="10">
          <cell r="D10" t="str">
            <v>SRAČINEC Sračinec</v>
          </cell>
          <cell r="E10" t="str">
            <v>Stanko Oblaković</v>
          </cell>
          <cell r="F10">
            <v>267</v>
          </cell>
          <cell r="G10">
            <v>19</v>
          </cell>
          <cell r="H10">
            <v>9</v>
          </cell>
          <cell r="I10">
            <v>267</v>
          </cell>
          <cell r="J10">
            <v>25</v>
          </cell>
        </row>
        <row r="11">
          <cell r="D11" t="str">
            <v>OPČINA CESTICA1995</v>
          </cell>
          <cell r="E11" t="str">
            <v>Stanko Vincetić</v>
          </cell>
          <cell r="F11">
            <v>2071</v>
          </cell>
          <cell r="G11">
            <v>5</v>
          </cell>
          <cell r="H11">
            <v>10</v>
          </cell>
          <cell r="I11">
            <v>2071</v>
          </cell>
          <cell r="J11">
            <v>28</v>
          </cell>
        </row>
        <row r="12">
          <cell r="D12" t="str">
            <v>ŽUŽIČKA Kotoriba</v>
          </cell>
          <cell r="E12" t="str">
            <v>Matija Habijan</v>
          </cell>
          <cell r="F12">
            <v>3555</v>
          </cell>
          <cell r="G12">
            <v>1</v>
          </cell>
          <cell r="H12">
            <v>11</v>
          </cell>
          <cell r="I12">
            <v>3555</v>
          </cell>
          <cell r="J12">
            <v>31</v>
          </cell>
        </row>
        <row r="13">
          <cell r="D13" t="str">
            <v>ŠTUKA Ferdinandovac</v>
          </cell>
          <cell r="E13" t="str">
            <v>Tomislav Kožar</v>
          </cell>
          <cell r="F13">
            <v>1818</v>
          </cell>
          <cell r="G13">
            <v>8</v>
          </cell>
          <cell r="H13">
            <v>12</v>
          </cell>
          <cell r="I13">
            <v>1818</v>
          </cell>
          <cell r="J13">
            <v>34</v>
          </cell>
        </row>
        <row r="14">
          <cell r="D14" t="str">
            <v>HLEBINE Hlebnine</v>
          </cell>
          <cell r="E14" t="str">
            <v>Ivan Herman</v>
          </cell>
          <cell r="F14">
            <v>818</v>
          </cell>
          <cell r="G14">
            <v>17</v>
          </cell>
          <cell r="H14">
            <v>13</v>
          </cell>
          <cell r="I14">
            <v>818</v>
          </cell>
          <cell r="J14">
            <v>37</v>
          </cell>
        </row>
        <row r="15">
          <cell r="D15" t="str">
            <v>MURA M. Središće</v>
          </cell>
          <cell r="E15" t="str">
            <v>Nenad Jurinić</v>
          </cell>
          <cell r="F15">
            <v>2411</v>
          </cell>
          <cell r="G15">
            <v>4</v>
          </cell>
          <cell r="H15">
            <v>14</v>
          </cell>
          <cell r="I15">
            <v>2411</v>
          </cell>
          <cell r="J15">
            <v>40</v>
          </cell>
        </row>
        <row r="16">
          <cell r="D16" t="str">
            <v>KLEN COLMIC S. Marija</v>
          </cell>
          <cell r="E16" t="str">
            <v>Igor Mihalac</v>
          </cell>
          <cell r="F16">
            <v>3309</v>
          </cell>
          <cell r="G16">
            <v>2</v>
          </cell>
          <cell r="H16">
            <v>15</v>
          </cell>
          <cell r="I16">
            <v>3309</v>
          </cell>
          <cell r="J16">
            <v>43</v>
          </cell>
        </row>
        <row r="17">
          <cell r="D17" t="str">
            <v>LINJAK Palovec</v>
          </cell>
          <cell r="E17" t="str">
            <v>Goran Lipić</v>
          </cell>
          <cell r="F17">
            <v>1674</v>
          </cell>
          <cell r="G17">
            <v>11</v>
          </cell>
          <cell r="H17">
            <v>16</v>
          </cell>
          <cell r="I17">
            <v>1674</v>
          </cell>
          <cell r="J17">
            <v>46</v>
          </cell>
        </row>
        <row r="18">
          <cell r="D18" t="str">
            <v>ŠTUKA COLIMC Torčec</v>
          </cell>
          <cell r="E18" t="str">
            <v>Mario Lončar</v>
          </cell>
          <cell r="F18">
            <v>1803</v>
          </cell>
          <cell r="G18">
            <v>9</v>
          </cell>
          <cell r="H18">
            <v>17</v>
          </cell>
          <cell r="I18">
            <v>1803</v>
          </cell>
          <cell r="J18">
            <v>49</v>
          </cell>
        </row>
        <row r="19">
          <cell r="D19" t="str">
            <v>ŠARAN Palinovec</v>
          </cell>
          <cell r="E19" t="str">
            <v>Jan Zrna</v>
          </cell>
          <cell r="F19">
            <v>1518</v>
          </cell>
          <cell r="G19">
            <v>13</v>
          </cell>
          <cell r="H19">
            <v>18</v>
          </cell>
          <cell r="I19">
            <v>1518</v>
          </cell>
          <cell r="J19">
            <v>52</v>
          </cell>
        </row>
        <row r="20">
          <cell r="D20" t="str">
            <v>VARAŽDIN Interland</v>
          </cell>
          <cell r="E20" t="str">
            <v>Matija Lisjak</v>
          </cell>
          <cell r="F20">
            <v>1981</v>
          </cell>
          <cell r="G20">
            <v>6</v>
          </cell>
          <cell r="H20">
            <v>19</v>
          </cell>
          <cell r="I20">
            <v>1981</v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BISTRA Repaš</v>
          </cell>
          <cell r="E2" t="str">
            <v>Mario Sabolić</v>
          </cell>
          <cell r="F2">
            <v>2154</v>
          </cell>
          <cell r="G2">
            <v>2</v>
          </cell>
          <cell r="H2">
            <v>1</v>
          </cell>
          <cell r="I2">
            <v>2154</v>
          </cell>
          <cell r="J2">
            <v>2</v>
          </cell>
        </row>
        <row r="3">
          <cell r="D3" t="str">
            <v>VIDOVEC Vidovec</v>
          </cell>
          <cell r="E3" t="str">
            <v>Antonio Težak</v>
          </cell>
          <cell r="F3">
            <v>1314</v>
          </cell>
          <cell r="G3">
            <v>9</v>
          </cell>
          <cell r="H3">
            <v>2</v>
          </cell>
          <cell r="I3">
            <v>1314</v>
          </cell>
          <cell r="J3">
            <v>5</v>
          </cell>
        </row>
        <row r="4">
          <cell r="D4" t="str">
            <v>ĐELEKOVEC Đelekovec</v>
          </cell>
          <cell r="E4" t="str">
            <v>Siniša Margetić</v>
          </cell>
          <cell r="F4">
            <v>1671</v>
          </cell>
          <cell r="G4">
            <v>6</v>
          </cell>
          <cell r="H4">
            <v>3</v>
          </cell>
          <cell r="I4">
            <v>1671</v>
          </cell>
          <cell r="J4">
            <v>8</v>
          </cell>
        </row>
        <row r="5">
          <cell r="D5" t="str">
            <v>LUDBREG Ludbreg</v>
          </cell>
          <cell r="E5" t="str">
            <v>Dražen Filipović</v>
          </cell>
          <cell r="F5">
            <v>1400</v>
          </cell>
          <cell r="G5">
            <v>8</v>
          </cell>
          <cell r="H5">
            <v>4</v>
          </cell>
          <cell r="I5">
            <v>1400</v>
          </cell>
          <cell r="J5">
            <v>11</v>
          </cell>
        </row>
        <row r="6">
          <cell r="D6" t="str">
            <v>GLAVATICA Prelog</v>
          </cell>
          <cell r="E6" t="str">
            <v>Kristijan Naranđa</v>
          </cell>
          <cell r="F6">
            <v>621</v>
          </cell>
          <cell r="G6">
            <v>18</v>
          </cell>
          <cell r="H6">
            <v>5</v>
          </cell>
          <cell r="I6">
            <v>621</v>
          </cell>
          <cell r="J6">
            <v>14</v>
          </cell>
        </row>
        <row r="7">
          <cell r="D7" t="str">
            <v>SMUĐ Legrad</v>
          </cell>
          <cell r="E7" t="str">
            <v>Miroslav Galešić</v>
          </cell>
          <cell r="F7">
            <v>1080</v>
          </cell>
          <cell r="G7">
            <v>12</v>
          </cell>
          <cell r="H7">
            <v>6</v>
          </cell>
          <cell r="I7">
            <v>1080</v>
          </cell>
          <cell r="J7">
            <v>17</v>
          </cell>
        </row>
        <row r="8">
          <cell r="D8" t="str">
            <v>AZZURO Varaždin</v>
          </cell>
          <cell r="E8" t="str">
            <v>Bojan Vranić</v>
          </cell>
          <cell r="F8">
            <v>450</v>
          </cell>
          <cell r="G8">
            <v>20</v>
          </cell>
          <cell r="H8">
            <v>7</v>
          </cell>
          <cell r="I8">
            <v>500</v>
          </cell>
          <cell r="J8">
            <v>20</v>
          </cell>
        </row>
        <row r="9">
          <cell r="D9" t="str">
            <v>SOM Kotoriba</v>
          </cell>
          <cell r="E9" t="str">
            <v>Špilak Denis</v>
          </cell>
          <cell r="F9">
            <v>781</v>
          </cell>
          <cell r="G9">
            <v>16</v>
          </cell>
          <cell r="H9">
            <v>8</v>
          </cell>
          <cell r="I9">
            <v>781</v>
          </cell>
          <cell r="J9">
            <v>23</v>
          </cell>
        </row>
        <row r="10">
          <cell r="D10" t="str">
            <v>SRAČINEC Sračinec</v>
          </cell>
          <cell r="E10" t="str">
            <v>Petar Klaus</v>
          </cell>
          <cell r="F10">
            <v>1227.5999999999999</v>
          </cell>
          <cell r="G10">
            <v>11</v>
          </cell>
          <cell r="H10">
            <v>9</v>
          </cell>
          <cell r="I10">
            <v>1364</v>
          </cell>
          <cell r="J10">
            <v>26</v>
          </cell>
        </row>
        <row r="11">
          <cell r="D11" t="str">
            <v>OPČINA CESTICA1995</v>
          </cell>
          <cell r="E11" t="str">
            <v>Ivica Belović</v>
          </cell>
          <cell r="F11">
            <v>798</v>
          </cell>
          <cell r="G11">
            <v>14</v>
          </cell>
          <cell r="H11">
            <v>10</v>
          </cell>
          <cell r="I11">
            <v>798</v>
          </cell>
          <cell r="J11">
            <v>29</v>
          </cell>
        </row>
        <row r="12">
          <cell r="D12" t="str">
            <v>ŽUŽIČKA Kotoriba</v>
          </cell>
          <cell r="E12" t="str">
            <v>Mladen Škoda</v>
          </cell>
          <cell r="F12">
            <v>752</v>
          </cell>
          <cell r="G12">
            <v>17</v>
          </cell>
          <cell r="H12">
            <v>11</v>
          </cell>
          <cell r="I12">
            <v>752</v>
          </cell>
          <cell r="J12">
            <v>32</v>
          </cell>
        </row>
        <row r="13">
          <cell r="D13" t="str">
            <v>ŠTUKA Ferdinandovac</v>
          </cell>
          <cell r="E13" t="str">
            <v>Božidar Sabočanec</v>
          </cell>
          <cell r="F13">
            <v>794.7</v>
          </cell>
          <cell r="G13">
            <v>16</v>
          </cell>
          <cell r="H13">
            <v>12</v>
          </cell>
          <cell r="I13">
            <v>883</v>
          </cell>
          <cell r="J13">
            <v>35</v>
          </cell>
        </row>
        <row r="14">
          <cell r="D14" t="str">
            <v>HLEBINE Hlebnine</v>
          </cell>
          <cell r="E14" t="str">
            <v>Emanuel Senković</v>
          </cell>
          <cell r="F14">
            <v>1128</v>
          </cell>
          <cell r="G14">
            <v>11</v>
          </cell>
          <cell r="H14">
            <v>13</v>
          </cell>
          <cell r="I14">
            <v>1128</v>
          </cell>
          <cell r="J14">
            <v>38</v>
          </cell>
        </row>
        <row r="15">
          <cell r="D15" t="str">
            <v>MURA M. Središće</v>
          </cell>
          <cell r="E15" t="str">
            <v>Rajmond Pokrivač</v>
          </cell>
          <cell r="F15">
            <v>1467</v>
          </cell>
          <cell r="G15">
            <v>7</v>
          </cell>
          <cell r="H15">
            <v>14</v>
          </cell>
          <cell r="I15">
            <v>1467</v>
          </cell>
          <cell r="J15">
            <v>41</v>
          </cell>
        </row>
        <row r="16">
          <cell r="D16" t="str">
            <v>KLEN COLMIC S. Marija</v>
          </cell>
          <cell r="E16" t="str">
            <v>Mihael Pongrac</v>
          </cell>
          <cell r="F16">
            <v>2051</v>
          </cell>
          <cell r="G16">
            <v>3</v>
          </cell>
          <cell r="H16">
            <v>15</v>
          </cell>
          <cell r="I16">
            <v>2051</v>
          </cell>
          <cell r="J16">
            <v>44</v>
          </cell>
        </row>
        <row r="17">
          <cell r="D17" t="str">
            <v>LINJAK Palovec</v>
          </cell>
          <cell r="E17" t="str">
            <v>Ljubomir Žuljić</v>
          </cell>
          <cell r="F17">
            <v>1791</v>
          </cell>
          <cell r="G17">
            <v>4</v>
          </cell>
          <cell r="H17">
            <v>16</v>
          </cell>
          <cell r="I17">
            <v>1791</v>
          </cell>
          <cell r="J17">
            <v>47</v>
          </cell>
        </row>
        <row r="18">
          <cell r="D18" t="str">
            <v>ŠTUKA COLIMC Torčec</v>
          </cell>
          <cell r="E18" t="str">
            <v>Kruno Milić</v>
          </cell>
          <cell r="F18">
            <v>2299</v>
          </cell>
          <cell r="G18">
            <v>1</v>
          </cell>
          <cell r="H18">
            <v>17</v>
          </cell>
          <cell r="I18">
            <v>2299</v>
          </cell>
          <cell r="J18">
            <v>50</v>
          </cell>
        </row>
        <row r="19">
          <cell r="D19" t="str">
            <v>ŠARAN Palinovec</v>
          </cell>
          <cell r="E19" t="str">
            <v>Nenad Kuhanec</v>
          </cell>
          <cell r="F19">
            <v>1040</v>
          </cell>
          <cell r="G19">
            <v>13</v>
          </cell>
          <cell r="H19">
            <v>18</v>
          </cell>
          <cell r="I19">
            <v>1040</v>
          </cell>
          <cell r="J19">
            <v>53</v>
          </cell>
        </row>
        <row r="20">
          <cell r="D20" t="str">
            <v>VARAŽDIN Interland</v>
          </cell>
          <cell r="E20" t="str">
            <v>Kristijan Kosmačin</v>
          </cell>
          <cell r="F20">
            <v>1688</v>
          </cell>
          <cell r="G20">
            <v>5</v>
          </cell>
          <cell r="H20">
            <v>19</v>
          </cell>
          <cell r="I20">
            <v>1688</v>
          </cell>
          <cell r="J20">
            <v>56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59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59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59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59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59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59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59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59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59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59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59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59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59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59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59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59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59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59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59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59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59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59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59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59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59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59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59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59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59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59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59</v>
          </cell>
        </row>
      </sheetData>
      <sheetData sheetId="13"/>
      <sheetData sheetId="14">
        <row r="2">
          <cell r="D2" t="str">
            <v>BISTRA Repaš</v>
          </cell>
          <cell r="E2" t="str">
            <v>Goran Štargel</v>
          </cell>
          <cell r="F2">
            <v>749</v>
          </cell>
          <cell r="G2">
            <v>14</v>
          </cell>
          <cell r="H2">
            <v>1</v>
          </cell>
          <cell r="I2">
            <v>749</v>
          </cell>
          <cell r="J2">
            <v>3</v>
          </cell>
        </row>
        <row r="3">
          <cell r="D3" t="str">
            <v>VIDOVEC Vidovec</v>
          </cell>
          <cell r="E3" t="str">
            <v>Andrija Uranić</v>
          </cell>
          <cell r="F3">
            <v>1143</v>
          </cell>
          <cell r="G3">
            <v>9</v>
          </cell>
          <cell r="H3">
            <v>2</v>
          </cell>
          <cell r="I3">
            <v>1143</v>
          </cell>
          <cell r="J3">
            <v>6</v>
          </cell>
        </row>
        <row r="4">
          <cell r="D4" t="str">
            <v>ĐELEKOVEC Đelekovec</v>
          </cell>
          <cell r="E4" t="str">
            <v>Damir Cmrk</v>
          </cell>
          <cell r="F4">
            <v>1403</v>
          </cell>
          <cell r="G4">
            <v>7</v>
          </cell>
          <cell r="H4">
            <v>3</v>
          </cell>
          <cell r="I4">
            <v>1403</v>
          </cell>
          <cell r="J4">
            <v>9</v>
          </cell>
        </row>
        <row r="5">
          <cell r="D5" t="str">
            <v>LUDBREG Ludbreg</v>
          </cell>
          <cell r="E5" t="str">
            <v>Damir Zrinski</v>
          </cell>
          <cell r="F5">
            <v>818</v>
          </cell>
          <cell r="G5">
            <v>13</v>
          </cell>
          <cell r="H5">
            <v>4</v>
          </cell>
          <cell r="I5">
            <v>818</v>
          </cell>
          <cell r="J5">
            <v>12</v>
          </cell>
        </row>
        <row r="6">
          <cell r="D6" t="str">
            <v>GLAVATICA Prelog</v>
          </cell>
          <cell r="E6" t="str">
            <v>Jan Varga</v>
          </cell>
          <cell r="F6">
            <v>1738</v>
          </cell>
          <cell r="G6">
            <v>6</v>
          </cell>
          <cell r="H6">
            <v>5</v>
          </cell>
          <cell r="I6">
            <v>1738</v>
          </cell>
          <cell r="J6">
            <v>15</v>
          </cell>
        </row>
        <row r="7">
          <cell r="D7" t="str">
            <v>SMUĐ Legrad</v>
          </cell>
          <cell r="E7" t="str">
            <v>Mladen Gres</v>
          </cell>
          <cell r="F7">
            <v>558</v>
          </cell>
          <cell r="G7">
            <v>16</v>
          </cell>
          <cell r="H7">
            <v>6</v>
          </cell>
          <cell r="I7">
            <v>558</v>
          </cell>
          <cell r="J7">
            <v>18</v>
          </cell>
        </row>
        <row r="8">
          <cell r="D8" t="str">
            <v>AZZURO Varaždin</v>
          </cell>
          <cell r="E8" t="str">
            <v>Drago Habuš</v>
          </cell>
          <cell r="F8">
            <v>986</v>
          </cell>
          <cell r="G8">
            <v>11</v>
          </cell>
          <cell r="H8">
            <v>7</v>
          </cell>
          <cell r="I8">
            <v>986</v>
          </cell>
          <cell r="J8">
            <v>21</v>
          </cell>
        </row>
        <row r="9">
          <cell r="D9" t="str">
            <v>SOM Kotoriba</v>
          </cell>
          <cell r="E9" t="str">
            <v>Sabolić Željko</v>
          </cell>
          <cell r="F9">
            <v>1964</v>
          </cell>
          <cell r="G9">
            <v>4</v>
          </cell>
          <cell r="H9">
            <v>8</v>
          </cell>
          <cell r="I9">
            <v>1964</v>
          </cell>
          <cell r="J9">
            <v>24</v>
          </cell>
        </row>
        <row r="10">
          <cell r="D10" t="str">
            <v>SRAČINEC Sračinec</v>
          </cell>
          <cell r="E10" t="str">
            <v>Ivica Plemenčić</v>
          </cell>
          <cell r="F10">
            <v>1189</v>
          </cell>
          <cell r="G10">
            <v>8</v>
          </cell>
          <cell r="H10">
            <v>9</v>
          </cell>
          <cell r="I10">
            <v>1189</v>
          </cell>
          <cell r="J10">
            <v>27</v>
          </cell>
        </row>
        <row r="11">
          <cell r="D11" t="str">
            <v>OPČINA CESTICA1995</v>
          </cell>
          <cell r="E11" t="str">
            <v>Mladen Hrnčić</v>
          </cell>
          <cell r="F11">
            <v>900</v>
          </cell>
          <cell r="G11">
            <v>12</v>
          </cell>
          <cell r="H11">
            <v>10</v>
          </cell>
          <cell r="I11">
            <v>900</v>
          </cell>
          <cell r="J11">
            <v>30</v>
          </cell>
        </row>
        <row r="12">
          <cell r="D12" t="str">
            <v>ŽUŽIČKA Kotoriba</v>
          </cell>
          <cell r="E12" t="str">
            <v>Marko Škoda</v>
          </cell>
          <cell r="F12">
            <v>436</v>
          </cell>
          <cell r="G12">
            <v>17</v>
          </cell>
          <cell r="H12">
            <v>11</v>
          </cell>
          <cell r="I12">
            <v>436</v>
          </cell>
          <cell r="J12">
            <v>33</v>
          </cell>
        </row>
        <row r="13">
          <cell r="D13" t="str">
            <v>ŠTUKA Ferdinandovac</v>
          </cell>
          <cell r="E13" t="str">
            <v>Josip Hosi</v>
          </cell>
          <cell r="F13">
            <v>349</v>
          </cell>
          <cell r="G13">
            <v>18</v>
          </cell>
          <cell r="H13">
            <v>12</v>
          </cell>
          <cell r="I13">
            <v>349</v>
          </cell>
          <cell r="J13">
            <v>36</v>
          </cell>
        </row>
        <row r="14">
          <cell r="D14" t="str">
            <v>HLEBINE Hlebnine</v>
          </cell>
          <cell r="E14" t="str">
            <v>Patricija Cikuš</v>
          </cell>
          <cell r="F14">
            <v>308</v>
          </cell>
          <cell r="G14">
            <v>19</v>
          </cell>
          <cell r="H14">
            <v>13</v>
          </cell>
          <cell r="I14">
            <v>308</v>
          </cell>
          <cell r="J14">
            <v>39</v>
          </cell>
        </row>
        <row r="15">
          <cell r="D15" t="str">
            <v>MURA M. Središće</v>
          </cell>
          <cell r="E15" t="str">
            <v>Mensur Rošić</v>
          </cell>
          <cell r="F15">
            <v>1869</v>
          </cell>
          <cell r="G15">
            <v>5</v>
          </cell>
          <cell r="H15">
            <v>14</v>
          </cell>
          <cell r="I15">
            <v>1869</v>
          </cell>
          <cell r="J15">
            <v>42</v>
          </cell>
        </row>
        <row r="16">
          <cell r="D16" t="str">
            <v>KLEN COLMIC S. Marija</v>
          </cell>
          <cell r="E16" t="str">
            <v>Luka Pozderec</v>
          </cell>
          <cell r="F16">
            <v>582</v>
          </cell>
          <cell r="G16">
            <v>15</v>
          </cell>
          <cell r="H16">
            <v>15</v>
          </cell>
          <cell r="I16">
            <v>582</v>
          </cell>
          <cell r="J16">
            <v>45</v>
          </cell>
        </row>
        <row r="17">
          <cell r="D17" t="str">
            <v>LINJAK Palovec</v>
          </cell>
          <cell r="E17" t="str">
            <v>Dragutin Vadlja</v>
          </cell>
          <cell r="F17">
            <v>2253</v>
          </cell>
          <cell r="G17">
            <v>2</v>
          </cell>
          <cell r="H17">
            <v>16</v>
          </cell>
          <cell r="I17">
            <v>2253</v>
          </cell>
          <cell r="J17">
            <v>48</v>
          </cell>
        </row>
        <row r="18">
          <cell r="D18" t="str">
            <v>ŠTUKA COLIMC Torčec</v>
          </cell>
          <cell r="E18" t="str">
            <v>Danijel Picer</v>
          </cell>
          <cell r="F18">
            <v>1063</v>
          </cell>
          <cell r="G18">
            <v>10</v>
          </cell>
          <cell r="H18">
            <v>17</v>
          </cell>
          <cell r="I18">
            <v>1063</v>
          </cell>
          <cell r="J18">
            <v>51</v>
          </cell>
        </row>
        <row r="19">
          <cell r="D19" t="str">
            <v>ŠARAN Palinovec</v>
          </cell>
          <cell r="E19" t="str">
            <v>Marko Čanadi</v>
          </cell>
          <cell r="F19">
            <v>2071</v>
          </cell>
          <cell r="G19">
            <v>3</v>
          </cell>
          <cell r="H19">
            <v>18</v>
          </cell>
          <cell r="I19">
            <v>2071</v>
          </cell>
          <cell r="J19">
            <v>54</v>
          </cell>
        </row>
        <row r="20">
          <cell r="D20" t="str">
            <v>VARAŽDIN Interland</v>
          </cell>
          <cell r="E20" t="str">
            <v>Ivica Bonino Hasan</v>
          </cell>
          <cell r="F20">
            <v>2793</v>
          </cell>
          <cell r="G20">
            <v>1</v>
          </cell>
          <cell r="H20">
            <v>19</v>
          </cell>
          <cell r="I20">
            <v>2793</v>
          </cell>
          <cell r="J20">
            <v>57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60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60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60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60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60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60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60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60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60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60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60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60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60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60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60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60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60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60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60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60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60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60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60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60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60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60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60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60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60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60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60</v>
          </cell>
        </row>
      </sheetData>
      <sheetData sheetId="15"/>
      <sheetData sheetId="16"/>
      <sheetData sheetId="17"/>
      <sheetData sheetId="18">
        <row r="6">
          <cell r="B6" t="str">
            <v>VARAŽDIN Interland</v>
          </cell>
          <cell r="C6">
            <v>12</v>
          </cell>
          <cell r="D6">
            <v>6462</v>
          </cell>
          <cell r="E6">
            <v>2793</v>
          </cell>
          <cell r="F6">
            <v>1</v>
          </cell>
        </row>
        <row r="7">
          <cell r="B7" t="str">
            <v>MURA M. Središće</v>
          </cell>
          <cell r="C7">
            <v>16</v>
          </cell>
          <cell r="D7">
            <v>5747</v>
          </cell>
          <cell r="E7">
            <v>2411</v>
          </cell>
          <cell r="F7">
            <v>2</v>
          </cell>
        </row>
        <row r="8">
          <cell r="B8" t="str">
            <v>LINJAK Palovec</v>
          </cell>
          <cell r="C8">
            <v>17</v>
          </cell>
          <cell r="D8">
            <v>5718</v>
          </cell>
          <cell r="E8">
            <v>2253</v>
          </cell>
          <cell r="F8">
            <v>3</v>
          </cell>
        </row>
        <row r="9">
          <cell r="B9" t="str">
            <v>KLEN COLMIC S. Marija</v>
          </cell>
          <cell r="C9">
            <v>20</v>
          </cell>
          <cell r="D9">
            <v>5942</v>
          </cell>
          <cell r="E9">
            <v>3309</v>
          </cell>
          <cell r="F9">
            <v>4</v>
          </cell>
        </row>
        <row r="10">
          <cell r="B10" t="str">
            <v>ŠTUKA COLIMC Torčec</v>
          </cell>
          <cell r="C10">
            <v>20</v>
          </cell>
          <cell r="D10">
            <v>5165</v>
          </cell>
          <cell r="E10">
            <v>2299</v>
          </cell>
          <cell r="F10">
            <v>5</v>
          </cell>
        </row>
        <row r="11">
          <cell r="B11" t="str">
            <v>ĐELEKOVEC Đelekovec</v>
          </cell>
          <cell r="C11">
            <v>20</v>
          </cell>
          <cell r="D11">
            <v>4954</v>
          </cell>
          <cell r="E11">
            <v>1880</v>
          </cell>
          <cell r="F11">
            <v>6</v>
          </cell>
        </row>
        <row r="12">
          <cell r="B12" t="str">
            <v>BISTRA Repaš</v>
          </cell>
          <cell r="C12">
            <v>28</v>
          </cell>
          <cell r="D12">
            <v>4542</v>
          </cell>
          <cell r="E12">
            <v>2154</v>
          </cell>
          <cell r="F12">
            <v>7</v>
          </cell>
        </row>
        <row r="13">
          <cell r="B13" t="str">
            <v>VIDOVEC Vidovec</v>
          </cell>
          <cell r="C13">
            <v>28</v>
          </cell>
          <cell r="D13">
            <v>4208</v>
          </cell>
          <cell r="E13">
            <v>1751</v>
          </cell>
          <cell r="F13">
            <v>8</v>
          </cell>
        </row>
        <row r="14">
          <cell r="B14" t="str">
            <v>ŠARAN Palinovec</v>
          </cell>
          <cell r="C14">
            <v>29</v>
          </cell>
          <cell r="D14">
            <v>4629</v>
          </cell>
          <cell r="E14">
            <v>2071</v>
          </cell>
          <cell r="F14">
            <v>9</v>
          </cell>
        </row>
        <row r="15">
          <cell r="B15" t="str">
            <v>OPČINA CESTICA1995</v>
          </cell>
          <cell r="C15">
            <v>31</v>
          </cell>
          <cell r="D15">
            <v>3769</v>
          </cell>
          <cell r="E15">
            <v>2071</v>
          </cell>
          <cell r="F15">
            <v>10</v>
          </cell>
        </row>
        <row r="16">
          <cell r="B16" t="str">
            <v>AZZURO Varaždin</v>
          </cell>
          <cell r="C16">
            <v>34</v>
          </cell>
          <cell r="D16">
            <v>4232</v>
          </cell>
          <cell r="E16">
            <v>2796</v>
          </cell>
          <cell r="F16">
            <v>11</v>
          </cell>
        </row>
        <row r="17">
          <cell r="B17" t="str">
            <v>ŽUŽIČKA Kotoriba</v>
          </cell>
          <cell r="C17">
            <v>35</v>
          </cell>
          <cell r="D17">
            <v>4743</v>
          </cell>
          <cell r="E17">
            <v>3555</v>
          </cell>
          <cell r="F17">
            <v>12</v>
          </cell>
        </row>
        <row r="18">
          <cell r="B18" t="str">
            <v>SOM Kotoriba</v>
          </cell>
          <cell r="C18">
            <v>35</v>
          </cell>
          <cell r="D18">
            <v>4028</v>
          </cell>
          <cell r="E18">
            <v>1964</v>
          </cell>
          <cell r="F18">
            <v>13</v>
          </cell>
        </row>
        <row r="19">
          <cell r="B19" t="str">
            <v>LUDBREG Ludbreg</v>
          </cell>
          <cell r="C19">
            <v>35</v>
          </cell>
          <cell r="D19">
            <v>3648</v>
          </cell>
          <cell r="E19">
            <v>1430</v>
          </cell>
          <cell r="F19">
            <v>14</v>
          </cell>
        </row>
        <row r="20">
          <cell r="B20" t="str">
            <v>SRAČINEC Sračinec</v>
          </cell>
          <cell r="C20">
            <v>38</v>
          </cell>
          <cell r="D20">
            <v>2683.6</v>
          </cell>
          <cell r="E20">
            <v>1227.5999999999999</v>
          </cell>
          <cell r="F20">
            <v>15</v>
          </cell>
        </row>
        <row r="21">
          <cell r="B21" t="str">
            <v>GLAVATICA Prelog</v>
          </cell>
          <cell r="C21">
            <v>40</v>
          </cell>
          <cell r="D21">
            <v>3196</v>
          </cell>
          <cell r="E21">
            <v>1738</v>
          </cell>
          <cell r="F21">
            <v>16</v>
          </cell>
        </row>
        <row r="22">
          <cell r="B22" t="str">
            <v>ŠTUKA Ferdinandovac</v>
          </cell>
          <cell r="C22">
            <v>42</v>
          </cell>
          <cell r="D22">
            <v>2961.7</v>
          </cell>
          <cell r="E22">
            <v>1818</v>
          </cell>
          <cell r="F22">
            <v>17</v>
          </cell>
        </row>
        <row r="23">
          <cell r="B23" t="str">
            <v>SMUĐ Legrad</v>
          </cell>
          <cell r="C23">
            <v>46</v>
          </cell>
          <cell r="D23">
            <v>2312</v>
          </cell>
          <cell r="E23">
            <v>1080</v>
          </cell>
          <cell r="F23">
            <v>18</v>
          </cell>
        </row>
        <row r="24">
          <cell r="B24" t="str">
            <v>HLEBINE Hlebnine</v>
          </cell>
          <cell r="C24">
            <v>47</v>
          </cell>
          <cell r="D24">
            <v>2254</v>
          </cell>
          <cell r="E24">
            <v>1128</v>
          </cell>
          <cell r="F24">
            <v>19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Matija Habijan</v>
          </cell>
          <cell r="B6" t="str">
            <v>ŽUŽIČKA Kotoriba</v>
          </cell>
          <cell r="C6">
            <v>11</v>
          </cell>
          <cell r="D6" t="str">
            <v>A</v>
          </cell>
          <cell r="E6">
            <v>1</v>
          </cell>
          <cell r="F6">
            <v>3555</v>
          </cell>
          <cell r="G6">
            <v>1</v>
          </cell>
        </row>
        <row r="7">
          <cell r="A7" t="str">
            <v>Ivica Bonino Hasan</v>
          </cell>
          <cell r="B7" t="str">
            <v>VARAŽDIN Interland</v>
          </cell>
          <cell r="C7">
            <v>19</v>
          </cell>
          <cell r="D7" t="str">
            <v>C</v>
          </cell>
          <cell r="E7">
            <v>1</v>
          </cell>
          <cell r="F7">
            <v>2793</v>
          </cell>
          <cell r="G7">
            <v>2</v>
          </cell>
        </row>
        <row r="8">
          <cell r="A8" t="str">
            <v>Kruno Milić</v>
          </cell>
          <cell r="B8" t="str">
            <v>ŠTUKA COLIMC Torčec</v>
          </cell>
          <cell r="C8">
            <v>17</v>
          </cell>
          <cell r="D8" t="str">
            <v>B</v>
          </cell>
          <cell r="E8">
            <v>1</v>
          </cell>
          <cell r="F8">
            <v>2299</v>
          </cell>
          <cell r="G8">
            <v>3</v>
          </cell>
        </row>
        <row r="9">
          <cell r="A9" t="str">
            <v>Igor Mihalac</v>
          </cell>
          <cell r="B9" t="str">
            <v>KLEN COLMIC S. Marija</v>
          </cell>
          <cell r="C9">
            <v>15</v>
          </cell>
          <cell r="D9" t="str">
            <v>A</v>
          </cell>
          <cell r="E9">
            <v>2</v>
          </cell>
          <cell r="F9">
            <v>3309</v>
          </cell>
          <cell r="G9">
            <v>4</v>
          </cell>
        </row>
        <row r="10">
          <cell r="A10" t="str">
            <v>Dragutin Vadlja</v>
          </cell>
          <cell r="B10" t="str">
            <v>LINJAK Palovec</v>
          </cell>
          <cell r="C10">
            <v>16</v>
          </cell>
          <cell r="D10" t="str">
            <v>C</v>
          </cell>
          <cell r="E10">
            <v>2</v>
          </cell>
          <cell r="F10">
            <v>2253</v>
          </cell>
          <cell r="G10">
            <v>5</v>
          </cell>
        </row>
        <row r="11">
          <cell r="A11" t="str">
            <v>Mario Sabolić</v>
          </cell>
          <cell r="B11" t="str">
            <v>BISTRA Repaš</v>
          </cell>
          <cell r="C11">
            <v>1</v>
          </cell>
          <cell r="D11" t="str">
            <v>B</v>
          </cell>
          <cell r="E11">
            <v>2</v>
          </cell>
          <cell r="F11">
            <v>2154</v>
          </cell>
          <cell r="G11">
            <v>6</v>
          </cell>
        </row>
        <row r="12">
          <cell r="A12" t="str">
            <v>Martin Sekačić</v>
          </cell>
          <cell r="B12" t="str">
            <v>AZZURO Varaždin</v>
          </cell>
          <cell r="C12">
            <v>7</v>
          </cell>
          <cell r="D12" t="str">
            <v>A</v>
          </cell>
          <cell r="E12">
            <v>3</v>
          </cell>
          <cell r="F12">
            <v>2796</v>
          </cell>
          <cell r="G12">
            <v>7</v>
          </cell>
        </row>
        <row r="13">
          <cell r="A13" t="str">
            <v>Marko Čanadi</v>
          </cell>
          <cell r="B13" t="str">
            <v>ŠARAN Palinovec</v>
          </cell>
          <cell r="C13">
            <v>18</v>
          </cell>
          <cell r="D13" t="str">
            <v>C</v>
          </cell>
          <cell r="E13">
            <v>3</v>
          </cell>
          <cell r="F13">
            <v>2071</v>
          </cell>
          <cell r="G13">
            <v>8</v>
          </cell>
        </row>
        <row r="14">
          <cell r="A14" t="str">
            <v>Mihael Pongrac</v>
          </cell>
          <cell r="B14" t="str">
            <v>KLEN COLMIC S. Marija</v>
          </cell>
          <cell r="C14">
            <v>15</v>
          </cell>
          <cell r="D14" t="str">
            <v>B</v>
          </cell>
          <cell r="E14">
            <v>3</v>
          </cell>
          <cell r="F14">
            <v>2051</v>
          </cell>
          <cell r="G14">
            <v>9</v>
          </cell>
        </row>
        <row r="15">
          <cell r="A15" t="str">
            <v>Nenad Jurinić</v>
          </cell>
          <cell r="B15" t="str">
            <v>MURA M. Središće</v>
          </cell>
          <cell r="C15">
            <v>14</v>
          </cell>
          <cell r="D15" t="str">
            <v>A</v>
          </cell>
          <cell r="E15">
            <v>4</v>
          </cell>
          <cell r="F15">
            <v>2411</v>
          </cell>
          <cell r="G15">
            <v>10</v>
          </cell>
        </row>
        <row r="16">
          <cell r="A16" t="str">
            <v>Sabolić Željko</v>
          </cell>
          <cell r="B16" t="str">
            <v>SOM Kotoriba</v>
          </cell>
          <cell r="C16">
            <v>8</v>
          </cell>
          <cell r="D16" t="str">
            <v>C</v>
          </cell>
          <cell r="E16">
            <v>4</v>
          </cell>
          <cell r="F16">
            <v>1964</v>
          </cell>
          <cell r="G16">
            <v>11</v>
          </cell>
        </row>
        <row r="17">
          <cell r="A17" t="str">
            <v>Ljubomir Žuljić</v>
          </cell>
          <cell r="B17" t="str">
            <v>LINJAK Palovec</v>
          </cell>
          <cell r="C17">
            <v>16</v>
          </cell>
          <cell r="D17" t="str">
            <v>B</v>
          </cell>
          <cell r="E17">
            <v>4</v>
          </cell>
          <cell r="F17">
            <v>1791</v>
          </cell>
          <cell r="G17">
            <v>12</v>
          </cell>
        </row>
        <row r="18">
          <cell r="A18" t="str">
            <v>Stanko Vincetić</v>
          </cell>
          <cell r="B18" t="str">
            <v>OPČINA CESTICA1995</v>
          </cell>
          <cell r="C18">
            <v>10</v>
          </cell>
          <cell r="D18" t="str">
            <v>A</v>
          </cell>
          <cell r="E18">
            <v>5</v>
          </cell>
          <cell r="F18">
            <v>2071</v>
          </cell>
          <cell r="G18">
            <v>13</v>
          </cell>
        </row>
        <row r="19">
          <cell r="A19" t="str">
            <v>Mensur Rošić</v>
          </cell>
          <cell r="B19" t="str">
            <v>MURA M. Središće</v>
          </cell>
          <cell r="C19">
            <v>14</v>
          </cell>
          <cell r="D19" t="str">
            <v>C</v>
          </cell>
          <cell r="E19">
            <v>5</v>
          </cell>
          <cell r="F19">
            <v>1869</v>
          </cell>
          <cell r="G19">
            <v>14</v>
          </cell>
        </row>
        <row r="20">
          <cell r="A20" t="str">
            <v>Kristijan Kosmačin</v>
          </cell>
          <cell r="B20" t="str">
            <v>VARAŽDIN Interland</v>
          </cell>
          <cell r="C20">
            <v>19</v>
          </cell>
          <cell r="D20" t="str">
            <v>B</v>
          </cell>
          <cell r="E20">
            <v>5</v>
          </cell>
          <cell r="F20">
            <v>1688</v>
          </cell>
          <cell r="G20">
            <v>15</v>
          </cell>
        </row>
        <row r="21">
          <cell r="A21" t="str">
            <v>Matija Lisjak</v>
          </cell>
          <cell r="B21" t="str">
            <v>VARAŽDIN Interland</v>
          </cell>
          <cell r="C21">
            <v>19</v>
          </cell>
          <cell r="D21" t="str">
            <v>A</v>
          </cell>
          <cell r="E21">
            <v>6</v>
          </cell>
          <cell r="F21">
            <v>1981</v>
          </cell>
          <cell r="G21">
            <v>16</v>
          </cell>
        </row>
        <row r="22">
          <cell r="A22" t="str">
            <v>Jan Varga</v>
          </cell>
          <cell r="B22" t="str">
            <v>GLAVATICA Prelog</v>
          </cell>
          <cell r="C22">
            <v>5</v>
          </cell>
          <cell r="D22" t="str">
            <v>C</v>
          </cell>
          <cell r="E22">
            <v>6</v>
          </cell>
          <cell r="F22">
            <v>1738</v>
          </cell>
          <cell r="G22">
            <v>17</v>
          </cell>
        </row>
        <row r="23">
          <cell r="A23" t="str">
            <v>Siniša Margetić</v>
          </cell>
          <cell r="B23" t="str">
            <v>ĐELEKOVEC Đelekovec</v>
          </cell>
          <cell r="C23">
            <v>3</v>
          </cell>
          <cell r="D23" t="str">
            <v>B</v>
          </cell>
          <cell r="E23">
            <v>6</v>
          </cell>
          <cell r="F23">
            <v>1671</v>
          </cell>
          <cell r="G23">
            <v>18</v>
          </cell>
        </row>
        <row r="24">
          <cell r="A24" t="str">
            <v>Krešimir Kadija</v>
          </cell>
          <cell r="B24" t="str">
            <v>ĐELEKOVEC Đelekovec</v>
          </cell>
          <cell r="C24">
            <v>3</v>
          </cell>
          <cell r="D24" t="str">
            <v>A</v>
          </cell>
          <cell r="E24">
            <v>7</v>
          </cell>
          <cell r="F24">
            <v>1880</v>
          </cell>
          <cell r="G24">
            <v>19</v>
          </cell>
        </row>
        <row r="25">
          <cell r="A25" t="str">
            <v>Rajmond Pokrivač</v>
          </cell>
          <cell r="B25" t="str">
            <v>MURA M. Središće</v>
          </cell>
          <cell r="C25">
            <v>14</v>
          </cell>
          <cell r="D25" t="str">
            <v>B</v>
          </cell>
          <cell r="E25">
            <v>7</v>
          </cell>
          <cell r="F25">
            <v>1467</v>
          </cell>
          <cell r="G25">
            <v>20</v>
          </cell>
        </row>
        <row r="26">
          <cell r="A26" t="str">
            <v>Damir Cmrk</v>
          </cell>
          <cell r="B26" t="str">
            <v>ĐELEKOVEC Đelekovec</v>
          </cell>
          <cell r="C26">
            <v>3</v>
          </cell>
          <cell r="D26" t="str">
            <v>C</v>
          </cell>
          <cell r="E26">
            <v>7</v>
          </cell>
          <cell r="F26">
            <v>1403</v>
          </cell>
          <cell r="G26">
            <v>21</v>
          </cell>
        </row>
        <row r="27">
          <cell r="A27" t="str">
            <v>Tomislav Kožar</v>
          </cell>
          <cell r="B27" t="str">
            <v>ŠTUKA Ferdinandovac</v>
          </cell>
          <cell r="C27">
            <v>12</v>
          </cell>
          <cell r="D27" t="str">
            <v>A</v>
          </cell>
          <cell r="E27">
            <v>8</v>
          </cell>
          <cell r="F27">
            <v>1818</v>
          </cell>
          <cell r="G27">
            <v>22</v>
          </cell>
        </row>
        <row r="28">
          <cell r="A28" t="str">
            <v>Dražen Filipović</v>
          </cell>
          <cell r="B28" t="str">
            <v>LUDBREG Ludbreg</v>
          </cell>
          <cell r="C28">
            <v>4</v>
          </cell>
          <cell r="D28" t="str">
            <v>B</v>
          </cell>
          <cell r="E28">
            <v>8</v>
          </cell>
          <cell r="F28">
            <v>1400</v>
          </cell>
          <cell r="G28">
            <v>23</v>
          </cell>
        </row>
        <row r="29">
          <cell r="A29" t="str">
            <v>Ivica Plemenčić</v>
          </cell>
          <cell r="B29" t="str">
            <v>SRAČINEC Sračinec</v>
          </cell>
          <cell r="C29">
            <v>9</v>
          </cell>
          <cell r="D29" t="str">
            <v>C</v>
          </cell>
          <cell r="E29">
            <v>8</v>
          </cell>
          <cell r="F29">
            <v>1189</v>
          </cell>
          <cell r="G29">
            <v>24</v>
          </cell>
        </row>
        <row r="30">
          <cell r="A30" t="str">
            <v>Mario Lončar</v>
          </cell>
          <cell r="B30" t="str">
            <v>ŠTUKA COLIMC Torčec</v>
          </cell>
          <cell r="C30">
            <v>17</v>
          </cell>
          <cell r="D30" t="str">
            <v>A</v>
          </cell>
          <cell r="E30">
            <v>9</v>
          </cell>
          <cell r="F30">
            <v>1803</v>
          </cell>
          <cell r="G30">
            <v>25</v>
          </cell>
        </row>
        <row r="31">
          <cell r="A31" t="str">
            <v>Antonio Težak</v>
          </cell>
          <cell r="B31" t="str">
            <v>VIDOVEC Vidovec</v>
          </cell>
          <cell r="C31">
            <v>2</v>
          </cell>
          <cell r="D31" t="str">
            <v>B</v>
          </cell>
          <cell r="E31">
            <v>9</v>
          </cell>
          <cell r="F31">
            <v>1314</v>
          </cell>
          <cell r="G31">
            <v>26</v>
          </cell>
        </row>
        <row r="32">
          <cell r="A32" t="str">
            <v>Andrija Uranić</v>
          </cell>
          <cell r="B32" t="str">
            <v>VIDOVEC Vidovec</v>
          </cell>
          <cell r="C32">
            <v>2</v>
          </cell>
          <cell r="D32" t="str">
            <v>C</v>
          </cell>
          <cell r="E32">
            <v>9</v>
          </cell>
          <cell r="F32">
            <v>1143</v>
          </cell>
          <cell r="G32">
            <v>27</v>
          </cell>
        </row>
        <row r="33">
          <cell r="A33" t="str">
            <v>Mladen Svačko</v>
          </cell>
          <cell r="B33" t="str">
            <v>VIDOVEC Vidovec</v>
          </cell>
          <cell r="C33">
            <v>2</v>
          </cell>
          <cell r="D33" t="str">
            <v>A</v>
          </cell>
          <cell r="E33">
            <v>10</v>
          </cell>
          <cell r="F33">
            <v>1751</v>
          </cell>
          <cell r="G33">
            <v>28</v>
          </cell>
        </row>
        <row r="34">
          <cell r="A34" t="str">
            <v>Danijel Picer</v>
          </cell>
          <cell r="B34" t="str">
            <v>ŠTUKA COLIMC Torčec</v>
          </cell>
          <cell r="C34">
            <v>17</v>
          </cell>
          <cell r="D34" t="str">
            <v>C</v>
          </cell>
          <cell r="E34">
            <v>10</v>
          </cell>
          <cell r="F34">
            <v>1063</v>
          </cell>
          <cell r="G34">
            <v>29</v>
          </cell>
        </row>
        <row r="35">
          <cell r="A35" t="str">
            <v>Goran Lipić</v>
          </cell>
          <cell r="B35" t="str">
            <v>LINJAK Palovec</v>
          </cell>
          <cell r="C35">
            <v>16</v>
          </cell>
          <cell r="D35" t="str">
            <v>A</v>
          </cell>
          <cell r="E35">
            <v>11</v>
          </cell>
          <cell r="F35">
            <v>1674</v>
          </cell>
          <cell r="G35">
            <v>30</v>
          </cell>
        </row>
        <row r="36">
          <cell r="A36" t="str">
            <v>Petar Klaus</v>
          </cell>
          <cell r="B36" t="str">
            <v>SRAČINEC Sračinec</v>
          </cell>
          <cell r="C36">
            <v>9</v>
          </cell>
          <cell r="D36" t="str">
            <v>B</v>
          </cell>
          <cell r="E36">
            <v>11</v>
          </cell>
          <cell r="F36">
            <v>1227.5999999999999</v>
          </cell>
          <cell r="G36">
            <v>31</v>
          </cell>
        </row>
        <row r="37">
          <cell r="A37" t="str">
            <v>Emanuel Senković</v>
          </cell>
          <cell r="B37" t="str">
            <v>HLEBINE Hlebnine</v>
          </cell>
          <cell r="C37">
            <v>13</v>
          </cell>
          <cell r="D37" t="str">
            <v>B</v>
          </cell>
          <cell r="E37">
            <v>11</v>
          </cell>
          <cell r="F37">
            <v>1128</v>
          </cell>
          <cell r="G37">
            <v>32</v>
          </cell>
        </row>
        <row r="38">
          <cell r="A38" t="str">
            <v>Drago Habuš</v>
          </cell>
          <cell r="B38" t="str">
            <v>AZZURO Varaždin</v>
          </cell>
          <cell r="C38">
            <v>7</v>
          </cell>
          <cell r="D38" t="str">
            <v>C</v>
          </cell>
          <cell r="E38">
            <v>11</v>
          </cell>
          <cell r="F38">
            <v>986</v>
          </cell>
          <cell r="G38">
            <v>33</v>
          </cell>
        </row>
        <row r="39">
          <cell r="A39" t="str">
            <v>Darijan Patačko</v>
          </cell>
          <cell r="B39" t="str">
            <v>BISTRA Repaš</v>
          </cell>
          <cell r="C39">
            <v>1</v>
          </cell>
          <cell r="D39" t="str">
            <v>A</v>
          </cell>
          <cell r="E39">
            <v>12</v>
          </cell>
          <cell r="F39">
            <v>1639</v>
          </cell>
          <cell r="G39">
            <v>34</v>
          </cell>
        </row>
        <row r="40">
          <cell r="A40" t="str">
            <v>Miroslav Galešić</v>
          </cell>
          <cell r="B40" t="str">
            <v>SMUĐ Legrad</v>
          </cell>
          <cell r="C40">
            <v>6</v>
          </cell>
          <cell r="D40" t="str">
            <v>B</v>
          </cell>
          <cell r="E40">
            <v>12</v>
          </cell>
          <cell r="F40">
            <v>1080</v>
          </cell>
          <cell r="G40">
            <v>35</v>
          </cell>
        </row>
        <row r="41">
          <cell r="A41" t="str">
            <v>Mladen Hrnčić</v>
          </cell>
          <cell r="B41" t="str">
            <v>OPČINA CESTICA1995</v>
          </cell>
          <cell r="C41">
            <v>10</v>
          </cell>
          <cell r="D41" t="str">
            <v>C</v>
          </cell>
          <cell r="E41">
            <v>12</v>
          </cell>
          <cell r="F41">
            <v>900</v>
          </cell>
          <cell r="G41">
            <v>36</v>
          </cell>
        </row>
        <row r="42">
          <cell r="A42" t="str">
            <v>Jan Zrna</v>
          </cell>
          <cell r="B42" t="str">
            <v>ŠARAN Palinovec</v>
          </cell>
          <cell r="C42">
            <v>18</v>
          </cell>
          <cell r="D42" t="str">
            <v>A</v>
          </cell>
          <cell r="E42">
            <v>13</v>
          </cell>
          <cell r="F42">
            <v>1518</v>
          </cell>
          <cell r="G42">
            <v>37</v>
          </cell>
        </row>
        <row r="43">
          <cell r="A43" t="str">
            <v>Nenad Kuhanec</v>
          </cell>
          <cell r="B43" t="str">
            <v>ŠARAN Palinovec</v>
          </cell>
          <cell r="C43">
            <v>18</v>
          </cell>
          <cell r="D43" t="str">
            <v>B</v>
          </cell>
          <cell r="E43">
            <v>13</v>
          </cell>
          <cell r="F43">
            <v>1040</v>
          </cell>
          <cell r="G43">
            <v>38</v>
          </cell>
        </row>
        <row r="44">
          <cell r="A44" t="str">
            <v>Damir Zrinski</v>
          </cell>
          <cell r="B44" t="str">
            <v>LUDBREG Ludbreg</v>
          </cell>
          <cell r="C44">
            <v>4</v>
          </cell>
          <cell r="D44" t="str">
            <v>C</v>
          </cell>
          <cell r="E44">
            <v>13</v>
          </cell>
          <cell r="F44">
            <v>818</v>
          </cell>
          <cell r="G44">
            <v>39</v>
          </cell>
        </row>
        <row r="45">
          <cell r="A45" t="str">
            <v>Goroslav Grabarić</v>
          </cell>
          <cell r="B45" t="str">
            <v>LUDBREG Ludbreg</v>
          </cell>
          <cell r="C45">
            <v>4</v>
          </cell>
          <cell r="D45" t="str">
            <v>A</v>
          </cell>
          <cell r="E45">
            <v>14</v>
          </cell>
          <cell r="F45">
            <v>1430</v>
          </cell>
          <cell r="G45">
            <v>40</v>
          </cell>
        </row>
        <row r="46">
          <cell r="A46" t="str">
            <v>Ivica Belović</v>
          </cell>
          <cell r="B46" t="str">
            <v>OPČINA CESTICA1995</v>
          </cell>
          <cell r="C46">
            <v>10</v>
          </cell>
          <cell r="D46" t="str">
            <v>B</v>
          </cell>
          <cell r="E46">
            <v>14</v>
          </cell>
          <cell r="F46">
            <v>798</v>
          </cell>
          <cell r="G46">
            <v>41</v>
          </cell>
        </row>
        <row r="47">
          <cell r="A47" t="str">
            <v>Goran Štargel</v>
          </cell>
          <cell r="B47" t="str">
            <v>BISTRA Repaš</v>
          </cell>
          <cell r="C47">
            <v>1</v>
          </cell>
          <cell r="D47" t="str">
            <v>C</v>
          </cell>
          <cell r="E47">
            <v>14</v>
          </cell>
          <cell r="F47">
            <v>749</v>
          </cell>
          <cell r="G47">
            <v>42</v>
          </cell>
        </row>
        <row r="48">
          <cell r="A48" t="str">
            <v>Radmanić Vanja</v>
          </cell>
          <cell r="B48" t="str">
            <v>SOM Kotoriba</v>
          </cell>
          <cell r="C48">
            <v>8</v>
          </cell>
          <cell r="D48" t="str">
            <v>A</v>
          </cell>
          <cell r="E48">
            <v>15</v>
          </cell>
          <cell r="F48">
            <v>1283</v>
          </cell>
          <cell r="G48">
            <v>43</v>
          </cell>
        </row>
        <row r="49">
          <cell r="A49" t="str">
            <v>Luka Pozderec</v>
          </cell>
          <cell r="B49" t="str">
            <v>KLEN COLMIC S. Marija</v>
          </cell>
          <cell r="C49">
            <v>15</v>
          </cell>
          <cell r="D49" t="str">
            <v>C</v>
          </cell>
          <cell r="E49">
            <v>15</v>
          </cell>
          <cell r="F49">
            <v>582</v>
          </cell>
          <cell r="G49">
            <v>44</v>
          </cell>
        </row>
        <row r="50">
          <cell r="A50" t="str">
            <v>Stjepan Ružić</v>
          </cell>
          <cell r="B50" t="str">
            <v>GLAVATICA Prelog</v>
          </cell>
          <cell r="C50">
            <v>5</v>
          </cell>
          <cell r="D50" t="str">
            <v>A</v>
          </cell>
          <cell r="E50">
            <v>16</v>
          </cell>
          <cell r="F50">
            <v>837</v>
          </cell>
          <cell r="G50">
            <v>45</v>
          </cell>
        </row>
        <row r="51">
          <cell r="A51" t="str">
            <v>Božidar Sabočanec</v>
          </cell>
          <cell r="B51" t="str">
            <v>ŠTUKA Ferdinandovac</v>
          </cell>
          <cell r="C51">
            <v>12</v>
          </cell>
          <cell r="D51" t="str">
            <v>B</v>
          </cell>
          <cell r="E51">
            <v>16</v>
          </cell>
          <cell r="F51">
            <v>794.7</v>
          </cell>
          <cell r="G51">
            <v>46</v>
          </cell>
        </row>
        <row r="52">
          <cell r="A52" t="str">
            <v>Špilak Denis</v>
          </cell>
          <cell r="B52" t="str">
            <v>SOM Kotoriba</v>
          </cell>
          <cell r="C52">
            <v>8</v>
          </cell>
          <cell r="D52" t="str">
            <v>B</v>
          </cell>
          <cell r="E52">
            <v>16</v>
          </cell>
          <cell r="F52">
            <v>781</v>
          </cell>
          <cell r="G52">
            <v>47</v>
          </cell>
        </row>
        <row r="53">
          <cell r="A53" t="str">
            <v>Mladen Gres</v>
          </cell>
          <cell r="B53" t="str">
            <v>SMUĐ Legrad</v>
          </cell>
          <cell r="C53">
            <v>6</v>
          </cell>
          <cell r="D53" t="str">
            <v>C</v>
          </cell>
          <cell r="E53">
            <v>16</v>
          </cell>
          <cell r="F53">
            <v>558</v>
          </cell>
          <cell r="G53">
            <v>48</v>
          </cell>
        </row>
        <row r="54">
          <cell r="A54" t="str">
            <v>Ivan Herman</v>
          </cell>
          <cell r="B54" t="str">
            <v>HLEBINE Hlebnine</v>
          </cell>
          <cell r="C54">
            <v>13</v>
          </cell>
          <cell r="D54" t="str">
            <v>A</v>
          </cell>
          <cell r="E54">
            <v>17</v>
          </cell>
          <cell r="F54">
            <v>818</v>
          </cell>
          <cell r="G54">
            <v>49</v>
          </cell>
        </row>
        <row r="55">
          <cell r="A55" t="str">
            <v>Mladen Škoda</v>
          </cell>
          <cell r="B55" t="str">
            <v>ŽUŽIČKA Kotoriba</v>
          </cell>
          <cell r="C55">
            <v>11</v>
          </cell>
          <cell r="D55" t="str">
            <v>B</v>
          </cell>
          <cell r="E55">
            <v>17</v>
          </cell>
          <cell r="F55">
            <v>752</v>
          </cell>
          <cell r="G55">
            <v>50</v>
          </cell>
        </row>
        <row r="56">
          <cell r="A56" t="str">
            <v>Marko Škoda</v>
          </cell>
          <cell r="B56" t="str">
            <v>ŽUŽIČKA Kotoriba</v>
          </cell>
          <cell r="C56">
            <v>11</v>
          </cell>
          <cell r="D56" t="str">
            <v>C</v>
          </cell>
          <cell r="E56">
            <v>17</v>
          </cell>
          <cell r="F56">
            <v>436</v>
          </cell>
          <cell r="G56">
            <v>51</v>
          </cell>
        </row>
        <row r="57">
          <cell r="A57" t="str">
            <v>Marko Jagec</v>
          </cell>
          <cell r="B57" t="str">
            <v>SMUĐ Legrad</v>
          </cell>
          <cell r="C57">
            <v>6</v>
          </cell>
          <cell r="D57" t="str">
            <v>A</v>
          </cell>
          <cell r="E57">
            <v>18</v>
          </cell>
          <cell r="F57">
            <v>674</v>
          </cell>
          <cell r="G57">
            <v>52</v>
          </cell>
        </row>
        <row r="58">
          <cell r="A58" t="str">
            <v>Kristijan Naranđa</v>
          </cell>
          <cell r="B58" t="str">
            <v>GLAVATICA Prelog</v>
          </cell>
          <cell r="C58">
            <v>5</v>
          </cell>
          <cell r="D58" t="str">
            <v>B</v>
          </cell>
          <cell r="E58">
            <v>18</v>
          </cell>
          <cell r="F58">
            <v>621</v>
          </cell>
          <cell r="G58">
            <v>53</v>
          </cell>
        </row>
        <row r="59">
          <cell r="A59" t="str">
            <v>Josip Hosi</v>
          </cell>
          <cell r="B59" t="str">
            <v>ŠTUKA Ferdinandovac</v>
          </cell>
          <cell r="C59">
            <v>12</v>
          </cell>
          <cell r="D59" t="str">
            <v>C</v>
          </cell>
          <cell r="E59">
            <v>18</v>
          </cell>
          <cell r="F59">
            <v>349</v>
          </cell>
          <cell r="G59">
            <v>54</v>
          </cell>
        </row>
        <row r="60">
          <cell r="A60" t="str">
            <v>Patricija Cikuš</v>
          </cell>
          <cell r="B60" t="str">
            <v>HLEBINE Hlebnine</v>
          </cell>
          <cell r="C60">
            <v>13</v>
          </cell>
          <cell r="D60" t="str">
            <v>C</v>
          </cell>
          <cell r="E60">
            <v>19</v>
          </cell>
          <cell r="F60">
            <v>308</v>
          </cell>
          <cell r="G60">
            <v>55</v>
          </cell>
        </row>
        <row r="61">
          <cell r="A61" t="str">
            <v>Stanko Oblaković</v>
          </cell>
          <cell r="B61" t="str">
            <v>SRAČINEC Sračinec</v>
          </cell>
          <cell r="C61">
            <v>9</v>
          </cell>
          <cell r="D61" t="str">
            <v>A</v>
          </cell>
          <cell r="E61">
            <v>19</v>
          </cell>
          <cell r="F61">
            <v>267</v>
          </cell>
          <cell r="G61">
            <v>56</v>
          </cell>
        </row>
        <row r="62">
          <cell r="A62" t="str">
            <v>Bojan Vranić</v>
          </cell>
          <cell r="B62" t="str">
            <v>AZZURO Varaždin</v>
          </cell>
          <cell r="C62">
            <v>7</v>
          </cell>
          <cell r="D62" t="str">
            <v>B</v>
          </cell>
          <cell r="E62">
            <v>20</v>
          </cell>
          <cell r="F62">
            <v>450</v>
          </cell>
          <cell r="G62">
            <v>57</v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10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506E4-8EC8-46D8-9644-326807A55586}">
  <sheetPr codeName="List1">
    <pageSetUpPr fitToPage="1"/>
  </sheetPr>
  <dimension ref="A2:AA28"/>
  <sheetViews>
    <sheetView showRowColHeaders="0" zoomScale="80" zoomScaleNormal="80" workbookViewId="0">
      <selection activeCell="U13" sqref="U13"/>
    </sheetView>
  </sheetViews>
  <sheetFormatPr defaultRowHeight="12.75" x14ac:dyDescent="0.2"/>
  <cols>
    <col min="1" max="1" width="4" style="432" customWidth="1"/>
    <col min="2" max="2" width="40.625" style="360" customWidth="1"/>
    <col min="3" max="3" width="5" style="360" customWidth="1"/>
    <col min="4" max="4" width="9.875" style="360" customWidth="1"/>
    <col min="5" max="5" width="5" style="360" customWidth="1"/>
    <col min="6" max="6" width="9.875" style="360" customWidth="1"/>
    <col min="7" max="7" width="5" style="360" customWidth="1"/>
    <col min="8" max="8" width="9.875" style="360" customWidth="1"/>
    <col min="9" max="9" width="5" style="360" customWidth="1"/>
    <col min="10" max="10" width="9.875" style="360" customWidth="1"/>
    <col min="11" max="11" width="5" style="360" customWidth="1"/>
    <col min="12" max="12" width="9.875" style="360" customWidth="1"/>
    <col min="13" max="13" width="5.125" style="360" customWidth="1"/>
    <col min="14" max="14" width="9.875" style="360" customWidth="1"/>
    <col min="15" max="15" width="5" style="360" customWidth="1"/>
    <col min="16" max="16" width="9.875" style="360" customWidth="1"/>
    <col min="17" max="17" width="5" style="360" customWidth="1"/>
    <col min="18" max="18" width="9.875" style="360" customWidth="1"/>
    <col min="19" max="19" width="5.5" style="360" customWidth="1"/>
    <col min="20" max="20" width="9.625" style="360" customWidth="1"/>
    <col min="21" max="21" width="8.75" style="360" bestFit="1" customWidth="1"/>
    <col min="22" max="22" width="9" style="360"/>
    <col min="23" max="23" width="8" style="360" hidden="1" customWidth="1"/>
    <col min="24" max="24" width="13.625" style="360" hidden="1" customWidth="1"/>
    <col min="25" max="25" width="8" style="360" hidden="1" customWidth="1"/>
    <col min="26" max="26" width="14.625" style="360" hidden="1" customWidth="1"/>
    <col min="27" max="27" width="8" style="360" hidden="1" customWidth="1"/>
    <col min="28" max="16384" width="9" style="360"/>
  </cols>
  <sheetData>
    <row r="2" spans="1:27" x14ac:dyDescent="0.2"/>
    <row r="4" spans="1:27" ht="27" x14ac:dyDescent="0.35">
      <c r="B4" s="505" t="s">
        <v>401</v>
      </c>
      <c r="C4" s="359"/>
      <c r="D4" s="471"/>
      <c r="H4" s="462"/>
      <c r="I4" s="462"/>
      <c r="J4" s="462"/>
      <c r="K4" s="470" t="s">
        <v>0</v>
      </c>
      <c r="L4" s="462"/>
      <c r="M4" s="462"/>
      <c r="N4" s="462"/>
    </row>
    <row r="5" spans="1:27" ht="23.25" x14ac:dyDescent="0.35">
      <c r="C5" s="363"/>
      <c r="E5" s="469" t="s">
        <v>362</v>
      </c>
      <c r="F5" s="469"/>
      <c r="G5" s="468"/>
      <c r="H5" s="467"/>
      <c r="I5" s="465" t="s">
        <v>65</v>
      </c>
      <c r="J5" s="465"/>
      <c r="K5" s="466"/>
      <c r="L5" s="465"/>
      <c r="M5" s="464"/>
      <c r="N5" s="464"/>
    </row>
    <row r="6" spans="1:27" ht="23.25" x14ac:dyDescent="0.2">
      <c r="H6" s="462"/>
      <c r="I6" s="462"/>
      <c r="J6" s="462"/>
      <c r="K6" s="463" t="s">
        <v>19</v>
      </c>
      <c r="L6" s="462"/>
      <c r="M6" s="462"/>
    </row>
    <row r="7" spans="1:27" ht="13.5" thickBot="1" x14ac:dyDescent="0.25"/>
    <row r="8" spans="1:27" ht="20.25" customHeight="1" thickTop="1" x14ac:dyDescent="0.2">
      <c r="A8" s="676" t="s">
        <v>2</v>
      </c>
      <c r="B8" s="679" t="s">
        <v>4</v>
      </c>
      <c r="C8" s="682" t="s">
        <v>5</v>
      </c>
      <c r="D8" s="683"/>
      <c r="E8" s="684" t="s">
        <v>6</v>
      </c>
      <c r="F8" s="685"/>
      <c r="G8" s="682" t="s">
        <v>7</v>
      </c>
      <c r="H8" s="683"/>
      <c r="I8" s="684" t="s">
        <v>8</v>
      </c>
      <c r="J8" s="685"/>
      <c r="K8" s="682" t="s">
        <v>9</v>
      </c>
      <c r="L8" s="683"/>
      <c r="M8" s="684" t="s">
        <v>10</v>
      </c>
      <c r="N8" s="685"/>
      <c r="O8" s="682" t="s">
        <v>11</v>
      </c>
      <c r="P8" s="683"/>
      <c r="Q8" s="684" t="s">
        <v>12</v>
      </c>
      <c r="R8" s="683"/>
      <c r="S8" s="692" t="s">
        <v>13</v>
      </c>
      <c r="T8" s="693"/>
      <c r="U8" s="694"/>
    </row>
    <row r="9" spans="1:27" ht="27.75" customHeight="1" x14ac:dyDescent="0.2">
      <c r="A9" s="677"/>
      <c r="B9" s="680"/>
      <c r="C9" s="686" t="s">
        <v>361</v>
      </c>
      <c r="D9" s="687"/>
      <c r="E9" s="688" t="s">
        <v>360</v>
      </c>
      <c r="F9" s="689"/>
      <c r="G9" s="690" t="s">
        <v>359</v>
      </c>
      <c r="H9" s="691"/>
      <c r="I9" s="688" t="s">
        <v>358</v>
      </c>
      <c r="J9" s="689"/>
      <c r="K9" s="690" t="s">
        <v>357</v>
      </c>
      <c r="L9" s="691"/>
      <c r="M9" s="688" t="s">
        <v>356</v>
      </c>
      <c r="N9" s="689"/>
      <c r="O9" s="690" t="s">
        <v>355</v>
      </c>
      <c r="P9" s="691"/>
      <c r="Q9" s="688" t="s">
        <v>354</v>
      </c>
      <c r="R9" s="691"/>
      <c r="S9" s="695"/>
      <c r="T9" s="696"/>
      <c r="U9" s="697"/>
    </row>
    <row r="10" spans="1:27" x14ac:dyDescent="0.2">
      <c r="A10" s="678"/>
      <c r="B10" s="681"/>
      <c r="C10" s="450"/>
      <c r="D10" s="451"/>
      <c r="E10" s="460"/>
      <c r="F10" s="461"/>
      <c r="G10" s="458"/>
      <c r="H10" s="459"/>
      <c r="I10" s="460"/>
      <c r="J10" s="461"/>
      <c r="K10" s="458"/>
      <c r="L10" s="459"/>
      <c r="M10" s="460"/>
      <c r="N10" s="461"/>
      <c r="O10" s="458"/>
      <c r="P10" s="459"/>
      <c r="Q10" s="460"/>
      <c r="R10" s="459"/>
      <c r="S10" s="458"/>
      <c r="T10" s="457"/>
      <c r="U10" s="456"/>
    </row>
    <row r="11" spans="1:27" ht="15.75" x14ac:dyDescent="0.2">
      <c r="A11" s="455"/>
      <c r="B11" s="454"/>
      <c r="C11" s="450" t="s">
        <v>14</v>
      </c>
      <c r="D11" s="451" t="s">
        <v>15</v>
      </c>
      <c r="E11" s="452" t="s">
        <v>14</v>
      </c>
      <c r="F11" s="453" t="s">
        <v>15</v>
      </c>
      <c r="G11" s="450" t="s">
        <v>14</v>
      </c>
      <c r="H11" s="451" t="s">
        <v>15</v>
      </c>
      <c r="I11" s="452" t="s">
        <v>14</v>
      </c>
      <c r="J11" s="453" t="s">
        <v>15</v>
      </c>
      <c r="K11" s="450" t="s">
        <v>14</v>
      </c>
      <c r="L11" s="451" t="s">
        <v>15</v>
      </c>
      <c r="M11" s="452" t="s">
        <v>14</v>
      </c>
      <c r="N11" s="453" t="s">
        <v>15</v>
      </c>
      <c r="O11" s="450" t="s">
        <v>14</v>
      </c>
      <c r="P11" s="451" t="s">
        <v>15</v>
      </c>
      <c r="Q11" s="452" t="s">
        <v>14</v>
      </c>
      <c r="R11" s="451" t="s">
        <v>15</v>
      </c>
      <c r="S11" s="450" t="s">
        <v>14</v>
      </c>
      <c r="T11" s="449" t="s">
        <v>16</v>
      </c>
      <c r="U11" s="448" t="s">
        <v>17</v>
      </c>
    </row>
    <row r="12" spans="1:27" ht="16.5" thickBot="1" x14ac:dyDescent="0.25">
      <c r="A12" s="447"/>
      <c r="B12" s="446"/>
      <c r="C12" s="443"/>
      <c r="D12" s="444"/>
      <c r="E12" s="443"/>
      <c r="F12" s="445"/>
      <c r="G12" s="443"/>
      <c r="H12" s="444"/>
      <c r="I12" s="443"/>
      <c r="J12" s="445"/>
      <c r="K12" s="443"/>
      <c r="L12" s="444"/>
      <c r="M12" s="443"/>
      <c r="N12" s="445"/>
      <c r="O12" s="443"/>
      <c r="P12" s="444"/>
      <c r="Q12" s="443"/>
      <c r="R12" s="444"/>
      <c r="S12" s="443"/>
      <c r="T12" s="442"/>
      <c r="U12" s="399"/>
    </row>
    <row r="13" spans="1:27" s="407" customFormat="1" ht="42.75" customHeight="1" thickTop="1" x14ac:dyDescent="0.25">
      <c r="A13" s="441">
        <v>1</v>
      </c>
      <c r="B13" s="504" t="s">
        <v>464</v>
      </c>
      <c r="C13" s="70">
        <v>3</v>
      </c>
      <c r="D13" s="34">
        <v>16516</v>
      </c>
      <c r="E13" s="68">
        <v>5</v>
      </c>
      <c r="F13" s="33">
        <v>26608</v>
      </c>
      <c r="G13" s="70">
        <v>4</v>
      </c>
      <c r="H13" s="34">
        <v>4151</v>
      </c>
      <c r="I13" s="68">
        <v>1</v>
      </c>
      <c r="J13" s="33">
        <v>14920</v>
      </c>
      <c r="K13" s="70"/>
      <c r="L13" s="34"/>
      <c r="M13" s="68"/>
      <c r="N13" s="33"/>
      <c r="O13" s="70"/>
      <c r="P13" s="34"/>
      <c r="Q13" s="68"/>
      <c r="R13" s="33"/>
      <c r="S13" s="89">
        <f t="shared" ref="S13:T22" si="0">IF(ISNUMBER(C13)=TRUE,SUM(C13,E13,G13,I13,K13,M13,O13,Q13),"")</f>
        <v>13</v>
      </c>
      <c r="T13" s="36">
        <f t="shared" si="0"/>
        <v>62195</v>
      </c>
      <c r="U13" s="37">
        <f t="shared" ref="U13:U22" si="1">IF(ISNUMBER(AA13)= TRUE,AA13,"")</f>
        <v>1</v>
      </c>
      <c r="W13" s="407">
        <f t="shared" ref="W13:W27" si="2">IF(ISNUMBER(S13)=TRUE,S13,"")</f>
        <v>13</v>
      </c>
      <c r="X13" s="407">
        <f t="shared" ref="X13:X27" si="3">IF(ISNUMBER(T13)=TRUE,T13,"")</f>
        <v>62195</v>
      </c>
      <c r="Y13" s="408">
        <f t="shared" ref="Y13:Y27" si="4">MAX(D13,F13,H13,J13,L13,N13,P13,R13)</f>
        <v>26608</v>
      </c>
      <c r="Z13" s="407">
        <f t="shared" ref="Z13:Z27" si="5">IF(ISNUMBER(W13)=TRUE,W13-X13/100000-Y13/1000000000,"")</f>
        <v>12.378023391999999</v>
      </c>
      <c r="AA13" s="407">
        <f t="shared" ref="AA13:AA27" si="6">IF(ISNUMBER(Z13)=TRUE,RANK(Z13,$Z$13:$Z$27,1),"")</f>
        <v>1</v>
      </c>
    </row>
    <row r="14" spans="1:27" s="407" customFormat="1" ht="42.75" customHeight="1" x14ac:dyDescent="0.25">
      <c r="A14" s="440">
        <v>2</v>
      </c>
      <c r="B14" s="504" t="s">
        <v>463</v>
      </c>
      <c r="C14" s="40">
        <v>8</v>
      </c>
      <c r="D14" s="41">
        <v>9801</v>
      </c>
      <c r="E14" s="72">
        <v>2</v>
      </c>
      <c r="F14" s="39">
        <v>37449</v>
      </c>
      <c r="G14" s="40">
        <v>1</v>
      </c>
      <c r="H14" s="41">
        <v>3776</v>
      </c>
      <c r="I14" s="72">
        <v>5</v>
      </c>
      <c r="J14" s="39">
        <v>7004</v>
      </c>
      <c r="K14" s="40"/>
      <c r="L14" s="41"/>
      <c r="M14" s="72"/>
      <c r="N14" s="39"/>
      <c r="O14" s="40"/>
      <c r="P14" s="41"/>
      <c r="Q14" s="72"/>
      <c r="R14" s="39"/>
      <c r="S14" s="604">
        <f t="shared" si="0"/>
        <v>16</v>
      </c>
      <c r="T14" s="557">
        <f t="shared" si="0"/>
        <v>58030</v>
      </c>
      <c r="U14" s="37">
        <f t="shared" si="1"/>
        <v>2</v>
      </c>
      <c r="W14" s="407">
        <f t="shared" si="2"/>
        <v>16</v>
      </c>
      <c r="X14" s="407">
        <f t="shared" si="3"/>
        <v>58030</v>
      </c>
      <c r="Y14" s="408">
        <f t="shared" si="4"/>
        <v>37449</v>
      </c>
      <c r="Z14" s="407">
        <f t="shared" si="5"/>
        <v>15.419662551</v>
      </c>
      <c r="AA14" s="407">
        <f t="shared" si="6"/>
        <v>2</v>
      </c>
    </row>
    <row r="15" spans="1:27" s="407" customFormat="1" ht="42.75" customHeight="1" x14ac:dyDescent="0.25">
      <c r="A15" s="440">
        <v>3</v>
      </c>
      <c r="B15" s="504" t="s">
        <v>462</v>
      </c>
      <c r="C15" s="40">
        <v>4</v>
      </c>
      <c r="D15" s="41">
        <v>15060</v>
      </c>
      <c r="E15" s="72">
        <v>4</v>
      </c>
      <c r="F15" s="39">
        <v>16841</v>
      </c>
      <c r="G15" s="40">
        <v>2</v>
      </c>
      <c r="H15" s="41">
        <v>3765</v>
      </c>
      <c r="I15" s="72">
        <v>7</v>
      </c>
      <c r="J15" s="39">
        <v>9976</v>
      </c>
      <c r="K15" s="40"/>
      <c r="L15" s="41"/>
      <c r="M15" s="72"/>
      <c r="N15" s="39"/>
      <c r="O15" s="40"/>
      <c r="P15" s="41"/>
      <c r="Q15" s="72"/>
      <c r="R15" s="39"/>
      <c r="S15" s="604">
        <f t="shared" si="0"/>
        <v>17</v>
      </c>
      <c r="T15" s="557">
        <f t="shared" si="0"/>
        <v>45642</v>
      </c>
      <c r="U15" s="37">
        <f t="shared" si="1"/>
        <v>3</v>
      </c>
      <c r="W15" s="407">
        <f t="shared" si="2"/>
        <v>17</v>
      </c>
      <c r="X15" s="407">
        <f t="shared" si="3"/>
        <v>45642</v>
      </c>
      <c r="Y15" s="408">
        <f t="shared" si="4"/>
        <v>16841</v>
      </c>
      <c r="Z15" s="407">
        <f t="shared" si="5"/>
        <v>16.543563158999998</v>
      </c>
      <c r="AA15" s="407">
        <f t="shared" si="6"/>
        <v>3</v>
      </c>
    </row>
    <row r="16" spans="1:27" s="407" customFormat="1" ht="42.75" customHeight="1" x14ac:dyDescent="0.25">
      <c r="A16" s="440">
        <v>4</v>
      </c>
      <c r="B16" s="504" t="s">
        <v>112</v>
      </c>
      <c r="C16" s="40">
        <v>5</v>
      </c>
      <c r="D16" s="41">
        <v>12089</v>
      </c>
      <c r="E16" s="72">
        <v>3</v>
      </c>
      <c r="F16" s="39">
        <v>17657</v>
      </c>
      <c r="G16" s="40">
        <v>8</v>
      </c>
      <c r="H16" s="41">
        <v>2824</v>
      </c>
      <c r="I16" s="72">
        <v>4</v>
      </c>
      <c r="J16" s="39">
        <v>8909</v>
      </c>
      <c r="K16" s="40"/>
      <c r="L16" s="41"/>
      <c r="M16" s="72"/>
      <c r="N16" s="39"/>
      <c r="O16" s="40"/>
      <c r="P16" s="41"/>
      <c r="Q16" s="72"/>
      <c r="R16" s="39"/>
      <c r="S16" s="604">
        <f t="shared" si="0"/>
        <v>20</v>
      </c>
      <c r="T16" s="557">
        <f t="shared" si="0"/>
        <v>41479</v>
      </c>
      <c r="U16" s="37">
        <f t="shared" si="1"/>
        <v>4</v>
      </c>
      <c r="W16" s="407">
        <f t="shared" si="2"/>
        <v>20</v>
      </c>
      <c r="X16" s="407">
        <f t="shared" si="3"/>
        <v>41479</v>
      </c>
      <c r="Y16" s="408">
        <f t="shared" si="4"/>
        <v>17657</v>
      </c>
      <c r="Z16" s="407">
        <f t="shared" si="5"/>
        <v>19.585192342999999</v>
      </c>
      <c r="AA16" s="407">
        <f t="shared" si="6"/>
        <v>4</v>
      </c>
    </row>
    <row r="17" spans="1:27" s="407" customFormat="1" ht="42.75" customHeight="1" x14ac:dyDescent="0.25">
      <c r="A17" s="440">
        <v>5</v>
      </c>
      <c r="B17" s="504" t="s">
        <v>467</v>
      </c>
      <c r="C17" s="40">
        <v>2</v>
      </c>
      <c r="D17" s="41">
        <v>16307</v>
      </c>
      <c r="E17" s="72">
        <v>6</v>
      </c>
      <c r="F17" s="39">
        <v>10836</v>
      </c>
      <c r="G17" s="40">
        <v>9</v>
      </c>
      <c r="H17" s="41">
        <v>2541</v>
      </c>
      <c r="I17" s="72">
        <v>3</v>
      </c>
      <c r="J17" s="39">
        <v>9504</v>
      </c>
      <c r="K17" s="40"/>
      <c r="L17" s="41"/>
      <c r="M17" s="72"/>
      <c r="N17" s="39"/>
      <c r="O17" s="40"/>
      <c r="P17" s="41"/>
      <c r="Q17" s="72"/>
      <c r="R17" s="39"/>
      <c r="S17" s="604">
        <f t="shared" si="0"/>
        <v>20</v>
      </c>
      <c r="T17" s="557">
        <f t="shared" si="0"/>
        <v>39188</v>
      </c>
      <c r="U17" s="37">
        <f t="shared" si="1"/>
        <v>5</v>
      </c>
      <c r="W17" s="407">
        <f t="shared" si="2"/>
        <v>20</v>
      </c>
      <c r="X17" s="407">
        <f t="shared" si="3"/>
        <v>39188</v>
      </c>
      <c r="Y17" s="408">
        <f t="shared" si="4"/>
        <v>16307</v>
      </c>
      <c r="Z17" s="407">
        <f t="shared" si="5"/>
        <v>19.608103693</v>
      </c>
      <c r="AA17" s="407">
        <f t="shared" si="6"/>
        <v>5</v>
      </c>
    </row>
    <row r="18" spans="1:27" s="407" customFormat="1" ht="42.75" customHeight="1" x14ac:dyDescent="0.25">
      <c r="A18" s="440">
        <v>6</v>
      </c>
      <c r="B18" s="504" t="s">
        <v>465</v>
      </c>
      <c r="C18" s="40">
        <v>6</v>
      </c>
      <c r="D18" s="41">
        <v>10751</v>
      </c>
      <c r="E18" s="72">
        <v>1</v>
      </c>
      <c r="F18" s="39">
        <v>22825</v>
      </c>
      <c r="G18" s="40">
        <v>5</v>
      </c>
      <c r="H18" s="41">
        <v>3217</v>
      </c>
      <c r="I18" s="72">
        <v>9</v>
      </c>
      <c r="J18" s="39">
        <v>3139</v>
      </c>
      <c r="K18" s="40"/>
      <c r="L18" s="41"/>
      <c r="M18" s="72"/>
      <c r="N18" s="39"/>
      <c r="O18" s="40"/>
      <c r="P18" s="41"/>
      <c r="Q18" s="72"/>
      <c r="R18" s="39"/>
      <c r="S18" s="604">
        <f t="shared" si="0"/>
        <v>21</v>
      </c>
      <c r="T18" s="557">
        <f t="shared" si="0"/>
        <v>39932</v>
      </c>
      <c r="U18" s="37">
        <f t="shared" si="1"/>
        <v>6</v>
      </c>
      <c r="W18" s="407">
        <f t="shared" si="2"/>
        <v>21</v>
      </c>
      <c r="X18" s="407">
        <f t="shared" si="3"/>
        <v>39932</v>
      </c>
      <c r="Y18" s="408">
        <f t="shared" si="4"/>
        <v>22825</v>
      </c>
      <c r="Z18" s="407">
        <f t="shared" si="5"/>
        <v>20.600657175000002</v>
      </c>
      <c r="AA18" s="407">
        <f t="shared" si="6"/>
        <v>6</v>
      </c>
    </row>
    <row r="19" spans="1:27" s="407" customFormat="1" ht="42.75" customHeight="1" x14ac:dyDescent="0.25">
      <c r="A19" s="440">
        <v>7</v>
      </c>
      <c r="B19" s="504" t="s">
        <v>466</v>
      </c>
      <c r="C19" s="40">
        <v>1</v>
      </c>
      <c r="D19" s="41">
        <v>24035</v>
      </c>
      <c r="E19" s="72">
        <v>7</v>
      </c>
      <c r="F19" s="39">
        <v>12655</v>
      </c>
      <c r="G19" s="40">
        <v>6</v>
      </c>
      <c r="H19" s="41">
        <v>2680</v>
      </c>
      <c r="I19" s="72">
        <v>8</v>
      </c>
      <c r="J19" s="39">
        <v>6056</v>
      </c>
      <c r="K19" s="40"/>
      <c r="L19" s="41"/>
      <c r="M19" s="72"/>
      <c r="N19" s="39"/>
      <c r="O19" s="40"/>
      <c r="P19" s="41"/>
      <c r="Q19" s="72"/>
      <c r="R19" s="39"/>
      <c r="S19" s="604">
        <f t="shared" si="0"/>
        <v>22</v>
      </c>
      <c r="T19" s="557">
        <f t="shared" si="0"/>
        <v>45426</v>
      </c>
      <c r="U19" s="37">
        <f t="shared" si="1"/>
        <v>7</v>
      </c>
      <c r="W19" s="407">
        <f t="shared" si="2"/>
        <v>22</v>
      </c>
      <c r="X19" s="407">
        <f t="shared" si="3"/>
        <v>45426</v>
      </c>
      <c r="Y19" s="408">
        <f t="shared" si="4"/>
        <v>24035</v>
      </c>
      <c r="Z19" s="407">
        <f t="shared" si="5"/>
        <v>21.545715964999999</v>
      </c>
      <c r="AA19" s="407">
        <f t="shared" si="6"/>
        <v>7</v>
      </c>
    </row>
    <row r="20" spans="1:27" s="407" customFormat="1" ht="42.75" customHeight="1" x14ac:dyDescent="0.25">
      <c r="A20" s="440">
        <v>8</v>
      </c>
      <c r="B20" s="504" t="s">
        <v>468</v>
      </c>
      <c r="C20" s="40">
        <v>10</v>
      </c>
      <c r="D20" s="41">
        <v>6984</v>
      </c>
      <c r="E20" s="72">
        <v>8</v>
      </c>
      <c r="F20" s="39">
        <v>9461</v>
      </c>
      <c r="G20" s="40">
        <v>3</v>
      </c>
      <c r="H20" s="41">
        <v>3616</v>
      </c>
      <c r="I20" s="72">
        <v>2</v>
      </c>
      <c r="J20" s="39">
        <v>11567</v>
      </c>
      <c r="K20" s="40"/>
      <c r="L20" s="41"/>
      <c r="M20" s="72"/>
      <c r="N20" s="39"/>
      <c r="O20" s="40"/>
      <c r="P20" s="41"/>
      <c r="Q20" s="72"/>
      <c r="R20" s="39"/>
      <c r="S20" s="604">
        <f t="shared" si="0"/>
        <v>23</v>
      </c>
      <c r="T20" s="557">
        <f t="shared" si="0"/>
        <v>31628</v>
      </c>
      <c r="U20" s="37">
        <f t="shared" si="1"/>
        <v>8</v>
      </c>
      <c r="W20" s="407">
        <f t="shared" si="2"/>
        <v>23</v>
      </c>
      <c r="X20" s="407">
        <f t="shared" si="3"/>
        <v>31628</v>
      </c>
      <c r="Y20" s="408">
        <f t="shared" si="4"/>
        <v>11567</v>
      </c>
      <c r="Z20" s="407">
        <f t="shared" si="5"/>
        <v>22.683708433</v>
      </c>
      <c r="AA20" s="407">
        <f t="shared" si="6"/>
        <v>8</v>
      </c>
    </row>
    <row r="21" spans="1:27" s="407" customFormat="1" ht="42.75" customHeight="1" x14ac:dyDescent="0.25">
      <c r="A21" s="440">
        <v>9</v>
      </c>
      <c r="B21" s="504" t="s">
        <v>469</v>
      </c>
      <c r="C21" s="40">
        <v>7</v>
      </c>
      <c r="D21" s="41">
        <v>8462</v>
      </c>
      <c r="E21" s="72">
        <v>9</v>
      </c>
      <c r="F21" s="39">
        <v>6310</v>
      </c>
      <c r="G21" s="40">
        <v>7</v>
      </c>
      <c r="H21" s="41">
        <v>3524</v>
      </c>
      <c r="I21" s="72">
        <v>6</v>
      </c>
      <c r="J21" s="39">
        <v>7996</v>
      </c>
      <c r="K21" s="40"/>
      <c r="L21" s="41"/>
      <c r="M21" s="72"/>
      <c r="N21" s="39"/>
      <c r="O21" s="40"/>
      <c r="P21" s="41"/>
      <c r="Q21" s="72"/>
      <c r="R21" s="39"/>
      <c r="S21" s="604">
        <f t="shared" si="0"/>
        <v>29</v>
      </c>
      <c r="T21" s="557">
        <f t="shared" si="0"/>
        <v>26292</v>
      </c>
      <c r="U21" s="37">
        <f t="shared" si="1"/>
        <v>9</v>
      </c>
      <c r="W21" s="407">
        <f t="shared" si="2"/>
        <v>29</v>
      </c>
      <c r="X21" s="407">
        <f t="shared" si="3"/>
        <v>26292</v>
      </c>
      <c r="Y21" s="408">
        <f t="shared" si="4"/>
        <v>8462</v>
      </c>
      <c r="Z21" s="407">
        <f t="shared" si="5"/>
        <v>28.737071537999999</v>
      </c>
      <c r="AA21" s="407">
        <f t="shared" si="6"/>
        <v>9</v>
      </c>
    </row>
    <row r="22" spans="1:27" s="407" customFormat="1" ht="42.75" customHeight="1" x14ac:dyDescent="0.25">
      <c r="A22" s="440">
        <v>10</v>
      </c>
      <c r="B22" s="504" t="s">
        <v>470</v>
      </c>
      <c r="C22" s="40">
        <v>9</v>
      </c>
      <c r="D22" s="41">
        <v>8459</v>
      </c>
      <c r="E22" s="72">
        <v>10</v>
      </c>
      <c r="F22" s="39">
        <v>6321</v>
      </c>
      <c r="G22" s="40">
        <v>10</v>
      </c>
      <c r="H22" s="41">
        <v>2405</v>
      </c>
      <c r="I22" s="72">
        <v>10</v>
      </c>
      <c r="J22" s="39">
        <v>3605</v>
      </c>
      <c r="K22" s="40"/>
      <c r="L22" s="41"/>
      <c r="M22" s="72"/>
      <c r="N22" s="39"/>
      <c r="O22" s="40"/>
      <c r="P22" s="41"/>
      <c r="Q22" s="72"/>
      <c r="R22" s="39"/>
      <c r="S22" s="604">
        <f t="shared" si="0"/>
        <v>39</v>
      </c>
      <c r="T22" s="557">
        <f t="shared" si="0"/>
        <v>20790</v>
      </c>
      <c r="U22" s="37">
        <f t="shared" si="1"/>
        <v>10</v>
      </c>
      <c r="W22" s="407">
        <f t="shared" si="2"/>
        <v>39</v>
      </c>
      <c r="X22" s="407">
        <f t="shared" si="3"/>
        <v>20790</v>
      </c>
      <c r="Y22" s="408">
        <f t="shared" si="4"/>
        <v>8459</v>
      </c>
      <c r="Z22" s="407">
        <f t="shared" si="5"/>
        <v>38.792091540999998</v>
      </c>
      <c r="AA22" s="407">
        <f t="shared" si="6"/>
        <v>10</v>
      </c>
    </row>
    <row r="23" spans="1:27" s="407" customFormat="1" ht="42.75" customHeight="1" x14ac:dyDescent="0.25">
      <c r="A23" s="440">
        <v>11</v>
      </c>
      <c r="B23" s="439"/>
      <c r="C23" s="414"/>
      <c r="D23" s="415"/>
      <c r="E23" s="412"/>
      <c r="F23" s="413"/>
      <c r="G23" s="414"/>
      <c r="H23" s="415"/>
      <c r="I23" s="412"/>
      <c r="J23" s="413"/>
      <c r="K23" s="414"/>
      <c r="L23" s="415"/>
      <c r="M23" s="412"/>
      <c r="N23" s="413"/>
      <c r="O23" s="414"/>
      <c r="P23" s="415"/>
      <c r="Q23" s="412"/>
      <c r="R23" s="413"/>
      <c r="S23" s="438" t="str">
        <f t="shared" ref="S23:S27" si="7">IF(ISNUMBER(C23)=TRUE,SUM(C23,E23,G23,I23,K23,M23,O23,Q23),"")</f>
        <v/>
      </c>
      <c r="T23" s="437" t="str">
        <f t="shared" ref="T23:T27" si="8">IF(ISNUMBER(D23)=TRUE,SUM(D23,F23,H23,J23,L23,N23,P23,R23),"")</f>
        <v/>
      </c>
      <c r="U23" s="406" t="str">
        <f t="shared" ref="U23:U25" si="9">IF(ISNUMBER(AA23)= TRUE,AA23,"")</f>
        <v/>
      </c>
      <c r="W23" s="407" t="str">
        <f t="shared" si="2"/>
        <v/>
      </c>
      <c r="X23" s="407" t="str">
        <f t="shared" si="3"/>
        <v/>
      </c>
      <c r="Y23" s="408">
        <f t="shared" si="4"/>
        <v>0</v>
      </c>
      <c r="Z23" s="407" t="str">
        <f t="shared" si="5"/>
        <v/>
      </c>
      <c r="AA23" s="407" t="str">
        <f t="shared" si="6"/>
        <v/>
      </c>
    </row>
    <row r="24" spans="1:27" s="407" customFormat="1" ht="42.75" customHeight="1" x14ac:dyDescent="0.25">
      <c r="A24" s="440">
        <v>12</v>
      </c>
      <c r="B24" s="439"/>
      <c r="C24" s="414"/>
      <c r="D24" s="415"/>
      <c r="E24" s="412"/>
      <c r="F24" s="413"/>
      <c r="G24" s="414"/>
      <c r="H24" s="415"/>
      <c r="I24" s="412"/>
      <c r="J24" s="413"/>
      <c r="K24" s="414"/>
      <c r="L24" s="415"/>
      <c r="M24" s="412"/>
      <c r="N24" s="413"/>
      <c r="O24" s="414"/>
      <c r="P24" s="415"/>
      <c r="Q24" s="412"/>
      <c r="R24" s="413"/>
      <c r="S24" s="438" t="str">
        <f t="shared" si="7"/>
        <v/>
      </c>
      <c r="T24" s="437" t="str">
        <f t="shared" si="8"/>
        <v/>
      </c>
      <c r="U24" s="406" t="str">
        <f t="shared" si="9"/>
        <v/>
      </c>
      <c r="W24" s="407" t="str">
        <f t="shared" si="2"/>
        <v/>
      </c>
      <c r="X24" s="407" t="str">
        <f t="shared" si="3"/>
        <v/>
      </c>
      <c r="Y24" s="408">
        <f t="shared" si="4"/>
        <v>0</v>
      </c>
      <c r="Z24" s="407" t="str">
        <f t="shared" si="5"/>
        <v/>
      </c>
      <c r="AA24" s="407" t="str">
        <f t="shared" si="6"/>
        <v/>
      </c>
    </row>
    <row r="25" spans="1:27" s="407" customFormat="1" ht="42.75" customHeight="1" x14ac:dyDescent="0.25">
      <c r="A25" s="440">
        <v>13</v>
      </c>
      <c r="B25" s="439"/>
      <c r="C25" s="414"/>
      <c r="D25" s="415"/>
      <c r="E25" s="412"/>
      <c r="F25" s="413"/>
      <c r="G25" s="414"/>
      <c r="H25" s="415"/>
      <c r="I25" s="412"/>
      <c r="J25" s="413"/>
      <c r="K25" s="414"/>
      <c r="L25" s="415"/>
      <c r="M25" s="412"/>
      <c r="N25" s="413"/>
      <c r="O25" s="414"/>
      <c r="P25" s="415"/>
      <c r="Q25" s="412"/>
      <c r="R25" s="413"/>
      <c r="S25" s="438" t="str">
        <f t="shared" si="7"/>
        <v/>
      </c>
      <c r="T25" s="437" t="str">
        <f t="shared" si="8"/>
        <v/>
      </c>
      <c r="U25" s="406" t="str">
        <f t="shared" si="9"/>
        <v/>
      </c>
      <c r="W25" s="407" t="str">
        <f t="shared" si="2"/>
        <v/>
      </c>
      <c r="X25" s="407" t="str">
        <f t="shared" si="3"/>
        <v/>
      </c>
      <c r="Y25" s="408">
        <f t="shared" si="4"/>
        <v>0</v>
      </c>
      <c r="Z25" s="407" t="str">
        <f t="shared" si="5"/>
        <v/>
      </c>
      <c r="AA25" s="407" t="str">
        <f t="shared" si="6"/>
        <v/>
      </c>
    </row>
    <row r="26" spans="1:27" s="407" customFormat="1" ht="42.75" customHeight="1" x14ac:dyDescent="0.25">
      <c r="A26" s="440">
        <v>14</v>
      </c>
      <c r="B26" s="439"/>
      <c r="C26" s="414"/>
      <c r="D26" s="415"/>
      <c r="E26" s="412"/>
      <c r="F26" s="413"/>
      <c r="G26" s="414"/>
      <c r="H26" s="415"/>
      <c r="I26" s="412"/>
      <c r="J26" s="413"/>
      <c r="K26" s="414"/>
      <c r="L26" s="415"/>
      <c r="M26" s="412"/>
      <c r="N26" s="413"/>
      <c r="O26" s="414"/>
      <c r="P26" s="415"/>
      <c r="Q26" s="412"/>
      <c r="R26" s="413"/>
      <c r="S26" s="438" t="str">
        <f t="shared" si="7"/>
        <v/>
      </c>
      <c r="T26" s="437" t="str">
        <f t="shared" si="8"/>
        <v/>
      </c>
      <c r="U26" s="406"/>
      <c r="W26" s="407" t="str">
        <f t="shared" si="2"/>
        <v/>
      </c>
      <c r="X26" s="407" t="str">
        <f t="shared" si="3"/>
        <v/>
      </c>
      <c r="Y26" s="408">
        <f t="shared" si="4"/>
        <v>0</v>
      </c>
      <c r="Z26" s="407" t="str">
        <f t="shared" si="5"/>
        <v/>
      </c>
      <c r="AA26" s="407" t="str">
        <f t="shared" si="6"/>
        <v/>
      </c>
    </row>
    <row r="27" spans="1:27" s="407" customFormat="1" ht="42.75" customHeight="1" thickBot="1" x14ac:dyDescent="0.3">
      <c r="A27" s="436">
        <v>15</v>
      </c>
      <c r="B27" s="435"/>
      <c r="C27" s="421"/>
      <c r="D27" s="422"/>
      <c r="E27" s="421"/>
      <c r="F27" s="422"/>
      <c r="G27" s="421"/>
      <c r="H27" s="422"/>
      <c r="I27" s="421"/>
      <c r="J27" s="422"/>
      <c r="K27" s="421"/>
      <c r="L27" s="422"/>
      <c r="M27" s="421"/>
      <c r="N27" s="422"/>
      <c r="O27" s="421"/>
      <c r="P27" s="422"/>
      <c r="Q27" s="421"/>
      <c r="R27" s="422"/>
      <c r="S27" s="434" t="str">
        <f t="shared" si="7"/>
        <v/>
      </c>
      <c r="T27" s="425" t="str">
        <f t="shared" si="8"/>
        <v/>
      </c>
      <c r="U27" s="426" t="str">
        <f>IF(ISNUMBER(AA27)= TRUE,AA27,"")</f>
        <v/>
      </c>
      <c r="W27" s="407" t="str">
        <f t="shared" si="2"/>
        <v/>
      </c>
      <c r="X27" s="407" t="str">
        <f t="shared" si="3"/>
        <v/>
      </c>
      <c r="Y27" s="408">
        <f t="shared" si="4"/>
        <v>0</v>
      </c>
      <c r="Z27" s="407" t="str">
        <f t="shared" si="5"/>
        <v/>
      </c>
      <c r="AA27" s="407" t="str">
        <f t="shared" si="6"/>
        <v/>
      </c>
    </row>
    <row r="28" spans="1:27" ht="15.75" thickTop="1" x14ac:dyDescent="0.2">
      <c r="D28" s="433"/>
    </row>
  </sheetData>
  <mergeCells count="19">
    <mergeCell ref="Q9:R9"/>
    <mergeCell ref="O8:P8"/>
    <mergeCell ref="Q8:R8"/>
    <mergeCell ref="S8:U9"/>
    <mergeCell ref="K9:L9"/>
    <mergeCell ref="M9:N9"/>
    <mergeCell ref="O9:P9"/>
    <mergeCell ref="G8:H8"/>
    <mergeCell ref="I8:J8"/>
    <mergeCell ref="K8:L8"/>
    <mergeCell ref="M8:N8"/>
    <mergeCell ref="G9:H9"/>
    <mergeCell ref="I9:J9"/>
    <mergeCell ref="A8:A10"/>
    <mergeCell ref="B8:B10"/>
    <mergeCell ref="C8:D8"/>
    <mergeCell ref="E8:F8"/>
    <mergeCell ref="C9:D9"/>
    <mergeCell ref="E9:F9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2"/>
  <dimension ref="A1:V51"/>
  <sheetViews>
    <sheetView zoomScale="90" zoomScaleNormal="90" workbookViewId="0">
      <selection activeCell="C16" sqref="C16"/>
    </sheetView>
  </sheetViews>
  <sheetFormatPr defaultRowHeight="15.75" x14ac:dyDescent="0.25"/>
  <cols>
    <col min="1" max="1" width="4.5" customWidth="1"/>
    <col min="2" max="2" width="19.125" bestFit="1" customWidth="1"/>
    <col min="3" max="3" width="17.375" customWidth="1"/>
    <col min="4" max="4" width="5" customWidth="1"/>
    <col min="5" max="5" width="8.125" customWidth="1"/>
    <col min="6" max="6" width="5" customWidth="1"/>
    <col min="7" max="7" width="8.125" customWidth="1"/>
    <col min="8" max="8" width="5" customWidth="1"/>
    <col min="9" max="9" width="8.125" customWidth="1"/>
    <col min="10" max="10" width="5" customWidth="1"/>
    <col min="11" max="11" width="8.125" customWidth="1"/>
    <col min="12" max="12" width="5" customWidth="1"/>
    <col min="13" max="13" width="8.125" customWidth="1"/>
    <col min="14" max="14" width="5" customWidth="1"/>
    <col min="15" max="15" width="8.125" customWidth="1"/>
    <col min="16" max="16" width="5" customWidth="1"/>
    <col min="17" max="17" width="8.125" customWidth="1"/>
    <col min="18" max="18" width="5" customWidth="1"/>
    <col min="19" max="19" width="8.125" customWidth="1"/>
    <col min="20" max="20" width="5.875" customWidth="1"/>
    <col min="21" max="21" width="8.75" customWidth="1"/>
    <col min="22" max="22" width="9.25" customWidth="1"/>
  </cols>
  <sheetData>
    <row r="1" spans="1:22" ht="34.5" customHeight="1" x14ac:dyDescent="0.25">
      <c r="A1" s="49"/>
      <c r="B1" s="749" t="s">
        <v>53</v>
      </c>
      <c r="C1" s="749"/>
      <c r="D1" s="749"/>
      <c r="E1" s="749"/>
    </row>
    <row r="2" spans="1:22" ht="15" customHeight="1" x14ac:dyDescent="0.25">
      <c r="A2" s="49"/>
      <c r="B2" s="49"/>
      <c r="C2" s="49"/>
      <c r="D2" s="49"/>
      <c r="E2" s="49"/>
    </row>
    <row r="3" spans="1:22" ht="15.75" customHeight="1" x14ac:dyDescent="0.25">
      <c r="A3" s="769" t="s">
        <v>99</v>
      </c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</row>
    <row r="4" spans="1:22" ht="15.75" customHeight="1" x14ac:dyDescent="0.25">
      <c r="A4" s="769" t="s">
        <v>1</v>
      </c>
      <c r="B4" s="769"/>
      <c r="C4" s="769"/>
      <c r="D4" s="769"/>
      <c r="E4" s="769"/>
      <c r="F4" s="769"/>
      <c r="G4" s="769"/>
      <c r="H4" s="769"/>
      <c r="I4" s="769"/>
      <c r="J4" s="769"/>
      <c r="K4" s="769"/>
      <c r="L4" s="769"/>
      <c r="M4" s="769"/>
      <c r="N4" s="769"/>
      <c r="O4" s="769"/>
      <c r="P4" s="769"/>
      <c r="Q4" s="769"/>
      <c r="R4" s="769"/>
      <c r="S4" s="769"/>
      <c r="T4" s="769"/>
      <c r="U4" s="769"/>
      <c r="V4" s="769"/>
    </row>
    <row r="5" spans="1:22" ht="16.5" thickBot="1" x14ac:dyDescent="0.3">
      <c r="A5" s="1"/>
      <c r="B5" s="3"/>
      <c r="D5" s="4"/>
      <c r="E5" s="5"/>
      <c r="G5" s="2"/>
      <c r="H5" s="4"/>
      <c r="I5" s="5"/>
      <c r="K5" s="2"/>
      <c r="L5" s="4"/>
      <c r="M5" s="5"/>
      <c r="O5" s="2"/>
      <c r="P5" s="4"/>
      <c r="Q5" s="5"/>
      <c r="S5" s="2"/>
      <c r="U5" s="2"/>
    </row>
    <row r="6" spans="1:22" ht="18.75" thickTop="1" x14ac:dyDescent="0.25">
      <c r="A6" s="763" t="s">
        <v>2</v>
      </c>
      <c r="B6" s="765" t="s">
        <v>3</v>
      </c>
      <c r="C6" s="767" t="s">
        <v>4</v>
      </c>
      <c r="D6" s="752" t="s">
        <v>5</v>
      </c>
      <c r="E6" s="753"/>
      <c r="F6" s="754" t="s">
        <v>6</v>
      </c>
      <c r="G6" s="755"/>
      <c r="H6" s="752" t="s">
        <v>7</v>
      </c>
      <c r="I6" s="753"/>
      <c r="J6" s="754" t="s">
        <v>8</v>
      </c>
      <c r="K6" s="755"/>
      <c r="L6" s="752" t="s">
        <v>9</v>
      </c>
      <c r="M6" s="753"/>
      <c r="N6" s="754" t="s">
        <v>10</v>
      </c>
      <c r="O6" s="755"/>
      <c r="P6" s="752" t="s">
        <v>11</v>
      </c>
      <c r="Q6" s="753"/>
      <c r="R6" s="754" t="s">
        <v>12</v>
      </c>
      <c r="S6" s="755"/>
      <c r="T6" s="770" t="s">
        <v>13</v>
      </c>
      <c r="U6" s="771"/>
      <c r="V6" s="772"/>
    </row>
    <row r="7" spans="1:22" ht="37.5" customHeight="1" x14ac:dyDescent="0.25">
      <c r="A7" s="764"/>
      <c r="B7" s="766"/>
      <c r="C7" s="768"/>
      <c r="D7" s="738" t="s">
        <v>93</v>
      </c>
      <c r="E7" s="739"/>
      <c r="F7" s="740" t="s">
        <v>94</v>
      </c>
      <c r="G7" s="741"/>
      <c r="H7" s="747" t="s">
        <v>95</v>
      </c>
      <c r="I7" s="748"/>
      <c r="J7" s="740" t="s">
        <v>96</v>
      </c>
      <c r="K7" s="741"/>
      <c r="L7" s="742" t="s">
        <v>97</v>
      </c>
      <c r="M7" s="743"/>
      <c r="N7" s="740" t="s">
        <v>98</v>
      </c>
      <c r="O7" s="741"/>
      <c r="P7" s="742"/>
      <c r="Q7" s="743"/>
      <c r="R7" s="742"/>
      <c r="S7" s="743"/>
      <c r="T7" s="773"/>
      <c r="U7" s="774"/>
      <c r="V7" s="775"/>
    </row>
    <row r="8" spans="1:22" x14ac:dyDescent="0.25">
      <c r="A8" s="764"/>
      <c r="B8" s="766"/>
      <c r="C8" s="768"/>
      <c r="D8" s="6"/>
      <c r="E8" s="7"/>
      <c r="F8" s="6"/>
      <c r="G8" s="8"/>
      <c r="H8" s="9"/>
      <c r="I8" s="7"/>
      <c r="J8" s="6"/>
      <c r="K8" s="8"/>
      <c r="L8" s="9"/>
      <c r="M8" s="7"/>
      <c r="N8" s="6"/>
      <c r="O8" s="10"/>
      <c r="P8" s="9"/>
      <c r="Q8" s="7"/>
      <c r="R8" s="6"/>
      <c r="S8" s="8"/>
      <c r="T8" s="9"/>
      <c r="U8" s="11"/>
      <c r="V8" s="12"/>
    </row>
    <row r="9" spans="1:22" ht="15.75" customHeight="1" x14ac:dyDescent="0.25">
      <c r="A9" s="13"/>
      <c r="B9" s="14"/>
      <c r="C9" s="15"/>
      <c r="D9" s="16" t="s">
        <v>14</v>
      </c>
      <c r="E9" s="17" t="s">
        <v>15</v>
      </c>
      <c r="F9" s="16" t="s">
        <v>14</v>
      </c>
      <c r="G9" s="18" t="s">
        <v>15</v>
      </c>
      <c r="H9" s="19" t="s">
        <v>14</v>
      </c>
      <c r="I9" s="17" t="s">
        <v>15</v>
      </c>
      <c r="J9" s="16" t="s">
        <v>14</v>
      </c>
      <c r="K9" s="18" t="s">
        <v>15</v>
      </c>
      <c r="L9" s="19" t="s">
        <v>14</v>
      </c>
      <c r="M9" s="17" t="s">
        <v>15</v>
      </c>
      <c r="N9" s="16" t="s">
        <v>14</v>
      </c>
      <c r="O9" s="20" t="s">
        <v>15</v>
      </c>
      <c r="P9" s="19" t="s">
        <v>14</v>
      </c>
      <c r="Q9" s="17" t="s">
        <v>15</v>
      </c>
      <c r="R9" s="16" t="s">
        <v>14</v>
      </c>
      <c r="S9" s="18" t="s">
        <v>15</v>
      </c>
      <c r="T9" s="19" t="s">
        <v>14</v>
      </c>
      <c r="U9" s="21" t="s">
        <v>16</v>
      </c>
      <c r="V9" s="22" t="s">
        <v>17</v>
      </c>
    </row>
    <row r="10" spans="1:22" ht="16.5" thickBot="1" x14ac:dyDescent="0.3">
      <c r="A10" s="23"/>
      <c r="B10" s="24"/>
      <c r="C10" s="25"/>
      <c r="D10" s="26"/>
      <c r="E10" s="27"/>
      <c r="F10" s="26"/>
      <c r="G10" s="28"/>
      <c r="H10" s="26"/>
      <c r="I10" s="27"/>
      <c r="J10" s="26"/>
      <c r="K10" s="28"/>
      <c r="L10" s="26"/>
      <c r="M10" s="27"/>
      <c r="N10" s="26"/>
      <c r="O10" s="28"/>
      <c r="P10" s="26"/>
      <c r="Q10" s="27"/>
      <c r="R10" s="26"/>
      <c r="S10" s="28"/>
      <c r="T10" s="26"/>
      <c r="U10" s="29"/>
      <c r="V10" s="30"/>
    </row>
    <row r="11" spans="1:22" ht="17.25" customHeight="1" thickTop="1" x14ac:dyDescent="0.25">
      <c r="A11" s="290">
        <v>1</v>
      </c>
      <c r="B11" s="560" t="s">
        <v>538</v>
      </c>
      <c r="C11" s="561" t="s">
        <v>90</v>
      </c>
      <c r="D11" s="562">
        <v>1</v>
      </c>
      <c r="E11" s="39">
        <v>8479</v>
      </c>
      <c r="F11" s="70"/>
      <c r="G11" s="293"/>
      <c r="H11" s="68"/>
      <c r="I11" s="292"/>
      <c r="J11" s="70"/>
      <c r="K11" s="294"/>
      <c r="L11" s="68"/>
      <c r="M11" s="292"/>
      <c r="N11" s="70"/>
      <c r="O11" s="294"/>
      <c r="P11" s="68"/>
      <c r="Q11" s="292"/>
      <c r="R11" s="70"/>
      <c r="S11" s="294"/>
      <c r="T11" s="295">
        <f t="shared" ref="T11:U42" si="0">IF(ISNUMBER(D11)=TRUE,SUM(D11,F11,H11,J11,L11,N11,P11,R11),"")</f>
        <v>1</v>
      </c>
      <c r="U11" s="296">
        <f t="shared" si="0"/>
        <v>8479</v>
      </c>
      <c r="V11" s="37">
        <v>1</v>
      </c>
    </row>
    <row r="12" spans="1:22" ht="16.5" x14ac:dyDescent="0.25">
      <c r="A12" s="290">
        <v>2</v>
      </c>
      <c r="B12" s="563" t="s">
        <v>539</v>
      </c>
      <c r="C12" s="564" t="s">
        <v>64</v>
      </c>
      <c r="D12" s="40">
        <v>1</v>
      </c>
      <c r="E12" s="39">
        <v>6518</v>
      </c>
      <c r="F12" s="40"/>
      <c r="G12" s="299"/>
      <c r="H12" s="72"/>
      <c r="I12" s="298"/>
      <c r="J12" s="40"/>
      <c r="K12" s="299"/>
      <c r="L12" s="72"/>
      <c r="M12" s="298"/>
      <c r="N12" s="40"/>
      <c r="O12" s="299"/>
      <c r="P12" s="72"/>
      <c r="Q12" s="298"/>
      <c r="R12" s="40"/>
      <c r="S12" s="299"/>
      <c r="T12" s="295">
        <f t="shared" si="0"/>
        <v>1</v>
      </c>
      <c r="U12" s="296">
        <f t="shared" si="0"/>
        <v>6518</v>
      </c>
      <c r="V12" s="37">
        <v>2</v>
      </c>
    </row>
    <row r="13" spans="1:22" ht="16.5" customHeight="1" x14ac:dyDescent="0.25">
      <c r="A13" s="290">
        <v>3</v>
      </c>
      <c r="B13" s="563" t="s">
        <v>540</v>
      </c>
      <c r="C13" s="564" t="s">
        <v>64</v>
      </c>
      <c r="D13" s="40">
        <v>2</v>
      </c>
      <c r="E13" s="39">
        <v>8111.7</v>
      </c>
      <c r="F13" s="40"/>
      <c r="G13" s="299"/>
      <c r="H13" s="72"/>
      <c r="I13" s="298"/>
      <c r="J13" s="40"/>
      <c r="K13" s="299"/>
      <c r="L13" s="72"/>
      <c r="M13" s="298"/>
      <c r="N13" s="40"/>
      <c r="O13" s="299"/>
      <c r="P13" s="72"/>
      <c r="Q13" s="298"/>
      <c r="R13" s="40"/>
      <c r="S13" s="299"/>
      <c r="T13" s="295">
        <f t="shared" si="0"/>
        <v>2</v>
      </c>
      <c r="U13" s="296">
        <f t="shared" si="0"/>
        <v>8111.7</v>
      </c>
      <c r="V13" s="37">
        <v>3</v>
      </c>
    </row>
    <row r="14" spans="1:22" ht="16.5" x14ac:dyDescent="0.25">
      <c r="A14" s="290">
        <v>4</v>
      </c>
      <c r="B14" s="563" t="s">
        <v>541</v>
      </c>
      <c r="C14" s="567" t="s">
        <v>86</v>
      </c>
      <c r="D14" s="40">
        <v>2</v>
      </c>
      <c r="E14" s="39">
        <v>8001</v>
      </c>
      <c r="F14" s="40"/>
      <c r="G14" s="299"/>
      <c r="H14" s="72"/>
      <c r="I14" s="298"/>
      <c r="J14" s="40"/>
      <c r="K14" s="299"/>
      <c r="L14" s="72"/>
      <c r="M14" s="298"/>
      <c r="N14" s="40"/>
      <c r="O14" s="299"/>
      <c r="P14" s="72"/>
      <c r="Q14" s="298"/>
      <c r="R14" s="40"/>
      <c r="S14" s="299"/>
      <c r="T14" s="295">
        <f t="shared" si="0"/>
        <v>2</v>
      </c>
      <c r="U14" s="296">
        <f t="shared" si="0"/>
        <v>8001</v>
      </c>
      <c r="V14" s="37">
        <v>4</v>
      </c>
    </row>
    <row r="15" spans="1:22" ht="16.5" customHeight="1" x14ac:dyDescent="0.25">
      <c r="A15" s="290">
        <v>5</v>
      </c>
      <c r="B15" s="563" t="s">
        <v>542</v>
      </c>
      <c r="C15" s="567" t="s">
        <v>89</v>
      </c>
      <c r="D15" s="40">
        <v>2</v>
      </c>
      <c r="E15" s="33">
        <v>6937</v>
      </c>
      <c r="F15" s="40"/>
      <c r="G15" s="299"/>
      <c r="H15" s="72"/>
      <c r="I15" s="298"/>
      <c r="J15" s="40"/>
      <c r="K15" s="299"/>
      <c r="L15" s="72"/>
      <c r="M15" s="298"/>
      <c r="N15" s="40"/>
      <c r="O15" s="299"/>
      <c r="P15" s="72"/>
      <c r="Q15" s="298"/>
      <c r="R15" s="40"/>
      <c r="S15" s="299"/>
      <c r="T15" s="295">
        <f t="shared" si="0"/>
        <v>2</v>
      </c>
      <c r="U15" s="296">
        <f t="shared" si="0"/>
        <v>6937</v>
      </c>
      <c r="V15" s="37">
        <v>5</v>
      </c>
    </row>
    <row r="16" spans="1:22" ht="16.5" x14ac:dyDescent="0.25">
      <c r="A16" s="290">
        <v>6</v>
      </c>
      <c r="B16" s="565" t="s">
        <v>543</v>
      </c>
      <c r="C16" s="675" t="s">
        <v>585</v>
      </c>
      <c r="D16" s="40">
        <v>2</v>
      </c>
      <c r="E16" s="39">
        <v>5460</v>
      </c>
      <c r="F16" s="40"/>
      <c r="G16" s="299"/>
      <c r="H16" s="72"/>
      <c r="I16" s="298"/>
      <c r="J16" s="40"/>
      <c r="K16" s="299"/>
      <c r="L16" s="72"/>
      <c r="M16" s="298"/>
      <c r="N16" s="40"/>
      <c r="O16" s="299"/>
      <c r="P16" s="72"/>
      <c r="Q16" s="298"/>
      <c r="R16" s="40"/>
      <c r="S16" s="299"/>
      <c r="T16" s="295">
        <f t="shared" si="0"/>
        <v>2</v>
      </c>
      <c r="U16" s="296">
        <f t="shared" si="0"/>
        <v>5460</v>
      </c>
      <c r="V16" s="37">
        <v>6</v>
      </c>
    </row>
    <row r="17" spans="1:22" ht="16.5" customHeight="1" x14ac:dyDescent="0.25">
      <c r="A17" s="290">
        <v>7</v>
      </c>
      <c r="B17" s="568" t="s">
        <v>544</v>
      </c>
      <c r="C17" s="569" t="s">
        <v>585</v>
      </c>
      <c r="D17" s="40">
        <v>3</v>
      </c>
      <c r="E17" s="39">
        <v>7903</v>
      </c>
      <c r="F17" s="40"/>
      <c r="G17" s="299"/>
      <c r="H17" s="72"/>
      <c r="I17" s="298"/>
      <c r="J17" s="40"/>
      <c r="K17" s="299"/>
      <c r="L17" s="72"/>
      <c r="M17" s="298"/>
      <c r="N17" s="40"/>
      <c r="O17" s="299"/>
      <c r="P17" s="72"/>
      <c r="Q17" s="298"/>
      <c r="R17" s="40"/>
      <c r="S17" s="299"/>
      <c r="T17" s="295">
        <f t="shared" si="0"/>
        <v>3</v>
      </c>
      <c r="U17" s="296">
        <f t="shared" si="0"/>
        <v>7903</v>
      </c>
      <c r="V17" s="37">
        <v>7</v>
      </c>
    </row>
    <row r="18" spans="1:22" ht="16.5" x14ac:dyDescent="0.25">
      <c r="A18" s="290">
        <v>8</v>
      </c>
      <c r="B18" s="570" t="s">
        <v>545</v>
      </c>
      <c r="C18" s="565" t="s">
        <v>92</v>
      </c>
      <c r="D18" s="40">
        <v>3</v>
      </c>
      <c r="E18" s="39">
        <v>6868</v>
      </c>
      <c r="F18" s="40"/>
      <c r="G18" s="299"/>
      <c r="H18" s="72"/>
      <c r="I18" s="298"/>
      <c r="J18" s="40"/>
      <c r="K18" s="299"/>
      <c r="L18" s="72"/>
      <c r="M18" s="298"/>
      <c r="N18" s="40"/>
      <c r="O18" s="299"/>
      <c r="P18" s="72"/>
      <c r="Q18" s="298"/>
      <c r="R18" s="40"/>
      <c r="S18" s="299"/>
      <c r="T18" s="295">
        <f t="shared" si="0"/>
        <v>3</v>
      </c>
      <c r="U18" s="296">
        <f t="shared" si="0"/>
        <v>6868</v>
      </c>
      <c r="V18" s="37">
        <v>8</v>
      </c>
    </row>
    <row r="19" spans="1:22" ht="16.5" x14ac:dyDescent="0.25">
      <c r="A19" s="290">
        <v>9</v>
      </c>
      <c r="B19" s="572" t="s">
        <v>429</v>
      </c>
      <c r="C19" s="573" t="s">
        <v>150</v>
      </c>
      <c r="D19" s="72">
        <v>3</v>
      </c>
      <c r="E19" s="39">
        <v>4883</v>
      </c>
      <c r="F19" s="40"/>
      <c r="G19" s="299"/>
      <c r="H19" s="72"/>
      <c r="I19" s="298"/>
      <c r="J19" s="40"/>
      <c r="K19" s="299"/>
      <c r="L19" s="72"/>
      <c r="M19" s="298"/>
      <c r="N19" s="40"/>
      <c r="O19" s="299"/>
      <c r="P19" s="72"/>
      <c r="Q19" s="298"/>
      <c r="R19" s="40"/>
      <c r="S19" s="299"/>
      <c r="T19" s="295">
        <f t="shared" si="0"/>
        <v>3</v>
      </c>
      <c r="U19" s="296">
        <f t="shared" si="0"/>
        <v>4883</v>
      </c>
      <c r="V19" s="37">
        <v>9</v>
      </c>
    </row>
    <row r="20" spans="1:22" ht="16.5" x14ac:dyDescent="0.25">
      <c r="A20" s="290">
        <v>10</v>
      </c>
      <c r="B20" s="571" t="s">
        <v>546</v>
      </c>
      <c r="C20" s="573" t="s">
        <v>92</v>
      </c>
      <c r="D20" s="72">
        <v>4</v>
      </c>
      <c r="E20" s="39">
        <v>6921</v>
      </c>
      <c r="F20" s="40"/>
      <c r="G20" s="299"/>
      <c r="H20" s="72"/>
      <c r="I20" s="298"/>
      <c r="J20" s="40"/>
      <c r="K20" s="299"/>
      <c r="L20" s="72"/>
      <c r="M20" s="298"/>
      <c r="N20" s="40"/>
      <c r="O20" s="299"/>
      <c r="P20" s="72"/>
      <c r="Q20" s="298"/>
      <c r="R20" s="40"/>
      <c r="S20" s="299"/>
      <c r="T20" s="295">
        <f t="shared" si="0"/>
        <v>4</v>
      </c>
      <c r="U20" s="296">
        <f t="shared" si="0"/>
        <v>6921</v>
      </c>
      <c r="V20" s="37">
        <v>10</v>
      </c>
    </row>
    <row r="21" spans="1:22" ht="16.5" x14ac:dyDescent="0.25">
      <c r="A21" s="290">
        <v>11</v>
      </c>
      <c r="B21" s="571" t="s">
        <v>547</v>
      </c>
      <c r="C21" s="227" t="s">
        <v>150</v>
      </c>
      <c r="D21" s="72">
        <v>4</v>
      </c>
      <c r="E21" s="39">
        <v>6164</v>
      </c>
      <c r="F21" s="40"/>
      <c r="G21" s="299"/>
      <c r="H21" s="72"/>
      <c r="I21" s="298"/>
      <c r="J21" s="40"/>
      <c r="K21" s="299"/>
      <c r="L21" s="72"/>
      <c r="M21" s="298"/>
      <c r="N21" s="40"/>
      <c r="O21" s="299"/>
      <c r="P21" s="72"/>
      <c r="Q21" s="298"/>
      <c r="R21" s="40"/>
      <c r="S21" s="299"/>
      <c r="T21" s="295">
        <f t="shared" si="0"/>
        <v>4</v>
      </c>
      <c r="U21" s="296">
        <f t="shared" si="0"/>
        <v>6164</v>
      </c>
      <c r="V21" s="37">
        <v>11</v>
      </c>
    </row>
    <row r="22" spans="1:22" ht="16.5" x14ac:dyDescent="0.25">
      <c r="A22" s="290">
        <v>12</v>
      </c>
      <c r="B22" s="571" t="s">
        <v>548</v>
      </c>
      <c r="C22" s="44" t="s">
        <v>87</v>
      </c>
      <c r="D22" s="72">
        <v>4</v>
      </c>
      <c r="E22" s="39">
        <v>3976</v>
      </c>
      <c r="F22" s="40"/>
      <c r="G22" s="299"/>
      <c r="H22" s="72"/>
      <c r="I22" s="298"/>
      <c r="J22" s="40"/>
      <c r="K22" s="299"/>
      <c r="L22" s="72"/>
      <c r="M22" s="298"/>
      <c r="N22" s="40"/>
      <c r="O22" s="299"/>
      <c r="P22" s="72"/>
      <c r="Q22" s="298"/>
      <c r="R22" s="40"/>
      <c r="S22" s="299"/>
      <c r="T22" s="295">
        <f t="shared" si="0"/>
        <v>4</v>
      </c>
      <c r="U22" s="296">
        <f t="shared" si="0"/>
        <v>3976</v>
      </c>
      <c r="V22" s="37">
        <v>12</v>
      </c>
    </row>
    <row r="23" spans="1:22" ht="16.5" x14ac:dyDescent="0.25">
      <c r="A23" s="290">
        <v>13</v>
      </c>
      <c r="B23" s="571" t="s">
        <v>549</v>
      </c>
      <c r="C23" s="44" t="s">
        <v>585</v>
      </c>
      <c r="D23" s="72">
        <v>5</v>
      </c>
      <c r="E23" s="39">
        <v>5225</v>
      </c>
      <c r="F23" s="40"/>
      <c r="G23" s="299"/>
      <c r="H23" s="72"/>
      <c r="I23" s="298"/>
      <c r="J23" s="40"/>
      <c r="K23" s="299"/>
      <c r="L23" s="72"/>
      <c r="M23" s="298"/>
      <c r="N23" s="40"/>
      <c r="O23" s="299"/>
      <c r="P23" s="72"/>
      <c r="Q23" s="298"/>
      <c r="R23" s="40"/>
      <c r="S23" s="299"/>
      <c r="T23" s="295">
        <f t="shared" si="0"/>
        <v>5</v>
      </c>
      <c r="U23" s="296">
        <f t="shared" si="0"/>
        <v>5225</v>
      </c>
      <c r="V23" s="37">
        <v>13</v>
      </c>
    </row>
    <row r="24" spans="1:22" ht="16.5" x14ac:dyDescent="0.25">
      <c r="A24" s="290">
        <v>14</v>
      </c>
      <c r="B24" s="571" t="s">
        <v>550</v>
      </c>
      <c r="C24" s="44" t="s">
        <v>551</v>
      </c>
      <c r="D24" s="72">
        <v>5</v>
      </c>
      <c r="E24" s="39">
        <v>3170</v>
      </c>
      <c r="F24" s="40"/>
      <c r="G24" s="299"/>
      <c r="H24" s="72"/>
      <c r="I24" s="298"/>
      <c r="J24" s="40"/>
      <c r="K24" s="299"/>
      <c r="L24" s="72"/>
      <c r="M24" s="298"/>
      <c r="N24" s="40"/>
      <c r="O24" s="299"/>
      <c r="P24" s="72"/>
      <c r="Q24" s="298"/>
      <c r="R24" s="40"/>
      <c r="S24" s="299"/>
      <c r="T24" s="295">
        <f t="shared" si="0"/>
        <v>5</v>
      </c>
      <c r="U24" s="296">
        <f t="shared" si="0"/>
        <v>3170</v>
      </c>
      <c r="V24" s="37">
        <v>14</v>
      </c>
    </row>
    <row r="25" spans="1:22" ht="16.5" x14ac:dyDescent="0.25">
      <c r="A25" s="290">
        <v>15</v>
      </c>
      <c r="B25" s="571" t="s">
        <v>552</v>
      </c>
      <c r="C25" s="227" t="s">
        <v>82</v>
      </c>
      <c r="D25" s="72">
        <v>6</v>
      </c>
      <c r="E25" s="39">
        <v>6282</v>
      </c>
      <c r="F25" s="40"/>
      <c r="G25" s="299"/>
      <c r="H25" s="72"/>
      <c r="I25" s="298"/>
      <c r="J25" s="40"/>
      <c r="K25" s="299"/>
      <c r="L25" s="72"/>
      <c r="M25" s="298"/>
      <c r="N25" s="40"/>
      <c r="O25" s="299"/>
      <c r="P25" s="72"/>
      <c r="Q25" s="298"/>
      <c r="R25" s="40"/>
      <c r="S25" s="299"/>
      <c r="T25" s="295">
        <f t="shared" si="0"/>
        <v>6</v>
      </c>
      <c r="U25" s="296">
        <f t="shared" si="0"/>
        <v>6282</v>
      </c>
      <c r="V25" s="37">
        <v>15</v>
      </c>
    </row>
    <row r="26" spans="1:22" ht="16.5" x14ac:dyDescent="0.25">
      <c r="A26" s="290">
        <v>16</v>
      </c>
      <c r="B26" s="572" t="s">
        <v>553</v>
      </c>
      <c r="C26" s="573" t="s">
        <v>88</v>
      </c>
      <c r="D26" s="72">
        <v>6</v>
      </c>
      <c r="E26" s="39">
        <v>5813</v>
      </c>
      <c r="F26" s="40"/>
      <c r="G26" s="299"/>
      <c r="H26" s="72"/>
      <c r="I26" s="298"/>
      <c r="J26" s="40"/>
      <c r="K26" s="299"/>
      <c r="L26" s="72"/>
      <c r="M26" s="298"/>
      <c r="N26" s="40"/>
      <c r="O26" s="299"/>
      <c r="P26" s="72"/>
      <c r="Q26" s="298"/>
      <c r="R26" s="40"/>
      <c r="S26" s="299"/>
      <c r="T26" s="295">
        <f t="shared" si="0"/>
        <v>6</v>
      </c>
      <c r="U26" s="296">
        <f t="shared" si="0"/>
        <v>5813</v>
      </c>
      <c r="V26" s="37">
        <v>16</v>
      </c>
    </row>
    <row r="27" spans="1:22" ht="16.5" x14ac:dyDescent="0.25">
      <c r="A27" s="290">
        <v>17</v>
      </c>
      <c r="B27" s="572" t="s">
        <v>554</v>
      </c>
      <c r="C27" s="573" t="s">
        <v>86</v>
      </c>
      <c r="D27" s="72">
        <v>6</v>
      </c>
      <c r="E27" s="39">
        <v>3591</v>
      </c>
      <c r="F27" s="40"/>
      <c r="G27" s="299"/>
      <c r="H27" s="72"/>
      <c r="I27" s="298"/>
      <c r="J27" s="40"/>
      <c r="K27" s="299"/>
      <c r="L27" s="72"/>
      <c r="M27" s="298"/>
      <c r="N27" s="40"/>
      <c r="O27" s="299"/>
      <c r="P27" s="72"/>
      <c r="Q27" s="298"/>
      <c r="R27" s="40"/>
      <c r="S27" s="299"/>
      <c r="T27" s="295">
        <f t="shared" si="0"/>
        <v>6</v>
      </c>
      <c r="U27" s="296">
        <f t="shared" si="0"/>
        <v>3591</v>
      </c>
      <c r="V27" s="37">
        <v>17</v>
      </c>
    </row>
    <row r="28" spans="1:22" ht="16.5" x14ac:dyDescent="0.25">
      <c r="A28" s="290">
        <v>18</v>
      </c>
      <c r="B28" s="571" t="s">
        <v>555</v>
      </c>
      <c r="C28" s="227" t="s">
        <v>86</v>
      </c>
      <c r="D28" s="72">
        <v>6</v>
      </c>
      <c r="E28" s="39">
        <v>3195</v>
      </c>
      <c r="F28" s="40"/>
      <c r="G28" s="299"/>
      <c r="H28" s="72"/>
      <c r="I28" s="298"/>
      <c r="J28" s="40"/>
      <c r="K28" s="299"/>
      <c r="L28" s="72"/>
      <c r="M28" s="298"/>
      <c r="N28" s="40"/>
      <c r="O28" s="299"/>
      <c r="P28" s="72"/>
      <c r="Q28" s="298"/>
      <c r="R28" s="40"/>
      <c r="S28" s="299"/>
      <c r="T28" s="295">
        <f t="shared" si="0"/>
        <v>6</v>
      </c>
      <c r="U28" s="296">
        <f t="shared" si="0"/>
        <v>3195</v>
      </c>
      <c r="V28" s="37">
        <v>18</v>
      </c>
    </row>
    <row r="29" spans="1:22" ht="16.5" x14ac:dyDescent="0.25">
      <c r="A29" s="290">
        <v>19</v>
      </c>
      <c r="B29" s="571" t="s">
        <v>556</v>
      </c>
      <c r="C29" s="227" t="s">
        <v>150</v>
      </c>
      <c r="D29" s="72">
        <v>7</v>
      </c>
      <c r="E29" s="39">
        <v>5313</v>
      </c>
      <c r="F29" s="40"/>
      <c r="G29" s="299"/>
      <c r="H29" s="72"/>
      <c r="I29" s="298"/>
      <c r="J29" s="40"/>
      <c r="K29" s="299"/>
      <c r="L29" s="72"/>
      <c r="M29" s="298"/>
      <c r="N29" s="40"/>
      <c r="O29" s="299"/>
      <c r="P29" s="72"/>
      <c r="Q29" s="298"/>
      <c r="R29" s="40"/>
      <c r="S29" s="299"/>
      <c r="T29" s="295">
        <f t="shared" si="0"/>
        <v>7</v>
      </c>
      <c r="U29" s="296">
        <f t="shared" si="0"/>
        <v>5313</v>
      </c>
      <c r="V29" s="37">
        <v>19</v>
      </c>
    </row>
    <row r="30" spans="1:22" ht="16.5" x14ac:dyDescent="0.25">
      <c r="A30" s="290">
        <v>20</v>
      </c>
      <c r="B30" s="571" t="s">
        <v>557</v>
      </c>
      <c r="C30" s="44" t="s">
        <v>88</v>
      </c>
      <c r="D30" s="72">
        <v>7</v>
      </c>
      <c r="E30" s="39">
        <v>3125</v>
      </c>
      <c r="F30" s="40"/>
      <c r="G30" s="299"/>
      <c r="H30" s="72"/>
      <c r="I30" s="298"/>
      <c r="J30" s="40"/>
      <c r="K30" s="299"/>
      <c r="L30" s="72"/>
      <c r="M30" s="298"/>
      <c r="N30" s="40"/>
      <c r="O30" s="299"/>
      <c r="P30" s="72"/>
      <c r="Q30" s="298"/>
      <c r="R30" s="40"/>
      <c r="S30" s="299"/>
      <c r="T30" s="295">
        <f t="shared" si="0"/>
        <v>7</v>
      </c>
      <c r="U30" s="296">
        <f t="shared" si="0"/>
        <v>3125</v>
      </c>
      <c r="V30" s="37">
        <v>20</v>
      </c>
    </row>
    <row r="31" spans="1:22" ht="16.5" x14ac:dyDescent="0.25">
      <c r="A31" s="290">
        <v>21</v>
      </c>
      <c r="B31" s="571" t="s">
        <v>558</v>
      </c>
      <c r="C31" s="227" t="s">
        <v>88</v>
      </c>
      <c r="D31" s="72">
        <v>7</v>
      </c>
      <c r="E31" s="39">
        <v>2964</v>
      </c>
      <c r="F31" s="40"/>
      <c r="G31" s="299"/>
      <c r="H31" s="72"/>
      <c r="I31" s="298"/>
      <c r="J31" s="40"/>
      <c r="K31" s="299"/>
      <c r="L31" s="72"/>
      <c r="M31" s="298"/>
      <c r="N31" s="40"/>
      <c r="O31" s="299"/>
      <c r="P31" s="72"/>
      <c r="Q31" s="298"/>
      <c r="R31" s="40"/>
      <c r="S31" s="299"/>
      <c r="T31" s="295">
        <f t="shared" si="0"/>
        <v>7</v>
      </c>
      <c r="U31" s="296">
        <f t="shared" si="0"/>
        <v>2964</v>
      </c>
      <c r="V31" s="37">
        <v>21</v>
      </c>
    </row>
    <row r="32" spans="1:22" ht="16.5" x14ac:dyDescent="0.25">
      <c r="A32" s="290">
        <v>22</v>
      </c>
      <c r="B32" s="571" t="s">
        <v>559</v>
      </c>
      <c r="C32" s="44" t="s">
        <v>87</v>
      </c>
      <c r="D32" s="72">
        <v>8</v>
      </c>
      <c r="E32" s="39">
        <v>5110</v>
      </c>
      <c r="F32" s="40"/>
      <c r="G32" s="299"/>
      <c r="H32" s="72"/>
      <c r="I32" s="298"/>
      <c r="J32" s="40"/>
      <c r="K32" s="299"/>
      <c r="L32" s="72"/>
      <c r="M32" s="298"/>
      <c r="N32" s="40"/>
      <c r="O32" s="299"/>
      <c r="P32" s="72"/>
      <c r="Q32" s="298"/>
      <c r="R32" s="40"/>
      <c r="S32" s="299"/>
      <c r="T32" s="295">
        <f t="shared" si="0"/>
        <v>8</v>
      </c>
      <c r="U32" s="296">
        <f t="shared" si="0"/>
        <v>5110</v>
      </c>
      <c r="V32" s="37">
        <v>22</v>
      </c>
    </row>
    <row r="33" spans="1:22" ht="16.5" x14ac:dyDescent="0.25">
      <c r="A33" s="290">
        <v>23</v>
      </c>
      <c r="B33" s="572" t="s">
        <v>560</v>
      </c>
      <c r="C33" s="573" t="s">
        <v>90</v>
      </c>
      <c r="D33" s="72">
        <v>8</v>
      </c>
      <c r="E33" s="39">
        <v>2996</v>
      </c>
      <c r="F33" s="40"/>
      <c r="G33" s="299"/>
      <c r="H33" s="72"/>
      <c r="I33" s="298"/>
      <c r="J33" s="40"/>
      <c r="K33" s="299"/>
      <c r="L33" s="72"/>
      <c r="M33" s="298"/>
      <c r="N33" s="40"/>
      <c r="O33" s="299"/>
      <c r="P33" s="72"/>
      <c r="Q33" s="298"/>
      <c r="R33" s="40"/>
      <c r="S33" s="299"/>
      <c r="T33" s="295">
        <f t="shared" si="0"/>
        <v>8</v>
      </c>
      <c r="U33" s="296">
        <f t="shared" si="0"/>
        <v>2996</v>
      </c>
      <c r="V33" s="37">
        <v>23</v>
      </c>
    </row>
    <row r="34" spans="1:22" ht="16.5" x14ac:dyDescent="0.25">
      <c r="A34" s="290">
        <v>24</v>
      </c>
      <c r="B34" s="571" t="s">
        <v>561</v>
      </c>
      <c r="C34" s="44" t="s">
        <v>82</v>
      </c>
      <c r="D34" s="72">
        <v>8</v>
      </c>
      <c r="E34" s="39">
        <v>2854</v>
      </c>
      <c r="F34" s="40"/>
      <c r="G34" s="299"/>
      <c r="H34" s="72"/>
      <c r="I34" s="298"/>
      <c r="J34" s="40"/>
      <c r="K34" s="299"/>
      <c r="L34" s="72"/>
      <c r="M34" s="298"/>
      <c r="N34" s="40"/>
      <c r="O34" s="299"/>
      <c r="P34" s="72"/>
      <c r="Q34" s="298"/>
      <c r="R34" s="40"/>
      <c r="S34" s="299"/>
      <c r="T34" s="295">
        <f t="shared" si="0"/>
        <v>8</v>
      </c>
      <c r="U34" s="296">
        <f t="shared" si="0"/>
        <v>2854</v>
      </c>
      <c r="V34" s="37">
        <v>24</v>
      </c>
    </row>
    <row r="35" spans="1:22" ht="16.5" x14ac:dyDescent="0.25">
      <c r="A35" s="290">
        <v>25</v>
      </c>
      <c r="B35" s="571" t="s">
        <v>562</v>
      </c>
      <c r="C35" s="573" t="s">
        <v>92</v>
      </c>
      <c r="D35" s="72">
        <v>9</v>
      </c>
      <c r="E35" s="39">
        <v>2731</v>
      </c>
      <c r="F35" s="40"/>
      <c r="G35" s="299"/>
      <c r="H35" s="72"/>
      <c r="I35" s="298"/>
      <c r="J35" s="40"/>
      <c r="K35" s="299"/>
      <c r="L35" s="72"/>
      <c r="M35" s="298"/>
      <c r="N35" s="40"/>
      <c r="O35" s="299"/>
      <c r="P35" s="72"/>
      <c r="Q35" s="298"/>
      <c r="R35" s="40"/>
      <c r="S35" s="299"/>
      <c r="T35" s="295">
        <f t="shared" si="0"/>
        <v>9</v>
      </c>
      <c r="U35" s="296">
        <f t="shared" si="0"/>
        <v>2731</v>
      </c>
      <c r="V35" s="37">
        <v>25</v>
      </c>
    </row>
    <row r="36" spans="1:22" ht="16.5" x14ac:dyDescent="0.25">
      <c r="A36" s="290">
        <v>26</v>
      </c>
      <c r="B36" s="572" t="s">
        <v>563</v>
      </c>
      <c r="C36" s="573" t="s">
        <v>82</v>
      </c>
      <c r="D36" s="72">
        <v>9</v>
      </c>
      <c r="E36" s="39">
        <v>2449</v>
      </c>
      <c r="F36" s="40"/>
      <c r="G36" s="299"/>
      <c r="H36" s="72"/>
      <c r="I36" s="298"/>
      <c r="J36" s="40"/>
      <c r="K36" s="299"/>
      <c r="L36" s="72"/>
      <c r="M36" s="298"/>
      <c r="N36" s="40"/>
      <c r="O36" s="299"/>
      <c r="P36" s="72"/>
      <c r="Q36" s="298"/>
      <c r="R36" s="40"/>
      <c r="S36" s="299"/>
      <c r="T36" s="295">
        <f t="shared" si="0"/>
        <v>9</v>
      </c>
      <c r="U36" s="296">
        <f t="shared" si="0"/>
        <v>2449</v>
      </c>
      <c r="V36" s="37">
        <v>26</v>
      </c>
    </row>
    <row r="37" spans="1:22" ht="16.5" x14ac:dyDescent="0.25">
      <c r="A37" s="290">
        <v>27</v>
      </c>
      <c r="B37" s="572" t="s">
        <v>564</v>
      </c>
      <c r="C37" s="573" t="s">
        <v>89</v>
      </c>
      <c r="D37" s="72">
        <v>10</v>
      </c>
      <c r="E37" s="39">
        <v>4411.8</v>
      </c>
      <c r="F37" s="40"/>
      <c r="G37" s="299"/>
      <c r="H37" s="72"/>
      <c r="I37" s="298"/>
      <c r="J37" s="40"/>
      <c r="K37" s="299"/>
      <c r="L37" s="72"/>
      <c r="M37" s="298"/>
      <c r="N37" s="40"/>
      <c r="O37" s="299"/>
      <c r="P37" s="72"/>
      <c r="Q37" s="298"/>
      <c r="R37" s="40"/>
      <c r="S37" s="299"/>
      <c r="T37" s="295">
        <f t="shared" si="0"/>
        <v>10</v>
      </c>
      <c r="U37" s="296">
        <f t="shared" si="0"/>
        <v>4411.8</v>
      </c>
      <c r="V37" s="37">
        <v>27</v>
      </c>
    </row>
    <row r="38" spans="1:22" ht="16.5" x14ac:dyDescent="0.25">
      <c r="A38" s="290">
        <v>28</v>
      </c>
      <c r="B38" s="571" t="s">
        <v>565</v>
      </c>
      <c r="C38" s="44" t="s">
        <v>551</v>
      </c>
      <c r="D38" s="72">
        <v>10</v>
      </c>
      <c r="E38" s="39">
        <v>3337</v>
      </c>
      <c r="F38" s="40"/>
      <c r="G38" s="299"/>
      <c r="H38" s="72"/>
      <c r="I38" s="298"/>
      <c r="J38" s="40"/>
      <c r="K38" s="299"/>
      <c r="L38" s="72"/>
      <c r="M38" s="298"/>
      <c r="N38" s="40"/>
      <c r="O38" s="299"/>
      <c r="P38" s="72"/>
      <c r="Q38" s="298"/>
      <c r="R38" s="40"/>
      <c r="S38" s="299"/>
      <c r="T38" s="295">
        <f t="shared" si="0"/>
        <v>10</v>
      </c>
      <c r="U38" s="296">
        <f t="shared" si="0"/>
        <v>3337</v>
      </c>
      <c r="V38" s="37">
        <v>28</v>
      </c>
    </row>
    <row r="39" spans="1:22" ht="16.5" x14ac:dyDescent="0.25">
      <c r="A39" s="290">
        <v>29</v>
      </c>
      <c r="B39" s="571" t="s">
        <v>566</v>
      </c>
      <c r="C39" s="44" t="s">
        <v>403</v>
      </c>
      <c r="D39" s="72">
        <v>10</v>
      </c>
      <c r="E39" s="39">
        <v>2511</v>
      </c>
      <c r="F39" s="40"/>
      <c r="G39" s="299"/>
      <c r="H39" s="72"/>
      <c r="I39" s="298"/>
      <c r="J39" s="40"/>
      <c r="K39" s="299"/>
      <c r="L39" s="72"/>
      <c r="M39" s="298"/>
      <c r="N39" s="40"/>
      <c r="O39" s="299"/>
      <c r="P39" s="72"/>
      <c r="Q39" s="298"/>
      <c r="R39" s="40"/>
      <c r="S39" s="299"/>
      <c r="T39" s="295">
        <f t="shared" si="0"/>
        <v>10</v>
      </c>
      <c r="U39" s="296">
        <f t="shared" si="0"/>
        <v>2511</v>
      </c>
      <c r="V39" s="37">
        <v>29</v>
      </c>
    </row>
    <row r="40" spans="1:22" ht="16.5" x14ac:dyDescent="0.25">
      <c r="A40" s="290">
        <v>30</v>
      </c>
      <c r="B40" s="571" t="s">
        <v>567</v>
      </c>
      <c r="C40" s="44" t="s">
        <v>403</v>
      </c>
      <c r="D40" s="72">
        <v>10</v>
      </c>
      <c r="E40" s="39">
        <v>2237</v>
      </c>
      <c r="F40" s="40"/>
      <c r="G40" s="299"/>
      <c r="H40" s="72"/>
      <c r="I40" s="298"/>
      <c r="J40" s="40"/>
      <c r="K40" s="299"/>
      <c r="L40" s="72"/>
      <c r="M40" s="298"/>
      <c r="N40" s="40"/>
      <c r="O40" s="299"/>
      <c r="P40" s="72"/>
      <c r="Q40" s="298"/>
      <c r="R40" s="40"/>
      <c r="S40" s="299"/>
      <c r="T40" s="295">
        <f t="shared" si="0"/>
        <v>10</v>
      </c>
      <c r="U40" s="296">
        <f t="shared" si="0"/>
        <v>2237</v>
      </c>
      <c r="V40" s="37">
        <v>30</v>
      </c>
    </row>
    <row r="41" spans="1:22" ht="16.5" x14ac:dyDescent="0.25">
      <c r="A41" s="290">
        <v>31</v>
      </c>
      <c r="B41" s="571" t="s">
        <v>568</v>
      </c>
      <c r="C41" s="44" t="s">
        <v>91</v>
      </c>
      <c r="D41" s="72">
        <v>11</v>
      </c>
      <c r="E41" s="39">
        <v>2354</v>
      </c>
      <c r="F41" s="40"/>
      <c r="G41" s="299"/>
      <c r="H41" s="72"/>
      <c r="I41" s="298"/>
      <c r="J41" s="40"/>
      <c r="K41" s="299"/>
      <c r="L41" s="72"/>
      <c r="M41" s="298"/>
      <c r="N41" s="40"/>
      <c r="O41" s="299"/>
      <c r="P41" s="72"/>
      <c r="Q41" s="298"/>
      <c r="R41" s="40"/>
      <c r="S41" s="299"/>
      <c r="T41" s="295">
        <f t="shared" si="0"/>
        <v>11</v>
      </c>
      <c r="U41" s="296">
        <f t="shared" si="0"/>
        <v>2354</v>
      </c>
      <c r="V41" s="37">
        <v>31</v>
      </c>
    </row>
    <row r="42" spans="1:22" ht="16.5" x14ac:dyDescent="0.25">
      <c r="A42" s="290">
        <v>32</v>
      </c>
      <c r="B42" s="571" t="s">
        <v>569</v>
      </c>
      <c r="C42" s="44" t="s">
        <v>91</v>
      </c>
      <c r="D42" s="72">
        <v>11</v>
      </c>
      <c r="E42" s="39">
        <v>2222</v>
      </c>
      <c r="F42" s="40"/>
      <c r="G42" s="299"/>
      <c r="H42" s="72"/>
      <c r="I42" s="298"/>
      <c r="J42" s="40"/>
      <c r="K42" s="299"/>
      <c r="L42" s="72"/>
      <c r="M42" s="298"/>
      <c r="N42" s="40"/>
      <c r="O42" s="299"/>
      <c r="P42" s="72"/>
      <c r="Q42" s="298"/>
      <c r="R42" s="40"/>
      <c r="S42" s="299"/>
      <c r="T42" s="295">
        <f t="shared" si="0"/>
        <v>11</v>
      </c>
      <c r="U42" s="296">
        <f t="shared" si="0"/>
        <v>2222</v>
      </c>
      <c r="V42" s="37">
        <v>32</v>
      </c>
    </row>
    <row r="43" spans="1:22" ht="16.5" x14ac:dyDescent="0.25">
      <c r="A43" s="290">
        <v>33</v>
      </c>
      <c r="B43" s="571" t="s">
        <v>570</v>
      </c>
      <c r="C43" s="44" t="s">
        <v>64</v>
      </c>
      <c r="D43" s="72">
        <v>12</v>
      </c>
      <c r="E43" s="39">
        <v>3243.6</v>
      </c>
      <c r="F43" s="40"/>
      <c r="G43" s="299"/>
      <c r="H43" s="72"/>
      <c r="I43" s="298"/>
      <c r="J43" s="40"/>
      <c r="K43" s="299"/>
      <c r="L43" s="72"/>
      <c r="M43" s="298"/>
      <c r="N43" s="40"/>
      <c r="O43" s="299"/>
      <c r="P43" s="72"/>
      <c r="Q43" s="298"/>
      <c r="R43" s="40"/>
      <c r="S43" s="299"/>
      <c r="T43" s="295">
        <f t="shared" ref="T43:U45" si="1">IF(ISNUMBER(D43)=TRUE,SUM(D43,F43,H43,J43,L43,N43,P43,R43),"")</f>
        <v>12</v>
      </c>
      <c r="U43" s="296">
        <f t="shared" si="1"/>
        <v>3243.6</v>
      </c>
      <c r="V43" s="37">
        <v>33</v>
      </c>
    </row>
    <row r="44" spans="1:22" ht="16.5" x14ac:dyDescent="0.25">
      <c r="A44" s="290">
        <v>34</v>
      </c>
      <c r="B44" s="571" t="s">
        <v>571</v>
      </c>
      <c r="C44" s="44" t="s">
        <v>91</v>
      </c>
      <c r="D44" s="72">
        <v>12</v>
      </c>
      <c r="E44" s="39">
        <v>2729</v>
      </c>
      <c r="F44" s="303"/>
      <c r="G44" s="304"/>
      <c r="H44" s="305"/>
      <c r="I44" s="306"/>
      <c r="J44" s="303"/>
      <c r="K44" s="304"/>
      <c r="L44" s="72"/>
      <c r="M44" s="39"/>
      <c r="N44" s="40"/>
      <c r="O44" s="41"/>
      <c r="P44" s="72"/>
      <c r="Q44" s="39"/>
      <c r="R44" s="40"/>
      <c r="S44" s="41"/>
      <c r="T44" s="295">
        <f t="shared" si="1"/>
        <v>12</v>
      </c>
      <c r="U44" s="296">
        <f t="shared" si="1"/>
        <v>2729</v>
      </c>
      <c r="V44" s="37">
        <v>34</v>
      </c>
    </row>
    <row r="45" spans="1:22" ht="16.5" x14ac:dyDescent="0.25">
      <c r="A45" s="290">
        <v>35</v>
      </c>
      <c r="B45" s="574" t="s">
        <v>572</v>
      </c>
      <c r="C45" s="575" t="s">
        <v>90</v>
      </c>
      <c r="D45" s="576">
        <v>12</v>
      </c>
      <c r="E45" s="41">
        <v>2325</v>
      </c>
      <c r="F45" s="40"/>
      <c r="G45" s="41"/>
      <c r="H45" s="72"/>
      <c r="I45" s="39"/>
      <c r="J45" s="40"/>
      <c r="K45" s="41"/>
      <c r="L45" s="72"/>
      <c r="M45" s="39"/>
      <c r="N45" s="40"/>
      <c r="O45" s="41"/>
      <c r="P45" s="72"/>
      <c r="Q45" s="39"/>
      <c r="R45" s="40"/>
      <c r="S45" s="41"/>
      <c r="T45" s="577">
        <f t="shared" si="1"/>
        <v>12</v>
      </c>
      <c r="U45" s="578">
        <f t="shared" si="1"/>
        <v>2325</v>
      </c>
      <c r="V45" s="579">
        <v>35</v>
      </c>
    </row>
    <row r="46" spans="1:22" ht="16.5" x14ac:dyDescent="0.25">
      <c r="A46" s="291">
        <v>36</v>
      </c>
      <c r="B46" s="596" t="s">
        <v>573</v>
      </c>
      <c r="C46" s="44" t="s">
        <v>551</v>
      </c>
      <c r="D46" s="72">
        <v>12</v>
      </c>
      <c r="E46" s="595">
        <v>1703</v>
      </c>
      <c r="F46" s="581"/>
      <c r="G46" s="284"/>
      <c r="H46" s="585"/>
      <c r="I46" s="284"/>
      <c r="J46" s="585"/>
      <c r="K46" s="284"/>
      <c r="L46" s="585"/>
      <c r="M46" s="284"/>
      <c r="N46" s="585"/>
      <c r="O46" s="284"/>
      <c r="P46" s="585"/>
      <c r="Q46" s="284"/>
      <c r="R46" s="585"/>
      <c r="S46" s="284"/>
      <c r="T46" s="601">
        <f t="shared" ref="T46:T50" si="2">IF(ISNUMBER(D46)=TRUE,SUM(D46,F46,H46,J46,L46,N46,P46,R46),"")</f>
        <v>12</v>
      </c>
      <c r="U46" s="578">
        <f t="shared" ref="U46:U50" si="3">IF(ISNUMBER(E46)=TRUE,SUM(E46,G46,I46,K46,M46,O46,Q46,S46),"")</f>
        <v>1703</v>
      </c>
      <c r="V46" s="603">
        <v>36</v>
      </c>
    </row>
    <row r="47" spans="1:22" ht="16.5" x14ac:dyDescent="0.25">
      <c r="A47" s="290">
        <v>37</v>
      </c>
      <c r="B47" s="44" t="s">
        <v>574</v>
      </c>
      <c r="C47" s="500" t="s">
        <v>89</v>
      </c>
      <c r="D47" s="597">
        <v>13</v>
      </c>
      <c r="E47" s="589">
        <v>1879</v>
      </c>
      <c r="F47" s="584"/>
      <c r="G47" s="599"/>
      <c r="H47" s="586"/>
      <c r="I47" s="599"/>
      <c r="J47" s="586"/>
      <c r="K47" s="599"/>
      <c r="L47" s="586"/>
      <c r="M47" s="599"/>
      <c r="N47" s="586"/>
      <c r="O47" s="599"/>
      <c r="P47" s="586"/>
      <c r="Q47" s="599"/>
      <c r="R47" s="586"/>
      <c r="S47" s="599"/>
      <c r="T47" s="601">
        <f t="shared" si="2"/>
        <v>13</v>
      </c>
      <c r="U47" s="557">
        <f t="shared" si="3"/>
        <v>1879</v>
      </c>
      <c r="V47" s="579">
        <v>37</v>
      </c>
    </row>
    <row r="48" spans="1:22" ht="16.5" x14ac:dyDescent="0.25">
      <c r="A48" s="290">
        <v>38</v>
      </c>
      <c r="B48" s="44" t="s">
        <v>547</v>
      </c>
      <c r="C48" s="288" t="s">
        <v>403</v>
      </c>
      <c r="D48" s="598">
        <v>13</v>
      </c>
      <c r="E48" s="594">
        <v>1788</v>
      </c>
      <c r="F48" s="580"/>
      <c r="G48" s="600"/>
      <c r="H48" s="587"/>
      <c r="I48" s="600"/>
      <c r="J48" s="587"/>
      <c r="K48" s="600"/>
      <c r="L48" s="587"/>
      <c r="M48" s="600"/>
      <c r="N48" s="587"/>
      <c r="O48" s="600"/>
      <c r="P48" s="587"/>
      <c r="Q48" s="600"/>
      <c r="R48" s="587"/>
      <c r="S48" s="600"/>
      <c r="T48" s="602">
        <f t="shared" si="2"/>
        <v>13</v>
      </c>
      <c r="U48" s="590">
        <f t="shared" si="3"/>
        <v>1788</v>
      </c>
      <c r="V48" s="37">
        <v>38</v>
      </c>
    </row>
    <row r="49" spans="1:22" ht="16.5" x14ac:dyDescent="0.25">
      <c r="A49" s="290">
        <v>39</v>
      </c>
      <c r="B49" s="288" t="s">
        <v>575</v>
      </c>
      <c r="C49" s="44" t="s">
        <v>87</v>
      </c>
      <c r="D49" s="68">
        <v>13</v>
      </c>
      <c r="E49" s="582">
        <v>1551</v>
      </c>
      <c r="F49" s="583"/>
      <c r="G49" s="599"/>
      <c r="H49" s="587"/>
      <c r="I49" s="600"/>
      <c r="J49" s="587"/>
      <c r="K49" s="600"/>
      <c r="L49" s="587"/>
      <c r="M49" s="600"/>
      <c r="N49" s="587"/>
      <c r="O49" s="600"/>
      <c r="P49" s="587"/>
      <c r="Q49" s="600"/>
      <c r="R49" s="587"/>
      <c r="S49" s="600"/>
      <c r="T49" s="35">
        <f t="shared" si="2"/>
        <v>13</v>
      </c>
      <c r="U49" s="592">
        <f t="shared" si="3"/>
        <v>1551</v>
      </c>
      <c r="V49" s="579">
        <v>39</v>
      </c>
    </row>
    <row r="50" spans="1:22" x14ac:dyDescent="0.25">
      <c r="H50" s="588"/>
      <c r="J50" s="588"/>
      <c r="N50" s="588"/>
      <c r="T50" s="591" t="str">
        <f t="shared" si="2"/>
        <v/>
      </c>
      <c r="U50" s="301" t="str">
        <f t="shared" si="3"/>
        <v/>
      </c>
    </row>
    <row r="51" spans="1:22" x14ac:dyDescent="0.25">
      <c r="T51" s="593"/>
      <c r="U51" s="585"/>
    </row>
  </sheetData>
  <mergeCells count="23">
    <mergeCell ref="P7:Q7"/>
    <mergeCell ref="R7:S7"/>
    <mergeCell ref="F7:G7"/>
    <mergeCell ref="H7:I7"/>
    <mergeCell ref="J7:K7"/>
    <mergeCell ref="L7:M7"/>
    <mergeCell ref="N7:O7"/>
    <mergeCell ref="B1:E1"/>
    <mergeCell ref="A6:A8"/>
    <mergeCell ref="B6:B8"/>
    <mergeCell ref="C6:C8"/>
    <mergeCell ref="D6:E6"/>
    <mergeCell ref="A3:V3"/>
    <mergeCell ref="A4:V4"/>
    <mergeCell ref="F6:G6"/>
    <mergeCell ref="H6:I6"/>
    <mergeCell ref="J6:K6"/>
    <mergeCell ref="L6:M6"/>
    <mergeCell ref="N6:O6"/>
    <mergeCell ref="P6:Q6"/>
    <mergeCell ref="R6:S6"/>
    <mergeCell ref="T6:V7"/>
    <mergeCell ref="D7:E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1:T50" xr:uid="{00000000-0002-0000-0900-000000000000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B1517-0DAB-458C-A9C9-ED0E116DA6F1}">
  <sheetPr codeName="List3">
    <pageSetUpPr fitToPage="1"/>
  </sheetPr>
  <dimension ref="A1:AE53"/>
  <sheetViews>
    <sheetView showRowColHeaders="0" zoomScale="90" zoomScaleNormal="90" workbookViewId="0">
      <selection activeCell="AH25" sqref="AH25"/>
    </sheetView>
  </sheetViews>
  <sheetFormatPr defaultRowHeight="15" x14ac:dyDescent="0.2"/>
  <cols>
    <col min="1" max="1" width="4.5" style="358" customWidth="1"/>
    <col min="2" max="2" width="19.125" style="364" bestFit="1" customWidth="1"/>
    <col min="3" max="3" width="17.375" style="360" customWidth="1"/>
    <col min="4" max="4" width="4.125" style="360" customWidth="1"/>
    <col min="5" max="5" width="6.875" style="361" customWidth="1"/>
    <col min="6" max="6" width="4.125" style="360" customWidth="1"/>
    <col min="7" max="7" width="8.125" style="361" customWidth="1"/>
    <col min="8" max="8" width="4.125" style="360" customWidth="1"/>
    <col min="9" max="9" width="8.125" style="361" customWidth="1"/>
    <col min="10" max="10" width="4.125" style="360" customWidth="1"/>
    <col min="11" max="11" width="8.125" style="361" customWidth="1"/>
    <col min="12" max="12" width="4.125" style="360" customWidth="1"/>
    <col min="13" max="13" width="8.125" style="361" customWidth="1"/>
    <col min="14" max="14" width="4.125" style="360" customWidth="1"/>
    <col min="15" max="15" width="8.125" style="361" customWidth="1"/>
    <col min="16" max="16" width="4.125" style="360" customWidth="1"/>
    <col min="17" max="17" width="8.125" style="361" customWidth="1"/>
    <col min="18" max="18" width="4.125" style="360" customWidth="1"/>
    <col min="19" max="19" width="8.125" style="361" customWidth="1"/>
    <col min="20" max="20" width="9.5" style="361" customWidth="1"/>
    <col min="21" max="21" width="5.875" style="360" customWidth="1"/>
    <col min="22" max="22" width="8.75" style="361" customWidth="1"/>
    <col min="23" max="23" width="9.25" style="360" customWidth="1"/>
    <col min="24" max="26" width="8" style="360" hidden="1" customWidth="1"/>
    <col min="27" max="27" width="9.5" style="360" hidden="1" customWidth="1"/>
    <col min="28" max="28" width="13.625" style="360" hidden="1" customWidth="1"/>
    <col min="29" max="29" width="12.75" style="360" hidden="1" customWidth="1"/>
    <col min="30" max="31" width="8" style="360" hidden="1" customWidth="1"/>
    <col min="32" max="16384" width="9" style="360"/>
  </cols>
  <sheetData>
    <row r="1" spans="1:31" ht="23.25" x14ac:dyDescent="0.35">
      <c r="B1" s="698" t="s">
        <v>259</v>
      </c>
      <c r="C1" s="698"/>
      <c r="K1" s="362" t="s">
        <v>0</v>
      </c>
      <c r="Q1" s="360"/>
    </row>
    <row r="2" spans="1:31" ht="23.25" x14ac:dyDescent="0.35">
      <c r="B2" s="699" t="s">
        <v>258</v>
      </c>
      <c r="C2" s="699"/>
      <c r="K2" s="362" t="s">
        <v>351</v>
      </c>
    </row>
    <row r="3" spans="1:31" ht="23.25" x14ac:dyDescent="0.35">
      <c r="K3" s="362" t="s">
        <v>1</v>
      </c>
    </row>
    <row r="4" spans="1:31" ht="15.75" thickBot="1" x14ac:dyDescent="0.25">
      <c r="B4" s="365"/>
      <c r="D4" s="366"/>
      <c r="E4" s="367"/>
      <c r="H4" s="366"/>
      <c r="I4" s="367"/>
      <c r="L4" s="366"/>
      <c r="M4" s="367"/>
      <c r="P4" s="366"/>
      <c r="Q4" s="367"/>
    </row>
    <row r="5" spans="1:31" ht="27.75" customHeight="1" thickTop="1" x14ac:dyDescent="0.2">
      <c r="A5" s="780" t="s">
        <v>2</v>
      </c>
      <c r="B5" s="702" t="s">
        <v>3</v>
      </c>
      <c r="C5" s="704" t="s">
        <v>4</v>
      </c>
      <c r="D5" s="684" t="s">
        <v>5</v>
      </c>
      <c r="E5" s="685"/>
      <c r="F5" s="682" t="s">
        <v>6</v>
      </c>
      <c r="G5" s="683"/>
      <c r="H5" s="684" t="s">
        <v>7</v>
      </c>
      <c r="I5" s="685"/>
      <c r="J5" s="682" t="s">
        <v>8</v>
      </c>
      <c r="K5" s="683"/>
      <c r="L5" s="684" t="s">
        <v>9</v>
      </c>
      <c r="M5" s="685"/>
      <c r="N5" s="682" t="s">
        <v>10</v>
      </c>
      <c r="O5" s="683"/>
      <c r="P5" s="684" t="s">
        <v>11</v>
      </c>
      <c r="Q5" s="685"/>
      <c r="R5" s="682" t="s">
        <v>12</v>
      </c>
      <c r="S5" s="683"/>
      <c r="T5" s="368" t="s">
        <v>38</v>
      </c>
      <c r="U5" s="692" t="s">
        <v>13</v>
      </c>
      <c r="V5" s="693"/>
      <c r="W5" s="694"/>
    </row>
    <row r="6" spans="1:31" ht="39.950000000000003" customHeight="1" x14ac:dyDescent="0.2">
      <c r="A6" s="781"/>
      <c r="B6" s="703"/>
      <c r="C6" s="705"/>
      <c r="D6" s="778" t="s">
        <v>349</v>
      </c>
      <c r="E6" s="779"/>
      <c r="F6" s="778"/>
      <c r="G6" s="779"/>
      <c r="H6" s="690"/>
      <c r="I6" s="691"/>
      <c r="J6" s="690"/>
      <c r="K6" s="691"/>
      <c r="L6" s="690"/>
      <c r="M6" s="691"/>
      <c r="N6" s="690"/>
      <c r="O6" s="691"/>
      <c r="P6" s="688"/>
      <c r="Q6" s="691"/>
      <c r="R6" s="688"/>
      <c r="S6" s="691"/>
      <c r="T6" s="369">
        <v>-0.5</v>
      </c>
      <c r="U6" s="695"/>
      <c r="V6" s="696"/>
      <c r="W6" s="697"/>
    </row>
    <row r="7" spans="1:31" ht="12.75" customHeight="1" x14ac:dyDescent="0.2">
      <c r="A7" s="781"/>
      <c r="B7" s="703"/>
      <c r="C7" s="705"/>
      <c r="D7" s="370"/>
      <c r="E7" s="371"/>
      <c r="F7" s="370"/>
      <c r="G7" s="372"/>
      <c r="H7" s="373"/>
      <c r="I7" s="371"/>
      <c r="J7" s="370"/>
      <c r="K7" s="372"/>
      <c r="L7" s="373"/>
      <c r="M7" s="371"/>
      <c r="N7" s="370"/>
      <c r="O7" s="374"/>
      <c r="P7" s="373"/>
      <c r="Q7" s="374"/>
      <c r="R7" s="373"/>
      <c r="S7" s="372"/>
      <c r="T7" s="375"/>
      <c r="U7" s="373"/>
      <c r="V7" s="376"/>
      <c r="W7" s="377"/>
      <c r="X7" s="378"/>
    </row>
    <row r="8" spans="1:31" ht="12.75" customHeight="1" x14ac:dyDescent="0.2">
      <c r="A8" s="379"/>
      <c r="B8" s="380"/>
      <c r="C8" s="381"/>
      <c r="D8" s="382" t="s">
        <v>14</v>
      </c>
      <c r="E8" s="383" t="s">
        <v>15</v>
      </c>
      <c r="F8" s="382" t="s">
        <v>14</v>
      </c>
      <c r="G8" s="384" t="s">
        <v>15</v>
      </c>
      <c r="H8" s="385" t="s">
        <v>14</v>
      </c>
      <c r="I8" s="383" t="s">
        <v>15</v>
      </c>
      <c r="J8" s="382" t="s">
        <v>14</v>
      </c>
      <c r="K8" s="384" t="s">
        <v>15</v>
      </c>
      <c r="L8" s="385" t="s">
        <v>14</v>
      </c>
      <c r="M8" s="383" t="s">
        <v>15</v>
      </c>
      <c r="N8" s="382" t="s">
        <v>14</v>
      </c>
      <c r="O8" s="386" t="s">
        <v>15</v>
      </c>
      <c r="P8" s="385" t="s">
        <v>14</v>
      </c>
      <c r="Q8" s="383" t="s">
        <v>15</v>
      </c>
      <c r="R8" s="382" t="s">
        <v>14</v>
      </c>
      <c r="S8" s="384" t="s">
        <v>15</v>
      </c>
      <c r="T8" s="387"/>
      <c r="U8" s="385" t="s">
        <v>14</v>
      </c>
      <c r="V8" s="388" t="s">
        <v>16</v>
      </c>
      <c r="W8" s="389" t="s">
        <v>17</v>
      </c>
    </row>
    <row r="9" spans="1:31" ht="12.75" customHeight="1" thickBot="1" x14ac:dyDescent="0.25">
      <c r="A9" s="390"/>
      <c r="B9" s="391"/>
      <c r="C9" s="392"/>
      <c r="D9" s="393"/>
      <c r="E9" s="394"/>
      <c r="F9" s="393"/>
      <c r="G9" s="395"/>
      <c r="H9" s="393"/>
      <c r="I9" s="394"/>
      <c r="J9" s="393"/>
      <c r="K9" s="395"/>
      <c r="L9" s="393"/>
      <c r="M9" s="394"/>
      <c r="N9" s="393"/>
      <c r="O9" s="395"/>
      <c r="P9" s="393"/>
      <c r="Q9" s="394"/>
      <c r="R9" s="393"/>
      <c r="S9" s="395"/>
      <c r="T9" s="396"/>
      <c r="U9" s="397"/>
      <c r="V9" s="398"/>
      <c r="W9" s="399"/>
      <c r="AD9" s="400" t="s">
        <v>60</v>
      </c>
      <c r="AE9" s="401">
        <v>0.5</v>
      </c>
    </row>
    <row r="10" spans="1:31" s="407" customFormat="1" ht="15" customHeight="1" thickTop="1" x14ac:dyDescent="0.25">
      <c r="A10" s="31">
        <v>1</v>
      </c>
      <c r="B10" s="276" t="s">
        <v>132</v>
      </c>
      <c r="C10" s="44" t="s">
        <v>133</v>
      </c>
      <c r="D10" s="68">
        <v>1</v>
      </c>
      <c r="E10" s="33">
        <v>4370</v>
      </c>
      <c r="F10" s="70">
        <v>1</v>
      </c>
      <c r="G10" s="88">
        <v>6441</v>
      </c>
      <c r="H10" s="68">
        <v>1</v>
      </c>
      <c r="I10" s="33">
        <v>2710</v>
      </c>
      <c r="J10" s="70"/>
      <c r="K10" s="34"/>
      <c r="L10" s="68"/>
      <c r="M10" s="33"/>
      <c r="N10" s="70"/>
      <c r="O10" s="34"/>
      <c r="P10" s="68"/>
      <c r="Q10" s="33"/>
      <c r="R10" s="70"/>
      <c r="S10" s="34"/>
      <c r="T10" s="289">
        <f t="shared" ref="T10:T32" si="0">IF( ISNUMBER(AE10)=TRUE,AE10,"")</f>
        <v>0.5</v>
      </c>
      <c r="U10" s="35">
        <f t="shared" ref="U10:U32" si="1">IF(ISNUMBER(D10)=TRUE,SUM(D10,F10,H10,J10,L10,N10,P10,R10)-T10,"")</f>
        <v>2.5</v>
      </c>
      <c r="V10" s="36">
        <f t="shared" ref="V10:V32" si="2">IF(ISNUMBER(E10)=TRUE,SUM(E10,G10,I10,K10,M10,O10,Q10,S10),"")</f>
        <v>13521</v>
      </c>
      <c r="W10" s="37">
        <f t="shared" ref="W10:W32" si="3">IF(ISNUMBER(AC10)=TRUE,AC10,"")</f>
        <v>1</v>
      </c>
      <c r="X10" s="407">
        <f t="shared" ref="X10:X49" si="4">IF(ISNUMBER(W10)=TRUE,1,"")</f>
        <v>1</v>
      </c>
      <c r="Y10" s="407">
        <f>IF(ISNUMBER(U10)=TRUE,U10,"")</f>
        <v>2.5</v>
      </c>
      <c r="Z10" s="407">
        <f>IF(ISNUMBER(V10)=TRUE,V10,"")</f>
        <v>13521</v>
      </c>
      <c r="AA10" s="408">
        <f>MAX(E10,G10,I10,K10,M10,O10,Q10,S10)</f>
        <v>6441</v>
      </c>
      <c r="AB10" s="407">
        <f>IF(ISNUMBER(Y10)=TRUE,Y10-Z10/100000-AA10/1000000000,"")</f>
        <v>2.3647835590000001</v>
      </c>
      <c r="AC10" s="407">
        <f t="shared" ref="AC10:AC49" si="5">IF(ISNUMBER(AB10)=TRUE,RANK(AB10,$AB$10:$AB$49,1),"")</f>
        <v>1</v>
      </c>
      <c r="AD10" s="407">
        <f>IF(OR(ISNUMBER(D10)=TRUE,ISNUMBER(F10)=TRUE,ISNUMBER(H10)=TRUE,ISNUMBER(J10)=TRUE,ISNUMBER(L10)=TRUE,ISNUMBER(N10)=TRUE,ISNUMBER(P10)=TRUE,ISNUMBER(R10)=TRUE),MAX(D10,F10,H10,J10,L10,N10,P10,R10),"")</f>
        <v>1</v>
      </c>
      <c r="AE10" s="407">
        <f>IF(ISNUMBER(AD10),AD10*50%,"")</f>
        <v>0.5</v>
      </c>
    </row>
    <row r="11" spans="1:31" s="407" customFormat="1" ht="15" customHeight="1" x14ac:dyDescent="0.25">
      <c r="A11" s="38">
        <v>2</v>
      </c>
      <c r="B11" s="43" t="s">
        <v>137</v>
      </c>
      <c r="C11" s="44" t="s">
        <v>138</v>
      </c>
      <c r="D11" s="72">
        <v>2</v>
      </c>
      <c r="E11" s="39">
        <v>2368</v>
      </c>
      <c r="F11" s="40">
        <v>1</v>
      </c>
      <c r="G11" s="41">
        <v>4902</v>
      </c>
      <c r="H11" s="72">
        <v>3</v>
      </c>
      <c r="I11" s="39">
        <v>2254</v>
      </c>
      <c r="J11" s="40"/>
      <c r="K11" s="41"/>
      <c r="L11" s="72"/>
      <c r="M11" s="39"/>
      <c r="N11" s="40"/>
      <c r="O11" s="41"/>
      <c r="P11" s="72"/>
      <c r="Q11" s="39"/>
      <c r="R11" s="40"/>
      <c r="S11" s="41"/>
      <c r="T11" s="289">
        <f t="shared" si="0"/>
        <v>1.5</v>
      </c>
      <c r="U11" s="35">
        <f t="shared" si="1"/>
        <v>4.5</v>
      </c>
      <c r="V11" s="36">
        <f t="shared" si="2"/>
        <v>9524</v>
      </c>
      <c r="W11" s="37">
        <f t="shared" si="3"/>
        <v>2</v>
      </c>
      <c r="X11" s="407">
        <f t="shared" si="4"/>
        <v>1</v>
      </c>
      <c r="Y11" s="407">
        <f t="shared" ref="Y11:Z49" si="6">IF(ISNUMBER(U11)=TRUE,U11,"")</f>
        <v>4.5</v>
      </c>
      <c r="Z11" s="407">
        <f t="shared" si="6"/>
        <v>9524</v>
      </c>
      <c r="AA11" s="408">
        <f t="shared" ref="AA11:AA49" si="7">MAX(E11,G11,I11,K11,M11,O11,Q11,S11)</f>
        <v>4902</v>
      </c>
      <c r="AB11" s="407">
        <f t="shared" ref="AB11:AB49" si="8">IF(ISNUMBER(Y11)=TRUE,Y11-Z11/100000-AA11/1000000000,"")</f>
        <v>4.4047550979999999</v>
      </c>
      <c r="AC11" s="407">
        <f t="shared" si="5"/>
        <v>2</v>
      </c>
      <c r="AD11" s="407">
        <f t="shared" ref="AD11:AD49" si="9">IF(OR(ISNUMBER(D11)=TRUE,ISNUMBER(F11)=TRUE,ISNUMBER(H11)=TRUE,ISNUMBER(J11)=TRUE,ISNUMBER(L11)=TRUE,ISNUMBER(N11)=TRUE,ISNUMBER(P11)=TRUE,ISNUMBER(R11)=TRUE),MAX(D11,F11,H11,J11,L11,N11,P11,R11),"")</f>
        <v>3</v>
      </c>
      <c r="AE11" s="407">
        <f t="shared" ref="AE11:AE49" si="10">IF(ISNUMBER(AD11),AD11*50%,"")</f>
        <v>1.5</v>
      </c>
    </row>
    <row r="12" spans="1:31" s="407" customFormat="1" ht="15" customHeight="1" x14ac:dyDescent="0.25">
      <c r="A12" s="38">
        <v>3</v>
      </c>
      <c r="B12" s="43" t="s">
        <v>136</v>
      </c>
      <c r="C12" s="44" t="s">
        <v>133</v>
      </c>
      <c r="D12" s="72">
        <v>2</v>
      </c>
      <c r="E12" s="39">
        <v>2482</v>
      </c>
      <c r="F12" s="40">
        <v>2</v>
      </c>
      <c r="G12" s="41">
        <v>4875</v>
      </c>
      <c r="H12" s="72">
        <v>2</v>
      </c>
      <c r="I12" s="39">
        <v>2186</v>
      </c>
      <c r="J12" s="40"/>
      <c r="K12" s="41"/>
      <c r="L12" s="72"/>
      <c r="M12" s="39"/>
      <c r="N12" s="40"/>
      <c r="O12" s="41"/>
      <c r="P12" s="72"/>
      <c r="Q12" s="39"/>
      <c r="R12" s="40"/>
      <c r="S12" s="41"/>
      <c r="T12" s="289">
        <f t="shared" si="0"/>
        <v>1</v>
      </c>
      <c r="U12" s="35">
        <f t="shared" si="1"/>
        <v>5</v>
      </c>
      <c r="V12" s="36">
        <f t="shared" si="2"/>
        <v>9543</v>
      </c>
      <c r="W12" s="37">
        <f t="shared" si="3"/>
        <v>3</v>
      </c>
      <c r="X12" s="407">
        <f t="shared" si="4"/>
        <v>1</v>
      </c>
      <c r="Y12" s="407">
        <f t="shared" si="6"/>
        <v>5</v>
      </c>
      <c r="Z12" s="407">
        <f t="shared" si="6"/>
        <v>9543</v>
      </c>
      <c r="AA12" s="408">
        <f t="shared" si="7"/>
        <v>4875</v>
      </c>
      <c r="AB12" s="407">
        <f t="shared" si="8"/>
        <v>4.9045651249999995</v>
      </c>
      <c r="AC12" s="407">
        <f t="shared" si="5"/>
        <v>3</v>
      </c>
      <c r="AD12" s="407">
        <f t="shared" si="9"/>
        <v>2</v>
      </c>
      <c r="AE12" s="407">
        <f t="shared" si="10"/>
        <v>1</v>
      </c>
    </row>
    <row r="13" spans="1:31" s="407" customFormat="1" ht="15" customHeight="1" x14ac:dyDescent="0.25">
      <c r="A13" s="31">
        <v>4</v>
      </c>
      <c r="B13" s="43" t="s">
        <v>143</v>
      </c>
      <c r="C13" s="44" t="s">
        <v>138</v>
      </c>
      <c r="D13" s="72">
        <v>4</v>
      </c>
      <c r="E13" s="39">
        <v>1893</v>
      </c>
      <c r="F13" s="40">
        <v>3</v>
      </c>
      <c r="G13" s="41">
        <v>2875</v>
      </c>
      <c r="H13" s="72">
        <v>1</v>
      </c>
      <c r="I13" s="39">
        <v>2845</v>
      </c>
      <c r="J13" s="40"/>
      <c r="K13" s="41"/>
      <c r="L13" s="72"/>
      <c r="M13" s="39"/>
      <c r="N13" s="40"/>
      <c r="O13" s="41"/>
      <c r="P13" s="72"/>
      <c r="Q13" s="39"/>
      <c r="R13" s="40"/>
      <c r="S13" s="41"/>
      <c r="T13" s="289">
        <f t="shared" si="0"/>
        <v>2</v>
      </c>
      <c r="U13" s="35">
        <f t="shared" si="1"/>
        <v>6</v>
      </c>
      <c r="V13" s="36">
        <f t="shared" si="2"/>
        <v>7613</v>
      </c>
      <c r="W13" s="37">
        <f t="shared" si="3"/>
        <v>4</v>
      </c>
      <c r="X13" s="407">
        <f t="shared" si="4"/>
        <v>1</v>
      </c>
      <c r="Y13" s="407">
        <f t="shared" si="6"/>
        <v>6</v>
      </c>
      <c r="Z13" s="407">
        <f t="shared" si="6"/>
        <v>7613</v>
      </c>
      <c r="AA13" s="408">
        <f t="shared" si="7"/>
        <v>2875</v>
      </c>
      <c r="AB13" s="407">
        <f t="shared" si="8"/>
        <v>5.9238671250000001</v>
      </c>
      <c r="AC13" s="407">
        <f t="shared" si="5"/>
        <v>4</v>
      </c>
      <c r="AD13" s="407">
        <f t="shared" si="9"/>
        <v>4</v>
      </c>
      <c r="AE13" s="407">
        <f t="shared" si="10"/>
        <v>2</v>
      </c>
    </row>
    <row r="14" spans="1:31" s="407" customFormat="1" ht="15" customHeight="1" x14ac:dyDescent="0.25">
      <c r="A14" s="38">
        <v>5</v>
      </c>
      <c r="B14" s="43" t="s">
        <v>141</v>
      </c>
      <c r="C14" s="44" t="s">
        <v>142</v>
      </c>
      <c r="D14" s="72">
        <v>4</v>
      </c>
      <c r="E14" s="39">
        <v>2133</v>
      </c>
      <c r="F14" s="40">
        <v>2</v>
      </c>
      <c r="G14" s="41">
        <v>3348</v>
      </c>
      <c r="H14" s="72">
        <v>5</v>
      </c>
      <c r="I14" s="39">
        <v>1668</v>
      </c>
      <c r="J14" s="40"/>
      <c r="K14" s="41"/>
      <c r="L14" s="72"/>
      <c r="M14" s="39"/>
      <c r="N14" s="40"/>
      <c r="O14" s="41"/>
      <c r="P14" s="72"/>
      <c r="Q14" s="39"/>
      <c r="R14" s="40"/>
      <c r="S14" s="41"/>
      <c r="T14" s="289">
        <f t="shared" si="0"/>
        <v>2.5</v>
      </c>
      <c r="U14" s="35">
        <f t="shared" si="1"/>
        <v>8.5</v>
      </c>
      <c r="V14" s="36">
        <f t="shared" si="2"/>
        <v>7149</v>
      </c>
      <c r="W14" s="37">
        <f t="shared" si="3"/>
        <v>5</v>
      </c>
      <c r="X14" s="407">
        <f t="shared" si="4"/>
        <v>1</v>
      </c>
      <c r="Y14" s="407">
        <f t="shared" si="6"/>
        <v>8.5</v>
      </c>
      <c r="Z14" s="407">
        <f t="shared" si="6"/>
        <v>7149</v>
      </c>
      <c r="AA14" s="408">
        <f t="shared" si="7"/>
        <v>3348</v>
      </c>
      <c r="AB14" s="407">
        <f t="shared" si="8"/>
        <v>8.4285066519999994</v>
      </c>
      <c r="AC14" s="407">
        <f t="shared" si="5"/>
        <v>5</v>
      </c>
      <c r="AD14" s="407">
        <f t="shared" si="9"/>
        <v>5</v>
      </c>
      <c r="AE14" s="407">
        <f t="shared" si="10"/>
        <v>2.5</v>
      </c>
    </row>
    <row r="15" spans="1:31" s="407" customFormat="1" ht="15" customHeight="1" x14ac:dyDescent="0.25">
      <c r="A15" s="38">
        <v>6</v>
      </c>
      <c r="B15" s="43" t="s">
        <v>140</v>
      </c>
      <c r="C15" s="44" t="s">
        <v>133</v>
      </c>
      <c r="D15" s="72">
        <v>3</v>
      </c>
      <c r="E15" s="39">
        <v>2260</v>
      </c>
      <c r="F15" s="40">
        <v>5</v>
      </c>
      <c r="G15" s="41">
        <v>2612</v>
      </c>
      <c r="H15" s="72">
        <v>3</v>
      </c>
      <c r="I15" s="39">
        <v>1863</v>
      </c>
      <c r="J15" s="40"/>
      <c r="K15" s="41"/>
      <c r="L15" s="72"/>
      <c r="M15" s="39"/>
      <c r="N15" s="40"/>
      <c r="O15" s="41"/>
      <c r="P15" s="72"/>
      <c r="Q15" s="39"/>
      <c r="R15" s="40"/>
      <c r="S15" s="41"/>
      <c r="T15" s="289">
        <f t="shared" si="0"/>
        <v>2.5</v>
      </c>
      <c r="U15" s="35">
        <f t="shared" si="1"/>
        <v>8.5</v>
      </c>
      <c r="V15" s="36">
        <f t="shared" si="2"/>
        <v>6735</v>
      </c>
      <c r="W15" s="37">
        <f t="shared" si="3"/>
        <v>6</v>
      </c>
      <c r="X15" s="407">
        <f t="shared" si="4"/>
        <v>1</v>
      </c>
      <c r="Y15" s="407">
        <f t="shared" si="6"/>
        <v>8.5</v>
      </c>
      <c r="Z15" s="407">
        <f t="shared" si="6"/>
        <v>6735</v>
      </c>
      <c r="AA15" s="408">
        <f t="shared" si="7"/>
        <v>2612</v>
      </c>
      <c r="AB15" s="407">
        <f t="shared" si="8"/>
        <v>8.4326473880000012</v>
      </c>
      <c r="AC15" s="407">
        <f t="shared" si="5"/>
        <v>6</v>
      </c>
      <c r="AD15" s="407">
        <f t="shared" si="9"/>
        <v>5</v>
      </c>
      <c r="AE15" s="407">
        <f t="shared" si="10"/>
        <v>2.5</v>
      </c>
    </row>
    <row r="16" spans="1:31" s="407" customFormat="1" ht="15" customHeight="1" x14ac:dyDescent="0.25">
      <c r="A16" s="31">
        <v>7</v>
      </c>
      <c r="B16" s="43" t="s">
        <v>139</v>
      </c>
      <c r="C16" s="44" t="s">
        <v>133</v>
      </c>
      <c r="D16" s="72">
        <v>3</v>
      </c>
      <c r="E16" s="39">
        <v>2390</v>
      </c>
      <c r="F16" s="40">
        <v>3</v>
      </c>
      <c r="G16" s="41">
        <v>2928</v>
      </c>
      <c r="H16" s="72">
        <v>7</v>
      </c>
      <c r="I16" s="39">
        <v>1194</v>
      </c>
      <c r="J16" s="40"/>
      <c r="K16" s="41"/>
      <c r="L16" s="72"/>
      <c r="M16" s="39"/>
      <c r="N16" s="40"/>
      <c r="O16" s="41"/>
      <c r="P16" s="72"/>
      <c r="Q16" s="39"/>
      <c r="R16" s="40"/>
      <c r="S16" s="41"/>
      <c r="T16" s="289">
        <f t="shared" si="0"/>
        <v>3.5</v>
      </c>
      <c r="U16" s="35">
        <f t="shared" si="1"/>
        <v>9.5</v>
      </c>
      <c r="V16" s="36">
        <f t="shared" si="2"/>
        <v>6512</v>
      </c>
      <c r="W16" s="37">
        <f t="shared" si="3"/>
        <v>7</v>
      </c>
      <c r="X16" s="407">
        <f t="shared" si="4"/>
        <v>1</v>
      </c>
      <c r="Y16" s="407">
        <f t="shared" si="6"/>
        <v>9.5</v>
      </c>
      <c r="Z16" s="407">
        <f t="shared" si="6"/>
        <v>6512</v>
      </c>
      <c r="AA16" s="408">
        <f t="shared" si="7"/>
        <v>2928</v>
      </c>
      <c r="AB16" s="407">
        <f t="shared" si="8"/>
        <v>9.434877071999999</v>
      </c>
      <c r="AC16" s="407">
        <f t="shared" si="5"/>
        <v>7</v>
      </c>
      <c r="AD16" s="407">
        <f t="shared" si="9"/>
        <v>7</v>
      </c>
      <c r="AE16" s="407">
        <f t="shared" si="10"/>
        <v>3.5</v>
      </c>
    </row>
    <row r="17" spans="1:31" s="407" customFormat="1" ht="15" customHeight="1" x14ac:dyDescent="0.25">
      <c r="A17" s="38">
        <v>8</v>
      </c>
      <c r="B17" s="43" t="s">
        <v>147</v>
      </c>
      <c r="C17" s="44" t="s">
        <v>142</v>
      </c>
      <c r="D17" s="72">
        <v>6</v>
      </c>
      <c r="E17" s="39">
        <v>2067</v>
      </c>
      <c r="F17" s="40">
        <v>5</v>
      </c>
      <c r="G17" s="41">
        <v>2016</v>
      </c>
      <c r="H17" s="72">
        <v>2</v>
      </c>
      <c r="I17" s="39">
        <v>2565</v>
      </c>
      <c r="J17" s="40"/>
      <c r="K17" s="41"/>
      <c r="L17" s="72"/>
      <c r="M17" s="39"/>
      <c r="N17" s="40"/>
      <c r="O17" s="41"/>
      <c r="P17" s="72"/>
      <c r="Q17" s="39"/>
      <c r="R17" s="40"/>
      <c r="S17" s="41"/>
      <c r="T17" s="289">
        <f t="shared" si="0"/>
        <v>3</v>
      </c>
      <c r="U17" s="35">
        <f t="shared" si="1"/>
        <v>10</v>
      </c>
      <c r="V17" s="36">
        <f t="shared" si="2"/>
        <v>6648</v>
      </c>
      <c r="W17" s="37">
        <f t="shared" si="3"/>
        <v>8</v>
      </c>
      <c r="X17" s="407">
        <f t="shared" si="4"/>
        <v>1</v>
      </c>
      <c r="Y17" s="407">
        <f t="shared" si="6"/>
        <v>10</v>
      </c>
      <c r="Z17" s="407">
        <f t="shared" si="6"/>
        <v>6648</v>
      </c>
      <c r="AA17" s="408">
        <f t="shared" si="7"/>
        <v>2565</v>
      </c>
      <c r="AB17" s="407">
        <f t="shared" si="8"/>
        <v>9.9335174349999988</v>
      </c>
      <c r="AC17" s="407">
        <f t="shared" si="5"/>
        <v>8</v>
      </c>
      <c r="AD17" s="407">
        <f t="shared" si="9"/>
        <v>6</v>
      </c>
      <c r="AE17" s="407">
        <f t="shared" si="10"/>
        <v>3</v>
      </c>
    </row>
    <row r="18" spans="1:31" s="407" customFormat="1" ht="15" customHeight="1" x14ac:dyDescent="0.25">
      <c r="A18" s="38">
        <v>9</v>
      </c>
      <c r="B18" s="43" t="s">
        <v>134</v>
      </c>
      <c r="C18" s="44" t="s">
        <v>135</v>
      </c>
      <c r="D18" s="72">
        <v>1</v>
      </c>
      <c r="E18" s="39">
        <v>2943</v>
      </c>
      <c r="F18" s="40">
        <v>8</v>
      </c>
      <c r="G18" s="41">
        <v>584</v>
      </c>
      <c r="H18" s="72">
        <v>5</v>
      </c>
      <c r="I18" s="39">
        <v>1565</v>
      </c>
      <c r="J18" s="40"/>
      <c r="K18" s="41"/>
      <c r="L18" s="72"/>
      <c r="M18" s="39"/>
      <c r="N18" s="40"/>
      <c r="O18" s="41"/>
      <c r="P18" s="72"/>
      <c r="Q18" s="39"/>
      <c r="R18" s="40"/>
      <c r="S18" s="41"/>
      <c r="T18" s="289">
        <f t="shared" si="0"/>
        <v>4</v>
      </c>
      <c r="U18" s="35">
        <f t="shared" si="1"/>
        <v>10</v>
      </c>
      <c r="V18" s="36">
        <f t="shared" si="2"/>
        <v>5092</v>
      </c>
      <c r="W18" s="37">
        <f t="shared" si="3"/>
        <v>9</v>
      </c>
      <c r="X18" s="407">
        <f t="shared" si="4"/>
        <v>1</v>
      </c>
      <c r="Y18" s="407">
        <f t="shared" si="6"/>
        <v>10</v>
      </c>
      <c r="Z18" s="407">
        <f t="shared" si="6"/>
        <v>5092</v>
      </c>
      <c r="AA18" s="408">
        <f t="shared" si="7"/>
        <v>2943</v>
      </c>
      <c r="AB18" s="407">
        <f t="shared" si="8"/>
        <v>9.9490770570000002</v>
      </c>
      <c r="AC18" s="407">
        <f t="shared" si="5"/>
        <v>9</v>
      </c>
      <c r="AD18" s="407">
        <f t="shared" si="9"/>
        <v>8</v>
      </c>
      <c r="AE18" s="407">
        <f t="shared" si="10"/>
        <v>4</v>
      </c>
    </row>
    <row r="19" spans="1:31" s="407" customFormat="1" ht="15" customHeight="1" x14ac:dyDescent="0.25">
      <c r="A19" s="31">
        <v>10</v>
      </c>
      <c r="B19" s="43" t="s">
        <v>144</v>
      </c>
      <c r="C19" s="44" t="s">
        <v>138</v>
      </c>
      <c r="D19" s="72">
        <v>5</v>
      </c>
      <c r="E19" s="39">
        <v>2133</v>
      </c>
      <c r="F19" s="40">
        <v>6</v>
      </c>
      <c r="G19" s="41">
        <v>1550</v>
      </c>
      <c r="H19" s="72">
        <v>4</v>
      </c>
      <c r="I19" s="39">
        <v>2088</v>
      </c>
      <c r="J19" s="40"/>
      <c r="K19" s="41"/>
      <c r="L19" s="72"/>
      <c r="M19" s="39"/>
      <c r="N19" s="40"/>
      <c r="O19" s="41"/>
      <c r="P19" s="72"/>
      <c r="Q19" s="39"/>
      <c r="R19" s="40"/>
      <c r="S19" s="41"/>
      <c r="T19" s="289">
        <f t="shared" si="0"/>
        <v>3</v>
      </c>
      <c r="U19" s="35">
        <f t="shared" si="1"/>
        <v>12</v>
      </c>
      <c r="V19" s="36">
        <f t="shared" si="2"/>
        <v>5771</v>
      </c>
      <c r="W19" s="37">
        <f t="shared" si="3"/>
        <v>10</v>
      </c>
      <c r="X19" s="407">
        <f t="shared" si="4"/>
        <v>1</v>
      </c>
      <c r="Y19" s="407">
        <f t="shared" si="6"/>
        <v>12</v>
      </c>
      <c r="Z19" s="407">
        <f t="shared" si="6"/>
        <v>5771</v>
      </c>
      <c r="AA19" s="408">
        <f t="shared" si="7"/>
        <v>2133</v>
      </c>
      <c r="AB19" s="407">
        <f t="shared" si="8"/>
        <v>11.942287866999999</v>
      </c>
      <c r="AC19" s="407">
        <f t="shared" si="5"/>
        <v>10</v>
      </c>
      <c r="AD19" s="407">
        <f t="shared" si="9"/>
        <v>6</v>
      </c>
      <c r="AE19" s="407">
        <f t="shared" si="10"/>
        <v>3</v>
      </c>
    </row>
    <row r="20" spans="1:31" s="407" customFormat="1" ht="15" customHeight="1" x14ac:dyDescent="0.25">
      <c r="A20" s="38">
        <v>11</v>
      </c>
      <c r="B20" s="43" t="s">
        <v>148</v>
      </c>
      <c r="C20" s="44" t="s">
        <v>135</v>
      </c>
      <c r="D20" s="72">
        <v>6</v>
      </c>
      <c r="E20" s="39">
        <v>1561</v>
      </c>
      <c r="F20" s="40">
        <v>4</v>
      </c>
      <c r="G20" s="41">
        <v>2837</v>
      </c>
      <c r="H20" s="72">
        <v>6</v>
      </c>
      <c r="I20" s="39">
        <v>1573</v>
      </c>
      <c r="J20" s="40"/>
      <c r="K20" s="41"/>
      <c r="L20" s="72"/>
      <c r="M20" s="39"/>
      <c r="N20" s="40"/>
      <c r="O20" s="41"/>
      <c r="P20" s="72"/>
      <c r="Q20" s="39"/>
      <c r="R20" s="40"/>
      <c r="S20" s="41"/>
      <c r="T20" s="289">
        <f t="shared" si="0"/>
        <v>3</v>
      </c>
      <c r="U20" s="35">
        <f t="shared" si="1"/>
        <v>13</v>
      </c>
      <c r="V20" s="36">
        <f t="shared" si="2"/>
        <v>5971</v>
      </c>
      <c r="W20" s="37">
        <f t="shared" si="3"/>
        <v>11</v>
      </c>
      <c r="X20" s="407">
        <f t="shared" si="4"/>
        <v>1</v>
      </c>
      <c r="Y20" s="407">
        <f t="shared" si="6"/>
        <v>13</v>
      </c>
      <c r="Z20" s="407">
        <f t="shared" si="6"/>
        <v>5971</v>
      </c>
      <c r="AA20" s="408">
        <f t="shared" si="7"/>
        <v>2837</v>
      </c>
      <c r="AB20" s="407">
        <f t="shared" si="8"/>
        <v>12.940287162999999</v>
      </c>
      <c r="AC20" s="407">
        <f t="shared" si="5"/>
        <v>11</v>
      </c>
      <c r="AD20" s="407">
        <f t="shared" si="9"/>
        <v>6</v>
      </c>
      <c r="AE20" s="407">
        <f t="shared" si="10"/>
        <v>3</v>
      </c>
    </row>
    <row r="21" spans="1:31" s="407" customFormat="1" ht="15" customHeight="1" x14ac:dyDescent="0.25">
      <c r="A21" s="38">
        <v>12</v>
      </c>
      <c r="B21" s="43" t="s">
        <v>145</v>
      </c>
      <c r="C21" s="44" t="s">
        <v>146</v>
      </c>
      <c r="D21" s="72">
        <v>5</v>
      </c>
      <c r="E21" s="39">
        <v>1576</v>
      </c>
      <c r="F21" s="40">
        <v>10</v>
      </c>
      <c r="G21" s="41">
        <v>1178</v>
      </c>
      <c r="H21" s="72">
        <v>4</v>
      </c>
      <c r="I21" s="39">
        <v>1833</v>
      </c>
      <c r="J21" s="40"/>
      <c r="K21" s="41"/>
      <c r="L21" s="72"/>
      <c r="M21" s="39"/>
      <c r="N21" s="40"/>
      <c r="O21" s="41"/>
      <c r="P21" s="72"/>
      <c r="Q21" s="39"/>
      <c r="R21" s="40"/>
      <c r="S21" s="41"/>
      <c r="T21" s="289">
        <f t="shared" si="0"/>
        <v>5</v>
      </c>
      <c r="U21" s="35">
        <f t="shared" si="1"/>
        <v>14</v>
      </c>
      <c r="V21" s="36">
        <f t="shared" si="2"/>
        <v>4587</v>
      </c>
      <c r="W21" s="37">
        <f t="shared" si="3"/>
        <v>12</v>
      </c>
      <c r="X21" s="407">
        <f t="shared" si="4"/>
        <v>1</v>
      </c>
      <c r="Y21" s="407">
        <f t="shared" si="6"/>
        <v>14</v>
      </c>
      <c r="Z21" s="407">
        <f t="shared" si="6"/>
        <v>4587</v>
      </c>
      <c r="AA21" s="408">
        <f t="shared" si="7"/>
        <v>1833</v>
      </c>
      <c r="AB21" s="407">
        <f t="shared" si="8"/>
        <v>13.954128166999999</v>
      </c>
      <c r="AC21" s="407">
        <f t="shared" si="5"/>
        <v>12</v>
      </c>
      <c r="AD21" s="407">
        <f t="shared" si="9"/>
        <v>10</v>
      </c>
      <c r="AE21" s="407">
        <f t="shared" si="10"/>
        <v>5</v>
      </c>
    </row>
    <row r="22" spans="1:31" ht="15" customHeight="1" x14ac:dyDescent="0.2">
      <c r="A22" s="31">
        <v>13</v>
      </c>
      <c r="B22" s="43" t="s">
        <v>152</v>
      </c>
      <c r="C22" s="44" t="s">
        <v>133</v>
      </c>
      <c r="D22" s="72">
        <v>8</v>
      </c>
      <c r="E22" s="39">
        <v>1117</v>
      </c>
      <c r="F22" s="40">
        <v>4</v>
      </c>
      <c r="G22" s="41">
        <v>2191</v>
      </c>
      <c r="H22" s="72">
        <v>9</v>
      </c>
      <c r="I22" s="39">
        <v>1268</v>
      </c>
      <c r="J22" s="40"/>
      <c r="K22" s="41"/>
      <c r="L22" s="72"/>
      <c r="M22" s="39"/>
      <c r="N22" s="40"/>
      <c r="O22" s="41"/>
      <c r="P22" s="72"/>
      <c r="Q22" s="39"/>
      <c r="R22" s="40"/>
      <c r="S22" s="41"/>
      <c r="T22" s="289">
        <f t="shared" si="0"/>
        <v>4.5</v>
      </c>
      <c r="U22" s="35">
        <f t="shared" si="1"/>
        <v>16.5</v>
      </c>
      <c r="V22" s="36">
        <f t="shared" si="2"/>
        <v>4576</v>
      </c>
      <c r="W22" s="37">
        <f t="shared" si="3"/>
        <v>13</v>
      </c>
      <c r="X22" s="407">
        <f t="shared" si="4"/>
        <v>1</v>
      </c>
      <c r="Y22" s="407">
        <f t="shared" si="6"/>
        <v>16.5</v>
      </c>
      <c r="Z22" s="407">
        <f t="shared" si="6"/>
        <v>4576</v>
      </c>
      <c r="AA22" s="408">
        <f t="shared" si="7"/>
        <v>2191</v>
      </c>
      <c r="AB22" s="407">
        <f t="shared" si="8"/>
        <v>16.454237808999999</v>
      </c>
      <c r="AC22" s="407">
        <f t="shared" si="5"/>
        <v>13</v>
      </c>
      <c r="AD22" s="407">
        <f t="shared" si="9"/>
        <v>9</v>
      </c>
      <c r="AE22" s="407">
        <f t="shared" si="10"/>
        <v>4.5</v>
      </c>
    </row>
    <row r="23" spans="1:31" ht="15.75" customHeight="1" x14ac:dyDescent="0.2">
      <c r="A23" s="38">
        <v>14</v>
      </c>
      <c r="B23" s="43" t="s">
        <v>157</v>
      </c>
      <c r="C23" s="44" t="s">
        <v>150</v>
      </c>
      <c r="D23" s="72">
        <v>10</v>
      </c>
      <c r="E23" s="39">
        <v>444</v>
      </c>
      <c r="F23" s="40">
        <v>6</v>
      </c>
      <c r="G23" s="41">
        <v>1837</v>
      </c>
      <c r="H23" s="72">
        <v>7</v>
      </c>
      <c r="I23" s="39">
        <v>1540</v>
      </c>
      <c r="J23" s="40"/>
      <c r="K23" s="41"/>
      <c r="L23" s="72"/>
      <c r="M23" s="39"/>
      <c r="N23" s="40"/>
      <c r="O23" s="41"/>
      <c r="P23" s="72"/>
      <c r="Q23" s="39"/>
      <c r="R23" s="40"/>
      <c r="S23" s="41"/>
      <c r="T23" s="289">
        <f t="shared" si="0"/>
        <v>5</v>
      </c>
      <c r="U23" s="35">
        <f t="shared" si="1"/>
        <v>18</v>
      </c>
      <c r="V23" s="36">
        <f t="shared" si="2"/>
        <v>3821</v>
      </c>
      <c r="W23" s="37">
        <f t="shared" si="3"/>
        <v>14</v>
      </c>
      <c r="X23" s="407">
        <f t="shared" si="4"/>
        <v>1</v>
      </c>
      <c r="Y23" s="407">
        <f t="shared" si="6"/>
        <v>18</v>
      </c>
      <c r="Z23" s="407">
        <f t="shared" si="6"/>
        <v>3821</v>
      </c>
      <c r="AA23" s="408">
        <f t="shared" si="7"/>
        <v>1837</v>
      </c>
      <c r="AB23" s="407">
        <f t="shared" si="8"/>
        <v>17.961788163000001</v>
      </c>
      <c r="AC23" s="407">
        <f t="shared" si="5"/>
        <v>14</v>
      </c>
      <c r="AD23" s="407">
        <f t="shared" si="9"/>
        <v>10</v>
      </c>
      <c r="AE23" s="407">
        <f t="shared" si="10"/>
        <v>5</v>
      </c>
    </row>
    <row r="24" spans="1:31" ht="16.5" x14ac:dyDescent="0.2">
      <c r="A24" s="38">
        <v>15</v>
      </c>
      <c r="B24" s="43" t="s">
        <v>584</v>
      </c>
      <c r="C24" s="44" t="s">
        <v>135</v>
      </c>
      <c r="D24" s="72">
        <v>7</v>
      </c>
      <c r="E24" s="39">
        <v>1206</v>
      </c>
      <c r="F24" s="40">
        <v>7</v>
      </c>
      <c r="G24" s="41">
        <v>661</v>
      </c>
      <c r="H24" s="72">
        <v>8</v>
      </c>
      <c r="I24" s="39">
        <v>942</v>
      </c>
      <c r="J24" s="40"/>
      <c r="K24" s="41"/>
      <c r="L24" s="72"/>
      <c r="M24" s="39"/>
      <c r="N24" s="40"/>
      <c r="O24" s="41"/>
      <c r="P24" s="72"/>
      <c r="Q24" s="39"/>
      <c r="R24" s="40"/>
      <c r="S24" s="41"/>
      <c r="T24" s="289">
        <f t="shared" si="0"/>
        <v>4</v>
      </c>
      <c r="U24" s="35">
        <f t="shared" si="1"/>
        <v>18</v>
      </c>
      <c r="V24" s="36">
        <f t="shared" si="2"/>
        <v>2809</v>
      </c>
      <c r="W24" s="37">
        <f t="shared" si="3"/>
        <v>15</v>
      </c>
      <c r="X24" s="407">
        <f t="shared" si="4"/>
        <v>1</v>
      </c>
      <c r="Y24" s="407">
        <f t="shared" si="6"/>
        <v>18</v>
      </c>
      <c r="Z24" s="407">
        <f t="shared" si="6"/>
        <v>2809</v>
      </c>
      <c r="AA24" s="408">
        <f t="shared" si="7"/>
        <v>1206</v>
      </c>
      <c r="AB24" s="407">
        <f t="shared" si="8"/>
        <v>17.971908794000001</v>
      </c>
      <c r="AC24" s="407">
        <f t="shared" si="5"/>
        <v>15</v>
      </c>
      <c r="AD24" s="407">
        <f t="shared" si="9"/>
        <v>8</v>
      </c>
      <c r="AE24" s="407">
        <f t="shared" si="10"/>
        <v>4</v>
      </c>
    </row>
    <row r="25" spans="1:31" ht="16.5" x14ac:dyDescent="0.2">
      <c r="A25" s="31">
        <v>16</v>
      </c>
      <c r="B25" s="43" t="s">
        <v>151</v>
      </c>
      <c r="C25" s="44" t="s">
        <v>138</v>
      </c>
      <c r="D25" s="72">
        <v>8</v>
      </c>
      <c r="E25" s="39">
        <v>1368</v>
      </c>
      <c r="F25" s="40">
        <v>10</v>
      </c>
      <c r="G25" s="41">
        <v>520</v>
      </c>
      <c r="H25" s="72">
        <v>8</v>
      </c>
      <c r="I25" s="39">
        <v>1439</v>
      </c>
      <c r="J25" s="40"/>
      <c r="K25" s="41"/>
      <c r="L25" s="72"/>
      <c r="M25" s="39"/>
      <c r="N25" s="40"/>
      <c r="O25" s="41"/>
      <c r="P25" s="72"/>
      <c r="Q25" s="39"/>
      <c r="R25" s="40"/>
      <c r="S25" s="41"/>
      <c r="T25" s="289">
        <f t="shared" si="0"/>
        <v>5</v>
      </c>
      <c r="U25" s="35">
        <f t="shared" si="1"/>
        <v>21</v>
      </c>
      <c r="V25" s="36">
        <f t="shared" si="2"/>
        <v>3327</v>
      </c>
      <c r="W25" s="37">
        <f t="shared" si="3"/>
        <v>16</v>
      </c>
      <c r="X25" s="407">
        <f t="shared" si="4"/>
        <v>1</v>
      </c>
      <c r="Y25" s="407">
        <f t="shared" si="6"/>
        <v>21</v>
      </c>
      <c r="Z25" s="407">
        <f t="shared" si="6"/>
        <v>3327</v>
      </c>
      <c r="AA25" s="408">
        <f t="shared" si="7"/>
        <v>1439</v>
      </c>
      <c r="AB25" s="407">
        <f t="shared" si="8"/>
        <v>20.966728561</v>
      </c>
      <c r="AC25" s="407">
        <f t="shared" si="5"/>
        <v>16</v>
      </c>
      <c r="AD25" s="407">
        <f t="shared" si="9"/>
        <v>10</v>
      </c>
      <c r="AE25" s="407">
        <f t="shared" si="10"/>
        <v>5</v>
      </c>
    </row>
    <row r="26" spans="1:31" ht="16.5" x14ac:dyDescent="0.2">
      <c r="A26" s="38">
        <v>17</v>
      </c>
      <c r="B26" s="43" t="s">
        <v>153</v>
      </c>
      <c r="C26" s="44" t="s">
        <v>138</v>
      </c>
      <c r="D26" s="72">
        <v>9</v>
      </c>
      <c r="E26" s="39">
        <v>1285</v>
      </c>
      <c r="F26" s="40">
        <v>12</v>
      </c>
      <c r="G26" s="41">
        <v>0</v>
      </c>
      <c r="H26" s="72">
        <v>6</v>
      </c>
      <c r="I26" s="39">
        <v>1251</v>
      </c>
      <c r="J26" s="40"/>
      <c r="K26" s="41"/>
      <c r="L26" s="72"/>
      <c r="M26" s="39"/>
      <c r="N26" s="40"/>
      <c r="O26" s="41"/>
      <c r="P26" s="72"/>
      <c r="Q26" s="39"/>
      <c r="R26" s="40"/>
      <c r="S26" s="41"/>
      <c r="T26" s="289">
        <f t="shared" si="0"/>
        <v>6</v>
      </c>
      <c r="U26" s="35">
        <f t="shared" si="1"/>
        <v>21</v>
      </c>
      <c r="V26" s="36">
        <f t="shared" si="2"/>
        <v>2536</v>
      </c>
      <c r="W26" s="37">
        <f t="shared" si="3"/>
        <v>17</v>
      </c>
      <c r="X26" s="407">
        <f t="shared" si="4"/>
        <v>1</v>
      </c>
      <c r="Y26" s="407">
        <f t="shared" si="6"/>
        <v>21</v>
      </c>
      <c r="Z26" s="407">
        <f t="shared" si="6"/>
        <v>2536</v>
      </c>
      <c r="AA26" s="408">
        <f t="shared" si="7"/>
        <v>1285</v>
      </c>
      <c r="AB26" s="407">
        <f t="shared" si="8"/>
        <v>20.974638715000001</v>
      </c>
      <c r="AC26" s="407">
        <f t="shared" si="5"/>
        <v>17</v>
      </c>
      <c r="AD26" s="407">
        <f t="shared" si="9"/>
        <v>12</v>
      </c>
      <c r="AE26" s="407">
        <f t="shared" si="10"/>
        <v>6</v>
      </c>
    </row>
    <row r="27" spans="1:31" ht="16.5" x14ac:dyDescent="0.2">
      <c r="A27" s="38">
        <v>18</v>
      </c>
      <c r="B27" s="43" t="s">
        <v>154</v>
      </c>
      <c r="C27" s="44" t="s">
        <v>135</v>
      </c>
      <c r="D27" s="72">
        <v>9</v>
      </c>
      <c r="E27" s="39">
        <v>878</v>
      </c>
      <c r="F27" s="40">
        <v>9</v>
      </c>
      <c r="G27" s="41">
        <v>543</v>
      </c>
      <c r="H27" s="72">
        <v>10</v>
      </c>
      <c r="I27" s="39">
        <v>612</v>
      </c>
      <c r="J27" s="40"/>
      <c r="K27" s="41"/>
      <c r="L27" s="72"/>
      <c r="M27" s="39"/>
      <c r="N27" s="40"/>
      <c r="O27" s="41"/>
      <c r="P27" s="72"/>
      <c r="Q27" s="39"/>
      <c r="R27" s="40"/>
      <c r="S27" s="41"/>
      <c r="T27" s="289">
        <f t="shared" si="0"/>
        <v>5</v>
      </c>
      <c r="U27" s="35">
        <f t="shared" si="1"/>
        <v>23</v>
      </c>
      <c r="V27" s="36">
        <f t="shared" si="2"/>
        <v>2033</v>
      </c>
      <c r="W27" s="37">
        <f t="shared" si="3"/>
        <v>18</v>
      </c>
      <c r="X27" s="407">
        <f t="shared" si="4"/>
        <v>1</v>
      </c>
      <c r="Y27" s="407">
        <f t="shared" si="6"/>
        <v>23</v>
      </c>
      <c r="Z27" s="407">
        <f t="shared" si="6"/>
        <v>2033</v>
      </c>
      <c r="AA27" s="408">
        <f t="shared" si="7"/>
        <v>878</v>
      </c>
      <c r="AB27" s="407">
        <f t="shared" si="8"/>
        <v>22.979669121999997</v>
      </c>
      <c r="AC27" s="407">
        <f t="shared" si="5"/>
        <v>18</v>
      </c>
      <c r="AD27" s="407">
        <f t="shared" si="9"/>
        <v>10</v>
      </c>
      <c r="AE27" s="407">
        <f t="shared" si="10"/>
        <v>5</v>
      </c>
    </row>
    <row r="28" spans="1:31" ht="16.5" x14ac:dyDescent="0.2">
      <c r="A28" s="31">
        <v>19</v>
      </c>
      <c r="B28" s="43" t="s">
        <v>158</v>
      </c>
      <c r="C28" s="44" t="s">
        <v>150</v>
      </c>
      <c r="D28" s="72">
        <v>11</v>
      </c>
      <c r="E28" s="39">
        <v>407</v>
      </c>
      <c r="F28" s="40">
        <v>9</v>
      </c>
      <c r="G28" s="41">
        <v>1478</v>
      </c>
      <c r="H28" s="72">
        <v>9</v>
      </c>
      <c r="I28" s="39">
        <v>778</v>
      </c>
      <c r="J28" s="40"/>
      <c r="K28" s="41"/>
      <c r="L28" s="72"/>
      <c r="M28" s="39"/>
      <c r="N28" s="40"/>
      <c r="O28" s="41"/>
      <c r="P28" s="72"/>
      <c r="Q28" s="39"/>
      <c r="R28" s="40"/>
      <c r="S28" s="41"/>
      <c r="T28" s="289">
        <f t="shared" si="0"/>
        <v>5.5</v>
      </c>
      <c r="U28" s="35">
        <f t="shared" si="1"/>
        <v>23.5</v>
      </c>
      <c r="V28" s="36">
        <f t="shared" si="2"/>
        <v>2663</v>
      </c>
      <c r="W28" s="37">
        <f t="shared" si="3"/>
        <v>19</v>
      </c>
      <c r="X28" s="407">
        <f t="shared" si="4"/>
        <v>1</v>
      </c>
      <c r="Y28" s="407">
        <f t="shared" si="6"/>
        <v>23.5</v>
      </c>
      <c r="Z28" s="407">
        <f t="shared" si="6"/>
        <v>2663</v>
      </c>
      <c r="AA28" s="408">
        <f t="shared" si="7"/>
        <v>1478</v>
      </c>
      <c r="AB28" s="407">
        <f t="shared" si="8"/>
        <v>23.473368521999998</v>
      </c>
      <c r="AC28" s="407">
        <f t="shared" si="5"/>
        <v>19</v>
      </c>
      <c r="AD28" s="407">
        <f t="shared" si="9"/>
        <v>11</v>
      </c>
      <c r="AE28" s="407">
        <f t="shared" si="10"/>
        <v>5.5</v>
      </c>
    </row>
    <row r="29" spans="1:31" ht="16.5" x14ac:dyDescent="0.2">
      <c r="A29" s="38">
        <v>20</v>
      </c>
      <c r="B29" s="43" t="s">
        <v>149</v>
      </c>
      <c r="C29" s="44" t="s">
        <v>150</v>
      </c>
      <c r="D29" s="72">
        <v>7</v>
      </c>
      <c r="E29" s="39">
        <v>1701</v>
      </c>
      <c r="F29" s="40">
        <v>12</v>
      </c>
      <c r="G29" s="41">
        <v>0</v>
      </c>
      <c r="H29" s="72">
        <v>12</v>
      </c>
      <c r="I29" s="39">
        <v>0</v>
      </c>
      <c r="J29" s="40"/>
      <c r="K29" s="41"/>
      <c r="L29" s="72"/>
      <c r="M29" s="39"/>
      <c r="N29" s="40"/>
      <c r="O29" s="41"/>
      <c r="P29" s="72"/>
      <c r="Q29" s="39"/>
      <c r="R29" s="40"/>
      <c r="S29" s="41"/>
      <c r="T29" s="289">
        <f t="shared" si="0"/>
        <v>6</v>
      </c>
      <c r="U29" s="35">
        <f t="shared" si="1"/>
        <v>25</v>
      </c>
      <c r="V29" s="36">
        <f t="shared" si="2"/>
        <v>1701</v>
      </c>
      <c r="W29" s="37">
        <f t="shared" si="3"/>
        <v>20</v>
      </c>
      <c r="X29" s="407">
        <f t="shared" si="4"/>
        <v>1</v>
      </c>
      <c r="Y29" s="407">
        <f t="shared" si="6"/>
        <v>25</v>
      </c>
      <c r="Z29" s="407">
        <f t="shared" si="6"/>
        <v>1701</v>
      </c>
      <c r="AA29" s="408">
        <f t="shared" si="7"/>
        <v>1701</v>
      </c>
      <c r="AB29" s="407">
        <f t="shared" si="8"/>
        <v>24.982988299000002</v>
      </c>
      <c r="AC29" s="407">
        <f t="shared" si="5"/>
        <v>20</v>
      </c>
      <c r="AD29" s="407">
        <f t="shared" si="9"/>
        <v>12</v>
      </c>
      <c r="AE29" s="407">
        <f t="shared" si="10"/>
        <v>6</v>
      </c>
    </row>
    <row r="30" spans="1:31" ht="16.5" x14ac:dyDescent="0.2">
      <c r="A30" s="38">
        <v>21</v>
      </c>
      <c r="B30" s="43" t="s">
        <v>352</v>
      </c>
      <c r="C30" s="44" t="s">
        <v>138</v>
      </c>
      <c r="D30" s="72">
        <v>12</v>
      </c>
      <c r="E30" s="39">
        <v>0</v>
      </c>
      <c r="F30" s="40">
        <v>7</v>
      </c>
      <c r="G30" s="41">
        <v>1654</v>
      </c>
      <c r="H30" s="72">
        <v>12</v>
      </c>
      <c r="I30" s="39">
        <v>0</v>
      </c>
      <c r="J30" s="40"/>
      <c r="K30" s="41"/>
      <c r="L30" s="72"/>
      <c r="M30" s="39"/>
      <c r="N30" s="40"/>
      <c r="O30" s="41"/>
      <c r="P30" s="72"/>
      <c r="Q30" s="39"/>
      <c r="R30" s="40"/>
      <c r="S30" s="41"/>
      <c r="T30" s="289">
        <f t="shared" si="0"/>
        <v>6</v>
      </c>
      <c r="U30" s="35">
        <f t="shared" si="1"/>
        <v>25</v>
      </c>
      <c r="V30" s="36">
        <f t="shared" si="2"/>
        <v>1654</v>
      </c>
      <c r="W30" s="37">
        <f t="shared" si="3"/>
        <v>21</v>
      </c>
      <c r="X30" s="407">
        <f t="shared" si="4"/>
        <v>1</v>
      </c>
      <c r="Y30" s="407">
        <f t="shared" si="6"/>
        <v>25</v>
      </c>
      <c r="Z30" s="407">
        <f t="shared" si="6"/>
        <v>1654</v>
      </c>
      <c r="AA30" s="408">
        <f t="shared" si="7"/>
        <v>1654</v>
      </c>
      <c r="AB30" s="407">
        <f t="shared" si="8"/>
        <v>24.983458346000003</v>
      </c>
      <c r="AC30" s="407">
        <f t="shared" si="5"/>
        <v>21</v>
      </c>
      <c r="AD30" s="407">
        <f t="shared" si="9"/>
        <v>12</v>
      </c>
      <c r="AE30" s="407">
        <f t="shared" si="10"/>
        <v>6</v>
      </c>
    </row>
    <row r="31" spans="1:31" ht="16.5" x14ac:dyDescent="0.2">
      <c r="A31" s="31">
        <v>22</v>
      </c>
      <c r="B31" s="43" t="s">
        <v>155</v>
      </c>
      <c r="C31" s="44" t="s">
        <v>156</v>
      </c>
      <c r="D31" s="72">
        <v>10</v>
      </c>
      <c r="E31" s="39">
        <v>516</v>
      </c>
      <c r="F31" s="40">
        <v>11</v>
      </c>
      <c r="G31" s="41">
        <v>0</v>
      </c>
      <c r="H31" s="72">
        <v>10</v>
      </c>
      <c r="I31" s="39">
        <v>655</v>
      </c>
      <c r="J31" s="40"/>
      <c r="K31" s="41"/>
      <c r="L31" s="72"/>
      <c r="M31" s="39"/>
      <c r="N31" s="40"/>
      <c r="O31" s="41"/>
      <c r="P31" s="72"/>
      <c r="Q31" s="39"/>
      <c r="R31" s="40"/>
      <c r="S31" s="41"/>
      <c r="T31" s="289">
        <f t="shared" si="0"/>
        <v>5.5</v>
      </c>
      <c r="U31" s="35">
        <f t="shared" si="1"/>
        <v>25.5</v>
      </c>
      <c r="V31" s="36">
        <f t="shared" si="2"/>
        <v>1171</v>
      </c>
      <c r="W31" s="37">
        <f t="shared" si="3"/>
        <v>22</v>
      </c>
      <c r="X31" s="407">
        <f t="shared" si="4"/>
        <v>1</v>
      </c>
      <c r="Y31" s="407">
        <f t="shared" si="6"/>
        <v>25.5</v>
      </c>
      <c r="Z31" s="407">
        <f t="shared" si="6"/>
        <v>1171</v>
      </c>
      <c r="AA31" s="408">
        <f t="shared" si="7"/>
        <v>655</v>
      </c>
      <c r="AB31" s="407">
        <f t="shared" si="8"/>
        <v>25.488289344999998</v>
      </c>
      <c r="AC31" s="407">
        <f t="shared" si="5"/>
        <v>22</v>
      </c>
      <c r="AD31" s="407">
        <f t="shared" si="9"/>
        <v>11</v>
      </c>
      <c r="AE31" s="407">
        <f t="shared" si="10"/>
        <v>5.5</v>
      </c>
    </row>
    <row r="32" spans="1:31" ht="16.5" x14ac:dyDescent="0.2">
      <c r="A32" s="38">
        <v>23</v>
      </c>
      <c r="B32" s="43" t="s">
        <v>353</v>
      </c>
      <c r="C32" s="44" t="s">
        <v>133</v>
      </c>
      <c r="D32" s="72">
        <v>12</v>
      </c>
      <c r="E32" s="39">
        <v>0</v>
      </c>
      <c r="F32" s="40">
        <v>8</v>
      </c>
      <c r="G32" s="41">
        <v>1557</v>
      </c>
      <c r="H32" s="72">
        <v>12</v>
      </c>
      <c r="I32" s="39">
        <v>0</v>
      </c>
      <c r="J32" s="40"/>
      <c r="K32" s="41"/>
      <c r="L32" s="72"/>
      <c r="M32" s="39"/>
      <c r="N32" s="40"/>
      <c r="O32" s="41"/>
      <c r="P32" s="72"/>
      <c r="Q32" s="39"/>
      <c r="R32" s="40"/>
      <c r="S32" s="41"/>
      <c r="T32" s="289">
        <f t="shared" si="0"/>
        <v>6</v>
      </c>
      <c r="U32" s="35">
        <f t="shared" si="1"/>
        <v>26</v>
      </c>
      <c r="V32" s="36">
        <f t="shared" si="2"/>
        <v>1557</v>
      </c>
      <c r="W32" s="37">
        <f t="shared" si="3"/>
        <v>23</v>
      </c>
      <c r="X32" s="407">
        <f t="shared" si="4"/>
        <v>1</v>
      </c>
      <c r="Y32" s="407">
        <f t="shared" si="6"/>
        <v>26</v>
      </c>
      <c r="Z32" s="407">
        <f t="shared" si="6"/>
        <v>1557</v>
      </c>
      <c r="AA32" s="408">
        <f t="shared" si="7"/>
        <v>1557</v>
      </c>
      <c r="AB32" s="407">
        <f t="shared" si="8"/>
        <v>25.984428442999999</v>
      </c>
      <c r="AC32" s="407">
        <f t="shared" si="5"/>
        <v>23</v>
      </c>
      <c r="AD32" s="407">
        <f t="shared" si="9"/>
        <v>12</v>
      </c>
      <c r="AE32" s="407">
        <f t="shared" si="10"/>
        <v>6</v>
      </c>
    </row>
    <row r="33" spans="1:31" ht="16.5" x14ac:dyDescent="0.2">
      <c r="A33" s="409">
        <v>24</v>
      </c>
      <c r="B33" s="410"/>
      <c r="C33" s="411"/>
      <c r="D33" s="412"/>
      <c r="E33" s="413"/>
      <c r="F33" s="414"/>
      <c r="G33" s="415"/>
      <c r="H33" s="412"/>
      <c r="I33" s="413"/>
      <c r="J33" s="414"/>
      <c r="K33" s="415"/>
      <c r="L33" s="412"/>
      <c r="M33" s="413"/>
      <c r="N33" s="414"/>
      <c r="O33" s="415"/>
      <c r="P33" s="412"/>
      <c r="Q33" s="413"/>
      <c r="R33" s="414"/>
      <c r="S33" s="415"/>
      <c r="T33" s="403" t="str">
        <f t="shared" ref="T33:T49" si="11">IF( ISNUMBER(AE33)=TRUE,AE33,"")</f>
        <v/>
      </c>
      <c r="U33" s="404" t="str">
        <f t="shared" ref="U33:U49" si="12">IF(ISNUMBER(D33)=TRUE,SUM(D33,F33,H33,J33,L33,N33,P33,R33)-T33,"")</f>
        <v/>
      </c>
      <c r="V33" s="405" t="str">
        <f t="shared" ref="V33:V49" si="13">IF(ISNUMBER(E33)=TRUE,SUM(E33,G33,I33,K33,M33,O33,Q33,S33),"")</f>
        <v/>
      </c>
      <c r="W33" s="406" t="str">
        <f t="shared" ref="W33:W49" si="14">IF(ISNUMBER(AC33)=TRUE,AC33,"")</f>
        <v/>
      </c>
      <c r="X33" s="407" t="str">
        <f t="shared" si="4"/>
        <v/>
      </c>
      <c r="Y33" s="407" t="str">
        <f t="shared" si="6"/>
        <v/>
      </c>
      <c r="Z33" s="407" t="str">
        <f t="shared" si="6"/>
        <v/>
      </c>
      <c r="AA33" s="408">
        <f t="shared" si="7"/>
        <v>0</v>
      </c>
      <c r="AB33" s="407" t="str">
        <f t="shared" si="8"/>
        <v/>
      </c>
      <c r="AC33" s="407" t="str">
        <f t="shared" si="5"/>
        <v/>
      </c>
      <c r="AD33" s="407" t="str">
        <f t="shared" si="9"/>
        <v/>
      </c>
      <c r="AE33" s="407" t="str">
        <f t="shared" si="10"/>
        <v/>
      </c>
    </row>
    <row r="34" spans="1:31" ht="16.5" x14ac:dyDescent="0.2">
      <c r="A34" s="402">
        <v>25</v>
      </c>
      <c r="B34" s="410"/>
      <c r="C34" s="411"/>
      <c r="D34" s="412"/>
      <c r="E34" s="413"/>
      <c r="F34" s="414"/>
      <c r="G34" s="415"/>
      <c r="H34" s="412"/>
      <c r="I34" s="413"/>
      <c r="J34" s="414"/>
      <c r="K34" s="415"/>
      <c r="L34" s="412"/>
      <c r="M34" s="413"/>
      <c r="N34" s="414"/>
      <c r="O34" s="415"/>
      <c r="P34" s="412"/>
      <c r="Q34" s="413"/>
      <c r="R34" s="414"/>
      <c r="S34" s="415"/>
      <c r="T34" s="403" t="str">
        <f t="shared" si="11"/>
        <v/>
      </c>
      <c r="U34" s="404" t="str">
        <f t="shared" si="12"/>
        <v/>
      </c>
      <c r="V34" s="405" t="str">
        <f t="shared" si="13"/>
        <v/>
      </c>
      <c r="W34" s="406" t="str">
        <f t="shared" si="14"/>
        <v/>
      </c>
      <c r="X34" s="407" t="str">
        <f t="shared" si="4"/>
        <v/>
      </c>
      <c r="Y34" s="407" t="str">
        <f t="shared" si="6"/>
        <v/>
      </c>
      <c r="Z34" s="407" t="str">
        <f t="shared" si="6"/>
        <v/>
      </c>
      <c r="AA34" s="408">
        <f t="shared" si="7"/>
        <v>0</v>
      </c>
      <c r="AB34" s="407" t="str">
        <f t="shared" si="8"/>
        <v/>
      </c>
      <c r="AC34" s="407" t="str">
        <f t="shared" si="5"/>
        <v/>
      </c>
      <c r="AD34" s="407" t="str">
        <f t="shared" si="9"/>
        <v/>
      </c>
      <c r="AE34" s="407" t="str">
        <f t="shared" si="10"/>
        <v/>
      </c>
    </row>
    <row r="35" spans="1:31" ht="16.5" x14ac:dyDescent="0.2">
      <c r="A35" s="409">
        <v>26</v>
      </c>
      <c r="B35" s="410"/>
      <c r="C35" s="411"/>
      <c r="D35" s="412"/>
      <c r="E35" s="413"/>
      <c r="F35" s="414"/>
      <c r="G35" s="415"/>
      <c r="H35" s="412"/>
      <c r="I35" s="413"/>
      <c r="J35" s="414"/>
      <c r="K35" s="415"/>
      <c r="L35" s="412"/>
      <c r="M35" s="413"/>
      <c r="N35" s="414"/>
      <c r="O35" s="415"/>
      <c r="P35" s="412"/>
      <c r="Q35" s="413"/>
      <c r="R35" s="414"/>
      <c r="S35" s="415"/>
      <c r="T35" s="403" t="str">
        <f t="shared" si="11"/>
        <v/>
      </c>
      <c r="U35" s="404" t="str">
        <f t="shared" si="12"/>
        <v/>
      </c>
      <c r="V35" s="405" t="str">
        <f t="shared" si="13"/>
        <v/>
      </c>
      <c r="W35" s="406" t="str">
        <f t="shared" si="14"/>
        <v/>
      </c>
      <c r="X35" s="407" t="str">
        <f t="shared" si="4"/>
        <v/>
      </c>
      <c r="Y35" s="407" t="str">
        <f t="shared" si="6"/>
        <v/>
      </c>
      <c r="Z35" s="407" t="str">
        <f t="shared" si="6"/>
        <v/>
      </c>
      <c r="AA35" s="408">
        <f t="shared" si="7"/>
        <v>0</v>
      </c>
      <c r="AB35" s="407" t="str">
        <f t="shared" si="8"/>
        <v/>
      </c>
      <c r="AC35" s="407" t="str">
        <f t="shared" si="5"/>
        <v/>
      </c>
      <c r="AD35" s="407" t="str">
        <f t="shared" si="9"/>
        <v/>
      </c>
      <c r="AE35" s="407" t="str">
        <f t="shared" si="10"/>
        <v/>
      </c>
    </row>
    <row r="36" spans="1:31" ht="16.5" x14ac:dyDescent="0.2">
      <c r="A36" s="409">
        <v>27</v>
      </c>
      <c r="B36" s="410"/>
      <c r="C36" s="411"/>
      <c r="D36" s="412"/>
      <c r="E36" s="413"/>
      <c r="F36" s="414"/>
      <c r="G36" s="415"/>
      <c r="H36" s="412"/>
      <c r="I36" s="413"/>
      <c r="J36" s="414"/>
      <c r="K36" s="415"/>
      <c r="L36" s="412"/>
      <c r="M36" s="413"/>
      <c r="N36" s="414"/>
      <c r="O36" s="415"/>
      <c r="P36" s="412"/>
      <c r="Q36" s="413"/>
      <c r="R36" s="414"/>
      <c r="S36" s="415"/>
      <c r="T36" s="403" t="str">
        <f t="shared" si="11"/>
        <v/>
      </c>
      <c r="U36" s="404" t="str">
        <f t="shared" si="12"/>
        <v/>
      </c>
      <c r="V36" s="405" t="str">
        <f t="shared" si="13"/>
        <v/>
      </c>
      <c r="W36" s="406" t="str">
        <f t="shared" si="14"/>
        <v/>
      </c>
      <c r="X36" s="407" t="str">
        <f t="shared" si="4"/>
        <v/>
      </c>
      <c r="Y36" s="407" t="str">
        <f t="shared" si="6"/>
        <v/>
      </c>
      <c r="Z36" s="407" t="str">
        <f t="shared" si="6"/>
        <v/>
      </c>
      <c r="AA36" s="408">
        <f t="shared" si="7"/>
        <v>0</v>
      </c>
      <c r="AB36" s="407" t="str">
        <f t="shared" si="8"/>
        <v/>
      </c>
      <c r="AC36" s="407" t="str">
        <f t="shared" si="5"/>
        <v/>
      </c>
      <c r="AD36" s="407" t="str">
        <f t="shared" si="9"/>
        <v/>
      </c>
      <c r="AE36" s="407" t="str">
        <f t="shared" si="10"/>
        <v/>
      </c>
    </row>
    <row r="37" spans="1:31" ht="16.5" x14ac:dyDescent="0.2">
      <c r="A37" s="402">
        <v>28</v>
      </c>
      <c r="B37" s="410"/>
      <c r="C37" s="411"/>
      <c r="D37" s="412"/>
      <c r="E37" s="413"/>
      <c r="F37" s="414"/>
      <c r="G37" s="415"/>
      <c r="H37" s="412"/>
      <c r="I37" s="413"/>
      <c r="J37" s="414"/>
      <c r="K37" s="415"/>
      <c r="L37" s="412"/>
      <c r="M37" s="413"/>
      <c r="N37" s="414"/>
      <c r="O37" s="415"/>
      <c r="P37" s="412"/>
      <c r="Q37" s="413"/>
      <c r="R37" s="414"/>
      <c r="S37" s="415"/>
      <c r="T37" s="403" t="str">
        <f t="shared" si="11"/>
        <v/>
      </c>
      <c r="U37" s="404" t="str">
        <f t="shared" si="12"/>
        <v/>
      </c>
      <c r="V37" s="405" t="str">
        <f t="shared" si="13"/>
        <v/>
      </c>
      <c r="W37" s="406" t="str">
        <f t="shared" si="14"/>
        <v/>
      </c>
      <c r="X37" s="407" t="str">
        <f t="shared" si="4"/>
        <v/>
      </c>
      <c r="Y37" s="407" t="str">
        <f t="shared" si="6"/>
        <v/>
      </c>
      <c r="Z37" s="407" t="str">
        <f t="shared" si="6"/>
        <v/>
      </c>
      <c r="AA37" s="408">
        <f t="shared" si="7"/>
        <v>0</v>
      </c>
      <c r="AB37" s="407" t="str">
        <f t="shared" si="8"/>
        <v/>
      </c>
      <c r="AC37" s="407" t="str">
        <f t="shared" si="5"/>
        <v/>
      </c>
      <c r="AD37" s="407" t="str">
        <f t="shared" si="9"/>
        <v/>
      </c>
      <c r="AE37" s="407" t="str">
        <f t="shared" si="10"/>
        <v/>
      </c>
    </row>
    <row r="38" spans="1:31" ht="16.5" x14ac:dyDescent="0.2">
      <c r="A38" s="409">
        <v>29</v>
      </c>
      <c r="B38" s="410"/>
      <c r="C38" s="411"/>
      <c r="D38" s="412"/>
      <c r="E38" s="413"/>
      <c r="F38" s="414"/>
      <c r="G38" s="415"/>
      <c r="H38" s="412"/>
      <c r="I38" s="413"/>
      <c r="J38" s="414"/>
      <c r="K38" s="415"/>
      <c r="L38" s="412"/>
      <c r="M38" s="413"/>
      <c r="N38" s="414"/>
      <c r="O38" s="415"/>
      <c r="P38" s="412"/>
      <c r="Q38" s="413"/>
      <c r="R38" s="414"/>
      <c r="S38" s="415"/>
      <c r="T38" s="403" t="str">
        <f t="shared" si="11"/>
        <v/>
      </c>
      <c r="U38" s="404" t="str">
        <f t="shared" si="12"/>
        <v/>
      </c>
      <c r="V38" s="405" t="str">
        <f t="shared" si="13"/>
        <v/>
      </c>
      <c r="W38" s="406" t="str">
        <f t="shared" si="14"/>
        <v/>
      </c>
      <c r="X38" s="407" t="str">
        <f t="shared" si="4"/>
        <v/>
      </c>
      <c r="Y38" s="407" t="str">
        <f t="shared" si="6"/>
        <v/>
      </c>
      <c r="Z38" s="407" t="str">
        <f t="shared" si="6"/>
        <v/>
      </c>
      <c r="AA38" s="408">
        <f t="shared" si="7"/>
        <v>0</v>
      </c>
      <c r="AB38" s="407" t="str">
        <f t="shared" si="8"/>
        <v/>
      </c>
      <c r="AC38" s="407" t="str">
        <f t="shared" si="5"/>
        <v/>
      </c>
      <c r="AD38" s="407" t="str">
        <f t="shared" si="9"/>
        <v/>
      </c>
      <c r="AE38" s="407" t="str">
        <f t="shared" si="10"/>
        <v/>
      </c>
    </row>
    <row r="39" spans="1:31" ht="16.5" x14ac:dyDescent="0.2">
      <c r="A39" s="409">
        <v>30</v>
      </c>
      <c r="B39" s="410"/>
      <c r="C39" s="411"/>
      <c r="D39" s="412"/>
      <c r="E39" s="413"/>
      <c r="F39" s="414"/>
      <c r="G39" s="415"/>
      <c r="H39" s="412"/>
      <c r="I39" s="413"/>
      <c r="J39" s="414"/>
      <c r="K39" s="415"/>
      <c r="L39" s="412"/>
      <c r="M39" s="413"/>
      <c r="N39" s="414"/>
      <c r="O39" s="415"/>
      <c r="P39" s="412"/>
      <c r="Q39" s="413"/>
      <c r="R39" s="414"/>
      <c r="S39" s="415"/>
      <c r="T39" s="403" t="str">
        <f t="shared" si="11"/>
        <v/>
      </c>
      <c r="U39" s="404" t="str">
        <f t="shared" si="12"/>
        <v/>
      </c>
      <c r="V39" s="405" t="str">
        <f t="shared" si="13"/>
        <v/>
      </c>
      <c r="W39" s="406" t="str">
        <f t="shared" si="14"/>
        <v/>
      </c>
      <c r="X39" s="407" t="str">
        <f t="shared" si="4"/>
        <v/>
      </c>
      <c r="Y39" s="407" t="str">
        <f t="shared" si="6"/>
        <v/>
      </c>
      <c r="Z39" s="407" t="str">
        <f t="shared" si="6"/>
        <v/>
      </c>
      <c r="AA39" s="408">
        <f t="shared" si="7"/>
        <v>0</v>
      </c>
      <c r="AB39" s="407" t="str">
        <f t="shared" si="8"/>
        <v/>
      </c>
      <c r="AC39" s="407" t="str">
        <f t="shared" si="5"/>
        <v/>
      </c>
      <c r="AD39" s="407" t="str">
        <f t="shared" si="9"/>
        <v/>
      </c>
      <c r="AE39" s="407" t="str">
        <f t="shared" si="10"/>
        <v/>
      </c>
    </row>
    <row r="40" spans="1:31" ht="16.5" x14ac:dyDescent="0.2">
      <c r="A40" s="402">
        <v>31</v>
      </c>
      <c r="B40" s="410"/>
      <c r="C40" s="411"/>
      <c r="D40" s="412"/>
      <c r="E40" s="413"/>
      <c r="F40" s="414"/>
      <c r="G40" s="415"/>
      <c r="H40" s="412"/>
      <c r="I40" s="413"/>
      <c r="J40" s="414"/>
      <c r="K40" s="415"/>
      <c r="L40" s="412"/>
      <c r="M40" s="413"/>
      <c r="N40" s="414"/>
      <c r="O40" s="415"/>
      <c r="P40" s="412"/>
      <c r="Q40" s="413"/>
      <c r="R40" s="414"/>
      <c r="S40" s="415"/>
      <c r="T40" s="403" t="str">
        <f t="shared" si="11"/>
        <v/>
      </c>
      <c r="U40" s="404" t="str">
        <f t="shared" si="12"/>
        <v/>
      </c>
      <c r="V40" s="405" t="str">
        <f t="shared" si="13"/>
        <v/>
      </c>
      <c r="W40" s="406" t="str">
        <f t="shared" si="14"/>
        <v/>
      </c>
      <c r="X40" s="407" t="str">
        <f t="shared" si="4"/>
        <v/>
      </c>
      <c r="Y40" s="407" t="str">
        <f t="shared" si="6"/>
        <v/>
      </c>
      <c r="Z40" s="407" t="str">
        <f t="shared" si="6"/>
        <v/>
      </c>
      <c r="AA40" s="408">
        <f t="shared" si="7"/>
        <v>0</v>
      </c>
      <c r="AB40" s="407" t="str">
        <f t="shared" si="8"/>
        <v/>
      </c>
      <c r="AC40" s="407" t="str">
        <f t="shared" si="5"/>
        <v/>
      </c>
      <c r="AD40" s="407" t="str">
        <f t="shared" si="9"/>
        <v/>
      </c>
      <c r="AE40" s="407" t="str">
        <f t="shared" si="10"/>
        <v/>
      </c>
    </row>
    <row r="41" spans="1:31" ht="16.5" x14ac:dyDescent="0.2">
      <c r="A41" s="409">
        <v>32</v>
      </c>
      <c r="B41" s="410"/>
      <c r="C41" s="411"/>
      <c r="D41" s="412"/>
      <c r="E41" s="413"/>
      <c r="F41" s="414"/>
      <c r="G41" s="415"/>
      <c r="H41" s="412"/>
      <c r="I41" s="413"/>
      <c r="J41" s="414"/>
      <c r="K41" s="415"/>
      <c r="L41" s="412"/>
      <c r="M41" s="413"/>
      <c r="N41" s="414"/>
      <c r="O41" s="415"/>
      <c r="P41" s="412"/>
      <c r="Q41" s="413"/>
      <c r="R41" s="414"/>
      <c r="S41" s="415"/>
      <c r="T41" s="403" t="str">
        <f t="shared" si="11"/>
        <v/>
      </c>
      <c r="U41" s="404" t="str">
        <f t="shared" si="12"/>
        <v/>
      </c>
      <c r="V41" s="405" t="str">
        <f t="shared" si="13"/>
        <v/>
      </c>
      <c r="W41" s="406" t="str">
        <f t="shared" si="14"/>
        <v/>
      </c>
      <c r="X41" s="407" t="str">
        <f t="shared" si="4"/>
        <v/>
      </c>
      <c r="Y41" s="407" t="str">
        <f t="shared" si="6"/>
        <v/>
      </c>
      <c r="Z41" s="407" t="str">
        <f t="shared" si="6"/>
        <v/>
      </c>
      <c r="AA41" s="408">
        <f t="shared" si="7"/>
        <v>0</v>
      </c>
      <c r="AB41" s="407" t="str">
        <f t="shared" si="8"/>
        <v/>
      </c>
      <c r="AC41" s="407" t="str">
        <f t="shared" si="5"/>
        <v/>
      </c>
      <c r="AD41" s="407" t="str">
        <f t="shared" si="9"/>
        <v/>
      </c>
      <c r="AE41" s="407" t="str">
        <f t="shared" si="10"/>
        <v/>
      </c>
    </row>
    <row r="42" spans="1:31" ht="16.5" x14ac:dyDescent="0.2">
      <c r="A42" s="409">
        <v>33</v>
      </c>
      <c r="B42" s="410"/>
      <c r="C42" s="411"/>
      <c r="D42" s="412"/>
      <c r="E42" s="413"/>
      <c r="F42" s="414"/>
      <c r="G42" s="415"/>
      <c r="H42" s="412"/>
      <c r="I42" s="413"/>
      <c r="J42" s="414"/>
      <c r="K42" s="415"/>
      <c r="L42" s="412"/>
      <c r="M42" s="413"/>
      <c r="N42" s="414"/>
      <c r="O42" s="415"/>
      <c r="P42" s="412"/>
      <c r="Q42" s="413"/>
      <c r="R42" s="414"/>
      <c r="S42" s="415"/>
      <c r="T42" s="403" t="str">
        <f t="shared" si="11"/>
        <v/>
      </c>
      <c r="U42" s="404" t="str">
        <f t="shared" si="12"/>
        <v/>
      </c>
      <c r="V42" s="405" t="str">
        <f t="shared" si="13"/>
        <v/>
      </c>
      <c r="W42" s="406" t="str">
        <f t="shared" si="14"/>
        <v/>
      </c>
      <c r="X42" s="407" t="str">
        <f t="shared" si="4"/>
        <v/>
      </c>
      <c r="Y42" s="407" t="str">
        <f t="shared" si="6"/>
        <v/>
      </c>
      <c r="Z42" s="407" t="str">
        <f t="shared" si="6"/>
        <v/>
      </c>
      <c r="AA42" s="408">
        <f t="shared" si="7"/>
        <v>0</v>
      </c>
      <c r="AB42" s="407" t="str">
        <f t="shared" si="8"/>
        <v/>
      </c>
      <c r="AC42" s="407" t="str">
        <f t="shared" si="5"/>
        <v/>
      </c>
      <c r="AD42" s="407" t="str">
        <f t="shared" si="9"/>
        <v/>
      </c>
      <c r="AE42" s="407" t="str">
        <f t="shared" si="10"/>
        <v/>
      </c>
    </row>
    <row r="43" spans="1:31" ht="16.5" x14ac:dyDescent="0.2">
      <c r="A43" s="402">
        <v>34</v>
      </c>
      <c r="B43" s="410"/>
      <c r="C43" s="411"/>
      <c r="D43" s="412"/>
      <c r="E43" s="413"/>
      <c r="F43" s="414"/>
      <c r="G43" s="415"/>
      <c r="H43" s="412"/>
      <c r="I43" s="413"/>
      <c r="J43" s="414"/>
      <c r="K43" s="415"/>
      <c r="L43" s="412"/>
      <c r="M43" s="413"/>
      <c r="N43" s="414"/>
      <c r="O43" s="415"/>
      <c r="P43" s="412"/>
      <c r="Q43" s="413"/>
      <c r="R43" s="414"/>
      <c r="S43" s="415"/>
      <c r="T43" s="403" t="str">
        <f t="shared" si="11"/>
        <v/>
      </c>
      <c r="U43" s="404" t="str">
        <f t="shared" si="12"/>
        <v/>
      </c>
      <c r="V43" s="405" t="str">
        <f t="shared" si="13"/>
        <v/>
      </c>
      <c r="W43" s="406" t="str">
        <f t="shared" si="14"/>
        <v/>
      </c>
      <c r="X43" s="407" t="str">
        <f t="shared" si="4"/>
        <v/>
      </c>
      <c r="Y43" s="407" t="str">
        <f t="shared" si="6"/>
        <v/>
      </c>
      <c r="Z43" s="407" t="str">
        <f t="shared" si="6"/>
        <v/>
      </c>
      <c r="AA43" s="408">
        <f t="shared" si="7"/>
        <v>0</v>
      </c>
      <c r="AB43" s="407" t="str">
        <f t="shared" si="8"/>
        <v/>
      </c>
      <c r="AC43" s="407" t="str">
        <f t="shared" si="5"/>
        <v/>
      </c>
      <c r="AD43" s="407" t="str">
        <f t="shared" si="9"/>
        <v/>
      </c>
      <c r="AE43" s="407" t="str">
        <f t="shared" si="10"/>
        <v/>
      </c>
    </row>
    <row r="44" spans="1:31" ht="16.5" x14ac:dyDescent="0.2">
      <c r="A44" s="409">
        <v>35</v>
      </c>
      <c r="B44" s="410"/>
      <c r="C44" s="411"/>
      <c r="D44" s="412"/>
      <c r="E44" s="413"/>
      <c r="F44" s="414"/>
      <c r="G44" s="415"/>
      <c r="H44" s="412"/>
      <c r="I44" s="413"/>
      <c r="J44" s="414"/>
      <c r="K44" s="415"/>
      <c r="L44" s="412"/>
      <c r="M44" s="413"/>
      <c r="N44" s="414"/>
      <c r="O44" s="415"/>
      <c r="P44" s="412"/>
      <c r="Q44" s="413"/>
      <c r="R44" s="414"/>
      <c r="S44" s="415"/>
      <c r="T44" s="403" t="str">
        <f t="shared" si="11"/>
        <v/>
      </c>
      <c r="U44" s="404" t="str">
        <f t="shared" si="12"/>
        <v/>
      </c>
      <c r="V44" s="405" t="str">
        <f t="shared" si="13"/>
        <v/>
      </c>
      <c r="W44" s="406" t="str">
        <f t="shared" si="14"/>
        <v/>
      </c>
      <c r="X44" s="407" t="str">
        <f t="shared" si="4"/>
        <v/>
      </c>
      <c r="Y44" s="407" t="str">
        <f t="shared" si="6"/>
        <v/>
      </c>
      <c r="Z44" s="407" t="str">
        <f t="shared" si="6"/>
        <v/>
      </c>
      <c r="AA44" s="408">
        <f t="shared" si="7"/>
        <v>0</v>
      </c>
      <c r="AB44" s="407" t="str">
        <f t="shared" si="8"/>
        <v/>
      </c>
      <c r="AC44" s="407" t="str">
        <f t="shared" si="5"/>
        <v/>
      </c>
      <c r="AD44" s="407" t="str">
        <f t="shared" si="9"/>
        <v/>
      </c>
      <c r="AE44" s="407" t="str">
        <f t="shared" si="10"/>
        <v/>
      </c>
    </row>
    <row r="45" spans="1:31" ht="16.5" x14ac:dyDescent="0.2">
      <c r="A45" s="409">
        <v>36</v>
      </c>
      <c r="B45" s="410"/>
      <c r="C45" s="411"/>
      <c r="D45" s="412"/>
      <c r="E45" s="413"/>
      <c r="F45" s="414"/>
      <c r="G45" s="415"/>
      <c r="H45" s="412"/>
      <c r="I45" s="413"/>
      <c r="J45" s="414"/>
      <c r="K45" s="415"/>
      <c r="L45" s="412"/>
      <c r="M45" s="413"/>
      <c r="N45" s="414"/>
      <c r="O45" s="415"/>
      <c r="P45" s="412"/>
      <c r="Q45" s="413"/>
      <c r="R45" s="414"/>
      <c r="S45" s="415"/>
      <c r="T45" s="403" t="str">
        <f t="shared" si="11"/>
        <v/>
      </c>
      <c r="U45" s="404" t="str">
        <f t="shared" si="12"/>
        <v/>
      </c>
      <c r="V45" s="405" t="str">
        <f t="shared" si="13"/>
        <v/>
      </c>
      <c r="W45" s="406" t="str">
        <f t="shared" si="14"/>
        <v/>
      </c>
      <c r="X45" s="407" t="str">
        <f t="shared" si="4"/>
        <v/>
      </c>
      <c r="Y45" s="407" t="str">
        <f t="shared" si="6"/>
        <v/>
      </c>
      <c r="Z45" s="407" t="str">
        <f t="shared" si="6"/>
        <v/>
      </c>
      <c r="AA45" s="408">
        <f t="shared" si="7"/>
        <v>0</v>
      </c>
      <c r="AB45" s="407" t="str">
        <f t="shared" si="8"/>
        <v/>
      </c>
      <c r="AC45" s="407" t="str">
        <f t="shared" si="5"/>
        <v/>
      </c>
      <c r="AD45" s="407" t="str">
        <f t="shared" si="9"/>
        <v/>
      </c>
      <c r="AE45" s="407" t="str">
        <f t="shared" si="10"/>
        <v/>
      </c>
    </row>
    <row r="46" spans="1:31" ht="16.5" x14ac:dyDescent="0.2">
      <c r="A46" s="402">
        <v>37</v>
      </c>
      <c r="B46" s="410"/>
      <c r="C46" s="411"/>
      <c r="D46" s="412"/>
      <c r="E46" s="413"/>
      <c r="F46" s="414"/>
      <c r="G46" s="415"/>
      <c r="H46" s="412"/>
      <c r="I46" s="413"/>
      <c r="J46" s="414"/>
      <c r="K46" s="415"/>
      <c r="L46" s="412"/>
      <c r="M46" s="413"/>
      <c r="N46" s="414"/>
      <c r="O46" s="415"/>
      <c r="P46" s="412"/>
      <c r="Q46" s="413"/>
      <c r="R46" s="414"/>
      <c r="S46" s="415"/>
      <c r="T46" s="403" t="str">
        <f t="shared" si="11"/>
        <v/>
      </c>
      <c r="U46" s="404" t="str">
        <f t="shared" si="12"/>
        <v/>
      </c>
      <c r="V46" s="405" t="str">
        <f t="shared" si="13"/>
        <v/>
      </c>
      <c r="W46" s="406" t="str">
        <f t="shared" si="14"/>
        <v/>
      </c>
      <c r="X46" s="407" t="str">
        <f t="shared" si="4"/>
        <v/>
      </c>
      <c r="Y46" s="407" t="str">
        <f t="shared" si="6"/>
        <v/>
      </c>
      <c r="Z46" s="407" t="str">
        <f t="shared" si="6"/>
        <v/>
      </c>
      <c r="AA46" s="408">
        <f t="shared" si="7"/>
        <v>0</v>
      </c>
      <c r="AB46" s="407" t="str">
        <f t="shared" si="8"/>
        <v/>
      </c>
      <c r="AC46" s="407" t="str">
        <f t="shared" si="5"/>
        <v/>
      </c>
      <c r="AD46" s="407" t="str">
        <f t="shared" si="9"/>
        <v/>
      </c>
      <c r="AE46" s="407" t="str">
        <f t="shared" si="10"/>
        <v/>
      </c>
    </row>
    <row r="47" spans="1:31" ht="16.5" x14ac:dyDescent="0.2">
      <c r="A47" s="409">
        <v>38</v>
      </c>
      <c r="B47" s="410"/>
      <c r="C47" s="411"/>
      <c r="D47" s="412"/>
      <c r="E47" s="413"/>
      <c r="F47" s="414"/>
      <c r="G47" s="415"/>
      <c r="H47" s="412"/>
      <c r="I47" s="413"/>
      <c r="J47" s="414"/>
      <c r="K47" s="415"/>
      <c r="L47" s="412"/>
      <c r="M47" s="413"/>
      <c r="N47" s="414"/>
      <c r="O47" s="415"/>
      <c r="P47" s="412"/>
      <c r="Q47" s="413"/>
      <c r="R47" s="414"/>
      <c r="S47" s="415"/>
      <c r="T47" s="403" t="str">
        <f t="shared" si="11"/>
        <v/>
      </c>
      <c r="U47" s="404" t="str">
        <f t="shared" si="12"/>
        <v/>
      </c>
      <c r="V47" s="405" t="str">
        <f t="shared" si="13"/>
        <v/>
      </c>
      <c r="W47" s="406" t="str">
        <f t="shared" si="14"/>
        <v/>
      </c>
      <c r="X47" s="407" t="str">
        <f t="shared" si="4"/>
        <v/>
      </c>
      <c r="Y47" s="407" t="str">
        <f t="shared" si="6"/>
        <v/>
      </c>
      <c r="Z47" s="407" t="str">
        <f t="shared" si="6"/>
        <v/>
      </c>
      <c r="AA47" s="408">
        <f t="shared" si="7"/>
        <v>0</v>
      </c>
      <c r="AB47" s="407" t="str">
        <f t="shared" si="8"/>
        <v/>
      </c>
      <c r="AC47" s="407" t="str">
        <f t="shared" si="5"/>
        <v/>
      </c>
      <c r="AD47" s="407" t="str">
        <f t="shared" si="9"/>
        <v/>
      </c>
      <c r="AE47" s="407" t="str">
        <f t="shared" si="10"/>
        <v/>
      </c>
    </row>
    <row r="48" spans="1:31" ht="16.5" x14ac:dyDescent="0.2">
      <c r="A48" s="409">
        <v>39</v>
      </c>
      <c r="B48" s="410"/>
      <c r="C48" s="411"/>
      <c r="D48" s="412"/>
      <c r="E48" s="413"/>
      <c r="F48" s="414"/>
      <c r="G48" s="415"/>
      <c r="H48" s="412"/>
      <c r="I48" s="413"/>
      <c r="J48" s="414"/>
      <c r="K48" s="415"/>
      <c r="L48" s="412"/>
      <c r="M48" s="413"/>
      <c r="N48" s="414"/>
      <c r="O48" s="415"/>
      <c r="P48" s="412"/>
      <c r="Q48" s="413"/>
      <c r="R48" s="414"/>
      <c r="S48" s="415"/>
      <c r="T48" s="403" t="str">
        <f t="shared" si="11"/>
        <v/>
      </c>
      <c r="U48" s="404" t="str">
        <f t="shared" si="12"/>
        <v/>
      </c>
      <c r="V48" s="405" t="str">
        <f t="shared" si="13"/>
        <v/>
      </c>
      <c r="W48" s="406" t="str">
        <f t="shared" si="14"/>
        <v/>
      </c>
      <c r="X48" s="407" t="str">
        <f t="shared" si="4"/>
        <v/>
      </c>
      <c r="Y48" s="407" t="str">
        <f t="shared" si="6"/>
        <v/>
      </c>
      <c r="Z48" s="407" t="str">
        <f t="shared" si="6"/>
        <v/>
      </c>
      <c r="AA48" s="408">
        <f t="shared" si="7"/>
        <v>0</v>
      </c>
      <c r="AB48" s="407" t="str">
        <f t="shared" si="8"/>
        <v/>
      </c>
      <c r="AC48" s="407" t="str">
        <f t="shared" si="5"/>
        <v/>
      </c>
      <c r="AD48" s="407" t="str">
        <f t="shared" si="9"/>
        <v/>
      </c>
      <c r="AE48" s="407" t="str">
        <f t="shared" si="10"/>
        <v/>
      </c>
    </row>
    <row r="49" spans="1:31" ht="17.25" thickBot="1" x14ac:dyDescent="0.25">
      <c r="A49" s="416">
        <v>40</v>
      </c>
      <c r="B49" s="417"/>
      <c r="C49" s="418"/>
      <c r="D49" s="419"/>
      <c r="E49" s="420"/>
      <c r="F49" s="421"/>
      <c r="G49" s="422"/>
      <c r="H49" s="419"/>
      <c r="I49" s="420"/>
      <c r="J49" s="421"/>
      <c r="K49" s="422"/>
      <c r="L49" s="419"/>
      <c r="M49" s="420"/>
      <c r="N49" s="421"/>
      <c r="O49" s="422"/>
      <c r="P49" s="419"/>
      <c r="Q49" s="420"/>
      <c r="R49" s="421"/>
      <c r="S49" s="422"/>
      <c r="T49" s="423" t="str">
        <f t="shared" si="11"/>
        <v/>
      </c>
      <c r="U49" s="424" t="str">
        <f t="shared" si="12"/>
        <v/>
      </c>
      <c r="V49" s="425" t="str">
        <f t="shared" si="13"/>
        <v/>
      </c>
      <c r="W49" s="426" t="str">
        <f t="shared" si="14"/>
        <v/>
      </c>
      <c r="X49" s="407" t="str">
        <f t="shared" si="4"/>
        <v/>
      </c>
      <c r="Y49" s="407" t="str">
        <f t="shared" si="6"/>
        <v/>
      </c>
      <c r="Z49" s="407" t="str">
        <f t="shared" si="6"/>
        <v/>
      </c>
      <c r="AA49" s="408">
        <f t="shared" si="7"/>
        <v>0</v>
      </c>
      <c r="AB49" s="407" t="str">
        <f t="shared" si="8"/>
        <v/>
      </c>
      <c r="AC49" s="407" t="str">
        <f t="shared" si="5"/>
        <v/>
      </c>
      <c r="AD49" s="407" t="str">
        <f t="shared" si="9"/>
        <v/>
      </c>
      <c r="AE49" s="407" t="str">
        <f t="shared" si="10"/>
        <v/>
      </c>
    </row>
    <row r="50" spans="1:31" ht="16.5" thickTop="1" x14ac:dyDescent="0.2">
      <c r="B50" s="427"/>
      <c r="C50" s="428"/>
      <c r="D50" s="429"/>
      <c r="E50" s="430"/>
      <c r="F50" s="429"/>
      <c r="G50" s="430"/>
      <c r="H50" s="429"/>
      <c r="I50" s="430"/>
      <c r="J50" s="429"/>
      <c r="K50" s="430"/>
      <c r="L50" s="429"/>
      <c r="M50" s="430"/>
      <c r="N50" s="429"/>
      <c r="O50" s="430"/>
      <c r="P50" s="429"/>
      <c r="Q50" s="430"/>
      <c r="R50" s="429"/>
      <c r="S50" s="430"/>
      <c r="T50" s="430"/>
      <c r="U50" s="429"/>
      <c r="V50" s="430"/>
      <c r="W50" s="431"/>
    </row>
    <row r="51" spans="1:31" ht="15.75" x14ac:dyDescent="0.2">
      <c r="B51" s="427"/>
      <c r="C51" s="428"/>
      <c r="D51" s="429"/>
      <c r="E51" s="430"/>
      <c r="F51" s="429"/>
      <c r="G51" s="430"/>
      <c r="H51" s="429"/>
      <c r="I51" s="430"/>
      <c r="J51" s="429"/>
      <c r="K51" s="430"/>
      <c r="L51" s="429"/>
      <c r="M51" s="430"/>
      <c r="N51" s="429"/>
      <c r="O51" s="430"/>
      <c r="P51" s="429"/>
      <c r="Q51" s="430"/>
      <c r="R51" s="429"/>
      <c r="S51" s="430"/>
      <c r="T51" s="430"/>
      <c r="U51" s="429"/>
      <c r="V51" s="430"/>
      <c r="W51" s="431"/>
    </row>
    <row r="52" spans="1:31" ht="15.75" x14ac:dyDescent="0.2">
      <c r="B52" s="427"/>
      <c r="C52" s="428"/>
      <c r="D52" s="429"/>
      <c r="E52" s="430"/>
      <c r="F52" s="429"/>
      <c r="G52" s="430"/>
      <c r="H52" s="429"/>
      <c r="I52" s="430"/>
      <c r="J52" s="429"/>
      <c r="K52" s="430"/>
      <c r="L52" s="429"/>
      <c r="M52" s="430"/>
      <c r="N52" s="429"/>
      <c r="O52" s="430"/>
      <c r="P52" s="429"/>
      <c r="Q52" s="430"/>
      <c r="R52" s="429"/>
      <c r="S52" s="430"/>
      <c r="T52" s="430"/>
      <c r="U52" s="429"/>
      <c r="V52" s="430"/>
      <c r="W52" s="431"/>
    </row>
    <row r="53" spans="1:31" ht="15.75" x14ac:dyDescent="0.2">
      <c r="B53" s="427"/>
      <c r="C53" s="428"/>
      <c r="D53" s="429"/>
      <c r="E53" s="430"/>
      <c r="F53" s="429"/>
      <c r="G53" s="430"/>
      <c r="H53" s="429"/>
      <c r="I53" s="430"/>
      <c r="J53" s="429"/>
      <c r="K53" s="430"/>
      <c r="L53" s="429"/>
      <c r="M53" s="430"/>
      <c r="N53" s="429"/>
      <c r="O53" s="430"/>
      <c r="P53" s="429"/>
      <c r="Q53" s="430"/>
      <c r="R53" s="429"/>
      <c r="S53" s="430"/>
      <c r="T53" s="430"/>
      <c r="U53" s="429"/>
      <c r="V53" s="430"/>
      <c r="W53" s="431"/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49" xr:uid="{75D16B38-B067-4F87-B41C-EE933A9D4F31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4" fitToWidth="0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7EEBA-0DFB-420A-A38E-0641708C92DF}">
  <sheetPr codeName="List2">
    <pageSetUpPr fitToPage="1"/>
  </sheetPr>
  <dimension ref="A1:AE53"/>
  <sheetViews>
    <sheetView showRowColHeaders="0" zoomScale="90" zoomScaleNormal="90" workbookViewId="0">
      <selection activeCell="L29" sqref="L29"/>
    </sheetView>
  </sheetViews>
  <sheetFormatPr defaultRowHeight="15" x14ac:dyDescent="0.2"/>
  <cols>
    <col min="1" max="1" width="4.5" style="358" customWidth="1"/>
    <col min="2" max="2" width="19.125" style="364" bestFit="1" customWidth="1"/>
    <col min="3" max="3" width="17.375" style="360" customWidth="1"/>
    <col min="4" max="4" width="4.125" style="360" customWidth="1"/>
    <col min="5" max="5" width="6.875" style="361" customWidth="1"/>
    <col min="6" max="6" width="4.125" style="360" customWidth="1"/>
    <col min="7" max="7" width="8.125" style="361" customWidth="1"/>
    <col min="8" max="8" width="4.125" style="360" customWidth="1"/>
    <col min="9" max="9" width="8.125" style="361" customWidth="1"/>
    <col min="10" max="10" width="4.125" style="360" customWidth="1"/>
    <col min="11" max="11" width="8.125" style="361" customWidth="1"/>
    <col min="12" max="12" width="4.125" style="360" customWidth="1"/>
    <col min="13" max="13" width="8.125" style="361" customWidth="1"/>
    <col min="14" max="14" width="4.125" style="360" customWidth="1"/>
    <col min="15" max="15" width="8.125" style="361" customWidth="1"/>
    <col min="16" max="16" width="4.125" style="360" customWidth="1"/>
    <col min="17" max="17" width="8.125" style="361" customWidth="1"/>
    <col min="18" max="18" width="4.125" style="360" customWidth="1"/>
    <col min="19" max="19" width="8.125" style="361" customWidth="1"/>
    <col min="20" max="20" width="9.5" style="361" customWidth="1"/>
    <col min="21" max="21" width="5.875" style="360" customWidth="1"/>
    <col min="22" max="22" width="8.75" style="361" customWidth="1"/>
    <col min="23" max="23" width="9.25" style="360" customWidth="1"/>
    <col min="24" max="26" width="8" style="360" hidden="1" customWidth="1"/>
    <col min="27" max="27" width="9.5" style="360" hidden="1" customWidth="1"/>
    <col min="28" max="28" width="13.625" style="360" hidden="1" customWidth="1"/>
    <col min="29" max="29" width="12.75" style="360" hidden="1" customWidth="1"/>
    <col min="30" max="31" width="8" style="360" hidden="1" customWidth="1"/>
    <col min="32" max="16384" width="9" style="360"/>
  </cols>
  <sheetData>
    <row r="1" spans="1:31" ht="23.25" x14ac:dyDescent="0.35">
      <c r="B1" s="698" t="s">
        <v>259</v>
      </c>
      <c r="C1" s="698"/>
      <c r="K1" s="362" t="s">
        <v>0</v>
      </c>
      <c r="Q1" s="360"/>
    </row>
    <row r="2" spans="1:31" ht="23.25" x14ac:dyDescent="0.35">
      <c r="B2" s="699" t="s">
        <v>258</v>
      </c>
      <c r="C2" s="699"/>
      <c r="K2" s="362" t="s">
        <v>348</v>
      </c>
    </row>
    <row r="3" spans="1:31" ht="23.25" x14ac:dyDescent="0.35">
      <c r="K3" s="362" t="s">
        <v>1</v>
      </c>
    </row>
    <row r="4" spans="1:31" ht="15.75" thickBot="1" x14ac:dyDescent="0.25">
      <c r="B4" s="365"/>
      <c r="D4" s="366"/>
      <c r="E4" s="367"/>
      <c r="H4" s="366"/>
      <c r="I4" s="367"/>
      <c r="L4" s="366"/>
      <c r="M4" s="367"/>
      <c r="P4" s="366"/>
      <c r="Q4" s="367"/>
    </row>
    <row r="5" spans="1:31" ht="27.75" customHeight="1" thickTop="1" x14ac:dyDescent="0.2">
      <c r="A5" s="780" t="s">
        <v>2</v>
      </c>
      <c r="B5" s="702" t="s">
        <v>3</v>
      </c>
      <c r="C5" s="704" t="s">
        <v>4</v>
      </c>
      <c r="D5" s="684" t="s">
        <v>5</v>
      </c>
      <c r="E5" s="685"/>
      <c r="F5" s="682" t="s">
        <v>6</v>
      </c>
      <c r="G5" s="683"/>
      <c r="H5" s="684" t="s">
        <v>7</v>
      </c>
      <c r="I5" s="685"/>
      <c r="J5" s="682" t="s">
        <v>8</v>
      </c>
      <c r="K5" s="683"/>
      <c r="L5" s="684" t="s">
        <v>9</v>
      </c>
      <c r="M5" s="685"/>
      <c r="N5" s="682" t="s">
        <v>10</v>
      </c>
      <c r="O5" s="683"/>
      <c r="P5" s="684" t="s">
        <v>11</v>
      </c>
      <c r="Q5" s="685"/>
      <c r="R5" s="682" t="s">
        <v>12</v>
      </c>
      <c r="S5" s="683"/>
      <c r="T5" s="368" t="s">
        <v>38</v>
      </c>
      <c r="U5" s="692" t="s">
        <v>13</v>
      </c>
      <c r="V5" s="693"/>
      <c r="W5" s="694"/>
    </row>
    <row r="6" spans="1:31" ht="39.950000000000003" customHeight="1" x14ac:dyDescent="0.2">
      <c r="A6" s="781"/>
      <c r="B6" s="703"/>
      <c r="C6" s="705"/>
      <c r="D6" s="778" t="s">
        <v>349</v>
      </c>
      <c r="E6" s="779"/>
      <c r="F6" s="778"/>
      <c r="G6" s="779"/>
      <c r="H6" s="690"/>
      <c r="I6" s="691"/>
      <c r="J6" s="690"/>
      <c r="K6" s="691"/>
      <c r="L6" s="690"/>
      <c r="M6" s="691"/>
      <c r="N6" s="690"/>
      <c r="O6" s="691"/>
      <c r="P6" s="688"/>
      <c r="Q6" s="691"/>
      <c r="R6" s="688"/>
      <c r="S6" s="691"/>
      <c r="T6" s="369">
        <v>-0.5</v>
      </c>
      <c r="U6" s="695"/>
      <c r="V6" s="696"/>
      <c r="W6" s="697"/>
    </row>
    <row r="7" spans="1:31" ht="12.75" customHeight="1" x14ac:dyDescent="0.2">
      <c r="A7" s="781"/>
      <c r="B7" s="703"/>
      <c r="C7" s="705"/>
      <c r="D7" s="370"/>
      <c r="E7" s="371"/>
      <c r="F7" s="370"/>
      <c r="G7" s="372"/>
      <c r="H7" s="373"/>
      <c r="I7" s="371"/>
      <c r="J7" s="370"/>
      <c r="K7" s="372"/>
      <c r="L7" s="373"/>
      <c r="M7" s="371"/>
      <c r="N7" s="370"/>
      <c r="O7" s="374"/>
      <c r="P7" s="373"/>
      <c r="Q7" s="374"/>
      <c r="R7" s="373"/>
      <c r="S7" s="372"/>
      <c r="T7" s="375"/>
      <c r="U7" s="373"/>
      <c r="V7" s="376"/>
      <c r="W7" s="377"/>
      <c r="X7" s="378"/>
    </row>
    <row r="8" spans="1:31" ht="12.75" customHeight="1" x14ac:dyDescent="0.2">
      <c r="A8" s="379"/>
      <c r="B8" s="380"/>
      <c r="C8" s="381"/>
      <c r="D8" s="382" t="s">
        <v>14</v>
      </c>
      <c r="E8" s="383" t="s">
        <v>15</v>
      </c>
      <c r="F8" s="382" t="s">
        <v>14</v>
      </c>
      <c r="G8" s="384" t="s">
        <v>15</v>
      </c>
      <c r="H8" s="385" t="s">
        <v>14</v>
      </c>
      <c r="I8" s="383" t="s">
        <v>15</v>
      </c>
      <c r="J8" s="382" t="s">
        <v>14</v>
      </c>
      <c r="K8" s="384" t="s">
        <v>15</v>
      </c>
      <c r="L8" s="385" t="s">
        <v>14</v>
      </c>
      <c r="M8" s="383" t="s">
        <v>15</v>
      </c>
      <c r="N8" s="382" t="s">
        <v>14</v>
      </c>
      <c r="O8" s="386" t="s">
        <v>15</v>
      </c>
      <c r="P8" s="385" t="s">
        <v>14</v>
      </c>
      <c r="Q8" s="383" t="s">
        <v>15</v>
      </c>
      <c r="R8" s="382" t="s">
        <v>14</v>
      </c>
      <c r="S8" s="384" t="s">
        <v>15</v>
      </c>
      <c r="T8" s="387"/>
      <c r="U8" s="385" t="s">
        <v>14</v>
      </c>
      <c r="V8" s="388" t="s">
        <v>16</v>
      </c>
      <c r="W8" s="389" t="s">
        <v>17</v>
      </c>
    </row>
    <row r="9" spans="1:31" ht="12.75" customHeight="1" thickBot="1" x14ac:dyDescent="0.25">
      <c r="A9" s="390"/>
      <c r="B9" s="391"/>
      <c r="C9" s="392"/>
      <c r="D9" s="393"/>
      <c r="E9" s="394"/>
      <c r="F9" s="393"/>
      <c r="G9" s="395"/>
      <c r="H9" s="393"/>
      <c r="I9" s="394"/>
      <c r="J9" s="393"/>
      <c r="K9" s="395"/>
      <c r="L9" s="393"/>
      <c r="M9" s="394"/>
      <c r="N9" s="393"/>
      <c r="O9" s="395"/>
      <c r="P9" s="393"/>
      <c r="Q9" s="394"/>
      <c r="R9" s="393"/>
      <c r="S9" s="395"/>
      <c r="T9" s="396"/>
      <c r="U9" s="397"/>
      <c r="V9" s="398"/>
      <c r="W9" s="399"/>
      <c r="AD9" s="400" t="s">
        <v>60</v>
      </c>
      <c r="AE9" s="401">
        <v>0.5</v>
      </c>
    </row>
    <row r="10" spans="1:31" s="407" customFormat="1" ht="15" customHeight="1" thickTop="1" x14ac:dyDescent="0.25">
      <c r="A10" s="31">
        <v>1</v>
      </c>
      <c r="B10" s="276" t="s">
        <v>159</v>
      </c>
      <c r="C10" s="288" t="s">
        <v>138</v>
      </c>
      <c r="D10" s="68">
        <v>1</v>
      </c>
      <c r="E10" s="33">
        <v>13524</v>
      </c>
      <c r="F10" s="70">
        <v>1</v>
      </c>
      <c r="G10" s="88">
        <v>6535</v>
      </c>
      <c r="H10" s="68">
        <v>1</v>
      </c>
      <c r="I10" s="33">
        <v>3537</v>
      </c>
      <c r="J10" s="70"/>
      <c r="K10" s="34"/>
      <c r="L10" s="68"/>
      <c r="M10" s="33"/>
      <c r="N10" s="70"/>
      <c r="O10" s="34"/>
      <c r="P10" s="68"/>
      <c r="Q10" s="33"/>
      <c r="R10" s="70"/>
      <c r="S10" s="34"/>
      <c r="T10" s="289">
        <f t="shared" ref="T10:T28" si="0">IF( ISNUMBER(AE10)=TRUE,AE10,"")</f>
        <v>0.5</v>
      </c>
      <c r="U10" s="35">
        <f t="shared" ref="U10:U28" si="1">IF(ISNUMBER(D10)=TRUE,SUM(D10,F10,H10,J10,L10,N10,P10,R10)-T10,"")</f>
        <v>2.5</v>
      </c>
      <c r="V10" s="36">
        <f t="shared" ref="V10:V28" si="2">IF(ISNUMBER(E10)=TRUE,SUM(E10,G10,I10,K10,M10,O10,Q10,S10),"")</f>
        <v>23596</v>
      </c>
      <c r="W10" s="37">
        <f t="shared" ref="W10:W28" si="3">IF(ISNUMBER(AC10)=TRUE,AC10,"")</f>
        <v>1</v>
      </c>
      <c r="X10" s="407">
        <f t="shared" ref="X10:X49" si="4">IF(ISNUMBER(W10)=TRUE,1,"")</f>
        <v>1</v>
      </c>
      <c r="Y10" s="407">
        <f>IF(ISNUMBER(U10)=TRUE,U10,"")</f>
        <v>2.5</v>
      </c>
      <c r="Z10" s="407">
        <f>IF(ISNUMBER(V10)=TRUE,V10,"")</f>
        <v>23596</v>
      </c>
      <c r="AA10" s="408">
        <f>MAX(E10,G10,I10,K10,M10,O10,Q10,S10)</f>
        <v>13524</v>
      </c>
      <c r="AB10" s="407">
        <f>IF(ISNUMBER(Y10)=TRUE,Y10-Z10/100000-AA10/1000000000,"")</f>
        <v>2.2640264760000002</v>
      </c>
      <c r="AC10" s="407">
        <f t="shared" ref="AC10:AC49" si="5">IF(ISNUMBER(AB10)=TRUE,RANK(AB10,$AB$10:$AB$49,1),"")</f>
        <v>1</v>
      </c>
      <c r="AD10" s="407">
        <f>IF(OR(ISNUMBER(D10)=TRUE,ISNUMBER(F10)=TRUE,ISNUMBER(H10)=TRUE,ISNUMBER(J10)=TRUE,ISNUMBER(L10)=TRUE,ISNUMBER(N10)=TRUE,ISNUMBER(P10)=TRUE,ISNUMBER(R10)=TRUE),MAX(D10,F10,H10,J10,L10,N10,P10,R10),"")</f>
        <v>1</v>
      </c>
      <c r="AE10" s="407">
        <f>IF(ISNUMBER(AD10),AD10*50%,"")</f>
        <v>0.5</v>
      </c>
    </row>
    <row r="11" spans="1:31" s="407" customFormat="1" ht="15" customHeight="1" x14ac:dyDescent="0.25">
      <c r="A11" s="38">
        <v>2</v>
      </c>
      <c r="B11" s="43" t="s">
        <v>160</v>
      </c>
      <c r="C11" s="44" t="s">
        <v>142</v>
      </c>
      <c r="D11" s="72">
        <v>1</v>
      </c>
      <c r="E11" s="39">
        <v>9660</v>
      </c>
      <c r="F11" s="40">
        <v>2</v>
      </c>
      <c r="G11" s="41">
        <v>6719</v>
      </c>
      <c r="H11" s="72">
        <v>2</v>
      </c>
      <c r="I11" s="39">
        <v>2751</v>
      </c>
      <c r="J11" s="40"/>
      <c r="K11" s="41"/>
      <c r="L11" s="72"/>
      <c r="M11" s="39"/>
      <c r="N11" s="40"/>
      <c r="O11" s="41"/>
      <c r="P11" s="72"/>
      <c r="Q11" s="39"/>
      <c r="R11" s="40"/>
      <c r="S11" s="41"/>
      <c r="T11" s="289">
        <f t="shared" si="0"/>
        <v>1</v>
      </c>
      <c r="U11" s="35">
        <f t="shared" si="1"/>
        <v>4</v>
      </c>
      <c r="V11" s="36">
        <f t="shared" si="2"/>
        <v>19130</v>
      </c>
      <c r="W11" s="37">
        <f t="shared" si="3"/>
        <v>2</v>
      </c>
      <c r="X11" s="407">
        <f t="shared" si="4"/>
        <v>1</v>
      </c>
      <c r="Y11" s="407">
        <f t="shared" ref="Y11:Z49" si="6">IF(ISNUMBER(U11)=TRUE,U11,"")</f>
        <v>4</v>
      </c>
      <c r="Z11" s="407">
        <f t="shared" si="6"/>
        <v>19130</v>
      </c>
      <c r="AA11" s="408">
        <f t="shared" ref="AA11:AA49" si="7">MAX(E11,G11,I11,K11,M11,O11,Q11,S11)</f>
        <v>9660</v>
      </c>
      <c r="AB11" s="407">
        <f t="shared" ref="AB11:AB49" si="8">IF(ISNUMBER(Y11)=TRUE,Y11-Z11/100000-AA11/1000000000,"")</f>
        <v>3.8086903400000001</v>
      </c>
      <c r="AC11" s="407">
        <f t="shared" si="5"/>
        <v>2</v>
      </c>
      <c r="AD11" s="407">
        <f t="shared" ref="AD11:AD49" si="9">IF(OR(ISNUMBER(D11)=TRUE,ISNUMBER(F11)=TRUE,ISNUMBER(H11)=TRUE,ISNUMBER(J11)=TRUE,ISNUMBER(L11)=TRUE,ISNUMBER(N11)=TRUE,ISNUMBER(P11)=TRUE,ISNUMBER(R11)=TRUE),MAX(D11,F11,H11,J11,L11,N11,P11,R11),"")</f>
        <v>2</v>
      </c>
      <c r="AE11" s="407">
        <f t="shared" ref="AE11:AE49" si="10">IF(ISNUMBER(AD11),AD11*50%,"")</f>
        <v>1</v>
      </c>
    </row>
    <row r="12" spans="1:31" s="407" customFormat="1" ht="15" customHeight="1" x14ac:dyDescent="0.25">
      <c r="A12" s="38">
        <v>3</v>
      </c>
      <c r="B12" s="43" t="s">
        <v>161</v>
      </c>
      <c r="C12" s="44" t="s">
        <v>138</v>
      </c>
      <c r="D12" s="72">
        <v>2</v>
      </c>
      <c r="E12" s="39">
        <v>8432</v>
      </c>
      <c r="F12" s="40">
        <v>2</v>
      </c>
      <c r="G12" s="41">
        <v>6105</v>
      </c>
      <c r="H12" s="72">
        <v>3</v>
      </c>
      <c r="I12" s="39">
        <v>1847</v>
      </c>
      <c r="J12" s="40"/>
      <c r="K12" s="41"/>
      <c r="L12" s="72"/>
      <c r="M12" s="39"/>
      <c r="N12" s="40"/>
      <c r="O12" s="41"/>
      <c r="P12" s="72"/>
      <c r="Q12" s="39"/>
      <c r="R12" s="40"/>
      <c r="S12" s="41"/>
      <c r="T12" s="289">
        <f t="shared" si="0"/>
        <v>1.5</v>
      </c>
      <c r="U12" s="35">
        <f t="shared" si="1"/>
        <v>5.5</v>
      </c>
      <c r="V12" s="36">
        <f t="shared" si="2"/>
        <v>16384</v>
      </c>
      <c r="W12" s="37">
        <f t="shared" si="3"/>
        <v>3</v>
      </c>
      <c r="X12" s="407">
        <f t="shared" si="4"/>
        <v>1</v>
      </c>
      <c r="Y12" s="407">
        <f t="shared" si="6"/>
        <v>5.5</v>
      </c>
      <c r="Z12" s="407">
        <f t="shared" si="6"/>
        <v>16384</v>
      </c>
      <c r="AA12" s="408">
        <f t="shared" si="7"/>
        <v>8432</v>
      </c>
      <c r="AB12" s="407">
        <f t="shared" si="8"/>
        <v>5.336151568</v>
      </c>
      <c r="AC12" s="407">
        <f t="shared" si="5"/>
        <v>3</v>
      </c>
      <c r="AD12" s="407">
        <f t="shared" si="9"/>
        <v>3</v>
      </c>
      <c r="AE12" s="407">
        <f t="shared" si="10"/>
        <v>1.5</v>
      </c>
    </row>
    <row r="13" spans="1:31" s="407" customFormat="1" ht="15" customHeight="1" x14ac:dyDescent="0.25">
      <c r="A13" s="31">
        <v>4</v>
      </c>
      <c r="B13" s="43" t="s">
        <v>164</v>
      </c>
      <c r="C13" s="44" t="s">
        <v>138</v>
      </c>
      <c r="D13" s="72">
        <v>3</v>
      </c>
      <c r="E13" s="39">
        <v>8287</v>
      </c>
      <c r="F13" s="40">
        <v>6</v>
      </c>
      <c r="G13" s="41">
        <v>2762</v>
      </c>
      <c r="H13" s="72">
        <v>1</v>
      </c>
      <c r="I13" s="39">
        <v>3180</v>
      </c>
      <c r="J13" s="40"/>
      <c r="K13" s="41"/>
      <c r="L13" s="72"/>
      <c r="M13" s="39"/>
      <c r="N13" s="40"/>
      <c r="O13" s="41"/>
      <c r="P13" s="72"/>
      <c r="Q13" s="39"/>
      <c r="R13" s="40"/>
      <c r="S13" s="41"/>
      <c r="T13" s="289">
        <f t="shared" si="0"/>
        <v>3</v>
      </c>
      <c r="U13" s="35">
        <f t="shared" si="1"/>
        <v>7</v>
      </c>
      <c r="V13" s="36">
        <f t="shared" si="2"/>
        <v>14229</v>
      </c>
      <c r="W13" s="37">
        <f t="shared" si="3"/>
        <v>4</v>
      </c>
      <c r="X13" s="407">
        <f t="shared" si="4"/>
        <v>1</v>
      </c>
      <c r="Y13" s="407">
        <f t="shared" si="6"/>
        <v>7</v>
      </c>
      <c r="Z13" s="407">
        <f t="shared" si="6"/>
        <v>14229</v>
      </c>
      <c r="AA13" s="408">
        <f t="shared" si="7"/>
        <v>8287</v>
      </c>
      <c r="AB13" s="407">
        <f t="shared" si="8"/>
        <v>6.857701713</v>
      </c>
      <c r="AC13" s="407">
        <f t="shared" si="5"/>
        <v>4</v>
      </c>
      <c r="AD13" s="407">
        <f t="shared" si="9"/>
        <v>6</v>
      </c>
      <c r="AE13" s="407">
        <f t="shared" si="10"/>
        <v>3</v>
      </c>
    </row>
    <row r="14" spans="1:31" s="407" customFormat="1" ht="15" customHeight="1" x14ac:dyDescent="0.25">
      <c r="A14" s="38">
        <v>5</v>
      </c>
      <c r="B14" s="43" t="s">
        <v>162</v>
      </c>
      <c r="C14" s="44" t="s">
        <v>163</v>
      </c>
      <c r="D14" s="72">
        <v>2</v>
      </c>
      <c r="E14" s="39">
        <v>8263</v>
      </c>
      <c r="F14" s="40">
        <v>7</v>
      </c>
      <c r="G14" s="41">
        <v>870</v>
      </c>
      <c r="H14" s="72">
        <v>2</v>
      </c>
      <c r="I14" s="39">
        <v>3131</v>
      </c>
      <c r="J14" s="40"/>
      <c r="K14" s="41"/>
      <c r="L14" s="72"/>
      <c r="M14" s="39"/>
      <c r="N14" s="40"/>
      <c r="O14" s="41"/>
      <c r="P14" s="72"/>
      <c r="Q14" s="39"/>
      <c r="R14" s="40"/>
      <c r="S14" s="41"/>
      <c r="T14" s="289">
        <f t="shared" si="0"/>
        <v>3.5</v>
      </c>
      <c r="U14" s="35">
        <f t="shared" si="1"/>
        <v>7.5</v>
      </c>
      <c r="V14" s="36">
        <f t="shared" si="2"/>
        <v>12264</v>
      </c>
      <c r="W14" s="37">
        <f t="shared" si="3"/>
        <v>5</v>
      </c>
      <c r="X14" s="407">
        <f t="shared" si="4"/>
        <v>1</v>
      </c>
      <c r="Y14" s="407">
        <f t="shared" si="6"/>
        <v>7.5</v>
      </c>
      <c r="Z14" s="407">
        <f t="shared" si="6"/>
        <v>12264</v>
      </c>
      <c r="AA14" s="408">
        <f t="shared" si="7"/>
        <v>8263</v>
      </c>
      <c r="AB14" s="407">
        <f t="shared" si="8"/>
        <v>7.3773517370000006</v>
      </c>
      <c r="AC14" s="407">
        <f t="shared" si="5"/>
        <v>5</v>
      </c>
      <c r="AD14" s="407">
        <f t="shared" si="9"/>
        <v>7</v>
      </c>
      <c r="AE14" s="407">
        <f t="shared" si="10"/>
        <v>3.5</v>
      </c>
    </row>
    <row r="15" spans="1:31" s="407" customFormat="1" ht="15" customHeight="1" x14ac:dyDescent="0.25">
      <c r="A15" s="38">
        <v>6</v>
      </c>
      <c r="B15" s="43" t="s">
        <v>170</v>
      </c>
      <c r="C15" s="44" t="s">
        <v>138</v>
      </c>
      <c r="D15" s="72">
        <v>5</v>
      </c>
      <c r="E15" s="39">
        <v>5525</v>
      </c>
      <c r="F15" s="40">
        <v>3</v>
      </c>
      <c r="G15" s="41">
        <v>4506</v>
      </c>
      <c r="H15" s="72">
        <v>4</v>
      </c>
      <c r="I15" s="39">
        <v>2956</v>
      </c>
      <c r="J15" s="40"/>
      <c r="K15" s="41"/>
      <c r="L15" s="72"/>
      <c r="M15" s="39"/>
      <c r="N15" s="40"/>
      <c r="O15" s="41"/>
      <c r="P15" s="72"/>
      <c r="Q15" s="39"/>
      <c r="R15" s="40"/>
      <c r="S15" s="41"/>
      <c r="T15" s="289">
        <f t="shared" si="0"/>
        <v>2.5</v>
      </c>
      <c r="U15" s="35">
        <f t="shared" si="1"/>
        <v>9.5</v>
      </c>
      <c r="V15" s="36">
        <f t="shared" si="2"/>
        <v>12987</v>
      </c>
      <c r="W15" s="37">
        <f t="shared" si="3"/>
        <v>6</v>
      </c>
      <c r="X15" s="407">
        <f t="shared" si="4"/>
        <v>1</v>
      </c>
      <c r="Y15" s="407">
        <f t="shared" si="6"/>
        <v>9.5</v>
      </c>
      <c r="Z15" s="407">
        <f t="shared" si="6"/>
        <v>12987</v>
      </c>
      <c r="AA15" s="408">
        <f t="shared" si="7"/>
        <v>5525</v>
      </c>
      <c r="AB15" s="407">
        <f t="shared" si="8"/>
        <v>9.370124474999999</v>
      </c>
      <c r="AC15" s="407">
        <f t="shared" si="5"/>
        <v>6</v>
      </c>
      <c r="AD15" s="407">
        <f t="shared" si="9"/>
        <v>5</v>
      </c>
      <c r="AE15" s="407">
        <f t="shared" si="10"/>
        <v>2.5</v>
      </c>
    </row>
    <row r="16" spans="1:31" s="407" customFormat="1" ht="15" customHeight="1" x14ac:dyDescent="0.25">
      <c r="A16" s="31">
        <v>7</v>
      </c>
      <c r="B16" s="43" t="s">
        <v>167</v>
      </c>
      <c r="C16" s="44" t="s">
        <v>142</v>
      </c>
      <c r="D16" s="72">
        <v>4</v>
      </c>
      <c r="E16" s="39">
        <v>7580</v>
      </c>
      <c r="F16" s="40">
        <v>6</v>
      </c>
      <c r="G16" s="41">
        <v>2266</v>
      </c>
      <c r="H16" s="72">
        <v>3</v>
      </c>
      <c r="I16" s="39">
        <v>3084</v>
      </c>
      <c r="J16" s="40"/>
      <c r="K16" s="41"/>
      <c r="L16" s="72"/>
      <c r="M16" s="39"/>
      <c r="N16" s="40"/>
      <c r="O16" s="41"/>
      <c r="P16" s="72"/>
      <c r="Q16" s="39"/>
      <c r="R16" s="40"/>
      <c r="S16" s="41"/>
      <c r="T16" s="289">
        <f t="shared" si="0"/>
        <v>3</v>
      </c>
      <c r="U16" s="35">
        <f t="shared" si="1"/>
        <v>10</v>
      </c>
      <c r="V16" s="36">
        <f t="shared" si="2"/>
        <v>12930</v>
      </c>
      <c r="W16" s="37">
        <f t="shared" si="3"/>
        <v>7</v>
      </c>
      <c r="X16" s="407">
        <f t="shared" si="4"/>
        <v>1</v>
      </c>
      <c r="Y16" s="407">
        <f t="shared" si="6"/>
        <v>10</v>
      </c>
      <c r="Z16" s="407">
        <f t="shared" si="6"/>
        <v>12930</v>
      </c>
      <c r="AA16" s="408">
        <f t="shared" si="7"/>
        <v>7580</v>
      </c>
      <c r="AB16" s="407">
        <f t="shared" si="8"/>
        <v>9.8706924199999992</v>
      </c>
      <c r="AC16" s="407">
        <f t="shared" si="5"/>
        <v>7</v>
      </c>
      <c r="AD16" s="407">
        <f t="shared" si="9"/>
        <v>6</v>
      </c>
      <c r="AE16" s="407">
        <f t="shared" si="10"/>
        <v>3</v>
      </c>
    </row>
    <row r="17" spans="1:31" s="407" customFormat="1" ht="15" customHeight="1" x14ac:dyDescent="0.25">
      <c r="A17" s="38">
        <v>8</v>
      </c>
      <c r="B17" s="43" t="s">
        <v>176</v>
      </c>
      <c r="C17" s="44" t="s">
        <v>133</v>
      </c>
      <c r="D17" s="72">
        <v>8</v>
      </c>
      <c r="E17" s="39">
        <v>2141</v>
      </c>
      <c r="F17" s="40">
        <v>1</v>
      </c>
      <c r="G17" s="41">
        <v>7009</v>
      </c>
      <c r="H17" s="72">
        <v>5</v>
      </c>
      <c r="I17" s="39">
        <v>1676</v>
      </c>
      <c r="J17" s="40"/>
      <c r="K17" s="41"/>
      <c r="L17" s="72"/>
      <c r="M17" s="39"/>
      <c r="N17" s="40"/>
      <c r="O17" s="41"/>
      <c r="P17" s="72"/>
      <c r="Q17" s="39"/>
      <c r="R17" s="40"/>
      <c r="S17" s="41"/>
      <c r="T17" s="289">
        <f t="shared" si="0"/>
        <v>4</v>
      </c>
      <c r="U17" s="35">
        <f t="shared" si="1"/>
        <v>10</v>
      </c>
      <c r="V17" s="36">
        <f t="shared" si="2"/>
        <v>10826</v>
      </c>
      <c r="W17" s="37">
        <f t="shared" si="3"/>
        <v>8</v>
      </c>
      <c r="X17" s="407">
        <f t="shared" si="4"/>
        <v>1</v>
      </c>
      <c r="Y17" s="407">
        <f t="shared" si="6"/>
        <v>10</v>
      </c>
      <c r="Z17" s="407">
        <f t="shared" si="6"/>
        <v>10826</v>
      </c>
      <c r="AA17" s="408">
        <f t="shared" si="7"/>
        <v>7009</v>
      </c>
      <c r="AB17" s="407">
        <f t="shared" si="8"/>
        <v>9.8917329909999996</v>
      </c>
      <c r="AC17" s="407">
        <f t="shared" si="5"/>
        <v>8</v>
      </c>
      <c r="AD17" s="407">
        <f t="shared" si="9"/>
        <v>8</v>
      </c>
      <c r="AE17" s="407">
        <f t="shared" si="10"/>
        <v>4</v>
      </c>
    </row>
    <row r="18" spans="1:31" s="407" customFormat="1" ht="15" customHeight="1" x14ac:dyDescent="0.25">
      <c r="A18" s="38">
        <v>9</v>
      </c>
      <c r="B18" s="43" t="s">
        <v>165</v>
      </c>
      <c r="C18" s="44" t="s">
        <v>166</v>
      </c>
      <c r="D18" s="72">
        <v>3</v>
      </c>
      <c r="E18" s="39">
        <v>7875</v>
      </c>
      <c r="F18" s="40">
        <v>8</v>
      </c>
      <c r="G18" s="41">
        <v>665</v>
      </c>
      <c r="H18" s="72">
        <v>4</v>
      </c>
      <c r="I18" s="39">
        <v>1740</v>
      </c>
      <c r="J18" s="40"/>
      <c r="K18" s="41"/>
      <c r="L18" s="72"/>
      <c r="M18" s="39"/>
      <c r="N18" s="40"/>
      <c r="O18" s="41"/>
      <c r="P18" s="72"/>
      <c r="Q18" s="39"/>
      <c r="R18" s="40"/>
      <c r="S18" s="41"/>
      <c r="T18" s="289">
        <f t="shared" si="0"/>
        <v>4</v>
      </c>
      <c r="U18" s="35">
        <f t="shared" si="1"/>
        <v>11</v>
      </c>
      <c r="V18" s="36">
        <f t="shared" si="2"/>
        <v>10280</v>
      </c>
      <c r="W18" s="37">
        <f t="shared" si="3"/>
        <v>9</v>
      </c>
      <c r="X18" s="407">
        <f t="shared" si="4"/>
        <v>1</v>
      </c>
      <c r="Y18" s="407">
        <f t="shared" si="6"/>
        <v>11</v>
      </c>
      <c r="Z18" s="407">
        <f t="shared" si="6"/>
        <v>10280</v>
      </c>
      <c r="AA18" s="408">
        <f t="shared" si="7"/>
        <v>7875</v>
      </c>
      <c r="AB18" s="407">
        <f t="shared" si="8"/>
        <v>10.897192125</v>
      </c>
      <c r="AC18" s="407">
        <f t="shared" si="5"/>
        <v>9</v>
      </c>
      <c r="AD18" s="407">
        <f t="shared" si="9"/>
        <v>8</v>
      </c>
      <c r="AE18" s="407">
        <f t="shared" si="10"/>
        <v>4</v>
      </c>
    </row>
    <row r="19" spans="1:31" s="407" customFormat="1" ht="15" customHeight="1" x14ac:dyDescent="0.25">
      <c r="A19" s="31">
        <v>10</v>
      </c>
      <c r="B19" s="43" t="s">
        <v>168</v>
      </c>
      <c r="C19" s="44" t="s">
        <v>142</v>
      </c>
      <c r="D19" s="72">
        <v>4</v>
      </c>
      <c r="E19" s="39">
        <v>7248</v>
      </c>
      <c r="F19" s="40">
        <v>3</v>
      </c>
      <c r="G19" s="41">
        <v>5758</v>
      </c>
      <c r="H19" s="72">
        <v>10</v>
      </c>
      <c r="I19" s="39">
        <v>0</v>
      </c>
      <c r="J19" s="40"/>
      <c r="K19" s="41"/>
      <c r="L19" s="72"/>
      <c r="M19" s="39"/>
      <c r="N19" s="40"/>
      <c r="O19" s="41"/>
      <c r="P19" s="72"/>
      <c r="Q19" s="39"/>
      <c r="R19" s="40"/>
      <c r="S19" s="41"/>
      <c r="T19" s="289">
        <f t="shared" si="0"/>
        <v>5</v>
      </c>
      <c r="U19" s="35">
        <f t="shared" si="1"/>
        <v>12</v>
      </c>
      <c r="V19" s="36">
        <f t="shared" si="2"/>
        <v>13006</v>
      </c>
      <c r="W19" s="37">
        <f t="shared" si="3"/>
        <v>10</v>
      </c>
      <c r="X19" s="407">
        <f t="shared" si="4"/>
        <v>1</v>
      </c>
      <c r="Y19" s="407">
        <f t="shared" si="6"/>
        <v>12</v>
      </c>
      <c r="Z19" s="407">
        <f t="shared" si="6"/>
        <v>13006</v>
      </c>
      <c r="AA19" s="408">
        <f t="shared" si="7"/>
        <v>7248</v>
      </c>
      <c r="AB19" s="407">
        <f t="shared" si="8"/>
        <v>11.869932752</v>
      </c>
      <c r="AC19" s="407">
        <f t="shared" si="5"/>
        <v>10</v>
      </c>
      <c r="AD19" s="407">
        <f t="shared" si="9"/>
        <v>10</v>
      </c>
      <c r="AE19" s="407">
        <f t="shared" si="10"/>
        <v>5</v>
      </c>
    </row>
    <row r="20" spans="1:31" s="407" customFormat="1" ht="15" customHeight="1" x14ac:dyDescent="0.25">
      <c r="A20" s="38">
        <v>11</v>
      </c>
      <c r="B20" s="43" t="s">
        <v>171</v>
      </c>
      <c r="C20" s="44" t="s">
        <v>135</v>
      </c>
      <c r="D20" s="72">
        <v>6</v>
      </c>
      <c r="E20" s="39">
        <v>5494</v>
      </c>
      <c r="F20" s="40">
        <v>4</v>
      </c>
      <c r="G20" s="41">
        <v>4268</v>
      </c>
      <c r="H20" s="72">
        <v>10</v>
      </c>
      <c r="I20" s="39">
        <v>0</v>
      </c>
      <c r="J20" s="40"/>
      <c r="K20" s="41"/>
      <c r="L20" s="72"/>
      <c r="M20" s="39"/>
      <c r="N20" s="40"/>
      <c r="O20" s="41"/>
      <c r="P20" s="72"/>
      <c r="Q20" s="39"/>
      <c r="R20" s="40"/>
      <c r="S20" s="41"/>
      <c r="T20" s="289">
        <f t="shared" si="0"/>
        <v>5</v>
      </c>
      <c r="U20" s="35">
        <f t="shared" si="1"/>
        <v>15</v>
      </c>
      <c r="V20" s="36">
        <f t="shared" si="2"/>
        <v>9762</v>
      </c>
      <c r="W20" s="37">
        <f t="shared" si="3"/>
        <v>11</v>
      </c>
      <c r="X20" s="407">
        <f t="shared" si="4"/>
        <v>1</v>
      </c>
      <c r="Y20" s="407">
        <f t="shared" si="6"/>
        <v>15</v>
      </c>
      <c r="Z20" s="407">
        <f t="shared" si="6"/>
        <v>9762</v>
      </c>
      <c r="AA20" s="408">
        <f t="shared" si="7"/>
        <v>5494</v>
      </c>
      <c r="AB20" s="407">
        <f t="shared" si="8"/>
        <v>14.902374506000001</v>
      </c>
      <c r="AC20" s="407">
        <f t="shared" si="5"/>
        <v>11</v>
      </c>
      <c r="AD20" s="407">
        <f t="shared" si="9"/>
        <v>10</v>
      </c>
      <c r="AE20" s="407">
        <f t="shared" si="10"/>
        <v>5</v>
      </c>
    </row>
    <row r="21" spans="1:31" s="407" customFormat="1" ht="15" customHeight="1" x14ac:dyDescent="0.25">
      <c r="A21" s="38">
        <v>12</v>
      </c>
      <c r="B21" s="43" t="s">
        <v>169</v>
      </c>
      <c r="C21" s="44" t="s">
        <v>135</v>
      </c>
      <c r="D21" s="72">
        <v>5</v>
      </c>
      <c r="E21" s="39">
        <v>5579</v>
      </c>
      <c r="F21" s="40">
        <v>10</v>
      </c>
      <c r="G21" s="41">
        <v>0</v>
      </c>
      <c r="H21" s="72">
        <v>5</v>
      </c>
      <c r="I21" s="39">
        <v>2530</v>
      </c>
      <c r="J21" s="40"/>
      <c r="K21" s="41"/>
      <c r="L21" s="72"/>
      <c r="M21" s="39"/>
      <c r="N21" s="40"/>
      <c r="O21" s="41"/>
      <c r="P21" s="72"/>
      <c r="Q21" s="39"/>
      <c r="R21" s="40"/>
      <c r="S21" s="41"/>
      <c r="T21" s="289">
        <f t="shared" si="0"/>
        <v>5</v>
      </c>
      <c r="U21" s="35">
        <f t="shared" si="1"/>
        <v>15</v>
      </c>
      <c r="V21" s="36">
        <f t="shared" si="2"/>
        <v>8109</v>
      </c>
      <c r="W21" s="37">
        <f t="shared" si="3"/>
        <v>12</v>
      </c>
      <c r="X21" s="407">
        <f t="shared" si="4"/>
        <v>1</v>
      </c>
      <c r="Y21" s="407">
        <f t="shared" si="6"/>
        <v>15</v>
      </c>
      <c r="Z21" s="407">
        <f t="shared" si="6"/>
        <v>8109</v>
      </c>
      <c r="AA21" s="408">
        <f t="shared" si="7"/>
        <v>5579</v>
      </c>
      <c r="AB21" s="407">
        <f t="shared" si="8"/>
        <v>14.918904421000001</v>
      </c>
      <c r="AC21" s="407">
        <f t="shared" si="5"/>
        <v>12</v>
      </c>
      <c r="AD21" s="407">
        <f t="shared" si="9"/>
        <v>10</v>
      </c>
      <c r="AE21" s="407">
        <f t="shared" si="10"/>
        <v>5</v>
      </c>
    </row>
    <row r="22" spans="1:31" ht="15" customHeight="1" x14ac:dyDescent="0.2">
      <c r="A22" s="31">
        <v>13</v>
      </c>
      <c r="B22" s="43" t="s">
        <v>178</v>
      </c>
      <c r="C22" s="44" t="s">
        <v>133</v>
      </c>
      <c r="D22" s="72">
        <v>9</v>
      </c>
      <c r="E22" s="39">
        <v>1803</v>
      </c>
      <c r="F22" s="40">
        <v>4</v>
      </c>
      <c r="G22" s="41">
        <v>3366</v>
      </c>
      <c r="H22" s="72">
        <v>7</v>
      </c>
      <c r="I22" s="39">
        <v>1312</v>
      </c>
      <c r="J22" s="40"/>
      <c r="K22" s="41"/>
      <c r="L22" s="72"/>
      <c r="M22" s="39"/>
      <c r="N22" s="40"/>
      <c r="O22" s="41"/>
      <c r="P22" s="72"/>
      <c r="Q22" s="39"/>
      <c r="R22" s="40"/>
      <c r="S22" s="41"/>
      <c r="T22" s="289">
        <f t="shared" si="0"/>
        <v>4.5</v>
      </c>
      <c r="U22" s="35">
        <f t="shared" si="1"/>
        <v>15.5</v>
      </c>
      <c r="V22" s="36">
        <f t="shared" si="2"/>
        <v>6481</v>
      </c>
      <c r="W22" s="37">
        <f t="shared" si="3"/>
        <v>13</v>
      </c>
      <c r="X22" s="407">
        <f t="shared" si="4"/>
        <v>1</v>
      </c>
      <c r="Y22" s="407">
        <f t="shared" si="6"/>
        <v>15.5</v>
      </c>
      <c r="Z22" s="407">
        <f t="shared" si="6"/>
        <v>6481</v>
      </c>
      <c r="AA22" s="408">
        <f t="shared" si="7"/>
        <v>3366</v>
      </c>
      <c r="AB22" s="407">
        <f t="shared" si="8"/>
        <v>15.435186634000001</v>
      </c>
      <c r="AC22" s="407">
        <f t="shared" si="5"/>
        <v>13</v>
      </c>
      <c r="AD22" s="407">
        <f t="shared" si="9"/>
        <v>9</v>
      </c>
      <c r="AE22" s="407">
        <f t="shared" si="10"/>
        <v>4.5</v>
      </c>
    </row>
    <row r="23" spans="1:31" ht="15.75" customHeight="1" x14ac:dyDescent="0.2">
      <c r="A23" s="38">
        <v>14</v>
      </c>
      <c r="B23" s="43" t="s">
        <v>175</v>
      </c>
      <c r="C23" s="44" t="s">
        <v>138</v>
      </c>
      <c r="D23" s="72">
        <v>8</v>
      </c>
      <c r="E23" s="39">
        <v>3674</v>
      </c>
      <c r="F23" s="40">
        <v>5</v>
      </c>
      <c r="G23" s="41">
        <v>2638</v>
      </c>
      <c r="H23" s="72">
        <v>7</v>
      </c>
      <c r="I23" s="39">
        <v>1755</v>
      </c>
      <c r="J23" s="40"/>
      <c r="K23" s="41"/>
      <c r="L23" s="72"/>
      <c r="M23" s="39"/>
      <c r="N23" s="40"/>
      <c r="O23" s="41"/>
      <c r="P23" s="72"/>
      <c r="Q23" s="39"/>
      <c r="R23" s="40"/>
      <c r="S23" s="41"/>
      <c r="T23" s="289">
        <f t="shared" si="0"/>
        <v>4</v>
      </c>
      <c r="U23" s="35">
        <f t="shared" si="1"/>
        <v>16</v>
      </c>
      <c r="V23" s="36">
        <f t="shared" si="2"/>
        <v>8067</v>
      </c>
      <c r="W23" s="37">
        <f t="shared" si="3"/>
        <v>14</v>
      </c>
      <c r="X23" s="407">
        <f t="shared" si="4"/>
        <v>1</v>
      </c>
      <c r="Y23" s="407">
        <f t="shared" si="6"/>
        <v>16</v>
      </c>
      <c r="Z23" s="407">
        <f t="shared" si="6"/>
        <v>8067</v>
      </c>
      <c r="AA23" s="408">
        <f t="shared" si="7"/>
        <v>3674</v>
      </c>
      <c r="AB23" s="407">
        <f t="shared" si="8"/>
        <v>15.919326326</v>
      </c>
      <c r="AC23" s="407">
        <f t="shared" si="5"/>
        <v>14</v>
      </c>
      <c r="AD23" s="407">
        <f t="shared" si="9"/>
        <v>8</v>
      </c>
      <c r="AE23" s="407">
        <f t="shared" si="10"/>
        <v>4</v>
      </c>
    </row>
    <row r="24" spans="1:31" ht="16.5" x14ac:dyDescent="0.2">
      <c r="A24" s="38">
        <v>15</v>
      </c>
      <c r="B24" s="43" t="s">
        <v>173</v>
      </c>
      <c r="C24" s="44" t="s">
        <v>133</v>
      </c>
      <c r="D24" s="72">
        <v>7</v>
      </c>
      <c r="E24" s="39">
        <v>5291</v>
      </c>
      <c r="F24" s="40">
        <v>8</v>
      </c>
      <c r="G24" s="41">
        <v>2061</v>
      </c>
      <c r="H24" s="72">
        <v>6</v>
      </c>
      <c r="I24" s="39">
        <v>2526</v>
      </c>
      <c r="J24" s="40"/>
      <c r="K24" s="41"/>
      <c r="L24" s="72"/>
      <c r="M24" s="39"/>
      <c r="N24" s="40"/>
      <c r="O24" s="41"/>
      <c r="P24" s="72"/>
      <c r="Q24" s="39"/>
      <c r="R24" s="40"/>
      <c r="S24" s="41"/>
      <c r="T24" s="289">
        <f t="shared" si="0"/>
        <v>4</v>
      </c>
      <c r="U24" s="35">
        <f t="shared" si="1"/>
        <v>17</v>
      </c>
      <c r="V24" s="36">
        <f t="shared" si="2"/>
        <v>9878</v>
      </c>
      <c r="W24" s="37">
        <f t="shared" si="3"/>
        <v>15</v>
      </c>
      <c r="X24" s="407">
        <f t="shared" si="4"/>
        <v>1</v>
      </c>
      <c r="Y24" s="407">
        <f t="shared" si="6"/>
        <v>17</v>
      </c>
      <c r="Z24" s="407">
        <f t="shared" si="6"/>
        <v>9878</v>
      </c>
      <c r="AA24" s="408">
        <f t="shared" si="7"/>
        <v>5291</v>
      </c>
      <c r="AB24" s="407">
        <f t="shared" si="8"/>
        <v>16.901214708999998</v>
      </c>
      <c r="AC24" s="407">
        <f t="shared" si="5"/>
        <v>15</v>
      </c>
      <c r="AD24" s="407">
        <f t="shared" si="9"/>
        <v>8</v>
      </c>
      <c r="AE24" s="407">
        <f t="shared" si="10"/>
        <v>4</v>
      </c>
    </row>
    <row r="25" spans="1:31" ht="16.5" x14ac:dyDescent="0.2">
      <c r="A25" s="31">
        <v>16</v>
      </c>
      <c r="B25" s="43" t="s">
        <v>350</v>
      </c>
      <c r="C25" s="44" t="s">
        <v>166</v>
      </c>
      <c r="D25" s="72">
        <v>10</v>
      </c>
      <c r="E25" s="39">
        <v>0</v>
      </c>
      <c r="F25" s="40">
        <v>5</v>
      </c>
      <c r="G25" s="41">
        <v>3697</v>
      </c>
      <c r="H25" s="72">
        <v>8</v>
      </c>
      <c r="I25" s="39">
        <v>1804</v>
      </c>
      <c r="J25" s="40"/>
      <c r="K25" s="41"/>
      <c r="L25" s="72"/>
      <c r="M25" s="39"/>
      <c r="N25" s="40"/>
      <c r="O25" s="41"/>
      <c r="P25" s="72"/>
      <c r="Q25" s="39"/>
      <c r="R25" s="40"/>
      <c r="S25" s="41"/>
      <c r="T25" s="289">
        <f t="shared" si="0"/>
        <v>5</v>
      </c>
      <c r="U25" s="35">
        <f t="shared" si="1"/>
        <v>18</v>
      </c>
      <c r="V25" s="36">
        <f t="shared" si="2"/>
        <v>5501</v>
      </c>
      <c r="W25" s="37">
        <f t="shared" si="3"/>
        <v>16</v>
      </c>
      <c r="X25" s="407">
        <f t="shared" si="4"/>
        <v>1</v>
      </c>
      <c r="Y25" s="407">
        <f t="shared" si="6"/>
        <v>18</v>
      </c>
      <c r="Z25" s="407">
        <f t="shared" si="6"/>
        <v>5501</v>
      </c>
      <c r="AA25" s="408">
        <f t="shared" si="7"/>
        <v>3697</v>
      </c>
      <c r="AB25" s="407">
        <f t="shared" si="8"/>
        <v>17.944986303</v>
      </c>
      <c r="AC25" s="407">
        <f t="shared" si="5"/>
        <v>16</v>
      </c>
      <c r="AD25" s="407">
        <f t="shared" si="9"/>
        <v>10</v>
      </c>
      <c r="AE25" s="407">
        <f t="shared" si="10"/>
        <v>5</v>
      </c>
    </row>
    <row r="26" spans="1:31" ht="16.5" x14ac:dyDescent="0.2">
      <c r="A26" s="38">
        <v>17</v>
      </c>
      <c r="B26" s="43" t="s">
        <v>174</v>
      </c>
      <c r="C26" s="44" t="s">
        <v>142</v>
      </c>
      <c r="D26" s="72">
        <v>7</v>
      </c>
      <c r="E26" s="39">
        <v>2369</v>
      </c>
      <c r="F26" s="40">
        <v>10</v>
      </c>
      <c r="G26" s="41">
        <v>0</v>
      </c>
      <c r="H26" s="72">
        <v>6</v>
      </c>
      <c r="I26" s="39">
        <v>1620</v>
      </c>
      <c r="J26" s="40"/>
      <c r="K26" s="41"/>
      <c r="L26" s="72"/>
      <c r="M26" s="39"/>
      <c r="N26" s="40"/>
      <c r="O26" s="41"/>
      <c r="P26" s="72"/>
      <c r="Q26" s="39"/>
      <c r="R26" s="40"/>
      <c r="S26" s="41"/>
      <c r="T26" s="289">
        <f t="shared" si="0"/>
        <v>5</v>
      </c>
      <c r="U26" s="35">
        <f t="shared" si="1"/>
        <v>18</v>
      </c>
      <c r="V26" s="36">
        <f t="shared" si="2"/>
        <v>3989</v>
      </c>
      <c r="W26" s="37">
        <f t="shared" si="3"/>
        <v>17</v>
      </c>
      <c r="X26" s="407">
        <f t="shared" si="4"/>
        <v>1</v>
      </c>
      <c r="Y26" s="407">
        <f t="shared" si="6"/>
        <v>18</v>
      </c>
      <c r="Z26" s="407">
        <f t="shared" si="6"/>
        <v>3989</v>
      </c>
      <c r="AA26" s="408">
        <f t="shared" si="7"/>
        <v>2369</v>
      </c>
      <c r="AB26" s="407">
        <f t="shared" si="8"/>
        <v>17.960107631</v>
      </c>
      <c r="AC26" s="407">
        <f t="shared" si="5"/>
        <v>17</v>
      </c>
      <c r="AD26" s="407">
        <f t="shared" si="9"/>
        <v>10</v>
      </c>
      <c r="AE26" s="407">
        <f t="shared" si="10"/>
        <v>5</v>
      </c>
    </row>
    <row r="27" spans="1:31" ht="16.5" x14ac:dyDescent="0.2">
      <c r="A27" s="38">
        <v>18</v>
      </c>
      <c r="B27" s="43" t="s">
        <v>177</v>
      </c>
      <c r="C27" s="44" t="s">
        <v>138</v>
      </c>
      <c r="D27" s="72">
        <v>9</v>
      </c>
      <c r="E27" s="39">
        <v>2098</v>
      </c>
      <c r="F27" s="40">
        <v>7</v>
      </c>
      <c r="G27" s="41">
        <v>2100</v>
      </c>
      <c r="H27" s="72">
        <v>8</v>
      </c>
      <c r="I27" s="39">
        <v>1174</v>
      </c>
      <c r="J27" s="40"/>
      <c r="K27" s="41"/>
      <c r="L27" s="72"/>
      <c r="M27" s="39"/>
      <c r="N27" s="40"/>
      <c r="O27" s="41"/>
      <c r="P27" s="72"/>
      <c r="Q27" s="39"/>
      <c r="R27" s="40"/>
      <c r="S27" s="41"/>
      <c r="T27" s="289">
        <f t="shared" si="0"/>
        <v>4.5</v>
      </c>
      <c r="U27" s="35">
        <f t="shared" si="1"/>
        <v>19.5</v>
      </c>
      <c r="V27" s="36">
        <f t="shared" si="2"/>
        <v>5372</v>
      </c>
      <c r="W27" s="37">
        <f t="shared" si="3"/>
        <v>18</v>
      </c>
      <c r="X27" s="407">
        <f t="shared" si="4"/>
        <v>1</v>
      </c>
      <c r="Y27" s="407">
        <f t="shared" si="6"/>
        <v>19.5</v>
      </c>
      <c r="Z27" s="407">
        <f t="shared" si="6"/>
        <v>5372</v>
      </c>
      <c r="AA27" s="408">
        <f t="shared" si="7"/>
        <v>2100</v>
      </c>
      <c r="AB27" s="407">
        <f t="shared" si="8"/>
        <v>19.446277900000002</v>
      </c>
      <c r="AC27" s="407">
        <f t="shared" si="5"/>
        <v>18</v>
      </c>
      <c r="AD27" s="407">
        <f t="shared" si="9"/>
        <v>9</v>
      </c>
      <c r="AE27" s="407">
        <f t="shared" si="10"/>
        <v>4.5</v>
      </c>
    </row>
    <row r="28" spans="1:31" ht="16.5" x14ac:dyDescent="0.2">
      <c r="A28" s="31">
        <v>19</v>
      </c>
      <c r="B28" s="43" t="s">
        <v>172</v>
      </c>
      <c r="C28" s="44" t="s">
        <v>163</v>
      </c>
      <c r="D28" s="72">
        <v>6</v>
      </c>
      <c r="E28" s="39">
        <v>4676</v>
      </c>
      <c r="F28" s="40">
        <v>9</v>
      </c>
      <c r="G28" s="41">
        <v>1077</v>
      </c>
      <c r="H28" s="72">
        <v>10</v>
      </c>
      <c r="I28" s="39">
        <v>0</v>
      </c>
      <c r="J28" s="40"/>
      <c r="K28" s="41"/>
      <c r="L28" s="72"/>
      <c r="M28" s="39"/>
      <c r="N28" s="40"/>
      <c r="O28" s="41"/>
      <c r="P28" s="72"/>
      <c r="Q28" s="39"/>
      <c r="R28" s="40"/>
      <c r="S28" s="41"/>
      <c r="T28" s="289">
        <f t="shared" si="0"/>
        <v>5</v>
      </c>
      <c r="U28" s="35">
        <f t="shared" si="1"/>
        <v>20</v>
      </c>
      <c r="V28" s="36">
        <f t="shared" si="2"/>
        <v>5753</v>
      </c>
      <c r="W28" s="37">
        <f t="shared" si="3"/>
        <v>19</v>
      </c>
      <c r="X28" s="407">
        <f t="shared" si="4"/>
        <v>1</v>
      </c>
      <c r="Y28" s="407">
        <f t="shared" si="6"/>
        <v>20</v>
      </c>
      <c r="Z28" s="407">
        <f t="shared" si="6"/>
        <v>5753</v>
      </c>
      <c r="AA28" s="408">
        <f t="shared" si="7"/>
        <v>4676</v>
      </c>
      <c r="AB28" s="407">
        <f t="shared" si="8"/>
        <v>19.942465324</v>
      </c>
      <c r="AC28" s="407">
        <f t="shared" si="5"/>
        <v>19</v>
      </c>
      <c r="AD28" s="407">
        <f t="shared" si="9"/>
        <v>10</v>
      </c>
      <c r="AE28" s="407">
        <f t="shared" si="10"/>
        <v>5</v>
      </c>
    </row>
    <row r="29" spans="1:31" ht="16.5" x14ac:dyDescent="0.2">
      <c r="A29" s="409">
        <v>20</v>
      </c>
      <c r="B29" s="410"/>
      <c r="C29" s="411"/>
      <c r="D29" s="412"/>
      <c r="E29" s="413"/>
      <c r="F29" s="414"/>
      <c r="G29" s="415"/>
      <c r="H29" s="412"/>
      <c r="I29" s="413"/>
      <c r="J29" s="414"/>
      <c r="K29" s="415"/>
      <c r="L29" s="412"/>
      <c r="M29" s="413"/>
      <c r="N29" s="414"/>
      <c r="O29" s="415"/>
      <c r="P29" s="412"/>
      <c r="Q29" s="413"/>
      <c r="R29" s="414"/>
      <c r="S29" s="415"/>
      <c r="T29" s="403" t="str">
        <f t="shared" ref="T29:T49" si="11">IF( ISNUMBER(AE29)=TRUE,AE29,"")</f>
        <v/>
      </c>
      <c r="U29" s="404" t="str">
        <f t="shared" ref="U29:U49" si="12">IF(ISNUMBER(D29)=TRUE,SUM(D29,F29,H29,J29,L29,N29,P29,R29)-T29,"")</f>
        <v/>
      </c>
      <c r="V29" s="405" t="str">
        <f t="shared" ref="V29:V49" si="13">IF(ISNUMBER(E29)=TRUE,SUM(E29,G29,I29,K29,M29,O29,Q29,S29),"")</f>
        <v/>
      </c>
      <c r="W29" s="406" t="str">
        <f t="shared" ref="W29:W49" si="14">IF(ISNUMBER(AC29)=TRUE,AC29,"")</f>
        <v/>
      </c>
      <c r="X29" s="407" t="str">
        <f t="shared" si="4"/>
        <v/>
      </c>
      <c r="Y29" s="407" t="str">
        <f t="shared" si="6"/>
        <v/>
      </c>
      <c r="Z29" s="407" t="str">
        <f t="shared" si="6"/>
        <v/>
      </c>
      <c r="AA29" s="408">
        <f t="shared" si="7"/>
        <v>0</v>
      </c>
      <c r="AB29" s="407" t="str">
        <f t="shared" si="8"/>
        <v/>
      </c>
      <c r="AC29" s="407" t="str">
        <f t="shared" si="5"/>
        <v/>
      </c>
      <c r="AD29" s="407" t="str">
        <f t="shared" si="9"/>
        <v/>
      </c>
      <c r="AE29" s="407" t="str">
        <f t="shared" si="10"/>
        <v/>
      </c>
    </row>
    <row r="30" spans="1:31" ht="16.5" x14ac:dyDescent="0.2">
      <c r="A30" s="409">
        <v>21</v>
      </c>
      <c r="B30" s="410"/>
      <c r="C30" s="411"/>
      <c r="D30" s="412"/>
      <c r="E30" s="413"/>
      <c r="F30" s="414"/>
      <c r="G30" s="415"/>
      <c r="H30" s="412"/>
      <c r="I30" s="413"/>
      <c r="J30" s="414"/>
      <c r="K30" s="415"/>
      <c r="L30" s="412"/>
      <c r="M30" s="413"/>
      <c r="N30" s="414"/>
      <c r="O30" s="415"/>
      <c r="P30" s="412"/>
      <c r="Q30" s="413"/>
      <c r="R30" s="414"/>
      <c r="S30" s="415"/>
      <c r="T30" s="403" t="str">
        <f t="shared" si="11"/>
        <v/>
      </c>
      <c r="U30" s="404" t="str">
        <f t="shared" si="12"/>
        <v/>
      </c>
      <c r="V30" s="405" t="str">
        <f t="shared" si="13"/>
        <v/>
      </c>
      <c r="W30" s="406" t="str">
        <f t="shared" si="14"/>
        <v/>
      </c>
      <c r="X30" s="407" t="str">
        <f t="shared" si="4"/>
        <v/>
      </c>
      <c r="Y30" s="407" t="str">
        <f t="shared" si="6"/>
        <v/>
      </c>
      <c r="Z30" s="407" t="str">
        <f t="shared" si="6"/>
        <v/>
      </c>
      <c r="AA30" s="408">
        <f t="shared" si="7"/>
        <v>0</v>
      </c>
      <c r="AB30" s="407" t="str">
        <f t="shared" si="8"/>
        <v/>
      </c>
      <c r="AC30" s="407" t="str">
        <f t="shared" si="5"/>
        <v/>
      </c>
      <c r="AD30" s="407" t="str">
        <f t="shared" si="9"/>
        <v/>
      </c>
      <c r="AE30" s="407" t="str">
        <f t="shared" si="10"/>
        <v/>
      </c>
    </row>
    <row r="31" spans="1:31" ht="16.5" x14ac:dyDescent="0.2">
      <c r="A31" s="402">
        <v>22</v>
      </c>
      <c r="B31" s="410"/>
      <c r="C31" s="411"/>
      <c r="D31" s="412"/>
      <c r="E31" s="413"/>
      <c r="F31" s="414"/>
      <c r="G31" s="415"/>
      <c r="H31" s="412"/>
      <c r="I31" s="413"/>
      <c r="J31" s="414"/>
      <c r="K31" s="415"/>
      <c r="L31" s="412"/>
      <c r="M31" s="413"/>
      <c r="N31" s="414"/>
      <c r="O31" s="415"/>
      <c r="P31" s="412"/>
      <c r="Q31" s="413"/>
      <c r="R31" s="414"/>
      <c r="S31" s="415"/>
      <c r="T31" s="403" t="str">
        <f t="shared" si="11"/>
        <v/>
      </c>
      <c r="U31" s="404" t="str">
        <f t="shared" si="12"/>
        <v/>
      </c>
      <c r="V31" s="405" t="str">
        <f t="shared" si="13"/>
        <v/>
      </c>
      <c r="W31" s="406" t="str">
        <f t="shared" si="14"/>
        <v/>
      </c>
      <c r="X31" s="407" t="str">
        <f t="shared" si="4"/>
        <v/>
      </c>
      <c r="Y31" s="407" t="str">
        <f t="shared" si="6"/>
        <v/>
      </c>
      <c r="Z31" s="407" t="str">
        <f t="shared" si="6"/>
        <v/>
      </c>
      <c r="AA31" s="408">
        <f t="shared" si="7"/>
        <v>0</v>
      </c>
      <c r="AB31" s="407" t="str">
        <f t="shared" si="8"/>
        <v/>
      </c>
      <c r="AC31" s="407" t="str">
        <f t="shared" si="5"/>
        <v/>
      </c>
      <c r="AD31" s="407" t="str">
        <f t="shared" si="9"/>
        <v/>
      </c>
      <c r="AE31" s="407" t="str">
        <f t="shared" si="10"/>
        <v/>
      </c>
    </row>
    <row r="32" spans="1:31" ht="16.5" x14ac:dyDescent="0.2">
      <c r="A32" s="409">
        <v>23</v>
      </c>
      <c r="B32" s="410"/>
      <c r="C32" s="411"/>
      <c r="D32" s="412"/>
      <c r="E32" s="413"/>
      <c r="F32" s="414"/>
      <c r="G32" s="415"/>
      <c r="H32" s="412"/>
      <c r="I32" s="413"/>
      <c r="J32" s="414"/>
      <c r="K32" s="415"/>
      <c r="L32" s="412"/>
      <c r="M32" s="413"/>
      <c r="N32" s="414"/>
      <c r="O32" s="415"/>
      <c r="P32" s="412"/>
      <c r="Q32" s="413"/>
      <c r="R32" s="414"/>
      <c r="S32" s="415"/>
      <c r="T32" s="403" t="str">
        <f t="shared" si="11"/>
        <v/>
      </c>
      <c r="U32" s="404" t="str">
        <f t="shared" si="12"/>
        <v/>
      </c>
      <c r="V32" s="405" t="str">
        <f t="shared" si="13"/>
        <v/>
      </c>
      <c r="W32" s="406" t="str">
        <f t="shared" si="14"/>
        <v/>
      </c>
      <c r="X32" s="407" t="str">
        <f t="shared" si="4"/>
        <v/>
      </c>
      <c r="Y32" s="407" t="str">
        <f t="shared" si="6"/>
        <v/>
      </c>
      <c r="Z32" s="407" t="str">
        <f t="shared" si="6"/>
        <v/>
      </c>
      <c r="AA32" s="408">
        <f t="shared" si="7"/>
        <v>0</v>
      </c>
      <c r="AB32" s="407" t="str">
        <f t="shared" si="8"/>
        <v/>
      </c>
      <c r="AC32" s="407" t="str">
        <f t="shared" si="5"/>
        <v/>
      </c>
      <c r="AD32" s="407" t="str">
        <f t="shared" si="9"/>
        <v/>
      </c>
      <c r="AE32" s="407" t="str">
        <f t="shared" si="10"/>
        <v/>
      </c>
    </row>
    <row r="33" spans="1:31" ht="16.5" x14ac:dyDescent="0.2">
      <c r="A33" s="409">
        <v>24</v>
      </c>
      <c r="B33" s="410"/>
      <c r="C33" s="411"/>
      <c r="D33" s="412"/>
      <c r="E33" s="413"/>
      <c r="F33" s="414"/>
      <c r="G33" s="415"/>
      <c r="H33" s="412"/>
      <c r="I33" s="413"/>
      <c r="J33" s="414"/>
      <c r="K33" s="415"/>
      <c r="L33" s="412"/>
      <c r="M33" s="413"/>
      <c r="N33" s="414"/>
      <c r="O33" s="415"/>
      <c r="P33" s="412"/>
      <c r="Q33" s="413"/>
      <c r="R33" s="414"/>
      <c r="S33" s="415"/>
      <c r="T33" s="403" t="str">
        <f t="shared" si="11"/>
        <v/>
      </c>
      <c r="U33" s="404" t="str">
        <f t="shared" si="12"/>
        <v/>
      </c>
      <c r="V33" s="405" t="str">
        <f t="shared" si="13"/>
        <v/>
      </c>
      <c r="W33" s="406" t="str">
        <f t="shared" si="14"/>
        <v/>
      </c>
      <c r="X33" s="407" t="str">
        <f t="shared" si="4"/>
        <v/>
      </c>
      <c r="Y33" s="407" t="str">
        <f t="shared" si="6"/>
        <v/>
      </c>
      <c r="Z33" s="407" t="str">
        <f t="shared" si="6"/>
        <v/>
      </c>
      <c r="AA33" s="408">
        <f t="shared" si="7"/>
        <v>0</v>
      </c>
      <c r="AB33" s="407" t="str">
        <f t="shared" si="8"/>
        <v/>
      </c>
      <c r="AC33" s="407" t="str">
        <f t="shared" si="5"/>
        <v/>
      </c>
      <c r="AD33" s="407" t="str">
        <f t="shared" si="9"/>
        <v/>
      </c>
      <c r="AE33" s="407" t="str">
        <f t="shared" si="10"/>
        <v/>
      </c>
    </row>
    <row r="34" spans="1:31" ht="16.5" x14ac:dyDescent="0.2">
      <c r="A34" s="402">
        <v>25</v>
      </c>
      <c r="B34" s="410"/>
      <c r="C34" s="411"/>
      <c r="D34" s="412"/>
      <c r="E34" s="413"/>
      <c r="F34" s="414"/>
      <c r="G34" s="415"/>
      <c r="H34" s="412"/>
      <c r="I34" s="413"/>
      <c r="J34" s="414"/>
      <c r="K34" s="415"/>
      <c r="L34" s="412"/>
      <c r="M34" s="413"/>
      <c r="N34" s="414"/>
      <c r="O34" s="415"/>
      <c r="P34" s="412"/>
      <c r="Q34" s="413"/>
      <c r="R34" s="414"/>
      <c r="S34" s="415"/>
      <c r="T34" s="403" t="str">
        <f t="shared" si="11"/>
        <v/>
      </c>
      <c r="U34" s="404" t="str">
        <f t="shared" si="12"/>
        <v/>
      </c>
      <c r="V34" s="405" t="str">
        <f t="shared" si="13"/>
        <v/>
      </c>
      <c r="W34" s="406" t="str">
        <f t="shared" si="14"/>
        <v/>
      </c>
      <c r="X34" s="407" t="str">
        <f t="shared" si="4"/>
        <v/>
      </c>
      <c r="Y34" s="407" t="str">
        <f t="shared" si="6"/>
        <v/>
      </c>
      <c r="Z34" s="407" t="str">
        <f t="shared" si="6"/>
        <v/>
      </c>
      <c r="AA34" s="408">
        <f t="shared" si="7"/>
        <v>0</v>
      </c>
      <c r="AB34" s="407" t="str">
        <f t="shared" si="8"/>
        <v/>
      </c>
      <c r="AC34" s="407" t="str">
        <f t="shared" si="5"/>
        <v/>
      </c>
      <c r="AD34" s="407" t="str">
        <f t="shared" si="9"/>
        <v/>
      </c>
      <c r="AE34" s="407" t="str">
        <f t="shared" si="10"/>
        <v/>
      </c>
    </row>
    <row r="35" spans="1:31" ht="16.5" x14ac:dyDescent="0.2">
      <c r="A35" s="409">
        <v>26</v>
      </c>
      <c r="B35" s="410"/>
      <c r="C35" s="411"/>
      <c r="D35" s="412"/>
      <c r="E35" s="413"/>
      <c r="F35" s="414"/>
      <c r="G35" s="415"/>
      <c r="H35" s="412"/>
      <c r="I35" s="413"/>
      <c r="J35" s="414"/>
      <c r="K35" s="415"/>
      <c r="L35" s="412"/>
      <c r="M35" s="413"/>
      <c r="N35" s="414"/>
      <c r="O35" s="415"/>
      <c r="P35" s="412"/>
      <c r="Q35" s="413"/>
      <c r="R35" s="414"/>
      <c r="S35" s="415"/>
      <c r="T35" s="403" t="str">
        <f t="shared" si="11"/>
        <v/>
      </c>
      <c r="U35" s="404" t="str">
        <f t="shared" si="12"/>
        <v/>
      </c>
      <c r="V35" s="405" t="str">
        <f t="shared" si="13"/>
        <v/>
      </c>
      <c r="W35" s="406" t="str">
        <f t="shared" si="14"/>
        <v/>
      </c>
      <c r="X35" s="407" t="str">
        <f t="shared" si="4"/>
        <v/>
      </c>
      <c r="Y35" s="407" t="str">
        <f t="shared" si="6"/>
        <v/>
      </c>
      <c r="Z35" s="407" t="str">
        <f t="shared" si="6"/>
        <v/>
      </c>
      <c r="AA35" s="408">
        <f t="shared" si="7"/>
        <v>0</v>
      </c>
      <c r="AB35" s="407" t="str">
        <f t="shared" si="8"/>
        <v/>
      </c>
      <c r="AC35" s="407" t="str">
        <f t="shared" si="5"/>
        <v/>
      </c>
      <c r="AD35" s="407" t="str">
        <f t="shared" si="9"/>
        <v/>
      </c>
      <c r="AE35" s="407" t="str">
        <f t="shared" si="10"/>
        <v/>
      </c>
    </row>
    <row r="36" spans="1:31" ht="16.5" x14ac:dyDescent="0.2">
      <c r="A36" s="409">
        <v>27</v>
      </c>
      <c r="B36" s="410"/>
      <c r="C36" s="411"/>
      <c r="D36" s="412"/>
      <c r="E36" s="413"/>
      <c r="F36" s="414"/>
      <c r="G36" s="415"/>
      <c r="H36" s="412"/>
      <c r="I36" s="413"/>
      <c r="J36" s="414"/>
      <c r="K36" s="415"/>
      <c r="L36" s="412"/>
      <c r="M36" s="413"/>
      <c r="N36" s="414"/>
      <c r="O36" s="415"/>
      <c r="P36" s="412"/>
      <c r="Q36" s="413"/>
      <c r="R36" s="414"/>
      <c r="S36" s="415"/>
      <c r="T36" s="403" t="str">
        <f t="shared" si="11"/>
        <v/>
      </c>
      <c r="U36" s="404" t="str">
        <f t="shared" si="12"/>
        <v/>
      </c>
      <c r="V36" s="405" t="str">
        <f t="shared" si="13"/>
        <v/>
      </c>
      <c r="W36" s="406" t="str">
        <f t="shared" si="14"/>
        <v/>
      </c>
      <c r="X36" s="407" t="str">
        <f t="shared" si="4"/>
        <v/>
      </c>
      <c r="Y36" s="407" t="str">
        <f t="shared" si="6"/>
        <v/>
      </c>
      <c r="Z36" s="407" t="str">
        <f t="shared" si="6"/>
        <v/>
      </c>
      <c r="AA36" s="408">
        <f t="shared" si="7"/>
        <v>0</v>
      </c>
      <c r="AB36" s="407" t="str">
        <f t="shared" si="8"/>
        <v/>
      </c>
      <c r="AC36" s="407" t="str">
        <f t="shared" si="5"/>
        <v/>
      </c>
      <c r="AD36" s="407" t="str">
        <f t="shared" si="9"/>
        <v/>
      </c>
      <c r="AE36" s="407" t="str">
        <f t="shared" si="10"/>
        <v/>
      </c>
    </row>
    <row r="37" spans="1:31" ht="16.5" x14ac:dyDescent="0.2">
      <c r="A37" s="402">
        <v>28</v>
      </c>
      <c r="B37" s="410"/>
      <c r="C37" s="411"/>
      <c r="D37" s="412"/>
      <c r="E37" s="413"/>
      <c r="F37" s="414"/>
      <c r="G37" s="415"/>
      <c r="H37" s="412"/>
      <c r="I37" s="413"/>
      <c r="J37" s="414"/>
      <c r="K37" s="415"/>
      <c r="L37" s="412"/>
      <c r="M37" s="413"/>
      <c r="N37" s="414"/>
      <c r="O37" s="415"/>
      <c r="P37" s="412"/>
      <c r="Q37" s="413"/>
      <c r="R37" s="414"/>
      <c r="S37" s="415"/>
      <c r="T37" s="403" t="str">
        <f t="shared" si="11"/>
        <v/>
      </c>
      <c r="U37" s="404" t="str">
        <f t="shared" si="12"/>
        <v/>
      </c>
      <c r="V37" s="405" t="str">
        <f t="shared" si="13"/>
        <v/>
      </c>
      <c r="W37" s="406" t="str">
        <f t="shared" si="14"/>
        <v/>
      </c>
      <c r="X37" s="407" t="str">
        <f t="shared" si="4"/>
        <v/>
      </c>
      <c r="Y37" s="407" t="str">
        <f t="shared" si="6"/>
        <v/>
      </c>
      <c r="Z37" s="407" t="str">
        <f t="shared" si="6"/>
        <v/>
      </c>
      <c r="AA37" s="408">
        <f t="shared" si="7"/>
        <v>0</v>
      </c>
      <c r="AB37" s="407" t="str">
        <f t="shared" si="8"/>
        <v/>
      </c>
      <c r="AC37" s="407" t="str">
        <f t="shared" si="5"/>
        <v/>
      </c>
      <c r="AD37" s="407" t="str">
        <f t="shared" si="9"/>
        <v/>
      </c>
      <c r="AE37" s="407" t="str">
        <f t="shared" si="10"/>
        <v/>
      </c>
    </row>
    <row r="38" spans="1:31" ht="16.5" x14ac:dyDescent="0.2">
      <c r="A38" s="409">
        <v>29</v>
      </c>
      <c r="B38" s="410"/>
      <c r="C38" s="411"/>
      <c r="D38" s="412"/>
      <c r="E38" s="413"/>
      <c r="F38" s="414"/>
      <c r="G38" s="415"/>
      <c r="H38" s="412"/>
      <c r="I38" s="413"/>
      <c r="J38" s="414"/>
      <c r="K38" s="415"/>
      <c r="L38" s="412"/>
      <c r="M38" s="413"/>
      <c r="N38" s="414"/>
      <c r="O38" s="415"/>
      <c r="P38" s="412"/>
      <c r="Q38" s="413"/>
      <c r="R38" s="414"/>
      <c r="S38" s="415"/>
      <c r="T38" s="403" t="str">
        <f t="shared" si="11"/>
        <v/>
      </c>
      <c r="U38" s="404" t="str">
        <f t="shared" si="12"/>
        <v/>
      </c>
      <c r="V38" s="405" t="str">
        <f t="shared" si="13"/>
        <v/>
      </c>
      <c r="W38" s="406" t="str">
        <f t="shared" si="14"/>
        <v/>
      </c>
      <c r="X38" s="407" t="str">
        <f t="shared" si="4"/>
        <v/>
      </c>
      <c r="Y38" s="407" t="str">
        <f t="shared" si="6"/>
        <v/>
      </c>
      <c r="Z38" s="407" t="str">
        <f t="shared" si="6"/>
        <v/>
      </c>
      <c r="AA38" s="408">
        <f t="shared" si="7"/>
        <v>0</v>
      </c>
      <c r="AB38" s="407" t="str">
        <f t="shared" si="8"/>
        <v/>
      </c>
      <c r="AC38" s="407" t="str">
        <f t="shared" si="5"/>
        <v/>
      </c>
      <c r="AD38" s="407" t="str">
        <f t="shared" si="9"/>
        <v/>
      </c>
      <c r="AE38" s="407" t="str">
        <f t="shared" si="10"/>
        <v/>
      </c>
    </row>
    <row r="39" spans="1:31" ht="16.5" x14ac:dyDescent="0.2">
      <c r="A39" s="409">
        <v>30</v>
      </c>
      <c r="B39" s="410"/>
      <c r="C39" s="411"/>
      <c r="D39" s="412"/>
      <c r="E39" s="413"/>
      <c r="F39" s="414"/>
      <c r="G39" s="415"/>
      <c r="H39" s="412"/>
      <c r="I39" s="413"/>
      <c r="J39" s="414"/>
      <c r="K39" s="415"/>
      <c r="L39" s="412"/>
      <c r="M39" s="413"/>
      <c r="N39" s="414"/>
      <c r="O39" s="415"/>
      <c r="P39" s="412"/>
      <c r="Q39" s="413"/>
      <c r="R39" s="414"/>
      <c r="S39" s="415"/>
      <c r="T39" s="403" t="str">
        <f t="shared" si="11"/>
        <v/>
      </c>
      <c r="U39" s="404" t="str">
        <f t="shared" si="12"/>
        <v/>
      </c>
      <c r="V39" s="405" t="str">
        <f t="shared" si="13"/>
        <v/>
      </c>
      <c r="W39" s="406" t="str">
        <f t="shared" si="14"/>
        <v/>
      </c>
      <c r="X39" s="407" t="str">
        <f t="shared" si="4"/>
        <v/>
      </c>
      <c r="Y39" s="407" t="str">
        <f t="shared" si="6"/>
        <v/>
      </c>
      <c r="Z39" s="407" t="str">
        <f t="shared" si="6"/>
        <v/>
      </c>
      <c r="AA39" s="408">
        <f t="shared" si="7"/>
        <v>0</v>
      </c>
      <c r="AB39" s="407" t="str">
        <f t="shared" si="8"/>
        <v/>
      </c>
      <c r="AC39" s="407" t="str">
        <f t="shared" si="5"/>
        <v/>
      </c>
      <c r="AD39" s="407" t="str">
        <f t="shared" si="9"/>
        <v/>
      </c>
      <c r="AE39" s="407" t="str">
        <f t="shared" si="10"/>
        <v/>
      </c>
    </row>
    <row r="40" spans="1:31" ht="16.5" x14ac:dyDescent="0.2">
      <c r="A40" s="402">
        <v>31</v>
      </c>
      <c r="B40" s="410"/>
      <c r="C40" s="411"/>
      <c r="D40" s="412"/>
      <c r="E40" s="413"/>
      <c r="F40" s="414"/>
      <c r="G40" s="415"/>
      <c r="H40" s="412"/>
      <c r="I40" s="413"/>
      <c r="J40" s="414"/>
      <c r="K40" s="415"/>
      <c r="L40" s="412"/>
      <c r="M40" s="413"/>
      <c r="N40" s="414"/>
      <c r="O40" s="415"/>
      <c r="P40" s="412"/>
      <c r="Q40" s="413"/>
      <c r="R40" s="414"/>
      <c r="S40" s="415"/>
      <c r="T40" s="403" t="str">
        <f t="shared" si="11"/>
        <v/>
      </c>
      <c r="U40" s="404" t="str">
        <f t="shared" si="12"/>
        <v/>
      </c>
      <c r="V40" s="405" t="str">
        <f t="shared" si="13"/>
        <v/>
      </c>
      <c r="W40" s="406" t="str">
        <f t="shared" si="14"/>
        <v/>
      </c>
      <c r="X40" s="407" t="str">
        <f t="shared" si="4"/>
        <v/>
      </c>
      <c r="Y40" s="407" t="str">
        <f t="shared" si="6"/>
        <v/>
      </c>
      <c r="Z40" s="407" t="str">
        <f t="shared" si="6"/>
        <v/>
      </c>
      <c r="AA40" s="408">
        <f t="shared" si="7"/>
        <v>0</v>
      </c>
      <c r="AB40" s="407" t="str">
        <f t="shared" si="8"/>
        <v/>
      </c>
      <c r="AC40" s="407" t="str">
        <f t="shared" si="5"/>
        <v/>
      </c>
      <c r="AD40" s="407" t="str">
        <f t="shared" si="9"/>
        <v/>
      </c>
      <c r="AE40" s="407" t="str">
        <f t="shared" si="10"/>
        <v/>
      </c>
    </row>
    <row r="41" spans="1:31" ht="16.5" x14ac:dyDescent="0.2">
      <c r="A41" s="409">
        <v>32</v>
      </c>
      <c r="B41" s="410"/>
      <c r="C41" s="411"/>
      <c r="D41" s="412"/>
      <c r="E41" s="413"/>
      <c r="F41" s="414"/>
      <c r="G41" s="415"/>
      <c r="H41" s="412"/>
      <c r="I41" s="413"/>
      <c r="J41" s="414"/>
      <c r="K41" s="415"/>
      <c r="L41" s="412"/>
      <c r="M41" s="413"/>
      <c r="N41" s="414"/>
      <c r="O41" s="415"/>
      <c r="P41" s="412"/>
      <c r="Q41" s="413"/>
      <c r="R41" s="414"/>
      <c r="S41" s="415"/>
      <c r="T41" s="403" t="str">
        <f t="shared" si="11"/>
        <v/>
      </c>
      <c r="U41" s="404" t="str">
        <f t="shared" si="12"/>
        <v/>
      </c>
      <c r="V41" s="405" t="str">
        <f t="shared" si="13"/>
        <v/>
      </c>
      <c r="W41" s="406" t="str">
        <f t="shared" si="14"/>
        <v/>
      </c>
      <c r="X41" s="407" t="str">
        <f t="shared" si="4"/>
        <v/>
      </c>
      <c r="Y41" s="407" t="str">
        <f t="shared" si="6"/>
        <v/>
      </c>
      <c r="Z41" s="407" t="str">
        <f t="shared" si="6"/>
        <v/>
      </c>
      <c r="AA41" s="408">
        <f t="shared" si="7"/>
        <v>0</v>
      </c>
      <c r="AB41" s="407" t="str">
        <f t="shared" si="8"/>
        <v/>
      </c>
      <c r="AC41" s="407" t="str">
        <f t="shared" si="5"/>
        <v/>
      </c>
      <c r="AD41" s="407" t="str">
        <f t="shared" si="9"/>
        <v/>
      </c>
      <c r="AE41" s="407" t="str">
        <f t="shared" si="10"/>
        <v/>
      </c>
    </row>
    <row r="42" spans="1:31" ht="16.5" x14ac:dyDescent="0.2">
      <c r="A42" s="409">
        <v>33</v>
      </c>
      <c r="B42" s="410"/>
      <c r="C42" s="411"/>
      <c r="D42" s="412"/>
      <c r="E42" s="413"/>
      <c r="F42" s="414"/>
      <c r="G42" s="415"/>
      <c r="H42" s="412"/>
      <c r="I42" s="413"/>
      <c r="J42" s="414"/>
      <c r="K42" s="415"/>
      <c r="L42" s="412"/>
      <c r="M42" s="413"/>
      <c r="N42" s="414"/>
      <c r="O42" s="415"/>
      <c r="P42" s="412"/>
      <c r="Q42" s="413"/>
      <c r="R42" s="414"/>
      <c r="S42" s="415"/>
      <c r="T42" s="403" t="str">
        <f t="shared" si="11"/>
        <v/>
      </c>
      <c r="U42" s="404" t="str">
        <f t="shared" si="12"/>
        <v/>
      </c>
      <c r="V42" s="405" t="str">
        <f t="shared" si="13"/>
        <v/>
      </c>
      <c r="W42" s="406" t="str">
        <f t="shared" si="14"/>
        <v/>
      </c>
      <c r="X42" s="407" t="str">
        <f t="shared" si="4"/>
        <v/>
      </c>
      <c r="Y42" s="407" t="str">
        <f t="shared" si="6"/>
        <v/>
      </c>
      <c r="Z42" s="407" t="str">
        <f t="shared" si="6"/>
        <v/>
      </c>
      <c r="AA42" s="408">
        <f t="shared" si="7"/>
        <v>0</v>
      </c>
      <c r="AB42" s="407" t="str">
        <f t="shared" si="8"/>
        <v/>
      </c>
      <c r="AC42" s="407" t="str">
        <f t="shared" si="5"/>
        <v/>
      </c>
      <c r="AD42" s="407" t="str">
        <f t="shared" si="9"/>
        <v/>
      </c>
      <c r="AE42" s="407" t="str">
        <f t="shared" si="10"/>
        <v/>
      </c>
    </row>
    <row r="43" spans="1:31" ht="16.5" x14ac:dyDescent="0.2">
      <c r="A43" s="402">
        <v>34</v>
      </c>
      <c r="B43" s="410"/>
      <c r="C43" s="411"/>
      <c r="D43" s="412"/>
      <c r="E43" s="413"/>
      <c r="F43" s="414"/>
      <c r="G43" s="415"/>
      <c r="H43" s="412"/>
      <c r="I43" s="413"/>
      <c r="J43" s="414"/>
      <c r="K43" s="415"/>
      <c r="L43" s="412"/>
      <c r="M43" s="413"/>
      <c r="N43" s="414"/>
      <c r="O43" s="415"/>
      <c r="P43" s="412"/>
      <c r="Q43" s="413"/>
      <c r="R43" s="414"/>
      <c r="S43" s="415"/>
      <c r="T43" s="403" t="str">
        <f t="shared" si="11"/>
        <v/>
      </c>
      <c r="U43" s="404" t="str">
        <f t="shared" si="12"/>
        <v/>
      </c>
      <c r="V43" s="405" t="str">
        <f t="shared" si="13"/>
        <v/>
      </c>
      <c r="W43" s="406" t="str">
        <f t="shared" si="14"/>
        <v/>
      </c>
      <c r="X43" s="407" t="str">
        <f t="shared" si="4"/>
        <v/>
      </c>
      <c r="Y43" s="407" t="str">
        <f t="shared" si="6"/>
        <v/>
      </c>
      <c r="Z43" s="407" t="str">
        <f t="shared" si="6"/>
        <v/>
      </c>
      <c r="AA43" s="408">
        <f t="shared" si="7"/>
        <v>0</v>
      </c>
      <c r="AB43" s="407" t="str">
        <f t="shared" si="8"/>
        <v/>
      </c>
      <c r="AC43" s="407" t="str">
        <f t="shared" si="5"/>
        <v/>
      </c>
      <c r="AD43" s="407" t="str">
        <f t="shared" si="9"/>
        <v/>
      </c>
      <c r="AE43" s="407" t="str">
        <f t="shared" si="10"/>
        <v/>
      </c>
    </row>
    <row r="44" spans="1:31" ht="16.5" x14ac:dyDescent="0.2">
      <c r="A44" s="409">
        <v>35</v>
      </c>
      <c r="B44" s="410"/>
      <c r="C44" s="411"/>
      <c r="D44" s="412"/>
      <c r="E44" s="413"/>
      <c r="F44" s="414"/>
      <c r="G44" s="415"/>
      <c r="H44" s="412"/>
      <c r="I44" s="413"/>
      <c r="J44" s="414"/>
      <c r="K44" s="415"/>
      <c r="L44" s="412"/>
      <c r="M44" s="413"/>
      <c r="N44" s="414"/>
      <c r="O44" s="415"/>
      <c r="P44" s="412"/>
      <c r="Q44" s="413"/>
      <c r="R44" s="414"/>
      <c r="S44" s="415"/>
      <c r="T44" s="403" t="str">
        <f t="shared" si="11"/>
        <v/>
      </c>
      <c r="U44" s="404" t="str">
        <f t="shared" si="12"/>
        <v/>
      </c>
      <c r="V44" s="405" t="str">
        <f t="shared" si="13"/>
        <v/>
      </c>
      <c r="W44" s="406" t="str">
        <f t="shared" si="14"/>
        <v/>
      </c>
      <c r="X44" s="407" t="str">
        <f t="shared" si="4"/>
        <v/>
      </c>
      <c r="Y44" s="407" t="str">
        <f t="shared" si="6"/>
        <v/>
      </c>
      <c r="Z44" s="407" t="str">
        <f t="shared" si="6"/>
        <v/>
      </c>
      <c r="AA44" s="408">
        <f t="shared" si="7"/>
        <v>0</v>
      </c>
      <c r="AB44" s="407" t="str">
        <f t="shared" si="8"/>
        <v/>
      </c>
      <c r="AC44" s="407" t="str">
        <f t="shared" si="5"/>
        <v/>
      </c>
      <c r="AD44" s="407" t="str">
        <f t="shared" si="9"/>
        <v/>
      </c>
      <c r="AE44" s="407" t="str">
        <f t="shared" si="10"/>
        <v/>
      </c>
    </row>
    <row r="45" spans="1:31" ht="16.5" x14ac:dyDescent="0.2">
      <c r="A45" s="409">
        <v>36</v>
      </c>
      <c r="B45" s="410"/>
      <c r="C45" s="411"/>
      <c r="D45" s="412"/>
      <c r="E45" s="413"/>
      <c r="F45" s="414"/>
      <c r="G45" s="415"/>
      <c r="H45" s="412"/>
      <c r="I45" s="413"/>
      <c r="J45" s="414"/>
      <c r="K45" s="415"/>
      <c r="L45" s="412"/>
      <c r="M45" s="413"/>
      <c r="N45" s="414"/>
      <c r="O45" s="415"/>
      <c r="P45" s="412"/>
      <c r="Q45" s="413"/>
      <c r="R45" s="414"/>
      <c r="S45" s="415"/>
      <c r="T45" s="403" t="str">
        <f t="shared" si="11"/>
        <v/>
      </c>
      <c r="U45" s="404" t="str">
        <f t="shared" si="12"/>
        <v/>
      </c>
      <c r="V45" s="405" t="str">
        <f t="shared" si="13"/>
        <v/>
      </c>
      <c r="W45" s="406" t="str">
        <f t="shared" si="14"/>
        <v/>
      </c>
      <c r="X45" s="407" t="str">
        <f t="shared" si="4"/>
        <v/>
      </c>
      <c r="Y45" s="407" t="str">
        <f t="shared" si="6"/>
        <v/>
      </c>
      <c r="Z45" s="407" t="str">
        <f t="shared" si="6"/>
        <v/>
      </c>
      <c r="AA45" s="408">
        <f t="shared" si="7"/>
        <v>0</v>
      </c>
      <c r="AB45" s="407" t="str">
        <f t="shared" si="8"/>
        <v/>
      </c>
      <c r="AC45" s="407" t="str">
        <f t="shared" si="5"/>
        <v/>
      </c>
      <c r="AD45" s="407" t="str">
        <f t="shared" si="9"/>
        <v/>
      </c>
      <c r="AE45" s="407" t="str">
        <f t="shared" si="10"/>
        <v/>
      </c>
    </row>
    <row r="46" spans="1:31" ht="16.5" x14ac:dyDescent="0.2">
      <c r="A46" s="402">
        <v>37</v>
      </c>
      <c r="B46" s="410"/>
      <c r="C46" s="411"/>
      <c r="D46" s="412"/>
      <c r="E46" s="413"/>
      <c r="F46" s="414"/>
      <c r="G46" s="415"/>
      <c r="H46" s="412"/>
      <c r="I46" s="413"/>
      <c r="J46" s="414"/>
      <c r="K46" s="415"/>
      <c r="L46" s="412"/>
      <c r="M46" s="413"/>
      <c r="N46" s="414"/>
      <c r="O46" s="415"/>
      <c r="P46" s="412"/>
      <c r="Q46" s="413"/>
      <c r="R46" s="414"/>
      <c r="S46" s="415"/>
      <c r="T46" s="403" t="str">
        <f t="shared" si="11"/>
        <v/>
      </c>
      <c r="U46" s="404" t="str">
        <f t="shared" si="12"/>
        <v/>
      </c>
      <c r="V46" s="405" t="str">
        <f t="shared" si="13"/>
        <v/>
      </c>
      <c r="W46" s="406" t="str">
        <f t="shared" si="14"/>
        <v/>
      </c>
      <c r="X46" s="407" t="str">
        <f t="shared" si="4"/>
        <v/>
      </c>
      <c r="Y46" s="407" t="str">
        <f t="shared" si="6"/>
        <v/>
      </c>
      <c r="Z46" s="407" t="str">
        <f t="shared" si="6"/>
        <v/>
      </c>
      <c r="AA46" s="408">
        <f t="shared" si="7"/>
        <v>0</v>
      </c>
      <c r="AB46" s="407" t="str">
        <f t="shared" si="8"/>
        <v/>
      </c>
      <c r="AC46" s="407" t="str">
        <f t="shared" si="5"/>
        <v/>
      </c>
      <c r="AD46" s="407" t="str">
        <f t="shared" si="9"/>
        <v/>
      </c>
      <c r="AE46" s="407" t="str">
        <f t="shared" si="10"/>
        <v/>
      </c>
    </row>
    <row r="47" spans="1:31" ht="16.5" x14ac:dyDescent="0.2">
      <c r="A47" s="409">
        <v>38</v>
      </c>
      <c r="B47" s="410"/>
      <c r="C47" s="411"/>
      <c r="D47" s="412"/>
      <c r="E47" s="413"/>
      <c r="F47" s="414"/>
      <c r="G47" s="415"/>
      <c r="H47" s="412"/>
      <c r="I47" s="413"/>
      <c r="J47" s="414"/>
      <c r="K47" s="415"/>
      <c r="L47" s="412"/>
      <c r="M47" s="413"/>
      <c r="N47" s="414"/>
      <c r="O47" s="415"/>
      <c r="P47" s="412"/>
      <c r="Q47" s="413"/>
      <c r="R47" s="414"/>
      <c r="S47" s="415"/>
      <c r="T47" s="403" t="str">
        <f t="shared" si="11"/>
        <v/>
      </c>
      <c r="U47" s="404" t="str">
        <f t="shared" si="12"/>
        <v/>
      </c>
      <c r="V47" s="405" t="str">
        <f t="shared" si="13"/>
        <v/>
      </c>
      <c r="W47" s="406" t="str">
        <f t="shared" si="14"/>
        <v/>
      </c>
      <c r="X47" s="407" t="str">
        <f t="shared" si="4"/>
        <v/>
      </c>
      <c r="Y47" s="407" t="str">
        <f t="shared" si="6"/>
        <v/>
      </c>
      <c r="Z47" s="407" t="str">
        <f t="shared" si="6"/>
        <v/>
      </c>
      <c r="AA47" s="408">
        <f t="shared" si="7"/>
        <v>0</v>
      </c>
      <c r="AB47" s="407" t="str">
        <f t="shared" si="8"/>
        <v/>
      </c>
      <c r="AC47" s="407" t="str">
        <f t="shared" si="5"/>
        <v/>
      </c>
      <c r="AD47" s="407" t="str">
        <f t="shared" si="9"/>
        <v/>
      </c>
      <c r="AE47" s="407" t="str">
        <f t="shared" si="10"/>
        <v/>
      </c>
    </row>
    <row r="48" spans="1:31" ht="16.5" x14ac:dyDescent="0.2">
      <c r="A48" s="409">
        <v>39</v>
      </c>
      <c r="B48" s="410"/>
      <c r="C48" s="411"/>
      <c r="D48" s="412"/>
      <c r="E48" s="413"/>
      <c r="F48" s="414"/>
      <c r="G48" s="415"/>
      <c r="H48" s="412"/>
      <c r="I48" s="413"/>
      <c r="J48" s="414"/>
      <c r="K48" s="415"/>
      <c r="L48" s="412"/>
      <c r="M48" s="413"/>
      <c r="N48" s="414"/>
      <c r="O48" s="415"/>
      <c r="P48" s="412"/>
      <c r="Q48" s="413"/>
      <c r="R48" s="414"/>
      <c r="S48" s="415"/>
      <c r="T48" s="403" t="str">
        <f t="shared" si="11"/>
        <v/>
      </c>
      <c r="U48" s="404" t="str">
        <f t="shared" si="12"/>
        <v/>
      </c>
      <c r="V48" s="405" t="str">
        <f t="shared" si="13"/>
        <v/>
      </c>
      <c r="W48" s="406" t="str">
        <f t="shared" si="14"/>
        <v/>
      </c>
      <c r="X48" s="407" t="str">
        <f t="shared" si="4"/>
        <v/>
      </c>
      <c r="Y48" s="407" t="str">
        <f t="shared" si="6"/>
        <v/>
      </c>
      <c r="Z48" s="407" t="str">
        <f t="shared" si="6"/>
        <v/>
      </c>
      <c r="AA48" s="408">
        <f t="shared" si="7"/>
        <v>0</v>
      </c>
      <c r="AB48" s="407" t="str">
        <f t="shared" si="8"/>
        <v/>
      </c>
      <c r="AC48" s="407" t="str">
        <f t="shared" si="5"/>
        <v/>
      </c>
      <c r="AD48" s="407" t="str">
        <f t="shared" si="9"/>
        <v/>
      </c>
      <c r="AE48" s="407" t="str">
        <f t="shared" si="10"/>
        <v/>
      </c>
    </row>
    <row r="49" spans="1:31" ht="17.25" thickBot="1" x14ac:dyDescent="0.25">
      <c r="A49" s="416">
        <v>40</v>
      </c>
      <c r="B49" s="417"/>
      <c r="C49" s="418"/>
      <c r="D49" s="419"/>
      <c r="E49" s="420"/>
      <c r="F49" s="421"/>
      <c r="G49" s="422"/>
      <c r="H49" s="419"/>
      <c r="I49" s="420"/>
      <c r="J49" s="421"/>
      <c r="K49" s="422"/>
      <c r="L49" s="419"/>
      <c r="M49" s="420"/>
      <c r="N49" s="421"/>
      <c r="O49" s="422"/>
      <c r="P49" s="419"/>
      <c r="Q49" s="420"/>
      <c r="R49" s="421"/>
      <c r="S49" s="422"/>
      <c r="T49" s="423" t="str">
        <f t="shared" si="11"/>
        <v/>
      </c>
      <c r="U49" s="424" t="str">
        <f t="shared" si="12"/>
        <v/>
      </c>
      <c r="V49" s="425" t="str">
        <f t="shared" si="13"/>
        <v/>
      </c>
      <c r="W49" s="426" t="str">
        <f t="shared" si="14"/>
        <v/>
      </c>
      <c r="X49" s="407" t="str">
        <f t="shared" si="4"/>
        <v/>
      </c>
      <c r="Y49" s="407" t="str">
        <f t="shared" si="6"/>
        <v/>
      </c>
      <c r="Z49" s="407" t="str">
        <f t="shared" si="6"/>
        <v/>
      </c>
      <c r="AA49" s="408">
        <f t="shared" si="7"/>
        <v>0</v>
      </c>
      <c r="AB49" s="407" t="str">
        <f t="shared" si="8"/>
        <v/>
      </c>
      <c r="AC49" s="407" t="str">
        <f t="shared" si="5"/>
        <v/>
      </c>
      <c r="AD49" s="407" t="str">
        <f t="shared" si="9"/>
        <v/>
      </c>
      <c r="AE49" s="407" t="str">
        <f t="shared" si="10"/>
        <v/>
      </c>
    </row>
    <row r="50" spans="1:31" ht="16.5" thickTop="1" x14ac:dyDescent="0.2">
      <c r="B50" s="427"/>
      <c r="C50" s="428"/>
      <c r="D50" s="429"/>
      <c r="E50" s="430"/>
      <c r="F50" s="429"/>
      <c r="G50" s="430"/>
      <c r="H50" s="429"/>
      <c r="I50" s="430"/>
      <c r="J50" s="429"/>
      <c r="K50" s="430"/>
      <c r="L50" s="429"/>
      <c r="M50" s="430"/>
      <c r="N50" s="429"/>
      <c r="O50" s="430"/>
      <c r="P50" s="429"/>
      <c r="Q50" s="430"/>
      <c r="R50" s="429"/>
      <c r="S50" s="430"/>
      <c r="T50" s="430"/>
      <c r="U50" s="429"/>
      <c r="V50" s="430"/>
      <c r="W50" s="431"/>
    </row>
    <row r="51" spans="1:31" ht="15.75" x14ac:dyDescent="0.2">
      <c r="B51" s="427"/>
      <c r="C51" s="428"/>
      <c r="D51" s="429"/>
      <c r="E51" s="430"/>
      <c r="F51" s="429"/>
      <c r="G51" s="430"/>
      <c r="H51" s="429"/>
      <c r="I51" s="430"/>
      <c r="J51" s="429"/>
      <c r="K51" s="430"/>
      <c r="L51" s="429"/>
      <c r="M51" s="430"/>
      <c r="N51" s="429"/>
      <c r="O51" s="430"/>
      <c r="P51" s="429"/>
      <c r="Q51" s="430"/>
      <c r="R51" s="429"/>
      <c r="S51" s="430"/>
      <c r="T51" s="430"/>
      <c r="U51" s="429"/>
      <c r="V51" s="430"/>
      <c r="W51" s="431"/>
    </row>
    <row r="52" spans="1:31" ht="15.75" x14ac:dyDescent="0.2">
      <c r="B52" s="427"/>
      <c r="C52" s="428"/>
      <c r="D52" s="429"/>
      <c r="E52" s="430"/>
      <c r="F52" s="429"/>
      <c r="G52" s="430"/>
      <c r="H52" s="429"/>
      <c r="I52" s="430"/>
      <c r="J52" s="429"/>
      <c r="K52" s="430"/>
      <c r="L52" s="429"/>
      <c r="M52" s="430"/>
      <c r="N52" s="429"/>
      <c r="O52" s="430"/>
      <c r="P52" s="429"/>
      <c r="Q52" s="430"/>
      <c r="R52" s="429"/>
      <c r="S52" s="430"/>
      <c r="T52" s="430"/>
      <c r="U52" s="429"/>
      <c r="V52" s="430"/>
      <c r="W52" s="431"/>
    </row>
    <row r="53" spans="1:31" ht="15.75" x14ac:dyDescent="0.2">
      <c r="B53" s="427"/>
      <c r="C53" s="428"/>
      <c r="D53" s="429"/>
      <c r="E53" s="430"/>
      <c r="F53" s="429"/>
      <c r="G53" s="430"/>
      <c r="H53" s="429"/>
      <c r="I53" s="430"/>
      <c r="J53" s="429"/>
      <c r="K53" s="430"/>
      <c r="L53" s="429"/>
      <c r="M53" s="430"/>
      <c r="N53" s="429"/>
      <c r="O53" s="430"/>
      <c r="P53" s="429"/>
      <c r="Q53" s="430"/>
      <c r="R53" s="429"/>
      <c r="S53" s="430"/>
      <c r="T53" s="430"/>
      <c r="U53" s="429"/>
      <c r="V53" s="430"/>
      <c r="W53" s="431"/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49" xr:uid="{EED324B8-49D0-4D6F-9B78-A426E989543F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4" fitToWidth="0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3">
    <pageSetUpPr fitToPage="1"/>
  </sheetPr>
  <dimension ref="A1:AE49"/>
  <sheetViews>
    <sheetView showRowColHeaders="0" tabSelected="1" zoomScaleNormal="100" workbookViewId="0">
      <selection activeCell="L33" sqref="L33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4.125" style="177" customWidth="1"/>
    <col min="5" max="5" width="6.875" style="178" customWidth="1"/>
    <col min="6" max="6" width="4.125" style="177" customWidth="1"/>
    <col min="7" max="7" width="8.125" style="178" customWidth="1"/>
    <col min="8" max="8" width="4.125" style="177" customWidth="1"/>
    <col min="9" max="9" width="8.125" style="178" customWidth="1"/>
    <col min="10" max="10" width="4.125" style="177" customWidth="1"/>
    <col min="11" max="11" width="8.125" style="178" customWidth="1"/>
    <col min="12" max="12" width="4.125" style="177" customWidth="1"/>
    <col min="13" max="13" width="8.125" style="178" customWidth="1"/>
    <col min="14" max="14" width="4.125" style="177" customWidth="1"/>
    <col min="15" max="15" width="8.125" style="178" customWidth="1"/>
    <col min="16" max="16" width="4.125" style="177" customWidth="1"/>
    <col min="17" max="17" width="8.125" style="178" customWidth="1"/>
    <col min="18" max="18" width="4.125" style="177" customWidth="1"/>
    <col min="19" max="19" width="8.125" style="178" customWidth="1"/>
    <col min="20" max="20" width="9.5" style="178" customWidth="1"/>
    <col min="21" max="21" width="5.875" style="177" customWidth="1"/>
    <col min="22" max="22" width="8.75" style="178" customWidth="1"/>
    <col min="23" max="23" width="9.25" style="177" customWidth="1"/>
    <col min="24" max="26" width="8" style="177" hidden="1" customWidth="1"/>
    <col min="27" max="27" width="9.5" style="177" hidden="1" customWidth="1"/>
    <col min="28" max="28" width="13.625" style="177" hidden="1" customWidth="1"/>
    <col min="29" max="29" width="12.75" style="177" hidden="1" customWidth="1"/>
    <col min="30" max="31" width="8" style="177" hidden="1" customWidth="1"/>
    <col min="32" max="16384" width="9" style="177"/>
  </cols>
  <sheetData>
    <row r="1" spans="1:31" ht="23.25" customHeight="1" x14ac:dyDescent="0.35">
      <c r="B1" s="782" t="s">
        <v>61</v>
      </c>
      <c r="C1" s="782"/>
      <c r="D1" s="782"/>
      <c r="K1" s="179" t="s">
        <v>0</v>
      </c>
      <c r="Q1" s="177"/>
    </row>
    <row r="2" spans="1:31" ht="23.25" x14ac:dyDescent="0.35">
      <c r="B2" s="731"/>
      <c r="C2" s="731"/>
      <c r="K2" s="179" t="s">
        <v>185</v>
      </c>
    </row>
    <row r="3" spans="1:31" ht="23.25" x14ac:dyDescent="0.35">
      <c r="K3" s="179" t="s">
        <v>1</v>
      </c>
    </row>
    <row r="4" spans="1:31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31" ht="27.75" customHeight="1" thickTop="1" x14ac:dyDescent="0.2">
      <c r="A5" s="732" t="s">
        <v>2</v>
      </c>
      <c r="B5" s="734" t="s">
        <v>3</v>
      </c>
      <c r="C5" s="736" t="s">
        <v>4</v>
      </c>
      <c r="D5" s="710" t="s">
        <v>5</v>
      </c>
      <c r="E5" s="729"/>
      <c r="F5" s="708" t="s">
        <v>6</v>
      </c>
      <c r="G5" s="709"/>
      <c r="H5" s="710" t="s">
        <v>7</v>
      </c>
      <c r="I5" s="729"/>
      <c r="J5" s="708" t="s">
        <v>8</v>
      </c>
      <c r="K5" s="709"/>
      <c r="L5" s="710" t="s">
        <v>9</v>
      </c>
      <c r="M5" s="729"/>
      <c r="N5" s="708" t="s">
        <v>10</v>
      </c>
      <c r="O5" s="709"/>
      <c r="P5" s="710" t="s">
        <v>11</v>
      </c>
      <c r="Q5" s="729"/>
      <c r="R5" s="708" t="s">
        <v>12</v>
      </c>
      <c r="S5" s="709"/>
      <c r="T5" s="185" t="s">
        <v>38</v>
      </c>
      <c r="U5" s="711" t="s">
        <v>13</v>
      </c>
      <c r="V5" s="712"/>
      <c r="W5" s="713"/>
    </row>
    <row r="6" spans="1:31" ht="50.1" customHeight="1" x14ac:dyDescent="0.2">
      <c r="A6" s="733"/>
      <c r="B6" s="735"/>
      <c r="C6" s="737"/>
      <c r="D6" s="747" t="s">
        <v>179</v>
      </c>
      <c r="E6" s="748"/>
      <c r="F6" s="747" t="s">
        <v>180</v>
      </c>
      <c r="G6" s="748"/>
      <c r="H6" s="747" t="s">
        <v>181</v>
      </c>
      <c r="I6" s="748"/>
      <c r="J6" s="747" t="s">
        <v>182</v>
      </c>
      <c r="K6" s="748"/>
      <c r="L6" s="747" t="s">
        <v>183</v>
      </c>
      <c r="M6" s="748"/>
      <c r="N6" s="747" t="s">
        <v>184</v>
      </c>
      <c r="O6" s="748"/>
      <c r="P6" s="706"/>
      <c r="Q6" s="707"/>
      <c r="R6" s="706"/>
      <c r="S6" s="707"/>
      <c r="T6" s="186">
        <v>-0.5</v>
      </c>
      <c r="U6" s="714"/>
      <c r="V6" s="715"/>
      <c r="W6" s="716"/>
    </row>
    <row r="7" spans="1:31" ht="12.75" customHeight="1" x14ac:dyDescent="0.2">
      <c r="A7" s="733"/>
      <c r="B7" s="735"/>
      <c r="C7" s="737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91"/>
      <c r="R7" s="190"/>
      <c r="S7" s="189"/>
      <c r="T7" s="192"/>
      <c r="U7" s="190"/>
      <c r="V7" s="193"/>
      <c r="W7" s="194"/>
      <c r="X7" s="195"/>
    </row>
    <row r="8" spans="1:31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4"/>
      <c r="U8" s="202" t="s">
        <v>14</v>
      </c>
      <c r="V8" s="205" t="s">
        <v>16</v>
      </c>
      <c r="W8" s="206" t="s">
        <v>17</v>
      </c>
    </row>
    <row r="9" spans="1:31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3"/>
      <c r="U9" s="214"/>
      <c r="V9" s="215"/>
      <c r="W9" s="216"/>
      <c r="AD9" s="177" t="s">
        <v>60</v>
      </c>
      <c r="AE9" s="217">
        <v>0.5</v>
      </c>
    </row>
    <row r="10" spans="1:31" s="223" customFormat="1" ht="15" customHeight="1" thickTop="1" x14ac:dyDescent="0.2">
      <c r="A10" s="31">
        <v>1</v>
      </c>
      <c r="B10" s="838" t="s">
        <v>408</v>
      </c>
      <c r="C10" s="839" t="s">
        <v>407</v>
      </c>
      <c r="D10" s="840">
        <v>2</v>
      </c>
      <c r="E10" s="841">
        <v>10912</v>
      </c>
      <c r="F10" s="842">
        <v>1</v>
      </c>
      <c r="G10" s="843">
        <v>7387</v>
      </c>
      <c r="H10" s="844">
        <v>2</v>
      </c>
      <c r="I10" s="841">
        <v>7326</v>
      </c>
      <c r="J10" s="842"/>
      <c r="K10" s="845"/>
      <c r="L10" s="844"/>
      <c r="M10" s="841"/>
      <c r="N10" s="842"/>
      <c r="O10" s="845"/>
      <c r="P10" s="844"/>
      <c r="Q10" s="841"/>
      <c r="R10" s="842"/>
      <c r="S10" s="845"/>
      <c r="T10" s="289">
        <v>1</v>
      </c>
      <c r="U10" s="35">
        <v>4</v>
      </c>
      <c r="V10" s="36">
        <v>25625</v>
      </c>
      <c r="W10" s="37">
        <v>1</v>
      </c>
      <c r="X10" s="223">
        <f t="shared" ref="X10:X29" si="0">IF(ISNUMBER(W10)=TRUE,1,"")</f>
        <v>1</v>
      </c>
      <c r="Y10" s="223">
        <f>IF(ISNUMBER(U10)=TRUE,U10,"")</f>
        <v>4</v>
      </c>
      <c r="Z10" s="223">
        <f>IF(ISNUMBER(V10)=TRUE,V10,"")</f>
        <v>25625</v>
      </c>
      <c r="AA10" s="224">
        <f>MAX(E10,G10,I10,K10,M10,O10,Q10,S10)</f>
        <v>10912</v>
      </c>
      <c r="AB10" s="223">
        <f>IF(ISNUMBER(Y10)=TRUE,Y10-Z10/100000-AA10/1000000000,"")</f>
        <v>3.7437390879999999</v>
      </c>
      <c r="AC10" s="223">
        <f t="shared" ref="AC10:AC49" si="1">IF(ISNUMBER(AB10)=TRUE,RANK(AB10,$AB$10:$AB$49,1),"")</f>
        <v>1</v>
      </c>
      <c r="AD10" s="223">
        <f>IF(OR(ISNUMBER(D10)=TRUE,ISNUMBER(F10)=TRUE,ISNUMBER(H10)=TRUE,ISNUMBER(J10)=TRUE,ISNUMBER(L10)=TRUE,ISNUMBER(N10)=TRUE,ISNUMBER(P10)=TRUE,ISNUMBER(R10)=TRUE),MAX(D10,F10,H10,J10,L10,N10,P10,R10),"")</f>
        <v>2</v>
      </c>
      <c r="AE10" s="223">
        <f>IF(ISNUMBER(AD10),AD10*50%,"")</f>
        <v>1</v>
      </c>
    </row>
    <row r="11" spans="1:31" s="223" customFormat="1" ht="15" customHeight="1" x14ac:dyDescent="0.2">
      <c r="A11" s="38">
        <v>2</v>
      </c>
      <c r="B11" s="846" t="s">
        <v>422</v>
      </c>
      <c r="C11" s="847" t="s">
        <v>423</v>
      </c>
      <c r="D11" s="848">
        <v>7</v>
      </c>
      <c r="E11" s="306">
        <v>4191</v>
      </c>
      <c r="F11" s="849">
        <v>1</v>
      </c>
      <c r="G11" s="304">
        <v>7554</v>
      </c>
      <c r="H11" s="850">
        <v>1</v>
      </c>
      <c r="I11" s="306">
        <v>8114</v>
      </c>
      <c r="J11" s="849"/>
      <c r="K11" s="304"/>
      <c r="L11" s="850"/>
      <c r="M11" s="306"/>
      <c r="N11" s="849"/>
      <c r="O11" s="304"/>
      <c r="P11" s="850"/>
      <c r="Q11" s="306"/>
      <c r="R11" s="849"/>
      <c r="S11" s="304"/>
      <c r="T11" s="289">
        <v>3.5</v>
      </c>
      <c r="U11" s="35">
        <v>5.5</v>
      </c>
      <c r="V11" s="36">
        <v>19859</v>
      </c>
      <c r="W11" s="37">
        <v>2</v>
      </c>
      <c r="X11" s="223">
        <f t="shared" si="0"/>
        <v>1</v>
      </c>
      <c r="Y11" s="223">
        <f t="shared" ref="Y11:Z29" si="2">IF(ISNUMBER(U11)=TRUE,U11,"")</f>
        <v>5.5</v>
      </c>
      <c r="Z11" s="223">
        <f t="shared" si="2"/>
        <v>19859</v>
      </c>
      <c r="AA11" s="224">
        <f t="shared" ref="AA11:AA29" si="3">MAX(E11,G11,I11,K11,M11,O11,Q11,S11)</f>
        <v>8114</v>
      </c>
      <c r="AB11" s="223">
        <f t="shared" ref="AB11:AB49" si="4">IF(ISNUMBER(Y11)=TRUE,Y11-Z11/100000-AA11/1000000000,"")</f>
        <v>5.3014018859999998</v>
      </c>
      <c r="AC11" s="223">
        <f t="shared" si="1"/>
        <v>2</v>
      </c>
      <c r="AD11" s="223">
        <f t="shared" ref="AD11:AD29" si="5">IF(OR(ISNUMBER(D11)=TRUE,ISNUMBER(F11)=TRUE,ISNUMBER(H11)=TRUE,ISNUMBER(J11)=TRUE,ISNUMBER(L11)=TRUE,ISNUMBER(N11)=TRUE,ISNUMBER(P11)=TRUE,ISNUMBER(R11)=TRUE),MAX(D11,F11,H11,J11,L11,N11,P11,R11),"")</f>
        <v>7</v>
      </c>
      <c r="AE11" s="223">
        <f t="shared" ref="AE11:AE49" si="6">IF(ISNUMBER(AD11),AD11*50%,"")</f>
        <v>3.5</v>
      </c>
    </row>
    <row r="12" spans="1:31" s="223" customFormat="1" ht="15" customHeight="1" x14ac:dyDescent="0.2">
      <c r="A12" s="38">
        <v>3</v>
      </c>
      <c r="B12" s="846" t="s">
        <v>416</v>
      </c>
      <c r="C12" s="847" t="s">
        <v>403</v>
      </c>
      <c r="D12" s="848">
        <v>5</v>
      </c>
      <c r="E12" s="306">
        <v>7749</v>
      </c>
      <c r="F12" s="849">
        <v>3</v>
      </c>
      <c r="G12" s="304">
        <v>5235</v>
      </c>
      <c r="H12" s="850">
        <v>1</v>
      </c>
      <c r="I12" s="306">
        <v>11704</v>
      </c>
      <c r="J12" s="849"/>
      <c r="K12" s="304"/>
      <c r="L12" s="850"/>
      <c r="M12" s="306"/>
      <c r="N12" s="849"/>
      <c r="O12" s="304"/>
      <c r="P12" s="850"/>
      <c r="Q12" s="306"/>
      <c r="R12" s="849"/>
      <c r="S12" s="304"/>
      <c r="T12" s="289">
        <v>2.5</v>
      </c>
      <c r="U12" s="35">
        <v>6.5</v>
      </c>
      <c r="V12" s="36">
        <v>24688</v>
      </c>
      <c r="W12" s="37">
        <v>3</v>
      </c>
      <c r="X12" s="223">
        <f t="shared" si="0"/>
        <v>1</v>
      </c>
      <c r="Y12" s="223">
        <f t="shared" si="2"/>
        <v>6.5</v>
      </c>
      <c r="Z12" s="223">
        <f t="shared" si="2"/>
        <v>24688</v>
      </c>
      <c r="AA12" s="224">
        <f t="shared" si="3"/>
        <v>11704</v>
      </c>
      <c r="AB12" s="223">
        <f t="shared" si="4"/>
        <v>6.2531082959999997</v>
      </c>
      <c r="AC12" s="223">
        <f t="shared" si="1"/>
        <v>3</v>
      </c>
      <c r="AD12" s="223">
        <f t="shared" si="5"/>
        <v>5</v>
      </c>
      <c r="AE12" s="223">
        <f t="shared" si="6"/>
        <v>2.5</v>
      </c>
    </row>
    <row r="13" spans="1:31" s="223" customFormat="1" ht="15" customHeight="1" x14ac:dyDescent="0.2">
      <c r="A13" s="31">
        <v>4</v>
      </c>
      <c r="B13" s="846" t="s">
        <v>402</v>
      </c>
      <c r="C13" s="847" t="s">
        <v>403</v>
      </c>
      <c r="D13" s="848">
        <v>1</v>
      </c>
      <c r="E13" s="306">
        <v>26780</v>
      </c>
      <c r="F13" s="849">
        <v>4</v>
      </c>
      <c r="G13" s="304">
        <v>4058</v>
      </c>
      <c r="H13" s="850">
        <v>4</v>
      </c>
      <c r="I13" s="306">
        <v>3848</v>
      </c>
      <c r="J13" s="849"/>
      <c r="K13" s="304"/>
      <c r="L13" s="850"/>
      <c r="M13" s="306"/>
      <c r="N13" s="849"/>
      <c r="O13" s="304"/>
      <c r="P13" s="850"/>
      <c r="Q13" s="306"/>
      <c r="R13" s="849"/>
      <c r="S13" s="304"/>
      <c r="T13" s="289">
        <v>2</v>
      </c>
      <c r="U13" s="35">
        <v>7</v>
      </c>
      <c r="V13" s="36">
        <v>34686</v>
      </c>
      <c r="W13" s="37">
        <v>4</v>
      </c>
      <c r="X13" s="223">
        <f t="shared" si="0"/>
        <v>1</v>
      </c>
      <c r="Y13" s="223">
        <f t="shared" si="2"/>
        <v>7</v>
      </c>
      <c r="Z13" s="223">
        <f t="shared" si="2"/>
        <v>34686</v>
      </c>
      <c r="AA13" s="224">
        <f t="shared" si="3"/>
        <v>26780</v>
      </c>
      <c r="AB13" s="223">
        <f t="shared" si="4"/>
        <v>6.6531132199999998</v>
      </c>
      <c r="AC13" s="223">
        <f t="shared" si="1"/>
        <v>4</v>
      </c>
      <c r="AD13" s="223">
        <f t="shared" si="5"/>
        <v>4</v>
      </c>
      <c r="AE13" s="223">
        <f t="shared" si="6"/>
        <v>2</v>
      </c>
    </row>
    <row r="14" spans="1:31" s="223" customFormat="1" ht="15" customHeight="1" x14ac:dyDescent="0.2">
      <c r="A14" s="38">
        <v>5</v>
      </c>
      <c r="B14" s="846" t="s">
        <v>414</v>
      </c>
      <c r="C14" s="847" t="s">
        <v>415</v>
      </c>
      <c r="D14" s="848">
        <v>4</v>
      </c>
      <c r="E14" s="306">
        <v>7328</v>
      </c>
      <c r="F14" s="849">
        <v>2</v>
      </c>
      <c r="G14" s="304">
        <v>5526</v>
      </c>
      <c r="H14" s="850">
        <v>3</v>
      </c>
      <c r="I14" s="306">
        <v>6384</v>
      </c>
      <c r="J14" s="849"/>
      <c r="K14" s="304"/>
      <c r="L14" s="850"/>
      <c r="M14" s="306"/>
      <c r="N14" s="849"/>
      <c r="O14" s="304"/>
      <c r="P14" s="850"/>
      <c r="Q14" s="306"/>
      <c r="R14" s="849"/>
      <c r="S14" s="304"/>
      <c r="T14" s="289">
        <v>2</v>
      </c>
      <c r="U14" s="35">
        <v>7</v>
      </c>
      <c r="V14" s="36">
        <v>19238</v>
      </c>
      <c r="W14" s="37">
        <v>5</v>
      </c>
      <c r="X14" s="223">
        <f t="shared" si="0"/>
        <v>1</v>
      </c>
      <c r="Y14" s="223">
        <f t="shared" si="2"/>
        <v>7</v>
      </c>
      <c r="Z14" s="223">
        <f t="shared" si="2"/>
        <v>19238</v>
      </c>
      <c r="AA14" s="224">
        <f t="shared" si="3"/>
        <v>7328</v>
      </c>
      <c r="AB14" s="223">
        <f t="shared" si="4"/>
        <v>6.8076126720000003</v>
      </c>
      <c r="AC14" s="223">
        <f t="shared" si="1"/>
        <v>5</v>
      </c>
      <c r="AD14" s="223">
        <f t="shared" si="5"/>
        <v>4</v>
      </c>
      <c r="AE14" s="223">
        <f t="shared" si="6"/>
        <v>2</v>
      </c>
    </row>
    <row r="15" spans="1:31" s="223" customFormat="1" ht="15" customHeight="1" x14ac:dyDescent="0.2">
      <c r="A15" s="38">
        <v>6</v>
      </c>
      <c r="B15" s="846" t="s">
        <v>406</v>
      </c>
      <c r="C15" s="847" t="s">
        <v>407</v>
      </c>
      <c r="D15" s="848">
        <v>2</v>
      </c>
      <c r="E15" s="306">
        <v>11629</v>
      </c>
      <c r="F15" s="849">
        <v>7</v>
      </c>
      <c r="G15" s="304">
        <v>1162</v>
      </c>
      <c r="H15" s="850">
        <v>4</v>
      </c>
      <c r="I15" s="306">
        <v>3193</v>
      </c>
      <c r="J15" s="849"/>
      <c r="K15" s="304"/>
      <c r="L15" s="850"/>
      <c r="M15" s="306"/>
      <c r="N15" s="849"/>
      <c r="O15" s="304"/>
      <c r="P15" s="850"/>
      <c r="Q15" s="306"/>
      <c r="R15" s="849"/>
      <c r="S15" s="304"/>
      <c r="T15" s="289">
        <v>3.5</v>
      </c>
      <c r="U15" s="35">
        <v>9.5</v>
      </c>
      <c r="V15" s="36">
        <v>15984</v>
      </c>
      <c r="W15" s="37">
        <v>6</v>
      </c>
      <c r="X15" s="223">
        <f t="shared" si="0"/>
        <v>1</v>
      </c>
      <c r="Y15" s="223">
        <f t="shared" si="2"/>
        <v>9.5</v>
      </c>
      <c r="Z15" s="223">
        <f t="shared" si="2"/>
        <v>15984</v>
      </c>
      <c r="AA15" s="224">
        <f t="shared" si="3"/>
        <v>11629</v>
      </c>
      <c r="AB15" s="223">
        <f t="shared" si="4"/>
        <v>9.3401483709999997</v>
      </c>
      <c r="AC15" s="223">
        <f t="shared" si="1"/>
        <v>6</v>
      </c>
      <c r="AD15" s="223">
        <f t="shared" si="5"/>
        <v>7</v>
      </c>
      <c r="AE15" s="223">
        <f t="shared" si="6"/>
        <v>3.5</v>
      </c>
    </row>
    <row r="16" spans="1:31" s="223" customFormat="1" ht="15" customHeight="1" x14ac:dyDescent="0.2">
      <c r="A16" s="31">
        <v>7</v>
      </c>
      <c r="B16" s="846" t="s">
        <v>427</v>
      </c>
      <c r="C16" s="847" t="s">
        <v>403</v>
      </c>
      <c r="D16" s="848">
        <v>9</v>
      </c>
      <c r="E16" s="306">
        <v>2814</v>
      </c>
      <c r="F16" s="849">
        <v>3</v>
      </c>
      <c r="G16" s="304">
        <v>5028</v>
      </c>
      <c r="H16" s="850">
        <v>2</v>
      </c>
      <c r="I16" s="306">
        <v>7994</v>
      </c>
      <c r="J16" s="849"/>
      <c r="K16" s="304"/>
      <c r="L16" s="850"/>
      <c r="M16" s="306"/>
      <c r="N16" s="849"/>
      <c r="O16" s="304"/>
      <c r="P16" s="850"/>
      <c r="Q16" s="306"/>
      <c r="R16" s="849"/>
      <c r="S16" s="304"/>
      <c r="T16" s="289">
        <v>4.5</v>
      </c>
      <c r="U16" s="35">
        <v>9.5</v>
      </c>
      <c r="V16" s="36">
        <v>15836</v>
      </c>
      <c r="W16" s="37">
        <v>7</v>
      </c>
      <c r="X16" s="223">
        <f t="shared" si="0"/>
        <v>1</v>
      </c>
      <c r="Y16" s="223">
        <f t="shared" si="2"/>
        <v>9.5</v>
      </c>
      <c r="Z16" s="223">
        <f t="shared" si="2"/>
        <v>15836</v>
      </c>
      <c r="AA16" s="224">
        <f t="shared" si="3"/>
        <v>7994</v>
      </c>
      <c r="AB16" s="223">
        <f t="shared" si="4"/>
        <v>9.3416320059999993</v>
      </c>
      <c r="AC16" s="223">
        <f t="shared" si="1"/>
        <v>7</v>
      </c>
      <c r="AD16" s="223">
        <f t="shared" si="5"/>
        <v>9</v>
      </c>
      <c r="AE16" s="223">
        <f t="shared" si="6"/>
        <v>4.5</v>
      </c>
    </row>
    <row r="17" spans="1:31" s="223" customFormat="1" ht="15" customHeight="1" x14ac:dyDescent="0.2">
      <c r="A17" s="38">
        <v>8</v>
      </c>
      <c r="B17" s="846" t="s">
        <v>409</v>
      </c>
      <c r="C17" s="847" t="s">
        <v>235</v>
      </c>
      <c r="D17" s="848">
        <v>3</v>
      </c>
      <c r="E17" s="306">
        <v>10818</v>
      </c>
      <c r="F17" s="849">
        <v>2</v>
      </c>
      <c r="G17" s="304">
        <v>6321</v>
      </c>
      <c r="H17" s="850">
        <v>12</v>
      </c>
      <c r="I17" s="306">
        <v>0</v>
      </c>
      <c r="J17" s="849"/>
      <c r="K17" s="304"/>
      <c r="L17" s="850"/>
      <c r="M17" s="306"/>
      <c r="N17" s="849"/>
      <c r="O17" s="304"/>
      <c r="P17" s="850"/>
      <c r="Q17" s="306"/>
      <c r="R17" s="849"/>
      <c r="S17" s="304"/>
      <c r="T17" s="289">
        <v>6</v>
      </c>
      <c r="U17" s="35">
        <v>11</v>
      </c>
      <c r="V17" s="36">
        <v>17139</v>
      </c>
      <c r="W17" s="37">
        <v>8</v>
      </c>
      <c r="X17" s="223">
        <f t="shared" si="0"/>
        <v>1</v>
      </c>
      <c r="Y17" s="223">
        <f t="shared" si="2"/>
        <v>11</v>
      </c>
      <c r="Z17" s="223">
        <f t="shared" si="2"/>
        <v>17139</v>
      </c>
      <c r="AA17" s="224">
        <f t="shared" si="3"/>
        <v>10818</v>
      </c>
      <c r="AB17" s="223">
        <f t="shared" si="4"/>
        <v>10.828599182</v>
      </c>
      <c r="AC17" s="223">
        <f t="shared" si="1"/>
        <v>8</v>
      </c>
      <c r="AD17" s="223">
        <f t="shared" si="5"/>
        <v>12</v>
      </c>
      <c r="AE17" s="223">
        <f t="shared" si="6"/>
        <v>6</v>
      </c>
    </row>
    <row r="18" spans="1:31" s="223" customFormat="1" ht="15" customHeight="1" x14ac:dyDescent="0.2">
      <c r="A18" s="38">
        <v>9</v>
      </c>
      <c r="B18" s="846" t="s">
        <v>412</v>
      </c>
      <c r="C18" s="847" t="s">
        <v>413</v>
      </c>
      <c r="D18" s="848">
        <v>4</v>
      </c>
      <c r="E18" s="306">
        <v>9389</v>
      </c>
      <c r="F18" s="849">
        <v>5</v>
      </c>
      <c r="G18" s="304">
        <v>3541</v>
      </c>
      <c r="H18" s="850">
        <v>5</v>
      </c>
      <c r="I18" s="306">
        <v>2852</v>
      </c>
      <c r="J18" s="849"/>
      <c r="K18" s="304"/>
      <c r="L18" s="850"/>
      <c r="M18" s="306"/>
      <c r="N18" s="849"/>
      <c r="O18" s="304"/>
      <c r="P18" s="850"/>
      <c r="Q18" s="306"/>
      <c r="R18" s="849"/>
      <c r="S18" s="304"/>
      <c r="T18" s="289">
        <v>2.5</v>
      </c>
      <c r="U18" s="35">
        <v>11.5</v>
      </c>
      <c r="V18" s="36">
        <v>15782</v>
      </c>
      <c r="W18" s="37">
        <v>9</v>
      </c>
      <c r="X18" s="223">
        <f t="shared" si="0"/>
        <v>1</v>
      </c>
      <c r="Y18" s="223">
        <f t="shared" si="2"/>
        <v>11.5</v>
      </c>
      <c r="Z18" s="223">
        <f t="shared" si="2"/>
        <v>15782</v>
      </c>
      <c r="AA18" s="224">
        <f t="shared" si="3"/>
        <v>9389</v>
      </c>
      <c r="AB18" s="223">
        <f t="shared" si="4"/>
        <v>11.342170611</v>
      </c>
      <c r="AC18" s="223">
        <f t="shared" si="1"/>
        <v>9</v>
      </c>
      <c r="AD18" s="223">
        <f t="shared" si="5"/>
        <v>5</v>
      </c>
      <c r="AE18" s="223">
        <f t="shared" si="6"/>
        <v>2.5</v>
      </c>
    </row>
    <row r="19" spans="1:31" s="223" customFormat="1" ht="15" customHeight="1" x14ac:dyDescent="0.2">
      <c r="A19" s="31">
        <v>10</v>
      </c>
      <c r="B19" s="846" t="s">
        <v>421</v>
      </c>
      <c r="C19" s="847" t="s">
        <v>407</v>
      </c>
      <c r="D19" s="848">
        <v>7</v>
      </c>
      <c r="E19" s="306">
        <v>6733</v>
      </c>
      <c r="F19" s="849">
        <v>6</v>
      </c>
      <c r="G19" s="304">
        <v>3276</v>
      </c>
      <c r="H19" s="850">
        <v>3</v>
      </c>
      <c r="I19" s="306">
        <v>5035</v>
      </c>
      <c r="J19" s="849"/>
      <c r="K19" s="304"/>
      <c r="L19" s="850"/>
      <c r="M19" s="306"/>
      <c r="N19" s="849"/>
      <c r="O19" s="304"/>
      <c r="P19" s="850"/>
      <c r="Q19" s="306"/>
      <c r="R19" s="849"/>
      <c r="S19" s="304"/>
      <c r="T19" s="289">
        <v>3.5</v>
      </c>
      <c r="U19" s="35">
        <v>12.5</v>
      </c>
      <c r="V19" s="36">
        <v>15044</v>
      </c>
      <c r="W19" s="37">
        <v>10</v>
      </c>
      <c r="X19" s="223">
        <f t="shared" si="0"/>
        <v>1</v>
      </c>
      <c r="Y19" s="223">
        <f t="shared" si="2"/>
        <v>12.5</v>
      </c>
      <c r="Z19" s="223">
        <f t="shared" si="2"/>
        <v>15044</v>
      </c>
      <c r="AA19" s="224">
        <f t="shared" si="3"/>
        <v>6733</v>
      </c>
      <c r="AB19" s="223">
        <f t="shared" si="4"/>
        <v>12.349553267000001</v>
      </c>
      <c r="AC19" s="223">
        <f t="shared" si="1"/>
        <v>10</v>
      </c>
      <c r="AD19" s="223">
        <f t="shared" si="5"/>
        <v>7</v>
      </c>
      <c r="AE19" s="223">
        <f t="shared" si="6"/>
        <v>3.5</v>
      </c>
    </row>
    <row r="20" spans="1:31" s="223" customFormat="1" ht="15" customHeight="1" x14ac:dyDescent="0.2">
      <c r="A20" s="38">
        <v>11</v>
      </c>
      <c r="B20" s="846" t="s">
        <v>428</v>
      </c>
      <c r="C20" s="847" t="s">
        <v>163</v>
      </c>
      <c r="D20" s="848">
        <v>9</v>
      </c>
      <c r="E20" s="306">
        <v>1925</v>
      </c>
      <c r="F20" s="849">
        <v>4</v>
      </c>
      <c r="G20" s="304">
        <v>4643</v>
      </c>
      <c r="H20" s="850">
        <v>6</v>
      </c>
      <c r="I20" s="306">
        <v>2053</v>
      </c>
      <c r="J20" s="849"/>
      <c r="K20" s="304"/>
      <c r="L20" s="850"/>
      <c r="M20" s="306"/>
      <c r="N20" s="849"/>
      <c r="O20" s="304"/>
      <c r="P20" s="850"/>
      <c r="Q20" s="306"/>
      <c r="R20" s="849"/>
      <c r="S20" s="304"/>
      <c r="T20" s="289">
        <v>4.5</v>
      </c>
      <c r="U20" s="35">
        <v>14.5</v>
      </c>
      <c r="V20" s="36">
        <v>8621</v>
      </c>
      <c r="W20" s="37">
        <v>11</v>
      </c>
      <c r="X20" s="223">
        <f t="shared" si="0"/>
        <v>1</v>
      </c>
      <c r="Y20" s="223">
        <f t="shared" si="2"/>
        <v>14.5</v>
      </c>
      <c r="Z20" s="223">
        <f t="shared" si="2"/>
        <v>8621</v>
      </c>
      <c r="AA20" s="224">
        <f t="shared" si="3"/>
        <v>4643</v>
      </c>
      <c r="AB20" s="223">
        <f t="shared" si="4"/>
        <v>14.413785357</v>
      </c>
      <c r="AC20" s="223">
        <f t="shared" si="1"/>
        <v>11</v>
      </c>
      <c r="AD20" s="223">
        <f t="shared" si="5"/>
        <v>9</v>
      </c>
      <c r="AE20" s="223">
        <f t="shared" si="6"/>
        <v>4.5</v>
      </c>
    </row>
    <row r="21" spans="1:31" s="223" customFormat="1" ht="15" customHeight="1" x14ac:dyDescent="0.2">
      <c r="A21" s="38">
        <v>12</v>
      </c>
      <c r="B21" s="846" t="s">
        <v>404</v>
      </c>
      <c r="C21" s="847" t="s">
        <v>405</v>
      </c>
      <c r="D21" s="848">
        <v>1</v>
      </c>
      <c r="E21" s="306">
        <v>12399</v>
      </c>
      <c r="F21" s="849">
        <v>8</v>
      </c>
      <c r="G21" s="304">
        <v>1497</v>
      </c>
      <c r="H21" s="850">
        <v>12</v>
      </c>
      <c r="I21" s="306">
        <v>0</v>
      </c>
      <c r="J21" s="849"/>
      <c r="K21" s="304"/>
      <c r="L21" s="850"/>
      <c r="M21" s="306"/>
      <c r="N21" s="849"/>
      <c r="O21" s="304"/>
      <c r="P21" s="850"/>
      <c r="Q21" s="306"/>
      <c r="R21" s="849"/>
      <c r="S21" s="304"/>
      <c r="T21" s="289">
        <v>6</v>
      </c>
      <c r="U21" s="35">
        <v>15</v>
      </c>
      <c r="V21" s="36">
        <v>13896</v>
      </c>
      <c r="W21" s="37">
        <v>12</v>
      </c>
      <c r="X21" s="223">
        <f t="shared" si="0"/>
        <v>1</v>
      </c>
      <c r="Y21" s="223">
        <f t="shared" si="2"/>
        <v>15</v>
      </c>
      <c r="Z21" s="223">
        <f t="shared" si="2"/>
        <v>13896</v>
      </c>
      <c r="AA21" s="224">
        <f t="shared" si="3"/>
        <v>12399</v>
      </c>
      <c r="AB21" s="223">
        <f t="shared" si="4"/>
        <v>14.861027601</v>
      </c>
      <c r="AC21" s="223">
        <f t="shared" si="1"/>
        <v>12</v>
      </c>
      <c r="AD21" s="223">
        <f t="shared" si="5"/>
        <v>12</v>
      </c>
      <c r="AE21" s="223">
        <f t="shared" si="6"/>
        <v>6</v>
      </c>
    </row>
    <row r="22" spans="1:31" ht="15" customHeight="1" x14ac:dyDescent="0.2">
      <c r="A22" s="31">
        <v>13</v>
      </c>
      <c r="B22" s="846" t="s">
        <v>419</v>
      </c>
      <c r="C22" s="847" t="s">
        <v>150</v>
      </c>
      <c r="D22" s="848">
        <v>6</v>
      </c>
      <c r="E22" s="306">
        <v>7049</v>
      </c>
      <c r="F22" s="849">
        <v>6</v>
      </c>
      <c r="G22" s="304">
        <v>1427</v>
      </c>
      <c r="H22" s="850">
        <v>7</v>
      </c>
      <c r="I22" s="306">
        <v>494</v>
      </c>
      <c r="J22" s="849"/>
      <c r="K22" s="304"/>
      <c r="L22" s="850"/>
      <c r="M22" s="306"/>
      <c r="N22" s="849"/>
      <c r="O22" s="304"/>
      <c r="P22" s="850"/>
      <c r="Q22" s="306"/>
      <c r="R22" s="849"/>
      <c r="S22" s="304"/>
      <c r="T22" s="289">
        <v>3.5</v>
      </c>
      <c r="U22" s="35">
        <v>15.5</v>
      </c>
      <c r="V22" s="36">
        <v>8970</v>
      </c>
      <c r="W22" s="37">
        <v>13</v>
      </c>
      <c r="X22" s="223">
        <f t="shared" si="0"/>
        <v>1</v>
      </c>
      <c r="Y22" s="223">
        <f t="shared" si="2"/>
        <v>15.5</v>
      </c>
      <c r="Z22" s="223">
        <f t="shared" si="2"/>
        <v>8970</v>
      </c>
      <c r="AA22" s="224">
        <f t="shared" si="3"/>
        <v>7049</v>
      </c>
      <c r="AB22" s="223">
        <f t="shared" si="4"/>
        <v>15.410292950999999</v>
      </c>
      <c r="AC22" s="223">
        <f t="shared" si="1"/>
        <v>13</v>
      </c>
      <c r="AD22" s="223">
        <f t="shared" si="5"/>
        <v>7</v>
      </c>
      <c r="AE22" s="223">
        <f t="shared" si="6"/>
        <v>3.5</v>
      </c>
    </row>
    <row r="23" spans="1:31" ht="15.75" customHeight="1" x14ac:dyDescent="0.2">
      <c r="A23" s="38">
        <v>14</v>
      </c>
      <c r="B23" s="846" t="s">
        <v>417</v>
      </c>
      <c r="C23" s="847" t="s">
        <v>418</v>
      </c>
      <c r="D23" s="848">
        <v>5</v>
      </c>
      <c r="E23" s="306">
        <v>7284</v>
      </c>
      <c r="F23" s="849">
        <v>5</v>
      </c>
      <c r="G23" s="304">
        <v>3371</v>
      </c>
      <c r="H23" s="850">
        <v>12</v>
      </c>
      <c r="I23" s="306">
        <v>0</v>
      </c>
      <c r="J23" s="849"/>
      <c r="K23" s="304"/>
      <c r="L23" s="850"/>
      <c r="M23" s="306"/>
      <c r="N23" s="849"/>
      <c r="O23" s="304"/>
      <c r="P23" s="850"/>
      <c r="Q23" s="306"/>
      <c r="R23" s="849"/>
      <c r="S23" s="304"/>
      <c r="T23" s="289">
        <v>6</v>
      </c>
      <c r="U23" s="35">
        <v>16</v>
      </c>
      <c r="V23" s="36">
        <v>10655</v>
      </c>
      <c r="W23" s="37">
        <v>14</v>
      </c>
      <c r="X23" s="223">
        <f t="shared" si="0"/>
        <v>1</v>
      </c>
      <c r="Y23" s="223">
        <f t="shared" si="2"/>
        <v>16</v>
      </c>
      <c r="Z23" s="223">
        <f t="shared" si="2"/>
        <v>10655</v>
      </c>
      <c r="AA23" s="224">
        <f t="shared" si="3"/>
        <v>7284</v>
      </c>
      <c r="AB23" s="223">
        <f t="shared" si="4"/>
        <v>15.893442715999999</v>
      </c>
      <c r="AC23" s="223">
        <f t="shared" si="1"/>
        <v>14</v>
      </c>
      <c r="AD23" s="223">
        <f t="shared" si="5"/>
        <v>12</v>
      </c>
      <c r="AE23" s="223">
        <f t="shared" si="6"/>
        <v>6</v>
      </c>
    </row>
    <row r="24" spans="1:31" ht="16.5" x14ac:dyDescent="0.2">
      <c r="A24" s="38">
        <v>15</v>
      </c>
      <c r="B24" s="846" t="s">
        <v>432</v>
      </c>
      <c r="C24" s="847" t="s">
        <v>231</v>
      </c>
      <c r="D24" s="848">
        <v>11</v>
      </c>
      <c r="E24" s="306">
        <v>2101</v>
      </c>
      <c r="F24" s="849">
        <v>7</v>
      </c>
      <c r="G24" s="304">
        <v>1806</v>
      </c>
      <c r="H24" s="850">
        <v>5</v>
      </c>
      <c r="I24" s="306">
        <v>2895</v>
      </c>
      <c r="J24" s="849"/>
      <c r="K24" s="304"/>
      <c r="L24" s="850"/>
      <c r="M24" s="306"/>
      <c r="N24" s="849"/>
      <c r="O24" s="304"/>
      <c r="P24" s="850"/>
      <c r="Q24" s="306"/>
      <c r="R24" s="849"/>
      <c r="S24" s="304"/>
      <c r="T24" s="289">
        <v>5.5</v>
      </c>
      <c r="U24" s="35">
        <v>17.5</v>
      </c>
      <c r="V24" s="36">
        <v>6802</v>
      </c>
      <c r="W24" s="37">
        <v>15</v>
      </c>
      <c r="X24" s="223">
        <f t="shared" si="0"/>
        <v>1</v>
      </c>
      <c r="Y24" s="223">
        <f t="shared" si="2"/>
        <v>17.5</v>
      </c>
      <c r="Z24" s="223">
        <f t="shared" si="2"/>
        <v>6802</v>
      </c>
      <c r="AA24" s="224">
        <f t="shared" si="3"/>
        <v>2895</v>
      </c>
      <c r="AB24" s="223">
        <f t="shared" si="4"/>
        <v>17.431977104999998</v>
      </c>
      <c r="AC24" s="223">
        <f t="shared" si="1"/>
        <v>15</v>
      </c>
      <c r="AD24" s="223">
        <f t="shared" si="5"/>
        <v>11</v>
      </c>
      <c r="AE24" s="223">
        <f t="shared" si="6"/>
        <v>5.5</v>
      </c>
    </row>
    <row r="25" spans="1:31" ht="16.5" x14ac:dyDescent="0.2">
      <c r="A25" s="31">
        <v>16</v>
      </c>
      <c r="B25" s="846" t="s">
        <v>424</v>
      </c>
      <c r="C25" s="847" t="s">
        <v>425</v>
      </c>
      <c r="D25" s="848">
        <v>8</v>
      </c>
      <c r="E25" s="306">
        <v>3941</v>
      </c>
      <c r="F25" s="849">
        <v>9</v>
      </c>
      <c r="G25" s="304">
        <v>1404</v>
      </c>
      <c r="H25" s="850">
        <v>7</v>
      </c>
      <c r="I25" s="306">
        <v>60</v>
      </c>
      <c r="J25" s="849"/>
      <c r="K25" s="304"/>
      <c r="L25" s="850"/>
      <c r="M25" s="306"/>
      <c r="N25" s="849"/>
      <c r="O25" s="304"/>
      <c r="P25" s="850"/>
      <c r="Q25" s="306"/>
      <c r="R25" s="849"/>
      <c r="S25" s="304"/>
      <c r="T25" s="289">
        <v>4.5</v>
      </c>
      <c r="U25" s="35">
        <v>19.5</v>
      </c>
      <c r="V25" s="36">
        <v>5405</v>
      </c>
      <c r="W25" s="37">
        <v>16</v>
      </c>
      <c r="X25" s="223">
        <f t="shared" si="0"/>
        <v>1</v>
      </c>
      <c r="Y25" s="223">
        <f t="shared" si="2"/>
        <v>19.5</v>
      </c>
      <c r="Z25" s="223">
        <f t="shared" si="2"/>
        <v>5405</v>
      </c>
      <c r="AA25" s="224">
        <f t="shared" si="3"/>
        <v>3941</v>
      </c>
      <c r="AB25" s="223">
        <f t="shared" si="4"/>
        <v>19.445946059000001</v>
      </c>
      <c r="AC25" s="223">
        <f t="shared" si="1"/>
        <v>16</v>
      </c>
      <c r="AD25" s="223">
        <f t="shared" si="5"/>
        <v>9</v>
      </c>
      <c r="AE25" s="223">
        <f t="shared" si="6"/>
        <v>4.5</v>
      </c>
    </row>
    <row r="26" spans="1:31" ht="16.5" x14ac:dyDescent="0.2">
      <c r="A26" s="38">
        <v>17</v>
      </c>
      <c r="B26" s="846" t="s">
        <v>426</v>
      </c>
      <c r="C26" s="847" t="s">
        <v>407</v>
      </c>
      <c r="D26" s="848">
        <v>8</v>
      </c>
      <c r="E26" s="306">
        <v>3361</v>
      </c>
      <c r="F26" s="849">
        <v>9</v>
      </c>
      <c r="G26" s="304">
        <v>247</v>
      </c>
      <c r="H26" s="850">
        <v>8</v>
      </c>
      <c r="I26" s="306">
        <v>185</v>
      </c>
      <c r="J26" s="849"/>
      <c r="K26" s="304"/>
      <c r="L26" s="850"/>
      <c r="M26" s="306"/>
      <c r="N26" s="849"/>
      <c r="O26" s="304"/>
      <c r="P26" s="850"/>
      <c r="Q26" s="306"/>
      <c r="R26" s="849"/>
      <c r="S26" s="304"/>
      <c r="T26" s="289">
        <v>4.5</v>
      </c>
      <c r="U26" s="35">
        <v>20.5</v>
      </c>
      <c r="V26" s="36">
        <v>3793</v>
      </c>
      <c r="W26" s="37">
        <v>17</v>
      </c>
      <c r="X26" s="223">
        <f t="shared" si="0"/>
        <v>1</v>
      </c>
      <c r="Y26" s="223">
        <f t="shared" si="2"/>
        <v>20.5</v>
      </c>
      <c r="Z26" s="223">
        <f t="shared" si="2"/>
        <v>3793</v>
      </c>
      <c r="AA26" s="224">
        <f t="shared" si="3"/>
        <v>3361</v>
      </c>
      <c r="AB26" s="223">
        <f t="shared" si="4"/>
        <v>20.462066639</v>
      </c>
      <c r="AC26" s="223">
        <f t="shared" si="1"/>
        <v>17</v>
      </c>
      <c r="AD26" s="223">
        <f t="shared" si="5"/>
        <v>9</v>
      </c>
      <c r="AE26" s="223">
        <f t="shared" si="6"/>
        <v>4.5</v>
      </c>
    </row>
    <row r="27" spans="1:31" ht="16.5" x14ac:dyDescent="0.2">
      <c r="A27" s="38">
        <v>18</v>
      </c>
      <c r="B27" s="846" t="s">
        <v>410</v>
      </c>
      <c r="C27" s="847" t="s">
        <v>411</v>
      </c>
      <c r="D27" s="848">
        <v>3</v>
      </c>
      <c r="E27" s="306">
        <v>7531</v>
      </c>
      <c r="F27" s="849">
        <v>12</v>
      </c>
      <c r="G27" s="304">
        <v>0</v>
      </c>
      <c r="H27" s="850">
        <v>12</v>
      </c>
      <c r="I27" s="306">
        <v>0</v>
      </c>
      <c r="J27" s="849"/>
      <c r="K27" s="304"/>
      <c r="L27" s="850"/>
      <c r="M27" s="306"/>
      <c r="N27" s="849"/>
      <c r="O27" s="304"/>
      <c r="P27" s="850"/>
      <c r="Q27" s="306"/>
      <c r="R27" s="849"/>
      <c r="S27" s="304"/>
      <c r="T27" s="289">
        <v>6</v>
      </c>
      <c r="U27" s="35">
        <v>21</v>
      </c>
      <c r="V27" s="36">
        <v>7531</v>
      </c>
      <c r="W27" s="37">
        <v>18</v>
      </c>
      <c r="X27" s="223">
        <f t="shared" si="0"/>
        <v>1</v>
      </c>
      <c r="Y27" s="223">
        <f t="shared" si="2"/>
        <v>21</v>
      </c>
      <c r="Z27" s="223">
        <f t="shared" si="2"/>
        <v>7531</v>
      </c>
      <c r="AA27" s="224">
        <f t="shared" si="3"/>
        <v>7531</v>
      </c>
      <c r="AB27" s="223">
        <f t="shared" si="4"/>
        <v>20.924682468999997</v>
      </c>
      <c r="AC27" s="223">
        <f t="shared" si="1"/>
        <v>18</v>
      </c>
      <c r="AD27" s="223">
        <f t="shared" si="5"/>
        <v>12</v>
      </c>
      <c r="AE27" s="223">
        <f t="shared" si="6"/>
        <v>6</v>
      </c>
    </row>
    <row r="28" spans="1:31" ht="16.5" x14ac:dyDescent="0.2">
      <c r="A28" s="31">
        <v>19</v>
      </c>
      <c r="B28" s="846" t="s">
        <v>430</v>
      </c>
      <c r="C28" s="847" t="s">
        <v>431</v>
      </c>
      <c r="D28" s="848">
        <v>10</v>
      </c>
      <c r="E28" s="306">
        <v>1709</v>
      </c>
      <c r="F28" s="849">
        <v>8</v>
      </c>
      <c r="G28" s="304">
        <v>780</v>
      </c>
      <c r="H28" s="850">
        <v>8</v>
      </c>
      <c r="I28" s="306">
        <v>0</v>
      </c>
      <c r="J28" s="849"/>
      <c r="K28" s="304"/>
      <c r="L28" s="850"/>
      <c r="M28" s="306"/>
      <c r="N28" s="849"/>
      <c r="O28" s="304"/>
      <c r="P28" s="850"/>
      <c r="Q28" s="306"/>
      <c r="R28" s="849"/>
      <c r="S28" s="304"/>
      <c r="T28" s="289">
        <v>5</v>
      </c>
      <c r="U28" s="35">
        <v>21</v>
      </c>
      <c r="V28" s="36">
        <v>2489</v>
      </c>
      <c r="W28" s="37">
        <v>19</v>
      </c>
      <c r="X28" s="223">
        <f t="shared" si="0"/>
        <v>1</v>
      </c>
      <c r="Y28" s="223">
        <f t="shared" si="2"/>
        <v>21</v>
      </c>
      <c r="Z28" s="223">
        <f t="shared" si="2"/>
        <v>2489</v>
      </c>
      <c r="AA28" s="224">
        <f t="shared" si="3"/>
        <v>1709</v>
      </c>
      <c r="AB28" s="223">
        <f t="shared" si="4"/>
        <v>20.975108291000002</v>
      </c>
      <c r="AC28" s="223">
        <f t="shared" si="1"/>
        <v>19</v>
      </c>
      <c r="AD28" s="223">
        <f t="shared" si="5"/>
        <v>10</v>
      </c>
      <c r="AE28" s="223">
        <f t="shared" si="6"/>
        <v>5</v>
      </c>
    </row>
    <row r="29" spans="1:31" ht="16.5" x14ac:dyDescent="0.2">
      <c r="A29" s="38">
        <v>20</v>
      </c>
      <c r="B29" s="851" t="s">
        <v>586</v>
      </c>
      <c r="C29" s="852" t="s">
        <v>166</v>
      </c>
      <c r="D29" s="853">
        <v>12</v>
      </c>
      <c r="E29" s="306">
        <v>0</v>
      </c>
      <c r="F29" s="849">
        <v>10</v>
      </c>
      <c r="G29" s="304">
        <v>999</v>
      </c>
      <c r="H29" s="850">
        <v>6</v>
      </c>
      <c r="I29" s="306">
        <v>819</v>
      </c>
      <c r="J29" s="849"/>
      <c r="K29" s="304"/>
      <c r="L29" s="850"/>
      <c r="M29" s="306"/>
      <c r="N29" s="849"/>
      <c r="O29" s="304"/>
      <c r="P29" s="850"/>
      <c r="Q29" s="306"/>
      <c r="R29" s="849"/>
      <c r="S29" s="304"/>
      <c r="T29" s="289">
        <v>6</v>
      </c>
      <c r="U29" s="35">
        <v>22</v>
      </c>
      <c r="V29" s="36">
        <v>1818</v>
      </c>
      <c r="W29" s="37">
        <v>20</v>
      </c>
      <c r="X29" s="223">
        <f t="shared" si="0"/>
        <v>1</v>
      </c>
      <c r="Y29" s="223">
        <f t="shared" si="2"/>
        <v>22</v>
      </c>
      <c r="Z29" s="223">
        <f t="shared" si="2"/>
        <v>1818</v>
      </c>
      <c r="AA29" s="224">
        <f t="shared" si="3"/>
        <v>999</v>
      </c>
      <c r="AB29" s="223">
        <f t="shared" si="4"/>
        <v>21.981819000999998</v>
      </c>
      <c r="AC29" s="223">
        <f t="shared" si="1"/>
        <v>20</v>
      </c>
      <c r="AD29" s="223">
        <f t="shared" si="5"/>
        <v>12</v>
      </c>
      <c r="AE29" s="223">
        <f t="shared" si="6"/>
        <v>6</v>
      </c>
    </row>
    <row r="30" spans="1:31" ht="16.5" x14ac:dyDescent="0.2">
      <c r="A30" s="38">
        <v>21</v>
      </c>
      <c r="B30" s="846" t="s">
        <v>420</v>
      </c>
      <c r="C30" s="847" t="s">
        <v>418</v>
      </c>
      <c r="D30" s="848">
        <v>6</v>
      </c>
      <c r="E30" s="306">
        <v>5150</v>
      </c>
      <c r="F30" s="849">
        <v>12</v>
      </c>
      <c r="G30" s="304">
        <v>0</v>
      </c>
      <c r="H30" s="850">
        <v>12</v>
      </c>
      <c r="I30" s="306">
        <v>0</v>
      </c>
      <c r="J30" s="849"/>
      <c r="K30" s="304"/>
      <c r="L30" s="850"/>
      <c r="M30" s="306"/>
      <c r="N30" s="849"/>
      <c r="O30" s="304"/>
      <c r="P30" s="850"/>
      <c r="Q30" s="306"/>
      <c r="R30" s="849"/>
      <c r="S30" s="304"/>
      <c r="T30" s="289">
        <v>6</v>
      </c>
      <c r="U30" s="35">
        <v>24</v>
      </c>
      <c r="V30" s="36">
        <v>5150</v>
      </c>
      <c r="W30" s="37">
        <v>21</v>
      </c>
      <c r="X30" s="223" t="str">
        <f>IF(ISNUMBER(#REF!)=TRUE,1,"")</f>
        <v/>
      </c>
      <c r="Y30" s="223" t="str">
        <f>IF(ISNUMBER(#REF!)=TRUE,#REF!,"")</f>
        <v/>
      </c>
      <c r="Z30" s="223" t="str">
        <f>IF(ISNUMBER(#REF!)=TRUE,#REF!,"")</f>
        <v/>
      </c>
      <c r="AA30" s="224" t="e">
        <f>MAX(#REF!,#REF!,#REF!,#REF!,#REF!,#REF!,#REF!,#REF!)</f>
        <v>#REF!</v>
      </c>
      <c r="AB30" s="223" t="str">
        <f t="shared" si="4"/>
        <v/>
      </c>
      <c r="AC30" s="223" t="str">
        <f t="shared" si="1"/>
        <v/>
      </c>
      <c r="AD3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223" t="str">
        <f t="shared" si="6"/>
        <v/>
      </c>
    </row>
    <row r="31" spans="1:31" ht="16.5" x14ac:dyDescent="0.2">
      <c r="A31" s="31">
        <v>22</v>
      </c>
      <c r="B31" s="846" t="s">
        <v>429</v>
      </c>
      <c r="C31" s="847" t="s">
        <v>150</v>
      </c>
      <c r="D31" s="848">
        <v>10</v>
      </c>
      <c r="E31" s="306">
        <v>2565</v>
      </c>
      <c r="F31" s="849">
        <v>10</v>
      </c>
      <c r="G31" s="304">
        <v>0</v>
      </c>
      <c r="H31" s="850">
        <v>12</v>
      </c>
      <c r="I31" s="306">
        <v>0</v>
      </c>
      <c r="J31" s="849"/>
      <c r="K31" s="304"/>
      <c r="L31" s="850"/>
      <c r="M31" s="306"/>
      <c r="N31" s="849"/>
      <c r="O31" s="304"/>
      <c r="P31" s="850"/>
      <c r="Q31" s="306"/>
      <c r="R31" s="849"/>
      <c r="S31" s="304"/>
      <c r="T31" s="289">
        <v>6</v>
      </c>
      <c r="U31" s="35">
        <v>26</v>
      </c>
      <c r="V31" s="36">
        <v>2565</v>
      </c>
      <c r="W31" s="37">
        <v>22</v>
      </c>
      <c r="X31" s="223" t="str">
        <f>IF(ISNUMBER(#REF!)=TRUE,1,"")</f>
        <v/>
      </c>
      <c r="Y31" s="223" t="str">
        <f>IF(ISNUMBER(#REF!)=TRUE,#REF!,"")</f>
        <v/>
      </c>
      <c r="Z31" s="223" t="str">
        <f>IF(ISNUMBER(#REF!)=TRUE,#REF!,"")</f>
        <v/>
      </c>
      <c r="AA31" s="224" t="e">
        <f>MAX(#REF!,#REF!,#REF!,#REF!,#REF!,#REF!,#REF!,#REF!)</f>
        <v>#REF!</v>
      </c>
      <c r="AB31" s="223" t="str">
        <f t="shared" si="4"/>
        <v/>
      </c>
      <c r="AC31" s="223" t="str">
        <f t="shared" si="1"/>
        <v/>
      </c>
      <c r="AD3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223" t="str">
        <f t="shared" si="6"/>
        <v/>
      </c>
    </row>
    <row r="32" spans="1:31" ht="16.5" x14ac:dyDescent="0.2">
      <c r="A32" s="38">
        <v>23</v>
      </c>
      <c r="B32" s="854" t="s">
        <v>433</v>
      </c>
      <c r="C32" s="855" t="s">
        <v>431</v>
      </c>
      <c r="D32" s="856">
        <v>11</v>
      </c>
      <c r="E32" s="306">
        <v>1376</v>
      </c>
      <c r="F32" s="849">
        <v>11</v>
      </c>
      <c r="G32" s="304">
        <v>285</v>
      </c>
      <c r="H32" s="850">
        <v>12</v>
      </c>
      <c r="I32" s="306">
        <v>0</v>
      </c>
      <c r="J32" s="849"/>
      <c r="K32" s="304"/>
      <c r="L32" s="850"/>
      <c r="M32" s="306"/>
      <c r="N32" s="849"/>
      <c r="O32" s="304"/>
      <c r="P32" s="850"/>
      <c r="Q32" s="306"/>
      <c r="R32" s="849"/>
      <c r="S32" s="304"/>
      <c r="T32" s="289">
        <v>6</v>
      </c>
      <c r="U32" s="35">
        <v>28</v>
      </c>
      <c r="V32" s="36">
        <v>1661</v>
      </c>
      <c r="W32" s="37">
        <v>23</v>
      </c>
      <c r="X32" s="223" t="str">
        <f>IF(ISNUMBER(#REF!)=TRUE,1,"")</f>
        <v/>
      </c>
      <c r="Y32" s="223" t="str">
        <f>IF(ISNUMBER(#REF!)=TRUE,#REF!,"")</f>
        <v/>
      </c>
      <c r="Z32" s="223" t="str">
        <f>IF(ISNUMBER(#REF!)=TRUE,#REF!,"")</f>
        <v/>
      </c>
      <c r="AA32" s="224" t="e">
        <f>MAX(#REF!,#REF!,#REF!,#REF!,#REF!,#REF!,#REF!,#REF!)</f>
        <v>#REF!</v>
      </c>
      <c r="AB32" s="223" t="str">
        <f t="shared" si="4"/>
        <v/>
      </c>
      <c r="AC32" s="223" t="str">
        <f t="shared" si="1"/>
        <v/>
      </c>
      <c r="AD3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223" t="str">
        <f t="shared" si="6"/>
        <v/>
      </c>
    </row>
    <row r="33" spans="2:31" ht="15.75" x14ac:dyDescent="0.2">
      <c r="B33" s="243"/>
      <c r="C33" s="244"/>
      <c r="D33" s="245"/>
      <c r="E33" s="246"/>
      <c r="F33" s="245"/>
      <c r="G33" s="246"/>
      <c r="H33" s="245"/>
      <c r="I33" s="246"/>
      <c r="J33" s="245"/>
      <c r="K33" s="246"/>
      <c r="L33" s="245"/>
      <c r="M33" s="246"/>
      <c r="N33" s="245"/>
      <c r="O33" s="246"/>
      <c r="P33" s="245"/>
      <c r="Q33" s="246"/>
      <c r="R33" s="245"/>
      <c r="S33" s="246"/>
      <c r="T33" s="246"/>
      <c r="U33" s="245"/>
      <c r="V33" s="246"/>
      <c r="W33" s="247"/>
      <c r="X33" s="223" t="str">
        <f>IF(ISNUMBER(#REF!)=TRUE,1,"")</f>
        <v/>
      </c>
      <c r="Y33" s="223" t="str">
        <f>IF(ISNUMBER(#REF!)=TRUE,#REF!,"")</f>
        <v/>
      </c>
      <c r="Z33" s="223" t="str">
        <f>IF(ISNUMBER(#REF!)=TRUE,#REF!,"")</f>
        <v/>
      </c>
      <c r="AA33" s="224" t="e">
        <f>MAX(#REF!,#REF!,#REF!,#REF!,#REF!,#REF!,#REF!,#REF!)</f>
        <v>#REF!</v>
      </c>
      <c r="AB33" s="223" t="str">
        <f t="shared" si="4"/>
        <v/>
      </c>
      <c r="AC33" s="223" t="str">
        <f t="shared" si="1"/>
        <v/>
      </c>
      <c r="AD3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223" t="str">
        <f t="shared" si="6"/>
        <v/>
      </c>
    </row>
    <row r="34" spans="2:31" ht="15.75" x14ac:dyDescent="0.2">
      <c r="B34" s="243"/>
      <c r="C34" s="244"/>
      <c r="D34" s="245"/>
      <c r="E34" s="246"/>
      <c r="F34" s="245"/>
      <c r="G34" s="246"/>
      <c r="H34" s="245"/>
      <c r="I34" s="246"/>
      <c r="J34" s="245"/>
      <c r="K34" s="246"/>
      <c r="L34" s="245"/>
      <c r="M34" s="246"/>
      <c r="N34" s="245"/>
      <c r="O34" s="246"/>
      <c r="P34" s="245"/>
      <c r="Q34" s="246"/>
      <c r="R34" s="245"/>
      <c r="S34" s="246"/>
      <c r="T34" s="246"/>
      <c r="U34" s="245"/>
      <c r="V34" s="246"/>
      <c r="W34" s="247"/>
      <c r="X34" s="223" t="str">
        <f>IF(ISNUMBER(#REF!)=TRUE,1,"")</f>
        <v/>
      </c>
      <c r="Y34" s="223" t="str">
        <f>IF(ISNUMBER(#REF!)=TRUE,#REF!,"")</f>
        <v/>
      </c>
      <c r="Z34" s="223" t="str">
        <f>IF(ISNUMBER(#REF!)=TRUE,#REF!,"")</f>
        <v/>
      </c>
      <c r="AA34" s="224" t="e">
        <f>MAX(#REF!,#REF!,#REF!,#REF!,#REF!,#REF!,#REF!,#REF!)</f>
        <v>#REF!</v>
      </c>
      <c r="AB34" s="223" t="str">
        <f t="shared" si="4"/>
        <v/>
      </c>
      <c r="AC34" s="223" t="str">
        <f t="shared" si="1"/>
        <v/>
      </c>
      <c r="AD3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223" t="str">
        <f t="shared" si="6"/>
        <v/>
      </c>
    </row>
    <row r="35" spans="2:31" ht="15.75" x14ac:dyDescent="0.2">
      <c r="B35" s="243"/>
      <c r="C35" s="244"/>
      <c r="D35" s="245"/>
      <c r="E35" s="246"/>
      <c r="F35" s="245"/>
      <c r="G35" s="246"/>
      <c r="H35" s="245"/>
      <c r="I35" s="246"/>
      <c r="J35" s="245"/>
      <c r="K35" s="246"/>
      <c r="L35" s="245"/>
      <c r="M35" s="246"/>
      <c r="N35" s="245"/>
      <c r="O35" s="246"/>
      <c r="P35" s="245"/>
      <c r="Q35" s="246"/>
      <c r="R35" s="245"/>
      <c r="S35" s="246"/>
      <c r="T35" s="246"/>
      <c r="U35" s="245"/>
      <c r="V35" s="246"/>
      <c r="W35" s="247"/>
      <c r="X35" s="223" t="str">
        <f>IF(ISNUMBER(#REF!)=TRUE,1,"")</f>
        <v/>
      </c>
      <c r="Y35" s="223" t="str">
        <f>IF(ISNUMBER(#REF!)=TRUE,#REF!,"")</f>
        <v/>
      </c>
      <c r="Z35" s="223" t="str">
        <f>IF(ISNUMBER(#REF!)=TRUE,#REF!,"")</f>
        <v/>
      </c>
      <c r="AA35" s="224" t="e">
        <f>MAX(#REF!,#REF!,#REF!,#REF!,#REF!,#REF!,#REF!,#REF!)</f>
        <v>#REF!</v>
      </c>
      <c r="AB35" s="223" t="str">
        <f t="shared" si="4"/>
        <v/>
      </c>
      <c r="AC35" s="223" t="str">
        <f t="shared" si="1"/>
        <v/>
      </c>
      <c r="AD3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223" t="str">
        <f t="shared" si="6"/>
        <v/>
      </c>
    </row>
    <row r="36" spans="2:31" x14ac:dyDescent="0.2">
      <c r="X36" s="223" t="str">
        <f>IF(ISNUMBER(#REF!)=TRUE,1,"")</f>
        <v/>
      </c>
      <c r="Y36" s="223" t="str">
        <f>IF(ISNUMBER(#REF!)=TRUE,#REF!,"")</f>
        <v/>
      </c>
      <c r="Z36" s="223" t="str">
        <f>IF(ISNUMBER(#REF!)=TRUE,#REF!,"")</f>
        <v/>
      </c>
      <c r="AA36" s="224" t="e">
        <f>MAX(#REF!,#REF!,#REF!,#REF!,#REF!,#REF!,#REF!,#REF!)</f>
        <v>#REF!</v>
      </c>
      <c r="AB36" s="223" t="str">
        <f t="shared" si="4"/>
        <v/>
      </c>
      <c r="AC36" s="223" t="str">
        <f t="shared" si="1"/>
        <v/>
      </c>
      <c r="AD3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223" t="str">
        <f t="shared" si="6"/>
        <v/>
      </c>
    </row>
    <row r="37" spans="2:31" x14ac:dyDescent="0.2">
      <c r="X37" s="223" t="str">
        <f>IF(ISNUMBER(#REF!)=TRUE,1,"")</f>
        <v/>
      </c>
      <c r="Y37" s="223" t="str">
        <f>IF(ISNUMBER(#REF!)=TRUE,#REF!,"")</f>
        <v/>
      </c>
      <c r="Z37" s="223" t="str">
        <f>IF(ISNUMBER(#REF!)=TRUE,#REF!,"")</f>
        <v/>
      </c>
      <c r="AA37" s="224" t="e">
        <f>MAX(#REF!,#REF!,#REF!,#REF!,#REF!,#REF!,#REF!,#REF!)</f>
        <v>#REF!</v>
      </c>
      <c r="AB37" s="223" t="str">
        <f t="shared" si="4"/>
        <v/>
      </c>
      <c r="AC37" s="223" t="str">
        <f t="shared" si="1"/>
        <v/>
      </c>
      <c r="AD3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223" t="str">
        <f t="shared" si="6"/>
        <v/>
      </c>
    </row>
    <row r="38" spans="2:31" x14ac:dyDescent="0.2">
      <c r="X38" s="223" t="str">
        <f>IF(ISNUMBER(#REF!)=TRUE,1,"")</f>
        <v/>
      </c>
      <c r="Y38" s="223" t="str">
        <f>IF(ISNUMBER(#REF!)=TRUE,#REF!,"")</f>
        <v/>
      </c>
      <c r="Z38" s="223" t="str">
        <f>IF(ISNUMBER(#REF!)=TRUE,#REF!,"")</f>
        <v/>
      </c>
      <c r="AA38" s="224" t="e">
        <f>MAX(#REF!,#REF!,#REF!,#REF!,#REF!,#REF!,#REF!,#REF!)</f>
        <v>#REF!</v>
      </c>
      <c r="AB38" s="223" t="str">
        <f t="shared" si="4"/>
        <v/>
      </c>
      <c r="AC38" s="223" t="str">
        <f t="shared" si="1"/>
        <v/>
      </c>
      <c r="AD38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223" t="str">
        <f t="shared" si="6"/>
        <v/>
      </c>
    </row>
    <row r="39" spans="2:31" x14ac:dyDescent="0.2">
      <c r="X39" s="223" t="str">
        <f>IF(ISNUMBER(#REF!)=TRUE,1,"")</f>
        <v/>
      </c>
      <c r="Y39" s="223" t="str">
        <f>IF(ISNUMBER(#REF!)=TRUE,#REF!,"")</f>
        <v/>
      </c>
      <c r="Z39" s="223" t="str">
        <f>IF(ISNUMBER(#REF!)=TRUE,#REF!,"")</f>
        <v/>
      </c>
      <c r="AA39" s="224" t="e">
        <f>MAX(#REF!,#REF!,#REF!,#REF!,#REF!,#REF!,#REF!,#REF!)</f>
        <v>#REF!</v>
      </c>
      <c r="AB39" s="223" t="str">
        <f t="shared" si="4"/>
        <v/>
      </c>
      <c r="AC39" s="223" t="str">
        <f t="shared" si="1"/>
        <v/>
      </c>
      <c r="AD39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223" t="str">
        <f t="shared" si="6"/>
        <v/>
      </c>
    </row>
    <row r="40" spans="2:31" x14ac:dyDescent="0.2">
      <c r="X40" s="223" t="str">
        <f>IF(ISNUMBER(#REF!)=TRUE,1,"")</f>
        <v/>
      </c>
      <c r="Y40" s="223" t="str">
        <f>IF(ISNUMBER(#REF!)=TRUE,#REF!,"")</f>
        <v/>
      </c>
      <c r="Z40" s="223" t="str">
        <f>IF(ISNUMBER(#REF!)=TRUE,#REF!,"")</f>
        <v/>
      </c>
      <c r="AA40" s="224" t="e">
        <f>MAX(#REF!,#REF!,#REF!,#REF!,#REF!,#REF!,#REF!,#REF!)</f>
        <v>#REF!</v>
      </c>
      <c r="AB40" s="223" t="str">
        <f t="shared" si="4"/>
        <v/>
      </c>
      <c r="AC40" s="223" t="str">
        <f t="shared" si="1"/>
        <v/>
      </c>
      <c r="AD4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223" t="str">
        <f t="shared" si="6"/>
        <v/>
      </c>
    </row>
    <row r="41" spans="2:31" x14ac:dyDescent="0.2">
      <c r="X41" s="223" t="str">
        <f>IF(ISNUMBER(#REF!)=TRUE,1,"")</f>
        <v/>
      </c>
      <c r="Y41" s="223" t="str">
        <f>IF(ISNUMBER(#REF!)=TRUE,#REF!,"")</f>
        <v/>
      </c>
      <c r="Z41" s="223" t="str">
        <f>IF(ISNUMBER(#REF!)=TRUE,#REF!,"")</f>
        <v/>
      </c>
      <c r="AA41" s="224" t="e">
        <f>MAX(#REF!,#REF!,#REF!,#REF!,#REF!,#REF!,#REF!,#REF!)</f>
        <v>#REF!</v>
      </c>
      <c r="AB41" s="223" t="str">
        <f t="shared" si="4"/>
        <v/>
      </c>
      <c r="AC41" s="223" t="str">
        <f t="shared" si="1"/>
        <v/>
      </c>
      <c r="AD4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223" t="str">
        <f t="shared" si="6"/>
        <v/>
      </c>
    </row>
    <row r="42" spans="2:31" x14ac:dyDescent="0.2">
      <c r="X42" s="223" t="str">
        <f>IF(ISNUMBER(#REF!)=TRUE,1,"")</f>
        <v/>
      </c>
      <c r="Y42" s="223" t="str">
        <f>IF(ISNUMBER(#REF!)=TRUE,#REF!,"")</f>
        <v/>
      </c>
      <c r="Z42" s="223" t="str">
        <f>IF(ISNUMBER(#REF!)=TRUE,#REF!,"")</f>
        <v/>
      </c>
      <c r="AA42" s="224" t="e">
        <f>MAX(#REF!,#REF!,#REF!,#REF!,#REF!,#REF!,#REF!,#REF!)</f>
        <v>#REF!</v>
      </c>
      <c r="AB42" s="223" t="str">
        <f t="shared" si="4"/>
        <v/>
      </c>
      <c r="AC42" s="223" t="str">
        <f t="shared" si="1"/>
        <v/>
      </c>
      <c r="AD4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223" t="str">
        <f t="shared" si="6"/>
        <v/>
      </c>
    </row>
    <row r="43" spans="2:31" x14ac:dyDescent="0.2">
      <c r="X43" s="223" t="str">
        <f>IF(ISNUMBER(#REF!)=TRUE,1,"")</f>
        <v/>
      </c>
      <c r="Y43" s="223" t="str">
        <f>IF(ISNUMBER(#REF!)=TRUE,#REF!,"")</f>
        <v/>
      </c>
      <c r="Z43" s="223" t="str">
        <f>IF(ISNUMBER(#REF!)=TRUE,#REF!,"")</f>
        <v/>
      </c>
      <c r="AA43" s="224" t="e">
        <f>MAX(#REF!,#REF!,#REF!,#REF!,#REF!,#REF!,#REF!,#REF!)</f>
        <v>#REF!</v>
      </c>
      <c r="AB43" s="223" t="str">
        <f t="shared" si="4"/>
        <v/>
      </c>
      <c r="AC43" s="223" t="str">
        <f t="shared" si="1"/>
        <v/>
      </c>
      <c r="AD4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223" t="str">
        <f t="shared" si="6"/>
        <v/>
      </c>
    </row>
    <row r="44" spans="2:31" x14ac:dyDescent="0.2">
      <c r="X44" s="223" t="str">
        <f>IF(ISNUMBER(#REF!)=TRUE,1,"")</f>
        <v/>
      </c>
      <c r="Y44" s="223" t="str">
        <f>IF(ISNUMBER(#REF!)=TRUE,#REF!,"")</f>
        <v/>
      </c>
      <c r="Z44" s="223" t="str">
        <f>IF(ISNUMBER(#REF!)=TRUE,#REF!,"")</f>
        <v/>
      </c>
      <c r="AA44" s="224" t="e">
        <f>MAX(#REF!,#REF!,#REF!,#REF!,#REF!,#REF!,#REF!,#REF!)</f>
        <v>#REF!</v>
      </c>
      <c r="AB44" s="223" t="str">
        <f t="shared" si="4"/>
        <v/>
      </c>
      <c r="AC44" s="223" t="str">
        <f t="shared" si="1"/>
        <v/>
      </c>
      <c r="AD4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223" t="str">
        <f t="shared" si="6"/>
        <v/>
      </c>
    </row>
    <row r="45" spans="2:31" x14ac:dyDescent="0.2">
      <c r="X45" s="223" t="str">
        <f>IF(ISNUMBER(#REF!)=TRUE,1,"")</f>
        <v/>
      </c>
      <c r="Y45" s="223" t="str">
        <f>IF(ISNUMBER(#REF!)=TRUE,#REF!,"")</f>
        <v/>
      </c>
      <c r="Z45" s="223" t="str">
        <f>IF(ISNUMBER(#REF!)=TRUE,#REF!,"")</f>
        <v/>
      </c>
      <c r="AA45" s="224" t="e">
        <f>MAX(#REF!,#REF!,#REF!,#REF!,#REF!,#REF!,#REF!,#REF!)</f>
        <v>#REF!</v>
      </c>
      <c r="AB45" s="223" t="str">
        <f t="shared" si="4"/>
        <v/>
      </c>
      <c r="AC45" s="223" t="str">
        <f t="shared" si="1"/>
        <v/>
      </c>
      <c r="AD4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223" t="str">
        <f t="shared" si="6"/>
        <v/>
      </c>
    </row>
    <row r="46" spans="2:31" x14ac:dyDescent="0.2">
      <c r="X46" s="223" t="str">
        <f>IF(ISNUMBER(#REF!)=TRUE,1,"")</f>
        <v/>
      </c>
      <c r="Y46" s="223" t="str">
        <f>IF(ISNUMBER(#REF!)=TRUE,#REF!,"")</f>
        <v/>
      </c>
      <c r="Z46" s="223" t="str">
        <f>IF(ISNUMBER(#REF!)=TRUE,#REF!,"")</f>
        <v/>
      </c>
      <c r="AA46" s="224" t="e">
        <f>MAX(#REF!,#REF!,#REF!,#REF!,#REF!,#REF!,#REF!,#REF!)</f>
        <v>#REF!</v>
      </c>
      <c r="AB46" s="223" t="str">
        <f t="shared" si="4"/>
        <v/>
      </c>
      <c r="AC46" s="223" t="str">
        <f t="shared" si="1"/>
        <v/>
      </c>
      <c r="AD4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223" t="str">
        <f t="shared" si="6"/>
        <v/>
      </c>
    </row>
    <row r="47" spans="2:31" x14ac:dyDescent="0.2">
      <c r="X47" s="223" t="str">
        <f>IF(ISNUMBER(#REF!)=TRUE,1,"")</f>
        <v/>
      </c>
      <c r="Y47" s="223" t="str">
        <f>IF(ISNUMBER(#REF!)=TRUE,#REF!,"")</f>
        <v/>
      </c>
      <c r="Z47" s="223" t="str">
        <f>IF(ISNUMBER(#REF!)=TRUE,#REF!,"")</f>
        <v/>
      </c>
      <c r="AA47" s="224" t="e">
        <f>MAX(#REF!,#REF!,#REF!,#REF!,#REF!,#REF!,#REF!,#REF!)</f>
        <v>#REF!</v>
      </c>
      <c r="AB47" s="223" t="str">
        <f t="shared" si="4"/>
        <v/>
      </c>
      <c r="AC47" s="223" t="str">
        <f t="shared" si="1"/>
        <v/>
      </c>
      <c r="AD4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223" t="str">
        <f t="shared" si="6"/>
        <v/>
      </c>
    </row>
    <row r="48" spans="2:31" x14ac:dyDescent="0.2">
      <c r="X48" s="223">
        <f>IF(ISNUMBER(W30)=TRUE,1,"")</f>
        <v>1</v>
      </c>
      <c r="Y48" s="223">
        <f>IF(ISNUMBER(U30)=TRUE,U30,"")</f>
        <v>24</v>
      </c>
      <c r="Z48" s="223">
        <f>IF(ISNUMBER(V30)=TRUE,V30,"")</f>
        <v>5150</v>
      </c>
      <c r="AA48" s="224">
        <f>MAX(E30,G30,I30,K30,M30,O30,Q30,S30)</f>
        <v>5150</v>
      </c>
      <c r="AB48" s="223">
        <f t="shared" si="4"/>
        <v>23.948494849999999</v>
      </c>
      <c r="AC48" s="223">
        <f t="shared" si="1"/>
        <v>21</v>
      </c>
      <c r="AD48" s="223">
        <f>IF(OR(ISNUMBER(D30)=TRUE,ISNUMBER(F30)=TRUE,ISNUMBER(H30)=TRUE,ISNUMBER(J30)=TRUE,ISNUMBER(L30)=TRUE,ISNUMBER(N30)=TRUE,ISNUMBER(P30)=TRUE,ISNUMBER(R30)=TRUE),MAX(D30,F30,H30,J30,L30,N30,P30,R30),"")</f>
        <v>12</v>
      </c>
      <c r="AE48" s="223">
        <f t="shared" si="6"/>
        <v>6</v>
      </c>
    </row>
    <row r="49" spans="24:31" x14ac:dyDescent="0.2">
      <c r="X49" s="223">
        <f>IF(ISNUMBER(W31)=TRUE,1,"")</f>
        <v>1</v>
      </c>
      <c r="Y49" s="223">
        <f>IF(ISNUMBER(U31)=TRUE,U31,"")</f>
        <v>26</v>
      </c>
      <c r="Z49" s="223">
        <f>IF(ISNUMBER(V31)=TRUE,V31,"")</f>
        <v>2565</v>
      </c>
      <c r="AA49" s="224">
        <f>MAX(E31,G31,I31,K31,M31,O31,Q31,S31)</f>
        <v>2565</v>
      </c>
      <c r="AB49" s="223">
        <f t="shared" si="4"/>
        <v>25.974347435000002</v>
      </c>
      <c r="AC49" s="223">
        <f t="shared" si="1"/>
        <v>22</v>
      </c>
      <c r="AD49" s="223">
        <f>IF(OR(ISNUMBER(D31)=TRUE,ISNUMBER(F31)=TRUE,ISNUMBER(H31)=TRUE,ISNUMBER(J31)=TRUE,ISNUMBER(L31)=TRUE,ISNUMBER(N31)=TRUE,ISNUMBER(P31)=TRUE,ISNUMBER(R31)=TRUE),MAX(D31,F31,H31,J31,L31,N31,P31,R31),"")</f>
        <v>12</v>
      </c>
      <c r="AE49" s="223">
        <f t="shared" si="6"/>
        <v>6</v>
      </c>
    </row>
  </sheetData>
  <mergeCells count="22">
    <mergeCell ref="B1:D1"/>
    <mergeCell ref="B2:C2"/>
    <mergeCell ref="A5:A7"/>
    <mergeCell ref="B5:B7"/>
    <mergeCell ref="C5:C7"/>
    <mergeCell ref="D5:E5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phoneticPr fontId="36" type="noConversion"/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2" xr:uid="{42E2B06A-B3FB-459E-95AA-861143D0E396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9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">
    <pageSetUpPr fitToPage="1"/>
  </sheetPr>
  <dimension ref="A1:AE49"/>
  <sheetViews>
    <sheetView showRowColHeaders="0" zoomScaleNormal="100" workbookViewId="0">
      <selection activeCell="AJ24" sqref="AJ24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4.125" style="177" customWidth="1"/>
    <col min="5" max="5" width="6.875" style="178" customWidth="1"/>
    <col min="6" max="6" width="4.125" style="177" customWidth="1"/>
    <col min="7" max="7" width="8.125" style="178" customWidth="1"/>
    <col min="8" max="8" width="4.125" style="177" customWidth="1"/>
    <col min="9" max="9" width="8.125" style="178" customWidth="1"/>
    <col min="10" max="10" width="4.125" style="177" customWidth="1"/>
    <col min="11" max="11" width="8.125" style="178" customWidth="1"/>
    <col min="12" max="12" width="4.125" style="177" customWidth="1"/>
    <col min="13" max="13" width="8.125" style="178" customWidth="1"/>
    <col min="14" max="14" width="4.125" style="177" customWidth="1"/>
    <col min="15" max="15" width="8.125" style="178" customWidth="1"/>
    <col min="16" max="16" width="4.125" style="177" customWidth="1"/>
    <col min="17" max="17" width="8.125" style="178" customWidth="1"/>
    <col min="18" max="18" width="4.125" style="177" customWidth="1"/>
    <col min="19" max="19" width="8.125" style="178" customWidth="1"/>
    <col min="20" max="20" width="9.5" style="178" customWidth="1"/>
    <col min="21" max="21" width="5.875" style="177" customWidth="1"/>
    <col min="22" max="22" width="8.75" style="178" customWidth="1"/>
    <col min="23" max="23" width="9.25" style="177" customWidth="1"/>
    <col min="24" max="26" width="8" style="177" hidden="1" customWidth="1"/>
    <col min="27" max="27" width="9.5" style="177" hidden="1" customWidth="1"/>
    <col min="28" max="28" width="13.625" style="177" hidden="1" customWidth="1"/>
    <col min="29" max="29" width="12.75" style="177" hidden="1" customWidth="1"/>
    <col min="30" max="31" width="8" style="177" hidden="1" customWidth="1"/>
    <col min="32" max="16384" width="9" style="177"/>
  </cols>
  <sheetData>
    <row r="1" spans="1:31" ht="23.25" x14ac:dyDescent="0.35">
      <c r="B1" s="730" t="s">
        <v>62</v>
      </c>
      <c r="C1" s="730"/>
      <c r="K1" s="179" t="s">
        <v>0</v>
      </c>
      <c r="Q1" s="177"/>
    </row>
    <row r="2" spans="1:31" ht="23.25" x14ac:dyDescent="0.35">
      <c r="B2" s="731" t="s">
        <v>63</v>
      </c>
      <c r="C2" s="731"/>
      <c r="K2" s="179" t="s">
        <v>191</v>
      </c>
    </row>
    <row r="3" spans="1:31" ht="23.25" x14ac:dyDescent="0.35">
      <c r="K3" s="179" t="s">
        <v>1</v>
      </c>
    </row>
    <row r="4" spans="1:31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31" ht="27.75" customHeight="1" thickTop="1" x14ac:dyDescent="0.2">
      <c r="A5" s="732" t="s">
        <v>2</v>
      </c>
      <c r="B5" s="734" t="s">
        <v>3</v>
      </c>
      <c r="C5" s="736" t="s">
        <v>4</v>
      </c>
      <c r="D5" s="710" t="s">
        <v>5</v>
      </c>
      <c r="E5" s="729"/>
      <c r="F5" s="708" t="s">
        <v>6</v>
      </c>
      <c r="G5" s="709"/>
      <c r="H5" s="710" t="s">
        <v>7</v>
      </c>
      <c r="I5" s="729"/>
      <c r="J5" s="708" t="s">
        <v>8</v>
      </c>
      <c r="K5" s="709"/>
      <c r="L5" s="710" t="s">
        <v>9</v>
      </c>
      <c r="M5" s="729"/>
      <c r="N5" s="708" t="s">
        <v>10</v>
      </c>
      <c r="O5" s="709"/>
      <c r="P5" s="710" t="s">
        <v>11</v>
      </c>
      <c r="Q5" s="729"/>
      <c r="R5" s="708" t="s">
        <v>12</v>
      </c>
      <c r="S5" s="709"/>
      <c r="T5" s="185" t="s">
        <v>38</v>
      </c>
      <c r="U5" s="711" t="s">
        <v>13</v>
      </c>
      <c r="V5" s="712"/>
      <c r="W5" s="713"/>
    </row>
    <row r="6" spans="1:31" ht="50.1" customHeight="1" x14ac:dyDescent="0.2">
      <c r="A6" s="733"/>
      <c r="B6" s="735"/>
      <c r="C6" s="737"/>
      <c r="D6" s="745" t="s">
        <v>186</v>
      </c>
      <c r="E6" s="746"/>
      <c r="F6" s="745" t="s">
        <v>187</v>
      </c>
      <c r="G6" s="746"/>
      <c r="H6" s="745" t="s">
        <v>188</v>
      </c>
      <c r="I6" s="746"/>
      <c r="J6" s="720" t="s">
        <v>182</v>
      </c>
      <c r="K6" s="707"/>
      <c r="L6" s="720" t="s">
        <v>190</v>
      </c>
      <c r="M6" s="707"/>
      <c r="N6" s="720" t="s">
        <v>189</v>
      </c>
      <c r="O6" s="707"/>
      <c r="P6" s="706"/>
      <c r="Q6" s="707"/>
      <c r="R6" s="706"/>
      <c r="S6" s="707"/>
      <c r="T6" s="186">
        <v>-0.5</v>
      </c>
      <c r="U6" s="714"/>
      <c r="V6" s="715"/>
      <c r="W6" s="716"/>
    </row>
    <row r="7" spans="1:31" ht="12.75" customHeight="1" x14ac:dyDescent="0.2">
      <c r="A7" s="733"/>
      <c r="B7" s="735"/>
      <c r="C7" s="737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91"/>
      <c r="R7" s="190"/>
      <c r="S7" s="189"/>
      <c r="T7" s="192"/>
      <c r="U7" s="190"/>
      <c r="V7" s="193"/>
      <c r="W7" s="194"/>
      <c r="X7" s="195"/>
    </row>
    <row r="8" spans="1:31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4"/>
      <c r="U8" s="202" t="s">
        <v>14</v>
      </c>
      <c r="V8" s="205" t="s">
        <v>16</v>
      </c>
      <c r="W8" s="206" t="s">
        <v>17</v>
      </c>
    </row>
    <row r="9" spans="1:31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3"/>
      <c r="U9" s="214"/>
      <c r="V9" s="215"/>
      <c r="W9" s="216"/>
      <c r="AD9" s="177" t="s">
        <v>60</v>
      </c>
      <c r="AE9" s="217">
        <v>0.5</v>
      </c>
    </row>
    <row r="10" spans="1:31" s="223" customFormat="1" ht="15" customHeight="1" thickTop="1" x14ac:dyDescent="0.25">
      <c r="A10" s="31">
        <v>1</v>
      </c>
      <c r="B10" s="276" t="s">
        <v>434</v>
      </c>
      <c r="C10" s="288" t="s">
        <v>435</v>
      </c>
      <c r="D10" s="68">
        <v>1</v>
      </c>
      <c r="E10" s="33">
        <v>13330</v>
      </c>
      <c r="F10" s="70">
        <v>1</v>
      </c>
      <c r="G10" s="88">
        <v>1219</v>
      </c>
      <c r="H10" s="68">
        <v>1</v>
      </c>
      <c r="I10" s="33">
        <v>4981</v>
      </c>
      <c r="J10" s="70"/>
      <c r="K10" s="34"/>
      <c r="L10" s="68"/>
      <c r="M10" s="33"/>
      <c r="N10" s="70"/>
      <c r="O10" s="34"/>
      <c r="P10" s="68"/>
      <c r="Q10" s="33"/>
      <c r="R10" s="70"/>
      <c r="S10" s="34"/>
      <c r="T10" s="289">
        <v>0.5</v>
      </c>
      <c r="U10" s="35">
        <v>2.5</v>
      </c>
      <c r="V10" s="36">
        <v>19530</v>
      </c>
      <c r="W10" s="37">
        <v>1</v>
      </c>
      <c r="X10" s="223">
        <f t="shared" ref="X10:X29" si="0">IF(ISNUMBER(W10)=TRUE,1,"")</f>
        <v>1</v>
      </c>
      <c r="Y10" s="223">
        <f>IF(ISNUMBER(U10)=TRUE,U10,"")</f>
        <v>2.5</v>
      </c>
      <c r="Z10" s="223">
        <f>IF(ISNUMBER(V10)=TRUE,V10,"")</f>
        <v>19530</v>
      </c>
      <c r="AA10" s="224">
        <f>MAX(E10,G10,I10,K10,M10,O10,Q10,S10)</f>
        <v>13330</v>
      </c>
      <c r="AB10" s="223">
        <f>IF(ISNUMBER(Y10)=TRUE,Y10-Z10/100000-AA10/1000000000,"")</f>
        <v>2.3046866700000002</v>
      </c>
      <c r="AC10" s="223">
        <f t="shared" ref="AC10:AC49" si="1">IF(ISNUMBER(AB10)=TRUE,RANK(AB10,$AB$10:$AB$49,1),"")</f>
        <v>1</v>
      </c>
      <c r="AD10" s="223">
        <f>IF(OR(ISNUMBER(D10)=TRUE,ISNUMBER(F10)=TRUE,ISNUMBER(H10)=TRUE,ISNUMBER(J10)=TRUE,ISNUMBER(L10)=TRUE,ISNUMBER(N10)=TRUE,ISNUMBER(P10)=TRUE,ISNUMBER(R10)=TRUE),MAX(D10,F10,H10,J10,L10,N10,P10,R10),"")</f>
        <v>1</v>
      </c>
      <c r="AE10" s="223">
        <f>IF(ISNUMBER(AD10),AD10*50%,"")</f>
        <v>0.5</v>
      </c>
    </row>
    <row r="11" spans="1:31" s="223" customFormat="1" ht="15" customHeight="1" x14ac:dyDescent="0.25">
      <c r="A11" s="31">
        <v>2</v>
      </c>
      <c r="B11" s="43" t="s">
        <v>440</v>
      </c>
      <c r="C11" s="44" t="s">
        <v>441</v>
      </c>
      <c r="D11" s="72">
        <v>2</v>
      </c>
      <c r="E11" s="39">
        <v>5324</v>
      </c>
      <c r="F11" s="40">
        <v>2</v>
      </c>
      <c r="G11" s="41">
        <v>850</v>
      </c>
      <c r="H11" s="72">
        <v>2</v>
      </c>
      <c r="I11" s="39">
        <v>2773</v>
      </c>
      <c r="J11" s="40"/>
      <c r="K11" s="41"/>
      <c r="L11" s="72"/>
      <c r="M11" s="39"/>
      <c r="N11" s="40"/>
      <c r="O11" s="41"/>
      <c r="P11" s="72"/>
      <c r="Q11" s="39"/>
      <c r="R11" s="40"/>
      <c r="S11" s="41"/>
      <c r="T11" s="289">
        <v>1</v>
      </c>
      <c r="U11" s="35">
        <v>5</v>
      </c>
      <c r="V11" s="36">
        <v>8947</v>
      </c>
      <c r="W11" s="37">
        <v>2</v>
      </c>
      <c r="X11" s="223">
        <f t="shared" si="0"/>
        <v>1</v>
      </c>
      <c r="Y11" s="223">
        <f t="shared" ref="Y11:Z29" si="2">IF(ISNUMBER(U11)=TRUE,U11,"")</f>
        <v>5</v>
      </c>
      <c r="Z11" s="223">
        <f t="shared" si="2"/>
        <v>8947</v>
      </c>
      <c r="AA11" s="224">
        <f t="shared" ref="AA11:AA29" si="3">MAX(E11,G11,I11,K11,M11,O11,Q11,S11)</f>
        <v>5324</v>
      </c>
      <c r="AB11" s="223">
        <f t="shared" ref="AB11:AB49" si="4">IF(ISNUMBER(Y11)=TRUE,Y11-Z11/100000-AA11/1000000000,"")</f>
        <v>4.9105246759999996</v>
      </c>
      <c r="AC11" s="223">
        <f t="shared" si="1"/>
        <v>2</v>
      </c>
      <c r="AD11" s="223">
        <f t="shared" ref="AD11:AD29" si="5">IF(OR(ISNUMBER(D11)=TRUE,ISNUMBER(F11)=TRUE,ISNUMBER(H11)=TRUE,ISNUMBER(J11)=TRUE,ISNUMBER(L11)=TRUE,ISNUMBER(N11)=TRUE,ISNUMBER(P11)=TRUE,ISNUMBER(R11)=TRUE),MAX(D11,F11,H11,J11,L11,N11,P11,R11),"")</f>
        <v>2</v>
      </c>
      <c r="AE11" s="223">
        <f t="shared" ref="AE11:AE49" si="6">IF(ISNUMBER(AD11),AD11*50%,"")</f>
        <v>1</v>
      </c>
    </row>
    <row r="12" spans="1:31" s="223" customFormat="1" ht="15" customHeight="1" x14ac:dyDescent="0.25">
      <c r="A12" s="31">
        <v>3</v>
      </c>
      <c r="B12" s="43" t="s">
        <v>454</v>
      </c>
      <c r="C12" s="44" t="s">
        <v>449</v>
      </c>
      <c r="D12" s="72">
        <v>7</v>
      </c>
      <c r="E12" s="39">
        <v>2732</v>
      </c>
      <c r="F12" s="40">
        <v>2</v>
      </c>
      <c r="G12" s="41">
        <v>964</v>
      </c>
      <c r="H12" s="72">
        <v>1</v>
      </c>
      <c r="I12" s="39">
        <v>3200</v>
      </c>
      <c r="J12" s="40"/>
      <c r="K12" s="41"/>
      <c r="L12" s="72"/>
      <c r="M12" s="39"/>
      <c r="N12" s="40"/>
      <c r="O12" s="41"/>
      <c r="P12" s="72"/>
      <c r="Q12" s="39"/>
      <c r="R12" s="40"/>
      <c r="S12" s="41"/>
      <c r="T12" s="289">
        <v>3.5</v>
      </c>
      <c r="U12" s="35">
        <v>6.5</v>
      </c>
      <c r="V12" s="36">
        <v>6896</v>
      </c>
      <c r="W12" s="37">
        <v>3</v>
      </c>
      <c r="X12" s="223">
        <f t="shared" si="0"/>
        <v>1</v>
      </c>
      <c r="Y12" s="223">
        <f t="shared" si="2"/>
        <v>6.5</v>
      </c>
      <c r="Z12" s="223">
        <f t="shared" si="2"/>
        <v>6896</v>
      </c>
      <c r="AA12" s="224">
        <f t="shared" si="3"/>
        <v>3200</v>
      </c>
      <c r="AB12" s="223">
        <f t="shared" si="4"/>
        <v>6.4310368000000002</v>
      </c>
      <c r="AC12" s="223">
        <f t="shared" si="1"/>
        <v>3</v>
      </c>
      <c r="AD12" s="223">
        <f t="shared" si="5"/>
        <v>7</v>
      </c>
      <c r="AE12" s="223">
        <f t="shared" si="6"/>
        <v>3.5</v>
      </c>
    </row>
    <row r="13" spans="1:31" s="223" customFormat="1" ht="15" customHeight="1" x14ac:dyDescent="0.25">
      <c r="A13" s="31">
        <v>4</v>
      </c>
      <c r="B13" s="43" t="s">
        <v>446</v>
      </c>
      <c r="C13" s="44" t="s">
        <v>423</v>
      </c>
      <c r="D13" s="72">
        <v>4</v>
      </c>
      <c r="E13" s="39">
        <v>3738</v>
      </c>
      <c r="F13" s="40">
        <v>3</v>
      </c>
      <c r="G13" s="41">
        <v>800</v>
      </c>
      <c r="H13" s="72">
        <v>5</v>
      </c>
      <c r="I13" s="39">
        <v>1228</v>
      </c>
      <c r="J13" s="40"/>
      <c r="K13" s="41"/>
      <c r="L13" s="72"/>
      <c r="M13" s="39"/>
      <c r="N13" s="40"/>
      <c r="O13" s="41"/>
      <c r="P13" s="72"/>
      <c r="Q13" s="39"/>
      <c r="R13" s="40"/>
      <c r="S13" s="41"/>
      <c r="T13" s="289">
        <v>2.5</v>
      </c>
      <c r="U13" s="35">
        <v>9.5</v>
      </c>
      <c r="V13" s="36">
        <v>5766</v>
      </c>
      <c r="W13" s="37">
        <v>4</v>
      </c>
      <c r="X13" s="223">
        <f t="shared" si="0"/>
        <v>1</v>
      </c>
      <c r="Y13" s="223">
        <f t="shared" si="2"/>
        <v>9.5</v>
      </c>
      <c r="Z13" s="223">
        <f t="shared" si="2"/>
        <v>5766</v>
      </c>
      <c r="AA13" s="224">
        <f t="shared" si="3"/>
        <v>3738</v>
      </c>
      <c r="AB13" s="223">
        <f t="shared" si="4"/>
        <v>9.4423362619999995</v>
      </c>
      <c r="AC13" s="223">
        <f t="shared" si="1"/>
        <v>4</v>
      </c>
      <c r="AD13" s="223">
        <f t="shared" si="5"/>
        <v>5</v>
      </c>
      <c r="AE13" s="223">
        <f t="shared" si="6"/>
        <v>2.5</v>
      </c>
    </row>
    <row r="14" spans="1:31" s="223" customFormat="1" ht="15" customHeight="1" x14ac:dyDescent="0.25">
      <c r="A14" s="31">
        <v>5</v>
      </c>
      <c r="B14" s="43" t="s">
        <v>447</v>
      </c>
      <c r="C14" s="44" t="s">
        <v>439</v>
      </c>
      <c r="D14" s="72">
        <v>5</v>
      </c>
      <c r="E14" s="39">
        <v>3775</v>
      </c>
      <c r="F14" s="40">
        <v>4</v>
      </c>
      <c r="G14" s="41">
        <v>420</v>
      </c>
      <c r="H14" s="72">
        <v>4</v>
      </c>
      <c r="I14" s="39">
        <v>1706</v>
      </c>
      <c r="J14" s="40"/>
      <c r="K14" s="41"/>
      <c r="L14" s="72"/>
      <c r="M14" s="39"/>
      <c r="N14" s="40"/>
      <c r="O14" s="41"/>
      <c r="P14" s="72"/>
      <c r="Q14" s="39"/>
      <c r="R14" s="40"/>
      <c r="S14" s="41"/>
      <c r="T14" s="289">
        <v>2.5</v>
      </c>
      <c r="U14" s="35">
        <v>10.5</v>
      </c>
      <c r="V14" s="36">
        <v>5901</v>
      </c>
      <c r="W14" s="37">
        <v>5</v>
      </c>
      <c r="X14" s="223">
        <f t="shared" si="0"/>
        <v>1</v>
      </c>
      <c r="Y14" s="223">
        <f t="shared" si="2"/>
        <v>10.5</v>
      </c>
      <c r="Z14" s="223">
        <f t="shared" si="2"/>
        <v>5901</v>
      </c>
      <c r="AA14" s="224">
        <f t="shared" si="3"/>
        <v>3775</v>
      </c>
      <c r="AB14" s="223">
        <f t="shared" si="4"/>
        <v>10.440986225</v>
      </c>
      <c r="AC14" s="223">
        <f t="shared" si="1"/>
        <v>5</v>
      </c>
      <c r="AD14" s="223">
        <f t="shared" si="5"/>
        <v>5</v>
      </c>
      <c r="AE14" s="223">
        <f t="shared" si="6"/>
        <v>2.5</v>
      </c>
    </row>
    <row r="15" spans="1:31" s="223" customFormat="1" ht="15" customHeight="1" x14ac:dyDescent="0.25">
      <c r="A15" s="31">
        <v>6</v>
      </c>
      <c r="B15" s="43" t="s">
        <v>452</v>
      </c>
      <c r="C15" s="44" t="s">
        <v>449</v>
      </c>
      <c r="D15" s="72">
        <v>6</v>
      </c>
      <c r="E15" s="39">
        <v>3310</v>
      </c>
      <c r="F15" s="40">
        <v>1</v>
      </c>
      <c r="G15" s="41">
        <v>855</v>
      </c>
      <c r="H15" s="72">
        <v>7</v>
      </c>
      <c r="I15" s="39">
        <v>936</v>
      </c>
      <c r="J15" s="40"/>
      <c r="K15" s="41"/>
      <c r="L15" s="72"/>
      <c r="M15" s="39"/>
      <c r="N15" s="40"/>
      <c r="O15" s="41"/>
      <c r="P15" s="72"/>
      <c r="Q15" s="39"/>
      <c r="R15" s="40"/>
      <c r="S15" s="41"/>
      <c r="T15" s="289">
        <v>3.5</v>
      </c>
      <c r="U15" s="35">
        <v>10.5</v>
      </c>
      <c r="V15" s="36">
        <v>5101</v>
      </c>
      <c r="W15" s="37">
        <v>6</v>
      </c>
      <c r="X15" s="223">
        <f t="shared" si="0"/>
        <v>1</v>
      </c>
      <c r="Y15" s="223">
        <f t="shared" si="2"/>
        <v>10.5</v>
      </c>
      <c r="Z15" s="223">
        <f t="shared" si="2"/>
        <v>5101</v>
      </c>
      <c r="AA15" s="224">
        <f t="shared" si="3"/>
        <v>3310</v>
      </c>
      <c r="AB15" s="223">
        <f t="shared" si="4"/>
        <v>10.44898669</v>
      </c>
      <c r="AC15" s="223">
        <f t="shared" si="1"/>
        <v>6</v>
      </c>
      <c r="AD15" s="223">
        <f t="shared" si="5"/>
        <v>7</v>
      </c>
      <c r="AE15" s="223">
        <f t="shared" si="6"/>
        <v>3.5</v>
      </c>
    </row>
    <row r="16" spans="1:31" s="223" customFormat="1" ht="15" customHeight="1" x14ac:dyDescent="0.25">
      <c r="A16" s="31">
        <v>7</v>
      </c>
      <c r="B16" s="43" t="s">
        <v>450</v>
      </c>
      <c r="C16" s="44" t="s">
        <v>451</v>
      </c>
      <c r="D16" s="72">
        <v>6</v>
      </c>
      <c r="E16" s="39">
        <v>3754</v>
      </c>
      <c r="F16" s="40">
        <v>5</v>
      </c>
      <c r="G16" s="41">
        <v>453</v>
      </c>
      <c r="H16" s="72">
        <v>3</v>
      </c>
      <c r="I16" s="39">
        <v>2433</v>
      </c>
      <c r="J16" s="40"/>
      <c r="K16" s="41"/>
      <c r="L16" s="72"/>
      <c r="M16" s="39"/>
      <c r="N16" s="40"/>
      <c r="O16" s="41"/>
      <c r="P16" s="72"/>
      <c r="Q16" s="39"/>
      <c r="R16" s="40"/>
      <c r="S16" s="41"/>
      <c r="T16" s="289">
        <v>3</v>
      </c>
      <c r="U16" s="35">
        <v>11</v>
      </c>
      <c r="V16" s="36">
        <v>6640</v>
      </c>
      <c r="W16" s="37">
        <v>7</v>
      </c>
      <c r="X16" s="223">
        <f t="shared" si="0"/>
        <v>1</v>
      </c>
      <c r="Y16" s="223">
        <f t="shared" si="2"/>
        <v>11</v>
      </c>
      <c r="Z16" s="223">
        <f t="shared" si="2"/>
        <v>6640</v>
      </c>
      <c r="AA16" s="224">
        <f t="shared" si="3"/>
        <v>3754</v>
      </c>
      <c r="AB16" s="223">
        <f t="shared" si="4"/>
        <v>10.933596246</v>
      </c>
      <c r="AC16" s="223">
        <f t="shared" si="1"/>
        <v>7</v>
      </c>
      <c r="AD16" s="223">
        <f t="shared" si="5"/>
        <v>6</v>
      </c>
      <c r="AE16" s="223">
        <f t="shared" si="6"/>
        <v>3</v>
      </c>
    </row>
    <row r="17" spans="1:31" s="223" customFormat="1" ht="15" customHeight="1" x14ac:dyDescent="0.25">
      <c r="A17" s="31">
        <v>8</v>
      </c>
      <c r="B17" s="43" t="s">
        <v>443</v>
      </c>
      <c r="C17" s="44" t="s">
        <v>439</v>
      </c>
      <c r="D17" s="72">
        <v>3</v>
      </c>
      <c r="E17" s="39">
        <v>4321</v>
      </c>
      <c r="F17" s="40">
        <v>6</v>
      </c>
      <c r="G17" s="41">
        <v>370</v>
      </c>
      <c r="H17" s="72">
        <v>5</v>
      </c>
      <c r="I17" s="39">
        <v>1686</v>
      </c>
      <c r="J17" s="40"/>
      <c r="K17" s="41"/>
      <c r="L17" s="72"/>
      <c r="M17" s="39"/>
      <c r="N17" s="40"/>
      <c r="O17" s="41"/>
      <c r="P17" s="72"/>
      <c r="Q17" s="39"/>
      <c r="R17" s="40"/>
      <c r="S17" s="41"/>
      <c r="T17" s="289">
        <v>3</v>
      </c>
      <c r="U17" s="35">
        <v>11</v>
      </c>
      <c r="V17" s="36">
        <v>6377</v>
      </c>
      <c r="W17" s="37">
        <v>8</v>
      </c>
      <c r="X17" s="223">
        <f t="shared" si="0"/>
        <v>1</v>
      </c>
      <c r="Y17" s="223">
        <f t="shared" si="2"/>
        <v>11</v>
      </c>
      <c r="Z17" s="223">
        <f t="shared" si="2"/>
        <v>6377</v>
      </c>
      <c r="AA17" s="224">
        <f t="shared" si="3"/>
        <v>4321</v>
      </c>
      <c r="AB17" s="223">
        <f t="shared" si="4"/>
        <v>10.936225679</v>
      </c>
      <c r="AC17" s="223">
        <f t="shared" si="1"/>
        <v>8</v>
      </c>
      <c r="AD17" s="223">
        <f t="shared" si="5"/>
        <v>6</v>
      </c>
      <c r="AE17" s="223">
        <f t="shared" si="6"/>
        <v>3</v>
      </c>
    </row>
    <row r="18" spans="1:31" s="223" customFormat="1" ht="15" customHeight="1" x14ac:dyDescent="0.25">
      <c r="A18" s="31">
        <v>9</v>
      </c>
      <c r="B18" s="43" t="s">
        <v>458</v>
      </c>
      <c r="C18" s="44" t="s">
        <v>441</v>
      </c>
      <c r="D18" s="72">
        <v>9</v>
      </c>
      <c r="E18" s="39">
        <v>2273</v>
      </c>
      <c r="F18" s="40">
        <v>5</v>
      </c>
      <c r="G18" s="41">
        <v>400</v>
      </c>
      <c r="H18" s="72">
        <v>2</v>
      </c>
      <c r="I18" s="39">
        <v>2450</v>
      </c>
      <c r="J18" s="40"/>
      <c r="K18" s="41"/>
      <c r="L18" s="72"/>
      <c r="M18" s="39"/>
      <c r="N18" s="40"/>
      <c r="O18" s="41"/>
      <c r="P18" s="72"/>
      <c r="Q18" s="39"/>
      <c r="R18" s="40"/>
      <c r="S18" s="41"/>
      <c r="T18" s="289">
        <v>4.5</v>
      </c>
      <c r="U18" s="35">
        <v>11.5</v>
      </c>
      <c r="V18" s="36">
        <v>5123</v>
      </c>
      <c r="W18" s="37">
        <v>9</v>
      </c>
      <c r="X18" s="223">
        <f t="shared" si="0"/>
        <v>1</v>
      </c>
      <c r="Y18" s="223">
        <f t="shared" si="2"/>
        <v>11.5</v>
      </c>
      <c r="Z18" s="223">
        <f t="shared" si="2"/>
        <v>5123</v>
      </c>
      <c r="AA18" s="224">
        <f t="shared" si="3"/>
        <v>2450</v>
      </c>
      <c r="AB18" s="223">
        <f t="shared" si="4"/>
        <v>11.448767549999999</v>
      </c>
      <c r="AC18" s="223">
        <f t="shared" si="1"/>
        <v>9</v>
      </c>
      <c r="AD18" s="223">
        <f t="shared" si="5"/>
        <v>9</v>
      </c>
      <c r="AE18" s="223">
        <f t="shared" si="6"/>
        <v>4.5</v>
      </c>
    </row>
    <row r="19" spans="1:31" s="223" customFormat="1" ht="15" customHeight="1" x14ac:dyDescent="0.25">
      <c r="A19" s="31">
        <v>10</v>
      </c>
      <c r="B19" s="43" t="s">
        <v>442</v>
      </c>
      <c r="C19" s="44" t="s">
        <v>208</v>
      </c>
      <c r="D19" s="72">
        <v>3</v>
      </c>
      <c r="E19" s="39">
        <v>4930</v>
      </c>
      <c r="F19" s="40">
        <v>7</v>
      </c>
      <c r="G19" s="41">
        <v>422</v>
      </c>
      <c r="H19" s="72">
        <v>6</v>
      </c>
      <c r="I19" s="39">
        <v>1596</v>
      </c>
      <c r="J19" s="40"/>
      <c r="K19" s="41"/>
      <c r="L19" s="72"/>
      <c r="M19" s="39"/>
      <c r="N19" s="40"/>
      <c r="O19" s="41"/>
      <c r="P19" s="72"/>
      <c r="Q19" s="39"/>
      <c r="R19" s="40"/>
      <c r="S19" s="41"/>
      <c r="T19" s="289">
        <v>3.5</v>
      </c>
      <c r="U19" s="35">
        <v>12.5</v>
      </c>
      <c r="V19" s="36">
        <v>6948</v>
      </c>
      <c r="W19" s="37">
        <v>10</v>
      </c>
      <c r="X19" s="223">
        <f t="shared" si="0"/>
        <v>1</v>
      </c>
      <c r="Y19" s="223">
        <f t="shared" si="2"/>
        <v>12.5</v>
      </c>
      <c r="Z19" s="223">
        <f t="shared" si="2"/>
        <v>6948</v>
      </c>
      <c r="AA19" s="224">
        <f t="shared" si="3"/>
        <v>4930</v>
      </c>
      <c r="AB19" s="223">
        <f t="shared" si="4"/>
        <v>12.43051507</v>
      </c>
      <c r="AC19" s="223">
        <f t="shared" si="1"/>
        <v>10</v>
      </c>
      <c r="AD19" s="223">
        <f t="shared" si="5"/>
        <v>7</v>
      </c>
      <c r="AE19" s="223">
        <f t="shared" si="6"/>
        <v>3.5</v>
      </c>
    </row>
    <row r="20" spans="1:31" s="223" customFormat="1" ht="15" customHeight="1" x14ac:dyDescent="0.25">
      <c r="A20" s="31">
        <v>11</v>
      </c>
      <c r="B20" s="43" t="s">
        <v>453</v>
      </c>
      <c r="C20" s="44" t="s">
        <v>439</v>
      </c>
      <c r="D20" s="72">
        <v>7</v>
      </c>
      <c r="E20" s="39">
        <v>2734</v>
      </c>
      <c r="F20" s="40">
        <v>6</v>
      </c>
      <c r="G20" s="41">
        <v>448</v>
      </c>
      <c r="H20" s="72">
        <v>3</v>
      </c>
      <c r="I20" s="39">
        <v>2384</v>
      </c>
      <c r="J20" s="40"/>
      <c r="K20" s="41"/>
      <c r="L20" s="72"/>
      <c r="M20" s="39"/>
      <c r="N20" s="40"/>
      <c r="O20" s="41"/>
      <c r="P20" s="72"/>
      <c r="Q20" s="39"/>
      <c r="R20" s="40"/>
      <c r="S20" s="41"/>
      <c r="T20" s="289">
        <v>3.5</v>
      </c>
      <c r="U20" s="35">
        <v>12.5</v>
      </c>
      <c r="V20" s="36">
        <v>5566</v>
      </c>
      <c r="W20" s="37">
        <v>11</v>
      </c>
      <c r="X20" s="223">
        <f t="shared" si="0"/>
        <v>1</v>
      </c>
      <c r="Y20" s="223">
        <f t="shared" si="2"/>
        <v>12.5</v>
      </c>
      <c r="Z20" s="223">
        <f t="shared" si="2"/>
        <v>5566</v>
      </c>
      <c r="AA20" s="224">
        <f t="shared" si="3"/>
        <v>2734</v>
      </c>
      <c r="AB20" s="223">
        <f t="shared" si="4"/>
        <v>12.444337266</v>
      </c>
      <c r="AC20" s="223">
        <f t="shared" si="1"/>
        <v>11</v>
      </c>
      <c r="AD20" s="223">
        <f t="shared" si="5"/>
        <v>7</v>
      </c>
      <c r="AE20" s="223">
        <f t="shared" si="6"/>
        <v>3.5</v>
      </c>
    </row>
    <row r="21" spans="1:31" s="223" customFormat="1" ht="15" customHeight="1" x14ac:dyDescent="0.25">
      <c r="A21" s="31">
        <v>12</v>
      </c>
      <c r="B21" s="43" t="s">
        <v>587</v>
      </c>
      <c r="C21" s="44" t="s">
        <v>588</v>
      </c>
      <c r="D21" s="72">
        <v>11</v>
      </c>
      <c r="E21" s="39">
        <v>0</v>
      </c>
      <c r="F21" s="40">
        <v>3</v>
      </c>
      <c r="G21" s="41">
        <v>424</v>
      </c>
      <c r="H21" s="72">
        <v>4</v>
      </c>
      <c r="I21" s="39">
        <v>1343</v>
      </c>
      <c r="J21" s="40"/>
      <c r="K21" s="41"/>
      <c r="L21" s="72"/>
      <c r="M21" s="39"/>
      <c r="N21" s="40"/>
      <c r="O21" s="41"/>
      <c r="P21" s="72"/>
      <c r="Q21" s="39"/>
      <c r="R21" s="40"/>
      <c r="S21" s="41"/>
      <c r="T21" s="289">
        <v>5.5</v>
      </c>
      <c r="U21" s="35">
        <v>12.5</v>
      </c>
      <c r="V21" s="36">
        <v>1767</v>
      </c>
      <c r="W21" s="37">
        <v>12</v>
      </c>
      <c r="X21" s="223">
        <f t="shared" si="0"/>
        <v>1</v>
      </c>
      <c r="Y21" s="223">
        <f t="shared" si="2"/>
        <v>12.5</v>
      </c>
      <c r="Z21" s="223">
        <f t="shared" si="2"/>
        <v>1767</v>
      </c>
      <c r="AA21" s="224">
        <f t="shared" si="3"/>
        <v>1343</v>
      </c>
      <c r="AB21" s="223">
        <f t="shared" si="4"/>
        <v>12.482328657</v>
      </c>
      <c r="AC21" s="223">
        <f t="shared" si="1"/>
        <v>12</v>
      </c>
      <c r="AD21" s="223">
        <f t="shared" si="5"/>
        <v>11</v>
      </c>
      <c r="AE21" s="223">
        <f t="shared" si="6"/>
        <v>5.5</v>
      </c>
    </row>
    <row r="22" spans="1:31" ht="15" customHeight="1" x14ac:dyDescent="0.2">
      <c r="A22" s="31">
        <v>13</v>
      </c>
      <c r="B22" s="43" t="s">
        <v>438</v>
      </c>
      <c r="C22" s="44" t="s">
        <v>439</v>
      </c>
      <c r="D22" s="72">
        <v>2</v>
      </c>
      <c r="E22" s="39">
        <v>6873</v>
      </c>
      <c r="F22" s="40">
        <v>9</v>
      </c>
      <c r="G22" s="41">
        <v>103</v>
      </c>
      <c r="H22" s="72">
        <v>11</v>
      </c>
      <c r="I22" s="39">
        <v>0</v>
      </c>
      <c r="J22" s="40"/>
      <c r="K22" s="41"/>
      <c r="L22" s="72"/>
      <c r="M22" s="39"/>
      <c r="N22" s="40"/>
      <c r="O22" s="41"/>
      <c r="P22" s="72"/>
      <c r="Q22" s="39"/>
      <c r="R22" s="40"/>
      <c r="S22" s="41"/>
      <c r="T22" s="289">
        <v>5.5</v>
      </c>
      <c r="U22" s="35">
        <v>16.5</v>
      </c>
      <c r="V22" s="36">
        <v>6976</v>
      </c>
      <c r="W22" s="37">
        <v>13</v>
      </c>
      <c r="X22" s="223">
        <f t="shared" si="0"/>
        <v>1</v>
      </c>
      <c r="Y22" s="223">
        <f t="shared" si="2"/>
        <v>16.5</v>
      </c>
      <c r="Z22" s="223">
        <f t="shared" si="2"/>
        <v>6976</v>
      </c>
      <c r="AA22" s="224">
        <f t="shared" si="3"/>
        <v>6873</v>
      </c>
      <c r="AB22" s="223">
        <f t="shared" si="4"/>
        <v>16.430233127000001</v>
      </c>
      <c r="AC22" s="223">
        <f t="shared" si="1"/>
        <v>13</v>
      </c>
      <c r="AD22" s="223">
        <f t="shared" si="5"/>
        <v>11</v>
      </c>
      <c r="AE22" s="223">
        <f t="shared" si="6"/>
        <v>5.5</v>
      </c>
    </row>
    <row r="23" spans="1:31" ht="15.75" customHeight="1" x14ac:dyDescent="0.2">
      <c r="A23" s="31">
        <v>14</v>
      </c>
      <c r="B23" s="43" t="s">
        <v>436</v>
      </c>
      <c r="C23" s="44" t="s">
        <v>437</v>
      </c>
      <c r="D23" s="72">
        <v>1</v>
      </c>
      <c r="E23" s="39">
        <v>9199</v>
      </c>
      <c r="F23" s="40">
        <v>11</v>
      </c>
      <c r="G23" s="41">
        <v>0</v>
      </c>
      <c r="H23" s="72">
        <v>11</v>
      </c>
      <c r="I23" s="39">
        <v>0</v>
      </c>
      <c r="J23" s="40"/>
      <c r="K23" s="41"/>
      <c r="L23" s="72"/>
      <c r="M23" s="39"/>
      <c r="N23" s="40"/>
      <c r="O23" s="41"/>
      <c r="P23" s="72"/>
      <c r="Q23" s="39"/>
      <c r="R23" s="40"/>
      <c r="S23" s="41"/>
      <c r="T23" s="289">
        <v>5.5</v>
      </c>
      <c r="U23" s="35">
        <v>17.5</v>
      </c>
      <c r="V23" s="36">
        <v>9199</v>
      </c>
      <c r="W23" s="37">
        <v>14</v>
      </c>
      <c r="X23" s="223">
        <f t="shared" si="0"/>
        <v>1</v>
      </c>
      <c r="Y23" s="223">
        <f t="shared" si="2"/>
        <v>17.5</v>
      </c>
      <c r="Z23" s="223">
        <f t="shared" si="2"/>
        <v>9199</v>
      </c>
      <c r="AA23" s="224">
        <f t="shared" si="3"/>
        <v>9199</v>
      </c>
      <c r="AB23" s="223">
        <f t="shared" si="4"/>
        <v>17.408000801</v>
      </c>
      <c r="AC23" s="223">
        <f t="shared" si="1"/>
        <v>14</v>
      </c>
      <c r="AD23" s="223">
        <f t="shared" si="5"/>
        <v>11</v>
      </c>
      <c r="AE23" s="223">
        <f t="shared" si="6"/>
        <v>5.5</v>
      </c>
    </row>
    <row r="24" spans="1:31" ht="16.5" x14ac:dyDescent="0.2">
      <c r="A24" s="31">
        <v>15</v>
      </c>
      <c r="B24" s="43" t="s">
        <v>448</v>
      </c>
      <c r="C24" s="44" t="s">
        <v>449</v>
      </c>
      <c r="D24" s="72">
        <v>5</v>
      </c>
      <c r="E24" s="39">
        <v>3428</v>
      </c>
      <c r="F24" s="40">
        <v>7</v>
      </c>
      <c r="G24" s="41">
        <v>345</v>
      </c>
      <c r="H24" s="72">
        <v>11</v>
      </c>
      <c r="I24" s="39">
        <v>0</v>
      </c>
      <c r="J24" s="40"/>
      <c r="K24" s="41"/>
      <c r="L24" s="72"/>
      <c r="M24" s="39"/>
      <c r="N24" s="40"/>
      <c r="O24" s="41"/>
      <c r="P24" s="72"/>
      <c r="Q24" s="39"/>
      <c r="R24" s="40"/>
      <c r="S24" s="41"/>
      <c r="T24" s="289">
        <v>5.5</v>
      </c>
      <c r="U24" s="35">
        <v>17.5</v>
      </c>
      <c r="V24" s="36">
        <v>3773</v>
      </c>
      <c r="W24" s="37">
        <v>15</v>
      </c>
      <c r="X24" s="223">
        <f t="shared" si="0"/>
        <v>1</v>
      </c>
      <c r="Y24" s="223">
        <f t="shared" si="2"/>
        <v>17.5</v>
      </c>
      <c r="Z24" s="223">
        <f t="shared" si="2"/>
        <v>3773</v>
      </c>
      <c r="AA24" s="224">
        <f t="shared" si="3"/>
        <v>3428</v>
      </c>
      <c r="AB24" s="223">
        <f t="shared" si="4"/>
        <v>17.462266572000001</v>
      </c>
      <c r="AC24" s="223">
        <f t="shared" si="1"/>
        <v>15</v>
      </c>
      <c r="AD24" s="223">
        <f t="shared" si="5"/>
        <v>11</v>
      </c>
      <c r="AE24" s="223">
        <f t="shared" si="6"/>
        <v>5.5</v>
      </c>
    </row>
    <row r="25" spans="1:31" ht="16.5" x14ac:dyDescent="0.2">
      <c r="A25" s="31">
        <v>16</v>
      </c>
      <c r="B25" s="43" t="s">
        <v>455</v>
      </c>
      <c r="C25" s="44" t="s">
        <v>456</v>
      </c>
      <c r="D25" s="72">
        <v>8</v>
      </c>
      <c r="E25" s="39">
        <v>2488</v>
      </c>
      <c r="F25" s="40">
        <v>4</v>
      </c>
      <c r="G25" s="41">
        <v>655</v>
      </c>
      <c r="H25" s="72">
        <v>11</v>
      </c>
      <c r="I25" s="39">
        <v>0</v>
      </c>
      <c r="J25" s="40"/>
      <c r="K25" s="41"/>
      <c r="L25" s="72"/>
      <c r="M25" s="39"/>
      <c r="N25" s="40"/>
      <c r="O25" s="41"/>
      <c r="P25" s="72"/>
      <c r="Q25" s="39"/>
      <c r="R25" s="40"/>
      <c r="S25" s="41"/>
      <c r="T25" s="289">
        <v>5.5</v>
      </c>
      <c r="U25" s="35">
        <v>17.5</v>
      </c>
      <c r="V25" s="36">
        <v>3143</v>
      </c>
      <c r="W25" s="37">
        <v>16</v>
      </c>
      <c r="X25" s="223">
        <f t="shared" si="0"/>
        <v>1</v>
      </c>
      <c r="Y25" s="223">
        <f t="shared" si="2"/>
        <v>17.5</v>
      </c>
      <c r="Z25" s="223">
        <f t="shared" si="2"/>
        <v>3143</v>
      </c>
      <c r="AA25" s="224">
        <f t="shared" si="3"/>
        <v>2488</v>
      </c>
      <c r="AB25" s="223">
        <f t="shared" si="4"/>
        <v>17.468567512</v>
      </c>
      <c r="AC25" s="223">
        <f t="shared" si="1"/>
        <v>16</v>
      </c>
      <c r="AD25" s="223">
        <f t="shared" si="5"/>
        <v>11</v>
      </c>
      <c r="AE25" s="223">
        <f t="shared" si="6"/>
        <v>5.5</v>
      </c>
    </row>
    <row r="26" spans="1:31" ht="16.5" x14ac:dyDescent="0.2">
      <c r="A26" s="31">
        <v>17</v>
      </c>
      <c r="B26" s="43" t="s">
        <v>460</v>
      </c>
      <c r="C26" s="44" t="s">
        <v>461</v>
      </c>
      <c r="D26" s="72">
        <v>10</v>
      </c>
      <c r="E26" s="39">
        <v>1439</v>
      </c>
      <c r="F26" s="40">
        <v>8</v>
      </c>
      <c r="G26" s="41">
        <v>203</v>
      </c>
      <c r="H26" s="72">
        <v>6</v>
      </c>
      <c r="I26" s="39">
        <v>922</v>
      </c>
      <c r="J26" s="40"/>
      <c r="K26" s="41"/>
      <c r="L26" s="72"/>
      <c r="M26" s="39"/>
      <c r="N26" s="40"/>
      <c r="O26" s="41"/>
      <c r="P26" s="72"/>
      <c r="Q26" s="39"/>
      <c r="R26" s="40"/>
      <c r="S26" s="41"/>
      <c r="T26" s="289">
        <v>5</v>
      </c>
      <c r="U26" s="35">
        <v>19</v>
      </c>
      <c r="V26" s="36">
        <v>2564</v>
      </c>
      <c r="W26" s="37">
        <v>17</v>
      </c>
      <c r="X26" s="223">
        <f t="shared" si="0"/>
        <v>1</v>
      </c>
      <c r="Y26" s="223">
        <f t="shared" si="2"/>
        <v>19</v>
      </c>
      <c r="Z26" s="223">
        <f t="shared" si="2"/>
        <v>2564</v>
      </c>
      <c r="AA26" s="224">
        <f t="shared" si="3"/>
        <v>1439</v>
      </c>
      <c r="AB26" s="223">
        <f t="shared" si="4"/>
        <v>18.974358561000003</v>
      </c>
      <c r="AC26" s="223">
        <f t="shared" si="1"/>
        <v>17</v>
      </c>
      <c r="AD26" s="223">
        <f t="shared" si="5"/>
        <v>10</v>
      </c>
      <c r="AE26" s="223">
        <f t="shared" si="6"/>
        <v>5</v>
      </c>
    </row>
    <row r="27" spans="1:31" ht="16.5" x14ac:dyDescent="0.2">
      <c r="A27" s="31">
        <v>18</v>
      </c>
      <c r="B27" s="43" t="s">
        <v>457</v>
      </c>
      <c r="C27" s="44" t="s">
        <v>451</v>
      </c>
      <c r="D27" s="72">
        <v>8</v>
      </c>
      <c r="E27" s="39">
        <v>2213</v>
      </c>
      <c r="F27" s="40">
        <v>8</v>
      </c>
      <c r="G27" s="41">
        <v>379</v>
      </c>
      <c r="H27" s="72">
        <v>8</v>
      </c>
      <c r="I27" s="39">
        <v>707</v>
      </c>
      <c r="J27" s="40"/>
      <c r="K27" s="41"/>
      <c r="L27" s="72"/>
      <c r="M27" s="39"/>
      <c r="N27" s="40"/>
      <c r="O27" s="41"/>
      <c r="P27" s="72"/>
      <c r="Q27" s="39"/>
      <c r="R27" s="40"/>
      <c r="S27" s="41"/>
      <c r="T27" s="289">
        <v>4</v>
      </c>
      <c r="U27" s="35">
        <v>20</v>
      </c>
      <c r="V27" s="36">
        <v>3299</v>
      </c>
      <c r="W27" s="37">
        <v>18</v>
      </c>
      <c r="X27" s="223">
        <f t="shared" si="0"/>
        <v>1</v>
      </c>
      <c r="Y27" s="223">
        <f t="shared" si="2"/>
        <v>20</v>
      </c>
      <c r="Z27" s="223">
        <f t="shared" si="2"/>
        <v>3299</v>
      </c>
      <c r="AA27" s="224">
        <f t="shared" si="3"/>
        <v>2213</v>
      </c>
      <c r="AB27" s="223">
        <f t="shared" si="4"/>
        <v>19.967007787</v>
      </c>
      <c r="AC27" s="223">
        <f t="shared" si="1"/>
        <v>18</v>
      </c>
      <c r="AD27" s="223">
        <f t="shared" si="5"/>
        <v>8</v>
      </c>
      <c r="AE27" s="223">
        <f t="shared" si="6"/>
        <v>4</v>
      </c>
    </row>
    <row r="28" spans="1:31" ht="16.5" x14ac:dyDescent="0.2">
      <c r="A28" s="31">
        <v>19</v>
      </c>
      <c r="B28" s="43" t="s">
        <v>444</v>
      </c>
      <c r="C28" s="44" t="s">
        <v>445</v>
      </c>
      <c r="D28" s="72">
        <v>4</v>
      </c>
      <c r="E28" s="39">
        <v>4123</v>
      </c>
      <c r="F28" s="40">
        <v>11</v>
      </c>
      <c r="G28" s="41">
        <v>0</v>
      </c>
      <c r="H28" s="72">
        <v>11</v>
      </c>
      <c r="I28" s="39">
        <v>0</v>
      </c>
      <c r="J28" s="40"/>
      <c r="K28" s="41"/>
      <c r="L28" s="72"/>
      <c r="M28" s="39"/>
      <c r="N28" s="40"/>
      <c r="O28" s="41"/>
      <c r="P28" s="72"/>
      <c r="Q28" s="39"/>
      <c r="R28" s="40"/>
      <c r="S28" s="41"/>
      <c r="T28" s="289">
        <v>5.5</v>
      </c>
      <c r="U28" s="35">
        <v>20.5</v>
      </c>
      <c r="V28" s="36">
        <v>4123</v>
      </c>
      <c r="W28" s="37">
        <v>19</v>
      </c>
      <c r="X28" s="223">
        <f t="shared" si="0"/>
        <v>1</v>
      </c>
      <c r="Y28" s="223">
        <f t="shared" si="2"/>
        <v>20.5</v>
      </c>
      <c r="Z28" s="223">
        <f t="shared" si="2"/>
        <v>4123</v>
      </c>
      <c r="AA28" s="224">
        <f t="shared" si="3"/>
        <v>4123</v>
      </c>
      <c r="AB28" s="223">
        <f t="shared" si="4"/>
        <v>20.458765877000001</v>
      </c>
      <c r="AC28" s="223">
        <f t="shared" si="1"/>
        <v>19</v>
      </c>
      <c r="AD28" s="223">
        <f t="shared" si="5"/>
        <v>11</v>
      </c>
      <c r="AE28" s="223">
        <f t="shared" si="6"/>
        <v>5.5</v>
      </c>
    </row>
    <row r="29" spans="1:31" ht="16.5" x14ac:dyDescent="0.2">
      <c r="A29" s="31">
        <v>20</v>
      </c>
      <c r="B29" s="226" t="s">
        <v>459</v>
      </c>
      <c r="C29" s="227" t="s">
        <v>456</v>
      </c>
      <c r="D29" s="228">
        <v>9</v>
      </c>
      <c r="E29" s="229">
        <v>752</v>
      </c>
      <c r="F29" s="230">
        <v>9</v>
      </c>
      <c r="G29" s="231">
        <v>37</v>
      </c>
      <c r="H29" s="228">
        <v>7</v>
      </c>
      <c r="I29" s="229">
        <v>521</v>
      </c>
      <c r="J29" s="230"/>
      <c r="K29" s="231"/>
      <c r="L29" s="228"/>
      <c r="M29" s="229"/>
      <c r="N29" s="230"/>
      <c r="O29" s="231"/>
      <c r="P29" s="228"/>
      <c r="Q29" s="229"/>
      <c r="R29" s="230"/>
      <c r="S29" s="231"/>
      <c r="T29" s="219">
        <v>4.5</v>
      </c>
      <c r="U29" s="220">
        <v>20.5</v>
      </c>
      <c r="V29" s="221">
        <v>1310</v>
      </c>
      <c r="W29" s="222">
        <v>20</v>
      </c>
      <c r="X29" s="223">
        <f t="shared" si="0"/>
        <v>1</v>
      </c>
      <c r="Y29" s="223">
        <f t="shared" si="2"/>
        <v>20.5</v>
      </c>
      <c r="Z29" s="223">
        <f t="shared" si="2"/>
        <v>1310</v>
      </c>
      <c r="AA29" s="224">
        <f t="shared" si="3"/>
        <v>752</v>
      </c>
      <c r="AB29" s="223">
        <f t="shared" si="4"/>
        <v>20.486899248</v>
      </c>
      <c r="AC29" s="223">
        <f t="shared" si="1"/>
        <v>20</v>
      </c>
      <c r="AD29" s="223">
        <f t="shared" si="5"/>
        <v>9</v>
      </c>
      <c r="AE29" s="223">
        <f t="shared" si="6"/>
        <v>4.5</v>
      </c>
    </row>
    <row r="30" spans="1:31" ht="16.5" x14ac:dyDescent="0.2">
      <c r="A30" s="31">
        <v>21</v>
      </c>
      <c r="B30" s="226"/>
      <c r="C30" s="227"/>
      <c r="D30" s="228"/>
      <c r="E30" s="229"/>
      <c r="F30" s="230"/>
      <c r="G30" s="231"/>
      <c r="H30" s="228"/>
      <c r="I30" s="229"/>
      <c r="J30" s="230"/>
      <c r="K30" s="231"/>
      <c r="L30" s="228"/>
      <c r="M30" s="229"/>
      <c r="N30" s="230"/>
      <c r="O30" s="231"/>
      <c r="P30" s="228"/>
      <c r="Q30" s="229"/>
      <c r="R30" s="230"/>
      <c r="S30" s="231"/>
      <c r="T30" s="219" t="str">
        <f>IF( ISNUMBER(AE48)=TRUE,AE48,"")</f>
        <v/>
      </c>
      <c r="U30" s="220" t="str">
        <f>IF(ISNUMBER(D30)=TRUE,SUM(D30,F30,H30,J30,L30,N30,P30,R30)-T30,"")</f>
        <v/>
      </c>
      <c r="V30" s="221" t="str">
        <f>IF(ISNUMBER(E30)=TRUE,SUM(E30,G30,I30,K30,M30,O30,Q30,S30),"")</f>
        <v/>
      </c>
      <c r="W30" s="222" t="str">
        <f>IF(ISNUMBER(AC48)=TRUE,AC48,"")</f>
        <v/>
      </c>
      <c r="X30" s="223" t="str">
        <f>IF(ISNUMBER(#REF!)=TRUE,1,"")</f>
        <v/>
      </c>
      <c r="Y30" s="223" t="str">
        <f>IF(ISNUMBER(#REF!)=TRUE,#REF!,"")</f>
        <v/>
      </c>
      <c r="Z30" s="223" t="str">
        <f>IF(ISNUMBER(#REF!)=TRUE,#REF!,"")</f>
        <v/>
      </c>
      <c r="AA30" s="224" t="e">
        <f>MAX(#REF!,#REF!,#REF!,#REF!,#REF!,#REF!,#REF!,#REF!)</f>
        <v>#REF!</v>
      </c>
      <c r="AB30" s="223" t="str">
        <f t="shared" si="4"/>
        <v/>
      </c>
      <c r="AC30" s="223" t="str">
        <f t="shared" si="1"/>
        <v/>
      </c>
      <c r="AD3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223" t="str">
        <f t="shared" si="6"/>
        <v/>
      </c>
    </row>
    <row r="31" spans="1:31" ht="17.25" thickBot="1" x14ac:dyDescent="0.25">
      <c r="A31" s="31">
        <v>22</v>
      </c>
      <c r="B31" s="233"/>
      <c r="C31" s="234"/>
      <c r="D31" s="235"/>
      <c r="E31" s="236"/>
      <c r="F31" s="237"/>
      <c r="G31" s="238"/>
      <c r="H31" s="235"/>
      <c r="I31" s="236"/>
      <c r="J31" s="237"/>
      <c r="K31" s="238"/>
      <c r="L31" s="235"/>
      <c r="M31" s="236"/>
      <c r="N31" s="237"/>
      <c r="O31" s="238"/>
      <c r="P31" s="235"/>
      <c r="Q31" s="236"/>
      <c r="R31" s="237"/>
      <c r="S31" s="238"/>
      <c r="T31" s="239" t="str">
        <f>IF( ISNUMBER(AE49)=TRUE,AE49,"")</f>
        <v/>
      </c>
      <c r="U31" s="240" t="str">
        <f>IF(ISNUMBER(D31)=TRUE,SUM(D31,F31,H31,J31,L31,N31,P31,R31)-T31,"")</f>
        <v/>
      </c>
      <c r="V31" s="241" t="str">
        <f>IF(ISNUMBER(E31)=TRUE,SUM(E31,G31,I31,K31,M31,O31,Q31,S31),"")</f>
        <v/>
      </c>
      <c r="W31" s="242" t="str">
        <f>IF(ISNUMBER(AC49)=TRUE,AC49,"")</f>
        <v/>
      </c>
      <c r="X31" s="223" t="str">
        <f>IF(ISNUMBER(#REF!)=TRUE,1,"")</f>
        <v/>
      </c>
      <c r="Y31" s="223" t="str">
        <f>IF(ISNUMBER(#REF!)=TRUE,#REF!,"")</f>
        <v/>
      </c>
      <c r="Z31" s="223" t="str">
        <f>IF(ISNUMBER(#REF!)=TRUE,#REF!,"")</f>
        <v/>
      </c>
      <c r="AA31" s="224" t="e">
        <f>MAX(#REF!,#REF!,#REF!,#REF!,#REF!,#REF!,#REF!,#REF!)</f>
        <v>#REF!</v>
      </c>
      <c r="AB31" s="223" t="str">
        <f t="shared" si="4"/>
        <v/>
      </c>
      <c r="AC31" s="223" t="str">
        <f t="shared" si="1"/>
        <v/>
      </c>
      <c r="AD3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223" t="str">
        <f t="shared" si="6"/>
        <v/>
      </c>
    </row>
    <row r="32" spans="1:31" ht="16.5" thickTop="1" x14ac:dyDescent="0.2">
      <c r="B32" s="243"/>
      <c r="C32" s="244"/>
      <c r="D32" s="245"/>
      <c r="E32" s="246"/>
      <c r="F32" s="245"/>
      <c r="G32" s="246"/>
      <c r="H32" s="245"/>
      <c r="I32" s="246"/>
      <c r="J32" s="245"/>
      <c r="K32" s="246"/>
      <c r="L32" s="245"/>
      <c r="M32" s="246"/>
      <c r="N32" s="245"/>
      <c r="O32" s="246"/>
      <c r="P32" s="245"/>
      <c r="Q32" s="246"/>
      <c r="R32" s="245"/>
      <c r="S32" s="246"/>
      <c r="T32" s="246"/>
      <c r="U32" s="245"/>
      <c r="V32" s="246"/>
      <c r="W32" s="247"/>
      <c r="X32" s="223" t="str">
        <f>IF(ISNUMBER(#REF!)=TRUE,1,"")</f>
        <v/>
      </c>
      <c r="Y32" s="223" t="str">
        <f>IF(ISNUMBER(#REF!)=TRUE,#REF!,"")</f>
        <v/>
      </c>
      <c r="Z32" s="223" t="str">
        <f>IF(ISNUMBER(#REF!)=TRUE,#REF!,"")</f>
        <v/>
      </c>
      <c r="AA32" s="224" t="e">
        <f>MAX(#REF!,#REF!,#REF!,#REF!,#REF!,#REF!,#REF!,#REF!)</f>
        <v>#REF!</v>
      </c>
      <c r="AB32" s="223" t="str">
        <f t="shared" si="4"/>
        <v/>
      </c>
      <c r="AC32" s="223" t="str">
        <f t="shared" si="1"/>
        <v/>
      </c>
      <c r="AD3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223" t="str">
        <f t="shared" si="6"/>
        <v/>
      </c>
    </row>
    <row r="33" spans="2:31" ht="15.75" x14ac:dyDescent="0.2">
      <c r="B33" s="243"/>
      <c r="C33" s="244"/>
      <c r="D33" s="245"/>
      <c r="E33" s="246"/>
      <c r="F33" s="245"/>
      <c r="G33" s="246"/>
      <c r="H33" s="245"/>
      <c r="I33" s="246"/>
      <c r="J33" s="245"/>
      <c r="K33" s="246"/>
      <c r="L33" s="245"/>
      <c r="M33" s="246"/>
      <c r="N33" s="245"/>
      <c r="O33" s="246"/>
      <c r="P33" s="245"/>
      <c r="Q33" s="246"/>
      <c r="R33" s="245"/>
      <c r="S33" s="246"/>
      <c r="T33" s="246"/>
      <c r="U33" s="245"/>
      <c r="V33" s="246"/>
      <c r="W33" s="247"/>
      <c r="X33" s="223" t="str">
        <f>IF(ISNUMBER(#REF!)=TRUE,1,"")</f>
        <v/>
      </c>
      <c r="Y33" s="223" t="str">
        <f>IF(ISNUMBER(#REF!)=TRUE,#REF!,"")</f>
        <v/>
      </c>
      <c r="Z33" s="223" t="str">
        <f>IF(ISNUMBER(#REF!)=TRUE,#REF!,"")</f>
        <v/>
      </c>
      <c r="AA33" s="224" t="e">
        <f>MAX(#REF!,#REF!,#REF!,#REF!,#REF!,#REF!,#REF!,#REF!)</f>
        <v>#REF!</v>
      </c>
      <c r="AB33" s="223" t="str">
        <f t="shared" si="4"/>
        <v/>
      </c>
      <c r="AC33" s="223" t="str">
        <f t="shared" si="1"/>
        <v/>
      </c>
      <c r="AD3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223" t="str">
        <f t="shared" si="6"/>
        <v/>
      </c>
    </row>
    <row r="34" spans="2:31" ht="15.75" x14ac:dyDescent="0.2">
      <c r="B34" s="243"/>
      <c r="C34" s="244"/>
      <c r="D34" s="245"/>
      <c r="E34" s="246"/>
      <c r="F34" s="245"/>
      <c r="G34" s="246"/>
      <c r="H34" s="245"/>
      <c r="I34" s="246"/>
      <c r="J34" s="245"/>
      <c r="K34" s="246"/>
      <c r="L34" s="245"/>
      <c r="M34" s="246"/>
      <c r="N34" s="245"/>
      <c r="O34" s="246"/>
      <c r="P34" s="245"/>
      <c r="Q34" s="246"/>
      <c r="R34" s="245"/>
      <c r="S34" s="246"/>
      <c r="T34" s="246"/>
      <c r="U34" s="245"/>
      <c r="V34" s="246"/>
      <c r="W34" s="247"/>
      <c r="X34" s="223" t="str">
        <f>IF(ISNUMBER(#REF!)=TRUE,1,"")</f>
        <v/>
      </c>
      <c r="Y34" s="223" t="str">
        <f>IF(ISNUMBER(#REF!)=TRUE,#REF!,"")</f>
        <v/>
      </c>
      <c r="Z34" s="223" t="str">
        <f>IF(ISNUMBER(#REF!)=TRUE,#REF!,"")</f>
        <v/>
      </c>
      <c r="AA34" s="224" t="e">
        <f>MAX(#REF!,#REF!,#REF!,#REF!,#REF!,#REF!,#REF!,#REF!)</f>
        <v>#REF!</v>
      </c>
      <c r="AB34" s="223" t="str">
        <f t="shared" si="4"/>
        <v/>
      </c>
      <c r="AC34" s="223" t="str">
        <f t="shared" si="1"/>
        <v/>
      </c>
      <c r="AD3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223" t="str">
        <f t="shared" si="6"/>
        <v/>
      </c>
    </row>
    <row r="35" spans="2:31" ht="15.75" x14ac:dyDescent="0.2">
      <c r="B35" s="243"/>
      <c r="C35" s="244"/>
      <c r="D35" s="245"/>
      <c r="E35" s="246"/>
      <c r="F35" s="245"/>
      <c r="G35" s="246"/>
      <c r="H35" s="245"/>
      <c r="I35" s="246"/>
      <c r="J35" s="245"/>
      <c r="K35" s="246"/>
      <c r="L35" s="245"/>
      <c r="M35" s="246"/>
      <c r="N35" s="245"/>
      <c r="O35" s="246"/>
      <c r="P35" s="245"/>
      <c r="Q35" s="246"/>
      <c r="R35" s="245"/>
      <c r="S35" s="246"/>
      <c r="T35" s="246"/>
      <c r="U35" s="245"/>
      <c r="V35" s="246"/>
      <c r="W35" s="247"/>
      <c r="X35" s="223" t="str">
        <f>IF(ISNUMBER(#REF!)=TRUE,1,"")</f>
        <v/>
      </c>
      <c r="Y35" s="223" t="str">
        <f>IF(ISNUMBER(#REF!)=TRUE,#REF!,"")</f>
        <v/>
      </c>
      <c r="Z35" s="223" t="str">
        <f>IF(ISNUMBER(#REF!)=TRUE,#REF!,"")</f>
        <v/>
      </c>
      <c r="AA35" s="224" t="e">
        <f>MAX(#REF!,#REF!,#REF!,#REF!,#REF!,#REF!,#REF!,#REF!)</f>
        <v>#REF!</v>
      </c>
      <c r="AB35" s="223" t="str">
        <f t="shared" si="4"/>
        <v/>
      </c>
      <c r="AC35" s="223" t="str">
        <f t="shared" si="1"/>
        <v/>
      </c>
      <c r="AD3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223" t="str">
        <f t="shared" si="6"/>
        <v/>
      </c>
    </row>
    <row r="36" spans="2:31" x14ac:dyDescent="0.2">
      <c r="X36" s="223" t="str">
        <f>IF(ISNUMBER(#REF!)=TRUE,1,"")</f>
        <v/>
      </c>
      <c r="Y36" s="223" t="str">
        <f>IF(ISNUMBER(#REF!)=TRUE,#REF!,"")</f>
        <v/>
      </c>
      <c r="Z36" s="223" t="str">
        <f>IF(ISNUMBER(#REF!)=TRUE,#REF!,"")</f>
        <v/>
      </c>
      <c r="AA36" s="224" t="e">
        <f>MAX(#REF!,#REF!,#REF!,#REF!,#REF!,#REF!,#REF!,#REF!)</f>
        <v>#REF!</v>
      </c>
      <c r="AB36" s="223" t="str">
        <f t="shared" si="4"/>
        <v/>
      </c>
      <c r="AC36" s="223" t="str">
        <f t="shared" si="1"/>
        <v/>
      </c>
      <c r="AD3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223" t="str">
        <f t="shared" si="6"/>
        <v/>
      </c>
    </row>
    <row r="37" spans="2:31" x14ac:dyDescent="0.2">
      <c r="X37" s="223" t="str">
        <f>IF(ISNUMBER(#REF!)=TRUE,1,"")</f>
        <v/>
      </c>
      <c r="Y37" s="223" t="str">
        <f>IF(ISNUMBER(#REF!)=TRUE,#REF!,"")</f>
        <v/>
      </c>
      <c r="Z37" s="223" t="str">
        <f>IF(ISNUMBER(#REF!)=TRUE,#REF!,"")</f>
        <v/>
      </c>
      <c r="AA37" s="224" t="e">
        <f>MAX(#REF!,#REF!,#REF!,#REF!,#REF!,#REF!,#REF!,#REF!)</f>
        <v>#REF!</v>
      </c>
      <c r="AB37" s="223" t="str">
        <f t="shared" si="4"/>
        <v/>
      </c>
      <c r="AC37" s="223" t="str">
        <f t="shared" si="1"/>
        <v/>
      </c>
      <c r="AD3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223" t="str">
        <f t="shared" si="6"/>
        <v/>
      </c>
    </row>
    <row r="38" spans="2:31" x14ac:dyDescent="0.2">
      <c r="X38" s="223" t="str">
        <f>IF(ISNUMBER(#REF!)=TRUE,1,"")</f>
        <v/>
      </c>
      <c r="Y38" s="223" t="str">
        <f>IF(ISNUMBER(#REF!)=TRUE,#REF!,"")</f>
        <v/>
      </c>
      <c r="Z38" s="223" t="str">
        <f>IF(ISNUMBER(#REF!)=TRUE,#REF!,"")</f>
        <v/>
      </c>
      <c r="AA38" s="224" t="e">
        <f>MAX(#REF!,#REF!,#REF!,#REF!,#REF!,#REF!,#REF!,#REF!)</f>
        <v>#REF!</v>
      </c>
      <c r="AB38" s="223" t="str">
        <f t="shared" si="4"/>
        <v/>
      </c>
      <c r="AC38" s="223" t="str">
        <f t="shared" si="1"/>
        <v/>
      </c>
      <c r="AD38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223" t="str">
        <f t="shared" si="6"/>
        <v/>
      </c>
    </row>
    <row r="39" spans="2:31" x14ac:dyDescent="0.2">
      <c r="X39" s="223" t="str">
        <f>IF(ISNUMBER(#REF!)=TRUE,1,"")</f>
        <v/>
      </c>
      <c r="Y39" s="223" t="str">
        <f>IF(ISNUMBER(#REF!)=TRUE,#REF!,"")</f>
        <v/>
      </c>
      <c r="Z39" s="223" t="str">
        <f>IF(ISNUMBER(#REF!)=TRUE,#REF!,"")</f>
        <v/>
      </c>
      <c r="AA39" s="224" t="e">
        <f>MAX(#REF!,#REF!,#REF!,#REF!,#REF!,#REF!,#REF!,#REF!)</f>
        <v>#REF!</v>
      </c>
      <c r="AB39" s="223" t="str">
        <f t="shared" si="4"/>
        <v/>
      </c>
      <c r="AC39" s="223" t="str">
        <f t="shared" si="1"/>
        <v/>
      </c>
      <c r="AD39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223" t="str">
        <f t="shared" si="6"/>
        <v/>
      </c>
    </row>
    <row r="40" spans="2:31" x14ac:dyDescent="0.2">
      <c r="X40" s="223" t="str">
        <f>IF(ISNUMBER(#REF!)=TRUE,1,"")</f>
        <v/>
      </c>
      <c r="Y40" s="223" t="str">
        <f>IF(ISNUMBER(#REF!)=TRUE,#REF!,"")</f>
        <v/>
      </c>
      <c r="Z40" s="223" t="str">
        <f>IF(ISNUMBER(#REF!)=TRUE,#REF!,"")</f>
        <v/>
      </c>
      <c r="AA40" s="224" t="e">
        <f>MAX(#REF!,#REF!,#REF!,#REF!,#REF!,#REF!,#REF!,#REF!)</f>
        <v>#REF!</v>
      </c>
      <c r="AB40" s="223" t="str">
        <f t="shared" si="4"/>
        <v/>
      </c>
      <c r="AC40" s="223" t="str">
        <f t="shared" si="1"/>
        <v/>
      </c>
      <c r="AD4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223" t="str">
        <f t="shared" si="6"/>
        <v/>
      </c>
    </row>
    <row r="41" spans="2:31" x14ac:dyDescent="0.2">
      <c r="X41" s="223" t="str">
        <f>IF(ISNUMBER(#REF!)=TRUE,1,"")</f>
        <v/>
      </c>
      <c r="Y41" s="223" t="str">
        <f>IF(ISNUMBER(#REF!)=TRUE,#REF!,"")</f>
        <v/>
      </c>
      <c r="Z41" s="223" t="str">
        <f>IF(ISNUMBER(#REF!)=TRUE,#REF!,"")</f>
        <v/>
      </c>
      <c r="AA41" s="224" t="e">
        <f>MAX(#REF!,#REF!,#REF!,#REF!,#REF!,#REF!,#REF!,#REF!)</f>
        <v>#REF!</v>
      </c>
      <c r="AB41" s="223" t="str">
        <f t="shared" si="4"/>
        <v/>
      </c>
      <c r="AC41" s="223" t="str">
        <f t="shared" si="1"/>
        <v/>
      </c>
      <c r="AD4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223" t="str">
        <f t="shared" si="6"/>
        <v/>
      </c>
    </row>
    <row r="42" spans="2:31" x14ac:dyDescent="0.2">
      <c r="X42" s="223" t="str">
        <f>IF(ISNUMBER(#REF!)=TRUE,1,"")</f>
        <v/>
      </c>
      <c r="Y42" s="223" t="str">
        <f>IF(ISNUMBER(#REF!)=TRUE,#REF!,"")</f>
        <v/>
      </c>
      <c r="Z42" s="223" t="str">
        <f>IF(ISNUMBER(#REF!)=TRUE,#REF!,"")</f>
        <v/>
      </c>
      <c r="AA42" s="224" t="e">
        <f>MAX(#REF!,#REF!,#REF!,#REF!,#REF!,#REF!,#REF!,#REF!)</f>
        <v>#REF!</v>
      </c>
      <c r="AB42" s="223" t="str">
        <f t="shared" si="4"/>
        <v/>
      </c>
      <c r="AC42" s="223" t="str">
        <f t="shared" si="1"/>
        <v/>
      </c>
      <c r="AD4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223" t="str">
        <f t="shared" si="6"/>
        <v/>
      </c>
    </row>
    <row r="43" spans="2:31" x14ac:dyDescent="0.2">
      <c r="X43" s="223" t="str">
        <f>IF(ISNUMBER(#REF!)=TRUE,1,"")</f>
        <v/>
      </c>
      <c r="Y43" s="223" t="str">
        <f>IF(ISNUMBER(#REF!)=TRUE,#REF!,"")</f>
        <v/>
      </c>
      <c r="Z43" s="223" t="str">
        <f>IF(ISNUMBER(#REF!)=TRUE,#REF!,"")</f>
        <v/>
      </c>
      <c r="AA43" s="224" t="e">
        <f>MAX(#REF!,#REF!,#REF!,#REF!,#REF!,#REF!,#REF!,#REF!)</f>
        <v>#REF!</v>
      </c>
      <c r="AB43" s="223" t="str">
        <f t="shared" si="4"/>
        <v/>
      </c>
      <c r="AC43" s="223" t="str">
        <f t="shared" si="1"/>
        <v/>
      </c>
      <c r="AD4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223" t="str">
        <f t="shared" si="6"/>
        <v/>
      </c>
    </row>
    <row r="44" spans="2:31" x14ac:dyDescent="0.2">
      <c r="X44" s="223" t="str">
        <f>IF(ISNUMBER(#REF!)=TRUE,1,"")</f>
        <v/>
      </c>
      <c r="Y44" s="223" t="str">
        <f>IF(ISNUMBER(#REF!)=TRUE,#REF!,"")</f>
        <v/>
      </c>
      <c r="Z44" s="223" t="str">
        <f>IF(ISNUMBER(#REF!)=TRUE,#REF!,"")</f>
        <v/>
      </c>
      <c r="AA44" s="224" t="e">
        <f>MAX(#REF!,#REF!,#REF!,#REF!,#REF!,#REF!,#REF!,#REF!)</f>
        <v>#REF!</v>
      </c>
      <c r="AB44" s="223" t="str">
        <f t="shared" si="4"/>
        <v/>
      </c>
      <c r="AC44" s="223" t="str">
        <f t="shared" si="1"/>
        <v/>
      </c>
      <c r="AD4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223" t="str">
        <f t="shared" si="6"/>
        <v/>
      </c>
    </row>
    <row r="45" spans="2:31" x14ac:dyDescent="0.2">
      <c r="X45" s="223" t="str">
        <f>IF(ISNUMBER(#REF!)=TRUE,1,"")</f>
        <v/>
      </c>
      <c r="Y45" s="223" t="str">
        <f>IF(ISNUMBER(#REF!)=TRUE,#REF!,"")</f>
        <v/>
      </c>
      <c r="Z45" s="223" t="str">
        <f>IF(ISNUMBER(#REF!)=TRUE,#REF!,"")</f>
        <v/>
      </c>
      <c r="AA45" s="224" t="e">
        <f>MAX(#REF!,#REF!,#REF!,#REF!,#REF!,#REF!,#REF!,#REF!)</f>
        <v>#REF!</v>
      </c>
      <c r="AB45" s="223" t="str">
        <f t="shared" si="4"/>
        <v/>
      </c>
      <c r="AC45" s="223" t="str">
        <f t="shared" si="1"/>
        <v/>
      </c>
      <c r="AD4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223" t="str">
        <f t="shared" si="6"/>
        <v/>
      </c>
    </row>
    <row r="46" spans="2:31" x14ac:dyDescent="0.2">
      <c r="X46" s="223" t="str">
        <f>IF(ISNUMBER(#REF!)=TRUE,1,"")</f>
        <v/>
      </c>
      <c r="Y46" s="223" t="str">
        <f>IF(ISNUMBER(#REF!)=TRUE,#REF!,"")</f>
        <v/>
      </c>
      <c r="Z46" s="223" t="str">
        <f>IF(ISNUMBER(#REF!)=TRUE,#REF!,"")</f>
        <v/>
      </c>
      <c r="AA46" s="224" t="e">
        <f>MAX(#REF!,#REF!,#REF!,#REF!,#REF!,#REF!,#REF!,#REF!)</f>
        <v>#REF!</v>
      </c>
      <c r="AB46" s="223" t="str">
        <f t="shared" si="4"/>
        <v/>
      </c>
      <c r="AC46" s="223" t="str">
        <f t="shared" si="1"/>
        <v/>
      </c>
      <c r="AD4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223" t="str">
        <f t="shared" si="6"/>
        <v/>
      </c>
    </row>
    <row r="47" spans="2:31" x14ac:dyDescent="0.2">
      <c r="X47" s="223" t="str">
        <f>IF(ISNUMBER(#REF!)=TRUE,1,"")</f>
        <v/>
      </c>
      <c r="Y47" s="223" t="str">
        <f>IF(ISNUMBER(#REF!)=TRUE,#REF!,"")</f>
        <v/>
      </c>
      <c r="Z47" s="223" t="str">
        <f>IF(ISNUMBER(#REF!)=TRUE,#REF!,"")</f>
        <v/>
      </c>
      <c r="AA47" s="224" t="e">
        <f>MAX(#REF!,#REF!,#REF!,#REF!,#REF!,#REF!,#REF!,#REF!)</f>
        <v>#REF!</v>
      </c>
      <c r="AB47" s="223" t="str">
        <f t="shared" si="4"/>
        <v/>
      </c>
      <c r="AC47" s="223" t="str">
        <f t="shared" si="1"/>
        <v/>
      </c>
      <c r="AD4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223" t="str">
        <f t="shared" si="6"/>
        <v/>
      </c>
    </row>
    <row r="48" spans="2:31" x14ac:dyDescent="0.2">
      <c r="X48" s="223" t="str">
        <f>IF(ISNUMBER(W30)=TRUE,1,"")</f>
        <v/>
      </c>
      <c r="Y48" s="223" t="str">
        <f>IF(ISNUMBER(U30)=TRUE,U30,"")</f>
        <v/>
      </c>
      <c r="Z48" s="223" t="str">
        <f>IF(ISNUMBER(V30)=TRUE,V30,"")</f>
        <v/>
      </c>
      <c r="AA48" s="224">
        <f>MAX(E30,G30,I30,K30,M30,O30,Q30,S30)</f>
        <v>0</v>
      </c>
      <c r="AB48" s="223" t="str">
        <f t="shared" si="4"/>
        <v/>
      </c>
      <c r="AC48" s="223" t="str">
        <f t="shared" si="1"/>
        <v/>
      </c>
      <c r="AD48" s="223" t="str">
        <f>IF(OR(ISNUMBER(D30)=TRUE,ISNUMBER(F30)=TRUE,ISNUMBER(H30)=TRUE,ISNUMBER(J30)=TRUE,ISNUMBER(L30)=TRUE,ISNUMBER(N30)=TRUE,ISNUMBER(P30)=TRUE,ISNUMBER(R30)=TRUE),MAX(D30,F30,H30,J30,L30,N30,P30,R30),"")</f>
        <v/>
      </c>
      <c r="AE48" s="223" t="str">
        <f t="shared" si="6"/>
        <v/>
      </c>
    </row>
    <row r="49" spans="24:31" x14ac:dyDescent="0.2">
      <c r="X49" s="223" t="str">
        <f>IF(ISNUMBER(W31)=TRUE,1,"")</f>
        <v/>
      </c>
      <c r="Y49" s="223" t="str">
        <f>IF(ISNUMBER(U31)=TRUE,U31,"")</f>
        <v/>
      </c>
      <c r="Z49" s="223" t="str">
        <f>IF(ISNUMBER(V31)=TRUE,V31,"")</f>
        <v/>
      </c>
      <c r="AA49" s="224">
        <f>MAX(E31,G31,I31,K31,M31,O31,Q31,S31)</f>
        <v>0</v>
      </c>
      <c r="AB49" s="223" t="str">
        <f t="shared" si="4"/>
        <v/>
      </c>
      <c r="AC49" s="223" t="str">
        <f t="shared" si="1"/>
        <v/>
      </c>
      <c r="AD49" s="223" t="str">
        <f>IF(OR(ISNUMBER(D31)=TRUE,ISNUMBER(F31)=TRUE,ISNUMBER(H31)=TRUE,ISNUMBER(J31)=TRUE,ISNUMBER(L31)=TRUE,ISNUMBER(N31)=TRUE,ISNUMBER(P31)=TRUE,ISNUMBER(R31)=TRUE),MAX(D31,F31,H31,J31,L31,N31,P31,R31),"")</f>
        <v/>
      </c>
      <c r="AE49" s="223" t="str">
        <f t="shared" si="6"/>
        <v/>
      </c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1" xr:uid="{00000000-0002-0000-0D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9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34C3-F8B5-4AED-8FDB-6E8F93CEF0DE}">
  <sheetPr codeName="Sheet52">
    <tabColor indexed="11"/>
    <pageSetUpPr autoPageBreaks="0"/>
  </sheetPr>
  <dimension ref="B2:R246"/>
  <sheetViews>
    <sheetView showGridLines="0" showRowColHeaders="0" zoomScale="90" zoomScaleNormal="90" workbookViewId="0">
      <selection activeCell="W27" sqref="W27"/>
    </sheetView>
  </sheetViews>
  <sheetFormatPr defaultRowHeight="15" x14ac:dyDescent="0.2"/>
  <cols>
    <col min="1" max="1" width="5.75" style="507" customWidth="1"/>
    <col min="2" max="2" width="4.5" style="510" customWidth="1"/>
    <col min="3" max="3" width="17.5" style="507" customWidth="1"/>
    <col min="4" max="4" width="7.5" style="510" customWidth="1"/>
    <col min="5" max="5" width="10.25" style="507" customWidth="1"/>
    <col min="6" max="6" width="7.75" style="509" customWidth="1"/>
    <col min="7" max="7" width="7.5" style="510" customWidth="1"/>
    <col min="8" max="8" width="3.75" style="511" customWidth="1"/>
    <col min="9" max="9" width="3.875" style="510" customWidth="1"/>
    <col min="10" max="10" width="3.875" style="507" customWidth="1"/>
    <col min="11" max="11" width="4.625" style="507" customWidth="1"/>
    <col min="12" max="12" width="17.5" style="507" customWidth="1"/>
    <col min="13" max="13" width="7.5" style="507" customWidth="1"/>
    <col min="14" max="14" width="10.125" style="507" customWidth="1"/>
    <col min="15" max="15" width="7.75" style="509" customWidth="1"/>
    <col min="16" max="16" width="7.5" style="507" customWidth="1"/>
    <col min="17" max="17" width="3.875" style="508" customWidth="1"/>
    <col min="18" max="18" width="3.875" style="507" customWidth="1"/>
    <col min="19" max="16384" width="9" style="507"/>
  </cols>
  <sheetData>
    <row r="2" spans="2:18" ht="15.75" x14ac:dyDescent="0.25">
      <c r="N2" s="543"/>
    </row>
    <row r="3" spans="2:18" ht="18" x14ac:dyDescent="0.25">
      <c r="D3" s="540" t="s">
        <v>259</v>
      </c>
      <c r="M3" s="517"/>
    </row>
    <row r="4" spans="2:18" ht="18" x14ac:dyDescent="0.25">
      <c r="D4" s="540" t="s">
        <v>258</v>
      </c>
    </row>
    <row r="6" spans="2:18" s="517" customFormat="1" ht="26.25" x14ac:dyDescent="0.4">
      <c r="B6" s="542" t="s">
        <v>257</v>
      </c>
      <c r="D6" s="540"/>
      <c r="F6" s="535"/>
      <c r="G6" s="540"/>
      <c r="H6" s="541"/>
      <c r="I6" s="540"/>
      <c r="J6" s="539" t="str">
        <f>IF(ISNONTEXT('[6]Organizacija natjecanja'!H$2)=TRUE,"",'[6]Organizacija natjecanja'!H$2)</f>
        <v xml:space="preserve"> III ZONA</v>
      </c>
      <c r="N6" s="533" t="str">
        <f>IF(ISNONTEXT('[6]Organizacija natjecanja'!H$11)=TRUE,"",'[6]Organizacija natjecanja'!H$11)</f>
        <v>LOV RIBE UDICOM NA PLOVAK</v>
      </c>
      <c r="O6" s="535"/>
      <c r="Q6" s="538"/>
    </row>
    <row r="7" spans="2:18" s="533" customFormat="1" ht="18" x14ac:dyDescent="0.25">
      <c r="B7" s="536" t="s">
        <v>254</v>
      </c>
      <c r="D7" s="537"/>
      <c r="E7" s="537" t="str">
        <f>IF(ISNONTEXT('[6]Organizacija natjecanja'!H$4)=TRUE,"",'[6]Organizacija natjecanja'!H$4)</f>
        <v>STARA MURA ŽABNIK</v>
      </c>
      <c r="F7" s="535"/>
      <c r="G7" s="537"/>
      <c r="H7" s="513"/>
      <c r="I7" s="536" t="s">
        <v>252</v>
      </c>
      <c r="K7" s="533" t="str">
        <f>IF(ISNONTEXT('[6]Organizacija natjecanja'!H$5)=TRUE,"",'[6]Organizacija natjecanja'!H$5)</f>
        <v>19. 05. 2024. ŽABNIK</v>
      </c>
      <c r="O7" s="535" t="s">
        <v>250</v>
      </c>
      <c r="P7" s="534" t="str">
        <f>IF(ISNONTEXT('[6]Organizacija natjecanja'!H$9)=TRUE,"",'[6]Organizacija natjecanja'!H$9)</f>
        <v>JUNIORKE</v>
      </c>
    </row>
    <row r="8" spans="2:18" ht="12" customHeight="1" thickBot="1" x14ac:dyDescent="0.25"/>
    <row r="9" spans="2:18" s="532" customFormat="1" ht="25.5" customHeight="1" thickBot="1" x14ac:dyDescent="0.3">
      <c r="B9" s="531" t="s">
        <v>25</v>
      </c>
      <c r="C9" s="529" t="s">
        <v>3</v>
      </c>
      <c r="D9" s="529" t="s">
        <v>34</v>
      </c>
      <c r="E9" s="529" t="s">
        <v>249</v>
      </c>
      <c r="F9" s="530" t="s">
        <v>36</v>
      </c>
      <c r="G9" s="529" t="s">
        <v>248</v>
      </c>
      <c r="H9" s="792" t="s">
        <v>247</v>
      </c>
      <c r="I9" s="793"/>
      <c r="K9" s="531" t="s">
        <v>25</v>
      </c>
      <c r="L9" s="529" t="s">
        <v>3</v>
      </c>
      <c r="M9" s="529" t="s">
        <v>34</v>
      </c>
      <c r="N9" s="529" t="s">
        <v>249</v>
      </c>
      <c r="O9" s="530" t="s">
        <v>36</v>
      </c>
      <c r="P9" s="529" t="s">
        <v>248</v>
      </c>
      <c r="Q9" s="792" t="s">
        <v>247</v>
      </c>
      <c r="R9" s="793"/>
    </row>
    <row r="10" spans="2:18" ht="12" customHeight="1" thickBot="1" x14ac:dyDescent="0.25">
      <c r="K10" s="510"/>
      <c r="M10" s="510"/>
      <c r="P10" s="510"/>
      <c r="Q10" s="511"/>
      <c r="R10" s="510"/>
    </row>
    <row r="11" spans="2:18" s="512" customFormat="1" ht="15" customHeight="1" x14ac:dyDescent="0.2">
      <c r="B11" s="527">
        <f>IF(ISNUMBER(D11)=TRUE,VLOOKUP(B16,'[6]Obračun rezultata A sektora'!$D$2:$J$51,7,0),"")</f>
        <v>7</v>
      </c>
      <c r="C11" s="526" t="str">
        <f>VLOOKUP(B16,'[6]Obračun rezultata A sektora'!$D$2:$E$51,2,FALSE)</f>
        <v>Ivana Pozderec</v>
      </c>
      <c r="D11" s="525">
        <f>VLOOKUP(B16,'[6]Obračun rezultata A sektora'!$D$2:$H$51,5,FALSE)</f>
        <v>3</v>
      </c>
      <c r="E11" s="524">
        <f>IF(AND(ISNUMBER(D11)=TRUE,ISNUMBER(F11)=TRUE),VLOOKUP(B16,'[6]Obračun rezultata A sektora'!$D$2:$I$51,3,FALSE),"")</f>
        <v>1171</v>
      </c>
      <c r="F11" s="523">
        <f>VLOOKUP(B16,'[6]Obračun rezultata A sektora'!D$2:$G$51,4,FALSE)</f>
        <v>1</v>
      </c>
      <c r="G11" s="523">
        <f>VLOOKUP(C11,'[6]Pojedinačni plasman'!$A$6:$G$155,7,FALSE)</f>
        <v>3</v>
      </c>
      <c r="H11" s="786">
        <f>VLOOKUP(B16,'[6]Ekipni plasman'!$B$6:$F$55,5,FALSE)</f>
        <v>1</v>
      </c>
      <c r="I11" s="787"/>
      <c r="K11" s="527" t="str">
        <f>IF(ISNUMBER(M11)=TRUE,VLOOKUP(K16,'[6]Obračun rezultata A sektora'!$D$2:$J$51,7,0),"")</f>
        <v/>
      </c>
      <c r="L11" s="526" t="str">
        <f>VLOOKUP(K16,'[6]Obračun rezultata A sektora'!$D$2:$E$51,2,FALSE)</f>
        <v/>
      </c>
      <c r="M11" s="525" t="str">
        <f>VLOOKUP(K16,'[6]Obračun rezultata A sektora'!$D$2:$H$51,5,FALSE)</f>
        <v/>
      </c>
      <c r="N11" s="524" t="str">
        <f>IF(AND(ISNUMBER(M11)=TRUE,ISNUMBER(O11)=TRUE),VLOOKUP(K16,'[6]Obračun rezultata A sektora'!$D$2:$I$51,3,FALSE),"")</f>
        <v/>
      </c>
      <c r="O11" s="523" t="str">
        <f>VLOOKUP(K16,'[6]Obračun rezultata A sektora'!D$2:$G$51,4,FALSE)</f>
        <v/>
      </c>
      <c r="P11" s="523" t="str">
        <f>VLOOKUP(L11,'[6]Pojedinačni plasman'!$A$6:$G$155,7,FALSE)</f>
        <v/>
      </c>
      <c r="Q11" s="786" t="str">
        <f>VLOOKUP(K16,'[6]Ekipni plasman'!$B$6:$F$55,5,FALSE)</f>
        <v/>
      </c>
      <c r="R11" s="787"/>
    </row>
    <row r="12" spans="2:18" s="512" customFormat="1" ht="15" customHeight="1" x14ac:dyDescent="0.2">
      <c r="B12" s="521">
        <f>IF(ISNUMBER(D12)=TRUE,VLOOKUP(B16,'[6]Obračun rezultata B sektora'!$D$2:$J$51,7,0),"")</f>
        <v>8</v>
      </c>
      <c r="C12" s="522" t="str">
        <f>VLOOKUP(B16,'[6]Obračun rezultata B sektora'!$D$2:$E$51,2,FALSE)</f>
        <v>Lana Kranjec</v>
      </c>
      <c r="D12" s="518">
        <f>VLOOKUP(B16,'[6]Obračun rezultata B sektora'!$D$2:$H$51,5,FALSE)</f>
        <v>3</v>
      </c>
      <c r="E12" s="520">
        <f>IF(AND(ISNUMBER(D12)=TRUE,ISNUMBER(F12)=TRUE),VLOOKUP(B16,'[6]Obračun rezultata B sektora'!$D$2:$I$51,3,FALSE),"")</f>
        <v>1107</v>
      </c>
      <c r="F12" s="519">
        <f>VLOOKUP(B16,'[6]Obračun rezultata B sektora'!D$2:$G$51,4,FALSE)</f>
        <v>3.5</v>
      </c>
      <c r="G12" s="519">
        <f>VLOOKUP(C12,'[6]Pojedinačni plasman'!$A$6:$G$155,7,FALSE)</f>
        <v>9</v>
      </c>
      <c r="H12" s="788"/>
      <c r="I12" s="789"/>
      <c r="K12" s="521" t="str">
        <f>IF(ISNUMBER(M12)=TRUE,VLOOKUP(K16,'[6]Obračun rezultata B sektora'!$D$2:$J$51,7,0),"")</f>
        <v/>
      </c>
      <c r="L12" s="522" t="str">
        <f>VLOOKUP(K16,'[6]Obračun rezultata B sektora'!$D$2:$E$51,2,FALSE)</f>
        <v/>
      </c>
      <c r="M12" s="518" t="str">
        <f>VLOOKUP(K16,'[6]Obračun rezultata B sektora'!$D$2:$H$51,5,FALSE)</f>
        <v/>
      </c>
      <c r="N12" s="520" t="str">
        <f>IF(AND(ISNUMBER(M12)=TRUE,ISNUMBER(O12)=TRUE),VLOOKUP(K16,'[6]Obračun rezultata B sektora'!$D$2:$I$51,3,FALSE),"")</f>
        <v/>
      </c>
      <c r="O12" s="519" t="str">
        <f>VLOOKUP(K16,'[6]Obračun rezultata B sektora'!D$2:$G$51,4,FALSE)</f>
        <v/>
      </c>
      <c r="P12" s="519" t="str">
        <f>VLOOKUP(L12,'[6]Pojedinačni plasman'!$A$6:$G$155,7,FALSE)</f>
        <v/>
      </c>
      <c r="Q12" s="788"/>
      <c r="R12" s="789"/>
    </row>
    <row r="13" spans="2:18" s="512" customFormat="1" ht="15" customHeight="1" x14ac:dyDescent="0.2">
      <c r="B13" s="521">
        <f>IF(ISNUMBER(D13)=TRUE,VLOOKUP(B16,'[6]Obračun rezultata C sektora'!$D$2:$J$51,7,0),"")</f>
        <v>9</v>
      </c>
      <c r="C13" s="522" t="str">
        <f>VLOOKUP(B16,'[6]Obračun rezultata C sektora'!$D$2:$E$51,2,FALSE)</f>
        <v>Lana Komorski</v>
      </c>
      <c r="D13" s="518">
        <f>VLOOKUP(B16,'[6]Obračun rezultata C sektora'!$D$2:$H$51,5,FALSE)</f>
        <v>3</v>
      </c>
      <c r="E13" s="520">
        <f>IF(AND(ISNUMBER(D13)=TRUE,ISNUMBER(F13)=TRUE),VLOOKUP(B16,'[6]Obračun rezultata C sektora'!$D$2:$I$51,3,FALSE),"")</f>
        <v>1527</v>
      </c>
      <c r="F13" s="519">
        <f>VLOOKUP(B16,'[6]Obračun rezultata C sektora'!D$2:$G$51,4,FALSE)</f>
        <v>2</v>
      </c>
      <c r="G13" s="519">
        <f>VLOOKUP(C13,'[6]Pojedinačni plasman'!$A$6:$G$155,7,FALSE)</f>
        <v>4</v>
      </c>
      <c r="H13" s="788"/>
      <c r="I13" s="789"/>
      <c r="K13" s="521" t="str">
        <f>IF(ISNUMBER(M13)=TRUE,VLOOKUP(K16,'[6]Obračun rezultata C sektora'!$D$2:$J$51,7,0),"")</f>
        <v/>
      </c>
      <c r="L13" s="522" t="str">
        <f>VLOOKUP(K16,'[6]Obračun rezultata C sektora'!$D$2:$E$51,2,FALSE)</f>
        <v/>
      </c>
      <c r="M13" s="518" t="str">
        <f>VLOOKUP(K16,'[6]Obračun rezultata C sektora'!$D$2:$H$51,5,FALSE)</f>
        <v/>
      </c>
      <c r="N13" s="520" t="str">
        <f>IF(AND(ISNUMBER(M13)=TRUE,ISNUMBER(O13)=TRUE),VLOOKUP(K16,'[6]Obračun rezultata C sektora'!$D$2:$I$51,3,FALSE),"")</f>
        <v/>
      </c>
      <c r="O13" s="519" t="str">
        <f>VLOOKUP(K16,'[6]Obračun rezultata C sektora'!D$2:$G$51,4,FALSE)</f>
        <v/>
      </c>
      <c r="P13" s="519" t="str">
        <f>VLOOKUP(L13,'[6]Pojedinačni plasman'!$A$6:$G$155,7,FALSE)</f>
        <v/>
      </c>
      <c r="Q13" s="788"/>
      <c r="R13" s="789"/>
    </row>
    <row r="14" spans="2:18" s="512" customFormat="1" ht="15" customHeight="1" x14ac:dyDescent="0.2">
      <c r="B14" s="521"/>
      <c r="C14" s="520"/>
      <c r="D14" s="518"/>
      <c r="E14" s="520"/>
      <c r="F14" s="519"/>
      <c r="G14" s="519"/>
      <c r="H14" s="788"/>
      <c r="I14" s="789"/>
      <c r="K14" s="521"/>
      <c r="L14" s="520"/>
      <c r="M14" s="518"/>
      <c r="N14" s="520"/>
      <c r="O14" s="519"/>
      <c r="P14" s="519"/>
      <c r="Q14" s="788"/>
      <c r="R14" s="789"/>
    </row>
    <row r="15" spans="2:18" s="512" customFormat="1" ht="15" customHeight="1" x14ac:dyDescent="0.2">
      <c r="B15" s="521"/>
      <c r="C15" s="520"/>
      <c r="D15" s="518"/>
      <c r="E15" s="520"/>
      <c r="F15" s="519"/>
      <c r="G15" s="519"/>
      <c r="H15" s="788"/>
      <c r="I15" s="789"/>
      <c r="K15" s="521"/>
      <c r="L15" s="520"/>
      <c r="M15" s="518"/>
      <c r="N15" s="520"/>
      <c r="O15" s="519"/>
      <c r="P15" s="519"/>
      <c r="Q15" s="788"/>
      <c r="R15" s="789"/>
    </row>
    <row r="16" spans="2:18" s="517" customFormat="1" ht="21" thickBot="1" x14ac:dyDescent="0.35">
      <c r="B16" s="783" t="str">
        <f>IF(ISNONTEXT('[6]Ekipni plasman'!$B$6)=FALSE,'[6]Ekipni plasman'!$B$6,"")</f>
        <v>KLEN S. Marija</v>
      </c>
      <c r="C16" s="784"/>
      <c r="D16" s="785"/>
      <c r="E16" s="516">
        <f>VLOOKUP(B16,'[6]Ekipni plasman'!$B$6:$F$55,3,FALSE)</f>
        <v>3805</v>
      </c>
      <c r="F16" s="515">
        <f>VLOOKUP(B16,'[6]Ekipni plasman'!$B$6:$F$55,2,FALSE)</f>
        <v>6.5</v>
      </c>
      <c r="G16" s="514"/>
      <c r="H16" s="790"/>
      <c r="I16" s="791"/>
      <c r="K16" s="783" t="str">
        <f>IF(ISNONTEXT('[6]Ekipni plasman'!$B$16)=FALSE,'[6]Ekipni plasman'!$B$16,"")</f>
        <v/>
      </c>
      <c r="L16" s="784"/>
      <c r="M16" s="785"/>
      <c r="N16" s="516" t="str">
        <f>VLOOKUP(K16,'[6]Ekipni plasman'!$B$6:$F$55,3,FALSE)</f>
        <v/>
      </c>
      <c r="O16" s="515" t="str">
        <f>VLOOKUP(K16,'[6]Ekipni plasman'!$B$6:$F$55,2,FALSE)</f>
        <v/>
      </c>
      <c r="P16" s="514"/>
      <c r="Q16" s="790"/>
      <c r="R16" s="791"/>
    </row>
    <row r="17" spans="2:18" ht="12" customHeight="1" thickBot="1" x14ac:dyDescent="0.25">
      <c r="K17" s="510"/>
      <c r="M17" s="510"/>
      <c r="P17" s="510"/>
      <c r="Q17" s="511"/>
      <c r="R17" s="510"/>
    </row>
    <row r="18" spans="2:18" s="512" customFormat="1" ht="15" customHeight="1" x14ac:dyDescent="0.2">
      <c r="B18" s="527" t="str">
        <f>IF(ISNUMBER(D18)=TRUE,VLOOKUP(B23,'[6]Obračun rezultata A sektora'!$D$2:$J$51,7,0),"")</f>
        <v/>
      </c>
      <c r="C18" s="526" t="str">
        <f>VLOOKUP(B23,'[6]Obračun rezultata A sektora'!$D$2:$E$51,2,FALSE)</f>
        <v/>
      </c>
      <c r="D18" s="525" t="str">
        <f>VLOOKUP(B23,'[6]Obračun rezultata A sektora'!$D$2:$H$51,5,FALSE)</f>
        <v/>
      </c>
      <c r="E18" s="524" t="str">
        <f>IF(AND(ISNUMBER(D18)=TRUE,ISNUMBER(F18)=TRUE),VLOOKUP(B23,'[6]Obračun rezultata A sektora'!$D$2:$I$51,3,FALSE),"")</f>
        <v/>
      </c>
      <c r="F18" s="523">
        <f>VLOOKUP(B23,'[6]Obračun rezultata A sektora'!D$2:$G$51,4,FALSE)</f>
        <v>5</v>
      </c>
      <c r="G18" s="523" t="str">
        <f>VLOOKUP(C18,'[6]Pojedinačni plasman'!$A$6:$G$155,7,FALSE)</f>
        <v/>
      </c>
      <c r="H18" s="786">
        <f>VLOOKUP(B23,'[6]Ekipni plasman'!$B$6:$F$55,5,FALSE)</f>
        <v>2</v>
      </c>
      <c r="I18" s="787"/>
      <c r="K18" s="527" t="str">
        <f>IF(ISNUMBER(M18)=TRUE,VLOOKUP(K23,'[6]Obračun rezultata A sektora'!$D$2:$J$51,7,0),"")</f>
        <v/>
      </c>
      <c r="L18" s="526" t="str">
        <f>VLOOKUP(K23,'[6]Obračun rezultata A sektora'!$D$2:$E$51,2,FALSE)</f>
        <v/>
      </c>
      <c r="M18" s="525" t="str">
        <f>VLOOKUP(K23,'[6]Obračun rezultata A sektora'!$D$2:$H$51,5,FALSE)</f>
        <v/>
      </c>
      <c r="N18" s="524" t="str">
        <f>IF(AND(ISNUMBER(M18)=TRUE,ISNUMBER(O18)=TRUE),VLOOKUP(K23,'[6]Obračun rezultata A sektora'!$D$2:$I$51,3,FALSE),"")</f>
        <v/>
      </c>
      <c r="O18" s="523" t="str">
        <f>VLOOKUP(K23,'[6]Obračun rezultata A sektora'!D$2:$G$51,4,FALSE)</f>
        <v/>
      </c>
      <c r="P18" s="523" t="str">
        <f>VLOOKUP(L18,'[6]Pojedinačni plasman'!$A$6:$G$155,7,FALSE)</f>
        <v/>
      </c>
      <c r="Q18" s="786" t="str">
        <f>VLOOKUP(K23,'[6]Ekipni plasman'!$B$6:$F$55,5,FALSE)</f>
        <v/>
      </c>
      <c r="R18" s="787"/>
    </row>
    <row r="19" spans="2:18" s="512" customFormat="1" ht="15" customHeight="1" x14ac:dyDescent="0.2">
      <c r="B19" s="521">
        <f>IF(ISNUMBER(D19)=TRUE,VLOOKUP(B23,'[6]Obračun rezultata B sektora'!$D$2:$J$51,7,0),"")</f>
        <v>2</v>
      </c>
      <c r="C19" s="522" t="str">
        <f>VLOOKUP(B23,'[6]Obračun rezultata B sektora'!$D$2:$E$51,2,FALSE)</f>
        <v>Evica Kralj</v>
      </c>
      <c r="D19" s="518">
        <f>VLOOKUP(B23,'[6]Obračun rezultata B sektora'!$D$2:$H$51,5,FALSE)</f>
        <v>1</v>
      </c>
      <c r="E19" s="520">
        <f>IF(AND(ISNUMBER(D19)=TRUE,ISNUMBER(F19)=TRUE),VLOOKUP(B23,'[6]Obračun rezultata B sektora'!$D$2:$I$51,3,FALSE),"")</f>
        <v>1273</v>
      </c>
      <c r="F19" s="519">
        <f>VLOOKUP(B23,'[6]Obračun rezultata B sektora'!D$2:$G$51,4,FALSE)</f>
        <v>2</v>
      </c>
      <c r="G19" s="519">
        <f>VLOOKUP(C19,'[6]Pojedinačni plasman'!$A$6:$G$155,7,FALSE)</f>
        <v>5</v>
      </c>
      <c r="H19" s="788"/>
      <c r="I19" s="789"/>
      <c r="K19" s="521" t="str">
        <f>IF(ISNUMBER(M19)=TRUE,VLOOKUP(K23,'[6]Obračun rezultata B sektora'!$D$2:$J$51,7,0),"")</f>
        <v/>
      </c>
      <c r="L19" s="522" t="str">
        <f>VLOOKUP(K23,'[6]Obračun rezultata B sektora'!$D$2:$E$51,2,FALSE)</f>
        <v/>
      </c>
      <c r="M19" s="518" t="str">
        <f>VLOOKUP(K23,'[6]Obračun rezultata B sektora'!$D$2:$H$51,5,FALSE)</f>
        <v/>
      </c>
      <c r="N19" s="520" t="str">
        <f>IF(AND(ISNUMBER(M19)=TRUE,ISNUMBER(O19)=TRUE),VLOOKUP(K23,'[6]Obračun rezultata B sektora'!$D$2:$I$51,3,FALSE),"")</f>
        <v/>
      </c>
      <c r="O19" s="519" t="str">
        <f>VLOOKUP(K23,'[6]Obračun rezultata B sektora'!D$2:$G$51,4,FALSE)</f>
        <v/>
      </c>
      <c r="P19" s="519" t="str">
        <f>VLOOKUP(L19,'[6]Pojedinačni plasman'!$A$6:$G$155,7,FALSE)</f>
        <v/>
      </c>
      <c r="Q19" s="788"/>
      <c r="R19" s="789"/>
    </row>
    <row r="20" spans="2:18" s="512" customFormat="1" ht="15" customHeight="1" x14ac:dyDescent="0.2">
      <c r="B20" s="521">
        <f>IF(ISNUMBER(D20)=TRUE,VLOOKUP(B23,'[6]Obračun rezultata C sektora'!$D$2:$J$51,7,0),"")</f>
        <v>3</v>
      </c>
      <c r="C20" s="522" t="str">
        <f>VLOOKUP(B23,'[6]Obračun rezultata C sektora'!$D$2:$E$51,2,FALSE)</f>
        <v xml:space="preserve">Hana Horvat </v>
      </c>
      <c r="D20" s="518">
        <f>VLOOKUP(B23,'[6]Obračun rezultata C sektora'!$D$2:$H$51,5,FALSE)</f>
        <v>1</v>
      </c>
      <c r="E20" s="520">
        <f>IF(AND(ISNUMBER(D20)=TRUE,ISNUMBER(F20)=TRUE),VLOOKUP(B23,'[6]Obračun rezultata C sektora'!$D$2:$I$51,3,FALSE),"")</f>
        <v>1859</v>
      </c>
      <c r="F20" s="519">
        <f>VLOOKUP(B23,'[6]Obračun rezultata C sektora'!D$2:$G$51,4,FALSE)</f>
        <v>1</v>
      </c>
      <c r="G20" s="519">
        <f>VLOOKUP(C20,'[6]Pojedinačni plasman'!$A$6:$G$155,7,FALSE)</f>
        <v>1</v>
      </c>
      <c r="H20" s="788"/>
      <c r="I20" s="789"/>
      <c r="K20" s="521" t="str">
        <f>IF(ISNUMBER(M20)=TRUE,VLOOKUP(K23,'[6]Obračun rezultata C sektora'!$D$2:$J$51,7,0),"")</f>
        <v/>
      </c>
      <c r="L20" s="522" t="str">
        <f>VLOOKUP(K23,'[6]Obračun rezultata C sektora'!$D$2:$E$51,2,FALSE)</f>
        <v/>
      </c>
      <c r="M20" s="518" t="str">
        <f>VLOOKUP(K23,'[6]Obračun rezultata C sektora'!$D$2:$H$51,5,FALSE)</f>
        <v/>
      </c>
      <c r="N20" s="520" t="str">
        <f>IF(AND(ISNUMBER(M20)=TRUE,ISNUMBER(O20)=TRUE),VLOOKUP(K23,'[6]Obračun rezultata C sektora'!$D$2:$I$51,3,FALSE),"")</f>
        <v/>
      </c>
      <c r="O20" s="519" t="str">
        <f>VLOOKUP(K23,'[6]Obračun rezultata C sektora'!D$2:$G$51,4,FALSE)</f>
        <v/>
      </c>
      <c r="P20" s="519" t="str">
        <f>VLOOKUP(L20,'[6]Pojedinačni plasman'!$A$6:$G$155,7,FALSE)</f>
        <v/>
      </c>
      <c r="Q20" s="788"/>
      <c r="R20" s="789"/>
    </row>
    <row r="21" spans="2:18" s="512" customFormat="1" ht="15" customHeight="1" x14ac:dyDescent="0.2">
      <c r="B21" s="521"/>
      <c r="C21" s="520"/>
      <c r="D21" s="518"/>
      <c r="E21" s="520"/>
      <c r="F21" s="519"/>
      <c r="G21" s="519"/>
      <c r="H21" s="788"/>
      <c r="I21" s="789"/>
      <c r="K21" s="521"/>
      <c r="L21" s="520"/>
      <c r="M21" s="518"/>
      <c r="N21" s="520"/>
      <c r="O21" s="519"/>
      <c r="P21" s="519"/>
      <c r="Q21" s="788"/>
      <c r="R21" s="789"/>
    </row>
    <row r="22" spans="2:18" s="512" customFormat="1" ht="15" customHeight="1" x14ac:dyDescent="0.2">
      <c r="B22" s="521"/>
      <c r="C22" s="520"/>
      <c r="D22" s="518"/>
      <c r="E22" s="520"/>
      <c r="F22" s="519"/>
      <c r="G22" s="519"/>
      <c r="H22" s="788"/>
      <c r="I22" s="789"/>
      <c r="K22" s="521"/>
      <c r="L22" s="520"/>
      <c r="M22" s="518"/>
      <c r="N22" s="520"/>
      <c r="O22" s="519"/>
      <c r="P22" s="519"/>
      <c r="Q22" s="788"/>
      <c r="R22" s="789"/>
    </row>
    <row r="23" spans="2:18" s="517" customFormat="1" ht="21" thickBot="1" x14ac:dyDescent="0.35">
      <c r="B23" s="783" t="str">
        <f>IF(ISNONTEXT('[6]Ekipni plasman'!$B$7)=FALSE,'[6]Ekipni plasman'!$B$7,"")</f>
        <v>TSH Čakovec</v>
      </c>
      <c r="C23" s="784"/>
      <c r="D23" s="785"/>
      <c r="E23" s="516">
        <f>VLOOKUP(B23,'[6]Ekipni plasman'!$B$6:$F$55,3,FALSE)</f>
        <v>3132</v>
      </c>
      <c r="F23" s="515">
        <f>VLOOKUP(B23,'[6]Ekipni plasman'!$B$6:$F$55,2,FALSE)</f>
        <v>8</v>
      </c>
      <c r="G23" s="514"/>
      <c r="H23" s="790"/>
      <c r="I23" s="791"/>
      <c r="K23" s="783" t="str">
        <f>IF(ISNONTEXT('[6]Ekipni plasman'!$B$17)=FALSE,'[6]Ekipni plasman'!$B$17,"")</f>
        <v/>
      </c>
      <c r="L23" s="784"/>
      <c r="M23" s="785"/>
      <c r="N23" s="516" t="str">
        <f>VLOOKUP(K23,'[6]Ekipni plasman'!$B$6:$F$55,3,FALSE)</f>
        <v/>
      </c>
      <c r="O23" s="515" t="str">
        <f>VLOOKUP(K23,'[6]Ekipni plasman'!$B$6:$F$55,2,FALSE)</f>
        <v/>
      </c>
      <c r="P23" s="514"/>
      <c r="Q23" s="790"/>
      <c r="R23" s="791"/>
    </row>
    <row r="24" spans="2:18" ht="12" customHeight="1" thickBot="1" x14ac:dyDescent="0.25">
      <c r="K24" s="510"/>
      <c r="M24" s="510"/>
      <c r="P24" s="510"/>
      <c r="Q24" s="511"/>
      <c r="R24" s="510"/>
    </row>
    <row r="25" spans="2:18" s="512" customFormat="1" ht="15" customHeight="1" x14ac:dyDescent="0.2">
      <c r="B25" s="527">
        <f>IF(ISNUMBER(D25)=TRUE,VLOOKUP(B30,'[6]Obračun rezultata A sektora'!$D$2:$J$51,7,0),"")</f>
        <v>10</v>
      </c>
      <c r="C25" s="526" t="str">
        <f>VLOOKUP(B30,'[6]Obračun rezultata A sektora'!$D$2:$E$51,2,FALSE)</f>
        <v>Dora Kolmanić</v>
      </c>
      <c r="D25" s="525">
        <f>VLOOKUP(B30,'[6]Obračun rezultata A sektora'!$D$2:$H$51,5,FALSE)</f>
        <v>4</v>
      </c>
      <c r="E25" s="524">
        <f>IF(AND(ISNUMBER(D25)=TRUE,ISNUMBER(F25)=TRUE),VLOOKUP(B30,'[6]Obračun rezultata A sektora'!$D$2:$I$51,3,FALSE),"")</f>
        <v>1166</v>
      </c>
      <c r="F25" s="523">
        <f>VLOOKUP(B30,'[6]Obračun rezultata A sektora'!D$2:$G$51,4,FALSE)</f>
        <v>2</v>
      </c>
      <c r="G25" s="523">
        <f>VLOOKUP(C25,'[6]Pojedinačni plasman'!$A$6:$G$155,7,FALSE)</f>
        <v>6</v>
      </c>
      <c r="H25" s="786">
        <f>VLOOKUP(B30,'[6]Ekipni plasman'!$B$6:$F$55,5,FALSE)</f>
        <v>3</v>
      </c>
      <c r="I25" s="787"/>
      <c r="K25" s="527" t="str">
        <f>IF(ISNUMBER(M25)=TRUE,VLOOKUP(K30,'[6]Obračun rezultata A sektora'!$D$2:$J$51,7,0),"")</f>
        <v/>
      </c>
      <c r="L25" s="526" t="str">
        <f>VLOOKUP(K30,'[6]Obračun rezultata A sektora'!$D$2:$E$51,2,FALSE)</f>
        <v/>
      </c>
      <c r="M25" s="525" t="str">
        <f>VLOOKUP(K30,'[6]Obračun rezultata A sektora'!$D$2:$H$51,5,FALSE)</f>
        <v/>
      </c>
      <c r="N25" s="524" t="str">
        <f>IF(AND(ISNUMBER(M25)=TRUE,ISNUMBER(O25)=TRUE),VLOOKUP(K30,'[6]Obračun rezultata A sektora'!$D$2:$I$51,3,FALSE),"")</f>
        <v/>
      </c>
      <c r="O25" s="523" t="str">
        <f>VLOOKUP(K30,'[6]Obračun rezultata A sektora'!D$2:$G$51,4,FALSE)</f>
        <v/>
      </c>
      <c r="P25" s="523" t="str">
        <f>VLOOKUP(L25,'[6]Pojedinačni plasman'!$A$6:$G$155,7,FALSE)</f>
        <v/>
      </c>
      <c r="Q25" s="786" t="str">
        <f>VLOOKUP(K30,'[6]Ekipni plasman'!$B$6:$F$55,5,FALSE)</f>
        <v/>
      </c>
      <c r="R25" s="787"/>
    </row>
    <row r="26" spans="2:18" s="512" customFormat="1" ht="15" customHeight="1" x14ac:dyDescent="0.2">
      <c r="B26" s="521">
        <f>IF(ISNUMBER(D26)=TRUE,VLOOKUP(B30,'[6]Obračun rezultata B sektora'!$D$2:$J$51,7,0),"")</f>
        <v>11</v>
      </c>
      <c r="C26" s="522" t="str">
        <f>VLOOKUP(B30,'[6]Obračun rezultata B sektora'!$D$2:$E$51,2,FALSE)</f>
        <v>Lea Potarić</v>
      </c>
      <c r="D26" s="518">
        <f>VLOOKUP(B30,'[6]Obračun rezultata B sektora'!$D$2:$H$51,5,FALSE)</f>
        <v>4</v>
      </c>
      <c r="E26" s="520">
        <f>IF(AND(ISNUMBER(D26)=TRUE,ISNUMBER(F26)=TRUE),VLOOKUP(B30,'[6]Obračun rezultata B sektora'!$D$2:$I$51,3,FALSE),"")</f>
        <v>1307</v>
      </c>
      <c r="F26" s="519">
        <f>VLOOKUP(B30,'[6]Obračun rezultata B sektora'!D$2:$G$51,4,FALSE)</f>
        <v>1</v>
      </c>
      <c r="G26" s="519">
        <f>VLOOKUP(C26,'[6]Pojedinačni plasman'!$A$6:$G$155,7,FALSE)</f>
        <v>2</v>
      </c>
      <c r="H26" s="788"/>
      <c r="I26" s="789"/>
      <c r="K26" s="521" t="str">
        <f>IF(ISNUMBER(M26)=TRUE,VLOOKUP(K30,'[6]Obračun rezultata B sektora'!$D$2:$J$51,7,0),"")</f>
        <v/>
      </c>
      <c r="L26" s="522" t="str">
        <f>VLOOKUP(K30,'[6]Obračun rezultata B sektora'!$D$2:$E$51,2,FALSE)</f>
        <v/>
      </c>
      <c r="M26" s="518" t="str">
        <f>VLOOKUP(K30,'[6]Obračun rezultata B sektora'!$D$2:$H$51,5,FALSE)</f>
        <v/>
      </c>
      <c r="N26" s="520" t="str">
        <f>IF(AND(ISNUMBER(M26)=TRUE,ISNUMBER(O26)=TRUE),VLOOKUP(K30,'[6]Obračun rezultata B sektora'!$D$2:$I$51,3,FALSE),"")</f>
        <v/>
      </c>
      <c r="O26" s="519" t="str">
        <f>VLOOKUP(K30,'[6]Obračun rezultata B sektora'!D$2:$G$51,4,FALSE)</f>
        <v/>
      </c>
      <c r="P26" s="519" t="str">
        <f>VLOOKUP(L26,'[6]Pojedinačni plasman'!$A$6:$G$155,7,FALSE)</f>
        <v/>
      </c>
      <c r="Q26" s="788"/>
      <c r="R26" s="789"/>
    </row>
    <row r="27" spans="2:18" s="512" customFormat="1" ht="15" customHeight="1" x14ac:dyDescent="0.2">
      <c r="B27" s="521" t="str">
        <f>IF(ISNUMBER(D27)=TRUE,VLOOKUP(B30,'[6]Obračun rezultata C sektora'!$D$2:$J$51,7,0),"")</f>
        <v/>
      </c>
      <c r="C27" s="522" t="str">
        <f>VLOOKUP(B30,'[6]Obračun rezultata C sektora'!$D$2:$E$51,2,FALSE)</f>
        <v/>
      </c>
      <c r="D27" s="518" t="str">
        <f>VLOOKUP(B30,'[6]Obračun rezultata C sektora'!$D$2:$H$51,5,FALSE)</f>
        <v/>
      </c>
      <c r="E27" s="520" t="str">
        <f>IF(AND(ISNUMBER(D27)=TRUE,ISNUMBER(F27)=TRUE),VLOOKUP(B30,'[6]Obračun rezultata C sektora'!$D$2:$I$51,3,FALSE),"")</f>
        <v/>
      </c>
      <c r="F27" s="519">
        <f>VLOOKUP(B30,'[6]Obračun rezultata C sektora'!D$2:$G$51,4,FALSE)</f>
        <v>5</v>
      </c>
      <c r="G27" s="519" t="str">
        <f>VLOOKUP(C27,'[6]Pojedinačni plasman'!$A$6:$G$155,7,FALSE)</f>
        <v/>
      </c>
      <c r="H27" s="788"/>
      <c r="I27" s="789"/>
      <c r="K27" s="521" t="str">
        <f>IF(ISNUMBER(M27)=TRUE,VLOOKUP(K30,'[6]Obračun rezultata C sektora'!$D$2:$J$51,7,0),"")</f>
        <v/>
      </c>
      <c r="L27" s="522" t="str">
        <f>VLOOKUP(K30,'[6]Obračun rezultata C sektora'!$D$2:$E$51,2,FALSE)</f>
        <v/>
      </c>
      <c r="M27" s="518" t="str">
        <f>VLOOKUP(K30,'[6]Obračun rezultata C sektora'!$D$2:$H$51,5,FALSE)</f>
        <v/>
      </c>
      <c r="N27" s="520" t="str">
        <f>IF(AND(ISNUMBER(M27)=TRUE,ISNUMBER(O27)=TRUE),VLOOKUP(K30,'[6]Obračun rezultata C sektora'!$D$2:$I$51,3,FALSE),"")</f>
        <v/>
      </c>
      <c r="O27" s="519" t="str">
        <f>VLOOKUP(K30,'[6]Obračun rezultata C sektora'!D$2:$G$51,4,FALSE)</f>
        <v/>
      </c>
      <c r="P27" s="519" t="str">
        <f>VLOOKUP(L27,'[6]Pojedinačni plasman'!$A$6:$G$155,7,FALSE)</f>
        <v/>
      </c>
      <c r="Q27" s="788"/>
      <c r="R27" s="789"/>
    </row>
    <row r="28" spans="2:18" s="512" customFormat="1" ht="15" customHeight="1" x14ac:dyDescent="0.2">
      <c r="B28" s="521"/>
      <c r="C28" s="520"/>
      <c r="D28" s="518"/>
      <c r="E28" s="520"/>
      <c r="F28" s="519"/>
      <c r="G28" s="519"/>
      <c r="H28" s="788"/>
      <c r="I28" s="789"/>
      <c r="K28" s="521"/>
      <c r="L28" s="520"/>
      <c r="M28" s="518"/>
      <c r="N28" s="520"/>
      <c r="O28" s="519"/>
      <c r="P28" s="519"/>
      <c r="Q28" s="788"/>
      <c r="R28" s="789"/>
    </row>
    <row r="29" spans="2:18" s="512" customFormat="1" ht="15" customHeight="1" x14ac:dyDescent="0.2">
      <c r="B29" s="521"/>
      <c r="C29" s="520"/>
      <c r="D29" s="518"/>
      <c r="E29" s="520"/>
      <c r="F29" s="519"/>
      <c r="G29" s="519"/>
      <c r="H29" s="788"/>
      <c r="I29" s="789"/>
      <c r="K29" s="521"/>
      <c r="L29" s="520"/>
      <c r="M29" s="518"/>
      <c r="N29" s="520"/>
      <c r="O29" s="519"/>
      <c r="P29" s="519"/>
      <c r="Q29" s="788"/>
      <c r="R29" s="789"/>
    </row>
    <row r="30" spans="2:18" s="517" customFormat="1" ht="21" thickBot="1" x14ac:dyDescent="0.35">
      <c r="B30" s="783" t="str">
        <f>IF(ISNONTEXT('[6]Ekipni plasman'!$B$8)=FALSE,'[6]Ekipni plasman'!$B$8,"")</f>
        <v>SOM Kotoriba</v>
      </c>
      <c r="C30" s="784"/>
      <c r="D30" s="785"/>
      <c r="E30" s="516">
        <f>VLOOKUP(B30,'[6]Ekipni plasman'!$B$6:$F$55,3,FALSE)</f>
        <v>2473</v>
      </c>
      <c r="F30" s="515">
        <f>VLOOKUP(B30,'[6]Ekipni plasman'!$B$6:$F$55,2,FALSE)</f>
        <v>8</v>
      </c>
      <c r="G30" s="514"/>
      <c r="H30" s="790"/>
      <c r="I30" s="791"/>
      <c r="K30" s="783" t="str">
        <f>IF(ISNONTEXT('[6]Ekipni plasman'!$B$18)=FALSE,'[6]Ekipni plasman'!$B$18,"")</f>
        <v/>
      </c>
      <c r="L30" s="784"/>
      <c r="M30" s="785"/>
      <c r="N30" s="516" t="str">
        <f>VLOOKUP(K30,'[6]Ekipni plasman'!$B$6:$F$55,3,FALSE)</f>
        <v/>
      </c>
      <c r="O30" s="515" t="str">
        <f>VLOOKUP(K30,'[6]Ekipni plasman'!$B$6:$F$55,2,FALSE)</f>
        <v/>
      </c>
      <c r="P30" s="514"/>
      <c r="Q30" s="790"/>
      <c r="R30" s="791"/>
    </row>
    <row r="31" spans="2:18" ht="12" customHeight="1" thickBot="1" x14ac:dyDescent="0.25">
      <c r="K31" s="510"/>
      <c r="M31" s="510"/>
      <c r="P31" s="510"/>
      <c r="Q31" s="511"/>
      <c r="R31" s="510"/>
    </row>
    <row r="32" spans="2:18" s="512" customFormat="1" ht="15" customHeight="1" x14ac:dyDescent="0.2">
      <c r="B32" s="527">
        <f>IF(ISNUMBER(D32)=TRUE,VLOOKUP(B37,'[6]Obračun rezultata A sektora'!$D$2:$J$51,7,0),"")</f>
        <v>4</v>
      </c>
      <c r="C32" s="526" t="str">
        <f>VLOOKUP(B37,'[6]Obračun rezultata A sektora'!$D$2:$E$51,2,FALSE)</f>
        <v>Iva Bašnec</v>
      </c>
      <c r="D32" s="525">
        <f>VLOOKUP(B37,'[6]Obračun rezultata A sektora'!$D$2:$H$51,5,FALSE)</f>
        <v>2</v>
      </c>
      <c r="E32" s="524">
        <f>IF(AND(ISNUMBER(D32)=TRUE,ISNUMBER(F32)=TRUE),VLOOKUP(B37,'[6]Obračun rezultata A sektora'!$D$2:$I$51,3,FALSE),"")</f>
        <v>854</v>
      </c>
      <c r="F32" s="523">
        <f>VLOOKUP(B37,'[6]Obračun rezultata A sektora'!D$2:$G$51,4,FALSE)</f>
        <v>3</v>
      </c>
      <c r="G32" s="523">
        <f>VLOOKUP(C32,'[6]Pojedinačni plasman'!$A$6:$G$155,7,FALSE)</f>
        <v>8</v>
      </c>
      <c r="H32" s="786">
        <f>VLOOKUP(B37,'[6]Ekipni plasman'!$B$6:$F$55,5,FALSE)</f>
        <v>4</v>
      </c>
      <c r="I32" s="787"/>
      <c r="K32" s="527" t="str">
        <f>IF(ISNUMBER(M32)=TRUE,VLOOKUP(K37,'[6]Obračun rezultata A sektora'!$D$2:$J$51,7,0),"")</f>
        <v/>
      </c>
      <c r="L32" s="526" t="str">
        <f>VLOOKUP(K37,'[6]Obračun rezultata A sektora'!$D$2:$E$51,2,FALSE)</f>
        <v/>
      </c>
      <c r="M32" s="525" t="str">
        <f>VLOOKUP(K37,'[6]Obračun rezultata A sektora'!$D$2:$H$51,5,FALSE)</f>
        <v/>
      </c>
      <c r="N32" s="524" t="str">
        <f>IF(AND(ISNUMBER(M32)=TRUE,ISNUMBER(O32)=TRUE),VLOOKUP(K37,'[6]Obračun rezultata A sektora'!$D$2:$I$51,3,FALSE),"")</f>
        <v/>
      </c>
      <c r="O32" s="523" t="str">
        <f>VLOOKUP(K37,'[6]Obračun rezultata A sektora'!D$2:$G$51,4,FALSE)</f>
        <v/>
      </c>
      <c r="P32" s="523" t="str">
        <f>VLOOKUP(L32,'[6]Pojedinačni plasman'!$A$6:$G$155,7,FALSE)</f>
        <v/>
      </c>
      <c r="Q32" s="786" t="str">
        <f>VLOOKUP(K37,'[6]Ekipni plasman'!$B$6:$F$55,5,FALSE)</f>
        <v/>
      </c>
      <c r="R32" s="787"/>
    </row>
    <row r="33" spans="2:18" s="512" customFormat="1" ht="15" customHeight="1" x14ac:dyDescent="0.2">
      <c r="B33" s="521">
        <f>IF(ISNUMBER(D33)=TRUE,VLOOKUP(B37,'[6]Obračun rezultata B sektora'!$D$2:$J$51,7,0),"")</f>
        <v>5</v>
      </c>
      <c r="C33" s="522" t="str">
        <f>VLOOKUP(B37,'[6]Obračun rezultata B sektora'!$D$2:$E$51,2,FALSE)</f>
        <v>Stela Horvat</v>
      </c>
      <c r="D33" s="518">
        <f>VLOOKUP(B37,'[6]Obračun rezultata B sektora'!$D$2:$H$51,5,FALSE)</f>
        <v>2</v>
      </c>
      <c r="E33" s="520">
        <f>IF(AND(ISNUMBER(D33)=TRUE,ISNUMBER(F33)=TRUE),VLOOKUP(B37,'[6]Obračun rezultata B sektora'!$D$2:$I$51,3,FALSE),"")</f>
        <v>1107</v>
      </c>
      <c r="F33" s="519">
        <f>VLOOKUP(B37,'[6]Obračun rezultata B sektora'!D$2:$G$51,4,FALSE)</f>
        <v>3.5</v>
      </c>
      <c r="G33" s="519">
        <f>VLOOKUP(C33,'[6]Pojedinačni plasman'!$A$6:$G$155,7,FALSE)</f>
        <v>9</v>
      </c>
      <c r="H33" s="788"/>
      <c r="I33" s="789"/>
      <c r="K33" s="521" t="str">
        <f>IF(ISNUMBER(M33)=TRUE,VLOOKUP(K37,'[6]Obračun rezultata B sektora'!$D$2:$J$51,7,0),"")</f>
        <v/>
      </c>
      <c r="L33" s="522" t="str">
        <f>VLOOKUP(K37,'[6]Obračun rezultata B sektora'!$D$2:$E$51,2,FALSE)</f>
        <v/>
      </c>
      <c r="M33" s="518" t="str">
        <f>VLOOKUP(K37,'[6]Obračun rezultata B sektora'!$D$2:$H$51,5,FALSE)</f>
        <v/>
      </c>
      <c r="N33" s="520" t="str">
        <f>IF(AND(ISNUMBER(M33)=TRUE,ISNUMBER(O33)=TRUE),VLOOKUP(K37,'[6]Obračun rezultata B sektora'!$D$2:$I$51,3,FALSE),"")</f>
        <v/>
      </c>
      <c r="O33" s="519" t="str">
        <f>VLOOKUP(K37,'[6]Obračun rezultata B sektora'!D$2:$G$51,4,FALSE)</f>
        <v/>
      </c>
      <c r="P33" s="519" t="str">
        <f>VLOOKUP(L33,'[6]Pojedinačni plasman'!$A$6:$G$155,7,FALSE)</f>
        <v/>
      </c>
      <c r="Q33" s="788"/>
      <c r="R33" s="789"/>
    </row>
    <row r="34" spans="2:18" s="512" customFormat="1" ht="15" customHeight="1" x14ac:dyDescent="0.2">
      <c r="B34" s="521">
        <f>IF(ISNUMBER(D34)=TRUE,VLOOKUP(B37,'[6]Obračun rezultata C sektora'!$D$2:$J$51,7,0),"")</f>
        <v>6</v>
      </c>
      <c r="C34" s="522" t="str">
        <f>VLOOKUP(B37,'[6]Obračun rezultata C sektora'!$D$2:$E$51,2,FALSE)</f>
        <v>Nina Horvat</v>
      </c>
      <c r="D34" s="518">
        <f>VLOOKUP(B37,'[6]Obračun rezultata C sektora'!$D$2:$H$51,5,FALSE)</f>
        <v>2</v>
      </c>
      <c r="E34" s="520">
        <f>IF(AND(ISNUMBER(D34)=TRUE,ISNUMBER(F34)=TRUE),VLOOKUP(B37,'[6]Obračun rezultata C sektora'!$D$2:$I$51,3,FALSE),"")</f>
        <v>1291</v>
      </c>
      <c r="F34" s="519">
        <f>VLOOKUP(B37,'[6]Obračun rezultata C sektora'!D$2:$G$51,4,FALSE)</f>
        <v>3</v>
      </c>
      <c r="G34" s="519">
        <f>VLOOKUP(C34,'[6]Pojedinačni plasman'!$A$6:$G$155,7,FALSE)</f>
        <v>7</v>
      </c>
      <c r="H34" s="788"/>
      <c r="I34" s="789"/>
      <c r="K34" s="521" t="str">
        <f>IF(ISNUMBER(M34)=TRUE,VLOOKUP(K37,'[6]Obračun rezultata C sektora'!$D$2:$J$51,7,0),"")</f>
        <v/>
      </c>
      <c r="L34" s="522" t="str">
        <f>VLOOKUP(K37,'[6]Obračun rezultata C sektora'!$D$2:$E$51,2,FALSE)</f>
        <v/>
      </c>
      <c r="M34" s="518" t="str">
        <f>VLOOKUP(K37,'[6]Obračun rezultata C sektora'!$D$2:$H$51,5,FALSE)</f>
        <v/>
      </c>
      <c r="N34" s="520" t="str">
        <f>IF(AND(ISNUMBER(M34)=TRUE,ISNUMBER(O34)=TRUE),VLOOKUP(K37,'[6]Obračun rezultata C sektora'!$D$2:$I$51,3,FALSE),"")</f>
        <v/>
      </c>
      <c r="O34" s="519" t="str">
        <f>VLOOKUP(K37,'[6]Obračun rezultata C sektora'!D$2:$G$51,4,FALSE)</f>
        <v/>
      </c>
      <c r="P34" s="519" t="str">
        <f>VLOOKUP(L34,'[6]Pojedinačni plasman'!$A$6:$G$155,7,FALSE)</f>
        <v/>
      </c>
      <c r="Q34" s="788"/>
      <c r="R34" s="789"/>
    </row>
    <row r="35" spans="2:18" s="512" customFormat="1" ht="15" customHeight="1" x14ac:dyDescent="0.2">
      <c r="B35" s="521"/>
      <c r="C35" s="520"/>
      <c r="D35" s="518"/>
      <c r="E35" s="520"/>
      <c r="F35" s="519"/>
      <c r="G35" s="519"/>
      <c r="H35" s="788"/>
      <c r="I35" s="789"/>
      <c r="K35" s="521"/>
      <c r="L35" s="520"/>
      <c r="M35" s="518"/>
      <c r="N35" s="520"/>
      <c r="O35" s="519"/>
      <c r="P35" s="519"/>
      <c r="Q35" s="788"/>
      <c r="R35" s="789"/>
    </row>
    <row r="36" spans="2:18" s="512" customFormat="1" ht="15" customHeight="1" x14ac:dyDescent="0.2">
      <c r="B36" s="521"/>
      <c r="C36" s="520"/>
      <c r="D36" s="518"/>
      <c r="E36" s="520"/>
      <c r="F36" s="519"/>
      <c r="G36" s="519"/>
      <c r="H36" s="788"/>
      <c r="I36" s="789"/>
      <c r="K36" s="521"/>
      <c r="L36" s="520"/>
      <c r="M36" s="518"/>
      <c r="N36" s="520"/>
      <c r="O36" s="519"/>
      <c r="P36" s="519"/>
      <c r="Q36" s="788"/>
      <c r="R36" s="789"/>
    </row>
    <row r="37" spans="2:18" s="517" customFormat="1" ht="21" thickBot="1" x14ac:dyDescent="0.35">
      <c r="B37" s="783" t="str">
        <f>IF(ISNONTEXT('[6]Ekipni plasman'!$B$9)=FALSE,'[6]Ekipni plasman'!$B$9,"")</f>
        <v>SMUĐ Goričan</v>
      </c>
      <c r="C37" s="784"/>
      <c r="D37" s="785"/>
      <c r="E37" s="516">
        <f>VLOOKUP(B37,'[6]Ekipni plasman'!$B$6:$F$55,3,FALSE)</f>
        <v>3252</v>
      </c>
      <c r="F37" s="515">
        <f>VLOOKUP(B37,'[6]Ekipni plasman'!$B$6:$F$55,2,FALSE)</f>
        <v>9.5</v>
      </c>
      <c r="G37" s="514"/>
      <c r="H37" s="790"/>
      <c r="I37" s="791"/>
      <c r="K37" s="783" t="str">
        <f>IF(ISNONTEXT('[6]Ekipni plasman'!$B$19)=FALSE,'[6]Ekipni plasman'!$B$19,"")</f>
        <v/>
      </c>
      <c r="L37" s="784"/>
      <c r="M37" s="785"/>
      <c r="N37" s="516" t="str">
        <f>VLOOKUP(K37,'[6]Ekipni plasman'!$B$6:$F$55,3,FALSE)</f>
        <v/>
      </c>
      <c r="O37" s="515" t="str">
        <f>VLOOKUP(K37,'[6]Ekipni plasman'!$B$6:$F$55,2,FALSE)</f>
        <v/>
      </c>
      <c r="P37" s="514"/>
      <c r="Q37" s="790"/>
      <c r="R37" s="791"/>
    </row>
    <row r="38" spans="2:18" ht="12" customHeight="1" thickBot="1" x14ac:dyDescent="0.25">
      <c r="K38" s="510"/>
      <c r="M38" s="510"/>
      <c r="P38" s="510"/>
      <c r="Q38" s="511"/>
      <c r="R38" s="510"/>
    </row>
    <row r="39" spans="2:18" s="512" customFormat="1" ht="15" customHeight="1" x14ac:dyDescent="0.2">
      <c r="B39" s="527" t="str">
        <f>IF(ISNUMBER(D39)=TRUE,VLOOKUP(B44,'[6]Obračun rezultata A sektora'!$D$2:$J$51,7,0),"")</f>
        <v/>
      </c>
      <c r="C39" s="526" t="str">
        <f>VLOOKUP(B44,'[6]Obračun rezultata A sektora'!$D$2:$E$51,2,FALSE)</f>
        <v/>
      </c>
      <c r="D39" s="525" t="str">
        <f>VLOOKUP(B44,'[6]Obračun rezultata A sektora'!$D$2:$H$51,5,FALSE)</f>
        <v/>
      </c>
      <c r="E39" s="524" t="str">
        <f>IF(AND(ISNUMBER(D39)=TRUE,ISNUMBER(F39)=TRUE),VLOOKUP(B44,'[6]Obračun rezultata A sektora'!$D$2:$I$51,3,FALSE),"")</f>
        <v/>
      </c>
      <c r="F39" s="523" t="str">
        <f>VLOOKUP(B44,'[6]Obračun rezultata A sektora'!D$2:$G$51,4,FALSE)</f>
        <v/>
      </c>
      <c r="G39" s="523" t="str">
        <f>VLOOKUP(C39,'[6]Pojedinačni plasman'!$A$6:$G$155,7,FALSE)</f>
        <v/>
      </c>
      <c r="H39" s="786" t="str">
        <f>VLOOKUP(B44,'[6]Ekipni plasman'!$B$6:$F$55,5,FALSE)</f>
        <v/>
      </c>
      <c r="I39" s="787"/>
      <c r="K39" s="527" t="str">
        <f>IF(ISNUMBER(M39)=TRUE,VLOOKUP(K44,'[6]Obračun rezultata A sektora'!$D$2:$J$51,7,0),"")</f>
        <v/>
      </c>
      <c r="L39" s="526" t="str">
        <f>VLOOKUP(K44,'[6]Obračun rezultata A sektora'!$D$2:$E$51,2,FALSE)</f>
        <v/>
      </c>
      <c r="M39" s="525" t="str">
        <f>VLOOKUP(K44,'[6]Obračun rezultata A sektora'!$D$2:$H$51,5,FALSE)</f>
        <v/>
      </c>
      <c r="N39" s="524" t="str">
        <f>IF(AND(ISNUMBER(M39)=TRUE,ISNUMBER(O39)=TRUE),VLOOKUP(K44,'[6]Obračun rezultata A sektora'!$D$2:$I$51,3,FALSE),"")</f>
        <v/>
      </c>
      <c r="O39" s="523" t="str">
        <f>VLOOKUP(K44,'[6]Obračun rezultata A sektora'!D$2:$G$51,4,FALSE)</f>
        <v/>
      </c>
      <c r="P39" s="523" t="str">
        <f>VLOOKUP(L39,'[6]Pojedinačni plasman'!$A$6:$G$155,7,FALSE)</f>
        <v/>
      </c>
      <c r="Q39" s="786" t="str">
        <f>VLOOKUP(K44,'[6]Ekipni plasman'!$B$6:$F$55,5,FALSE)</f>
        <v/>
      </c>
      <c r="R39" s="787"/>
    </row>
    <row r="40" spans="2:18" s="512" customFormat="1" ht="15" customHeight="1" x14ac:dyDescent="0.2">
      <c r="B40" s="521" t="str">
        <f>IF(ISNUMBER(D40)=TRUE,VLOOKUP(B44,'[6]Obračun rezultata B sektora'!$D$2:$J$51,7,0),"")</f>
        <v/>
      </c>
      <c r="C40" s="522" t="str">
        <f>VLOOKUP(B44,'[6]Obračun rezultata B sektora'!$D$2:$E$51,2,FALSE)</f>
        <v/>
      </c>
      <c r="D40" s="518" t="str">
        <f>VLOOKUP(B44,'[6]Obračun rezultata B sektora'!$D$2:$H$51,5,FALSE)</f>
        <v/>
      </c>
      <c r="E40" s="520" t="str">
        <f>IF(AND(ISNUMBER(D40)=TRUE,ISNUMBER(F40)=TRUE),VLOOKUP(B44,'[6]Obračun rezultata B sektora'!$D$2:$I$51,3,FALSE),"")</f>
        <v/>
      </c>
      <c r="F40" s="519" t="str">
        <f>VLOOKUP(B44,'[6]Obračun rezultata B sektora'!D$2:$G$51,4,FALSE)</f>
        <v/>
      </c>
      <c r="G40" s="519" t="str">
        <f>VLOOKUP(C40,'[6]Pojedinačni plasman'!$A$6:$G$155,7,FALSE)</f>
        <v/>
      </c>
      <c r="H40" s="788"/>
      <c r="I40" s="789"/>
      <c r="K40" s="521" t="str">
        <f>IF(ISNUMBER(M40)=TRUE,VLOOKUP(K44,'[6]Obračun rezultata B sektora'!$D$2:$J$51,7,0),"")</f>
        <v/>
      </c>
      <c r="L40" s="522" t="str">
        <f>VLOOKUP(K44,'[6]Obračun rezultata B sektora'!$D$2:$E$51,2,FALSE)</f>
        <v/>
      </c>
      <c r="M40" s="518" t="str">
        <f>VLOOKUP(K44,'[6]Obračun rezultata B sektora'!$D$2:$H$51,5,FALSE)</f>
        <v/>
      </c>
      <c r="N40" s="520" t="str">
        <f>IF(AND(ISNUMBER(M40)=TRUE,ISNUMBER(O40)=TRUE),VLOOKUP(K44,'[6]Obračun rezultata B sektora'!$D$2:$I$51,3,FALSE),"")</f>
        <v/>
      </c>
      <c r="O40" s="519" t="str">
        <f>VLOOKUP(K44,'[6]Obračun rezultata B sektora'!D$2:$G$51,4,FALSE)</f>
        <v/>
      </c>
      <c r="P40" s="519" t="str">
        <f>VLOOKUP(L40,'[6]Pojedinačni plasman'!$A$6:$G$155,7,FALSE)</f>
        <v/>
      </c>
      <c r="Q40" s="788"/>
      <c r="R40" s="789"/>
    </row>
    <row r="41" spans="2:18" s="512" customFormat="1" ht="15" customHeight="1" x14ac:dyDescent="0.2">
      <c r="B41" s="521" t="str">
        <f>IF(ISNUMBER(D41)=TRUE,VLOOKUP(B44,'[6]Obračun rezultata C sektora'!$D$2:$J$51,7,0),"")</f>
        <v/>
      </c>
      <c r="C41" s="522" t="str">
        <f>VLOOKUP(B44,'[6]Obračun rezultata C sektora'!$D$2:$E$51,2,FALSE)</f>
        <v/>
      </c>
      <c r="D41" s="518" t="str">
        <f>VLOOKUP(B44,'[6]Obračun rezultata C sektora'!$D$2:$H$51,5,FALSE)</f>
        <v/>
      </c>
      <c r="E41" s="520" t="str">
        <f>IF(AND(ISNUMBER(D41)=TRUE,ISNUMBER(F41)=TRUE),VLOOKUP(B44,'[6]Obračun rezultata C sektora'!$D$2:$I$51,3,FALSE),"")</f>
        <v/>
      </c>
      <c r="F41" s="519" t="str">
        <f>VLOOKUP(B44,'[6]Obračun rezultata C sektora'!D$2:$G$51,4,FALSE)</f>
        <v/>
      </c>
      <c r="G41" s="519" t="str">
        <f>VLOOKUP(C41,'[6]Pojedinačni plasman'!$A$6:$G$155,7,FALSE)</f>
        <v/>
      </c>
      <c r="H41" s="788"/>
      <c r="I41" s="789"/>
      <c r="K41" s="521" t="str">
        <f>IF(ISNUMBER(M41)=TRUE,VLOOKUP(K44,'[6]Obračun rezultata C sektora'!$D$2:$J$51,7,0),"")</f>
        <v/>
      </c>
      <c r="L41" s="522" t="str">
        <f>VLOOKUP(K44,'[6]Obračun rezultata C sektora'!$D$2:$E$51,2,FALSE)</f>
        <v/>
      </c>
      <c r="M41" s="518" t="str">
        <f>VLOOKUP(K44,'[6]Obračun rezultata C sektora'!$D$2:$H$51,5,FALSE)</f>
        <v/>
      </c>
      <c r="N41" s="520" t="str">
        <f>IF(AND(ISNUMBER(M41)=TRUE,ISNUMBER(O41)=TRUE),VLOOKUP(K44,'[6]Obračun rezultata C sektora'!$D$2:$I$51,3,FALSE),"")</f>
        <v/>
      </c>
      <c r="O41" s="519" t="str">
        <f>VLOOKUP(K44,'[6]Obračun rezultata C sektora'!D$2:$G$51,4,FALSE)</f>
        <v/>
      </c>
      <c r="P41" s="519" t="str">
        <f>VLOOKUP(L41,'[6]Pojedinačni plasman'!$A$6:$G$155,7,FALSE)</f>
        <v/>
      </c>
      <c r="Q41" s="788"/>
      <c r="R41" s="789"/>
    </row>
    <row r="42" spans="2:18" s="512" customFormat="1" ht="15" customHeight="1" x14ac:dyDescent="0.2">
      <c r="B42" s="521"/>
      <c r="C42" s="520"/>
      <c r="D42" s="518"/>
      <c r="E42" s="520"/>
      <c r="F42" s="519"/>
      <c r="G42" s="519"/>
      <c r="H42" s="788"/>
      <c r="I42" s="789"/>
      <c r="K42" s="521"/>
      <c r="L42" s="520"/>
      <c r="M42" s="518"/>
      <c r="N42" s="520"/>
      <c r="O42" s="519"/>
      <c r="P42" s="519"/>
      <c r="Q42" s="788"/>
      <c r="R42" s="789"/>
    </row>
    <row r="43" spans="2:18" s="512" customFormat="1" ht="15" customHeight="1" x14ac:dyDescent="0.2">
      <c r="B43" s="521"/>
      <c r="C43" s="520"/>
      <c r="D43" s="518"/>
      <c r="E43" s="520"/>
      <c r="F43" s="519"/>
      <c r="G43" s="519"/>
      <c r="H43" s="788"/>
      <c r="I43" s="789"/>
      <c r="K43" s="521"/>
      <c r="L43" s="520"/>
      <c r="M43" s="518"/>
      <c r="N43" s="520"/>
      <c r="O43" s="519"/>
      <c r="P43" s="519"/>
      <c r="Q43" s="788"/>
      <c r="R43" s="789"/>
    </row>
    <row r="44" spans="2:18" s="517" customFormat="1" ht="21" thickBot="1" x14ac:dyDescent="0.35">
      <c r="B44" s="783" t="str">
        <f>IF(ISNONTEXT('[6]Ekipni plasman'!$B$10)=FALSE,'[6]Ekipni plasman'!$B$10,"")</f>
        <v/>
      </c>
      <c r="C44" s="784"/>
      <c r="D44" s="785"/>
      <c r="E44" s="516" t="str">
        <f>VLOOKUP(B44,'[6]Ekipni plasman'!$B$6:$F$55,3,FALSE)</f>
        <v/>
      </c>
      <c r="F44" s="515" t="str">
        <f>VLOOKUP(B44,'[6]Ekipni plasman'!$B$6:$F$55,2,FALSE)</f>
        <v/>
      </c>
      <c r="G44" s="514"/>
      <c r="H44" s="790"/>
      <c r="I44" s="791"/>
      <c r="K44" s="783" t="str">
        <f>IF(ISNONTEXT('[6]Ekipni plasman'!$B$20)=FALSE,'[6]Ekipni plasman'!$B$20,"")</f>
        <v/>
      </c>
      <c r="L44" s="784"/>
      <c r="M44" s="785"/>
      <c r="N44" s="516" t="str">
        <f>VLOOKUP(K44,'[6]Ekipni plasman'!$B$6:$F$55,3,FALSE)</f>
        <v/>
      </c>
      <c r="O44" s="515" t="str">
        <f>VLOOKUP(K44,'[6]Ekipni plasman'!$B$6:$F$55,2,FALSE)</f>
        <v/>
      </c>
      <c r="P44" s="514"/>
      <c r="Q44" s="790"/>
      <c r="R44" s="791"/>
    </row>
    <row r="45" spans="2:18" ht="12" customHeight="1" thickBot="1" x14ac:dyDescent="0.25"/>
    <row r="46" spans="2:18" s="512" customFormat="1" ht="15" customHeight="1" x14ac:dyDescent="0.2">
      <c r="B46" s="527" t="str">
        <f>IF(ISNUMBER(D46)=TRUE,VLOOKUP(B51,'[6]Obračun rezultata A sektora'!$D$2:$J$51,7,0),"")</f>
        <v/>
      </c>
      <c r="C46" s="526" t="str">
        <f>VLOOKUP(B51,'[6]Obračun rezultata A sektora'!$D$2:$E$51,2,FALSE)</f>
        <v/>
      </c>
      <c r="D46" s="525" t="str">
        <f>VLOOKUP(B51,'[6]Obračun rezultata A sektora'!$D$2:$H$51,5,FALSE)</f>
        <v/>
      </c>
      <c r="E46" s="524" t="str">
        <f>IF(AND(ISNUMBER(D46)=TRUE,ISNUMBER(F46)=TRUE),VLOOKUP(B51,'[6]Obračun rezultata A sektora'!$D$2:$I$51,3,FALSE),"")</f>
        <v/>
      </c>
      <c r="F46" s="523" t="str">
        <f>VLOOKUP(B51,'[6]Obračun rezultata A sektora'!$D$2:G$51,4,FALSE)</f>
        <v/>
      </c>
      <c r="G46" s="523" t="str">
        <f>VLOOKUP(C46,'[6]Pojedinačni plasman'!$A$6:$G$155,7,FALSE)</f>
        <v/>
      </c>
      <c r="H46" s="786" t="str">
        <f>VLOOKUP(B51,'[6]Ekipni plasman'!$B$6:$F$55,5,FALSE)</f>
        <v/>
      </c>
      <c r="I46" s="787"/>
      <c r="K46" s="527" t="str">
        <f>IF(ISNUMBER(M46)=TRUE,VLOOKUP(K51,'[6]Obračun rezultata A sektora'!$D$2:$J$51,7,0),"")</f>
        <v/>
      </c>
      <c r="L46" s="526" t="str">
        <f>VLOOKUP(K51,'[6]Obračun rezultata A sektora'!$D$2:$E$51,2,FALSE)</f>
        <v/>
      </c>
      <c r="M46" s="525" t="str">
        <f>VLOOKUP(K51,'[6]Obračun rezultata A sektora'!$D$2:$H$51,5,FALSE)</f>
        <v/>
      </c>
      <c r="N46" s="524" t="str">
        <f>IF(AND(ISNUMBER(M46)=TRUE,ISNUMBER(O46)=TRUE),VLOOKUP(K51,'[6]Obračun rezultata A sektora'!$D$2:$I$51,3,FALSE),"")</f>
        <v/>
      </c>
      <c r="O46" s="523" t="str">
        <f>VLOOKUP(K51,'[6]Obračun rezultata A sektora'!$D$2:G$51,4,FALSE)</f>
        <v/>
      </c>
      <c r="P46" s="523" t="str">
        <f>VLOOKUP(L46,'[6]Pojedinačni plasman'!$A$6:$G$155,7,FALSE)</f>
        <v/>
      </c>
      <c r="Q46" s="786" t="str">
        <f>VLOOKUP(K51,'[6]Ekipni plasman'!$B$6:$F$55,5,FALSE)</f>
        <v/>
      </c>
      <c r="R46" s="787"/>
    </row>
    <row r="47" spans="2:18" s="512" customFormat="1" ht="15" customHeight="1" x14ac:dyDescent="0.2">
      <c r="B47" s="521" t="str">
        <f>IF(ISNUMBER(D47)=TRUE,VLOOKUP(B51,'[6]Obračun rezultata B sektora'!$D$2:$J$51,7,0),"")</f>
        <v/>
      </c>
      <c r="C47" s="522" t="str">
        <f>VLOOKUP(B51,'[6]Obračun rezultata B sektora'!$D$2:$E$51,2,FALSE)</f>
        <v/>
      </c>
      <c r="D47" s="518" t="str">
        <f>VLOOKUP(B51,'[6]Obračun rezultata B sektora'!$D$2:$H$51,5,FALSE)</f>
        <v/>
      </c>
      <c r="E47" s="520" t="str">
        <f>IF(AND(ISNUMBER(D47)=TRUE,ISNUMBER(F47)=TRUE),VLOOKUP(B51,'[6]Obračun rezultata B sektora'!$D$2:$I$51,3,FALSE),"")</f>
        <v/>
      </c>
      <c r="F47" s="519" t="str">
        <f>VLOOKUP(B51,'[6]Obračun rezultata B sektora'!$D$2:G$51,4,FALSE)</f>
        <v/>
      </c>
      <c r="G47" s="519" t="str">
        <f>VLOOKUP(C47,'[6]Pojedinačni plasman'!$A$6:$G$155,7,FALSE)</f>
        <v/>
      </c>
      <c r="H47" s="788"/>
      <c r="I47" s="789"/>
      <c r="K47" s="521" t="str">
        <f>IF(ISNUMBER(M47)=TRUE,VLOOKUP(K51,'[6]Obračun rezultata B sektora'!$D$2:$J$51,7,0),"")</f>
        <v/>
      </c>
      <c r="L47" s="522" t="str">
        <f>VLOOKUP(K51,'[6]Obračun rezultata B sektora'!$D$2:$E$51,2,FALSE)</f>
        <v/>
      </c>
      <c r="M47" s="518" t="str">
        <f>VLOOKUP(K51,'[6]Obračun rezultata B sektora'!$D$2:$H$51,5,FALSE)</f>
        <v/>
      </c>
      <c r="N47" s="520" t="str">
        <f>IF(AND(ISNUMBER(M47)=TRUE,ISNUMBER(O47)=TRUE),VLOOKUP(K51,'[6]Obračun rezultata B sektora'!$D$2:$I$51,3,FALSE),"")</f>
        <v/>
      </c>
      <c r="O47" s="519" t="str">
        <f>VLOOKUP(K51,'[6]Obračun rezultata B sektora'!$D$2:G$51,4,FALSE)</f>
        <v/>
      </c>
      <c r="P47" s="519" t="str">
        <f>VLOOKUP(L47,'[6]Pojedinačni plasman'!$A$6:$G$155,7,FALSE)</f>
        <v/>
      </c>
      <c r="Q47" s="788"/>
      <c r="R47" s="789"/>
    </row>
    <row r="48" spans="2:18" s="512" customFormat="1" ht="15" customHeight="1" x14ac:dyDescent="0.2">
      <c r="B48" s="521" t="str">
        <f>IF(ISNUMBER(D48)=TRUE,VLOOKUP(B51,'[6]Obračun rezultata C sektora'!$D$2:$J$51,7,0),"")</f>
        <v/>
      </c>
      <c r="C48" s="522" t="str">
        <f>VLOOKUP(B51,'[6]Obračun rezultata C sektora'!$D$2:$E$51,2,FALSE)</f>
        <v/>
      </c>
      <c r="D48" s="518" t="str">
        <f>VLOOKUP(B51,'[6]Obračun rezultata C sektora'!$D$2:$H$51,5,FALSE)</f>
        <v/>
      </c>
      <c r="E48" s="520" t="str">
        <f>IF(AND(ISNUMBER(D48)=TRUE,ISNUMBER(F48)=TRUE),VLOOKUP(B51,'[6]Obračun rezultata C sektora'!$D$2:$I$51,3,FALSE),"")</f>
        <v/>
      </c>
      <c r="F48" s="519" t="str">
        <f>VLOOKUP(B51,'[6]Obračun rezultata C sektora'!$D$2:G$51,4,FALSE)</f>
        <v/>
      </c>
      <c r="G48" s="519" t="str">
        <f>VLOOKUP(C48,'[6]Pojedinačni plasman'!$A$6:$G$155,7,FALSE)</f>
        <v/>
      </c>
      <c r="H48" s="788"/>
      <c r="I48" s="789"/>
      <c r="K48" s="521" t="str">
        <f>IF(ISNUMBER(M48)=TRUE,VLOOKUP(K51,'[6]Obračun rezultata C sektora'!$D$2:$J$51,7,0),"")</f>
        <v/>
      </c>
      <c r="L48" s="522" t="str">
        <f>VLOOKUP(K51,'[6]Obračun rezultata C sektora'!$D$2:$E$51,2,FALSE)</f>
        <v/>
      </c>
      <c r="M48" s="518" t="str">
        <f>VLOOKUP(K51,'[6]Obračun rezultata C sektora'!$D$2:$H$51,5,FALSE)</f>
        <v/>
      </c>
      <c r="N48" s="520" t="str">
        <f>IF(AND(ISNUMBER(M48)=TRUE,ISNUMBER(O48)=TRUE),VLOOKUP(K51,'[6]Obračun rezultata C sektora'!$D$2:$I$51,3,FALSE),"")</f>
        <v/>
      </c>
      <c r="O48" s="519" t="str">
        <f>VLOOKUP(K51,'[6]Obračun rezultata C sektora'!$D$2:G$51,4,FALSE)</f>
        <v/>
      </c>
      <c r="P48" s="519" t="str">
        <f>VLOOKUP(L48,'[6]Pojedinačni plasman'!$A$6:$G$155,7,FALSE)</f>
        <v/>
      </c>
      <c r="Q48" s="788"/>
      <c r="R48" s="789"/>
    </row>
    <row r="49" spans="2:18" s="512" customFormat="1" ht="15" customHeight="1" x14ac:dyDescent="0.2">
      <c r="B49" s="521"/>
      <c r="C49" s="520"/>
      <c r="D49" s="518"/>
      <c r="E49" s="520"/>
      <c r="F49" s="519"/>
      <c r="G49" s="519"/>
      <c r="H49" s="788"/>
      <c r="I49" s="789"/>
      <c r="K49" s="521"/>
      <c r="L49" s="520"/>
      <c r="M49" s="518"/>
      <c r="N49" s="520"/>
      <c r="O49" s="519"/>
      <c r="P49" s="519"/>
      <c r="Q49" s="788"/>
      <c r="R49" s="789"/>
    </row>
    <row r="50" spans="2:18" s="512" customFormat="1" ht="15" customHeight="1" x14ac:dyDescent="0.2">
      <c r="B50" s="521"/>
      <c r="C50" s="520"/>
      <c r="D50" s="518"/>
      <c r="E50" s="520"/>
      <c r="F50" s="519"/>
      <c r="G50" s="519"/>
      <c r="H50" s="788"/>
      <c r="I50" s="789"/>
      <c r="K50" s="521"/>
      <c r="L50" s="520"/>
      <c r="M50" s="518"/>
      <c r="N50" s="520"/>
      <c r="O50" s="519"/>
      <c r="P50" s="519"/>
      <c r="Q50" s="788"/>
      <c r="R50" s="789"/>
    </row>
    <row r="51" spans="2:18" ht="21" thickBot="1" x14ac:dyDescent="0.35">
      <c r="B51" s="783" t="str">
        <f>IF(ISNONTEXT('[6]Ekipni plasman'!$B$11)=FALSE,'[6]Ekipni plasman'!$B$11,"")</f>
        <v/>
      </c>
      <c r="C51" s="784"/>
      <c r="D51" s="785"/>
      <c r="E51" s="516" t="str">
        <f>VLOOKUP(B51,'[6]Ekipni plasman'!$B$6:$F$55,3,FALSE)</f>
        <v/>
      </c>
      <c r="F51" s="515" t="str">
        <f>VLOOKUP(B51,'[6]Ekipni plasman'!$B$6:$F$55,2,FALSE)</f>
        <v/>
      </c>
      <c r="G51" s="514"/>
      <c r="H51" s="790"/>
      <c r="I51" s="791"/>
      <c r="J51" s="517"/>
      <c r="K51" s="783" t="str">
        <f>IF(ISNONTEXT('[6]Ekipni plasman'!$B$21)=FALSE,'[6]Ekipni plasman'!$B$21,"")</f>
        <v/>
      </c>
      <c r="L51" s="784"/>
      <c r="M51" s="785"/>
      <c r="N51" s="516" t="str">
        <f>VLOOKUP(K51,'[6]Ekipni plasman'!$B$6:$F$55,3,FALSE)</f>
        <v/>
      </c>
      <c r="O51" s="515" t="str">
        <f>VLOOKUP(K51,'[6]Ekipni plasman'!$B$6:$F$55,2,FALSE)</f>
        <v/>
      </c>
      <c r="P51" s="514"/>
      <c r="Q51" s="790"/>
      <c r="R51" s="791"/>
    </row>
    <row r="52" spans="2:18" ht="12" customHeight="1" thickBot="1" x14ac:dyDescent="0.25">
      <c r="B52" s="507"/>
      <c r="D52" s="507"/>
      <c r="G52" s="507"/>
      <c r="H52" s="508"/>
      <c r="I52" s="507"/>
    </row>
    <row r="53" spans="2:18" s="512" customFormat="1" ht="15" customHeight="1" x14ac:dyDescent="0.2">
      <c r="B53" s="527" t="str">
        <f>IF(ISNUMBER(D53)=TRUE,VLOOKUP(B58,'[6]Obračun rezultata A sektora'!$D$2:$J$51,7,0),"")</f>
        <v/>
      </c>
      <c r="C53" s="526" t="str">
        <f>VLOOKUP(B58,'[6]Obračun rezultata A sektora'!$D$2:$E$51,2,FALSE)</f>
        <v/>
      </c>
      <c r="D53" s="525" t="str">
        <f>VLOOKUP(B58,'[6]Obračun rezultata A sektora'!$D$2:$H$51,5,FALSE)</f>
        <v/>
      </c>
      <c r="E53" s="524" t="str">
        <f>IF(AND(ISNUMBER(D53)=TRUE,ISNUMBER(F53)=TRUE),VLOOKUP(B58,'[6]Obračun rezultata A sektora'!$D$2:$I$51,3,FALSE),"")</f>
        <v/>
      </c>
      <c r="F53" s="523" t="str">
        <f>VLOOKUP(B58,'[6]Obračun rezultata A sektora'!$D$2:G$51,4,FALSE)</f>
        <v/>
      </c>
      <c r="G53" s="523" t="str">
        <f>VLOOKUP(C53,'[6]Pojedinačni plasman'!$A$6:$G$155,7,FALSE)</f>
        <v/>
      </c>
      <c r="H53" s="786" t="str">
        <f>VLOOKUP(B58,'[6]Ekipni plasman'!$B$6:$F$55,5,FALSE)</f>
        <v/>
      </c>
      <c r="I53" s="787"/>
      <c r="K53" s="527" t="str">
        <f>IF(ISNUMBER(M53)=TRUE,VLOOKUP(K58,'[6]Obračun rezultata A sektora'!$D$2:$J$51,7,0),"")</f>
        <v/>
      </c>
      <c r="L53" s="526" t="str">
        <f>VLOOKUP(K58,'[6]Obračun rezultata A sektora'!$D$2:$E$51,2,FALSE)</f>
        <v/>
      </c>
      <c r="M53" s="525" t="str">
        <f>VLOOKUP(K58,'[6]Obračun rezultata A sektora'!$D$2:$H$51,5,FALSE)</f>
        <v/>
      </c>
      <c r="N53" s="524" t="str">
        <f>IF(AND(ISNUMBER(M53)=TRUE,ISNUMBER(O53)=TRUE),VLOOKUP(K58,'[6]Obračun rezultata A sektora'!$D$2:$I$51,3,FALSE),"")</f>
        <v/>
      </c>
      <c r="O53" s="523" t="str">
        <f>VLOOKUP(K58,'[6]Obračun rezultata A sektora'!$D$2:G$51,4,FALSE)</f>
        <v/>
      </c>
      <c r="P53" s="523" t="str">
        <f>VLOOKUP(L53,'[6]Pojedinačni plasman'!$A$6:$G$155,7,FALSE)</f>
        <v/>
      </c>
      <c r="Q53" s="786" t="str">
        <f>VLOOKUP(K58,'[6]Ekipni plasman'!$B$6:$F$55,5,FALSE)</f>
        <v/>
      </c>
      <c r="R53" s="787"/>
    </row>
    <row r="54" spans="2:18" s="512" customFormat="1" ht="15" customHeight="1" x14ac:dyDescent="0.2">
      <c r="B54" s="521" t="str">
        <f>IF(ISNUMBER(D54)=TRUE,VLOOKUP(B58,'[6]Obračun rezultata B sektora'!$D$2:$J$51,7,0),"")</f>
        <v/>
      </c>
      <c r="C54" s="522" t="str">
        <f>VLOOKUP(B58,'[6]Obračun rezultata B sektora'!$D$2:$E$51,2,FALSE)</f>
        <v/>
      </c>
      <c r="D54" s="518" t="str">
        <f>VLOOKUP(B58,'[6]Obračun rezultata B sektora'!$D$2:$H$51,5,FALSE)</f>
        <v/>
      </c>
      <c r="E54" s="520" t="str">
        <f>IF(AND(ISNUMBER(D54)=TRUE,ISNUMBER(F54)=TRUE),VLOOKUP(B58,'[6]Obračun rezultata B sektora'!$D$2:$I$51,3,FALSE),"")</f>
        <v/>
      </c>
      <c r="F54" s="519" t="str">
        <f>VLOOKUP(B58,'[6]Obračun rezultata B sektora'!$D$2:G$51,4,FALSE)</f>
        <v/>
      </c>
      <c r="G54" s="519" t="str">
        <f>VLOOKUP(C54,'[6]Pojedinačni plasman'!$A$6:$G$155,7,FALSE)</f>
        <v/>
      </c>
      <c r="H54" s="788"/>
      <c r="I54" s="789"/>
      <c r="K54" s="521" t="str">
        <f>IF(ISNUMBER(M54)=TRUE,VLOOKUP(K58,'[6]Obračun rezultata B sektora'!$D$2:$J$51,7,0),"")</f>
        <v/>
      </c>
      <c r="L54" s="522" t="str">
        <f>VLOOKUP(K58,'[6]Obračun rezultata B sektora'!$D$2:$E$51,2,FALSE)</f>
        <v/>
      </c>
      <c r="M54" s="518" t="str">
        <f>VLOOKUP(K58,'[6]Obračun rezultata B sektora'!$D$2:$H$51,5,FALSE)</f>
        <v/>
      </c>
      <c r="N54" s="520" t="str">
        <f>IF(AND(ISNUMBER(M54)=TRUE,ISNUMBER(O54)=TRUE),VLOOKUP(K58,'[6]Obračun rezultata B sektora'!$D$2:$I$51,3,FALSE),"")</f>
        <v/>
      </c>
      <c r="O54" s="519" t="str">
        <f>VLOOKUP(K58,'[6]Obračun rezultata B sektora'!$D$2:G$51,4,FALSE)</f>
        <v/>
      </c>
      <c r="P54" s="519" t="str">
        <f>VLOOKUP(L54,'[6]Pojedinačni plasman'!$A$6:$G$155,7,FALSE)</f>
        <v/>
      </c>
      <c r="Q54" s="788"/>
      <c r="R54" s="789"/>
    </row>
    <row r="55" spans="2:18" s="512" customFormat="1" ht="15" customHeight="1" x14ac:dyDescent="0.2">
      <c r="B55" s="521" t="str">
        <f>IF(ISNUMBER(D55)=TRUE,VLOOKUP(B58,'[6]Obračun rezultata C sektora'!$D$2:$J$51,7,0),"")</f>
        <v/>
      </c>
      <c r="C55" s="522" t="str">
        <f>VLOOKUP(B58,'[6]Obračun rezultata C sektora'!$D$2:$E$51,2,FALSE)</f>
        <v/>
      </c>
      <c r="D55" s="518" t="str">
        <f>VLOOKUP(B58,'[6]Obračun rezultata C sektora'!$D$2:$H$51,5,FALSE)</f>
        <v/>
      </c>
      <c r="E55" s="520" t="str">
        <f>IF(AND(ISNUMBER(D55)=TRUE,ISNUMBER(F55)=TRUE),VLOOKUP(B58,'[6]Obračun rezultata C sektora'!$D$2:$I$51,3,FALSE),"")</f>
        <v/>
      </c>
      <c r="F55" s="519" t="str">
        <f>VLOOKUP(B58,'[6]Obračun rezultata C sektora'!$D$2:G$51,4,FALSE)</f>
        <v/>
      </c>
      <c r="G55" s="519" t="str">
        <f>VLOOKUP(C55,'[6]Pojedinačni plasman'!$A$6:$G$155,7,FALSE)</f>
        <v/>
      </c>
      <c r="H55" s="788"/>
      <c r="I55" s="789"/>
      <c r="K55" s="521" t="str">
        <f>IF(ISNUMBER(M55)=TRUE,VLOOKUP(K58,'[6]Obračun rezultata C sektora'!$D$2:$J$51,7,0),"")</f>
        <v/>
      </c>
      <c r="L55" s="522" t="str">
        <f>VLOOKUP(K58,'[6]Obračun rezultata C sektora'!$D$2:$E$51,2,FALSE)</f>
        <v/>
      </c>
      <c r="M55" s="518" t="str">
        <f>VLOOKUP(K58,'[6]Obračun rezultata C sektora'!$D$2:$H$51,5,FALSE)</f>
        <v/>
      </c>
      <c r="N55" s="520" t="str">
        <f>IF(AND(ISNUMBER(M55)=TRUE,ISNUMBER(O55)=TRUE),VLOOKUP(K58,'[6]Obračun rezultata C sektora'!$D$2:$I$51,3,FALSE),"")</f>
        <v/>
      </c>
      <c r="O55" s="519" t="str">
        <f>VLOOKUP(K58,'[6]Obračun rezultata C sektora'!$D$2:G$51,4,FALSE)</f>
        <v/>
      </c>
      <c r="P55" s="519" t="str">
        <f>VLOOKUP(L55,'[6]Pojedinačni plasman'!$A$6:$G$155,7,FALSE)</f>
        <v/>
      </c>
      <c r="Q55" s="788"/>
      <c r="R55" s="789"/>
    </row>
    <row r="56" spans="2:18" s="512" customFormat="1" ht="15" customHeight="1" x14ac:dyDescent="0.2">
      <c r="B56" s="521"/>
      <c r="C56" s="520"/>
      <c r="D56" s="518"/>
      <c r="E56" s="520"/>
      <c r="F56" s="519"/>
      <c r="G56" s="519"/>
      <c r="H56" s="788"/>
      <c r="I56" s="789"/>
      <c r="K56" s="521"/>
      <c r="L56" s="520"/>
      <c r="M56" s="518"/>
      <c r="N56" s="520"/>
      <c r="O56" s="519"/>
      <c r="P56" s="519"/>
      <c r="Q56" s="788"/>
      <c r="R56" s="789"/>
    </row>
    <row r="57" spans="2:18" s="512" customFormat="1" ht="15" customHeight="1" x14ac:dyDescent="0.2">
      <c r="B57" s="521"/>
      <c r="C57" s="520"/>
      <c r="D57" s="518"/>
      <c r="E57" s="520"/>
      <c r="F57" s="519"/>
      <c r="G57" s="519"/>
      <c r="H57" s="788"/>
      <c r="I57" s="789"/>
      <c r="K57" s="521"/>
      <c r="L57" s="520"/>
      <c r="M57" s="518"/>
      <c r="N57" s="520"/>
      <c r="O57" s="519"/>
      <c r="P57" s="519"/>
      <c r="Q57" s="788"/>
      <c r="R57" s="789"/>
    </row>
    <row r="58" spans="2:18" ht="21" thickBot="1" x14ac:dyDescent="0.35">
      <c r="B58" s="783" t="str">
        <f>IF(ISNONTEXT('[6]Ekipni plasman'!$B$12)=FALSE,'[6]Ekipni plasman'!$B$12,"")</f>
        <v/>
      </c>
      <c r="C58" s="784"/>
      <c r="D58" s="785"/>
      <c r="E58" s="516" t="str">
        <f>VLOOKUP(B58,'[6]Ekipni plasman'!$B$6:$F$55,3,FALSE)</f>
        <v/>
      </c>
      <c r="F58" s="515" t="str">
        <f>VLOOKUP(B58,'[6]Ekipni plasman'!$B$6:$F$55,2,FALSE)</f>
        <v/>
      </c>
      <c r="G58" s="514"/>
      <c r="H58" s="790"/>
      <c r="I58" s="791"/>
      <c r="J58" s="517"/>
      <c r="K58" s="783" t="str">
        <f>IF(ISNONTEXT('[6]Ekipni plasman'!$B$22)=FALSE,'[6]Ekipni plasman'!$B$22,"")</f>
        <v/>
      </c>
      <c r="L58" s="784"/>
      <c r="M58" s="785"/>
      <c r="N58" s="516" t="str">
        <f>VLOOKUP(K58,'[6]Ekipni plasman'!$B$6:$F$55,3,FALSE)</f>
        <v/>
      </c>
      <c r="O58" s="515" t="str">
        <f>VLOOKUP(K58,'[6]Ekipni plasman'!$B$6:$F$55,2,FALSE)</f>
        <v/>
      </c>
      <c r="P58" s="514"/>
      <c r="Q58" s="790"/>
      <c r="R58" s="791"/>
    </row>
    <row r="59" spans="2:18" ht="12" customHeight="1" thickBot="1" x14ac:dyDescent="0.25">
      <c r="B59" s="507"/>
      <c r="D59" s="507"/>
      <c r="G59" s="507"/>
      <c r="H59" s="508"/>
      <c r="I59" s="507"/>
    </row>
    <row r="60" spans="2:18" s="512" customFormat="1" ht="15" customHeight="1" x14ac:dyDescent="0.2">
      <c r="B60" s="527" t="str">
        <f>IF(ISNUMBER(D60)=TRUE,VLOOKUP(B65,'[6]Obračun rezultata A sektora'!$D$2:$J$51,7,0),"")</f>
        <v/>
      </c>
      <c r="C60" s="526" t="str">
        <f>VLOOKUP(B65,'[6]Obračun rezultata A sektora'!$D$2:$E$51,2,FALSE)</f>
        <v/>
      </c>
      <c r="D60" s="525" t="str">
        <f>VLOOKUP(B65,'[6]Obračun rezultata A sektora'!$D$2:$H$51,5,FALSE)</f>
        <v/>
      </c>
      <c r="E60" s="524" t="str">
        <f>IF(AND(ISNUMBER(D60)=TRUE,ISNUMBER(F60)=TRUE),VLOOKUP(B65,'[6]Obračun rezultata A sektora'!$D$2:$I$51,3,FALSE),"")</f>
        <v/>
      </c>
      <c r="F60" s="523" t="str">
        <f>VLOOKUP(B65,'[6]Obračun rezultata A sektora'!$D$2:G$51,4,FALSE)</f>
        <v/>
      </c>
      <c r="G60" s="523" t="str">
        <f>VLOOKUP(C60,'[6]Pojedinačni plasman'!$A$6:$G$155,7,FALSE)</f>
        <v/>
      </c>
      <c r="H60" s="786" t="str">
        <f>VLOOKUP(B65,'[6]Ekipni plasman'!$B$6:$F$55,5,FALSE)</f>
        <v/>
      </c>
      <c r="I60" s="787"/>
      <c r="K60" s="527" t="str">
        <f>IF(ISNUMBER(M60)=TRUE,VLOOKUP(K65,'[6]Obračun rezultata A sektora'!$D$2:$J$51,7,0),"")</f>
        <v/>
      </c>
      <c r="L60" s="526" t="str">
        <f>VLOOKUP(K65,'[6]Obračun rezultata A sektora'!$D$2:$E$51,2,FALSE)</f>
        <v/>
      </c>
      <c r="M60" s="525" t="str">
        <f>VLOOKUP(K65,'[6]Obračun rezultata A sektora'!$D$2:$H$51,5,FALSE)</f>
        <v/>
      </c>
      <c r="N60" s="524" t="str">
        <f>IF(AND(ISNUMBER(M60)=TRUE,ISNUMBER(O60)=TRUE),VLOOKUP(K65,'[6]Obračun rezultata A sektora'!$D$2:$I$51,3,FALSE),"")</f>
        <v/>
      </c>
      <c r="O60" s="523" t="str">
        <f>VLOOKUP(K65,'[6]Obračun rezultata A sektora'!$D$2:G$51,4,FALSE)</f>
        <v/>
      </c>
      <c r="P60" s="523" t="str">
        <f>VLOOKUP(L60,'[6]Pojedinačni plasman'!$A$6:$G$155,7,FALSE)</f>
        <v/>
      </c>
      <c r="Q60" s="786" t="str">
        <f>VLOOKUP(K65,'[6]Ekipni plasman'!$B$6:$F$55,5,FALSE)</f>
        <v/>
      </c>
      <c r="R60" s="787"/>
    </row>
    <row r="61" spans="2:18" s="512" customFormat="1" ht="15" customHeight="1" x14ac:dyDescent="0.2">
      <c r="B61" s="521" t="str">
        <f>IF(ISNUMBER(D61)=TRUE,VLOOKUP(B65,'[6]Obračun rezultata B sektora'!$D$2:$J$51,7,0),"")</f>
        <v/>
      </c>
      <c r="C61" s="522" t="str">
        <f>VLOOKUP(B65,'[6]Obračun rezultata B sektora'!$D$2:$E$51,2,FALSE)</f>
        <v/>
      </c>
      <c r="D61" s="518" t="str">
        <f>VLOOKUP(B65,'[6]Obračun rezultata B sektora'!$D$2:$H$51,5,FALSE)</f>
        <v/>
      </c>
      <c r="E61" s="520" t="str">
        <f>IF(AND(ISNUMBER(D61)=TRUE,ISNUMBER(F61)=TRUE),VLOOKUP(B65,'[6]Obračun rezultata B sektora'!$D$2:$I$51,3,FALSE),"")</f>
        <v/>
      </c>
      <c r="F61" s="519" t="str">
        <f>VLOOKUP(B65,'[6]Obračun rezultata B sektora'!$D$2:G$51,4,FALSE)</f>
        <v/>
      </c>
      <c r="G61" s="519" t="str">
        <f>VLOOKUP(C61,'[6]Pojedinačni plasman'!$A$6:$G$155,7,FALSE)</f>
        <v/>
      </c>
      <c r="H61" s="788"/>
      <c r="I61" s="789"/>
      <c r="K61" s="521" t="str">
        <f>IF(ISNUMBER(M61)=TRUE,VLOOKUP(K65,'[6]Obračun rezultata B sektora'!$D$2:$J$51,7,0),"")</f>
        <v/>
      </c>
      <c r="L61" s="522" t="str">
        <f>VLOOKUP(K65,'[6]Obračun rezultata B sektora'!$D$2:$E$51,2,FALSE)</f>
        <v/>
      </c>
      <c r="M61" s="518" t="str">
        <f>VLOOKUP(K65,'[6]Obračun rezultata B sektora'!$D$2:$H$51,5,FALSE)</f>
        <v/>
      </c>
      <c r="N61" s="520" t="str">
        <f>IF(AND(ISNUMBER(M61)=TRUE,ISNUMBER(O61)=TRUE),VLOOKUP(K65,'[6]Obračun rezultata B sektora'!$D$2:$I$51,3,FALSE),"")</f>
        <v/>
      </c>
      <c r="O61" s="519" t="str">
        <f>VLOOKUP(K65,'[6]Obračun rezultata B sektora'!$D$2:G$51,4,FALSE)</f>
        <v/>
      </c>
      <c r="P61" s="519" t="str">
        <f>VLOOKUP(L61,'[6]Pojedinačni plasman'!$A$6:$G$155,7,FALSE)</f>
        <v/>
      </c>
      <c r="Q61" s="788"/>
      <c r="R61" s="789"/>
    </row>
    <row r="62" spans="2:18" s="512" customFormat="1" ht="15" customHeight="1" x14ac:dyDescent="0.2">
      <c r="B62" s="521" t="str">
        <f>IF(ISNUMBER(D62)=TRUE,VLOOKUP(B65,'[6]Obračun rezultata C sektora'!$D$2:$J$51,7,0),"")</f>
        <v/>
      </c>
      <c r="C62" s="522" t="str">
        <f>VLOOKUP(B65,'[6]Obračun rezultata C sektora'!$D$2:$E$51,2,FALSE)</f>
        <v/>
      </c>
      <c r="D62" s="518" t="str">
        <f>VLOOKUP(B65,'[6]Obračun rezultata C sektora'!$D$2:$H$51,5,FALSE)</f>
        <v/>
      </c>
      <c r="E62" s="520" t="str">
        <f>IF(AND(ISNUMBER(D62)=TRUE,ISNUMBER(F62)=TRUE),VLOOKUP(B65,'[6]Obračun rezultata C sektora'!$D$2:$I$51,3,FALSE),"")</f>
        <v/>
      </c>
      <c r="F62" s="519" t="str">
        <f>VLOOKUP(B65,'[6]Obračun rezultata C sektora'!$D$2:G$51,4,FALSE)</f>
        <v/>
      </c>
      <c r="G62" s="519" t="str">
        <f>VLOOKUP(C62,'[6]Pojedinačni plasman'!$A$6:$G$155,7,FALSE)</f>
        <v/>
      </c>
      <c r="H62" s="788"/>
      <c r="I62" s="789"/>
      <c r="K62" s="521" t="str">
        <f>IF(ISNUMBER(M62)=TRUE,VLOOKUP(K65,'[6]Obračun rezultata C sektora'!$D$2:$J$51,7,0),"")</f>
        <v/>
      </c>
      <c r="L62" s="522" t="str">
        <f>VLOOKUP(K65,'[6]Obračun rezultata C sektora'!$D$2:$E$51,2,FALSE)</f>
        <v/>
      </c>
      <c r="M62" s="518" t="str">
        <f>VLOOKUP(K65,'[6]Obračun rezultata C sektora'!$D$2:$H$51,5,FALSE)</f>
        <v/>
      </c>
      <c r="N62" s="520" t="str">
        <f>IF(AND(ISNUMBER(M62)=TRUE,ISNUMBER(O62)=TRUE),VLOOKUP(K65,'[6]Obračun rezultata C sektora'!$D$2:$I$51,3,FALSE),"")</f>
        <v/>
      </c>
      <c r="O62" s="519" t="str">
        <f>VLOOKUP(K65,'[6]Obračun rezultata C sektora'!$D$2:G$51,4,FALSE)</f>
        <v/>
      </c>
      <c r="P62" s="519" t="str">
        <f>VLOOKUP(L62,'[6]Pojedinačni plasman'!$A$6:$G$155,7,FALSE)</f>
        <v/>
      </c>
      <c r="Q62" s="788"/>
      <c r="R62" s="789"/>
    </row>
    <row r="63" spans="2:18" s="512" customFormat="1" ht="15" customHeight="1" x14ac:dyDescent="0.2">
      <c r="B63" s="521"/>
      <c r="C63" s="520"/>
      <c r="D63" s="518"/>
      <c r="E63" s="520"/>
      <c r="F63" s="519"/>
      <c r="G63" s="519"/>
      <c r="H63" s="788"/>
      <c r="I63" s="789"/>
      <c r="K63" s="521"/>
      <c r="L63" s="520"/>
      <c r="M63" s="518"/>
      <c r="N63" s="520"/>
      <c r="O63" s="519"/>
      <c r="P63" s="519"/>
      <c r="Q63" s="788"/>
      <c r="R63" s="789"/>
    </row>
    <row r="64" spans="2:18" s="512" customFormat="1" ht="15" customHeight="1" x14ac:dyDescent="0.2">
      <c r="B64" s="521"/>
      <c r="C64" s="520"/>
      <c r="D64" s="518"/>
      <c r="E64" s="520"/>
      <c r="F64" s="519"/>
      <c r="G64" s="519"/>
      <c r="H64" s="788"/>
      <c r="I64" s="789"/>
      <c r="K64" s="521"/>
      <c r="L64" s="520"/>
      <c r="M64" s="518"/>
      <c r="N64" s="520"/>
      <c r="O64" s="519"/>
      <c r="P64" s="519"/>
      <c r="Q64" s="788"/>
      <c r="R64" s="789"/>
    </row>
    <row r="65" spans="2:18" ht="21" thickBot="1" x14ac:dyDescent="0.35">
      <c r="B65" s="783" t="str">
        <f>IF(ISNONTEXT('[6]Ekipni plasman'!$B$13)=FALSE,'[6]Ekipni plasman'!$B$13,"")</f>
        <v/>
      </c>
      <c r="C65" s="784"/>
      <c r="D65" s="785"/>
      <c r="E65" s="516" t="str">
        <f>VLOOKUP(B65,'[6]Ekipni plasman'!$B$6:$F$55,3,FALSE)</f>
        <v/>
      </c>
      <c r="F65" s="515" t="str">
        <f>VLOOKUP(B65,'[6]Ekipni plasman'!$B$6:$F$55,2,FALSE)</f>
        <v/>
      </c>
      <c r="G65" s="514"/>
      <c r="H65" s="790"/>
      <c r="I65" s="791"/>
      <c r="J65" s="517"/>
      <c r="K65" s="783" t="str">
        <f>IF(ISNONTEXT('[6]Ekipni plasman'!$B$23)=FALSE,'[6]Ekipni plasman'!$B$23,"")</f>
        <v/>
      </c>
      <c r="L65" s="784"/>
      <c r="M65" s="785"/>
      <c r="N65" s="516" t="str">
        <f>VLOOKUP(K65,'[6]Ekipni plasman'!$B$6:$F$55,3,FALSE)</f>
        <v/>
      </c>
      <c r="O65" s="515" t="str">
        <f>VLOOKUP(K65,'[6]Ekipni plasman'!$B$6:$F$55,2,FALSE)</f>
        <v/>
      </c>
      <c r="P65" s="514"/>
      <c r="Q65" s="790"/>
      <c r="R65" s="791"/>
    </row>
    <row r="66" spans="2:18" ht="12" customHeight="1" thickBot="1" x14ac:dyDescent="0.25">
      <c r="B66" s="507"/>
      <c r="D66" s="507"/>
      <c r="G66" s="507"/>
      <c r="H66" s="508"/>
      <c r="I66" s="507"/>
    </row>
    <row r="67" spans="2:18" s="512" customFormat="1" ht="15" customHeight="1" x14ac:dyDescent="0.2">
      <c r="B67" s="527" t="str">
        <f>IF(ISNUMBER(D67)=TRUE,VLOOKUP(B72,'[6]Obračun rezultata A sektora'!$D$2:$J$51,7,0),"")</f>
        <v/>
      </c>
      <c r="C67" s="526" t="str">
        <f>VLOOKUP(B72,'[6]Obračun rezultata A sektora'!$D$2:$E$51,2,FALSE)</f>
        <v/>
      </c>
      <c r="D67" s="525" t="str">
        <f>VLOOKUP(B72,'[6]Obračun rezultata A sektora'!$D$2:$H$51,5,FALSE)</f>
        <v/>
      </c>
      <c r="E67" s="524" t="str">
        <f>IF(AND(ISNUMBER(D67)=TRUE,ISNUMBER(F67)=TRUE),VLOOKUP(B72,'[6]Obračun rezultata A sektora'!$D$2:$I$51,3,FALSE),"")</f>
        <v/>
      </c>
      <c r="F67" s="523" t="str">
        <f>VLOOKUP(B72,'[6]Obračun rezultata A sektora'!$D$2:G$51,4,FALSE)</f>
        <v/>
      </c>
      <c r="G67" s="523" t="str">
        <f>VLOOKUP(C67,'[6]Pojedinačni plasman'!$A$6:$G$155,7,FALSE)</f>
        <v/>
      </c>
      <c r="H67" s="786" t="str">
        <f>VLOOKUP(B72,'[6]Ekipni plasman'!$B$6:$F$55,5,FALSE)</f>
        <v/>
      </c>
      <c r="I67" s="787"/>
      <c r="K67" s="527" t="str">
        <f>IF(ISNUMBER(M67)=TRUE,VLOOKUP(K72,'[6]Obračun rezultata A sektora'!$D$2:$J$51,7,0),"")</f>
        <v/>
      </c>
      <c r="L67" s="526" t="str">
        <f>VLOOKUP(K72,'[6]Obračun rezultata A sektora'!$D$2:$E$51,2,FALSE)</f>
        <v/>
      </c>
      <c r="M67" s="525" t="str">
        <f>VLOOKUP(K72,'[6]Obračun rezultata A sektora'!$D$2:$H$51,5,FALSE)</f>
        <v/>
      </c>
      <c r="N67" s="524" t="str">
        <f>IF(AND(ISNUMBER(M67)=TRUE,ISNUMBER(O67)=TRUE),VLOOKUP(K72,'[6]Obračun rezultata A sektora'!$D$2:$I$51,3,FALSE),"")</f>
        <v/>
      </c>
      <c r="O67" s="523" t="str">
        <f>VLOOKUP(K72,'[6]Obračun rezultata A sektora'!$D$2:G$51,4,FALSE)</f>
        <v/>
      </c>
      <c r="P67" s="523" t="str">
        <f>VLOOKUP(L67,'[6]Pojedinačni plasman'!$A$6:$G$155,7,FALSE)</f>
        <v/>
      </c>
      <c r="Q67" s="786" t="str">
        <f>VLOOKUP(K72,'[6]Ekipni plasman'!$B$6:$F$55,5,FALSE)</f>
        <v/>
      </c>
      <c r="R67" s="787"/>
    </row>
    <row r="68" spans="2:18" s="512" customFormat="1" ht="15" customHeight="1" x14ac:dyDescent="0.2">
      <c r="B68" s="521" t="str">
        <f>IF(ISNUMBER(D68)=TRUE,VLOOKUP(B72,'[6]Obračun rezultata B sektora'!$D$2:$J$51,7,0),"")</f>
        <v/>
      </c>
      <c r="C68" s="522" t="str">
        <f>VLOOKUP(B72,'[6]Obračun rezultata B sektora'!$D$2:$E$51,2,FALSE)</f>
        <v/>
      </c>
      <c r="D68" s="518" t="str">
        <f>VLOOKUP(B72,'[6]Obračun rezultata B sektora'!$D$2:$H$51,5,FALSE)</f>
        <v/>
      </c>
      <c r="E68" s="520" t="str">
        <f>IF(AND(ISNUMBER(D68)=TRUE,ISNUMBER(F68)=TRUE),VLOOKUP(B72,'[6]Obračun rezultata B sektora'!$D$2:$I$51,3,FALSE),"")</f>
        <v/>
      </c>
      <c r="F68" s="519" t="str">
        <f>VLOOKUP(B72,'[6]Obračun rezultata B sektora'!$D$2:G$51,4,FALSE)</f>
        <v/>
      </c>
      <c r="G68" s="519" t="str">
        <f>VLOOKUP(C68,'[6]Pojedinačni plasman'!$A$6:$G$155,7,FALSE)</f>
        <v/>
      </c>
      <c r="H68" s="788"/>
      <c r="I68" s="789"/>
      <c r="K68" s="521" t="str">
        <f>IF(ISNUMBER(M68)=TRUE,VLOOKUP(K72,'[6]Obračun rezultata B sektora'!$D$2:$J$51,7,0),"")</f>
        <v/>
      </c>
      <c r="L68" s="522" t="str">
        <f>VLOOKUP(K72,'[6]Obračun rezultata B sektora'!$D$2:$E$51,2,FALSE)</f>
        <v/>
      </c>
      <c r="M68" s="518" t="str">
        <f>VLOOKUP(K72,'[6]Obračun rezultata B sektora'!$D$2:$H$51,5,FALSE)</f>
        <v/>
      </c>
      <c r="N68" s="520" t="str">
        <f>IF(AND(ISNUMBER(M68)=TRUE,ISNUMBER(O68)=TRUE),VLOOKUP(K72,'[6]Obračun rezultata B sektora'!$D$2:$I$51,3,FALSE),"")</f>
        <v/>
      </c>
      <c r="O68" s="519" t="str">
        <f>VLOOKUP(K72,'[6]Obračun rezultata B sektora'!$D$2:G$51,4,FALSE)</f>
        <v/>
      </c>
      <c r="P68" s="519" t="str">
        <f>VLOOKUP(L68,'[6]Pojedinačni plasman'!$A$6:$G$155,7,FALSE)</f>
        <v/>
      </c>
      <c r="Q68" s="788"/>
      <c r="R68" s="789"/>
    </row>
    <row r="69" spans="2:18" s="512" customFormat="1" ht="15" customHeight="1" x14ac:dyDescent="0.2">
      <c r="B69" s="521" t="str">
        <f>IF(ISNUMBER(D69)=TRUE,VLOOKUP(B72,'[6]Obračun rezultata C sektora'!$D$2:$J$51,7,0),"")</f>
        <v/>
      </c>
      <c r="C69" s="522" t="str">
        <f>VLOOKUP(B72,'[6]Obračun rezultata C sektora'!$D$2:$E$51,2,FALSE)</f>
        <v/>
      </c>
      <c r="D69" s="518" t="str">
        <f>VLOOKUP(B72,'[6]Obračun rezultata C sektora'!$D$2:$H$51,5,FALSE)</f>
        <v/>
      </c>
      <c r="E69" s="520" t="str">
        <f>IF(AND(ISNUMBER(D69)=TRUE,ISNUMBER(F69)=TRUE),VLOOKUP(B72,'[6]Obračun rezultata C sektora'!$D$2:$I$51,3,FALSE),"")</f>
        <v/>
      </c>
      <c r="F69" s="519" t="str">
        <f>VLOOKUP(B72,'[6]Obračun rezultata C sektora'!$D$2:G$51,4,FALSE)</f>
        <v/>
      </c>
      <c r="G69" s="519" t="str">
        <f>VLOOKUP(C69,'[6]Pojedinačni plasman'!$A$6:$G$155,7,FALSE)</f>
        <v/>
      </c>
      <c r="H69" s="788"/>
      <c r="I69" s="789"/>
      <c r="K69" s="521" t="str">
        <f>IF(ISNUMBER(M69)=TRUE,VLOOKUP(K72,'[6]Obračun rezultata C sektora'!$D$2:$J$51,7,0),"")</f>
        <v/>
      </c>
      <c r="L69" s="522" t="str">
        <f>VLOOKUP(K72,'[6]Obračun rezultata C sektora'!$D$2:$E$51,2,FALSE)</f>
        <v/>
      </c>
      <c r="M69" s="518" t="str">
        <f>VLOOKUP(K72,'[6]Obračun rezultata C sektora'!$D$2:$H$51,5,FALSE)</f>
        <v/>
      </c>
      <c r="N69" s="520" t="str">
        <f>IF(AND(ISNUMBER(M69)=TRUE,ISNUMBER(O69)=TRUE),VLOOKUP(K72,'[6]Obračun rezultata C sektora'!$D$2:$I$51,3,FALSE),"")</f>
        <v/>
      </c>
      <c r="O69" s="519" t="str">
        <f>VLOOKUP(K72,'[6]Obračun rezultata C sektora'!$D$2:G$51,4,FALSE)</f>
        <v/>
      </c>
      <c r="P69" s="519" t="str">
        <f>VLOOKUP(L69,'[6]Pojedinačni plasman'!$A$6:$G$155,7,FALSE)</f>
        <v/>
      </c>
      <c r="Q69" s="788"/>
      <c r="R69" s="789"/>
    </row>
    <row r="70" spans="2:18" s="512" customFormat="1" ht="15" customHeight="1" x14ac:dyDescent="0.2">
      <c r="B70" s="521"/>
      <c r="C70" s="520"/>
      <c r="D70" s="518"/>
      <c r="E70" s="520"/>
      <c r="F70" s="519"/>
      <c r="G70" s="519"/>
      <c r="H70" s="788"/>
      <c r="I70" s="789"/>
      <c r="K70" s="521"/>
      <c r="L70" s="520"/>
      <c r="M70" s="518"/>
      <c r="N70" s="520"/>
      <c r="O70" s="519"/>
      <c r="P70" s="519"/>
      <c r="Q70" s="788"/>
      <c r="R70" s="789"/>
    </row>
    <row r="71" spans="2:18" s="512" customFormat="1" ht="15" customHeight="1" x14ac:dyDescent="0.2">
      <c r="B71" s="521"/>
      <c r="C71" s="520"/>
      <c r="D71" s="518"/>
      <c r="E71" s="520"/>
      <c r="F71" s="519"/>
      <c r="G71" s="519"/>
      <c r="H71" s="788"/>
      <c r="I71" s="789"/>
      <c r="K71" s="521"/>
      <c r="L71" s="520"/>
      <c r="M71" s="518"/>
      <c r="N71" s="520"/>
      <c r="O71" s="519"/>
      <c r="P71" s="519"/>
      <c r="Q71" s="788"/>
      <c r="R71" s="789"/>
    </row>
    <row r="72" spans="2:18" ht="21" thickBot="1" x14ac:dyDescent="0.35">
      <c r="B72" s="783" t="str">
        <f>IF(ISNONTEXT('[6]Ekipni plasman'!$B$14)=FALSE,'[6]Ekipni plasman'!$B$14,"")</f>
        <v/>
      </c>
      <c r="C72" s="784"/>
      <c r="D72" s="785"/>
      <c r="E72" s="516" t="str">
        <f>VLOOKUP(B72,'[6]Ekipni plasman'!$B$6:$F$55,3,FALSE)</f>
        <v/>
      </c>
      <c r="F72" s="515" t="str">
        <f>VLOOKUP(B72,'[6]Ekipni plasman'!$B$6:$F$55,2,FALSE)</f>
        <v/>
      </c>
      <c r="G72" s="514"/>
      <c r="H72" s="790"/>
      <c r="I72" s="791"/>
      <c r="J72" s="517"/>
      <c r="K72" s="783" t="str">
        <f>IF(ISNONTEXT('[6]Ekipni plasman'!$B$24)=FALSE,'[6]Ekipni plasman'!$B$24,"")</f>
        <v/>
      </c>
      <c r="L72" s="784"/>
      <c r="M72" s="785"/>
      <c r="N72" s="516" t="str">
        <f>VLOOKUP(K72,'[6]Ekipni plasman'!$B$6:$F$55,3,FALSE)</f>
        <v/>
      </c>
      <c r="O72" s="515" t="str">
        <f>VLOOKUP(K72,'[6]Ekipni plasman'!$B$6:$F$55,2,FALSE)</f>
        <v/>
      </c>
      <c r="P72" s="514"/>
      <c r="Q72" s="790"/>
      <c r="R72" s="791"/>
    </row>
    <row r="73" spans="2:18" ht="12" customHeight="1" thickBot="1" x14ac:dyDescent="0.25">
      <c r="B73" s="507"/>
      <c r="D73" s="507"/>
      <c r="G73" s="507"/>
      <c r="H73" s="508"/>
      <c r="I73" s="507"/>
    </row>
    <row r="74" spans="2:18" s="512" customFormat="1" ht="15" customHeight="1" x14ac:dyDescent="0.2">
      <c r="B74" s="527" t="str">
        <f>IF(ISNUMBER(D74)=TRUE,VLOOKUP(B79,'[6]Obračun rezultata A sektora'!$D$2:$J$51,7,0),"")</f>
        <v/>
      </c>
      <c r="C74" s="526" t="str">
        <f>VLOOKUP(B79,'[6]Obračun rezultata A sektora'!$D$2:$E$51,2,FALSE)</f>
        <v/>
      </c>
      <c r="D74" s="525" t="str">
        <f>VLOOKUP(B79,'[6]Obračun rezultata A sektora'!$D$2:$H$51,5,FALSE)</f>
        <v/>
      </c>
      <c r="E74" s="524" t="str">
        <f>IF(AND(ISNUMBER(D74)=TRUE,ISNUMBER(F74)=TRUE),VLOOKUP(B79,'[6]Obračun rezultata A sektora'!$D$2:$I$51,3,FALSE),"")</f>
        <v/>
      </c>
      <c r="F74" s="523" t="str">
        <f>VLOOKUP(B79,'[6]Obračun rezultata A sektora'!$D$2:G$51,4,FALSE)</f>
        <v/>
      </c>
      <c r="G74" s="523" t="str">
        <f>VLOOKUP(C74,'[6]Pojedinačni plasman'!$A$6:$G$155,7,FALSE)</f>
        <v/>
      </c>
      <c r="H74" s="786" t="str">
        <f>VLOOKUP(B79,'[6]Ekipni plasman'!$B$6:$F$55,5,FALSE)</f>
        <v/>
      </c>
      <c r="I74" s="787"/>
      <c r="K74" s="527" t="str">
        <f>IF(ISNUMBER(M74)=TRUE,VLOOKUP(K79,'[6]Obračun rezultata A sektora'!$D$2:$J$51,7,0),"")</f>
        <v/>
      </c>
      <c r="L74" s="526" t="str">
        <f>VLOOKUP(K79,'[6]Obračun rezultata A sektora'!$D$2:$E$51,2,FALSE)</f>
        <v/>
      </c>
      <c r="M74" s="525" t="str">
        <f>VLOOKUP(K79,'[6]Obračun rezultata A sektora'!$D$2:$H$51,5,FALSE)</f>
        <v/>
      </c>
      <c r="N74" s="524" t="str">
        <f>IF(AND(ISNUMBER(M74)=TRUE,ISNUMBER(O74)=TRUE),VLOOKUP(K79,'[6]Obračun rezultata A sektora'!$D$2:$I$51,3,FALSE),"")</f>
        <v/>
      </c>
      <c r="O74" s="523" t="str">
        <f>VLOOKUP(K79,'[6]Obračun rezultata A sektora'!$D$2:G$51,4,FALSE)</f>
        <v/>
      </c>
      <c r="P74" s="523" t="str">
        <f>VLOOKUP(L74,'[6]Pojedinačni plasman'!$A$6:$G$155,7,FALSE)</f>
        <v/>
      </c>
      <c r="Q74" s="786" t="str">
        <f>VLOOKUP(K79,'[6]Ekipni plasman'!$B$6:$F$55,5,FALSE)</f>
        <v/>
      </c>
      <c r="R74" s="787"/>
    </row>
    <row r="75" spans="2:18" s="512" customFormat="1" ht="15" customHeight="1" x14ac:dyDescent="0.2">
      <c r="B75" s="521" t="str">
        <f>IF(ISNUMBER(D75)=TRUE,VLOOKUP(B79,'[6]Obračun rezultata B sektora'!$D$2:$J$51,7,0),"")</f>
        <v/>
      </c>
      <c r="C75" s="522" t="str">
        <f>VLOOKUP(B79,'[6]Obračun rezultata B sektora'!$D$2:$E$51,2,FALSE)</f>
        <v/>
      </c>
      <c r="D75" s="518" t="str">
        <f>VLOOKUP(B79,'[6]Obračun rezultata B sektora'!$D$2:$H$51,5,FALSE)</f>
        <v/>
      </c>
      <c r="E75" s="520" t="str">
        <f>IF(AND(ISNUMBER(D75)=TRUE,ISNUMBER(F75)=TRUE),VLOOKUP(B79,'[6]Obračun rezultata B sektora'!$D$2:$I$51,3,FALSE),"")</f>
        <v/>
      </c>
      <c r="F75" s="519" t="str">
        <f>VLOOKUP(B79,'[6]Obračun rezultata B sektora'!$D$2:G$51,4,FALSE)</f>
        <v/>
      </c>
      <c r="G75" s="519" t="str">
        <f>VLOOKUP(C75,'[6]Pojedinačni plasman'!$A$6:$G$155,7,FALSE)</f>
        <v/>
      </c>
      <c r="H75" s="788"/>
      <c r="I75" s="789"/>
      <c r="K75" s="521" t="str">
        <f>IF(ISNUMBER(M75)=TRUE,VLOOKUP(K79,'[6]Obračun rezultata B sektora'!$D$2:$J$51,7,0),"")</f>
        <v/>
      </c>
      <c r="L75" s="522" t="str">
        <f>VLOOKUP(K79,'[6]Obračun rezultata B sektora'!$D$2:$E$51,2,FALSE)</f>
        <v/>
      </c>
      <c r="M75" s="518" t="str">
        <f>VLOOKUP(K79,'[6]Obračun rezultata B sektora'!$D$2:$H$51,5,FALSE)</f>
        <v/>
      </c>
      <c r="N75" s="520" t="str">
        <f>IF(AND(ISNUMBER(M75)=TRUE,ISNUMBER(O75)=TRUE),VLOOKUP(K79,'[6]Obračun rezultata B sektora'!$D$2:$I$51,3,FALSE),"")</f>
        <v/>
      </c>
      <c r="O75" s="519" t="str">
        <f>VLOOKUP(K79,'[6]Obračun rezultata B sektora'!$D$2:G$51,4,FALSE)</f>
        <v/>
      </c>
      <c r="P75" s="519" t="str">
        <f>VLOOKUP(L75,'[6]Pojedinačni plasman'!$A$6:$G$155,7,FALSE)</f>
        <v/>
      </c>
      <c r="Q75" s="788"/>
      <c r="R75" s="789"/>
    </row>
    <row r="76" spans="2:18" s="512" customFormat="1" ht="15" customHeight="1" x14ac:dyDescent="0.2">
      <c r="B76" s="521" t="str">
        <f>IF(ISNUMBER(D76)=TRUE,VLOOKUP(B79,'[6]Obračun rezultata C sektora'!$D$2:$J$51,7,0),"")</f>
        <v/>
      </c>
      <c r="C76" s="522" t="str">
        <f>VLOOKUP(B79,'[6]Obračun rezultata C sektora'!$D$2:$E$51,2,FALSE)</f>
        <v/>
      </c>
      <c r="D76" s="518" t="str">
        <f>VLOOKUP(B79,'[6]Obračun rezultata C sektora'!$D$2:$H$51,5,FALSE)</f>
        <v/>
      </c>
      <c r="E76" s="520" t="str">
        <f>IF(AND(ISNUMBER(D76)=TRUE,ISNUMBER(F76)=TRUE),VLOOKUP(B79,'[6]Obračun rezultata C sektora'!$D$2:$I$51,3,FALSE),"")</f>
        <v/>
      </c>
      <c r="F76" s="519" t="str">
        <f>VLOOKUP(B79,'[6]Obračun rezultata C sektora'!$D$2:G$51,4,FALSE)</f>
        <v/>
      </c>
      <c r="G76" s="519" t="str">
        <f>VLOOKUP(C76,'[6]Pojedinačni plasman'!$A$6:$G$155,7,FALSE)</f>
        <v/>
      </c>
      <c r="H76" s="788"/>
      <c r="I76" s="789"/>
      <c r="K76" s="521" t="str">
        <f>IF(ISNUMBER(M76)=TRUE,VLOOKUP(K79,'[6]Obračun rezultata C sektora'!$D$2:$J$51,7,0),"")</f>
        <v/>
      </c>
      <c r="L76" s="522" t="str">
        <f>VLOOKUP(K79,'[6]Obračun rezultata C sektora'!$D$2:$E$51,2,FALSE)</f>
        <v/>
      </c>
      <c r="M76" s="518" t="str">
        <f>VLOOKUP(K79,'[6]Obračun rezultata C sektora'!$D$2:$H$51,5,FALSE)</f>
        <v/>
      </c>
      <c r="N76" s="520" t="str">
        <f>IF(AND(ISNUMBER(M76)=TRUE,ISNUMBER(O76)=TRUE),VLOOKUP(K79,'[6]Obračun rezultata C sektora'!$D$2:$I$51,3,FALSE),"")</f>
        <v/>
      </c>
      <c r="O76" s="519" t="str">
        <f>VLOOKUP(K79,'[6]Obračun rezultata C sektora'!$D$2:G$51,4,FALSE)</f>
        <v/>
      </c>
      <c r="P76" s="519" t="str">
        <f>VLOOKUP(L76,'[6]Pojedinačni plasman'!$A$6:$G$155,7,FALSE)</f>
        <v/>
      </c>
      <c r="Q76" s="788"/>
      <c r="R76" s="789"/>
    </row>
    <row r="77" spans="2:18" s="512" customFormat="1" ht="15" customHeight="1" x14ac:dyDescent="0.2">
      <c r="B77" s="521"/>
      <c r="C77" s="520"/>
      <c r="D77" s="518"/>
      <c r="E77" s="520"/>
      <c r="F77" s="519"/>
      <c r="G77" s="519"/>
      <c r="H77" s="788"/>
      <c r="I77" s="789"/>
      <c r="K77" s="521"/>
      <c r="L77" s="520"/>
      <c r="M77" s="518"/>
      <c r="N77" s="520"/>
      <c r="O77" s="519"/>
      <c r="P77" s="519"/>
      <c r="Q77" s="788"/>
      <c r="R77" s="789"/>
    </row>
    <row r="78" spans="2:18" s="512" customFormat="1" ht="15" customHeight="1" x14ac:dyDescent="0.2">
      <c r="B78" s="521"/>
      <c r="C78" s="520"/>
      <c r="D78" s="518"/>
      <c r="E78" s="520"/>
      <c r="F78" s="519"/>
      <c r="G78" s="519"/>
      <c r="H78" s="788"/>
      <c r="I78" s="789"/>
      <c r="K78" s="521"/>
      <c r="L78" s="520"/>
      <c r="M78" s="518"/>
      <c r="N78" s="520"/>
      <c r="O78" s="519"/>
      <c r="P78" s="519"/>
      <c r="Q78" s="788"/>
      <c r="R78" s="789"/>
    </row>
    <row r="79" spans="2:18" ht="21" thickBot="1" x14ac:dyDescent="0.35">
      <c r="B79" s="783" t="str">
        <f>IF(ISNONTEXT('[6]Ekipni plasman'!$B$15)=FALSE,'[6]Ekipni plasman'!$B$15,"")</f>
        <v/>
      </c>
      <c r="C79" s="784"/>
      <c r="D79" s="785"/>
      <c r="E79" s="516" t="str">
        <f>VLOOKUP(B79,'[6]Ekipni plasman'!$B$6:$F$55,3,FALSE)</f>
        <v/>
      </c>
      <c r="F79" s="515" t="str">
        <f>VLOOKUP(B79,'[6]Ekipni plasman'!$B$6:$F$55,2,FALSE)</f>
        <v/>
      </c>
      <c r="G79" s="514"/>
      <c r="H79" s="790"/>
      <c r="I79" s="791"/>
      <c r="J79" s="517"/>
      <c r="K79" s="783" t="str">
        <f>IF(ISNONTEXT('[6]Ekipni plasman'!$B$25)=FALSE,'[6]Ekipni plasman'!$B$25,"")</f>
        <v/>
      </c>
      <c r="L79" s="784"/>
      <c r="M79" s="785"/>
      <c r="N79" s="516" t="str">
        <f>VLOOKUP(K79,'[6]Ekipni plasman'!$B$6:$F$55,3,FALSE)</f>
        <v/>
      </c>
      <c r="O79" s="515" t="str">
        <f>VLOOKUP(K79,'[6]Ekipni plasman'!$B$6:$F$55,2,FALSE)</f>
        <v/>
      </c>
      <c r="P79" s="514"/>
      <c r="Q79" s="790"/>
      <c r="R79" s="791"/>
    </row>
    <row r="81" spans="2:18" s="512" customFormat="1" x14ac:dyDescent="0.2">
      <c r="B81" s="513"/>
      <c r="C81" s="513" t="s">
        <v>246</v>
      </c>
      <c r="D81" s="513"/>
      <c r="F81" s="509"/>
      <c r="G81" s="513" t="s">
        <v>245</v>
      </c>
      <c r="H81" s="513"/>
      <c r="I81" s="513"/>
      <c r="L81" s="513" t="s">
        <v>244</v>
      </c>
      <c r="O81" s="509"/>
      <c r="P81" s="513" t="s">
        <v>243</v>
      </c>
      <c r="Q81" s="513" t="str">
        <f>IF(ISNUMBER($H$175)=TRUE,"1/3",IF(ISNUMBER($Q$93)=TRUE,"1/2",IF(ISNUMBER($H$11)=TRUE,"1/1","")))</f>
        <v>1/1</v>
      </c>
    </row>
    <row r="82" spans="2:18" s="512" customFormat="1" x14ac:dyDescent="0.2">
      <c r="B82" s="513"/>
      <c r="C82" s="513" t="str">
        <f>IF(ISBLANK('[6]Organizacija natjecanja'!$H$20)=TRUE,"",'[6]Organizacija natjecanja'!$H$20)</f>
        <v>MIROSLAV MIKULČIĆ</v>
      </c>
      <c r="D82" s="513"/>
      <c r="F82" s="509"/>
      <c r="G82" s="513" t="str">
        <f>IF(ISBLANK('[6]Organizacija natjecanja'!$H$16)=TRUE,"",'[6]Organizacija natjecanja'!$H$16)</f>
        <v>DRAGUTIN KEDMENEC</v>
      </c>
      <c r="H82" s="513"/>
      <c r="I82" s="513"/>
      <c r="L82" s="513" t="str">
        <f>IF(ISBLANK('[6]Organizacija natjecanja'!$H$18)=TRUE,"",'[6]Organizacija natjecanja'!$H$18)</f>
        <v>MIROSLAV MIKULČIĆ</v>
      </c>
      <c r="O82" s="509"/>
    </row>
    <row r="83" spans="2:18" s="512" customFormat="1" x14ac:dyDescent="0.2">
      <c r="B83" s="513"/>
      <c r="C83" s="513"/>
      <c r="D83" s="513"/>
      <c r="F83" s="509"/>
      <c r="G83" s="513"/>
      <c r="H83" s="513"/>
      <c r="I83" s="513"/>
      <c r="L83" s="513"/>
      <c r="O83" s="509"/>
    </row>
    <row r="84" spans="2:18" s="512" customFormat="1" x14ac:dyDescent="0.2">
      <c r="B84" s="513"/>
      <c r="C84" s="513"/>
      <c r="D84" s="513"/>
      <c r="F84" s="509"/>
      <c r="G84" s="513"/>
      <c r="H84" s="513"/>
      <c r="I84" s="513"/>
      <c r="L84" s="513"/>
      <c r="O84" s="509"/>
    </row>
    <row r="85" spans="2:18" s="512" customFormat="1" ht="18" x14ac:dyDescent="0.25">
      <c r="B85" s="513"/>
      <c r="C85" s="513"/>
      <c r="D85" s="540" t="s">
        <v>259</v>
      </c>
      <c r="F85" s="509"/>
      <c r="G85" s="513"/>
      <c r="H85" s="513"/>
      <c r="I85" s="513"/>
      <c r="L85" s="513"/>
      <c r="O85" s="509"/>
    </row>
    <row r="86" spans="2:18" s="512" customFormat="1" ht="18" x14ac:dyDescent="0.25">
      <c r="B86" s="513"/>
      <c r="C86" s="513"/>
      <c r="D86" s="540" t="s">
        <v>258</v>
      </c>
      <c r="F86" s="509"/>
      <c r="G86" s="513"/>
      <c r="H86" s="513"/>
      <c r="I86" s="513"/>
      <c r="L86" s="513"/>
      <c r="O86" s="509"/>
    </row>
    <row r="87" spans="2:18" s="512" customFormat="1" x14ac:dyDescent="0.2">
      <c r="B87" s="513"/>
      <c r="C87" s="513"/>
      <c r="D87" s="513"/>
      <c r="F87" s="509"/>
      <c r="G87" s="513"/>
      <c r="H87" s="513"/>
      <c r="I87" s="513"/>
      <c r="L87" s="513"/>
      <c r="O87" s="509"/>
    </row>
    <row r="88" spans="2:18" ht="26.25" x14ac:dyDescent="0.4">
      <c r="B88" s="542" t="s">
        <v>257</v>
      </c>
      <c r="C88" s="517"/>
      <c r="D88" s="540"/>
      <c r="E88" s="517"/>
      <c r="F88" s="535"/>
      <c r="G88" s="540"/>
      <c r="H88" s="541"/>
      <c r="I88" s="540"/>
      <c r="J88" s="539" t="str">
        <f>IF(ISNONTEXT('[6]Organizacija natjecanja'!H$2)=TRUE,"",'[6]Organizacija natjecanja'!H$2)</f>
        <v xml:space="preserve"> III ZONA</v>
      </c>
      <c r="K88" s="517"/>
      <c r="L88" s="517"/>
      <c r="M88" s="517"/>
      <c r="N88" s="533" t="str">
        <f>IF(ISNONTEXT('[6]Organizacija natjecanja'!H$11)=TRUE,"",'[6]Organizacija natjecanja'!H$11)</f>
        <v>LOV RIBE UDICOM NA PLOVAK</v>
      </c>
      <c r="O88" s="535"/>
      <c r="P88" s="517"/>
      <c r="Q88" s="538"/>
      <c r="R88" s="517"/>
    </row>
    <row r="89" spans="2:18" ht="18" x14ac:dyDescent="0.25">
      <c r="B89" s="536" t="s">
        <v>254</v>
      </c>
      <c r="C89" s="533"/>
      <c r="D89" s="537"/>
      <c r="E89" s="537" t="str">
        <f>IF(ISNONTEXT('[6]Organizacija natjecanja'!H$4)=TRUE,"",'[6]Organizacija natjecanja'!H$4)</f>
        <v>STARA MURA ŽABNIK</v>
      </c>
      <c r="F89" s="535"/>
      <c r="G89" s="537"/>
      <c r="H89" s="513"/>
      <c r="I89" s="536" t="s">
        <v>252</v>
      </c>
      <c r="J89" s="533"/>
      <c r="K89" s="533" t="str">
        <f>IF(ISNONTEXT('[6]Organizacija natjecanja'!H$5)=TRUE,"",'[6]Organizacija natjecanja'!H$5)</f>
        <v>19. 05. 2024. ŽABNIK</v>
      </c>
      <c r="L89" s="533"/>
      <c r="M89" s="533"/>
      <c r="N89" s="533"/>
      <c r="O89" s="535" t="s">
        <v>250</v>
      </c>
      <c r="P89" s="534" t="str">
        <f>IF(ISNONTEXT('[6]Organizacija natjecanja'!H$9)=TRUE,"",'[6]Organizacija natjecanja'!H$9)</f>
        <v>JUNIORKE</v>
      </c>
      <c r="R89" s="533"/>
    </row>
    <row r="90" spans="2:18" ht="12" customHeight="1" thickBot="1" x14ac:dyDescent="0.25"/>
    <row r="91" spans="2:18" s="528" customFormat="1" ht="26.25" customHeight="1" thickBot="1" x14ac:dyDescent="0.3">
      <c r="B91" s="531" t="s">
        <v>25</v>
      </c>
      <c r="C91" s="529" t="s">
        <v>3</v>
      </c>
      <c r="D91" s="529" t="s">
        <v>34</v>
      </c>
      <c r="E91" s="529" t="s">
        <v>249</v>
      </c>
      <c r="F91" s="530" t="s">
        <v>36</v>
      </c>
      <c r="G91" s="529" t="s">
        <v>248</v>
      </c>
      <c r="H91" s="792" t="s">
        <v>247</v>
      </c>
      <c r="I91" s="793"/>
      <c r="J91" s="532"/>
      <c r="K91" s="531" t="s">
        <v>25</v>
      </c>
      <c r="L91" s="529" t="s">
        <v>3</v>
      </c>
      <c r="M91" s="529" t="s">
        <v>34</v>
      </c>
      <c r="N91" s="529" t="s">
        <v>249</v>
      </c>
      <c r="O91" s="530" t="s">
        <v>36</v>
      </c>
      <c r="P91" s="529" t="s">
        <v>248</v>
      </c>
      <c r="Q91" s="792" t="s">
        <v>247</v>
      </c>
      <c r="R91" s="793"/>
    </row>
    <row r="92" spans="2:18" ht="12" customHeight="1" thickBot="1" x14ac:dyDescent="0.25">
      <c r="C92" s="507" t="str">
        <f>IF(ISNONTEXT($B$16)=FALSE,"",VLOOKUP(B98,'[6]Pojedinačni plasman'!$A$6:$G$140,1,FALSE))</f>
        <v/>
      </c>
      <c r="K92" s="510"/>
      <c r="M92" s="510"/>
      <c r="P92" s="510"/>
      <c r="Q92" s="511"/>
      <c r="R92" s="510"/>
    </row>
    <row r="93" spans="2:18" s="512" customFormat="1" ht="15" customHeight="1" x14ac:dyDescent="0.2">
      <c r="B93" s="527" t="str">
        <f>IF(ISNUMBER(D93)=TRUE,VLOOKUP(B98,'[6]Obračun rezultata A sektora'!$D$2:$J$51,7,0),"")</f>
        <v/>
      </c>
      <c r="C93" s="526" t="str">
        <f>VLOOKUP(B98,'[6]Obračun rezultata A sektora'!$D$2:$E$51,2,FALSE)</f>
        <v/>
      </c>
      <c r="D93" s="525" t="str">
        <f>VLOOKUP(B98,'[6]Obračun rezultata A sektora'!$D$2:$H$51,5,FALSE)</f>
        <v/>
      </c>
      <c r="E93" s="524" t="str">
        <f>IF(AND(ISNUMBER(D93)=TRUE,ISNUMBER(F93)=TRUE),VLOOKUP(B98,'[6]Obračun rezultata A sektora'!$D$2:$I$51,3,FALSE),"")</f>
        <v/>
      </c>
      <c r="F93" s="523" t="str">
        <f>VLOOKUP(B98,'[6]Obračun rezultata A sektora'!D$2:$G$51,4,FALSE)</f>
        <v/>
      </c>
      <c r="G93" s="523" t="str">
        <f>VLOOKUP(C93,'[6]Pojedinačni plasman'!$A$6:$G$155,7,FALSE)</f>
        <v/>
      </c>
      <c r="H93" s="786" t="str">
        <f>VLOOKUP(B98,'[6]Ekipni plasman'!$B$6:$F$55,5,FALSE)</f>
        <v/>
      </c>
      <c r="I93" s="787"/>
      <c r="K93" s="527" t="str">
        <f>IF(ISNUMBER(M93)=TRUE,VLOOKUP(K98,'[6]Obračun rezultata A sektora'!$D$2:$J$51,7,0),"")</f>
        <v/>
      </c>
      <c r="L93" s="526" t="str">
        <f>VLOOKUP(K98,'[6]Obračun rezultata A sektora'!$D$2:$E$51,2,FALSE)</f>
        <v/>
      </c>
      <c r="M93" s="525" t="str">
        <f>VLOOKUP(K98,'[6]Obračun rezultata A sektora'!$D$2:$H$51,5,FALSE)</f>
        <v/>
      </c>
      <c r="N93" s="524" t="str">
        <f>IF(AND(ISNUMBER(M93)=TRUE,ISNUMBER(O93)=TRUE),VLOOKUP(K98,'[6]Obračun rezultata A sektora'!$D$2:$I$51,3,FALSE),"")</f>
        <v/>
      </c>
      <c r="O93" s="523" t="str">
        <f>VLOOKUP(K98,'[6]Obračun rezultata A sektora'!D$2:$G$51,4,FALSE)</f>
        <v/>
      </c>
      <c r="P93" s="523" t="str">
        <f>VLOOKUP(L93,'[6]Pojedinačni plasman'!$A$6:$G$155,7,FALSE)</f>
        <v/>
      </c>
      <c r="Q93" s="786" t="str">
        <f>VLOOKUP(K98,'[6]Ekipni plasman'!$B$6:$F$55,5,FALSE)</f>
        <v/>
      </c>
      <c r="R93" s="787"/>
    </row>
    <row r="94" spans="2:18" s="512" customFormat="1" ht="15" customHeight="1" x14ac:dyDescent="0.2">
      <c r="B94" s="521" t="str">
        <f>IF(ISNUMBER(D94)=TRUE,VLOOKUP(B98,'[6]Obračun rezultata B sektora'!$D$2:$J$51,7,0),"")</f>
        <v/>
      </c>
      <c r="C94" s="522" t="str">
        <f>VLOOKUP(B98,'[6]Obračun rezultata B sektora'!$D$2:$E$51,2,FALSE)</f>
        <v/>
      </c>
      <c r="D94" s="518" t="str">
        <f>VLOOKUP(B98,'[6]Obračun rezultata B sektora'!$D$2:$H$51,5,FALSE)</f>
        <v/>
      </c>
      <c r="E94" s="520" t="str">
        <f>IF(AND(ISNUMBER(D94)=TRUE,ISNUMBER(F94)=TRUE),VLOOKUP(B98,'[6]Obračun rezultata B sektora'!$D$2:$I$51,3,FALSE),"")</f>
        <v/>
      </c>
      <c r="F94" s="519" t="str">
        <f>VLOOKUP(B98,'[6]Obračun rezultata B sektora'!D$2:$G$51,4,FALSE)</f>
        <v/>
      </c>
      <c r="G94" s="519" t="str">
        <f>VLOOKUP(C94,'[6]Pojedinačni plasman'!$A$6:$G$155,7,FALSE)</f>
        <v/>
      </c>
      <c r="H94" s="788"/>
      <c r="I94" s="789"/>
      <c r="K94" s="521" t="str">
        <f>IF(ISNUMBER(M94)=TRUE,VLOOKUP(K98,'[6]Obračun rezultata B sektora'!$D$2:$J$51,7,0),"")</f>
        <v/>
      </c>
      <c r="L94" s="522" t="str">
        <f>VLOOKUP(K98,'[6]Obračun rezultata B sektora'!$D$2:$E$51,2,FALSE)</f>
        <v/>
      </c>
      <c r="M94" s="518" t="str">
        <f>VLOOKUP(K98,'[6]Obračun rezultata B sektora'!$D$2:$H$51,5,FALSE)</f>
        <v/>
      </c>
      <c r="N94" s="520" t="str">
        <f>IF(AND(ISNUMBER(M94)=TRUE,ISNUMBER(O94)=TRUE),VLOOKUP(K98,'[6]Obračun rezultata B sektora'!$D$2:$I$51,3,FALSE),"")</f>
        <v/>
      </c>
      <c r="O94" s="519" t="str">
        <f>VLOOKUP(K98,'[6]Obračun rezultata B sektora'!D$2:$G$51,4,FALSE)</f>
        <v/>
      </c>
      <c r="P94" s="519" t="str">
        <f>VLOOKUP(L94,'[6]Pojedinačni plasman'!$A$6:$G$155,7,FALSE)</f>
        <v/>
      </c>
      <c r="Q94" s="788"/>
      <c r="R94" s="789"/>
    </row>
    <row r="95" spans="2:18" s="512" customFormat="1" ht="15" customHeight="1" x14ac:dyDescent="0.2">
      <c r="B95" s="521" t="str">
        <f>IF(ISNUMBER(D95)=TRUE,VLOOKUP(B98,'[6]Obračun rezultata C sektora'!$D$2:$J$51,7,0),"")</f>
        <v/>
      </c>
      <c r="C95" s="522" t="str">
        <f>VLOOKUP(B98,'[6]Obračun rezultata C sektora'!$D$2:$E$51,2,FALSE)</f>
        <v/>
      </c>
      <c r="D95" s="518" t="str">
        <f>VLOOKUP(B98,'[6]Obračun rezultata C sektora'!$D$2:$H$51,5,FALSE)</f>
        <v/>
      </c>
      <c r="E95" s="520" t="str">
        <f>IF(AND(ISNUMBER(D95)=TRUE,ISNUMBER(F95)=TRUE),VLOOKUP(B98,'[6]Obračun rezultata C sektora'!$D$2:$I$51,3,FALSE),"")</f>
        <v/>
      </c>
      <c r="F95" s="519" t="str">
        <f>VLOOKUP(B98,'[6]Obračun rezultata C sektora'!D$2:$G$51,4,FALSE)</f>
        <v/>
      </c>
      <c r="G95" s="519" t="str">
        <f>VLOOKUP(C95,'[6]Pojedinačni plasman'!$A$6:$G$155,7,FALSE)</f>
        <v/>
      </c>
      <c r="H95" s="788"/>
      <c r="I95" s="789"/>
      <c r="K95" s="521" t="str">
        <f>IF(ISNUMBER(M95)=TRUE,VLOOKUP(K98,'[6]Obračun rezultata C sektora'!$D$2:$J$51,7,0),"")</f>
        <v/>
      </c>
      <c r="L95" s="522" t="str">
        <f>VLOOKUP(K98,'[6]Obračun rezultata C sektora'!$D$2:$E$51,2,FALSE)</f>
        <v/>
      </c>
      <c r="M95" s="518" t="str">
        <f>VLOOKUP(K98,'[6]Obračun rezultata C sektora'!$D$2:$H$51,5,FALSE)</f>
        <v/>
      </c>
      <c r="N95" s="520" t="str">
        <f>IF(AND(ISNUMBER(M95)=TRUE,ISNUMBER(O95)=TRUE),VLOOKUP(K98,'[6]Obračun rezultata C sektora'!$D$2:$I$51,3,FALSE),"")</f>
        <v/>
      </c>
      <c r="O95" s="519" t="str">
        <f>VLOOKUP(K98,'[6]Obračun rezultata C sektora'!D$2:$G$51,4,FALSE)</f>
        <v/>
      </c>
      <c r="P95" s="519" t="str">
        <f>VLOOKUP(L95,'[6]Pojedinačni plasman'!$A$6:$G$155,7,FALSE)</f>
        <v/>
      </c>
      <c r="Q95" s="788"/>
      <c r="R95" s="789"/>
    </row>
    <row r="96" spans="2:18" s="512" customFormat="1" ht="15" customHeight="1" x14ac:dyDescent="0.2">
      <c r="B96" s="521"/>
      <c r="C96" s="520"/>
      <c r="D96" s="518"/>
      <c r="E96" s="520"/>
      <c r="F96" s="519"/>
      <c r="G96" s="519"/>
      <c r="H96" s="788"/>
      <c r="I96" s="789"/>
      <c r="K96" s="521"/>
      <c r="L96" s="520"/>
      <c r="M96" s="518"/>
      <c r="N96" s="520"/>
      <c r="O96" s="519"/>
      <c r="P96" s="519"/>
      <c r="Q96" s="788"/>
      <c r="R96" s="789"/>
    </row>
    <row r="97" spans="2:18" s="512" customFormat="1" ht="15" customHeight="1" x14ac:dyDescent="0.2">
      <c r="B97" s="521"/>
      <c r="C97" s="520"/>
      <c r="D97" s="518"/>
      <c r="E97" s="520"/>
      <c r="F97" s="519"/>
      <c r="G97" s="519"/>
      <c r="H97" s="788"/>
      <c r="I97" s="789"/>
      <c r="K97" s="521"/>
      <c r="L97" s="520"/>
      <c r="M97" s="518"/>
      <c r="N97" s="520"/>
      <c r="O97" s="519"/>
      <c r="P97" s="519"/>
      <c r="Q97" s="788"/>
      <c r="R97" s="789"/>
    </row>
    <row r="98" spans="2:18" ht="21" thickBot="1" x14ac:dyDescent="0.35">
      <c r="B98" s="783" t="str">
        <f>IF(ISNONTEXT('[6]Ekipni plasman'!$B$26)=FALSE,'[6]Ekipni plasman'!$B$26,"")</f>
        <v/>
      </c>
      <c r="C98" s="784"/>
      <c r="D98" s="785"/>
      <c r="E98" s="516" t="str">
        <f>VLOOKUP(B98,'[6]Ekipni plasman'!$B$6:$F$55,3,FALSE)</f>
        <v/>
      </c>
      <c r="F98" s="515" t="str">
        <f>VLOOKUP(B98,'[6]Ekipni plasman'!$B$6:$F$55,2,FALSE)</f>
        <v/>
      </c>
      <c r="G98" s="514"/>
      <c r="H98" s="790"/>
      <c r="I98" s="791"/>
      <c r="J98" s="517"/>
      <c r="K98" s="783" t="str">
        <f>IF(ISNONTEXT('[6]Ekipni plasman'!$B$36)=FALSE,'[6]Ekipni plasman'!$B$36,"")</f>
        <v/>
      </c>
      <c r="L98" s="784"/>
      <c r="M98" s="785"/>
      <c r="N98" s="516" t="str">
        <f>VLOOKUP(K98,'[6]Ekipni plasman'!$B$6:$F$55,3,FALSE)</f>
        <v/>
      </c>
      <c r="O98" s="515" t="str">
        <f>VLOOKUP(K98,'[6]Ekipni plasman'!$B$6:$F$55,2,FALSE)</f>
        <v/>
      </c>
      <c r="P98" s="514"/>
      <c r="Q98" s="790"/>
      <c r="R98" s="791"/>
    </row>
    <row r="99" spans="2:18" ht="12" customHeight="1" thickBot="1" x14ac:dyDescent="0.25">
      <c r="K99" s="510"/>
      <c r="M99" s="510"/>
      <c r="P99" s="510"/>
      <c r="Q99" s="511"/>
      <c r="R99" s="510"/>
    </row>
    <row r="100" spans="2:18" s="512" customFormat="1" ht="15" customHeight="1" x14ac:dyDescent="0.2">
      <c r="B100" s="527" t="str">
        <f>IF(ISNUMBER(D100)=TRUE,VLOOKUP(B105,'[6]Obračun rezultata A sektora'!$D$2:$J$51,7,0),"")</f>
        <v/>
      </c>
      <c r="C100" s="526" t="str">
        <f>VLOOKUP(B105,'[6]Obračun rezultata A sektora'!$D$2:$E$51,2,FALSE)</f>
        <v/>
      </c>
      <c r="D100" s="525" t="str">
        <f>VLOOKUP(B105,'[6]Obračun rezultata A sektora'!$D$2:$H$51,5,FALSE)</f>
        <v/>
      </c>
      <c r="E100" s="524" t="str">
        <f>IF(AND(ISNUMBER(D100)=TRUE,ISNUMBER(F100)=TRUE),VLOOKUP(B105,'[6]Obračun rezultata A sektora'!$D$2:$I$51,3,FALSE),"")</f>
        <v/>
      </c>
      <c r="F100" s="523" t="str">
        <f>VLOOKUP(B105,'[6]Obračun rezultata A sektora'!D$2:$G$51,4,FALSE)</f>
        <v/>
      </c>
      <c r="G100" s="523" t="str">
        <f>VLOOKUP(C100,'[6]Pojedinačni plasman'!$A$6:$G$155,7,FALSE)</f>
        <v/>
      </c>
      <c r="H100" s="786" t="str">
        <f>VLOOKUP(B105,'[6]Ekipni plasman'!$B$6:$F$55,5,FALSE)</f>
        <v/>
      </c>
      <c r="I100" s="787"/>
      <c r="K100" s="527" t="str">
        <f>IF(ISNUMBER(M100)=TRUE,VLOOKUP(K105,'[6]Obračun rezultata A sektora'!$D$2:$J$51,7,0),"")</f>
        <v/>
      </c>
      <c r="L100" s="526" t="str">
        <f>VLOOKUP(K105,'[6]Obračun rezultata A sektora'!$D$2:$E$51,2,FALSE)</f>
        <v/>
      </c>
      <c r="M100" s="525" t="str">
        <f>VLOOKUP(K105,'[6]Obračun rezultata A sektora'!$D$2:$H$51,5,FALSE)</f>
        <v/>
      </c>
      <c r="N100" s="524" t="str">
        <f>IF(AND(ISNUMBER(M100)=TRUE,ISNUMBER(O100)=TRUE),VLOOKUP(K105,'[6]Obračun rezultata A sektora'!$D$2:$I$51,3,FALSE),"")</f>
        <v/>
      </c>
      <c r="O100" s="523" t="str">
        <f>VLOOKUP(K105,'[6]Obračun rezultata A sektora'!D$2:$G$51,4,FALSE)</f>
        <v/>
      </c>
      <c r="P100" s="523" t="str">
        <f>VLOOKUP(L100,'[6]Pojedinačni plasman'!$A$6:$G$155,7,FALSE)</f>
        <v/>
      </c>
      <c r="Q100" s="786" t="str">
        <f>VLOOKUP(K105,'[6]Ekipni plasman'!$B$6:$F$55,5,FALSE)</f>
        <v/>
      </c>
      <c r="R100" s="787"/>
    </row>
    <row r="101" spans="2:18" s="512" customFormat="1" ht="15" customHeight="1" x14ac:dyDescent="0.2">
      <c r="B101" s="521" t="str">
        <f>IF(ISNUMBER(D101)=TRUE,VLOOKUP(B105,'[6]Obračun rezultata B sektora'!$D$2:$J$51,7,0),"")</f>
        <v/>
      </c>
      <c r="C101" s="522" t="str">
        <f>VLOOKUP(B105,'[6]Obračun rezultata B sektora'!$D$2:$E$51,2,FALSE)</f>
        <v/>
      </c>
      <c r="D101" s="518" t="str">
        <f>VLOOKUP(B105,'[6]Obračun rezultata B sektora'!$D$2:$H$51,5,FALSE)</f>
        <v/>
      </c>
      <c r="E101" s="520" t="str">
        <f>IF(AND(ISNUMBER(D101)=TRUE,ISNUMBER(F101)=TRUE),VLOOKUP(B105,'[6]Obračun rezultata B sektora'!$D$2:$I$51,3,FALSE),"")</f>
        <v/>
      </c>
      <c r="F101" s="519" t="str">
        <f>VLOOKUP(B105,'[6]Obračun rezultata B sektora'!D$2:$G$51,4,FALSE)</f>
        <v/>
      </c>
      <c r="G101" s="519" t="str">
        <f>VLOOKUP(C101,'[6]Pojedinačni plasman'!$A$6:$G$155,7,FALSE)</f>
        <v/>
      </c>
      <c r="H101" s="788"/>
      <c r="I101" s="789"/>
      <c r="K101" s="521" t="str">
        <f>IF(ISNUMBER(M101)=TRUE,VLOOKUP(K105,'[6]Obračun rezultata B sektora'!$D$2:$J$51,7,0),"")</f>
        <v/>
      </c>
      <c r="L101" s="522" t="str">
        <f>VLOOKUP(K105,'[6]Obračun rezultata B sektora'!$D$2:$E$51,2,FALSE)</f>
        <v/>
      </c>
      <c r="M101" s="518" t="str">
        <f>VLOOKUP(K105,'[6]Obračun rezultata B sektora'!$D$2:$H$51,5,FALSE)</f>
        <v/>
      </c>
      <c r="N101" s="520" t="str">
        <f>IF(AND(ISNUMBER(M101)=TRUE,ISNUMBER(O101)=TRUE),VLOOKUP(K105,'[6]Obračun rezultata B sektora'!$D$2:$I$51,3,FALSE),"")</f>
        <v/>
      </c>
      <c r="O101" s="519" t="str">
        <f>VLOOKUP(K105,'[6]Obračun rezultata B sektora'!D$2:$G$51,4,FALSE)</f>
        <v/>
      </c>
      <c r="P101" s="519" t="str">
        <f>VLOOKUP(L101,'[6]Pojedinačni plasman'!$A$6:$G$155,7,FALSE)</f>
        <v/>
      </c>
      <c r="Q101" s="788"/>
      <c r="R101" s="789"/>
    </row>
    <row r="102" spans="2:18" s="512" customFormat="1" ht="15" customHeight="1" x14ac:dyDescent="0.2">
      <c r="B102" s="521" t="str">
        <f>IF(ISNUMBER(D102)=TRUE,VLOOKUP(B105,'[6]Obračun rezultata C sektora'!$D$2:$J$51,7,0),"")</f>
        <v/>
      </c>
      <c r="C102" s="522" t="str">
        <f>VLOOKUP(B105,'[6]Obračun rezultata C sektora'!$D$2:$E$51,2,FALSE)</f>
        <v/>
      </c>
      <c r="D102" s="518" t="str">
        <f>VLOOKUP(B105,'[6]Obračun rezultata C sektora'!$D$2:$H$51,5,FALSE)</f>
        <v/>
      </c>
      <c r="E102" s="520" t="str">
        <f>IF(AND(ISNUMBER(D102)=TRUE,ISNUMBER(F102)=TRUE),VLOOKUP(B105,'[6]Obračun rezultata C sektora'!$D$2:$I$51,3,FALSE),"")</f>
        <v/>
      </c>
      <c r="F102" s="519" t="str">
        <f>VLOOKUP(B105,'[6]Obračun rezultata C sektora'!D$2:$G$51,4,FALSE)</f>
        <v/>
      </c>
      <c r="G102" s="519" t="str">
        <f>VLOOKUP(C102,'[6]Pojedinačni plasman'!$A$6:$G$155,7,FALSE)</f>
        <v/>
      </c>
      <c r="H102" s="788"/>
      <c r="I102" s="789"/>
      <c r="K102" s="521" t="str">
        <f>IF(ISNUMBER(M102)=TRUE,VLOOKUP(K105,'[6]Obračun rezultata C sektora'!$D$2:$J$51,7,0),"")</f>
        <v/>
      </c>
      <c r="L102" s="522" t="str">
        <f>VLOOKUP(K105,'[6]Obračun rezultata C sektora'!$D$2:$E$51,2,FALSE)</f>
        <v/>
      </c>
      <c r="M102" s="518" t="str">
        <f>VLOOKUP(K105,'[6]Obračun rezultata C sektora'!$D$2:$H$51,5,FALSE)</f>
        <v/>
      </c>
      <c r="N102" s="520" t="str">
        <f>IF(AND(ISNUMBER(M102)=TRUE,ISNUMBER(O102)=TRUE),VLOOKUP(K105,'[6]Obračun rezultata C sektora'!$D$2:$I$51,3,FALSE),"")</f>
        <v/>
      </c>
      <c r="O102" s="519" t="str">
        <f>VLOOKUP(K105,'[6]Obračun rezultata C sektora'!D$2:$G$51,4,FALSE)</f>
        <v/>
      </c>
      <c r="P102" s="519" t="str">
        <f>VLOOKUP(L102,'[6]Pojedinačni plasman'!$A$6:$G$155,7,FALSE)</f>
        <v/>
      </c>
      <c r="Q102" s="788"/>
      <c r="R102" s="789"/>
    </row>
    <row r="103" spans="2:18" s="512" customFormat="1" ht="15" customHeight="1" x14ac:dyDescent="0.2">
      <c r="B103" s="521"/>
      <c r="C103" s="520"/>
      <c r="D103" s="518"/>
      <c r="E103" s="520"/>
      <c r="F103" s="519"/>
      <c r="G103" s="519"/>
      <c r="H103" s="788"/>
      <c r="I103" s="789"/>
      <c r="K103" s="521"/>
      <c r="L103" s="520"/>
      <c r="M103" s="518"/>
      <c r="N103" s="520"/>
      <c r="O103" s="519"/>
      <c r="P103" s="519"/>
      <c r="Q103" s="788"/>
      <c r="R103" s="789"/>
    </row>
    <row r="104" spans="2:18" s="512" customFormat="1" ht="15" customHeight="1" x14ac:dyDescent="0.2">
      <c r="B104" s="521"/>
      <c r="C104" s="520"/>
      <c r="D104" s="518"/>
      <c r="E104" s="520"/>
      <c r="F104" s="519"/>
      <c r="G104" s="519"/>
      <c r="H104" s="788"/>
      <c r="I104" s="789"/>
      <c r="K104" s="521"/>
      <c r="L104" s="520"/>
      <c r="M104" s="518"/>
      <c r="N104" s="520"/>
      <c r="O104" s="519"/>
      <c r="P104" s="519"/>
      <c r="Q104" s="788"/>
      <c r="R104" s="789"/>
    </row>
    <row r="105" spans="2:18" ht="21" thickBot="1" x14ac:dyDescent="0.35">
      <c r="B105" s="783" t="str">
        <f>IF(ISNONTEXT('[6]Ekipni plasman'!$B$27)=FALSE,'[6]Ekipni plasman'!$B$27,"")</f>
        <v/>
      </c>
      <c r="C105" s="784"/>
      <c r="D105" s="785"/>
      <c r="E105" s="516" t="str">
        <f>VLOOKUP(B105,'[6]Ekipni plasman'!$B$6:$F$55,3,FALSE)</f>
        <v/>
      </c>
      <c r="F105" s="515" t="str">
        <f>VLOOKUP(B105,'[6]Ekipni plasman'!$B$6:$F$55,2,FALSE)</f>
        <v/>
      </c>
      <c r="G105" s="514"/>
      <c r="H105" s="790"/>
      <c r="I105" s="791"/>
      <c r="J105" s="517"/>
      <c r="K105" s="783" t="str">
        <f>IF(ISNONTEXT('[6]Ekipni plasman'!$B$37)=FALSE,'[6]Ekipni plasman'!$B$37,"")</f>
        <v/>
      </c>
      <c r="L105" s="784"/>
      <c r="M105" s="785"/>
      <c r="N105" s="516" t="str">
        <f>VLOOKUP(K105,'[6]Ekipni plasman'!$B$6:$F$55,3,FALSE)</f>
        <v/>
      </c>
      <c r="O105" s="515" t="str">
        <f>VLOOKUP(K105,'[6]Ekipni plasman'!$B$6:$F$55,2,FALSE)</f>
        <v/>
      </c>
      <c r="P105" s="514"/>
      <c r="Q105" s="790"/>
      <c r="R105" s="791"/>
    </row>
    <row r="106" spans="2:18" ht="12" customHeight="1" thickBot="1" x14ac:dyDescent="0.25">
      <c r="K106" s="510"/>
      <c r="M106" s="510"/>
      <c r="P106" s="510"/>
      <c r="Q106" s="511"/>
      <c r="R106" s="510"/>
    </row>
    <row r="107" spans="2:18" s="512" customFormat="1" ht="15" customHeight="1" x14ac:dyDescent="0.2">
      <c r="B107" s="527" t="str">
        <f>IF(ISNUMBER(D107)=TRUE,VLOOKUP(B112,'[6]Obračun rezultata A sektora'!$D$2:$J$51,7,0),"")</f>
        <v/>
      </c>
      <c r="C107" s="526" t="str">
        <f>VLOOKUP(B112,'[6]Obračun rezultata A sektora'!$D$2:$E$51,2,FALSE)</f>
        <v/>
      </c>
      <c r="D107" s="525" t="str">
        <f>VLOOKUP(B112,'[6]Obračun rezultata A sektora'!$D$2:$H$51,5,FALSE)</f>
        <v/>
      </c>
      <c r="E107" s="524" t="str">
        <f>IF(AND(ISNUMBER(D107)=TRUE,ISNUMBER(F107)=TRUE),VLOOKUP(B112,'[6]Obračun rezultata A sektora'!$D$2:$I$51,3,FALSE),"")</f>
        <v/>
      </c>
      <c r="F107" s="523" t="str">
        <f>VLOOKUP(B112,'[6]Obračun rezultata A sektora'!D$2:$G$51,4,FALSE)</f>
        <v/>
      </c>
      <c r="G107" s="523" t="str">
        <f>VLOOKUP(C107,'[6]Pojedinačni plasman'!$A$6:$G$155,7,FALSE)</f>
        <v/>
      </c>
      <c r="H107" s="786" t="str">
        <f>VLOOKUP(B112,'[6]Ekipni plasman'!$B$6:$F$55,5,FALSE)</f>
        <v/>
      </c>
      <c r="I107" s="787"/>
      <c r="K107" s="527" t="str">
        <f>IF(ISNUMBER(M107)=TRUE,VLOOKUP(K112,'[6]Obračun rezultata A sektora'!$D$2:$J$51,7,0),"")</f>
        <v/>
      </c>
      <c r="L107" s="526" t="str">
        <f>VLOOKUP(K112,'[6]Obračun rezultata A sektora'!$D$2:$E$51,2,FALSE)</f>
        <v/>
      </c>
      <c r="M107" s="525" t="str">
        <f>VLOOKUP(K112,'[6]Obračun rezultata A sektora'!$D$2:$H$51,5,FALSE)</f>
        <v/>
      </c>
      <c r="N107" s="524" t="str">
        <f>IF(AND(ISNUMBER(M107)=TRUE,ISNUMBER(O107)=TRUE),VLOOKUP(K112,'[6]Obračun rezultata A sektora'!$D$2:$I$51,3,FALSE),"")</f>
        <v/>
      </c>
      <c r="O107" s="523" t="str">
        <f>VLOOKUP(K112,'[6]Obračun rezultata A sektora'!D$2:$G$51,4,FALSE)</f>
        <v/>
      </c>
      <c r="P107" s="523" t="str">
        <f>VLOOKUP(L107,'[6]Pojedinačni plasman'!$A$6:$G$155,7,FALSE)</f>
        <v/>
      </c>
      <c r="Q107" s="786" t="str">
        <f>VLOOKUP(K112,'[6]Ekipni plasman'!$B$6:$F$55,5,FALSE)</f>
        <v/>
      </c>
      <c r="R107" s="787"/>
    </row>
    <row r="108" spans="2:18" s="512" customFormat="1" ht="15" customHeight="1" x14ac:dyDescent="0.2">
      <c r="B108" s="521" t="str">
        <f>IF(ISNUMBER(D108)=TRUE,VLOOKUP(B112,'[6]Obračun rezultata B sektora'!$D$2:$J$51,7,0),"")</f>
        <v/>
      </c>
      <c r="C108" s="522" t="str">
        <f>VLOOKUP(B112,'[6]Obračun rezultata B sektora'!$D$2:$E$51,2,FALSE)</f>
        <v/>
      </c>
      <c r="D108" s="518" t="str">
        <f>VLOOKUP(B112,'[6]Obračun rezultata B sektora'!$D$2:$H$51,5,FALSE)</f>
        <v/>
      </c>
      <c r="E108" s="520" t="str">
        <f>IF(AND(ISNUMBER(D108)=TRUE,ISNUMBER(F108)=TRUE),VLOOKUP(B112,'[6]Obračun rezultata B sektora'!$D$2:$I$51,3,FALSE),"")</f>
        <v/>
      </c>
      <c r="F108" s="519" t="str">
        <f>VLOOKUP(B112,'[6]Obračun rezultata B sektora'!D$2:$G$51,4,FALSE)</f>
        <v/>
      </c>
      <c r="G108" s="519" t="str">
        <f>VLOOKUP(C108,'[6]Pojedinačni plasman'!$A$6:$G$155,7,FALSE)</f>
        <v/>
      </c>
      <c r="H108" s="788"/>
      <c r="I108" s="789"/>
      <c r="K108" s="521" t="str">
        <f>IF(ISNUMBER(M108)=TRUE,VLOOKUP(K112,'[6]Obračun rezultata B sektora'!$D$2:$J$51,7,0),"")</f>
        <v/>
      </c>
      <c r="L108" s="522" t="str">
        <f>VLOOKUP(K112,'[6]Obračun rezultata B sektora'!$D$2:$E$51,2,FALSE)</f>
        <v/>
      </c>
      <c r="M108" s="518" t="str">
        <f>VLOOKUP(K112,'[6]Obračun rezultata B sektora'!$D$2:$H$51,5,FALSE)</f>
        <v/>
      </c>
      <c r="N108" s="520" t="str">
        <f>IF(AND(ISNUMBER(M108)=TRUE,ISNUMBER(O108)=TRUE),VLOOKUP(K112,'[6]Obračun rezultata B sektora'!$D$2:$I$51,3,FALSE),"")</f>
        <v/>
      </c>
      <c r="O108" s="519" t="str">
        <f>VLOOKUP(K112,'[6]Obračun rezultata B sektora'!D$2:$G$51,4,FALSE)</f>
        <v/>
      </c>
      <c r="P108" s="519" t="str">
        <f>VLOOKUP(L108,'[6]Pojedinačni plasman'!$A$6:$G$155,7,FALSE)</f>
        <v/>
      </c>
      <c r="Q108" s="788"/>
      <c r="R108" s="789"/>
    </row>
    <row r="109" spans="2:18" s="512" customFormat="1" ht="15" customHeight="1" x14ac:dyDescent="0.2">
      <c r="B109" s="521" t="str">
        <f>IF(ISNUMBER(D109)=TRUE,VLOOKUP(B112,'[6]Obračun rezultata C sektora'!$D$2:$J$51,7,0),"")</f>
        <v/>
      </c>
      <c r="C109" s="522" t="str">
        <f>VLOOKUP(B112,'[6]Obračun rezultata C sektora'!$D$2:$E$51,2,FALSE)</f>
        <v/>
      </c>
      <c r="D109" s="518" t="str">
        <f>VLOOKUP(B112,'[6]Obračun rezultata C sektora'!$D$2:$H$51,5,FALSE)</f>
        <v/>
      </c>
      <c r="E109" s="520" t="str">
        <f>IF(AND(ISNUMBER(D109)=TRUE,ISNUMBER(F109)=TRUE),VLOOKUP(B112,'[6]Obračun rezultata C sektora'!$D$2:$I$51,3,FALSE),"")</f>
        <v/>
      </c>
      <c r="F109" s="519" t="str">
        <f>VLOOKUP(B112,'[6]Obračun rezultata C sektora'!D$2:$G$51,4,FALSE)</f>
        <v/>
      </c>
      <c r="G109" s="519" t="str">
        <f>VLOOKUP(C109,'[6]Pojedinačni plasman'!$A$6:$G$155,7,FALSE)</f>
        <v/>
      </c>
      <c r="H109" s="788"/>
      <c r="I109" s="789"/>
      <c r="K109" s="521" t="str">
        <f>IF(ISNUMBER(M109)=TRUE,VLOOKUP(K112,'[6]Obračun rezultata C sektora'!$D$2:$J$51,7,0),"")</f>
        <v/>
      </c>
      <c r="L109" s="522" t="str">
        <f>VLOOKUP(K112,'[6]Obračun rezultata C sektora'!$D$2:$E$51,2,FALSE)</f>
        <v/>
      </c>
      <c r="M109" s="518" t="str">
        <f>VLOOKUP(K112,'[6]Obračun rezultata C sektora'!$D$2:$H$51,5,FALSE)</f>
        <v/>
      </c>
      <c r="N109" s="520" t="str">
        <f>IF(AND(ISNUMBER(M109)=TRUE,ISNUMBER(O109)=TRUE),VLOOKUP(K112,'[6]Obračun rezultata C sektora'!$D$2:$I$51,3,FALSE),"")</f>
        <v/>
      </c>
      <c r="O109" s="519" t="str">
        <f>VLOOKUP(K112,'[6]Obračun rezultata C sektora'!D$2:$G$51,4,FALSE)</f>
        <v/>
      </c>
      <c r="P109" s="519" t="str">
        <f>VLOOKUP(L109,'[6]Pojedinačni plasman'!$A$6:$G$155,7,FALSE)</f>
        <v/>
      </c>
      <c r="Q109" s="788"/>
      <c r="R109" s="789"/>
    </row>
    <row r="110" spans="2:18" s="512" customFormat="1" ht="15" customHeight="1" x14ac:dyDescent="0.2">
      <c r="B110" s="521"/>
      <c r="C110" s="520"/>
      <c r="D110" s="518"/>
      <c r="E110" s="520"/>
      <c r="F110" s="519"/>
      <c r="G110" s="519"/>
      <c r="H110" s="788"/>
      <c r="I110" s="789"/>
      <c r="K110" s="521"/>
      <c r="L110" s="520"/>
      <c r="M110" s="518"/>
      <c r="N110" s="520"/>
      <c r="O110" s="519"/>
      <c r="P110" s="519"/>
      <c r="Q110" s="788"/>
      <c r="R110" s="789"/>
    </row>
    <row r="111" spans="2:18" s="512" customFormat="1" ht="15" customHeight="1" x14ac:dyDescent="0.2">
      <c r="B111" s="521"/>
      <c r="C111" s="520"/>
      <c r="D111" s="518"/>
      <c r="E111" s="520"/>
      <c r="F111" s="519"/>
      <c r="G111" s="519"/>
      <c r="H111" s="788"/>
      <c r="I111" s="789"/>
      <c r="K111" s="521"/>
      <c r="L111" s="520"/>
      <c r="M111" s="518"/>
      <c r="N111" s="520"/>
      <c r="O111" s="519"/>
      <c r="P111" s="519"/>
      <c r="Q111" s="788"/>
      <c r="R111" s="789"/>
    </row>
    <row r="112" spans="2:18" ht="21" thickBot="1" x14ac:dyDescent="0.35">
      <c r="B112" s="783" t="str">
        <f>IF(ISNONTEXT('[6]Ekipni plasman'!$B$28)=FALSE,'[6]Ekipni plasman'!$B$28,"")</f>
        <v/>
      </c>
      <c r="C112" s="784"/>
      <c r="D112" s="785"/>
      <c r="E112" s="516" t="str">
        <f>VLOOKUP(B112,'[6]Ekipni plasman'!$B$6:$F$55,3,FALSE)</f>
        <v/>
      </c>
      <c r="F112" s="515" t="str">
        <f>VLOOKUP(B112,'[6]Ekipni plasman'!$B$6:$F$55,2,FALSE)</f>
        <v/>
      </c>
      <c r="G112" s="514"/>
      <c r="H112" s="790"/>
      <c r="I112" s="791"/>
      <c r="J112" s="517"/>
      <c r="K112" s="783" t="str">
        <f>IF(ISNONTEXT('[6]Ekipni plasman'!$B$38)=FALSE,'[6]Ekipni plasman'!$B$38,"")</f>
        <v/>
      </c>
      <c r="L112" s="784"/>
      <c r="M112" s="785"/>
      <c r="N112" s="516" t="str">
        <f>VLOOKUP(K112,'[6]Ekipni plasman'!$B$6:$F$55,3,FALSE)</f>
        <v/>
      </c>
      <c r="O112" s="515" t="str">
        <f>VLOOKUP(K112,'[6]Ekipni plasman'!$B$6:$F$55,2,FALSE)</f>
        <v/>
      </c>
      <c r="P112" s="514"/>
      <c r="Q112" s="790"/>
      <c r="R112" s="791"/>
    </row>
    <row r="113" spans="2:18" ht="12" customHeight="1" thickBot="1" x14ac:dyDescent="0.25">
      <c r="K113" s="510"/>
      <c r="M113" s="510"/>
      <c r="P113" s="510"/>
      <c r="Q113" s="511"/>
      <c r="R113" s="510"/>
    </row>
    <row r="114" spans="2:18" s="512" customFormat="1" ht="15" customHeight="1" x14ac:dyDescent="0.2">
      <c r="B114" s="527" t="str">
        <f>IF(ISNUMBER(D114)=TRUE,VLOOKUP(B119,'[6]Obračun rezultata A sektora'!$D$2:$J$51,7,0),"")</f>
        <v/>
      </c>
      <c r="C114" s="526" t="str">
        <f>VLOOKUP(B119,'[6]Obračun rezultata A sektora'!$D$2:$E$51,2,FALSE)</f>
        <v/>
      </c>
      <c r="D114" s="525" t="str">
        <f>VLOOKUP(B119,'[6]Obračun rezultata A sektora'!$D$2:$H$51,5,FALSE)</f>
        <v/>
      </c>
      <c r="E114" s="524" t="str">
        <f>IF(AND(ISNUMBER(D114)=TRUE,ISNUMBER(F114)=TRUE),VLOOKUP(B119,'[6]Obračun rezultata A sektora'!$D$2:$I$51,3,FALSE),"")</f>
        <v/>
      </c>
      <c r="F114" s="523" t="str">
        <f>VLOOKUP(B119,'[6]Obračun rezultata A sektora'!D$2:$G$51,4,FALSE)</f>
        <v/>
      </c>
      <c r="G114" s="523" t="str">
        <f>VLOOKUP(C114,'[6]Pojedinačni plasman'!$A$6:$G$155,7,FALSE)</f>
        <v/>
      </c>
      <c r="H114" s="786" t="str">
        <f>VLOOKUP(B119,'[6]Ekipni plasman'!$B$6:$F$55,5,FALSE)</f>
        <v/>
      </c>
      <c r="I114" s="787"/>
      <c r="K114" s="527" t="str">
        <f>IF(ISNUMBER(M114)=TRUE,VLOOKUP(K119,'[6]Obračun rezultata A sektora'!$D$2:$J$51,7,0),"")</f>
        <v/>
      </c>
      <c r="L114" s="526" t="str">
        <f>VLOOKUP(K119,'[6]Obračun rezultata A sektora'!$D$2:$E$51,2,FALSE)</f>
        <v/>
      </c>
      <c r="M114" s="525" t="str">
        <f>VLOOKUP(K119,'[6]Obračun rezultata A sektora'!$D$2:$H$51,5,FALSE)</f>
        <v/>
      </c>
      <c r="N114" s="524" t="str">
        <f>IF(AND(ISNUMBER(M114)=TRUE,ISNUMBER(O114)=TRUE),VLOOKUP(K119,'[6]Obračun rezultata A sektora'!$D$2:$I$51,3,FALSE),"")</f>
        <v/>
      </c>
      <c r="O114" s="523" t="str">
        <f>VLOOKUP(K119,'[6]Obračun rezultata A sektora'!D$2:$G$51,4,FALSE)</f>
        <v/>
      </c>
      <c r="P114" s="523" t="str">
        <f>VLOOKUP(L114,'[6]Pojedinačni plasman'!$A$6:$G$155,7,FALSE)</f>
        <v/>
      </c>
      <c r="Q114" s="786" t="str">
        <f>VLOOKUP(K119,'[6]Ekipni plasman'!$B$6:$F$55,5,FALSE)</f>
        <v/>
      </c>
      <c r="R114" s="787"/>
    </row>
    <row r="115" spans="2:18" s="512" customFormat="1" ht="15" customHeight="1" x14ac:dyDescent="0.2">
      <c r="B115" s="521" t="str">
        <f>IF(ISNUMBER(D115)=TRUE,VLOOKUP(B119,'[6]Obračun rezultata B sektora'!$D$2:$J$51,7,0),"")</f>
        <v/>
      </c>
      <c r="C115" s="522" t="str">
        <f>VLOOKUP(B119,'[6]Obračun rezultata B sektora'!$D$2:$E$51,2,FALSE)</f>
        <v/>
      </c>
      <c r="D115" s="518" t="str">
        <f>VLOOKUP(B119,'[6]Obračun rezultata B sektora'!$D$2:$H$51,5,FALSE)</f>
        <v/>
      </c>
      <c r="E115" s="520" t="str">
        <f>IF(AND(ISNUMBER(D115)=TRUE,ISNUMBER(F115)=TRUE),VLOOKUP(B119,'[6]Obračun rezultata B sektora'!$D$2:$I$51,3,FALSE),"")</f>
        <v/>
      </c>
      <c r="F115" s="519" t="str">
        <f>VLOOKUP(B119,'[6]Obračun rezultata B sektora'!D$2:$G$51,4,FALSE)</f>
        <v/>
      </c>
      <c r="G115" s="519" t="str">
        <f>VLOOKUP(C115,'[6]Pojedinačni plasman'!$A$6:$G$155,7,FALSE)</f>
        <v/>
      </c>
      <c r="H115" s="788"/>
      <c r="I115" s="789"/>
      <c r="K115" s="521" t="str">
        <f>IF(ISNUMBER(M115)=TRUE,VLOOKUP(K119,'[6]Obračun rezultata B sektora'!$D$2:$J$51,7,0),"")</f>
        <v/>
      </c>
      <c r="L115" s="522" t="str">
        <f>VLOOKUP(K119,'[6]Obračun rezultata B sektora'!$D$2:$E$51,2,FALSE)</f>
        <v/>
      </c>
      <c r="M115" s="518" t="str">
        <f>VLOOKUP(K119,'[6]Obračun rezultata B sektora'!$D$2:$H$51,5,FALSE)</f>
        <v/>
      </c>
      <c r="N115" s="520" t="str">
        <f>IF(AND(ISNUMBER(M115)=TRUE,ISNUMBER(O115)=TRUE),VLOOKUP(K119,'[6]Obračun rezultata B sektora'!$D$2:$I$51,3,FALSE),"")</f>
        <v/>
      </c>
      <c r="O115" s="519" t="str">
        <f>VLOOKUP(K119,'[6]Obračun rezultata B sektora'!D$2:$G$51,4,FALSE)</f>
        <v/>
      </c>
      <c r="P115" s="519" t="str">
        <f>VLOOKUP(L115,'[6]Pojedinačni plasman'!$A$6:$G$155,7,FALSE)</f>
        <v/>
      </c>
      <c r="Q115" s="788"/>
      <c r="R115" s="789"/>
    </row>
    <row r="116" spans="2:18" s="512" customFormat="1" ht="15" customHeight="1" x14ac:dyDescent="0.2">
      <c r="B116" s="521" t="str">
        <f>IF(ISNUMBER(D116)=TRUE,VLOOKUP(B119,'[6]Obračun rezultata C sektora'!$D$2:$J$51,7,0),"")</f>
        <v/>
      </c>
      <c r="C116" s="522" t="str">
        <f>VLOOKUP(B119,'[6]Obračun rezultata C sektora'!$D$2:$E$51,2,FALSE)</f>
        <v/>
      </c>
      <c r="D116" s="518" t="str">
        <f>VLOOKUP(B119,'[6]Obračun rezultata C sektora'!$D$2:$H$51,5,FALSE)</f>
        <v/>
      </c>
      <c r="E116" s="520" t="str">
        <f>IF(AND(ISNUMBER(D116)=TRUE,ISNUMBER(F116)=TRUE),VLOOKUP(B119,'[6]Obračun rezultata C sektora'!$D$2:$I$51,3,FALSE),"")</f>
        <v/>
      </c>
      <c r="F116" s="519" t="str">
        <f>VLOOKUP(B119,'[6]Obračun rezultata C sektora'!D$2:$G$51,4,FALSE)</f>
        <v/>
      </c>
      <c r="G116" s="519" t="str">
        <f>VLOOKUP(C116,'[6]Pojedinačni plasman'!$A$6:$G$155,7,FALSE)</f>
        <v/>
      </c>
      <c r="H116" s="788"/>
      <c r="I116" s="789"/>
      <c r="K116" s="521" t="str">
        <f>IF(ISNUMBER(M116)=TRUE,VLOOKUP(K119,'[6]Obračun rezultata C sektora'!$D$2:$J$51,7,0),"")</f>
        <v/>
      </c>
      <c r="L116" s="522" t="str">
        <f>VLOOKUP(K119,'[6]Obračun rezultata C sektora'!$D$2:$E$51,2,FALSE)</f>
        <v/>
      </c>
      <c r="M116" s="518" t="str">
        <f>VLOOKUP(K119,'[6]Obračun rezultata C sektora'!$D$2:$H$51,5,FALSE)</f>
        <v/>
      </c>
      <c r="N116" s="520" t="str">
        <f>IF(AND(ISNUMBER(M116)=TRUE,ISNUMBER(O116)=TRUE),VLOOKUP(K119,'[6]Obračun rezultata C sektora'!$D$2:$I$51,3,FALSE),"")</f>
        <v/>
      </c>
      <c r="O116" s="519" t="str">
        <f>VLOOKUP(K119,'[6]Obračun rezultata C sektora'!D$2:$G$51,4,FALSE)</f>
        <v/>
      </c>
      <c r="P116" s="519" t="str">
        <f>VLOOKUP(L116,'[6]Pojedinačni plasman'!$A$6:$G$155,7,FALSE)</f>
        <v/>
      </c>
      <c r="Q116" s="788"/>
      <c r="R116" s="789"/>
    </row>
    <row r="117" spans="2:18" s="512" customFormat="1" ht="15" customHeight="1" x14ac:dyDescent="0.2">
      <c r="B117" s="521"/>
      <c r="C117" s="520"/>
      <c r="D117" s="518"/>
      <c r="E117" s="520"/>
      <c r="F117" s="519"/>
      <c r="G117" s="519"/>
      <c r="H117" s="788"/>
      <c r="I117" s="789"/>
      <c r="K117" s="521"/>
      <c r="L117" s="520"/>
      <c r="M117" s="518"/>
      <c r="N117" s="520"/>
      <c r="O117" s="519"/>
      <c r="P117" s="519"/>
      <c r="Q117" s="788"/>
      <c r="R117" s="789"/>
    </row>
    <row r="118" spans="2:18" s="512" customFormat="1" ht="15" customHeight="1" x14ac:dyDescent="0.2">
      <c r="B118" s="521"/>
      <c r="C118" s="520"/>
      <c r="D118" s="518"/>
      <c r="E118" s="520"/>
      <c r="F118" s="519"/>
      <c r="G118" s="519"/>
      <c r="H118" s="788"/>
      <c r="I118" s="789"/>
      <c r="K118" s="521"/>
      <c r="L118" s="520"/>
      <c r="M118" s="518"/>
      <c r="N118" s="520"/>
      <c r="O118" s="519"/>
      <c r="P118" s="519"/>
      <c r="Q118" s="788"/>
      <c r="R118" s="789"/>
    </row>
    <row r="119" spans="2:18" ht="21" thickBot="1" x14ac:dyDescent="0.35">
      <c r="B119" s="783" t="str">
        <f>IF(ISNONTEXT('[6]Ekipni plasman'!$B$29)=FALSE,'[6]Ekipni plasman'!$B$29,"")</f>
        <v/>
      </c>
      <c r="C119" s="784"/>
      <c r="D119" s="785"/>
      <c r="E119" s="516" t="str">
        <f>VLOOKUP(B119,'[6]Ekipni plasman'!$B$6:$F$55,3,FALSE)</f>
        <v/>
      </c>
      <c r="F119" s="515" t="str">
        <f>VLOOKUP(B119,'[6]Ekipni plasman'!$B$6:$F$55,2,FALSE)</f>
        <v/>
      </c>
      <c r="G119" s="514"/>
      <c r="H119" s="790"/>
      <c r="I119" s="791"/>
      <c r="J119" s="517"/>
      <c r="K119" s="783" t="str">
        <f>IF(ISNONTEXT('[6]Ekipni plasman'!$B$39)=FALSE,'[6]Ekipni plasman'!$B$39,"")</f>
        <v/>
      </c>
      <c r="L119" s="784"/>
      <c r="M119" s="785"/>
      <c r="N119" s="516" t="str">
        <f>VLOOKUP(K119,'[6]Ekipni plasman'!$B$6:$F$55,3,FALSE)</f>
        <v/>
      </c>
      <c r="O119" s="515" t="str">
        <f>VLOOKUP(K119,'[6]Ekipni plasman'!$B$6:$F$55,2,FALSE)</f>
        <v/>
      </c>
      <c r="P119" s="514"/>
      <c r="Q119" s="790"/>
      <c r="R119" s="791"/>
    </row>
    <row r="120" spans="2:18" ht="12" customHeight="1" thickBot="1" x14ac:dyDescent="0.25">
      <c r="K120" s="510"/>
      <c r="M120" s="510"/>
      <c r="P120" s="510"/>
      <c r="Q120" s="511"/>
      <c r="R120" s="510"/>
    </row>
    <row r="121" spans="2:18" s="512" customFormat="1" ht="15" customHeight="1" x14ac:dyDescent="0.2">
      <c r="B121" s="527" t="str">
        <f>IF(ISNUMBER(D121)=TRUE,VLOOKUP(B126,'[6]Obračun rezultata A sektora'!$D$2:$J$51,7,0),"")</f>
        <v/>
      </c>
      <c r="C121" s="526" t="str">
        <f>VLOOKUP(B126,'[6]Obračun rezultata A sektora'!$D$2:$E$51,2,FALSE)</f>
        <v/>
      </c>
      <c r="D121" s="525" t="str">
        <f>VLOOKUP(B126,'[6]Obračun rezultata A sektora'!$D$2:$H$51,5,FALSE)</f>
        <v/>
      </c>
      <c r="E121" s="524" t="str">
        <f>IF(AND(ISNUMBER(D121)=TRUE,ISNUMBER(F121)=TRUE),VLOOKUP(B126,'[6]Obračun rezultata A sektora'!$D$2:$I$51,3,FALSE),"")</f>
        <v/>
      </c>
      <c r="F121" s="523" t="str">
        <f>VLOOKUP(B126,'[6]Obračun rezultata A sektora'!D$2:$G$51,4,FALSE)</f>
        <v/>
      </c>
      <c r="G121" s="523" t="str">
        <f>VLOOKUP(C121,'[6]Pojedinačni plasman'!$A$6:$G$155,7,FALSE)</f>
        <v/>
      </c>
      <c r="H121" s="786" t="str">
        <f>VLOOKUP(B126,'[6]Ekipni plasman'!$B$6:$F$55,5,FALSE)</f>
        <v/>
      </c>
      <c r="I121" s="787"/>
      <c r="K121" s="527" t="str">
        <f>IF(ISNUMBER(M121)=TRUE,VLOOKUP(K126,'[6]Obračun rezultata A sektora'!$D$2:$J$51,7,0),"")</f>
        <v/>
      </c>
      <c r="L121" s="526" t="str">
        <f>VLOOKUP(K126,'[6]Obračun rezultata A sektora'!$D$2:$E$51,2,FALSE)</f>
        <v/>
      </c>
      <c r="M121" s="525" t="str">
        <f>VLOOKUP(K126,'[6]Obračun rezultata A sektora'!$D$2:$H$51,5,FALSE)</f>
        <v/>
      </c>
      <c r="N121" s="524" t="str">
        <f>IF(AND(ISNUMBER(M121)=TRUE,ISNUMBER(O121)=TRUE),VLOOKUP(K126,'[6]Obračun rezultata A sektora'!$D$2:$I$51,3,FALSE),"")</f>
        <v/>
      </c>
      <c r="O121" s="523" t="str">
        <f>VLOOKUP(K126,'[6]Obračun rezultata A sektora'!D$2:$G$51,4,FALSE)</f>
        <v/>
      </c>
      <c r="P121" s="523" t="str">
        <f>VLOOKUP(L121,'[6]Pojedinačni plasman'!$A$6:$G$155,7,FALSE)</f>
        <v/>
      </c>
      <c r="Q121" s="786" t="str">
        <f>VLOOKUP(K126,'[6]Ekipni plasman'!$B$6:$F$55,5,FALSE)</f>
        <v/>
      </c>
      <c r="R121" s="787"/>
    </row>
    <row r="122" spans="2:18" s="512" customFormat="1" ht="15" customHeight="1" x14ac:dyDescent="0.2">
      <c r="B122" s="521" t="str">
        <f>IF(ISNUMBER(D122)=TRUE,VLOOKUP(B126,'[6]Obračun rezultata B sektora'!$D$2:$J$51,7,0),"")</f>
        <v/>
      </c>
      <c r="C122" s="522" t="str">
        <f>VLOOKUP(B126,'[6]Obračun rezultata B sektora'!$D$2:$E$51,2,FALSE)</f>
        <v/>
      </c>
      <c r="D122" s="518" t="str">
        <f>VLOOKUP(B126,'[6]Obračun rezultata B sektora'!$D$2:$H$51,5,FALSE)</f>
        <v/>
      </c>
      <c r="E122" s="520" t="str">
        <f>IF(AND(ISNUMBER(D122)=TRUE,ISNUMBER(F122)=TRUE),VLOOKUP(B126,'[6]Obračun rezultata B sektora'!$D$2:$I$51,3,FALSE),"")</f>
        <v/>
      </c>
      <c r="F122" s="519" t="str">
        <f>VLOOKUP(B126,'[6]Obračun rezultata B sektora'!D$2:$G$51,4,FALSE)</f>
        <v/>
      </c>
      <c r="G122" s="519" t="str">
        <f>VLOOKUP(C122,'[6]Pojedinačni plasman'!$A$6:$G$155,7,FALSE)</f>
        <v/>
      </c>
      <c r="H122" s="788"/>
      <c r="I122" s="789"/>
      <c r="K122" s="521" t="str">
        <f>IF(ISNUMBER(M122)=TRUE,VLOOKUP(K126,'[6]Obračun rezultata B sektora'!$D$2:$J$51,7,0),"")</f>
        <v/>
      </c>
      <c r="L122" s="522" t="str">
        <f>VLOOKUP(K126,'[6]Obračun rezultata B sektora'!$D$2:$E$51,2,FALSE)</f>
        <v/>
      </c>
      <c r="M122" s="518" t="str">
        <f>VLOOKUP(K126,'[6]Obračun rezultata B sektora'!$D$2:$H$51,5,FALSE)</f>
        <v/>
      </c>
      <c r="N122" s="520" t="str">
        <f>IF(AND(ISNUMBER(M122)=TRUE,ISNUMBER(O122)=TRUE),VLOOKUP(K126,'[6]Obračun rezultata B sektora'!$D$2:$I$51,3,FALSE),"")</f>
        <v/>
      </c>
      <c r="O122" s="519" t="str">
        <f>VLOOKUP(K126,'[6]Obračun rezultata B sektora'!D$2:$G$51,4,FALSE)</f>
        <v/>
      </c>
      <c r="P122" s="519" t="str">
        <f>VLOOKUP(L122,'[6]Pojedinačni plasman'!$A$6:$G$155,7,FALSE)</f>
        <v/>
      </c>
      <c r="Q122" s="788"/>
      <c r="R122" s="789"/>
    </row>
    <row r="123" spans="2:18" s="512" customFormat="1" ht="15" customHeight="1" x14ac:dyDescent="0.2">
      <c r="B123" s="521" t="str">
        <f>IF(ISNUMBER(D123)=TRUE,VLOOKUP(B126,'[6]Obračun rezultata C sektora'!$D$2:$J$51,7,0),"")</f>
        <v/>
      </c>
      <c r="C123" s="522" t="str">
        <f>VLOOKUP(B126,'[6]Obračun rezultata C sektora'!$D$2:$E$51,2,FALSE)</f>
        <v/>
      </c>
      <c r="D123" s="518" t="str">
        <f>VLOOKUP(B126,'[6]Obračun rezultata C sektora'!$D$2:$H$51,5,FALSE)</f>
        <v/>
      </c>
      <c r="E123" s="520" t="str">
        <f>IF(AND(ISNUMBER(D123)=TRUE,ISNUMBER(F123)=TRUE),VLOOKUP(B126,'[6]Obračun rezultata C sektora'!$D$2:$I$51,3,FALSE),"")</f>
        <v/>
      </c>
      <c r="F123" s="519" t="str">
        <f>VLOOKUP(B126,'[6]Obračun rezultata C sektora'!D$2:$G$51,4,FALSE)</f>
        <v/>
      </c>
      <c r="G123" s="519" t="str">
        <f>VLOOKUP(C123,'[6]Pojedinačni plasman'!$A$6:$G$155,7,FALSE)</f>
        <v/>
      </c>
      <c r="H123" s="788"/>
      <c r="I123" s="789"/>
      <c r="K123" s="521" t="str">
        <f>IF(ISNUMBER(M123)=TRUE,VLOOKUP(K126,'[6]Obračun rezultata C sektora'!$D$2:$J$51,7,0),"")</f>
        <v/>
      </c>
      <c r="L123" s="522" t="str">
        <f>VLOOKUP(K126,'[6]Obračun rezultata C sektora'!$D$2:$E$51,2,FALSE)</f>
        <v/>
      </c>
      <c r="M123" s="518" t="str">
        <f>VLOOKUP(K126,'[6]Obračun rezultata C sektora'!$D$2:$H$51,5,FALSE)</f>
        <v/>
      </c>
      <c r="N123" s="520" t="str">
        <f>IF(AND(ISNUMBER(M123)=TRUE,ISNUMBER(O123)=TRUE),VLOOKUP(K126,'[6]Obračun rezultata C sektora'!$D$2:$I$51,3,FALSE),"")</f>
        <v/>
      </c>
      <c r="O123" s="519" t="str">
        <f>VLOOKUP(K126,'[6]Obračun rezultata C sektora'!D$2:$G$51,4,FALSE)</f>
        <v/>
      </c>
      <c r="P123" s="519" t="str">
        <f>VLOOKUP(L123,'[6]Pojedinačni plasman'!$A$6:$G$155,7,FALSE)</f>
        <v/>
      </c>
      <c r="Q123" s="788"/>
      <c r="R123" s="789"/>
    </row>
    <row r="124" spans="2:18" s="512" customFormat="1" ht="15" customHeight="1" x14ac:dyDescent="0.2">
      <c r="B124" s="521"/>
      <c r="C124" s="520"/>
      <c r="D124" s="518"/>
      <c r="E124" s="520"/>
      <c r="F124" s="519"/>
      <c r="G124" s="519"/>
      <c r="H124" s="788"/>
      <c r="I124" s="789"/>
      <c r="K124" s="521"/>
      <c r="L124" s="520"/>
      <c r="M124" s="518"/>
      <c r="N124" s="520"/>
      <c r="O124" s="519"/>
      <c r="P124" s="519"/>
      <c r="Q124" s="788"/>
      <c r="R124" s="789"/>
    </row>
    <row r="125" spans="2:18" s="512" customFormat="1" ht="15" customHeight="1" x14ac:dyDescent="0.2">
      <c r="B125" s="521"/>
      <c r="C125" s="520"/>
      <c r="D125" s="518"/>
      <c r="E125" s="520"/>
      <c r="F125" s="519"/>
      <c r="G125" s="519"/>
      <c r="H125" s="788"/>
      <c r="I125" s="789"/>
      <c r="K125" s="521"/>
      <c r="L125" s="520"/>
      <c r="M125" s="518"/>
      <c r="N125" s="520"/>
      <c r="O125" s="519"/>
      <c r="P125" s="519"/>
      <c r="Q125" s="788"/>
      <c r="R125" s="789"/>
    </row>
    <row r="126" spans="2:18" ht="21" thickBot="1" x14ac:dyDescent="0.35">
      <c r="B126" s="783" t="str">
        <f>IF(ISNONTEXT('[6]Ekipni plasman'!$B$30)=FALSE,'[6]Ekipni plasman'!$B$30,"")</f>
        <v/>
      </c>
      <c r="C126" s="784"/>
      <c r="D126" s="785"/>
      <c r="E126" s="516" t="str">
        <f>VLOOKUP(B126,'[6]Ekipni plasman'!$B$6:$F$55,3,FALSE)</f>
        <v/>
      </c>
      <c r="F126" s="515" t="str">
        <f>VLOOKUP(B126,'[6]Ekipni plasman'!$B$6:$F$55,2,FALSE)</f>
        <v/>
      </c>
      <c r="G126" s="514"/>
      <c r="H126" s="790"/>
      <c r="I126" s="791"/>
      <c r="J126" s="517"/>
      <c r="K126" s="783" t="str">
        <f>IF(ISNONTEXT('[6]Ekipni plasman'!$B$40)=FALSE,'[6]Ekipni plasman'!$B$40,"")</f>
        <v/>
      </c>
      <c r="L126" s="784"/>
      <c r="M126" s="785"/>
      <c r="N126" s="516" t="str">
        <f>VLOOKUP(K126,'[6]Ekipni plasman'!$B$6:$F$55,3,FALSE)</f>
        <v/>
      </c>
      <c r="O126" s="515" t="str">
        <f>VLOOKUP(K126,'[6]Ekipni plasman'!$B$6:$F$55,2,FALSE)</f>
        <v/>
      </c>
      <c r="P126" s="514"/>
      <c r="Q126" s="790"/>
      <c r="R126" s="791"/>
    </row>
    <row r="127" spans="2:18" ht="12" customHeight="1" thickBot="1" x14ac:dyDescent="0.25"/>
    <row r="128" spans="2:18" s="512" customFormat="1" ht="15" customHeight="1" x14ac:dyDescent="0.2">
      <c r="B128" s="527" t="str">
        <f>IF(ISNUMBER(D128)=TRUE,VLOOKUP(B133,'[6]Obračun rezultata A sektora'!$D$2:$J$51,7,0),"")</f>
        <v/>
      </c>
      <c r="C128" s="526" t="str">
        <f>VLOOKUP(B133,'[6]Obračun rezultata A sektora'!$D$2:$E$51,2,FALSE)</f>
        <v/>
      </c>
      <c r="D128" s="525" t="str">
        <f>VLOOKUP(B133,'[6]Obračun rezultata A sektora'!$D$2:$H$51,5,FALSE)</f>
        <v/>
      </c>
      <c r="E128" s="524" t="str">
        <f>IF(AND(ISNUMBER(D128)=TRUE,ISNUMBER(F128)=TRUE),VLOOKUP(B133,'[6]Obračun rezultata A sektora'!$D$2:$I$51,3,FALSE),"")</f>
        <v/>
      </c>
      <c r="F128" s="523" t="str">
        <f>VLOOKUP(B133,'[6]Obračun rezultata A sektora'!$D$2:G$51,4,FALSE)</f>
        <v/>
      </c>
      <c r="G128" s="523" t="str">
        <f>VLOOKUP(C128,'[6]Pojedinačni plasman'!$A$6:$G$155,7,FALSE)</f>
        <v/>
      </c>
      <c r="H128" s="786" t="str">
        <f>VLOOKUP(B133,'[6]Ekipni plasman'!$B$6:$F$55,5,FALSE)</f>
        <v/>
      </c>
      <c r="I128" s="787"/>
      <c r="K128" s="527" t="str">
        <f>IF(ISNUMBER(M128)=TRUE,VLOOKUP(K133,'[6]Obračun rezultata A sektora'!$D$2:$J$51,7,0),"")</f>
        <v/>
      </c>
      <c r="L128" s="526" t="str">
        <f>VLOOKUP(K133,'[6]Obračun rezultata A sektora'!$D$2:$E$51,2,FALSE)</f>
        <v/>
      </c>
      <c r="M128" s="525" t="str">
        <f>VLOOKUP(K133,'[6]Obračun rezultata A sektora'!$D$2:$H$51,5,FALSE)</f>
        <v/>
      </c>
      <c r="N128" s="524" t="str">
        <f>IF(AND(ISNUMBER(M128)=TRUE,ISNUMBER(O128)=TRUE),VLOOKUP(K133,'[6]Obračun rezultata A sektora'!$D$2:$I$51,3,FALSE),"")</f>
        <v/>
      </c>
      <c r="O128" s="523" t="str">
        <f>VLOOKUP(K133,'[6]Obračun rezultata A sektora'!$D$2:G$51,4,FALSE)</f>
        <v/>
      </c>
      <c r="P128" s="523" t="str">
        <f>VLOOKUP(L128,'[6]Pojedinačni plasman'!$A$6:$G$155,7,FALSE)</f>
        <v/>
      </c>
      <c r="Q128" s="786" t="str">
        <f>VLOOKUP(K133,'[6]Ekipni plasman'!$B$6:$F$55,5,FALSE)</f>
        <v/>
      </c>
      <c r="R128" s="787"/>
    </row>
    <row r="129" spans="2:18" s="512" customFormat="1" ht="15" customHeight="1" x14ac:dyDescent="0.2">
      <c r="B129" s="521" t="str">
        <f>IF(ISNUMBER(D129)=TRUE,VLOOKUP(B133,'[6]Obračun rezultata B sektora'!$D$2:$J$51,7,0),"")</f>
        <v/>
      </c>
      <c r="C129" s="522" t="str">
        <f>VLOOKUP(B133,'[6]Obračun rezultata B sektora'!$D$2:$E$51,2,FALSE)</f>
        <v/>
      </c>
      <c r="D129" s="518" t="str">
        <f>VLOOKUP(B133,'[6]Obračun rezultata B sektora'!$D$2:$H$51,5,FALSE)</f>
        <v/>
      </c>
      <c r="E129" s="520" t="str">
        <f>IF(AND(ISNUMBER(D129)=TRUE,ISNUMBER(F129)=TRUE),VLOOKUP(B133,'[6]Obračun rezultata B sektora'!$D$2:$I$51,3,FALSE),"")</f>
        <v/>
      </c>
      <c r="F129" s="519" t="str">
        <f>VLOOKUP(B133,'[6]Obračun rezultata B sektora'!$D$2:G$51,4,FALSE)</f>
        <v/>
      </c>
      <c r="G129" s="519" t="str">
        <f>VLOOKUP(C129,'[6]Pojedinačni plasman'!$A$6:$G$155,7,FALSE)</f>
        <v/>
      </c>
      <c r="H129" s="788"/>
      <c r="I129" s="789"/>
      <c r="K129" s="521" t="str">
        <f>IF(ISNUMBER(M129)=TRUE,VLOOKUP(K133,'[6]Obračun rezultata B sektora'!$D$2:$J$51,7,0),"")</f>
        <v/>
      </c>
      <c r="L129" s="522" t="str">
        <f>VLOOKUP(K133,'[6]Obračun rezultata B sektora'!$D$2:$E$51,2,FALSE)</f>
        <v/>
      </c>
      <c r="M129" s="518" t="str">
        <f>VLOOKUP(K133,'[6]Obračun rezultata B sektora'!$D$2:$H$51,5,FALSE)</f>
        <v/>
      </c>
      <c r="N129" s="520" t="str">
        <f>IF(AND(ISNUMBER(M129)=TRUE,ISNUMBER(O129)=TRUE),VLOOKUP(K133,'[6]Obračun rezultata B sektora'!$D$2:$I$51,3,FALSE),"")</f>
        <v/>
      </c>
      <c r="O129" s="519" t="str">
        <f>VLOOKUP(K133,'[6]Obračun rezultata B sektora'!$D$2:G$51,4,FALSE)</f>
        <v/>
      </c>
      <c r="P129" s="519" t="str">
        <f>VLOOKUP(L129,'[6]Pojedinačni plasman'!$A$6:$G$155,7,FALSE)</f>
        <v/>
      </c>
      <c r="Q129" s="788"/>
      <c r="R129" s="789"/>
    </row>
    <row r="130" spans="2:18" s="512" customFormat="1" ht="15" customHeight="1" x14ac:dyDescent="0.2">
      <c r="B130" s="521" t="str">
        <f>IF(ISNUMBER(D130)=TRUE,VLOOKUP(B133,'[6]Obračun rezultata C sektora'!$D$2:$J$51,7,0),"")</f>
        <v/>
      </c>
      <c r="C130" s="522" t="str">
        <f>VLOOKUP(B133,'[6]Obračun rezultata C sektora'!$D$2:$E$51,2,FALSE)</f>
        <v/>
      </c>
      <c r="D130" s="518" t="str">
        <f>VLOOKUP(B133,'[6]Obračun rezultata C sektora'!$D$2:$H$51,5,FALSE)</f>
        <v/>
      </c>
      <c r="E130" s="520" t="str">
        <f>IF(AND(ISNUMBER(D130)=TRUE,ISNUMBER(F130)=TRUE),VLOOKUP(B133,'[6]Obračun rezultata C sektora'!$D$2:$I$51,3,FALSE),"")</f>
        <v/>
      </c>
      <c r="F130" s="519" t="str">
        <f>VLOOKUP(B133,'[6]Obračun rezultata C sektora'!$D$2:G$51,4,FALSE)</f>
        <v/>
      </c>
      <c r="G130" s="519" t="str">
        <f>VLOOKUP(C130,'[6]Pojedinačni plasman'!$A$6:$G$155,7,FALSE)</f>
        <v/>
      </c>
      <c r="H130" s="788"/>
      <c r="I130" s="789"/>
      <c r="K130" s="521" t="str">
        <f>IF(ISNUMBER(M130)=TRUE,VLOOKUP(K133,'[6]Obračun rezultata C sektora'!$D$2:$J$51,7,0),"")</f>
        <v/>
      </c>
      <c r="L130" s="522" t="str">
        <f>VLOOKUP(K133,'[6]Obračun rezultata C sektora'!$D$2:$E$51,2,FALSE)</f>
        <v/>
      </c>
      <c r="M130" s="518" t="str">
        <f>VLOOKUP(K133,'[6]Obračun rezultata C sektora'!$D$2:$H$51,5,FALSE)</f>
        <v/>
      </c>
      <c r="N130" s="520" t="str">
        <f>IF(AND(ISNUMBER(M130)=TRUE,ISNUMBER(O130)=TRUE),VLOOKUP(K133,'[6]Obračun rezultata C sektora'!$D$2:$I$51,3,FALSE),"")</f>
        <v/>
      </c>
      <c r="O130" s="519" t="str">
        <f>VLOOKUP(K133,'[6]Obračun rezultata C sektora'!$D$2:G$51,4,FALSE)</f>
        <v/>
      </c>
      <c r="P130" s="519" t="str">
        <f>VLOOKUP(L130,'[6]Pojedinačni plasman'!$A$6:$G$155,7,FALSE)</f>
        <v/>
      </c>
      <c r="Q130" s="788"/>
      <c r="R130" s="789"/>
    </row>
    <row r="131" spans="2:18" s="512" customFormat="1" ht="15" customHeight="1" x14ac:dyDescent="0.2">
      <c r="B131" s="521"/>
      <c r="C131" s="520"/>
      <c r="D131" s="518"/>
      <c r="E131" s="520"/>
      <c r="F131" s="519"/>
      <c r="G131" s="519"/>
      <c r="H131" s="788"/>
      <c r="I131" s="789"/>
      <c r="K131" s="521"/>
      <c r="L131" s="520"/>
      <c r="M131" s="518"/>
      <c r="N131" s="520"/>
      <c r="O131" s="519"/>
      <c r="P131" s="518"/>
      <c r="Q131" s="788"/>
      <c r="R131" s="789"/>
    </row>
    <row r="132" spans="2:18" s="512" customFormat="1" ht="15" customHeight="1" x14ac:dyDescent="0.2">
      <c r="B132" s="521"/>
      <c r="C132" s="520"/>
      <c r="D132" s="518"/>
      <c r="E132" s="520"/>
      <c r="F132" s="519"/>
      <c r="G132" s="519"/>
      <c r="H132" s="788"/>
      <c r="I132" s="789"/>
      <c r="K132" s="521"/>
      <c r="L132" s="520"/>
      <c r="M132" s="518"/>
      <c r="N132" s="520"/>
      <c r="O132" s="519"/>
      <c r="P132" s="518"/>
      <c r="Q132" s="788"/>
      <c r="R132" s="789"/>
    </row>
    <row r="133" spans="2:18" ht="21" thickBot="1" x14ac:dyDescent="0.35">
      <c r="B133" s="783" t="str">
        <f>IF(ISNONTEXT('[6]Ekipni plasman'!$B$31)=FALSE,'[6]Ekipni plasman'!$B$31,"")</f>
        <v/>
      </c>
      <c r="C133" s="784"/>
      <c r="D133" s="785"/>
      <c r="E133" s="516" t="str">
        <f>VLOOKUP(B133,'[6]Ekipni plasman'!$B$6:$F$55,3,FALSE)</f>
        <v/>
      </c>
      <c r="F133" s="515" t="str">
        <f>VLOOKUP(B133,'[6]Ekipni plasman'!$B$6:$F$55,2,FALSE)</f>
        <v/>
      </c>
      <c r="G133" s="514"/>
      <c r="H133" s="790"/>
      <c r="I133" s="791"/>
      <c r="J133" s="517"/>
      <c r="K133" s="783" t="str">
        <f>IF(ISNONTEXT('[6]Ekipni plasman'!$B$41)=FALSE,'[6]Ekipni plasman'!$B$41,"")</f>
        <v/>
      </c>
      <c r="L133" s="784"/>
      <c r="M133" s="785"/>
      <c r="N133" s="516" t="str">
        <f>VLOOKUP(K133,'[6]Ekipni plasman'!$B$6:$F$55,3,FALSE)</f>
        <v/>
      </c>
      <c r="O133" s="515" t="str">
        <f>VLOOKUP(K133,'[6]Ekipni plasman'!$B$6:$F$55,2,FALSE)</f>
        <v/>
      </c>
      <c r="P133" s="514"/>
      <c r="Q133" s="790"/>
      <c r="R133" s="791"/>
    </row>
    <row r="134" spans="2:18" ht="12" customHeight="1" thickBot="1" x14ac:dyDescent="0.25">
      <c r="B134" s="507"/>
      <c r="D134" s="507"/>
      <c r="G134" s="507"/>
      <c r="H134" s="508"/>
      <c r="I134" s="507"/>
    </row>
    <row r="135" spans="2:18" s="512" customFormat="1" ht="15" customHeight="1" x14ac:dyDescent="0.2">
      <c r="B135" s="527" t="str">
        <f>IF(ISNUMBER(D135)=TRUE,VLOOKUP(B140,'[6]Obračun rezultata A sektora'!$D$2:$J$51,7,0),"")</f>
        <v/>
      </c>
      <c r="C135" s="526" t="str">
        <f>VLOOKUP(B140,'[6]Obračun rezultata A sektora'!$D$2:$E$51,2,FALSE)</f>
        <v/>
      </c>
      <c r="D135" s="525" t="str">
        <f>VLOOKUP(B140,'[6]Obračun rezultata A sektora'!$D$2:$H$51,5,FALSE)</f>
        <v/>
      </c>
      <c r="E135" s="524" t="str">
        <f>IF(AND(ISNUMBER(D135)=TRUE,ISNUMBER(F135)=TRUE),VLOOKUP(B140,'[6]Obračun rezultata A sektora'!$D$2:$I$51,3,FALSE),"")</f>
        <v/>
      </c>
      <c r="F135" s="523" t="str">
        <f>VLOOKUP(B140,'[6]Obračun rezultata A sektora'!$D$2:G$51,4,FALSE)</f>
        <v/>
      </c>
      <c r="G135" s="523" t="str">
        <f>VLOOKUP(C135,'[6]Pojedinačni plasman'!$A$6:$G$155,7,FALSE)</f>
        <v/>
      </c>
      <c r="H135" s="786" t="str">
        <f>VLOOKUP(B140,'[6]Ekipni plasman'!$B$6:$F$55,5,FALSE)</f>
        <v/>
      </c>
      <c r="I135" s="787"/>
      <c r="K135" s="527" t="str">
        <f>IF(ISNUMBER(M135)=TRUE,VLOOKUP(K140,'[6]Obračun rezultata A sektora'!$D$2:$J$51,7,0),"")</f>
        <v/>
      </c>
      <c r="L135" s="526" t="str">
        <f>VLOOKUP(K140,'[6]Obračun rezultata A sektora'!$D$2:$E$51,2,FALSE)</f>
        <v/>
      </c>
      <c r="M135" s="525" t="str">
        <f>VLOOKUP(K140,'[6]Obračun rezultata A sektora'!$D$2:$H$51,5,FALSE)</f>
        <v/>
      </c>
      <c r="N135" s="524" t="str">
        <f>IF(AND(ISNUMBER(M135)=TRUE,ISNUMBER(O135)=TRUE),VLOOKUP(K140,'[6]Obračun rezultata A sektora'!$D$2:$I$51,3,FALSE),"")</f>
        <v/>
      </c>
      <c r="O135" s="523" t="str">
        <f>VLOOKUP(K140,'[6]Obračun rezultata A sektora'!$D$2:G$51,4,FALSE)</f>
        <v/>
      </c>
      <c r="P135" s="523" t="str">
        <f>VLOOKUP(L135,'[6]Pojedinačni plasman'!$A$6:$G$155,7,FALSE)</f>
        <v/>
      </c>
      <c r="Q135" s="786" t="str">
        <f>VLOOKUP(K140,'[6]Ekipni plasman'!$B$6:$F$55,5,FALSE)</f>
        <v/>
      </c>
      <c r="R135" s="787"/>
    </row>
    <row r="136" spans="2:18" s="512" customFormat="1" ht="15" customHeight="1" x14ac:dyDescent="0.2">
      <c r="B136" s="521" t="str">
        <f>IF(ISNUMBER(D136)=TRUE,VLOOKUP(B140,'[6]Obračun rezultata B sektora'!$D$2:$J$51,7,0),"")</f>
        <v/>
      </c>
      <c r="C136" s="522" t="str">
        <f>VLOOKUP(B140,'[6]Obračun rezultata B sektora'!$D$2:$E$51,2,FALSE)</f>
        <v/>
      </c>
      <c r="D136" s="518" t="str">
        <f>VLOOKUP(B140,'[6]Obračun rezultata B sektora'!$D$2:$H$51,5,FALSE)</f>
        <v/>
      </c>
      <c r="E136" s="520" t="str">
        <f>IF(AND(ISNUMBER(D136)=TRUE,ISNUMBER(F136)=TRUE),VLOOKUP(B140,'[6]Obračun rezultata B sektora'!$D$2:$I$51,3,FALSE),"")</f>
        <v/>
      </c>
      <c r="F136" s="519" t="str">
        <f>VLOOKUP(B140,'[6]Obračun rezultata B sektora'!$D$2:G$51,4,FALSE)</f>
        <v/>
      </c>
      <c r="G136" s="519" t="str">
        <f>VLOOKUP(C136,'[6]Pojedinačni plasman'!$A$6:$G$155,7,FALSE)</f>
        <v/>
      </c>
      <c r="H136" s="788"/>
      <c r="I136" s="789"/>
      <c r="K136" s="521" t="str">
        <f>IF(ISNUMBER(M136)=TRUE,VLOOKUP(K140,'[6]Obračun rezultata B sektora'!$D$2:$J$51,7,0),"")</f>
        <v/>
      </c>
      <c r="L136" s="522" t="str">
        <f>VLOOKUP(K140,'[6]Obračun rezultata B sektora'!$D$2:$E$51,2,FALSE)</f>
        <v/>
      </c>
      <c r="M136" s="518" t="str">
        <f>VLOOKUP(K140,'[6]Obračun rezultata B sektora'!$D$2:$H$51,5,FALSE)</f>
        <v/>
      </c>
      <c r="N136" s="520" t="str">
        <f>IF(AND(ISNUMBER(M136)=TRUE,ISNUMBER(O136)=TRUE),VLOOKUP(K140,'[6]Obračun rezultata B sektora'!$D$2:$I$51,3,FALSE),"")</f>
        <v/>
      </c>
      <c r="O136" s="519" t="str">
        <f>VLOOKUP(K140,'[6]Obračun rezultata B sektora'!$D$2:G$51,4,FALSE)</f>
        <v/>
      </c>
      <c r="P136" s="519" t="str">
        <f>VLOOKUP(L136,'[6]Pojedinačni plasman'!$A$6:$G$155,7,FALSE)</f>
        <v/>
      </c>
      <c r="Q136" s="788"/>
      <c r="R136" s="789"/>
    </row>
    <row r="137" spans="2:18" s="512" customFormat="1" ht="15" customHeight="1" x14ac:dyDescent="0.2">
      <c r="B137" s="521" t="str">
        <f>IF(ISNUMBER(D137)=TRUE,VLOOKUP(B140,'[6]Obračun rezultata C sektora'!$D$2:$J$51,7,0),"")</f>
        <v/>
      </c>
      <c r="C137" s="522" t="str">
        <f>VLOOKUP(B140,'[6]Obračun rezultata C sektora'!$D$2:$E$51,2,FALSE)</f>
        <v/>
      </c>
      <c r="D137" s="518" t="str">
        <f>VLOOKUP(B140,'[6]Obračun rezultata C sektora'!$D$2:$H$51,5,FALSE)</f>
        <v/>
      </c>
      <c r="E137" s="520" t="str">
        <f>IF(AND(ISNUMBER(D137)=TRUE,ISNUMBER(F137)=TRUE),VLOOKUP(B140,'[6]Obračun rezultata C sektora'!$D$2:$I$51,3,FALSE),"")</f>
        <v/>
      </c>
      <c r="F137" s="519" t="str">
        <f>VLOOKUP(B140,'[6]Obračun rezultata C sektora'!$D$2:G$51,4,FALSE)</f>
        <v/>
      </c>
      <c r="G137" s="519" t="str">
        <f>VLOOKUP(C137,'[6]Pojedinačni plasman'!$A$6:$G$155,7,FALSE)</f>
        <v/>
      </c>
      <c r="H137" s="788"/>
      <c r="I137" s="789"/>
      <c r="K137" s="521" t="str">
        <f>IF(ISNUMBER(M137)=TRUE,VLOOKUP(K140,'[6]Obračun rezultata C sektora'!$D$2:$J$51,7,0),"")</f>
        <v/>
      </c>
      <c r="L137" s="522" t="str">
        <f>VLOOKUP(K140,'[6]Obračun rezultata C sektora'!$D$2:$E$51,2,FALSE)</f>
        <v/>
      </c>
      <c r="M137" s="518" t="str">
        <f>VLOOKUP(K140,'[6]Obračun rezultata C sektora'!$D$2:$H$51,5,FALSE)</f>
        <v/>
      </c>
      <c r="N137" s="520" t="str">
        <f>IF(AND(ISNUMBER(M137)=TRUE,ISNUMBER(O137)=TRUE),VLOOKUP(K140,'[6]Obračun rezultata C sektora'!$D$2:$I$51,3,FALSE),"")</f>
        <v/>
      </c>
      <c r="O137" s="519" t="str">
        <f>VLOOKUP(K140,'[6]Obračun rezultata C sektora'!$D$2:G$51,4,FALSE)</f>
        <v/>
      </c>
      <c r="P137" s="519" t="str">
        <f>VLOOKUP(L137,'[6]Pojedinačni plasman'!$A$6:$G$155,7,FALSE)</f>
        <v/>
      </c>
      <c r="Q137" s="788"/>
      <c r="R137" s="789"/>
    </row>
    <row r="138" spans="2:18" s="512" customFormat="1" ht="15" customHeight="1" x14ac:dyDescent="0.2">
      <c r="B138" s="521"/>
      <c r="C138" s="520"/>
      <c r="D138" s="518"/>
      <c r="E138" s="520"/>
      <c r="F138" s="519"/>
      <c r="G138" s="519"/>
      <c r="H138" s="788"/>
      <c r="I138" s="789"/>
      <c r="K138" s="521"/>
      <c r="L138" s="520"/>
      <c r="M138" s="518"/>
      <c r="N138" s="520"/>
      <c r="O138" s="519"/>
      <c r="P138" s="518"/>
      <c r="Q138" s="788"/>
      <c r="R138" s="789"/>
    </row>
    <row r="139" spans="2:18" s="512" customFormat="1" ht="15" customHeight="1" x14ac:dyDescent="0.2">
      <c r="B139" s="521"/>
      <c r="C139" s="520"/>
      <c r="D139" s="518"/>
      <c r="E139" s="520"/>
      <c r="F139" s="519"/>
      <c r="G139" s="519"/>
      <c r="H139" s="788"/>
      <c r="I139" s="789"/>
      <c r="K139" s="521"/>
      <c r="L139" s="520"/>
      <c r="M139" s="518"/>
      <c r="N139" s="520"/>
      <c r="O139" s="519"/>
      <c r="P139" s="518"/>
      <c r="Q139" s="788"/>
      <c r="R139" s="789"/>
    </row>
    <row r="140" spans="2:18" ht="21" thickBot="1" x14ac:dyDescent="0.35">
      <c r="B140" s="783" t="str">
        <f>IF(ISNONTEXT('[6]Ekipni plasman'!$B$32)=FALSE,'[6]Ekipni plasman'!$B$32,"")</f>
        <v/>
      </c>
      <c r="C140" s="784"/>
      <c r="D140" s="785"/>
      <c r="E140" s="516" t="str">
        <f>VLOOKUP(B140,'[6]Ekipni plasman'!$B$6:$F$55,3,FALSE)</f>
        <v/>
      </c>
      <c r="F140" s="515" t="str">
        <f>VLOOKUP(B140,'[6]Ekipni plasman'!$B$6:$F$55,2,FALSE)</f>
        <v/>
      </c>
      <c r="G140" s="514"/>
      <c r="H140" s="790"/>
      <c r="I140" s="791"/>
      <c r="J140" s="517"/>
      <c r="K140" s="783" t="str">
        <f>IF(ISNONTEXT('[6]Ekipni plasman'!$B$42)=FALSE,'[6]Ekipni plasman'!$B$42,"")</f>
        <v/>
      </c>
      <c r="L140" s="784"/>
      <c r="M140" s="785"/>
      <c r="N140" s="516" t="str">
        <f>VLOOKUP(K140,'[6]Ekipni plasman'!$B$6:$F$55,3,FALSE)</f>
        <v/>
      </c>
      <c r="O140" s="515" t="str">
        <f>VLOOKUP(K140,'[6]Ekipni plasman'!$B$6:$F$55,2,FALSE)</f>
        <v/>
      </c>
      <c r="P140" s="514"/>
      <c r="Q140" s="790"/>
      <c r="R140" s="791"/>
    </row>
    <row r="141" spans="2:18" ht="12" customHeight="1" thickBot="1" x14ac:dyDescent="0.25">
      <c r="B141" s="507"/>
      <c r="D141" s="507"/>
      <c r="G141" s="507"/>
      <c r="H141" s="508"/>
      <c r="I141" s="507"/>
    </row>
    <row r="142" spans="2:18" s="512" customFormat="1" ht="15" customHeight="1" x14ac:dyDescent="0.2">
      <c r="B142" s="527" t="str">
        <f>IF(ISNUMBER(D142)=TRUE,VLOOKUP(B147,'[6]Obračun rezultata A sektora'!$D$2:$J$51,7,0),"")</f>
        <v/>
      </c>
      <c r="C142" s="526" t="str">
        <f>VLOOKUP(B147,'[6]Obračun rezultata A sektora'!$D$2:$E$51,2,FALSE)</f>
        <v/>
      </c>
      <c r="D142" s="525" t="str">
        <f>VLOOKUP(B147,'[6]Obračun rezultata A sektora'!$D$2:$H$51,5,FALSE)</f>
        <v/>
      </c>
      <c r="E142" s="524" t="str">
        <f>IF(AND(ISNUMBER(D142)=TRUE,ISNUMBER(F142)=TRUE),VLOOKUP(B147,'[6]Obračun rezultata A sektora'!$D$2:$I$51,3,FALSE),"")</f>
        <v/>
      </c>
      <c r="F142" s="523" t="str">
        <f>VLOOKUP(B147,'[6]Obračun rezultata A sektora'!$D$2:G$51,4,FALSE)</f>
        <v/>
      </c>
      <c r="G142" s="523" t="str">
        <f>VLOOKUP(C142,'[6]Pojedinačni plasman'!$A$6:$G$155,7,FALSE)</f>
        <v/>
      </c>
      <c r="H142" s="786" t="str">
        <f>VLOOKUP(B147,'[6]Ekipni plasman'!$B$6:$F$55,5,FALSE)</f>
        <v/>
      </c>
      <c r="I142" s="787"/>
      <c r="K142" s="527" t="str">
        <f>IF(ISNUMBER(M142)=TRUE,VLOOKUP(K147,'[6]Obračun rezultata A sektora'!$D$2:$J$51,7,0),"")</f>
        <v/>
      </c>
      <c r="L142" s="526" t="str">
        <f>VLOOKUP(K147,'[6]Obračun rezultata A sektora'!$D$2:$E$51,2,FALSE)</f>
        <v/>
      </c>
      <c r="M142" s="525" t="str">
        <f>VLOOKUP(K147,'[6]Obračun rezultata A sektora'!$D$2:$H$51,5,FALSE)</f>
        <v/>
      </c>
      <c r="N142" s="524" t="str">
        <f>IF(AND(ISNUMBER(M142)=TRUE,ISNUMBER(O142)=TRUE),VLOOKUP(K147,'[6]Obračun rezultata A sektora'!$D$2:$I$51,3,FALSE),"")</f>
        <v/>
      </c>
      <c r="O142" s="523" t="str">
        <f>VLOOKUP(K147,'[6]Obračun rezultata A sektora'!$D$2:G$51,4,FALSE)</f>
        <v/>
      </c>
      <c r="P142" s="523" t="str">
        <f>VLOOKUP(L142,'[6]Pojedinačni plasman'!$A$6:$G$155,7,FALSE)</f>
        <v/>
      </c>
      <c r="Q142" s="786" t="str">
        <f>VLOOKUP(K147,'[6]Ekipni plasman'!$B$6:$F$55,5,FALSE)</f>
        <v/>
      </c>
      <c r="R142" s="787"/>
    </row>
    <row r="143" spans="2:18" s="512" customFormat="1" ht="15" customHeight="1" x14ac:dyDescent="0.2">
      <c r="B143" s="521" t="str">
        <f>IF(ISNUMBER(D143)=TRUE,VLOOKUP(B147,'[6]Obračun rezultata B sektora'!$D$2:$J$51,7,0),"")</f>
        <v/>
      </c>
      <c r="C143" s="522" t="str">
        <f>VLOOKUP(B147,'[6]Obračun rezultata B sektora'!$D$2:$E$51,2,FALSE)</f>
        <v/>
      </c>
      <c r="D143" s="518" t="str">
        <f>VLOOKUP(B147,'[6]Obračun rezultata B sektora'!$D$2:$H$51,5,FALSE)</f>
        <v/>
      </c>
      <c r="E143" s="520" t="str">
        <f>IF(AND(ISNUMBER(D143)=TRUE,ISNUMBER(F143)=TRUE),VLOOKUP(B147,'[6]Obračun rezultata B sektora'!$D$2:$I$51,3,FALSE),"")</f>
        <v/>
      </c>
      <c r="F143" s="519" t="str">
        <f>VLOOKUP(B147,'[6]Obračun rezultata B sektora'!$D$2:G$51,4,FALSE)</f>
        <v/>
      </c>
      <c r="G143" s="519" t="str">
        <f>VLOOKUP(C143,'[6]Pojedinačni plasman'!$A$6:$G$155,7,FALSE)</f>
        <v/>
      </c>
      <c r="H143" s="788"/>
      <c r="I143" s="789"/>
      <c r="K143" s="521" t="str">
        <f>IF(ISNUMBER(M143)=TRUE,VLOOKUP(K147,'[6]Obračun rezultata B sektora'!$D$2:$J$51,7,0),"")</f>
        <v/>
      </c>
      <c r="L143" s="522" t="str">
        <f>VLOOKUP(K147,'[6]Obračun rezultata B sektora'!$D$2:$E$51,2,FALSE)</f>
        <v/>
      </c>
      <c r="M143" s="518" t="str">
        <f>VLOOKUP(K147,'[6]Obračun rezultata B sektora'!$D$2:$H$51,5,FALSE)</f>
        <v/>
      </c>
      <c r="N143" s="520" t="str">
        <f>IF(AND(ISNUMBER(M143)=TRUE,ISNUMBER(O143)=TRUE),VLOOKUP(K147,'[6]Obračun rezultata B sektora'!$D$2:$I$51,3,FALSE),"")</f>
        <v/>
      </c>
      <c r="O143" s="519" t="str">
        <f>VLOOKUP(K147,'[6]Obračun rezultata B sektora'!$D$2:G$51,4,FALSE)</f>
        <v/>
      </c>
      <c r="P143" s="519" t="str">
        <f>VLOOKUP(L143,'[6]Pojedinačni plasman'!$A$6:$G$155,7,FALSE)</f>
        <v/>
      </c>
      <c r="Q143" s="788"/>
      <c r="R143" s="789"/>
    </row>
    <row r="144" spans="2:18" s="512" customFormat="1" ht="15" customHeight="1" x14ac:dyDescent="0.2">
      <c r="B144" s="521" t="str">
        <f>IF(ISNUMBER(D144)=TRUE,VLOOKUP(B147,'[6]Obračun rezultata C sektora'!$D$2:$J$51,7,0),"")</f>
        <v/>
      </c>
      <c r="C144" s="522" t="str">
        <f>VLOOKUP(B147,'[6]Obračun rezultata C sektora'!$D$2:$E$51,2,FALSE)</f>
        <v/>
      </c>
      <c r="D144" s="518" t="str">
        <f>VLOOKUP(B147,'[6]Obračun rezultata C sektora'!$D$2:$H$51,5,FALSE)</f>
        <v/>
      </c>
      <c r="E144" s="520" t="str">
        <f>IF(AND(ISNUMBER(D144)=TRUE,ISNUMBER(F144)=TRUE),VLOOKUP(B147,'[6]Obračun rezultata C sektora'!$D$2:$I$51,3,FALSE),"")</f>
        <v/>
      </c>
      <c r="F144" s="519" t="str">
        <f>VLOOKUP(B147,'[6]Obračun rezultata C sektora'!$D$2:G$51,4,FALSE)</f>
        <v/>
      </c>
      <c r="G144" s="519" t="str">
        <f>VLOOKUP(C144,'[6]Pojedinačni plasman'!$A$6:$G$155,7,FALSE)</f>
        <v/>
      </c>
      <c r="H144" s="788"/>
      <c r="I144" s="789"/>
      <c r="K144" s="521" t="str">
        <f>IF(ISNUMBER(M144)=TRUE,VLOOKUP(K147,'[6]Obračun rezultata C sektora'!$D$2:$J$51,7,0),"")</f>
        <v/>
      </c>
      <c r="L144" s="522" t="str">
        <f>VLOOKUP(K147,'[6]Obračun rezultata C sektora'!$D$2:$E$51,2,FALSE)</f>
        <v/>
      </c>
      <c r="M144" s="518" t="str">
        <f>VLOOKUP(K147,'[6]Obračun rezultata C sektora'!$D$2:$H$51,5,FALSE)</f>
        <v/>
      </c>
      <c r="N144" s="520" t="str">
        <f>IF(AND(ISNUMBER(M144)=TRUE,ISNUMBER(O144)=TRUE),VLOOKUP(K147,'[6]Obračun rezultata C sektora'!$D$2:$I$51,3,FALSE),"")</f>
        <v/>
      </c>
      <c r="O144" s="519" t="str">
        <f>VLOOKUP(K147,'[6]Obračun rezultata C sektora'!$D$2:G$51,4,FALSE)</f>
        <v/>
      </c>
      <c r="P144" s="519" t="str">
        <f>VLOOKUP(L144,'[6]Pojedinačni plasman'!$A$6:$G$155,7,FALSE)</f>
        <v/>
      </c>
      <c r="Q144" s="788"/>
      <c r="R144" s="789"/>
    </row>
    <row r="145" spans="2:18" s="512" customFormat="1" ht="15" customHeight="1" x14ac:dyDescent="0.2">
      <c r="B145" s="521"/>
      <c r="C145" s="520"/>
      <c r="D145" s="518"/>
      <c r="E145" s="520"/>
      <c r="F145" s="519"/>
      <c r="G145" s="519"/>
      <c r="H145" s="788"/>
      <c r="I145" s="789"/>
      <c r="K145" s="521"/>
      <c r="L145" s="520"/>
      <c r="M145" s="518"/>
      <c r="N145" s="520"/>
      <c r="O145" s="519"/>
      <c r="P145" s="518"/>
      <c r="Q145" s="788"/>
      <c r="R145" s="789"/>
    </row>
    <row r="146" spans="2:18" s="512" customFormat="1" ht="15" customHeight="1" x14ac:dyDescent="0.2">
      <c r="B146" s="521"/>
      <c r="C146" s="520"/>
      <c r="D146" s="518"/>
      <c r="E146" s="520"/>
      <c r="F146" s="519"/>
      <c r="G146" s="519"/>
      <c r="H146" s="788"/>
      <c r="I146" s="789"/>
      <c r="K146" s="521"/>
      <c r="L146" s="520"/>
      <c r="M146" s="518"/>
      <c r="N146" s="520"/>
      <c r="O146" s="519"/>
      <c r="P146" s="518"/>
      <c r="Q146" s="788"/>
      <c r="R146" s="789"/>
    </row>
    <row r="147" spans="2:18" ht="21" thickBot="1" x14ac:dyDescent="0.35">
      <c r="B147" s="783" t="str">
        <f>IF(ISNONTEXT('[6]Ekipni plasman'!$B$33)=FALSE,'[6]Ekipni plasman'!$B$33,"")</f>
        <v/>
      </c>
      <c r="C147" s="784"/>
      <c r="D147" s="785"/>
      <c r="E147" s="516" t="str">
        <f>VLOOKUP(B147,'[6]Ekipni plasman'!$B$6:$F$55,3,FALSE)</f>
        <v/>
      </c>
      <c r="F147" s="515" t="str">
        <f>VLOOKUP(B147,'[6]Ekipni plasman'!$B$6:$F$55,2,FALSE)</f>
        <v/>
      </c>
      <c r="G147" s="514"/>
      <c r="H147" s="790"/>
      <c r="I147" s="791"/>
      <c r="J147" s="517"/>
      <c r="K147" s="783" t="str">
        <f>IF(ISNONTEXT('[6]Ekipni plasman'!$B$43)=FALSE,'[6]Ekipni plasman'!$B$43,"")</f>
        <v/>
      </c>
      <c r="L147" s="784"/>
      <c r="M147" s="785"/>
      <c r="N147" s="516" t="str">
        <f>VLOOKUP(K147,'[6]Ekipni plasman'!$B$6:$F$55,3,FALSE)</f>
        <v/>
      </c>
      <c r="O147" s="515" t="str">
        <f>VLOOKUP(K147,'[6]Ekipni plasman'!$B$6:$F$55,2,FALSE)</f>
        <v/>
      </c>
      <c r="P147" s="514"/>
      <c r="Q147" s="790"/>
      <c r="R147" s="791"/>
    </row>
    <row r="148" spans="2:18" ht="12" customHeight="1" thickBot="1" x14ac:dyDescent="0.25">
      <c r="B148" s="507"/>
      <c r="D148" s="507"/>
      <c r="G148" s="507"/>
      <c r="H148" s="508"/>
      <c r="I148" s="507"/>
    </row>
    <row r="149" spans="2:18" s="512" customFormat="1" ht="15" customHeight="1" x14ac:dyDescent="0.2">
      <c r="B149" s="527" t="str">
        <f>IF(ISNUMBER(D149)=TRUE,VLOOKUP(B154,'[6]Obračun rezultata A sektora'!$D$2:$J$51,7,0),"")</f>
        <v/>
      </c>
      <c r="C149" s="526" t="str">
        <f>VLOOKUP(B154,'[6]Obračun rezultata A sektora'!$D$2:$E$51,2,FALSE)</f>
        <v/>
      </c>
      <c r="D149" s="525" t="str">
        <f>VLOOKUP(B154,'[6]Obračun rezultata A sektora'!$D$2:$H$51,5,FALSE)</f>
        <v/>
      </c>
      <c r="E149" s="524" t="str">
        <f>IF(AND(ISNUMBER(D149)=TRUE,ISNUMBER(F149)=TRUE),VLOOKUP(B154,'[6]Obračun rezultata A sektora'!$D$2:$I$51,3,FALSE),"")</f>
        <v/>
      </c>
      <c r="F149" s="523" t="str">
        <f>VLOOKUP(B154,'[6]Obračun rezultata A sektora'!$D$2:G$51,4,FALSE)</f>
        <v/>
      </c>
      <c r="G149" s="523" t="str">
        <f>VLOOKUP(C149,'[6]Pojedinačni plasman'!$A$6:$G$155,7,FALSE)</f>
        <v/>
      </c>
      <c r="H149" s="786" t="str">
        <f>VLOOKUP(B154,'[6]Ekipni plasman'!$B$6:$F$55,5,FALSE)</f>
        <v/>
      </c>
      <c r="I149" s="787"/>
      <c r="K149" s="527" t="str">
        <f>IF(ISNUMBER(M149)=TRUE,VLOOKUP(K154,'[6]Obračun rezultata A sektora'!$D$2:$J$51,7,0),"")</f>
        <v/>
      </c>
      <c r="L149" s="526" t="str">
        <f>VLOOKUP(K154,'[6]Obračun rezultata A sektora'!$D$2:$E$51,2,FALSE)</f>
        <v/>
      </c>
      <c r="M149" s="525" t="str">
        <f>VLOOKUP(K154,'[6]Obračun rezultata A sektora'!$D$2:$H$51,5,FALSE)</f>
        <v/>
      </c>
      <c r="N149" s="524" t="str">
        <f>IF(AND(ISNUMBER(M149)=TRUE,ISNUMBER(O149)=TRUE),VLOOKUP(K154,'[6]Obračun rezultata A sektora'!$D$2:$I$51,3,FALSE),"")</f>
        <v/>
      </c>
      <c r="O149" s="523" t="str">
        <f>VLOOKUP(K154,'[6]Obračun rezultata A sektora'!$D$2:G$51,4,FALSE)</f>
        <v/>
      </c>
      <c r="P149" s="523" t="str">
        <f>VLOOKUP(L149,'[6]Pojedinačni plasman'!$A$6:$G$155,7,FALSE)</f>
        <v/>
      </c>
      <c r="Q149" s="786" t="str">
        <f>VLOOKUP(K154,'[6]Ekipni plasman'!$B$6:$F$55,5,FALSE)</f>
        <v/>
      </c>
      <c r="R149" s="787"/>
    </row>
    <row r="150" spans="2:18" s="512" customFormat="1" ht="15" customHeight="1" x14ac:dyDescent="0.2">
      <c r="B150" s="521" t="str">
        <f>IF(ISNUMBER(D150)=TRUE,VLOOKUP(B154,'[6]Obračun rezultata B sektora'!$D$2:$J$51,7,0),"")</f>
        <v/>
      </c>
      <c r="C150" s="522" t="str">
        <f>VLOOKUP(B154,'[6]Obračun rezultata B sektora'!$D$2:$E$51,2,FALSE)</f>
        <v/>
      </c>
      <c r="D150" s="518" t="str">
        <f>VLOOKUP(B154,'[6]Obračun rezultata B sektora'!$D$2:$H$51,5,FALSE)</f>
        <v/>
      </c>
      <c r="E150" s="520" t="str">
        <f>IF(AND(ISNUMBER(D150)=TRUE,ISNUMBER(F150)=TRUE),VLOOKUP(B154,'[6]Obračun rezultata B sektora'!$D$2:$I$51,3,FALSE),"")</f>
        <v/>
      </c>
      <c r="F150" s="519" t="str">
        <f>VLOOKUP(B154,'[6]Obračun rezultata B sektora'!$D$2:G$51,4,FALSE)</f>
        <v/>
      </c>
      <c r="G150" s="519" t="str">
        <f>VLOOKUP(C150,'[6]Pojedinačni plasman'!$A$6:$G$155,7,FALSE)</f>
        <v/>
      </c>
      <c r="H150" s="788"/>
      <c r="I150" s="789"/>
      <c r="K150" s="521" t="str">
        <f>IF(ISNUMBER(M150)=TRUE,VLOOKUP(K154,'[6]Obračun rezultata B sektora'!$D$2:$J$51,7,0),"")</f>
        <v/>
      </c>
      <c r="L150" s="522" t="str">
        <f>VLOOKUP(K154,'[6]Obračun rezultata B sektora'!$D$2:$E$51,2,FALSE)</f>
        <v/>
      </c>
      <c r="M150" s="518" t="str">
        <f>VLOOKUP(K154,'[6]Obračun rezultata B sektora'!$D$2:$H$51,5,FALSE)</f>
        <v/>
      </c>
      <c r="N150" s="520" t="str">
        <f>IF(AND(ISNUMBER(M150)=TRUE,ISNUMBER(O150)=TRUE),VLOOKUP(K154,'[6]Obračun rezultata B sektora'!$D$2:$I$51,3,FALSE),"")</f>
        <v/>
      </c>
      <c r="O150" s="519" t="str">
        <f>VLOOKUP(K154,'[6]Obračun rezultata B sektora'!$D$2:G$51,4,FALSE)</f>
        <v/>
      </c>
      <c r="P150" s="519" t="str">
        <f>VLOOKUP(L150,'[6]Pojedinačni plasman'!$A$6:$G$155,7,FALSE)</f>
        <v/>
      </c>
      <c r="Q150" s="788"/>
      <c r="R150" s="789"/>
    </row>
    <row r="151" spans="2:18" s="512" customFormat="1" ht="15" customHeight="1" x14ac:dyDescent="0.2">
      <c r="B151" s="521" t="str">
        <f>IF(ISNUMBER(D151)=TRUE,VLOOKUP(B154,'[6]Obračun rezultata C sektora'!$D$2:$J$51,7,0),"")</f>
        <v/>
      </c>
      <c r="C151" s="522" t="str">
        <f>VLOOKUP(B154,'[6]Obračun rezultata C sektora'!$D$2:$E$51,2,FALSE)</f>
        <v/>
      </c>
      <c r="D151" s="518" t="str">
        <f>VLOOKUP(B154,'[6]Obračun rezultata C sektora'!$D$2:$H$51,5,FALSE)</f>
        <v/>
      </c>
      <c r="E151" s="520" t="str">
        <f>IF(AND(ISNUMBER(D151)=TRUE,ISNUMBER(F151)=TRUE),VLOOKUP(B154,'[6]Obračun rezultata C sektora'!$D$2:$I$51,3,FALSE),"")</f>
        <v/>
      </c>
      <c r="F151" s="519" t="str">
        <f>VLOOKUP(B154,'[6]Obračun rezultata C sektora'!$D$2:G$51,4,FALSE)</f>
        <v/>
      </c>
      <c r="G151" s="519" t="str">
        <f>VLOOKUP(C151,'[6]Pojedinačni plasman'!$A$6:$G$155,7,FALSE)</f>
        <v/>
      </c>
      <c r="H151" s="788"/>
      <c r="I151" s="789"/>
      <c r="K151" s="521" t="str">
        <f>IF(ISNUMBER(M151)=TRUE,VLOOKUP(K154,'[6]Obračun rezultata C sektora'!$D$2:$J$51,7,0),"")</f>
        <v/>
      </c>
      <c r="L151" s="522" t="str">
        <f>VLOOKUP(K154,'[6]Obračun rezultata C sektora'!$D$2:$E$51,2,FALSE)</f>
        <v/>
      </c>
      <c r="M151" s="518" t="str">
        <f>VLOOKUP(K154,'[6]Obračun rezultata C sektora'!$D$2:$H$51,5,FALSE)</f>
        <v/>
      </c>
      <c r="N151" s="520" t="str">
        <f>IF(AND(ISNUMBER(M151)=TRUE,ISNUMBER(O151)=TRUE),VLOOKUP(K154,'[6]Obračun rezultata C sektora'!$D$2:$I$51,3,FALSE),"")</f>
        <v/>
      </c>
      <c r="O151" s="519" t="str">
        <f>VLOOKUP(K154,'[6]Obračun rezultata C sektora'!$D$2:G$51,4,FALSE)</f>
        <v/>
      </c>
      <c r="P151" s="519" t="str">
        <f>VLOOKUP(L151,'[6]Pojedinačni plasman'!$A$6:$G$155,7,FALSE)</f>
        <v/>
      </c>
      <c r="Q151" s="788"/>
      <c r="R151" s="789"/>
    </row>
    <row r="152" spans="2:18" s="512" customFormat="1" ht="15" customHeight="1" x14ac:dyDescent="0.2">
      <c r="B152" s="521"/>
      <c r="C152" s="520"/>
      <c r="D152" s="518"/>
      <c r="E152" s="520"/>
      <c r="F152" s="519"/>
      <c r="G152" s="519"/>
      <c r="H152" s="788"/>
      <c r="I152" s="789"/>
      <c r="K152" s="521"/>
      <c r="L152" s="520"/>
      <c r="M152" s="518"/>
      <c r="N152" s="520"/>
      <c r="O152" s="519"/>
      <c r="P152" s="518"/>
      <c r="Q152" s="788"/>
      <c r="R152" s="789"/>
    </row>
    <row r="153" spans="2:18" s="512" customFormat="1" ht="15" customHeight="1" x14ac:dyDescent="0.2">
      <c r="B153" s="521"/>
      <c r="C153" s="520"/>
      <c r="D153" s="518"/>
      <c r="E153" s="520"/>
      <c r="F153" s="519"/>
      <c r="G153" s="519"/>
      <c r="H153" s="788"/>
      <c r="I153" s="789"/>
      <c r="K153" s="521"/>
      <c r="L153" s="520"/>
      <c r="M153" s="518"/>
      <c r="N153" s="520"/>
      <c r="O153" s="519"/>
      <c r="P153" s="518"/>
      <c r="Q153" s="788"/>
      <c r="R153" s="789"/>
    </row>
    <row r="154" spans="2:18" ht="21" thickBot="1" x14ac:dyDescent="0.35">
      <c r="B154" s="783" t="str">
        <f>IF(ISNONTEXT('[6]Ekipni plasman'!$B$34)=FALSE,'[6]Ekipni plasman'!$B$34,"")</f>
        <v/>
      </c>
      <c r="C154" s="784"/>
      <c r="D154" s="785"/>
      <c r="E154" s="516" t="str">
        <f>VLOOKUP(B154,'[6]Ekipni plasman'!$B$6:$F$55,3,FALSE)</f>
        <v/>
      </c>
      <c r="F154" s="515" t="str">
        <f>VLOOKUP(B154,'[6]Ekipni plasman'!$B$6:$F$55,2,FALSE)</f>
        <v/>
      </c>
      <c r="G154" s="514"/>
      <c r="H154" s="790"/>
      <c r="I154" s="791"/>
      <c r="J154" s="517"/>
      <c r="K154" s="783" t="str">
        <f>IF(ISNONTEXT('[6]Ekipni plasman'!$B$44)=FALSE,'[6]Ekipni plasman'!$B$44,"")</f>
        <v/>
      </c>
      <c r="L154" s="784"/>
      <c r="M154" s="785"/>
      <c r="N154" s="516" t="str">
        <f>VLOOKUP(K154,'[6]Ekipni plasman'!$B$6:$F$55,3,FALSE)</f>
        <v/>
      </c>
      <c r="O154" s="515" t="str">
        <f>VLOOKUP(K154,'[6]Ekipni plasman'!$B$6:$F$55,2,FALSE)</f>
        <v/>
      </c>
      <c r="P154" s="514"/>
      <c r="Q154" s="790"/>
      <c r="R154" s="791"/>
    </row>
    <row r="155" spans="2:18" ht="12" customHeight="1" thickBot="1" x14ac:dyDescent="0.25">
      <c r="B155" s="507"/>
      <c r="D155" s="507"/>
      <c r="G155" s="507"/>
      <c r="H155" s="508"/>
      <c r="I155" s="507"/>
    </row>
    <row r="156" spans="2:18" s="512" customFormat="1" ht="15" customHeight="1" x14ac:dyDescent="0.2">
      <c r="B156" s="527" t="str">
        <f>IF(ISNUMBER(D156)=TRUE,VLOOKUP(B161,'[6]Obračun rezultata A sektora'!$D$2:$J$51,7,0),"")</f>
        <v/>
      </c>
      <c r="C156" s="526" t="str">
        <f>VLOOKUP(B161,'[6]Obračun rezultata A sektora'!$D$2:$E$51,2,FALSE)</f>
        <v/>
      </c>
      <c r="D156" s="525" t="str">
        <f>VLOOKUP(B161,'[6]Obračun rezultata A sektora'!$D$2:$H$51,5,FALSE)</f>
        <v/>
      </c>
      <c r="E156" s="524" t="str">
        <f>IF(AND(ISNUMBER(D156)=TRUE,ISNUMBER(F156)=TRUE),VLOOKUP(B161,'[6]Obračun rezultata A sektora'!$D$2:$I$51,3,FALSE),"")</f>
        <v/>
      </c>
      <c r="F156" s="523" t="str">
        <f>VLOOKUP(B161,'[6]Obračun rezultata A sektora'!$D$2:G$51,4,FALSE)</f>
        <v/>
      </c>
      <c r="G156" s="523" t="str">
        <f>VLOOKUP(C156,'[6]Pojedinačni plasman'!$A$6:$G$155,7,FALSE)</f>
        <v/>
      </c>
      <c r="H156" s="786" t="str">
        <f>VLOOKUP(B161,'[6]Ekipni plasman'!$B$6:$F$55,5,FALSE)</f>
        <v/>
      </c>
      <c r="I156" s="787"/>
      <c r="K156" s="527" t="str">
        <f>IF(ISNUMBER(M156)=TRUE,VLOOKUP(K161,'[6]Obračun rezultata A sektora'!$D$2:$J$51,7,0),"")</f>
        <v/>
      </c>
      <c r="L156" s="526" t="str">
        <f>VLOOKUP(K161,'[6]Obračun rezultata A sektora'!$D$2:$E$51,2,FALSE)</f>
        <v/>
      </c>
      <c r="M156" s="525" t="str">
        <f>VLOOKUP(K161,'[6]Obračun rezultata A sektora'!$D$2:$H$51,5,FALSE)</f>
        <v/>
      </c>
      <c r="N156" s="524" t="str">
        <f>IF(AND(ISNUMBER(M156)=TRUE,ISNUMBER(O156)=TRUE),VLOOKUP(K161,'[6]Obračun rezultata A sektora'!$D$2:$I$51,3,FALSE),"")</f>
        <v/>
      </c>
      <c r="O156" s="523" t="str">
        <f>VLOOKUP(K161,'[6]Obračun rezultata A sektora'!$D$2:G$51,4,FALSE)</f>
        <v/>
      </c>
      <c r="P156" s="523" t="str">
        <f>VLOOKUP(L156,'[6]Pojedinačni plasman'!$A$6:$G$155,7,FALSE)</f>
        <v/>
      </c>
      <c r="Q156" s="786" t="str">
        <f>VLOOKUP(K161,'[6]Ekipni plasman'!$B$6:$F$55,5,FALSE)</f>
        <v/>
      </c>
      <c r="R156" s="787"/>
    </row>
    <row r="157" spans="2:18" s="512" customFormat="1" ht="15" customHeight="1" x14ac:dyDescent="0.2">
      <c r="B157" s="521" t="str">
        <f>IF(ISNUMBER(D157)=TRUE,VLOOKUP(B161,'[6]Obračun rezultata B sektora'!$D$2:$J$51,7,0),"")</f>
        <v/>
      </c>
      <c r="C157" s="522" t="str">
        <f>VLOOKUP(B161,'[6]Obračun rezultata B sektora'!$D$2:$E$51,2,FALSE)</f>
        <v/>
      </c>
      <c r="D157" s="518" t="str">
        <f>VLOOKUP(B161,'[6]Obračun rezultata B sektora'!$D$2:$H$51,5,FALSE)</f>
        <v/>
      </c>
      <c r="E157" s="520" t="str">
        <f>IF(AND(ISNUMBER(D157)=TRUE,ISNUMBER(F157)=TRUE),VLOOKUP(B161,'[6]Obračun rezultata B sektora'!$D$2:$I$51,3,FALSE),"")</f>
        <v/>
      </c>
      <c r="F157" s="519" t="str">
        <f>VLOOKUP(B161,'[6]Obračun rezultata B sektora'!$D$2:G$51,4,FALSE)</f>
        <v/>
      </c>
      <c r="G157" s="519" t="str">
        <f>VLOOKUP(C157,'[6]Pojedinačni plasman'!$A$6:$G$155,7,FALSE)</f>
        <v/>
      </c>
      <c r="H157" s="788"/>
      <c r="I157" s="789"/>
      <c r="K157" s="521" t="str">
        <f>IF(ISNUMBER(M157)=TRUE,VLOOKUP(K161,'[6]Obračun rezultata B sektora'!$D$2:$J$51,7,0),"")</f>
        <v/>
      </c>
      <c r="L157" s="522" t="str">
        <f>VLOOKUP(K161,'[6]Obračun rezultata B sektora'!$D$2:$E$51,2,FALSE)</f>
        <v/>
      </c>
      <c r="M157" s="518" t="str">
        <f>VLOOKUP(K161,'[6]Obračun rezultata B sektora'!$D$2:$H$51,5,FALSE)</f>
        <v/>
      </c>
      <c r="N157" s="520" t="str">
        <f>IF(AND(ISNUMBER(M157)=TRUE,ISNUMBER(O157)=TRUE),VLOOKUP(K161,'[6]Obračun rezultata B sektora'!$D$2:$I$51,3,FALSE),"")</f>
        <v/>
      </c>
      <c r="O157" s="519" t="str">
        <f>VLOOKUP(K161,'[6]Obračun rezultata B sektora'!$D$2:G$51,4,FALSE)</f>
        <v/>
      </c>
      <c r="P157" s="519" t="str">
        <f>VLOOKUP(L157,'[6]Pojedinačni plasman'!$A$6:$G$155,7,FALSE)</f>
        <v/>
      </c>
      <c r="Q157" s="788"/>
      <c r="R157" s="789"/>
    </row>
    <row r="158" spans="2:18" s="512" customFormat="1" ht="15" customHeight="1" x14ac:dyDescent="0.2">
      <c r="B158" s="521" t="str">
        <f>IF(ISNUMBER(D158)=TRUE,VLOOKUP(B161,'[6]Obračun rezultata C sektora'!$D$2:$J$51,7,0),"")</f>
        <v/>
      </c>
      <c r="C158" s="522" t="str">
        <f>VLOOKUP(B161,'[6]Obračun rezultata C sektora'!$D$2:$E$51,2,FALSE)</f>
        <v/>
      </c>
      <c r="D158" s="518" t="str">
        <f>VLOOKUP(B161,'[6]Obračun rezultata C sektora'!$D$2:$H$51,5,FALSE)</f>
        <v/>
      </c>
      <c r="E158" s="520" t="str">
        <f>IF(AND(ISNUMBER(D158)=TRUE,ISNUMBER(F158)=TRUE),VLOOKUP(B161,'[6]Obračun rezultata C sektora'!$D$2:$I$51,3,FALSE),"")</f>
        <v/>
      </c>
      <c r="F158" s="519" t="str">
        <f>VLOOKUP(B161,'[6]Obračun rezultata C sektora'!$D$2:G$51,4,FALSE)</f>
        <v/>
      </c>
      <c r="G158" s="519" t="str">
        <f>VLOOKUP(C158,'[6]Pojedinačni plasman'!$A$6:$G$155,7,FALSE)</f>
        <v/>
      </c>
      <c r="H158" s="788"/>
      <c r="I158" s="789"/>
      <c r="K158" s="521" t="str">
        <f>IF(ISNUMBER(M158)=TRUE,VLOOKUP(K161,'[6]Obračun rezultata C sektora'!$D$2:$J$51,7,0),"")</f>
        <v/>
      </c>
      <c r="L158" s="522" t="str">
        <f>VLOOKUP(K161,'[6]Obračun rezultata C sektora'!$D$2:$E$51,2,FALSE)</f>
        <v/>
      </c>
      <c r="M158" s="518" t="str">
        <f>VLOOKUP(K161,'[6]Obračun rezultata C sektora'!$D$2:$H$51,5,FALSE)</f>
        <v/>
      </c>
      <c r="N158" s="520" t="str">
        <f>IF(AND(ISNUMBER(M158)=TRUE,ISNUMBER(O158)=TRUE),VLOOKUP(K161,'[6]Obračun rezultata C sektora'!$D$2:$I$51,3,FALSE),"")</f>
        <v/>
      </c>
      <c r="O158" s="519" t="str">
        <f>VLOOKUP(K161,'[6]Obračun rezultata C sektora'!$D$2:G$51,4,FALSE)</f>
        <v/>
      </c>
      <c r="P158" s="519" t="str">
        <f>VLOOKUP(L158,'[6]Pojedinačni plasman'!$A$6:$G$155,7,FALSE)</f>
        <v/>
      </c>
      <c r="Q158" s="788"/>
      <c r="R158" s="789"/>
    </row>
    <row r="159" spans="2:18" s="512" customFormat="1" ht="15" customHeight="1" x14ac:dyDescent="0.2">
      <c r="B159" s="521"/>
      <c r="C159" s="520"/>
      <c r="D159" s="518"/>
      <c r="E159" s="520"/>
      <c r="F159" s="519"/>
      <c r="G159" s="519"/>
      <c r="H159" s="788"/>
      <c r="I159" s="789"/>
      <c r="K159" s="521"/>
      <c r="L159" s="520"/>
      <c r="M159" s="518"/>
      <c r="N159" s="520"/>
      <c r="O159" s="519"/>
      <c r="P159" s="518"/>
      <c r="Q159" s="788"/>
      <c r="R159" s="789"/>
    </row>
    <row r="160" spans="2:18" s="512" customFormat="1" ht="15" customHeight="1" x14ac:dyDescent="0.2">
      <c r="B160" s="521"/>
      <c r="C160" s="520"/>
      <c r="D160" s="518"/>
      <c r="E160" s="520"/>
      <c r="F160" s="519"/>
      <c r="G160" s="519"/>
      <c r="H160" s="788"/>
      <c r="I160" s="789"/>
      <c r="K160" s="521"/>
      <c r="L160" s="520"/>
      <c r="M160" s="518"/>
      <c r="N160" s="520"/>
      <c r="O160" s="519"/>
      <c r="P160" s="518"/>
      <c r="Q160" s="788"/>
      <c r="R160" s="789"/>
    </row>
    <row r="161" spans="2:18" ht="21" thickBot="1" x14ac:dyDescent="0.35">
      <c r="B161" s="783" t="str">
        <f>IF(ISNONTEXT('[6]Ekipni plasman'!$B$35)=FALSE,'[6]Ekipni plasman'!$B$35,"")</f>
        <v/>
      </c>
      <c r="C161" s="784"/>
      <c r="D161" s="785"/>
      <c r="E161" s="516" t="str">
        <f>VLOOKUP(B161,'[6]Ekipni plasman'!$B$6:$F$55,3,FALSE)</f>
        <v/>
      </c>
      <c r="F161" s="515" t="str">
        <f>VLOOKUP(B161,'[6]Ekipni plasman'!$B$6:$F$55,2,FALSE)</f>
        <v/>
      </c>
      <c r="G161" s="514"/>
      <c r="H161" s="790"/>
      <c r="I161" s="791"/>
      <c r="J161" s="517"/>
      <c r="K161" s="783" t="str">
        <f>IF(ISNONTEXT('[6]Ekipni plasman'!$B$45)=FALSE,'[6]Ekipni plasman'!$B$45,"")</f>
        <v/>
      </c>
      <c r="L161" s="784"/>
      <c r="M161" s="785"/>
      <c r="N161" s="516" t="str">
        <f>VLOOKUP(K161,'[6]Ekipni plasman'!$B$6:$F$55,3,FALSE)</f>
        <v/>
      </c>
      <c r="O161" s="515" t="str">
        <f>VLOOKUP(K161,'[6]Ekipni plasman'!$B$6:$F$55,2,FALSE)</f>
        <v/>
      </c>
      <c r="P161" s="514"/>
      <c r="Q161" s="790"/>
      <c r="R161" s="791"/>
    </row>
    <row r="163" spans="2:18" s="512" customFormat="1" x14ac:dyDescent="0.2">
      <c r="B163" s="513"/>
      <c r="C163" s="513" t="s">
        <v>246</v>
      </c>
      <c r="D163" s="513"/>
      <c r="F163" s="509"/>
      <c r="G163" s="513" t="s">
        <v>245</v>
      </c>
      <c r="H163" s="513"/>
      <c r="I163" s="513"/>
      <c r="L163" s="513" t="s">
        <v>244</v>
      </c>
      <c r="O163" s="509"/>
      <c r="P163" s="513" t="s">
        <v>243</v>
      </c>
      <c r="Q163" s="513" t="str">
        <f>IF(ISNUMBER($H$175)=TRUE,"2/3",IF(ISNUMBER($Q$93)=TRUE,"2/2",""))</f>
        <v/>
      </c>
    </row>
    <row r="164" spans="2:18" s="512" customFormat="1" x14ac:dyDescent="0.2">
      <c r="B164" s="513"/>
      <c r="C164" s="513" t="str">
        <f>IF(ISBLANK('[6]Organizacija natjecanja'!$H$20)=TRUE,"",'[6]Organizacija natjecanja'!$H$20)</f>
        <v>MIROSLAV MIKULČIĆ</v>
      </c>
      <c r="D164" s="513"/>
      <c r="F164" s="509"/>
      <c r="G164" s="513" t="str">
        <f>IF(ISBLANK('[6]Organizacija natjecanja'!$H$16)=TRUE,"",'[6]Organizacija natjecanja'!$H$16)</f>
        <v>DRAGUTIN KEDMENEC</v>
      </c>
      <c r="H164" s="513"/>
      <c r="I164" s="513"/>
      <c r="L164" s="513" t="str">
        <f>IF(ISBLANK('[6]Organizacija natjecanja'!$H$18)=TRUE,"",'[6]Organizacija natjecanja'!$H$18)</f>
        <v>MIROSLAV MIKULČIĆ</v>
      </c>
      <c r="O164" s="509"/>
    </row>
    <row r="165" spans="2:18" s="512" customFormat="1" x14ac:dyDescent="0.2">
      <c r="B165" s="513"/>
      <c r="C165" s="513"/>
      <c r="D165" s="513"/>
      <c r="F165" s="509"/>
      <c r="G165" s="513"/>
      <c r="H165" s="513"/>
      <c r="I165" s="513"/>
      <c r="L165" s="513"/>
      <c r="O165" s="509"/>
    </row>
    <row r="166" spans="2:18" s="512" customFormat="1" x14ac:dyDescent="0.2">
      <c r="B166" s="513"/>
      <c r="C166" s="513"/>
      <c r="D166" s="513"/>
      <c r="F166" s="509"/>
      <c r="G166" s="513"/>
      <c r="H166" s="513"/>
      <c r="I166" s="513"/>
      <c r="L166" s="513"/>
      <c r="O166" s="509"/>
    </row>
    <row r="167" spans="2:18" s="512" customFormat="1" ht="18" x14ac:dyDescent="0.25">
      <c r="B167" s="513"/>
      <c r="C167" s="513"/>
      <c r="D167" s="540" t="s">
        <v>259</v>
      </c>
      <c r="F167" s="509"/>
      <c r="G167" s="513"/>
      <c r="H167" s="513"/>
      <c r="I167" s="513"/>
      <c r="L167" s="513"/>
      <c r="O167" s="509"/>
    </row>
    <row r="168" spans="2:18" s="512" customFormat="1" ht="18" x14ac:dyDescent="0.25">
      <c r="B168" s="513"/>
      <c r="C168" s="513"/>
      <c r="D168" s="540" t="s">
        <v>258</v>
      </c>
      <c r="F168" s="509"/>
      <c r="G168" s="513"/>
      <c r="H168" s="513"/>
      <c r="I168" s="513"/>
      <c r="L168" s="513"/>
      <c r="O168" s="509"/>
    </row>
    <row r="169" spans="2:18" s="512" customFormat="1" x14ac:dyDescent="0.2">
      <c r="B169" s="513"/>
      <c r="C169" s="513"/>
      <c r="D169" s="513"/>
      <c r="F169" s="509"/>
      <c r="G169" s="513"/>
      <c r="H169" s="513"/>
      <c r="I169" s="513"/>
      <c r="L169" s="513"/>
      <c r="O169" s="509"/>
    </row>
    <row r="170" spans="2:18" ht="26.25" x14ac:dyDescent="0.4">
      <c r="B170" s="542" t="s">
        <v>257</v>
      </c>
      <c r="C170" s="517"/>
      <c r="D170" s="540"/>
      <c r="E170" s="517"/>
      <c r="F170" s="535"/>
      <c r="G170" s="540"/>
      <c r="H170" s="541"/>
      <c r="I170" s="540"/>
      <c r="J170" s="539" t="str">
        <f>IF(ISNONTEXT('[6]Organizacija natjecanja'!H$2)=TRUE,"",'[6]Organizacija natjecanja'!H$2)</f>
        <v xml:space="preserve"> III ZONA</v>
      </c>
      <c r="K170" s="517"/>
      <c r="L170" s="517"/>
      <c r="M170" s="517"/>
      <c r="N170" s="533" t="str">
        <f>IF(ISNONTEXT('[6]Organizacija natjecanja'!H$11)=TRUE,"",'[6]Organizacija natjecanja'!H$11)</f>
        <v>LOV RIBE UDICOM NA PLOVAK</v>
      </c>
      <c r="O170" s="535"/>
      <c r="P170" s="517"/>
      <c r="Q170" s="538"/>
      <c r="R170" s="517"/>
    </row>
    <row r="171" spans="2:18" ht="18" x14ac:dyDescent="0.25">
      <c r="B171" s="536" t="s">
        <v>254</v>
      </c>
      <c r="C171" s="533"/>
      <c r="D171" s="537"/>
      <c r="E171" s="537" t="str">
        <f>IF(ISNONTEXT('[6]Organizacija natjecanja'!H$4)=TRUE,"",'[6]Organizacija natjecanja'!H$4)</f>
        <v>STARA MURA ŽABNIK</v>
      </c>
      <c r="F171" s="535"/>
      <c r="G171" s="537"/>
      <c r="H171" s="513"/>
      <c r="I171" s="536" t="s">
        <v>252</v>
      </c>
      <c r="J171" s="533"/>
      <c r="K171" s="533" t="str">
        <f>IF(ISNONTEXT('[6]Organizacija natjecanja'!H$5)=TRUE,"",'[6]Organizacija natjecanja'!H$5)</f>
        <v>19. 05. 2024. ŽABNIK</v>
      </c>
      <c r="L171" s="533"/>
      <c r="M171" s="533"/>
      <c r="N171" s="533"/>
      <c r="O171" s="535" t="s">
        <v>250</v>
      </c>
      <c r="P171" s="534" t="str">
        <f>IF(ISNONTEXT('[6]Organizacija natjecanja'!H$9)=TRUE,"",'[6]Organizacija natjecanja'!H$9)</f>
        <v>JUNIORKE</v>
      </c>
      <c r="R171" s="533"/>
    </row>
    <row r="172" spans="2:18" ht="12" customHeight="1" thickBot="1" x14ac:dyDescent="0.25"/>
    <row r="173" spans="2:18" s="528" customFormat="1" ht="26.25" thickBot="1" x14ac:dyDescent="0.3">
      <c r="B173" s="531" t="s">
        <v>25</v>
      </c>
      <c r="C173" s="529" t="s">
        <v>3</v>
      </c>
      <c r="D173" s="529" t="s">
        <v>34</v>
      </c>
      <c r="E173" s="529" t="s">
        <v>249</v>
      </c>
      <c r="F173" s="530" t="s">
        <v>36</v>
      </c>
      <c r="G173" s="529" t="s">
        <v>248</v>
      </c>
      <c r="H173" s="792" t="s">
        <v>247</v>
      </c>
      <c r="I173" s="793"/>
      <c r="J173" s="532"/>
      <c r="K173" s="531" t="s">
        <v>25</v>
      </c>
      <c r="L173" s="529" t="s">
        <v>3</v>
      </c>
      <c r="M173" s="529" t="s">
        <v>34</v>
      </c>
      <c r="N173" s="529" t="s">
        <v>249</v>
      </c>
      <c r="O173" s="530" t="s">
        <v>36</v>
      </c>
      <c r="P173" s="529" t="s">
        <v>248</v>
      </c>
      <c r="Q173" s="792" t="s">
        <v>247</v>
      </c>
      <c r="R173" s="793"/>
    </row>
    <row r="174" spans="2:18" ht="12.75" customHeight="1" thickBot="1" x14ac:dyDescent="0.25">
      <c r="C174" s="507" t="str">
        <f>IF(ISNONTEXT($B$16)=FALSE,"",VLOOKUP(B180,'[6]Pojedinačni plasman'!$A$6:$G$140,1,FALSE))</f>
        <v/>
      </c>
      <c r="K174" s="510"/>
      <c r="M174" s="510"/>
      <c r="P174" s="510"/>
      <c r="Q174" s="511"/>
      <c r="R174" s="510"/>
    </row>
    <row r="175" spans="2:18" ht="15" customHeight="1" x14ac:dyDescent="0.2">
      <c r="B175" s="527" t="str">
        <f>IF(ISNUMBER(D175)=TRUE,VLOOKUP(B180,'[6]Obračun rezultata A sektora'!$D$2:$J$51,7,0),"")</f>
        <v/>
      </c>
      <c r="C175" s="526" t="str">
        <f>VLOOKUP(B180,'[6]Obračun rezultata A sektora'!$D$2:$E$51,2,FALSE)</f>
        <v/>
      </c>
      <c r="D175" s="525" t="str">
        <f>VLOOKUP(B180,'[6]Obračun rezultata A sektora'!$D$2:$H$51,5,FALSE)</f>
        <v/>
      </c>
      <c r="E175" s="524" t="str">
        <f>IF(AND(ISNUMBER(D175)=TRUE,ISNUMBER(F175)=TRUE),VLOOKUP(B180,'[6]Obračun rezultata A sektora'!$D$2:$I$51,3,FALSE),"")</f>
        <v/>
      </c>
      <c r="F175" s="523" t="str">
        <f>VLOOKUP(B180,'[6]Obračun rezultata A sektora'!D$2:$G$51,4,FALSE)</f>
        <v/>
      </c>
      <c r="G175" s="523" t="str">
        <f>VLOOKUP(C175,'[6]Pojedinačni plasman'!$A$6:$G$155,7,FALSE)</f>
        <v/>
      </c>
      <c r="H175" s="786" t="str">
        <f>VLOOKUP(B180,'[6]Ekipni plasman'!$B$6:$F$55,5,FALSE)</f>
        <v/>
      </c>
      <c r="I175" s="787"/>
      <c r="J175" s="512"/>
      <c r="K175" s="527"/>
      <c r="L175" s="526"/>
      <c r="M175" s="525"/>
      <c r="N175" s="524"/>
      <c r="O175" s="523"/>
      <c r="P175" s="523"/>
      <c r="Q175" s="786"/>
      <c r="R175" s="787"/>
    </row>
    <row r="176" spans="2:18" ht="15" customHeight="1" x14ac:dyDescent="0.2">
      <c r="B176" s="521" t="str">
        <f>IF(ISNUMBER(D176)=TRUE,VLOOKUP(B180,'[6]Obračun rezultata B sektora'!$D$2:$J$51,7,0),"")</f>
        <v/>
      </c>
      <c r="C176" s="522" t="str">
        <f>VLOOKUP(B180,'[6]Obračun rezultata B sektora'!$D$2:$E$51,2,FALSE)</f>
        <v/>
      </c>
      <c r="D176" s="518" t="str">
        <f>VLOOKUP(B180,'[6]Obračun rezultata B sektora'!$D$2:$H$51,5,FALSE)</f>
        <v/>
      </c>
      <c r="E176" s="520" t="str">
        <f>IF(AND(ISNUMBER(D176)=TRUE,ISNUMBER(F176)=TRUE),VLOOKUP(B180,'[6]Obračun rezultata B sektora'!$D$2:$I$51,3,FALSE),"")</f>
        <v/>
      </c>
      <c r="F176" s="519" t="str">
        <f>VLOOKUP(B180,'[6]Obračun rezultata B sektora'!D$2:$G$51,4,FALSE)</f>
        <v/>
      </c>
      <c r="G176" s="519" t="str">
        <f>VLOOKUP(C176,'[6]Pojedinačni plasman'!$A$6:$G$155,7,FALSE)</f>
        <v/>
      </c>
      <c r="H176" s="788"/>
      <c r="I176" s="789"/>
      <c r="J176" s="512"/>
      <c r="K176" s="521"/>
      <c r="L176" s="522"/>
      <c r="M176" s="518"/>
      <c r="N176" s="520"/>
      <c r="O176" s="519"/>
      <c r="P176" s="519"/>
      <c r="Q176" s="788"/>
      <c r="R176" s="789"/>
    </row>
    <row r="177" spans="2:18" ht="15" customHeight="1" x14ac:dyDescent="0.2">
      <c r="B177" s="521" t="str">
        <f>IF(ISNUMBER(D177)=TRUE,VLOOKUP(B180,'[6]Obračun rezultata C sektora'!$D$2:$J$51,7,0),"")</f>
        <v/>
      </c>
      <c r="C177" s="522" t="str">
        <f>VLOOKUP(B180,'[6]Obračun rezultata C sektora'!$D$2:$E$51,2,FALSE)</f>
        <v/>
      </c>
      <c r="D177" s="518" t="str">
        <f>VLOOKUP(B180,'[6]Obračun rezultata C sektora'!$D$2:$H$51,5,FALSE)</f>
        <v/>
      </c>
      <c r="E177" s="520" t="str">
        <f>IF(AND(ISNUMBER(D177)=TRUE,ISNUMBER(F177)=TRUE),VLOOKUP(B180,'[6]Obračun rezultata C sektora'!$D$2:$I$51,3,FALSE),"")</f>
        <v/>
      </c>
      <c r="F177" s="519" t="str">
        <f>VLOOKUP(B180,'[6]Obračun rezultata C sektora'!D$2:$G$51,4,FALSE)</f>
        <v/>
      </c>
      <c r="G177" s="519" t="str">
        <f>VLOOKUP(C177,'[6]Pojedinačni plasman'!$A$6:$G$155,7,FALSE)</f>
        <v/>
      </c>
      <c r="H177" s="788"/>
      <c r="I177" s="789"/>
      <c r="J177" s="512"/>
      <c r="K177" s="521"/>
      <c r="L177" s="522"/>
      <c r="M177" s="518"/>
      <c r="N177" s="520"/>
      <c r="O177" s="519"/>
      <c r="P177" s="519"/>
      <c r="Q177" s="788"/>
      <c r="R177" s="789"/>
    </row>
    <row r="178" spans="2:18" ht="15" customHeight="1" x14ac:dyDescent="0.2">
      <c r="B178" s="521"/>
      <c r="C178" s="520"/>
      <c r="D178" s="518"/>
      <c r="E178" s="520"/>
      <c r="F178" s="519"/>
      <c r="G178" s="519"/>
      <c r="H178" s="788"/>
      <c r="I178" s="789"/>
      <c r="J178" s="512"/>
      <c r="K178" s="521"/>
      <c r="L178" s="520"/>
      <c r="M178" s="518"/>
      <c r="N178" s="520"/>
      <c r="O178" s="519"/>
      <c r="P178" s="519"/>
      <c r="Q178" s="788"/>
      <c r="R178" s="789"/>
    </row>
    <row r="179" spans="2:18" ht="15" customHeight="1" x14ac:dyDescent="0.2">
      <c r="B179" s="521"/>
      <c r="C179" s="520"/>
      <c r="D179" s="518"/>
      <c r="E179" s="520"/>
      <c r="F179" s="519"/>
      <c r="G179" s="519"/>
      <c r="H179" s="788"/>
      <c r="I179" s="789"/>
      <c r="J179" s="512"/>
      <c r="K179" s="521"/>
      <c r="L179" s="520"/>
      <c r="M179" s="518"/>
      <c r="N179" s="520"/>
      <c r="O179" s="519"/>
      <c r="P179" s="519"/>
      <c r="Q179" s="788"/>
      <c r="R179" s="789"/>
    </row>
    <row r="180" spans="2:18" ht="21" thickBot="1" x14ac:dyDescent="0.35">
      <c r="B180" s="783" t="str">
        <f>IF(ISNONTEXT('[6]Ekipni plasman'!$B$46)=FALSE,'[6]Ekipni plasman'!$B$46,"")</f>
        <v/>
      </c>
      <c r="C180" s="784"/>
      <c r="D180" s="785"/>
      <c r="E180" s="516" t="str">
        <f>VLOOKUP(B180,'[6]Ekipni plasman'!$B$6:$F$55,3,FALSE)</f>
        <v/>
      </c>
      <c r="F180" s="515" t="str">
        <f>VLOOKUP(B180,'[6]Ekipni plasman'!$B$6:$F$55,2,FALSE)</f>
        <v/>
      </c>
      <c r="G180" s="514"/>
      <c r="H180" s="790"/>
      <c r="I180" s="791"/>
      <c r="J180" s="517"/>
      <c r="K180" s="783"/>
      <c r="L180" s="784"/>
      <c r="M180" s="785"/>
      <c r="N180" s="516"/>
      <c r="O180" s="515"/>
      <c r="P180" s="514"/>
      <c r="Q180" s="790"/>
      <c r="R180" s="791"/>
    </row>
    <row r="181" spans="2:18" ht="12" customHeight="1" thickBot="1" x14ac:dyDescent="0.25">
      <c r="K181" s="510"/>
      <c r="M181" s="510"/>
      <c r="P181" s="510"/>
      <c r="Q181" s="511"/>
      <c r="R181" s="510"/>
    </row>
    <row r="182" spans="2:18" ht="15" customHeight="1" x14ac:dyDescent="0.2">
      <c r="B182" s="527" t="str">
        <f>IF(ISNUMBER(D182)=TRUE,VLOOKUP(B187,'[6]Obračun rezultata A sektora'!$D$2:$J$51,7,0),"")</f>
        <v/>
      </c>
      <c r="C182" s="526" t="str">
        <f>VLOOKUP(B187,'[6]Obračun rezultata A sektora'!$D$2:$E$51,2,FALSE)</f>
        <v/>
      </c>
      <c r="D182" s="525" t="str">
        <f>VLOOKUP(B187,'[6]Obračun rezultata A sektora'!$D$2:$H$51,5,FALSE)</f>
        <v/>
      </c>
      <c r="E182" s="524" t="str">
        <f>IF(AND(ISNUMBER(D182)=TRUE,ISNUMBER(F182)=TRUE),VLOOKUP(B187,'[6]Obračun rezultata A sektora'!$D$2:$I$51,3,FALSE),"")</f>
        <v/>
      </c>
      <c r="F182" s="523" t="str">
        <f>VLOOKUP(B187,'[6]Obračun rezultata A sektora'!D$2:$G$51,4,FALSE)</f>
        <v/>
      </c>
      <c r="G182" s="523" t="str">
        <f>VLOOKUP(C182,'[6]Pojedinačni plasman'!$A$6:$G$155,7,FALSE)</f>
        <v/>
      </c>
      <c r="H182" s="786" t="str">
        <f>VLOOKUP(B187,'[6]Ekipni plasman'!$B$6:$F$55,5,FALSE)</f>
        <v/>
      </c>
      <c r="I182" s="787"/>
      <c r="J182" s="512"/>
      <c r="K182" s="527"/>
      <c r="L182" s="526"/>
      <c r="M182" s="525"/>
      <c r="N182" s="524"/>
      <c r="O182" s="523"/>
      <c r="P182" s="523"/>
      <c r="Q182" s="786"/>
      <c r="R182" s="787"/>
    </row>
    <row r="183" spans="2:18" ht="15" customHeight="1" x14ac:dyDescent="0.2">
      <c r="B183" s="521" t="str">
        <f>IF(ISNUMBER(D183)=TRUE,VLOOKUP(B187,'[6]Obračun rezultata B sektora'!$D$2:$J$51,7,0),"")</f>
        <v/>
      </c>
      <c r="C183" s="522" t="str">
        <f>VLOOKUP(B187,'[6]Obračun rezultata B sektora'!$D$2:$E$51,2,FALSE)</f>
        <v/>
      </c>
      <c r="D183" s="518" t="str">
        <f>VLOOKUP(B187,'[6]Obračun rezultata B sektora'!$D$2:$H$51,5,FALSE)</f>
        <v/>
      </c>
      <c r="E183" s="520" t="str">
        <f>IF(AND(ISNUMBER(D183)=TRUE,ISNUMBER(F183)=TRUE),VLOOKUP(B187,'[6]Obračun rezultata B sektora'!$D$2:$I$51,3,FALSE),"")</f>
        <v/>
      </c>
      <c r="F183" s="519" t="str">
        <f>VLOOKUP(B187,'[6]Obračun rezultata B sektora'!D$2:$G$51,4,FALSE)</f>
        <v/>
      </c>
      <c r="G183" s="519" t="str">
        <f>VLOOKUP(C183,'[6]Pojedinačni plasman'!$A$6:$G$155,7,FALSE)</f>
        <v/>
      </c>
      <c r="H183" s="788"/>
      <c r="I183" s="789"/>
      <c r="J183" s="512"/>
      <c r="K183" s="521"/>
      <c r="L183" s="522"/>
      <c r="M183" s="518"/>
      <c r="N183" s="520"/>
      <c r="O183" s="519"/>
      <c r="P183" s="519"/>
      <c r="Q183" s="788"/>
      <c r="R183" s="789"/>
    </row>
    <row r="184" spans="2:18" ht="15" customHeight="1" x14ac:dyDescent="0.2">
      <c r="B184" s="521" t="str">
        <f>IF(ISNUMBER(D184)=TRUE,VLOOKUP(B187,'[6]Obračun rezultata C sektora'!$D$2:$J$51,7,0),"")</f>
        <v/>
      </c>
      <c r="C184" s="522" t="str">
        <f>VLOOKUP(B187,'[6]Obračun rezultata C sektora'!$D$2:$E$51,2,FALSE)</f>
        <v/>
      </c>
      <c r="D184" s="518" t="str">
        <f>VLOOKUP(B187,'[6]Obračun rezultata C sektora'!$D$2:$H$51,5,FALSE)</f>
        <v/>
      </c>
      <c r="E184" s="520" t="str">
        <f>IF(AND(ISNUMBER(D184)=TRUE,ISNUMBER(F184)=TRUE),VLOOKUP(B187,'[6]Obračun rezultata C sektora'!$D$2:$I$51,3,FALSE),"")</f>
        <v/>
      </c>
      <c r="F184" s="519" t="str">
        <f>VLOOKUP(B187,'[6]Obračun rezultata C sektora'!D$2:$G$51,4,FALSE)</f>
        <v/>
      </c>
      <c r="G184" s="519" t="str">
        <f>VLOOKUP(C184,'[6]Pojedinačni plasman'!$A$6:$G$155,7,FALSE)</f>
        <v/>
      </c>
      <c r="H184" s="788"/>
      <c r="I184" s="789"/>
      <c r="J184" s="512"/>
      <c r="K184" s="521"/>
      <c r="L184" s="522"/>
      <c r="M184" s="518"/>
      <c r="N184" s="520"/>
      <c r="O184" s="519"/>
      <c r="P184" s="519"/>
      <c r="Q184" s="788"/>
      <c r="R184" s="789"/>
    </row>
    <row r="185" spans="2:18" ht="15" customHeight="1" x14ac:dyDescent="0.2">
      <c r="B185" s="521"/>
      <c r="C185" s="520"/>
      <c r="D185" s="518"/>
      <c r="E185" s="520"/>
      <c r="F185" s="519"/>
      <c r="G185" s="519"/>
      <c r="H185" s="788"/>
      <c r="I185" s="789"/>
      <c r="J185" s="512"/>
      <c r="K185" s="521"/>
      <c r="L185" s="520"/>
      <c r="M185" s="518"/>
      <c r="N185" s="520"/>
      <c r="O185" s="519"/>
      <c r="P185" s="519"/>
      <c r="Q185" s="788"/>
      <c r="R185" s="789"/>
    </row>
    <row r="186" spans="2:18" ht="15" customHeight="1" x14ac:dyDescent="0.2">
      <c r="B186" s="521"/>
      <c r="C186" s="520"/>
      <c r="D186" s="518"/>
      <c r="E186" s="520"/>
      <c r="F186" s="519"/>
      <c r="G186" s="519"/>
      <c r="H186" s="788"/>
      <c r="I186" s="789"/>
      <c r="J186" s="512"/>
      <c r="K186" s="521"/>
      <c r="L186" s="520"/>
      <c r="M186" s="518"/>
      <c r="N186" s="520"/>
      <c r="O186" s="519"/>
      <c r="P186" s="519"/>
      <c r="Q186" s="788"/>
      <c r="R186" s="789"/>
    </row>
    <row r="187" spans="2:18" ht="21" thickBot="1" x14ac:dyDescent="0.35">
      <c r="B187" s="783" t="str">
        <f>IF(ISNONTEXT('[6]Ekipni plasman'!$B$47)=FALSE,'[6]Ekipni plasman'!$B$47,"")</f>
        <v/>
      </c>
      <c r="C187" s="784"/>
      <c r="D187" s="785"/>
      <c r="E187" s="516" t="str">
        <f>VLOOKUP(B187,'[6]Ekipni plasman'!$B$6:$F$55,3,FALSE)</f>
        <v/>
      </c>
      <c r="F187" s="515" t="str">
        <f>VLOOKUP(B187,'[6]Ekipni plasman'!$B$6:$F$55,2,FALSE)</f>
        <v/>
      </c>
      <c r="G187" s="514"/>
      <c r="H187" s="790"/>
      <c r="I187" s="791"/>
      <c r="J187" s="517"/>
      <c r="K187" s="783"/>
      <c r="L187" s="784"/>
      <c r="M187" s="785"/>
      <c r="N187" s="516"/>
      <c r="O187" s="515"/>
      <c r="P187" s="514"/>
      <c r="Q187" s="790"/>
      <c r="R187" s="791"/>
    </row>
    <row r="188" spans="2:18" ht="12" customHeight="1" thickBot="1" x14ac:dyDescent="0.25">
      <c r="K188" s="510"/>
      <c r="M188" s="510"/>
      <c r="P188" s="510"/>
      <c r="Q188" s="511"/>
      <c r="R188" s="510"/>
    </row>
    <row r="189" spans="2:18" ht="15" customHeight="1" x14ac:dyDescent="0.2">
      <c r="B189" s="527" t="str">
        <f>IF(ISNUMBER(D189)=TRUE,VLOOKUP(B194,'[6]Obračun rezultata A sektora'!$D$2:$J$51,7,0),"")</f>
        <v/>
      </c>
      <c r="C189" s="526" t="str">
        <f>VLOOKUP(B194,'[6]Obračun rezultata A sektora'!$D$2:$E$51,2,FALSE)</f>
        <v/>
      </c>
      <c r="D189" s="525" t="str">
        <f>VLOOKUP(B194,'[6]Obračun rezultata A sektora'!$D$2:$H$51,5,FALSE)</f>
        <v/>
      </c>
      <c r="E189" s="524" t="str">
        <f>IF(AND(ISNUMBER(D189)=TRUE,ISNUMBER(F189)=TRUE),VLOOKUP(B194,'[6]Obračun rezultata A sektora'!$D$2:$I$51,3,FALSE),"")</f>
        <v/>
      </c>
      <c r="F189" s="523" t="str">
        <f>VLOOKUP(B194,'[6]Obračun rezultata A sektora'!D$2:$G$51,4,FALSE)</f>
        <v/>
      </c>
      <c r="G189" s="523" t="str">
        <f>VLOOKUP(C189,'[6]Pojedinačni plasman'!$A$6:$G$155,7,FALSE)</f>
        <v/>
      </c>
      <c r="H189" s="786" t="str">
        <f>VLOOKUP(B194,'[6]Ekipni plasman'!$B$6:$F$55,5,FALSE)</f>
        <v/>
      </c>
      <c r="I189" s="787"/>
      <c r="J189" s="512"/>
      <c r="K189" s="527"/>
      <c r="L189" s="526"/>
      <c r="M189" s="525"/>
      <c r="N189" s="524"/>
      <c r="O189" s="523"/>
      <c r="P189" s="523"/>
      <c r="Q189" s="786"/>
      <c r="R189" s="787"/>
    </row>
    <row r="190" spans="2:18" ht="15" customHeight="1" x14ac:dyDescent="0.2">
      <c r="B190" s="521" t="str">
        <f>IF(ISNUMBER(D190)=TRUE,VLOOKUP(B194,'[6]Obračun rezultata B sektora'!$D$2:$J$51,7,0),"")</f>
        <v/>
      </c>
      <c r="C190" s="522" t="str">
        <f>VLOOKUP(B194,'[6]Obračun rezultata B sektora'!$D$2:$E$51,2,FALSE)</f>
        <v/>
      </c>
      <c r="D190" s="518" t="str">
        <f>VLOOKUP(B194,'[6]Obračun rezultata B sektora'!$D$2:$H$51,5,FALSE)</f>
        <v/>
      </c>
      <c r="E190" s="520" t="str">
        <f>IF(AND(ISNUMBER(D190)=TRUE,ISNUMBER(F190)=TRUE),VLOOKUP(B194,'[6]Obračun rezultata B sektora'!$D$2:$I$51,3,FALSE),"")</f>
        <v/>
      </c>
      <c r="F190" s="519" t="str">
        <f>VLOOKUP(B194,'[6]Obračun rezultata B sektora'!D$2:$G$51,4,FALSE)</f>
        <v/>
      </c>
      <c r="G190" s="519" t="str">
        <f>VLOOKUP(C190,'[6]Pojedinačni plasman'!$A$6:$G$155,7,FALSE)</f>
        <v/>
      </c>
      <c r="H190" s="788"/>
      <c r="I190" s="789"/>
      <c r="J190" s="512"/>
      <c r="K190" s="521"/>
      <c r="L190" s="522"/>
      <c r="M190" s="518"/>
      <c r="N190" s="520"/>
      <c r="O190" s="519"/>
      <c r="P190" s="519"/>
      <c r="Q190" s="788"/>
      <c r="R190" s="789"/>
    </row>
    <row r="191" spans="2:18" ht="15" customHeight="1" x14ac:dyDescent="0.2">
      <c r="B191" s="521" t="str">
        <f>IF(ISNUMBER(D191)=TRUE,VLOOKUP(B194,'[6]Obračun rezultata C sektora'!$D$2:$J$51,7,0),"")</f>
        <v/>
      </c>
      <c r="C191" s="522" t="str">
        <f>VLOOKUP(B194,'[6]Obračun rezultata C sektora'!$D$2:$E$51,2,FALSE)</f>
        <v/>
      </c>
      <c r="D191" s="518" t="str">
        <f>VLOOKUP(B194,'[6]Obračun rezultata C sektora'!$D$2:$H$51,5,FALSE)</f>
        <v/>
      </c>
      <c r="E191" s="520" t="str">
        <f>IF(AND(ISNUMBER(D191)=TRUE,ISNUMBER(F191)=TRUE),VLOOKUP(B194,'[6]Obračun rezultata C sektora'!$D$2:$I$51,3,FALSE),"")</f>
        <v/>
      </c>
      <c r="F191" s="519" t="str">
        <f>VLOOKUP(B194,'[6]Obračun rezultata C sektora'!D$2:$G$51,4,FALSE)</f>
        <v/>
      </c>
      <c r="G191" s="519" t="str">
        <f>VLOOKUP(C191,'[6]Pojedinačni plasman'!$A$6:$G$155,7,FALSE)</f>
        <v/>
      </c>
      <c r="H191" s="788"/>
      <c r="I191" s="789"/>
      <c r="J191" s="512"/>
      <c r="K191" s="521"/>
      <c r="L191" s="522"/>
      <c r="M191" s="518"/>
      <c r="N191" s="520"/>
      <c r="O191" s="519"/>
      <c r="P191" s="519"/>
      <c r="Q191" s="788"/>
      <c r="R191" s="789"/>
    </row>
    <row r="192" spans="2:18" ht="15" customHeight="1" x14ac:dyDescent="0.2">
      <c r="B192" s="521"/>
      <c r="C192" s="520"/>
      <c r="D192" s="518"/>
      <c r="E192" s="520"/>
      <c r="F192" s="519"/>
      <c r="G192" s="519"/>
      <c r="H192" s="788"/>
      <c r="I192" s="789"/>
      <c r="J192" s="512"/>
      <c r="K192" s="521"/>
      <c r="L192" s="520"/>
      <c r="M192" s="518"/>
      <c r="N192" s="520"/>
      <c r="O192" s="519"/>
      <c r="P192" s="519"/>
      <c r="Q192" s="788"/>
      <c r="R192" s="789"/>
    </row>
    <row r="193" spans="2:18" ht="15" customHeight="1" x14ac:dyDescent="0.2">
      <c r="B193" s="521"/>
      <c r="C193" s="520"/>
      <c r="D193" s="518"/>
      <c r="E193" s="520"/>
      <c r="F193" s="519"/>
      <c r="G193" s="519"/>
      <c r="H193" s="788"/>
      <c r="I193" s="789"/>
      <c r="J193" s="512"/>
      <c r="K193" s="521"/>
      <c r="L193" s="520"/>
      <c r="M193" s="518"/>
      <c r="N193" s="520"/>
      <c r="O193" s="519"/>
      <c r="P193" s="519"/>
      <c r="Q193" s="788"/>
      <c r="R193" s="789"/>
    </row>
    <row r="194" spans="2:18" ht="21" thickBot="1" x14ac:dyDescent="0.35">
      <c r="B194" s="783" t="str">
        <f>IF(ISNONTEXT('[6]Ekipni plasman'!$B$48)=FALSE,'[6]Ekipni plasman'!$B$48,"")</f>
        <v/>
      </c>
      <c r="C194" s="784"/>
      <c r="D194" s="785"/>
      <c r="E194" s="516" t="str">
        <f>VLOOKUP(B194,'[6]Ekipni plasman'!$B$6:$F$55,3,FALSE)</f>
        <v/>
      </c>
      <c r="F194" s="515" t="str">
        <f>VLOOKUP(B194,'[6]Ekipni plasman'!$B$6:$F$55,2,FALSE)</f>
        <v/>
      </c>
      <c r="G194" s="514"/>
      <c r="H194" s="790"/>
      <c r="I194" s="791"/>
      <c r="J194" s="517"/>
      <c r="K194" s="783"/>
      <c r="L194" s="784"/>
      <c r="M194" s="785"/>
      <c r="N194" s="516"/>
      <c r="O194" s="515"/>
      <c r="P194" s="514"/>
      <c r="Q194" s="790"/>
      <c r="R194" s="791"/>
    </row>
    <row r="195" spans="2:18" ht="12" customHeight="1" thickBot="1" x14ac:dyDescent="0.25">
      <c r="K195" s="510"/>
      <c r="M195" s="510"/>
      <c r="P195" s="510"/>
      <c r="Q195" s="511"/>
      <c r="R195" s="510"/>
    </row>
    <row r="196" spans="2:18" ht="15" customHeight="1" x14ac:dyDescent="0.2">
      <c r="B196" s="527" t="str">
        <f>IF(ISNUMBER(D196)=TRUE,VLOOKUP(B201,'[6]Obračun rezultata A sektora'!$D$2:$J$51,7,0),"")</f>
        <v/>
      </c>
      <c r="C196" s="526" t="str">
        <f>VLOOKUP(B201,'[6]Obračun rezultata A sektora'!$D$2:$E$51,2,FALSE)</f>
        <v/>
      </c>
      <c r="D196" s="525" t="str">
        <f>VLOOKUP(B201,'[6]Obračun rezultata A sektora'!$D$2:$H$51,5,FALSE)</f>
        <v/>
      </c>
      <c r="E196" s="524" t="str">
        <f>IF(AND(ISNUMBER(D196)=TRUE,ISNUMBER(F196)=TRUE),VLOOKUP(B201,'[6]Obračun rezultata A sektora'!$D$2:$I$51,3,FALSE),"")</f>
        <v/>
      </c>
      <c r="F196" s="523" t="str">
        <f>VLOOKUP(B201,'[6]Obračun rezultata A sektora'!D$2:$G$51,4,FALSE)</f>
        <v/>
      </c>
      <c r="G196" s="523" t="str">
        <f>VLOOKUP(C196,'[6]Pojedinačni plasman'!$A$6:$G$155,7,FALSE)</f>
        <v/>
      </c>
      <c r="H196" s="786" t="str">
        <f>VLOOKUP(B201,'[6]Ekipni plasman'!$B$6:$F$55,5,FALSE)</f>
        <v/>
      </c>
      <c r="I196" s="787"/>
      <c r="J196" s="512"/>
      <c r="K196" s="527"/>
      <c r="L196" s="526"/>
      <c r="M196" s="525"/>
      <c r="N196" s="524"/>
      <c r="O196" s="523"/>
      <c r="P196" s="523"/>
      <c r="Q196" s="786"/>
      <c r="R196" s="787"/>
    </row>
    <row r="197" spans="2:18" ht="15" customHeight="1" x14ac:dyDescent="0.2">
      <c r="B197" s="521" t="str">
        <f>IF(ISNUMBER(D197)=TRUE,VLOOKUP(B201,'[6]Obračun rezultata B sektora'!$D$2:$J$51,7,0),"")</f>
        <v/>
      </c>
      <c r="C197" s="522" t="str">
        <f>VLOOKUP(B201,'[6]Obračun rezultata B sektora'!$D$2:$E$51,2,FALSE)</f>
        <v/>
      </c>
      <c r="D197" s="518" t="str">
        <f>VLOOKUP(B201,'[6]Obračun rezultata B sektora'!$D$2:$H$51,5,FALSE)</f>
        <v/>
      </c>
      <c r="E197" s="520" t="str">
        <f>IF(AND(ISNUMBER(D197)=TRUE,ISNUMBER(F197)=TRUE),VLOOKUP(B201,'[6]Obračun rezultata B sektora'!$D$2:$I$51,3,FALSE),"")</f>
        <v/>
      </c>
      <c r="F197" s="519" t="str">
        <f>VLOOKUP(B201,'[6]Obračun rezultata B sektora'!D$2:$G$51,4,FALSE)</f>
        <v/>
      </c>
      <c r="G197" s="519" t="str">
        <f>VLOOKUP(C197,'[6]Pojedinačni plasman'!$A$6:$G$155,7,FALSE)</f>
        <v/>
      </c>
      <c r="H197" s="788"/>
      <c r="I197" s="789"/>
      <c r="J197" s="512"/>
      <c r="K197" s="521"/>
      <c r="L197" s="522"/>
      <c r="M197" s="518"/>
      <c r="N197" s="520"/>
      <c r="O197" s="519"/>
      <c r="P197" s="519"/>
      <c r="Q197" s="788"/>
      <c r="R197" s="789"/>
    </row>
    <row r="198" spans="2:18" ht="15" customHeight="1" x14ac:dyDescent="0.2">
      <c r="B198" s="521" t="str">
        <f>IF(ISNUMBER(D198)=TRUE,VLOOKUP(B201,'[6]Obračun rezultata C sektora'!$D$2:$J$51,7,0),"")</f>
        <v/>
      </c>
      <c r="C198" s="522" t="str">
        <f>VLOOKUP(B201,'[6]Obračun rezultata C sektora'!$D$2:$E$51,2,FALSE)</f>
        <v/>
      </c>
      <c r="D198" s="518" t="str">
        <f>VLOOKUP(B201,'[6]Obračun rezultata C sektora'!$D$2:$H$51,5,FALSE)</f>
        <v/>
      </c>
      <c r="E198" s="520" t="str">
        <f>IF(AND(ISNUMBER(D198)=TRUE,ISNUMBER(F198)=TRUE),VLOOKUP(B201,'[6]Obračun rezultata C sektora'!$D$2:$I$51,3,FALSE),"")</f>
        <v/>
      </c>
      <c r="F198" s="519" t="str">
        <f>VLOOKUP(B201,'[6]Obračun rezultata C sektora'!D$2:$G$51,4,FALSE)</f>
        <v/>
      </c>
      <c r="G198" s="519" t="str">
        <f>VLOOKUP(C198,'[6]Pojedinačni plasman'!$A$6:$G$155,7,FALSE)</f>
        <v/>
      </c>
      <c r="H198" s="788"/>
      <c r="I198" s="789"/>
      <c r="J198" s="512"/>
      <c r="K198" s="521"/>
      <c r="L198" s="522"/>
      <c r="M198" s="518"/>
      <c r="N198" s="520"/>
      <c r="O198" s="519"/>
      <c r="P198" s="519"/>
      <c r="Q198" s="788"/>
      <c r="R198" s="789"/>
    </row>
    <row r="199" spans="2:18" ht="15" customHeight="1" x14ac:dyDescent="0.2">
      <c r="B199" s="521"/>
      <c r="C199" s="520"/>
      <c r="D199" s="518"/>
      <c r="E199" s="520"/>
      <c r="F199" s="519"/>
      <c r="G199" s="519"/>
      <c r="H199" s="788"/>
      <c r="I199" s="789"/>
      <c r="J199" s="512"/>
      <c r="K199" s="521"/>
      <c r="L199" s="520"/>
      <c r="M199" s="518"/>
      <c r="N199" s="520"/>
      <c r="O199" s="519"/>
      <c r="P199" s="519"/>
      <c r="Q199" s="788"/>
      <c r="R199" s="789"/>
    </row>
    <row r="200" spans="2:18" ht="15" customHeight="1" x14ac:dyDescent="0.2">
      <c r="B200" s="521"/>
      <c r="C200" s="520"/>
      <c r="D200" s="518"/>
      <c r="E200" s="520"/>
      <c r="F200" s="519"/>
      <c r="G200" s="519"/>
      <c r="H200" s="788"/>
      <c r="I200" s="789"/>
      <c r="J200" s="512"/>
      <c r="K200" s="521"/>
      <c r="L200" s="520"/>
      <c r="M200" s="518"/>
      <c r="N200" s="520"/>
      <c r="O200" s="519"/>
      <c r="P200" s="519"/>
      <c r="Q200" s="788"/>
      <c r="R200" s="789"/>
    </row>
    <row r="201" spans="2:18" ht="21" thickBot="1" x14ac:dyDescent="0.35">
      <c r="B201" s="783" t="str">
        <f>IF(ISNONTEXT('[6]Ekipni plasman'!$B$49)=FALSE,'[6]Ekipni plasman'!$B$49,"")</f>
        <v/>
      </c>
      <c r="C201" s="784"/>
      <c r="D201" s="785"/>
      <c r="E201" s="516" t="str">
        <f>VLOOKUP(B201,'[6]Ekipni plasman'!$B$6:$F$55,3,FALSE)</f>
        <v/>
      </c>
      <c r="F201" s="515" t="str">
        <f>VLOOKUP(B201,'[6]Ekipni plasman'!$B$6:$F$55,2,FALSE)</f>
        <v/>
      </c>
      <c r="G201" s="514"/>
      <c r="H201" s="790"/>
      <c r="I201" s="791"/>
      <c r="J201" s="517"/>
      <c r="K201" s="783"/>
      <c r="L201" s="784"/>
      <c r="M201" s="785"/>
      <c r="N201" s="516"/>
      <c r="O201" s="515"/>
      <c r="P201" s="514"/>
      <c r="Q201" s="790"/>
      <c r="R201" s="791"/>
    </row>
    <row r="202" spans="2:18" ht="12" customHeight="1" thickBot="1" x14ac:dyDescent="0.25">
      <c r="K202" s="510"/>
      <c r="M202" s="510"/>
      <c r="P202" s="510"/>
      <c r="Q202" s="511"/>
      <c r="R202" s="510"/>
    </row>
    <row r="203" spans="2:18" ht="15" customHeight="1" x14ac:dyDescent="0.2">
      <c r="B203" s="527" t="str">
        <f>IF(ISNUMBER(D203)=TRUE,VLOOKUP(B208,'[6]Obračun rezultata A sektora'!$D$2:$J$51,7,0),"")</f>
        <v/>
      </c>
      <c r="C203" s="526" t="str">
        <f>VLOOKUP(B208,'[6]Obračun rezultata A sektora'!$D$2:$E$51,2,FALSE)</f>
        <v/>
      </c>
      <c r="D203" s="525" t="str">
        <f>VLOOKUP(B208,'[6]Obračun rezultata A sektora'!$D$2:$H$51,5,FALSE)</f>
        <v/>
      </c>
      <c r="E203" s="524" t="str">
        <f>IF(AND(ISNUMBER(D203)=TRUE,ISNUMBER(F203)=TRUE),VLOOKUP(B208,'[6]Obračun rezultata A sektora'!$D$2:$I$51,3,FALSE),"")</f>
        <v/>
      </c>
      <c r="F203" s="523" t="str">
        <f>VLOOKUP(B208,'[6]Obračun rezultata A sektora'!D$2:$G$51,4,FALSE)</f>
        <v/>
      </c>
      <c r="G203" s="523" t="str">
        <f>VLOOKUP(C203,'[6]Pojedinačni plasman'!$A$6:$G$155,7,FALSE)</f>
        <v/>
      </c>
      <c r="H203" s="786" t="str">
        <f>VLOOKUP(B208,'[6]Ekipni plasman'!$B$6:$F$55,5,FALSE)</f>
        <v/>
      </c>
      <c r="I203" s="787"/>
      <c r="J203" s="512"/>
      <c r="K203" s="527"/>
      <c r="L203" s="526"/>
      <c r="M203" s="525"/>
      <c r="N203" s="524"/>
      <c r="O203" s="523"/>
      <c r="P203" s="523"/>
      <c r="Q203" s="786"/>
      <c r="R203" s="787"/>
    </row>
    <row r="204" spans="2:18" ht="15" customHeight="1" x14ac:dyDescent="0.2">
      <c r="B204" s="521" t="str">
        <f>IF(ISNUMBER(D204)=TRUE,VLOOKUP(B208,'[6]Obračun rezultata B sektora'!$D$2:$J$51,7,0),"")</f>
        <v/>
      </c>
      <c r="C204" s="522" t="str">
        <f>VLOOKUP(B208,'[6]Obračun rezultata B sektora'!$D$2:$E$51,2,FALSE)</f>
        <v/>
      </c>
      <c r="D204" s="518" t="str">
        <f>VLOOKUP(B208,'[6]Obračun rezultata B sektora'!$D$2:$H$51,5,FALSE)</f>
        <v/>
      </c>
      <c r="E204" s="520" t="str">
        <f>IF(AND(ISNUMBER(D204)=TRUE,ISNUMBER(F204)=TRUE),VLOOKUP(B208,'[6]Obračun rezultata B sektora'!$D$2:$I$51,3,FALSE),"")</f>
        <v/>
      </c>
      <c r="F204" s="519" t="str">
        <f>VLOOKUP(B208,'[6]Obračun rezultata B sektora'!D$2:$G$51,4,FALSE)</f>
        <v/>
      </c>
      <c r="G204" s="519" t="str">
        <f>VLOOKUP(C204,'[6]Pojedinačni plasman'!$A$6:$G$155,7,FALSE)</f>
        <v/>
      </c>
      <c r="H204" s="788"/>
      <c r="I204" s="789"/>
      <c r="J204" s="512"/>
      <c r="K204" s="521"/>
      <c r="L204" s="522"/>
      <c r="M204" s="518"/>
      <c r="N204" s="520"/>
      <c r="O204" s="519"/>
      <c r="P204" s="519"/>
      <c r="Q204" s="788"/>
      <c r="R204" s="789"/>
    </row>
    <row r="205" spans="2:18" ht="15" customHeight="1" x14ac:dyDescent="0.2">
      <c r="B205" s="521" t="str">
        <f>IF(ISNUMBER(D205)=TRUE,VLOOKUP(B208,'[6]Obračun rezultata C sektora'!$D$2:$J$51,7,0),"")</f>
        <v/>
      </c>
      <c r="C205" s="522" t="str">
        <f>VLOOKUP(B208,'[6]Obračun rezultata C sektora'!$D$2:$E$51,2,FALSE)</f>
        <v/>
      </c>
      <c r="D205" s="518" t="str">
        <f>VLOOKUP(B208,'[6]Obračun rezultata C sektora'!$D$2:$H$51,5,FALSE)</f>
        <v/>
      </c>
      <c r="E205" s="520" t="str">
        <f>IF(AND(ISNUMBER(D205)=TRUE,ISNUMBER(F205)=TRUE),VLOOKUP(B208,'[6]Obračun rezultata C sektora'!$D$2:$I$51,3,FALSE),"")</f>
        <v/>
      </c>
      <c r="F205" s="519" t="str">
        <f>VLOOKUP(B208,'[6]Obračun rezultata C sektora'!D$2:$G$51,4,FALSE)</f>
        <v/>
      </c>
      <c r="G205" s="519" t="str">
        <f>VLOOKUP(C205,'[6]Pojedinačni plasman'!$A$6:$G$155,7,FALSE)</f>
        <v/>
      </c>
      <c r="H205" s="788"/>
      <c r="I205" s="789"/>
      <c r="J205" s="512"/>
      <c r="K205" s="521"/>
      <c r="L205" s="522"/>
      <c r="M205" s="518"/>
      <c r="N205" s="520"/>
      <c r="O205" s="519"/>
      <c r="P205" s="519"/>
      <c r="Q205" s="788"/>
      <c r="R205" s="789"/>
    </row>
    <row r="206" spans="2:18" ht="15" customHeight="1" x14ac:dyDescent="0.2">
      <c r="B206" s="521"/>
      <c r="C206" s="520"/>
      <c r="D206" s="518"/>
      <c r="E206" s="520"/>
      <c r="F206" s="519"/>
      <c r="G206" s="519"/>
      <c r="H206" s="788"/>
      <c r="I206" s="789"/>
      <c r="J206" s="512"/>
      <c r="K206" s="521"/>
      <c r="L206" s="520"/>
      <c r="M206" s="518"/>
      <c r="N206" s="520"/>
      <c r="O206" s="519"/>
      <c r="P206" s="519"/>
      <c r="Q206" s="788"/>
      <c r="R206" s="789"/>
    </row>
    <row r="207" spans="2:18" ht="15" customHeight="1" x14ac:dyDescent="0.2">
      <c r="B207" s="521"/>
      <c r="C207" s="520"/>
      <c r="D207" s="518"/>
      <c r="E207" s="520"/>
      <c r="F207" s="519"/>
      <c r="G207" s="519"/>
      <c r="H207" s="788"/>
      <c r="I207" s="789"/>
      <c r="J207" s="512"/>
      <c r="K207" s="521"/>
      <c r="L207" s="520"/>
      <c r="M207" s="518"/>
      <c r="N207" s="520"/>
      <c r="O207" s="519"/>
      <c r="P207" s="519"/>
      <c r="Q207" s="788"/>
      <c r="R207" s="789"/>
    </row>
    <row r="208" spans="2:18" ht="21" thickBot="1" x14ac:dyDescent="0.35">
      <c r="B208" s="783" t="str">
        <f>IF(ISNONTEXT('[6]Ekipni plasman'!$B$50)=FALSE,'[6]Ekipni plasman'!$B$50,"")</f>
        <v/>
      </c>
      <c r="C208" s="784"/>
      <c r="D208" s="785"/>
      <c r="E208" s="516" t="str">
        <f>VLOOKUP(B208,'[6]Ekipni plasman'!$B$6:$F$55,3,FALSE)</f>
        <v/>
      </c>
      <c r="F208" s="515" t="str">
        <f>VLOOKUP(B208,'[6]Ekipni plasman'!$B$6:$F$55,2,FALSE)</f>
        <v/>
      </c>
      <c r="G208" s="514"/>
      <c r="H208" s="790"/>
      <c r="I208" s="791"/>
      <c r="J208" s="517"/>
      <c r="K208" s="783"/>
      <c r="L208" s="784"/>
      <c r="M208" s="785"/>
      <c r="N208" s="516"/>
      <c r="O208" s="515"/>
      <c r="P208" s="514"/>
      <c r="Q208" s="790"/>
      <c r="R208" s="791"/>
    </row>
    <row r="209" spans="2:18" ht="12" customHeight="1" thickBot="1" x14ac:dyDescent="0.25"/>
    <row r="210" spans="2:18" ht="15" customHeight="1" x14ac:dyDescent="0.2">
      <c r="B210" s="527" t="str">
        <f>IF(ISNUMBER(D210)=TRUE,VLOOKUP(B215,'[6]Obračun rezultata A sektora'!$D$2:$J$51,7,0),"")</f>
        <v/>
      </c>
      <c r="C210" s="526" t="str">
        <f>VLOOKUP(B215,'[6]Obračun rezultata A sektora'!$D$2:$E$51,2,FALSE)</f>
        <v/>
      </c>
      <c r="D210" s="525" t="str">
        <f>VLOOKUP(B215,'[6]Obračun rezultata A sektora'!$D$2:$H$51,5,FALSE)</f>
        <v/>
      </c>
      <c r="E210" s="524" t="str">
        <f>IF(AND(ISNUMBER(D210)=TRUE,ISNUMBER(F210)=TRUE),VLOOKUP(B215,'[6]Obračun rezultata A sektora'!$D$2:$I$51,3,FALSE),"")</f>
        <v/>
      </c>
      <c r="F210" s="523" t="str">
        <f>VLOOKUP(B215,'[6]Obračun rezultata A sektora'!$D$2:G$51,4,FALSE)</f>
        <v/>
      </c>
      <c r="G210" s="523" t="str">
        <f>VLOOKUP(C210,'[6]Pojedinačni plasman'!$A$6:$G$155,7,FALSE)</f>
        <v/>
      </c>
      <c r="H210" s="786" t="str">
        <f>VLOOKUP(B215,'[6]Ekipni plasman'!$B$6:$F$55,5,FALSE)</f>
        <v/>
      </c>
      <c r="I210" s="787"/>
      <c r="J210" s="512"/>
      <c r="K210" s="527"/>
      <c r="L210" s="526"/>
      <c r="M210" s="525"/>
      <c r="N210" s="524"/>
      <c r="O210" s="523"/>
      <c r="P210" s="523"/>
      <c r="Q210" s="786"/>
      <c r="R210" s="787"/>
    </row>
    <row r="211" spans="2:18" ht="15" customHeight="1" x14ac:dyDescent="0.2">
      <c r="B211" s="521" t="str">
        <f>IF(ISNUMBER(D211)=TRUE,VLOOKUP(B215,'[6]Obračun rezultata B sektora'!$D$2:$J$51,7,0),"")</f>
        <v/>
      </c>
      <c r="C211" s="522" t="str">
        <f>VLOOKUP(B215,'[6]Obračun rezultata B sektora'!$D$2:$E$51,2,FALSE)</f>
        <v/>
      </c>
      <c r="D211" s="518" t="str">
        <f>VLOOKUP(B215,'[6]Obračun rezultata B sektora'!$D$2:$H$51,5,FALSE)</f>
        <v/>
      </c>
      <c r="E211" s="520" t="str">
        <f>IF(AND(ISNUMBER(D211)=TRUE,ISNUMBER(F211)=TRUE),VLOOKUP(B215,'[6]Obračun rezultata B sektora'!$D$2:$I$51,3,FALSE),"")</f>
        <v/>
      </c>
      <c r="F211" s="519" t="str">
        <f>VLOOKUP(B215,'[6]Obračun rezultata B sektora'!$D$2:G$51,4,FALSE)</f>
        <v/>
      </c>
      <c r="G211" s="519" t="str">
        <f>VLOOKUP(C211,'[6]Pojedinačni plasman'!$A$6:$G$155,7,FALSE)</f>
        <v/>
      </c>
      <c r="H211" s="788"/>
      <c r="I211" s="789"/>
      <c r="J211" s="512"/>
      <c r="K211" s="521"/>
      <c r="L211" s="522"/>
      <c r="M211" s="518"/>
      <c r="N211" s="520"/>
      <c r="O211" s="519"/>
      <c r="P211" s="519"/>
      <c r="Q211" s="788"/>
      <c r="R211" s="789"/>
    </row>
    <row r="212" spans="2:18" ht="15" customHeight="1" x14ac:dyDescent="0.2">
      <c r="B212" s="521" t="str">
        <f>IF(ISNUMBER(D212)=TRUE,VLOOKUP(B215,'[6]Obračun rezultata C sektora'!$D$2:$J$51,7,0),"")</f>
        <v/>
      </c>
      <c r="C212" s="522" t="str">
        <f>VLOOKUP(B215,'[6]Obračun rezultata C sektora'!$D$2:$E$51,2,FALSE)</f>
        <v/>
      </c>
      <c r="D212" s="518" t="str">
        <f>VLOOKUP(B215,'[6]Obračun rezultata C sektora'!$D$2:$H$51,5,FALSE)</f>
        <v/>
      </c>
      <c r="E212" s="520" t="str">
        <f>IF(AND(ISNUMBER(D212)=TRUE,ISNUMBER(F212)=TRUE),VLOOKUP(B215,'[6]Obračun rezultata C sektora'!$D$2:$I$51,3,FALSE),"")</f>
        <v/>
      </c>
      <c r="F212" s="519" t="str">
        <f>VLOOKUP(B215,'[6]Obračun rezultata C sektora'!$D$2:G$51,4,FALSE)</f>
        <v/>
      </c>
      <c r="G212" s="519" t="str">
        <f>VLOOKUP(C212,'[6]Pojedinačni plasman'!$A$6:$G$155,7,FALSE)</f>
        <v/>
      </c>
      <c r="H212" s="788"/>
      <c r="I212" s="789"/>
      <c r="J212" s="512"/>
      <c r="K212" s="521"/>
      <c r="L212" s="522"/>
      <c r="M212" s="518"/>
      <c r="N212" s="520"/>
      <c r="O212" s="519"/>
      <c r="P212" s="519"/>
      <c r="Q212" s="788"/>
      <c r="R212" s="789"/>
    </row>
    <row r="213" spans="2:18" ht="15" customHeight="1" x14ac:dyDescent="0.2">
      <c r="B213" s="521"/>
      <c r="C213" s="520"/>
      <c r="D213" s="518"/>
      <c r="E213" s="520"/>
      <c r="F213" s="519"/>
      <c r="G213" s="518"/>
      <c r="H213" s="788"/>
      <c r="I213" s="789"/>
      <c r="J213" s="512"/>
      <c r="K213" s="521"/>
      <c r="L213" s="520"/>
      <c r="M213" s="518"/>
      <c r="N213" s="520"/>
      <c r="O213" s="519"/>
      <c r="P213" s="518"/>
      <c r="Q213" s="788"/>
      <c r="R213" s="789"/>
    </row>
    <row r="214" spans="2:18" ht="15" customHeight="1" x14ac:dyDescent="0.2">
      <c r="B214" s="521"/>
      <c r="C214" s="520"/>
      <c r="D214" s="518"/>
      <c r="E214" s="520"/>
      <c r="F214" s="519"/>
      <c r="G214" s="518"/>
      <c r="H214" s="788"/>
      <c r="I214" s="789"/>
      <c r="J214" s="512"/>
      <c r="K214" s="521"/>
      <c r="L214" s="520"/>
      <c r="M214" s="518"/>
      <c r="N214" s="520"/>
      <c r="O214" s="519"/>
      <c r="P214" s="518"/>
      <c r="Q214" s="788"/>
      <c r="R214" s="789"/>
    </row>
    <row r="215" spans="2:18" ht="21" thickBot="1" x14ac:dyDescent="0.35">
      <c r="B215" s="783" t="str">
        <f>IF(ISNONTEXT('[6]Ekipni plasman'!$B$51)=FALSE,'[6]Ekipni plasman'!$B$51,"")</f>
        <v/>
      </c>
      <c r="C215" s="784"/>
      <c r="D215" s="785"/>
      <c r="E215" s="516" t="str">
        <f>VLOOKUP(B215,'[6]Ekipni plasman'!$B$6:$F$55,3,FALSE)</f>
        <v/>
      </c>
      <c r="F215" s="515" t="str">
        <f>VLOOKUP(B215,'[6]Ekipni plasman'!$B$6:$F$55,2,FALSE)</f>
        <v/>
      </c>
      <c r="G215" s="514"/>
      <c r="H215" s="790"/>
      <c r="I215" s="791"/>
      <c r="J215" s="517"/>
      <c r="K215" s="783"/>
      <c r="L215" s="784"/>
      <c r="M215" s="785"/>
      <c r="N215" s="516"/>
      <c r="O215" s="515"/>
      <c r="P215" s="514"/>
      <c r="Q215" s="790"/>
      <c r="R215" s="791"/>
    </row>
    <row r="216" spans="2:18" ht="12" customHeight="1" thickBot="1" x14ac:dyDescent="0.25">
      <c r="B216" s="507"/>
      <c r="D216" s="507"/>
      <c r="G216" s="507"/>
      <c r="H216" s="508"/>
      <c r="I216" s="507"/>
    </row>
    <row r="217" spans="2:18" ht="15" customHeight="1" x14ac:dyDescent="0.2">
      <c r="B217" s="527" t="str">
        <f>IF(ISNUMBER(D217)=TRUE,VLOOKUP(B222,'[6]Obračun rezultata A sektora'!$D$2:$J$51,7,0),"")</f>
        <v/>
      </c>
      <c r="C217" s="526" t="str">
        <f>VLOOKUP(B222,'[6]Obračun rezultata A sektora'!$D$2:$E$51,2,FALSE)</f>
        <v/>
      </c>
      <c r="D217" s="525" t="str">
        <f>VLOOKUP(B222,'[6]Obračun rezultata A sektora'!$D$2:$H$51,5,FALSE)</f>
        <v/>
      </c>
      <c r="E217" s="524" t="str">
        <f>IF(AND(ISNUMBER(D217)=TRUE,ISNUMBER(F217)=TRUE),VLOOKUP(B222,'[6]Obračun rezultata A sektora'!$D$2:$I$51,3,FALSE),"")</f>
        <v/>
      </c>
      <c r="F217" s="523" t="str">
        <f>VLOOKUP(B222,'[6]Obračun rezultata A sektora'!$D$2:G$51,4,FALSE)</f>
        <v/>
      </c>
      <c r="G217" s="523" t="str">
        <f>VLOOKUP(C217,'[6]Pojedinačni plasman'!$A$6:$G$155,7,FALSE)</f>
        <v/>
      </c>
      <c r="H217" s="786" t="str">
        <f>VLOOKUP(B222,'[6]Ekipni plasman'!$B$6:$F$55,5,FALSE)</f>
        <v/>
      </c>
      <c r="I217" s="787"/>
      <c r="J217" s="512"/>
      <c r="K217" s="527"/>
      <c r="L217" s="526"/>
      <c r="M217" s="525"/>
      <c r="N217" s="524"/>
      <c r="O217" s="523"/>
      <c r="P217" s="523"/>
      <c r="Q217" s="786"/>
      <c r="R217" s="787"/>
    </row>
    <row r="218" spans="2:18" ht="15" customHeight="1" x14ac:dyDescent="0.2">
      <c r="B218" s="521" t="str">
        <f>IF(ISNUMBER(D218)=TRUE,VLOOKUP(B222,'[6]Obračun rezultata B sektora'!$D$2:$J$51,7,0),"")</f>
        <v/>
      </c>
      <c r="C218" s="522" t="str">
        <f>VLOOKUP(B222,'[6]Obračun rezultata B sektora'!$D$2:$E$51,2,FALSE)</f>
        <v/>
      </c>
      <c r="D218" s="518" t="str">
        <f>VLOOKUP(B222,'[6]Obračun rezultata B sektora'!$D$2:$H$51,5,FALSE)</f>
        <v/>
      </c>
      <c r="E218" s="520" t="str">
        <f>IF(AND(ISNUMBER(D218)=TRUE,ISNUMBER(F218)=TRUE),VLOOKUP(B222,'[6]Obračun rezultata B sektora'!$D$2:$I$51,3,FALSE),"")</f>
        <v/>
      </c>
      <c r="F218" s="519" t="str">
        <f>VLOOKUP(B222,'[6]Obračun rezultata B sektora'!$D$2:G$51,4,FALSE)</f>
        <v/>
      </c>
      <c r="G218" s="519" t="str">
        <f>VLOOKUP(C218,'[6]Pojedinačni plasman'!$A$6:$G$155,7,FALSE)</f>
        <v/>
      </c>
      <c r="H218" s="788"/>
      <c r="I218" s="789"/>
      <c r="J218" s="512"/>
      <c r="K218" s="521"/>
      <c r="L218" s="522"/>
      <c r="M218" s="518"/>
      <c r="N218" s="520"/>
      <c r="O218" s="519"/>
      <c r="P218" s="519"/>
      <c r="Q218" s="788"/>
      <c r="R218" s="789"/>
    </row>
    <row r="219" spans="2:18" ht="15" customHeight="1" x14ac:dyDescent="0.2">
      <c r="B219" s="521" t="str">
        <f>IF(ISNUMBER(D219)=TRUE,VLOOKUP(B222,'[6]Obračun rezultata C sektora'!$D$2:$J$51,7,0),"")</f>
        <v/>
      </c>
      <c r="C219" s="522" t="str">
        <f>VLOOKUP(B222,'[6]Obračun rezultata C sektora'!$D$2:$E$51,2,FALSE)</f>
        <v/>
      </c>
      <c r="D219" s="518" t="str">
        <f>VLOOKUP(B222,'[6]Obračun rezultata C sektora'!$D$2:$H$51,5,FALSE)</f>
        <v/>
      </c>
      <c r="E219" s="520" t="str">
        <f>IF(AND(ISNUMBER(D219)=TRUE,ISNUMBER(F219)=TRUE),VLOOKUP(B222,'[6]Obračun rezultata C sektora'!$D$2:$I$51,3,FALSE),"")</f>
        <v/>
      </c>
      <c r="F219" s="519" t="str">
        <f>VLOOKUP(B222,'[6]Obračun rezultata C sektora'!$D$2:G$51,4,FALSE)</f>
        <v/>
      </c>
      <c r="G219" s="519" t="str">
        <f>VLOOKUP(C219,'[6]Pojedinačni plasman'!$A$6:$G$155,7,FALSE)</f>
        <v/>
      </c>
      <c r="H219" s="788"/>
      <c r="I219" s="789"/>
      <c r="J219" s="512"/>
      <c r="K219" s="521"/>
      <c r="L219" s="522"/>
      <c r="M219" s="518"/>
      <c r="N219" s="520"/>
      <c r="O219" s="519"/>
      <c r="P219" s="519"/>
      <c r="Q219" s="788"/>
      <c r="R219" s="789"/>
    </row>
    <row r="220" spans="2:18" ht="15" customHeight="1" x14ac:dyDescent="0.2">
      <c r="B220" s="521"/>
      <c r="C220" s="520"/>
      <c r="D220" s="518"/>
      <c r="E220" s="520"/>
      <c r="F220" s="519"/>
      <c r="G220" s="518"/>
      <c r="H220" s="788"/>
      <c r="I220" s="789"/>
      <c r="J220" s="512"/>
      <c r="K220" s="521"/>
      <c r="L220" s="520"/>
      <c r="M220" s="518"/>
      <c r="N220" s="520"/>
      <c r="O220" s="519"/>
      <c r="P220" s="518"/>
      <c r="Q220" s="788"/>
      <c r="R220" s="789"/>
    </row>
    <row r="221" spans="2:18" ht="15" customHeight="1" x14ac:dyDescent="0.2">
      <c r="B221" s="521"/>
      <c r="C221" s="520"/>
      <c r="D221" s="518"/>
      <c r="E221" s="520"/>
      <c r="F221" s="519"/>
      <c r="G221" s="518"/>
      <c r="H221" s="788"/>
      <c r="I221" s="789"/>
      <c r="J221" s="512"/>
      <c r="K221" s="521"/>
      <c r="L221" s="520"/>
      <c r="M221" s="518"/>
      <c r="N221" s="520"/>
      <c r="O221" s="519"/>
      <c r="P221" s="518"/>
      <c r="Q221" s="788"/>
      <c r="R221" s="789"/>
    </row>
    <row r="222" spans="2:18" ht="21" thickBot="1" x14ac:dyDescent="0.35">
      <c r="B222" s="783" t="str">
        <f>IF(ISNONTEXT('[6]Ekipni plasman'!$B$52)=FALSE,'[6]Ekipni plasman'!$B$52,"")</f>
        <v/>
      </c>
      <c r="C222" s="784"/>
      <c r="D222" s="785"/>
      <c r="E222" s="516" t="str">
        <f>VLOOKUP(B222,'[6]Ekipni plasman'!$B$6:$F$55,3,FALSE)</f>
        <v/>
      </c>
      <c r="F222" s="515" t="str">
        <f>VLOOKUP(B222,'[6]Ekipni plasman'!$B$6:$F$55,2,FALSE)</f>
        <v/>
      </c>
      <c r="G222" s="514"/>
      <c r="H222" s="790"/>
      <c r="I222" s="791"/>
      <c r="J222" s="517"/>
      <c r="K222" s="783"/>
      <c r="L222" s="784"/>
      <c r="M222" s="785"/>
      <c r="N222" s="516"/>
      <c r="O222" s="515"/>
      <c r="P222" s="514"/>
      <c r="Q222" s="790"/>
      <c r="R222" s="791"/>
    </row>
    <row r="223" spans="2:18" ht="12" customHeight="1" thickBot="1" x14ac:dyDescent="0.25">
      <c r="B223" s="507"/>
      <c r="D223" s="507"/>
      <c r="G223" s="507"/>
      <c r="H223" s="508"/>
      <c r="I223" s="507"/>
    </row>
    <row r="224" spans="2:18" ht="15" customHeight="1" x14ac:dyDescent="0.2">
      <c r="B224" s="527" t="str">
        <f>IF(ISNUMBER(D224)=TRUE,VLOOKUP(B229,'[6]Obračun rezultata A sektora'!$D$2:$J$51,7,0),"")</f>
        <v/>
      </c>
      <c r="C224" s="526" t="str">
        <f>VLOOKUP(B229,'[6]Obračun rezultata A sektora'!$D$2:$E$51,2,FALSE)</f>
        <v/>
      </c>
      <c r="D224" s="525" t="str">
        <f>VLOOKUP(B229,'[6]Obračun rezultata A sektora'!$D$2:$H$51,5,FALSE)</f>
        <v/>
      </c>
      <c r="E224" s="524" t="str">
        <f>IF(AND(ISNUMBER(D224)=TRUE,ISNUMBER(F224)=TRUE),VLOOKUP(B229,'[6]Obračun rezultata A sektora'!$D$2:$I$51,3,FALSE),"")</f>
        <v/>
      </c>
      <c r="F224" s="523" t="str">
        <f>VLOOKUP(B229,'[6]Obračun rezultata A sektora'!$D$2:G$51,4,FALSE)</f>
        <v/>
      </c>
      <c r="G224" s="523" t="str">
        <f>VLOOKUP(C224,'[6]Pojedinačni plasman'!$A$6:$G$155,7,FALSE)</f>
        <v/>
      </c>
      <c r="H224" s="786" t="str">
        <f>VLOOKUP(B229,'[6]Ekipni plasman'!$B$6:$F$55,5,FALSE)</f>
        <v/>
      </c>
      <c r="I224" s="787"/>
      <c r="J224" s="512"/>
      <c r="K224" s="527"/>
      <c r="L224" s="526"/>
      <c r="M224" s="525"/>
      <c r="N224" s="524"/>
      <c r="O224" s="523"/>
      <c r="P224" s="523"/>
      <c r="Q224" s="786"/>
      <c r="R224" s="787"/>
    </row>
    <row r="225" spans="2:18" ht="15" customHeight="1" x14ac:dyDescent="0.2">
      <c r="B225" s="521" t="str">
        <f>IF(ISNUMBER(D225)=TRUE,VLOOKUP(B229,'[6]Obračun rezultata B sektora'!$D$2:$J$51,7,0),"")</f>
        <v/>
      </c>
      <c r="C225" s="522" t="str">
        <f>VLOOKUP(B229,'[6]Obračun rezultata B sektora'!$D$2:$E$51,2,FALSE)</f>
        <v/>
      </c>
      <c r="D225" s="518" t="str">
        <f>VLOOKUP(B229,'[6]Obračun rezultata B sektora'!$D$2:$H$51,5,FALSE)</f>
        <v/>
      </c>
      <c r="E225" s="520" t="str">
        <f>IF(AND(ISNUMBER(D225)=TRUE,ISNUMBER(F225)=TRUE),VLOOKUP(B229,'[6]Obračun rezultata B sektora'!$D$2:$I$51,3,FALSE),"")</f>
        <v/>
      </c>
      <c r="F225" s="519" t="str">
        <f>VLOOKUP(B229,'[6]Obračun rezultata B sektora'!$D$2:G$51,4,FALSE)</f>
        <v/>
      </c>
      <c r="G225" s="519" t="str">
        <f>VLOOKUP(C225,'[6]Pojedinačni plasman'!$A$6:$G$155,7,FALSE)</f>
        <v/>
      </c>
      <c r="H225" s="788"/>
      <c r="I225" s="789"/>
      <c r="J225" s="512"/>
      <c r="K225" s="521"/>
      <c r="L225" s="522"/>
      <c r="M225" s="518"/>
      <c r="N225" s="520"/>
      <c r="O225" s="519"/>
      <c r="P225" s="519"/>
      <c r="Q225" s="788"/>
      <c r="R225" s="789"/>
    </row>
    <row r="226" spans="2:18" ht="15" customHeight="1" x14ac:dyDescent="0.2">
      <c r="B226" s="521" t="str">
        <f>IF(ISNUMBER(D226)=TRUE,VLOOKUP(B229,'[6]Obračun rezultata C sektora'!$D$2:$J$51,7,0),"")</f>
        <v/>
      </c>
      <c r="C226" s="522" t="str">
        <f>VLOOKUP(B229,'[6]Obračun rezultata C sektora'!$D$2:$E$51,2,FALSE)</f>
        <v/>
      </c>
      <c r="D226" s="518" t="str">
        <f>VLOOKUP(B229,'[6]Obračun rezultata C sektora'!$D$2:$H$51,5,FALSE)</f>
        <v/>
      </c>
      <c r="E226" s="520" t="str">
        <f>IF(AND(ISNUMBER(D226)=TRUE,ISNUMBER(F226)=TRUE),VLOOKUP(B229,'[6]Obračun rezultata C sektora'!$D$2:$I$51,3,FALSE),"")</f>
        <v/>
      </c>
      <c r="F226" s="519" t="str">
        <f>VLOOKUP(B229,'[6]Obračun rezultata C sektora'!$D$2:G$51,4,FALSE)</f>
        <v/>
      </c>
      <c r="G226" s="519" t="str">
        <f>VLOOKUP(C226,'[6]Pojedinačni plasman'!$A$6:$G$155,7,FALSE)</f>
        <v/>
      </c>
      <c r="H226" s="788"/>
      <c r="I226" s="789"/>
      <c r="J226" s="512"/>
      <c r="K226" s="521"/>
      <c r="L226" s="522"/>
      <c r="M226" s="518"/>
      <c r="N226" s="520"/>
      <c r="O226" s="519"/>
      <c r="P226" s="519"/>
      <c r="Q226" s="788"/>
      <c r="R226" s="789"/>
    </row>
    <row r="227" spans="2:18" ht="15" customHeight="1" x14ac:dyDescent="0.2">
      <c r="B227" s="521"/>
      <c r="C227" s="520"/>
      <c r="D227" s="518"/>
      <c r="E227" s="520"/>
      <c r="F227" s="519"/>
      <c r="G227" s="518"/>
      <c r="H227" s="788"/>
      <c r="I227" s="789"/>
      <c r="J227" s="512"/>
      <c r="K227" s="521"/>
      <c r="L227" s="520"/>
      <c r="M227" s="518"/>
      <c r="N227" s="520"/>
      <c r="O227" s="519"/>
      <c r="P227" s="518"/>
      <c r="Q227" s="788"/>
      <c r="R227" s="789"/>
    </row>
    <row r="228" spans="2:18" ht="15" customHeight="1" x14ac:dyDescent="0.2">
      <c r="B228" s="521"/>
      <c r="C228" s="520"/>
      <c r="D228" s="518"/>
      <c r="E228" s="520"/>
      <c r="F228" s="519"/>
      <c r="G228" s="518"/>
      <c r="H228" s="788"/>
      <c r="I228" s="789"/>
      <c r="J228" s="512"/>
      <c r="K228" s="521"/>
      <c r="L228" s="520"/>
      <c r="M228" s="518"/>
      <c r="N228" s="520"/>
      <c r="O228" s="519"/>
      <c r="P228" s="518"/>
      <c r="Q228" s="788"/>
      <c r="R228" s="789"/>
    </row>
    <row r="229" spans="2:18" ht="21" thickBot="1" x14ac:dyDescent="0.35">
      <c r="B229" s="783" t="str">
        <f>IF(ISNONTEXT('[6]Ekipni plasman'!$B$53)=FALSE,'[6]Ekipni plasman'!$B$53,"")</f>
        <v/>
      </c>
      <c r="C229" s="784"/>
      <c r="D229" s="785"/>
      <c r="E229" s="516" t="str">
        <f>VLOOKUP(B229,'[6]Ekipni plasman'!$B$6:$F$55,3,FALSE)</f>
        <v/>
      </c>
      <c r="F229" s="515" t="str">
        <f>VLOOKUP(B229,'[6]Ekipni plasman'!$B$6:$F$55,2,FALSE)</f>
        <v/>
      </c>
      <c r="G229" s="514"/>
      <c r="H229" s="790"/>
      <c r="I229" s="791"/>
      <c r="J229" s="517"/>
      <c r="K229" s="783"/>
      <c r="L229" s="784"/>
      <c r="M229" s="785"/>
      <c r="N229" s="516"/>
      <c r="O229" s="515"/>
      <c r="P229" s="514"/>
      <c r="Q229" s="790"/>
      <c r="R229" s="791"/>
    </row>
    <row r="230" spans="2:18" ht="12" customHeight="1" thickBot="1" x14ac:dyDescent="0.25">
      <c r="B230" s="507"/>
      <c r="D230" s="507"/>
      <c r="G230" s="507"/>
      <c r="H230" s="508"/>
      <c r="I230" s="507"/>
    </row>
    <row r="231" spans="2:18" ht="15" customHeight="1" x14ac:dyDescent="0.2">
      <c r="B231" s="527" t="str">
        <f>IF(ISNUMBER(D231)=TRUE,VLOOKUP(B236,'[6]Obračun rezultata A sektora'!$D$2:$J$51,7,0),"")</f>
        <v/>
      </c>
      <c r="C231" s="526" t="str">
        <f>VLOOKUP(B236,'[6]Obračun rezultata A sektora'!$D$2:$E$51,2,FALSE)</f>
        <v/>
      </c>
      <c r="D231" s="525" t="str">
        <f>VLOOKUP(B236,'[6]Obračun rezultata A sektora'!$D$2:$H$51,5,FALSE)</f>
        <v/>
      </c>
      <c r="E231" s="524" t="str">
        <f>IF(AND(ISNUMBER(D231)=TRUE,ISNUMBER(F231)=TRUE),VLOOKUP(B236,'[6]Obračun rezultata A sektora'!$D$2:$I$51,3,FALSE),"")</f>
        <v/>
      </c>
      <c r="F231" s="523" t="str">
        <f>VLOOKUP(B236,'[6]Obračun rezultata A sektora'!$D$2:G$51,4,FALSE)</f>
        <v/>
      </c>
      <c r="G231" s="523" t="str">
        <f>VLOOKUP(C231,'[6]Pojedinačni plasman'!$A$6:$G$155,7,FALSE)</f>
        <v/>
      </c>
      <c r="H231" s="786" t="str">
        <f>VLOOKUP(B236,'[6]Ekipni plasman'!$B$6:$F$55,5,FALSE)</f>
        <v/>
      </c>
      <c r="I231" s="787"/>
      <c r="J231" s="512"/>
      <c r="K231" s="527"/>
      <c r="L231" s="526"/>
      <c r="M231" s="525"/>
      <c r="N231" s="524"/>
      <c r="O231" s="523"/>
      <c r="P231" s="523"/>
      <c r="Q231" s="786"/>
      <c r="R231" s="787"/>
    </row>
    <row r="232" spans="2:18" ht="15" customHeight="1" x14ac:dyDescent="0.2">
      <c r="B232" s="521" t="str">
        <f>IF(ISNUMBER(D232)=TRUE,VLOOKUP(B236,'[6]Obračun rezultata B sektora'!$D$2:$J$51,7,0),"")</f>
        <v/>
      </c>
      <c r="C232" s="522" t="str">
        <f>VLOOKUP(B236,'[6]Obračun rezultata B sektora'!$D$2:$E$51,2,FALSE)</f>
        <v/>
      </c>
      <c r="D232" s="518" t="str">
        <f>VLOOKUP(B236,'[6]Obračun rezultata B sektora'!$D$2:$H$51,5,FALSE)</f>
        <v/>
      </c>
      <c r="E232" s="520" t="str">
        <f>IF(AND(ISNUMBER(D232)=TRUE,ISNUMBER(F232)=TRUE),VLOOKUP(B236,'[6]Obračun rezultata B sektora'!$D$2:$I$51,3,FALSE),"")</f>
        <v/>
      </c>
      <c r="F232" s="519" t="str">
        <f>VLOOKUP(B236,'[6]Obračun rezultata B sektora'!$D$2:G$51,4,FALSE)</f>
        <v/>
      </c>
      <c r="G232" s="519" t="str">
        <f>VLOOKUP(C232,'[6]Pojedinačni plasman'!$A$6:$G$155,7,FALSE)</f>
        <v/>
      </c>
      <c r="H232" s="788"/>
      <c r="I232" s="789"/>
      <c r="J232" s="512"/>
      <c r="K232" s="521"/>
      <c r="L232" s="522"/>
      <c r="M232" s="518"/>
      <c r="N232" s="520"/>
      <c r="O232" s="519"/>
      <c r="P232" s="519"/>
      <c r="Q232" s="788"/>
      <c r="R232" s="789"/>
    </row>
    <row r="233" spans="2:18" ht="15" customHeight="1" x14ac:dyDescent="0.2">
      <c r="B233" s="521" t="str">
        <f>IF(ISNUMBER(D233)=TRUE,VLOOKUP(B236,'[6]Obračun rezultata C sektora'!$D$2:$J$51,7,0),"")</f>
        <v/>
      </c>
      <c r="C233" s="522" t="str">
        <f>VLOOKUP(B236,'[6]Obračun rezultata C sektora'!$D$2:$E$51,2,FALSE)</f>
        <v/>
      </c>
      <c r="D233" s="518" t="str">
        <f>VLOOKUP(B236,'[6]Obračun rezultata C sektora'!$D$2:$H$51,5,FALSE)</f>
        <v/>
      </c>
      <c r="E233" s="520" t="str">
        <f>IF(AND(ISNUMBER(D233)=TRUE,ISNUMBER(F233)=TRUE),VLOOKUP(B236,'[6]Obračun rezultata C sektora'!$D$2:$I$51,3,FALSE),"")</f>
        <v/>
      </c>
      <c r="F233" s="519" t="str">
        <f>VLOOKUP(B236,'[6]Obračun rezultata C sektora'!$D$2:G$51,4,FALSE)</f>
        <v/>
      </c>
      <c r="G233" s="519" t="str">
        <f>VLOOKUP(C233,'[6]Pojedinačni plasman'!$A$6:$G$155,7,FALSE)</f>
        <v/>
      </c>
      <c r="H233" s="788"/>
      <c r="I233" s="789"/>
      <c r="J233" s="512"/>
      <c r="K233" s="521"/>
      <c r="L233" s="522"/>
      <c r="M233" s="518"/>
      <c r="N233" s="520"/>
      <c r="O233" s="519"/>
      <c r="P233" s="519"/>
      <c r="Q233" s="788"/>
      <c r="R233" s="789"/>
    </row>
    <row r="234" spans="2:18" ht="15" customHeight="1" x14ac:dyDescent="0.2">
      <c r="B234" s="521"/>
      <c r="C234" s="520"/>
      <c r="D234" s="518"/>
      <c r="E234" s="520"/>
      <c r="F234" s="519"/>
      <c r="G234" s="518"/>
      <c r="H234" s="788"/>
      <c r="I234" s="789"/>
      <c r="J234" s="512"/>
      <c r="K234" s="521"/>
      <c r="L234" s="520"/>
      <c r="M234" s="518"/>
      <c r="N234" s="520"/>
      <c r="O234" s="519"/>
      <c r="P234" s="518"/>
      <c r="Q234" s="788"/>
      <c r="R234" s="789"/>
    </row>
    <row r="235" spans="2:18" ht="15" customHeight="1" x14ac:dyDescent="0.2">
      <c r="B235" s="521"/>
      <c r="C235" s="520"/>
      <c r="D235" s="518"/>
      <c r="E235" s="520"/>
      <c r="F235" s="519"/>
      <c r="G235" s="518"/>
      <c r="H235" s="788"/>
      <c r="I235" s="789"/>
      <c r="J235" s="512"/>
      <c r="K235" s="521"/>
      <c r="L235" s="520"/>
      <c r="M235" s="518"/>
      <c r="N235" s="520"/>
      <c r="O235" s="519"/>
      <c r="P235" s="518"/>
      <c r="Q235" s="788"/>
      <c r="R235" s="789"/>
    </row>
    <row r="236" spans="2:18" ht="21" thickBot="1" x14ac:dyDescent="0.35">
      <c r="B236" s="783" t="str">
        <f>IF(ISNONTEXT('[6]Ekipni plasman'!$B$54)=FALSE,'[6]Ekipni plasman'!$B$54,"")</f>
        <v/>
      </c>
      <c r="C236" s="784"/>
      <c r="D236" s="785"/>
      <c r="E236" s="516" t="str">
        <f>VLOOKUP(B236,'[6]Ekipni plasman'!$B$6:$F$55,3,FALSE)</f>
        <v/>
      </c>
      <c r="F236" s="515" t="str">
        <f>VLOOKUP(B236,'[6]Ekipni plasman'!$B$6:$F$55,2,FALSE)</f>
        <v/>
      </c>
      <c r="G236" s="514"/>
      <c r="H236" s="790"/>
      <c r="I236" s="791"/>
      <c r="J236" s="517"/>
      <c r="K236" s="783"/>
      <c r="L236" s="784"/>
      <c r="M236" s="785"/>
      <c r="N236" s="516"/>
      <c r="O236" s="515"/>
      <c r="P236" s="514"/>
      <c r="Q236" s="790"/>
      <c r="R236" s="791"/>
    </row>
    <row r="237" spans="2:18" ht="12" customHeight="1" thickBot="1" x14ac:dyDescent="0.25">
      <c r="B237" s="507"/>
      <c r="D237" s="507"/>
      <c r="G237" s="507"/>
      <c r="H237" s="508"/>
      <c r="I237" s="507"/>
    </row>
    <row r="238" spans="2:18" ht="15" customHeight="1" x14ac:dyDescent="0.2">
      <c r="B238" s="527" t="str">
        <f>IF(ISNUMBER(D238)=TRUE,VLOOKUP(B243,'[6]Obračun rezultata A sektora'!$D$2:$J$51,7,0),"")</f>
        <v/>
      </c>
      <c r="C238" s="526" t="str">
        <f>VLOOKUP(B243,'[6]Obračun rezultata A sektora'!$D$2:$E$51,2,FALSE)</f>
        <v/>
      </c>
      <c r="D238" s="525" t="str">
        <f>VLOOKUP(B243,'[6]Obračun rezultata A sektora'!$D$2:$H$51,5,FALSE)</f>
        <v/>
      </c>
      <c r="E238" s="524" t="str">
        <f>IF(AND(ISNUMBER(D238)=TRUE,ISNUMBER(F238)=TRUE),VLOOKUP(B243,'[6]Obračun rezultata A sektora'!$D$2:$I$51,3,FALSE),"")</f>
        <v/>
      </c>
      <c r="F238" s="523" t="str">
        <f>VLOOKUP(B243,'[6]Obračun rezultata A sektora'!$D$2:G$51,4,FALSE)</f>
        <v/>
      </c>
      <c r="G238" s="523" t="str">
        <f>VLOOKUP(C238,'[6]Pojedinačni plasman'!$A$6:$G$155,7,FALSE)</f>
        <v/>
      </c>
      <c r="H238" s="786" t="str">
        <f>VLOOKUP(B243,'[6]Ekipni plasman'!$B$6:$F$55,5,FALSE)</f>
        <v/>
      </c>
      <c r="I238" s="787"/>
      <c r="J238" s="512"/>
      <c r="K238" s="527"/>
      <c r="L238" s="526"/>
      <c r="M238" s="525"/>
      <c r="N238" s="524"/>
      <c r="O238" s="523"/>
      <c r="P238" s="523"/>
      <c r="Q238" s="786"/>
      <c r="R238" s="787"/>
    </row>
    <row r="239" spans="2:18" ht="15" customHeight="1" x14ac:dyDescent="0.2">
      <c r="B239" s="521" t="str">
        <f>IF(ISNUMBER(D239)=TRUE,VLOOKUP(B243,'[6]Obračun rezultata B sektora'!$D$2:$J$51,7,0),"")</f>
        <v/>
      </c>
      <c r="C239" s="522" t="str">
        <f>VLOOKUP(B243,'[6]Obračun rezultata B sektora'!$D$2:$E$51,2,FALSE)</f>
        <v/>
      </c>
      <c r="D239" s="518" t="str">
        <f>VLOOKUP(B243,'[6]Obračun rezultata B sektora'!$D$2:$H$51,5,FALSE)</f>
        <v/>
      </c>
      <c r="E239" s="520" t="str">
        <f>IF(AND(ISNUMBER(D239)=TRUE,ISNUMBER(F239)=TRUE),VLOOKUP(B243,'[6]Obračun rezultata B sektora'!$D$2:$I$51,3,FALSE),"")</f>
        <v/>
      </c>
      <c r="F239" s="519" t="str">
        <f>VLOOKUP(B243,'[6]Obračun rezultata B sektora'!$D$2:G$51,4,FALSE)</f>
        <v/>
      </c>
      <c r="G239" s="519" t="str">
        <f>VLOOKUP(C239,'[6]Pojedinačni plasman'!$A$6:$G$155,7,FALSE)</f>
        <v/>
      </c>
      <c r="H239" s="788"/>
      <c r="I239" s="789"/>
      <c r="J239" s="512"/>
      <c r="K239" s="521"/>
      <c r="L239" s="522"/>
      <c r="M239" s="518"/>
      <c r="N239" s="520"/>
      <c r="O239" s="519"/>
      <c r="P239" s="519"/>
      <c r="Q239" s="788"/>
      <c r="R239" s="789"/>
    </row>
    <row r="240" spans="2:18" ht="15" customHeight="1" x14ac:dyDescent="0.2">
      <c r="B240" s="521" t="str">
        <f>IF(ISNUMBER(D240)=TRUE,VLOOKUP(B243,'[6]Obračun rezultata C sektora'!$D$2:$J$51,7,0),"")</f>
        <v/>
      </c>
      <c r="C240" s="522" t="str">
        <f>VLOOKUP(B243,'[6]Obračun rezultata C sektora'!$D$2:$E$51,2,FALSE)</f>
        <v/>
      </c>
      <c r="D240" s="518" t="str">
        <f>VLOOKUP(B243,'[6]Obračun rezultata C sektora'!$D$2:$H$51,5,FALSE)</f>
        <v/>
      </c>
      <c r="E240" s="520" t="str">
        <f>IF(AND(ISNUMBER(D240)=TRUE,ISNUMBER(F240)=TRUE),VLOOKUP(B243,'[6]Obračun rezultata C sektora'!$D$2:$I$51,3,FALSE),"")</f>
        <v/>
      </c>
      <c r="F240" s="519" t="str">
        <f>VLOOKUP(B243,'[6]Obračun rezultata C sektora'!$D$2:G$51,4,FALSE)</f>
        <v/>
      </c>
      <c r="G240" s="519" t="str">
        <f>VLOOKUP(C240,'[6]Pojedinačni plasman'!$A$6:$G$155,7,FALSE)</f>
        <v/>
      </c>
      <c r="H240" s="788"/>
      <c r="I240" s="789"/>
      <c r="J240" s="512"/>
      <c r="K240" s="521"/>
      <c r="L240" s="522"/>
      <c r="M240" s="518"/>
      <c r="N240" s="520"/>
      <c r="O240" s="519"/>
      <c r="P240" s="519"/>
      <c r="Q240" s="788"/>
      <c r="R240" s="789"/>
    </row>
    <row r="241" spans="2:18" ht="15" customHeight="1" x14ac:dyDescent="0.2">
      <c r="B241" s="521"/>
      <c r="C241" s="520"/>
      <c r="D241" s="518"/>
      <c r="E241" s="520"/>
      <c r="F241" s="519"/>
      <c r="G241" s="518"/>
      <c r="H241" s="788"/>
      <c r="I241" s="789"/>
      <c r="J241" s="512"/>
      <c r="K241" s="521"/>
      <c r="L241" s="520"/>
      <c r="M241" s="518"/>
      <c r="N241" s="520"/>
      <c r="O241" s="519"/>
      <c r="P241" s="518"/>
      <c r="Q241" s="788"/>
      <c r="R241" s="789"/>
    </row>
    <row r="242" spans="2:18" ht="15" customHeight="1" x14ac:dyDescent="0.2">
      <c r="B242" s="521"/>
      <c r="C242" s="520"/>
      <c r="D242" s="518"/>
      <c r="E242" s="520"/>
      <c r="F242" s="519"/>
      <c r="G242" s="518"/>
      <c r="H242" s="788"/>
      <c r="I242" s="789"/>
      <c r="J242" s="512"/>
      <c r="K242" s="521"/>
      <c r="L242" s="520"/>
      <c r="M242" s="518"/>
      <c r="N242" s="520"/>
      <c r="O242" s="519"/>
      <c r="P242" s="518"/>
      <c r="Q242" s="788"/>
      <c r="R242" s="789"/>
    </row>
    <row r="243" spans="2:18" ht="21" thickBot="1" x14ac:dyDescent="0.35">
      <c r="B243" s="783" t="str">
        <f>IF(ISNONTEXT('[6]Ekipni plasman'!$B$55)=FALSE,'[6]Ekipni plasman'!$B$55,"")</f>
        <v/>
      </c>
      <c r="C243" s="784"/>
      <c r="D243" s="785"/>
      <c r="E243" s="516" t="str">
        <f>VLOOKUP(B243,'[6]Ekipni plasman'!$B$6:$F$55,3,FALSE)</f>
        <v/>
      </c>
      <c r="F243" s="515" t="str">
        <f>VLOOKUP(B243,'[6]Ekipni plasman'!$B$6:$F$55,2,FALSE)</f>
        <v/>
      </c>
      <c r="G243" s="514"/>
      <c r="H243" s="790"/>
      <c r="I243" s="791"/>
      <c r="J243" s="517"/>
      <c r="K243" s="783"/>
      <c r="L243" s="784"/>
      <c r="M243" s="785"/>
      <c r="N243" s="516"/>
      <c r="O243" s="515"/>
      <c r="P243" s="514"/>
      <c r="Q243" s="790"/>
      <c r="R243" s="791"/>
    </row>
    <row r="245" spans="2:18" x14ac:dyDescent="0.2">
      <c r="B245" s="513"/>
      <c r="C245" s="513" t="s">
        <v>246</v>
      </c>
      <c r="D245" s="513"/>
      <c r="E245" s="512"/>
      <c r="G245" s="513" t="s">
        <v>245</v>
      </c>
      <c r="H245" s="513"/>
      <c r="I245" s="513"/>
      <c r="J245" s="512"/>
      <c r="K245" s="512"/>
      <c r="L245" s="513" t="s">
        <v>244</v>
      </c>
      <c r="M245" s="512"/>
      <c r="N245" s="512"/>
      <c r="P245" s="513" t="s">
        <v>243</v>
      </c>
      <c r="Q245" s="513" t="str">
        <f>IF(ISNUMBER($H$175)=TRUE,"3/3","")</f>
        <v/>
      </c>
      <c r="R245" s="512"/>
    </row>
    <row r="246" spans="2:18" x14ac:dyDescent="0.2">
      <c r="B246" s="513"/>
      <c r="C246" s="513" t="str">
        <f>IF(ISBLANK('[6]Organizacija natjecanja'!$H$20)=TRUE,"",'[6]Organizacija natjecanja'!$H$20)</f>
        <v>MIROSLAV MIKULČIĆ</v>
      </c>
      <c r="D246" s="513"/>
      <c r="E246" s="512"/>
      <c r="G246" s="513" t="str">
        <f>IF(ISBLANK('[6]Organizacija natjecanja'!$H$16)=TRUE,"",'[6]Organizacija natjecanja'!$H$16)</f>
        <v>DRAGUTIN KEDMENEC</v>
      </c>
      <c r="H246" s="513"/>
      <c r="I246" s="513"/>
      <c r="J246" s="512"/>
      <c r="K246" s="512"/>
      <c r="L246" s="513" t="str">
        <f>IF(ISBLANK('[6]Organizacija natjecanja'!$H$18)=TRUE,"",'[6]Organizacija natjecanja'!$H$18)</f>
        <v>MIROSLAV MIKULČIĆ</v>
      </c>
      <c r="M246" s="512"/>
      <c r="N246" s="512"/>
      <c r="P246" s="512"/>
      <c r="Q246" s="512"/>
      <c r="R246" s="512"/>
    </row>
  </sheetData>
  <sheetProtection password="C7E2" sheet="1" objects="1" scenarios="1"/>
  <mergeCells count="126">
    <mergeCell ref="Q238:R243"/>
    <mergeCell ref="K243:M243"/>
    <mergeCell ref="Q203:R208"/>
    <mergeCell ref="K208:M208"/>
    <mergeCell ref="Q231:R236"/>
    <mergeCell ref="K236:M236"/>
    <mergeCell ref="Q224:R229"/>
    <mergeCell ref="K229:M229"/>
    <mergeCell ref="Q217:R222"/>
    <mergeCell ref="K222:M222"/>
    <mergeCell ref="K180:M180"/>
    <mergeCell ref="Q156:R161"/>
    <mergeCell ref="K161:M161"/>
    <mergeCell ref="K154:M154"/>
    <mergeCell ref="K147:M147"/>
    <mergeCell ref="Q210:R215"/>
    <mergeCell ref="K215:M215"/>
    <mergeCell ref="Q142:R147"/>
    <mergeCell ref="Q149:R154"/>
    <mergeCell ref="Q196:R201"/>
    <mergeCell ref="K201:M201"/>
    <mergeCell ref="Q189:R194"/>
    <mergeCell ref="K194:M194"/>
    <mergeCell ref="Q182:R187"/>
    <mergeCell ref="K187:M187"/>
    <mergeCell ref="Q173:R173"/>
    <mergeCell ref="Q175:R180"/>
    <mergeCell ref="Q135:R140"/>
    <mergeCell ref="Q107:R112"/>
    <mergeCell ref="K133:M133"/>
    <mergeCell ref="Q114:R119"/>
    <mergeCell ref="K112:M112"/>
    <mergeCell ref="K119:M119"/>
    <mergeCell ref="K140:M140"/>
    <mergeCell ref="Q128:R133"/>
    <mergeCell ref="K126:M126"/>
    <mergeCell ref="Q121:R126"/>
    <mergeCell ref="H9:I9"/>
    <mergeCell ref="Q9:R9"/>
    <mergeCell ref="H32:I37"/>
    <mergeCell ref="H11:I16"/>
    <mergeCell ref="H18:I23"/>
    <mergeCell ref="Q11:R16"/>
    <mergeCell ref="Q18:R23"/>
    <mergeCell ref="H25:I30"/>
    <mergeCell ref="Q25:R30"/>
    <mergeCell ref="Q32:R37"/>
    <mergeCell ref="B58:D58"/>
    <mergeCell ref="H60:I65"/>
    <mergeCell ref="H93:I98"/>
    <mergeCell ref="H74:I79"/>
    <mergeCell ref="Q39:R44"/>
    <mergeCell ref="H46:I51"/>
    <mergeCell ref="Q46:R51"/>
    <mergeCell ref="K105:M105"/>
    <mergeCell ref="Q100:R105"/>
    <mergeCell ref="Q53:R58"/>
    <mergeCell ref="K58:M58"/>
    <mergeCell ref="H53:I58"/>
    <mergeCell ref="K51:M51"/>
    <mergeCell ref="H39:I44"/>
    <mergeCell ref="K44:M44"/>
    <mergeCell ref="B65:D65"/>
    <mergeCell ref="H100:I105"/>
    <mergeCell ref="H91:I91"/>
    <mergeCell ref="Q67:R72"/>
    <mergeCell ref="K98:M98"/>
    <mergeCell ref="H67:I72"/>
    <mergeCell ref="Q93:R98"/>
    <mergeCell ref="B72:D72"/>
    <mergeCell ref="B105:D105"/>
    <mergeCell ref="B16:D16"/>
    <mergeCell ref="B51:D51"/>
    <mergeCell ref="B23:D23"/>
    <mergeCell ref="K16:M16"/>
    <mergeCell ref="K23:M23"/>
    <mergeCell ref="K30:M30"/>
    <mergeCell ref="K37:M37"/>
    <mergeCell ref="B30:D30"/>
    <mergeCell ref="B44:D44"/>
    <mergeCell ref="B37:D37"/>
    <mergeCell ref="Q60:R65"/>
    <mergeCell ref="K65:M65"/>
    <mergeCell ref="Q91:R91"/>
    <mergeCell ref="K72:M72"/>
    <mergeCell ref="K79:M79"/>
    <mergeCell ref="Q74:R79"/>
    <mergeCell ref="H128:I133"/>
    <mergeCell ref="B126:D126"/>
    <mergeCell ref="B79:D79"/>
    <mergeCell ref="B98:D98"/>
    <mergeCell ref="B147:D147"/>
    <mergeCell ref="B119:D119"/>
    <mergeCell ref="B133:D133"/>
    <mergeCell ref="B112:D112"/>
    <mergeCell ref="H121:I126"/>
    <mergeCell ref="B180:D180"/>
    <mergeCell ref="B161:D161"/>
    <mergeCell ref="H149:I154"/>
    <mergeCell ref="B154:D154"/>
    <mergeCell ref="B140:D140"/>
    <mergeCell ref="H156:I161"/>
    <mergeCell ref="H135:I140"/>
    <mergeCell ref="H142:I147"/>
    <mergeCell ref="H173:I173"/>
    <mergeCell ref="H175:I180"/>
    <mergeCell ref="H107:I112"/>
    <mergeCell ref="H114:I119"/>
    <mergeCell ref="B194:D194"/>
    <mergeCell ref="B215:D215"/>
    <mergeCell ref="B187:D187"/>
    <mergeCell ref="H189:I194"/>
    <mergeCell ref="B201:D201"/>
    <mergeCell ref="H210:I215"/>
    <mergeCell ref="B208:D208"/>
    <mergeCell ref="H196:I201"/>
    <mergeCell ref="H182:I187"/>
    <mergeCell ref="B243:D243"/>
    <mergeCell ref="H203:I208"/>
    <mergeCell ref="H238:I243"/>
    <mergeCell ref="B236:D236"/>
    <mergeCell ref="H224:I229"/>
    <mergeCell ref="B222:D222"/>
    <mergeCell ref="H217:I222"/>
    <mergeCell ref="H231:I236"/>
    <mergeCell ref="B229:D229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83BE-47DE-4BC1-A748-42F88508D356}">
  <sheetPr codeName="Sheet55">
    <tabColor indexed="11"/>
    <pageSetUpPr autoPageBreaks="0"/>
  </sheetPr>
  <dimension ref="B2:R246"/>
  <sheetViews>
    <sheetView showGridLines="0" showRowColHeaders="0" zoomScale="90" zoomScaleNormal="90" workbookViewId="0">
      <selection activeCell="U33" sqref="U33"/>
    </sheetView>
  </sheetViews>
  <sheetFormatPr defaultRowHeight="15" x14ac:dyDescent="0.2"/>
  <cols>
    <col min="1" max="1" width="5.75" style="507" customWidth="1"/>
    <col min="2" max="2" width="4.5" style="510" customWidth="1"/>
    <col min="3" max="3" width="17.5" style="507" customWidth="1"/>
    <col min="4" max="4" width="7.5" style="510" customWidth="1"/>
    <col min="5" max="5" width="10.25" style="507" customWidth="1"/>
    <col min="6" max="6" width="7.75" style="509" customWidth="1"/>
    <col min="7" max="7" width="7.5" style="510" customWidth="1"/>
    <col min="8" max="8" width="3.75" style="511" customWidth="1"/>
    <col min="9" max="9" width="3.875" style="510" customWidth="1"/>
    <col min="10" max="10" width="3.875" style="507" customWidth="1"/>
    <col min="11" max="11" width="4.625" style="507" customWidth="1"/>
    <col min="12" max="12" width="17.5" style="507" customWidth="1"/>
    <col min="13" max="13" width="7.5" style="507" customWidth="1"/>
    <col min="14" max="14" width="10.125" style="507" customWidth="1"/>
    <col min="15" max="15" width="7.75" style="509" customWidth="1"/>
    <col min="16" max="16" width="7.5" style="507" customWidth="1"/>
    <col min="17" max="17" width="3.875" style="508" customWidth="1"/>
    <col min="18" max="18" width="3.875" style="507" customWidth="1"/>
    <col min="19" max="256" width="9" style="507"/>
    <col min="257" max="257" width="5.75" style="507" customWidth="1"/>
    <col min="258" max="258" width="4.5" style="507" customWidth="1"/>
    <col min="259" max="259" width="17.5" style="507" customWidth="1"/>
    <col min="260" max="260" width="7.5" style="507" customWidth="1"/>
    <col min="261" max="261" width="10.25" style="507" customWidth="1"/>
    <col min="262" max="262" width="7.75" style="507" customWidth="1"/>
    <col min="263" max="263" width="7.5" style="507" customWidth="1"/>
    <col min="264" max="264" width="3.75" style="507" customWidth="1"/>
    <col min="265" max="266" width="3.875" style="507" customWidth="1"/>
    <col min="267" max="267" width="4.625" style="507" customWidth="1"/>
    <col min="268" max="268" width="17.5" style="507" customWidth="1"/>
    <col min="269" max="269" width="7.5" style="507" customWidth="1"/>
    <col min="270" max="270" width="10.125" style="507" customWidth="1"/>
    <col min="271" max="271" width="7.75" style="507" customWidth="1"/>
    <col min="272" max="272" width="7.5" style="507" customWidth="1"/>
    <col min="273" max="274" width="3.875" style="507" customWidth="1"/>
    <col min="275" max="512" width="9" style="507"/>
    <col min="513" max="513" width="5.75" style="507" customWidth="1"/>
    <col min="514" max="514" width="4.5" style="507" customWidth="1"/>
    <col min="515" max="515" width="17.5" style="507" customWidth="1"/>
    <col min="516" max="516" width="7.5" style="507" customWidth="1"/>
    <col min="517" max="517" width="10.25" style="507" customWidth="1"/>
    <col min="518" max="518" width="7.75" style="507" customWidth="1"/>
    <col min="519" max="519" width="7.5" style="507" customWidth="1"/>
    <col min="520" max="520" width="3.75" style="507" customWidth="1"/>
    <col min="521" max="522" width="3.875" style="507" customWidth="1"/>
    <col min="523" max="523" width="4.625" style="507" customWidth="1"/>
    <col min="524" max="524" width="17.5" style="507" customWidth="1"/>
    <col min="525" max="525" width="7.5" style="507" customWidth="1"/>
    <col min="526" max="526" width="10.125" style="507" customWidth="1"/>
    <col min="527" max="527" width="7.75" style="507" customWidth="1"/>
    <col min="528" max="528" width="7.5" style="507" customWidth="1"/>
    <col min="529" max="530" width="3.875" style="507" customWidth="1"/>
    <col min="531" max="768" width="9" style="507"/>
    <col min="769" max="769" width="5.75" style="507" customWidth="1"/>
    <col min="770" max="770" width="4.5" style="507" customWidth="1"/>
    <col min="771" max="771" width="17.5" style="507" customWidth="1"/>
    <col min="772" max="772" width="7.5" style="507" customWidth="1"/>
    <col min="773" max="773" width="10.25" style="507" customWidth="1"/>
    <col min="774" max="774" width="7.75" style="507" customWidth="1"/>
    <col min="775" max="775" width="7.5" style="507" customWidth="1"/>
    <col min="776" max="776" width="3.75" style="507" customWidth="1"/>
    <col min="777" max="778" width="3.875" style="507" customWidth="1"/>
    <col min="779" max="779" width="4.625" style="507" customWidth="1"/>
    <col min="780" max="780" width="17.5" style="507" customWidth="1"/>
    <col min="781" max="781" width="7.5" style="507" customWidth="1"/>
    <col min="782" max="782" width="10.125" style="507" customWidth="1"/>
    <col min="783" max="783" width="7.75" style="507" customWidth="1"/>
    <col min="784" max="784" width="7.5" style="507" customWidth="1"/>
    <col min="785" max="786" width="3.875" style="507" customWidth="1"/>
    <col min="787" max="1024" width="9" style="507"/>
    <col min="1025" max="1025" width="5.75" style="507" customWidth="1"/>
    <col min="1026" max="1026" width="4.5" style="507" customWidth="1"/>
    <col min="1027" max="1027" width="17.5" style="507" customWidth="1"/>
    <col min="1028" max="1028" width="7.5" style="507" customWidth="1"/>
    <col min="1029" max="1029" width="10.25" style="507" customWidth="1"/>
    <col min="1030" max="1030" width="7.75" style="507" customWidth="1"/>
    <col min="1031" max="1031" width="7.5" style="507" customWidth="1"/>
    <col min="1032" max="1032" width="3.75" style="507" customWidth="1"/>
    <col min="1033" max="1034" width="3.875" style="507" customWidth="1"/>
    <col min="1035" max="1035" width="4.625" style="507" customWidth="1"/>
    <col min="1036" max="1036" width="17.5" style="507" customWidth="1"/>
    <col min="1037" max="1037" width="7.5" style="507" customWidth="1"/>
    <col min="1038" max="1038" width="10.125" style="507" customWidth="1"/>
    <col min="1039" max="1039" width="7.75" style="507" customWidth="1"/>
    <col min="1040" max="1040" width="7.5" style="507" customWidth="1"/>
    <col min="1041" max="1042" width="3.875" style="507" customWidth="1"/>
    <col min="1043" max="1280" width="9" style="507"/>
    <col min="1281" max="1281" width="5.75" style="507" customWidth="1"/>
    <col min="1282" max="1282" width="4.5" style="507" customWidth="1"/>
    <col min="1283" max="1283" width="17.5" style="507" customWidth="1"/>
    <col min="1284" max="1284" width="7.5" style="507" customWidth="1"/>
    <col min="1285" max="1285" width="10.25" style="507" customWidth="1"/>
    <col min="1286" max="1286" width="7.75" style="507" customWidth="1"/>
    <col min="1287" max="1287" width="7.5" style="507" customWidth="1"/>
    <col min="1288" max="1288" width="3.75" style="507" customWidth="1"/>
    <col min="1289" max="1290" width="3.875" style="507" customWidth="1"/>
    <col min="1291" max="1291" width="4.625" style="507" customWidth="1"/>
    <col min="1292" max="1292" width="17.5" style="507" customWidth="1"/>
    <col min="1293" max="1293" width="7.5" style="507" customWidth="1"/>
    <col min="1294" max="1294" width="10.125" style="507" customWidth="1"/>
    <col min="1295" max="1295" width="7.75" style="507" customWidth="1"/>
    <col min="1296" max="1296" width="7.5" style="507" customWidth="1"/>
    <col min="1297" max="1298" width="3.875" style="507" customWidth="1"/>
    <col min="1299" max="1536" width="9" style="507"/>
    <col min="1537" max="1537" width="5.75" style="507" customWidth="1"/>
    <col min="1538" max="1538" width="4.5" style="507" customWidth="1"/>
    <col min="1539" max="1539" width="17.5" style="507" customWidth="1"/>
    <col min="1540" max="1540" width="7.5" style="507" customWidth="1"/>
    <col min="1541" max="1541" width="10.25" style="507" customWidth="1"/>
    <col min="1542" max="1542" width="7.75" style="507" customWidth="1"/>
    <col min="1543" max="1543" width="7.5" style="507" customWidth="1"/>
    <col min="1544" max="1544" width="3.75" style="507" customWidth="1"/>
    <col min="1545" max="1546" width="3.875" style="507" customWidth="1"/>
    <col min="1547" max="1547" width="4.625" style="507" customWidth="1"/>
    <col min="1548" max="1548" width="17.5" style="507" customWidth="1"/>
    <col min="1549" max="1549" width="7.5" style="507" customWidth="1"/>
    <col min="1550" max="1550" width="10.125" style="507" customWidth="1"/>
    <col min="1551" max="1551" width="7.75" style="507" customWidth="1"/>
    <col min="1552" max="1552" width="7.5" style="507" customWidth="1"/>
    <col min="1553" max="1554" width="3.875" style="507" customWidth="1"/>
    <col min="1555" max="1792" width="9" style="507"/>
    <col min="1793" max="1793" width="5.75" style="507" customWidth="1"/>
    <col min="1794" max="1794" width="4.5" style="507" customWidth="1"/>
    <col min="1795" max="1795" width="17.5" style="507" customWidth="1"/>
    <col min="1796" max="1796" width="7.5" style="507" customWidth="1"/>
    <col min="1797" max="1797" width="10.25" style="507" customWidth="1"/>
    <col min="1798" max="1798" width="7.75" style="507" customWidth="1"/>
    <col min="1799" max="1799" width="7.5" style="507" customWidth="1"/>
    <col min="1800" max="1800" width="3.75" style="507" customWidth="1"/>
    <col min="1801" max="1802" width="3.875" style="507" customWidth="1"/>
    <col min="1803" max="1803" width="4.625" style="507" customWidth="1"/>
    <col min="1804" max="1804" width="17.5" style="507" customWidth="1"/>
    <col min="1805" max="1805" width="7.5" style="507" customWidth="1"/>
    <col min="1806" max="1806" width="10.125" style="507" customWidth="1"/>
    <col min="1807" max="1807" width="7.75" style="507" customWidth="1"/>
    <col min="1808" max="1808" width="7.5" style="507" customWidth="1"/>
    <col min="1809" max="1810" width="3.875" style="507" customWidth="1"/>
    <col min="1811" max="2048" width="9" style="507"/>
    <col min="2049" max="2049" width="5.75" style="507" customWidth="1"/>
    <col min="2050" max="2050" width="4.5" style="507" customWidth="1"/>
    <col min="2051" max="2051" width="17.5" style="507" customWidth="1"/>
    <col min="2052" max="2052" width="7.5" style="507" customWidth="1"/>
    <col min="2053" max="2053" width="10.25" style="507" customWidth="1"/>
    <col min="2054" max="2054" width="7.75" style="507" customWidth="1"/>
    <col min="2055" max="2055" width="7.5" style="507" customWidth="1"/>
    <col min="2056" max="2056" width="3.75" style="507" customWidth="1"/>
    <col min="2057" max="2058" width="3.875" style="507" customWidth="1"/>
    <col min="2059" max="2059" width="4.625" style="507" customWidth="1"/>
    <col min="2060" max="2060" width="17.5" style="507" customWidth="1"/>
    <col min="2061" max="2061" width="7.5" style="507" customWidth="1"/>
    <col min="2062" max="2062" width="10.125" style="507" customWidth="1"/>
    <col min="2063" max="2063" width="7.75" style="507" customWidth="1"/>
    <col min="2064" max="2064" width="7.5" style="507" customWidth="1"/>
    <col min="2065" max="2066" width="3.875" style="507" customWidth="1"/>
    <col min="2067" max="2304" width="9" style="507"/>
    <col min="2305" max="2305" width="5.75" style="507" customWidth="1"/>
    <col min="2306" max="2306" width="4.5" style="507" customWidth="1"/>
    <col min="2307" max="2307" width="17.5" style="507" customWidth="1"/>
    <col min="2308" max="2308" width="7.5" style="507" customWidth="1"/>
    <col min="2309" max="2309" width="10.25" style="507" customWidth="1"/>
    <col min="2310" max="2310" width="7.75" style="507" customWidth="1"/>
    <col min="2311" max="2311" width="7.5" style="507" customWidth="1"/>
    <col min="2312" max="2312" width="3.75" style="507" customWidth="1"/>
    <col min="2313" max="2314" width="3.875" style="507" customWidth="1"/>
    <col min="2315" max="2315" width="4.625" style="507" customWidth="1"/>
    <col min="2316" max="2316" width="17.5" style="507" customWidth="1"/>
    <col min="2317" max="2317" width="7.5" style="507" customWidth="1"/>
    <col min="2318" max="2318" width="10.125" style="507" customWidth="1"/>
    <col min="2319" max="2319" width="7.75" style="507" customWidth="1"/>
    <col min="2320" max="2320" width="7.5" style="507" customWidth="1"/>
    <col min="2321" max="2322" width="3.875" style="507" customWidth="1"/>
    <col min="2323" max="2560" width="9" style="507"/>
    <col min="2561" max="2561" width="5.75" style="507" customWidth="1"/>
    <col min="2562" max="2562" width="4.5" style="507" customWidth="1"/>
    <col min="2563" max="2563" width="17.5" style="507" customWidth="1"/>
    <col min="2564" max="2564" width="7.5" style="507" customWidth="1"/>
    <col min="2565" max="2565" width="10.25" style="507" customWidth="1"/>
    <col min="2566" max="2566" width="7.75" style="507" customWidth="1"/>
    <col min="2567" max="2567" width="7.5" style="507" customWidth="1"/>
    <col min="2568" max="2568" width="3.75" style="507" customWidth="1"/>
    <col min="2569" max="2570" width="3.875" style="507" customWidth="1"/>
    <col min="2571" max="2571" width="4.625" style="507" customWidth="1"/>
    <col min="2572" max="2572" width="17.5" style="507" customWidth="1"/>
    <col min="2573" max="2573" width="7.5" style="507" customWidth="1"/>
    <col min="2574" max="2574" width="10.125" style="507" customWidth="1"/>
    <col min="2575" max="2575" width="7.75" style="507" customWidth="1"/>
    <col min="2576" max="2576" width="7.5" style="507" customWidth="1"/>
    <col min="2577" max="2578" width="3.875" style="507" customWidth="1"/>
    <col min="2579" max="2816" width="9" style="507"/>
    <col min="2817" max="2817" width="5.75" style="507" customWidth="1"/>
    <col min="2818" max="2818" width="4.5" style="507" customWidth="1"/>
    <col min="2819" max="2819" width="17.5" style="507" customWidth="1"/>
    <col min="2820" max="2820" width="7.5" style="507" customWidth="1"/>
    <col min="2821" max="2821" width="10.25" style="507" customWidth="1"/>
    <col min="2822" max="2822" width="7.75" style="507" customWidth="1"/>
    <col min="2823" max="2823" width="7.5" style="507" customWidth="1"/>
    <col min="2824" max="2824" width="3.75" style="507" customWidth="1"/>
    <col min="2825" max="2826" width="3.875" style="507" customWidth="1"/>
    <col min="2827" max="2827" width="4.625" style="507" customWidth="1"/>
    <col min="2828" max="2828" width="17.5" style="507" customWidth="1"/>
    <col min="2829" max="2829" width="7.5" style="507" customWidth="1"/>
    <col min="2830" max="2830" width="10.125" style="507" customWidth="1"/>
    <col min="2831" max="2831" width="7.75" style="507" customWidth="1"/>
    <col min="2832" max="2832" width="7.5" style="507" customWidth="1"/>
    <col min="2833" max="2834" width="3.875" style="507" customWidth="1"/>
    <col min="2835" max="3072" width="9" style="507"/>
    <col min="3073" max="3073" width="5.75" style="507" customWidth="1"/>
    <col min="3074" max="3074" width="4.5" style="507" customWidth="1"/>
    <col min="3075" max="3075" width="17.5" style="507" customWidth="1"/>
    <col min="3076" max="3076" width="7.5" style="507" customWidth="1"/>
    <col min="3077" max="3077" width="10.25" style="507" customWidth="1"/>
    <col min="3078" max="3078" width="7.75" style="507" customWidth="1"/>
    <col min="3079" max="3079" width="7.5" style="507" customWidth="1"/>
    <col min="3080" max="3080" width="3.75" style="507" customWidth="1"/>
    <col min="3081" max="3082" width="3.875" style="507" customWidth="1"/>
    <col min="3083" max="3083" width="4.625" style="507" customWidth="1"/>
    <col min="3084" max="3084" width="17.5" style="507" customWidth="1"/>
    <col min="3085" max="3085" width="7.5" style="507" customWidth="1"/>
    <col min="3086" max="3086" width="10.125" style="507" customWidth="1"/>
    <col min="3087" max="3087" width="7.75" style="507" customWidth="1"/>
    <col min="3088" max="3088" width="7.5" style="507" customWidth="1"/>
    <col min="3089" max="3090" width="3.875" style="507" customWidth="1"/>
    <col min="3091" max="3328" width="9" style="507"/>
    <col min="3329" max="3329" width="5.75" style="507" customWidth="1"/>
    <col min="3330" max="3330" width="4.5" style="507" customWidth="1"/>
    <col min="3331" max="3331" width="17.5" style="507" customWidth="1"/>
    <col min="3332" max="3332" width="7.5" style="507" customWidth="1"/>
    <col min="3333" max="3333" width="10.25" style="507" customWidth="1"/>
    <col min="3334" max="3334" width="7.75" style="507" customWidth="1"/>
    <col min="3335" max="3335" width="7.5" style="507" customWidth="1"/>
    <col min="3336" max="3336" width="3.75" style="507" customWidth="1"/>
    <col min="3337" max="3338" width="3.875" style="507" customWidth="1"/>
    <col min="3339" max="3339" width="4.625" style="507" customWidth="1"/>
    <col min="3340" max="3340" width="17.5" style="507" customWidth="1"/>
    <col min="3341" max="3341" width="7.5" style="507" customWidth="1"/>
    <col min="3342" max="3342" width="10.125" style="507" customWidth="1"/>
    <col min="3343" max="3343" width="7.75" style="507" customWidth="1"/>
    <col min="3344" max="3344" width="7.5" style="507" customWidth="1"/>
    <col min="3345" max="3346" width="3.875" style="507" customWidth="1"/>
    <col min="3347" max="3584" width="9" style="507"/>
    <col min="3585" max="3585" width="5.75" style="507" customWidth="1"/>
    <col min="3586" max="3586" width="4.5" style="507" customWidth="1"/>
    <col min="3587" max="3587" width="17.5" style="507" customWidth="1"/>
    <col min="3588" max="3588" width="7.5" style="507" customWidth="1"/>
    <col min="3589" max="3589" width="10.25" style="507" customWidth="1"/>
    <col min="3590" max="3590" width="7.75" style="507" customWidth="1"/>
    <col min="3591" max="3591" width="7.5" style="507" customWidth="1"/>
    <col min="3592" max="3592" width="3.75" style="507" customWidth="1"/>
    <col min="3593" max="3594" width="3.875" style="507" customWidth="1"/>
    <col min="3595" max="3595" width="4.625" style="507" customWidth="1"/>
    <col min="3596" max="3596" width="17.5" style="507" customWidth="1"/>
    <col min="3597" max="3597" width="7.5" style="507" customWidth="1"/>
    <col min="3598" max="3598" width="10.125" style="507" customWidth="1"/>
    <col min="3599" max="3599" width="7.75" style="507" customWidth="1"/>
    <col min="3600" max="3600" width="7.5" style="507" customWidth="1"/>
    <col min="3601" max="3602" width="3.875" style="507" customWidth="1"/>
    <col min="3603" max="3840" width="9" style="507"/>
    <col min="3841" max="3841" width="5.75" style="507" customWidth="1"/>
    <col min="3842" max="3842" width="4.5" style="507" customWidth="1"/>
    <col min="3843" max="3843" width="17.5" style="507" customWidth="1"/>
    <col min="3844" max="3844" width="7.5" style="507" customWidth="1"/>
    <col min="3845" max="3845" width="10.25" style="507" customWidth="1"/>
    <col min="3846" max="3846" width="7.75" style="507" customWidth="1"/>
    <col min="3847" max="3847" width="7.5" style="507" customWidth="1"/>
    <col min="3848" max="3848" width="3.75" style="507" customWidth="1"/>
    <col min="3849" max="3850" width="3.875" style="507" customWidth="1"/>
    <col min="3851" max="3851" width="4.625" style="507" customWidth="1"/>
    <col min="3852" max="3852" width="17.5" style="507" customWidth="1"/>
    <col min="3853" max="3853" width="7.5" style="507" customWidth="1"/>
    <col min="3854" max="3854" width="10.125" style="507" customWidth="1"/>
    <col min="3855" max="3855" width="7.75" style="507" customWidth="1"/>
    <col min="3856" max="3856" width="7.5" style="507" customWidth="1"/>
    <col min="3857" max="3858" width="3.875" style="507" customWidth="1"/>
    <col min="3859" max="4096" width="9" style="507"/>
    <col min="4097" max="4097" width="5.75" style="507" customWidth="1"/>
    <col min="4098" max="4098" width="4.5" style="507" customWidth="1"/>
    <col min="4099" max="4099" width="17.5" style="507" customWidth="1"/>
    <col min="4100" max="4100" width="7.5" style="507" customWidth="1"/>
    <col min="4101" max="4101" width="10.25" style="507" customWidth="1"/>
    <col min="4102" max="4102" width="7.75" style="507" customWidth="1"/>
    <col min="4103" max="4103" width="7.5" style="507" customWidth="1"/>
    <col min="4104" max="4104" width="3.75" style="507" customWidth="1"/>
    <col min="4105" max="4106" width="3.875" style="507" customWidth="1"/>
    <col min="4107" max="4107" width="4.625" style="507" customWidth="1"/>
    <col min="4108" max="4108" width="17.5" style="507" customWidth="1"/>
    <col min="4109" max="4109" width="7.5" style="507" customWidth="1"/>
    <col min="4110" max="4110" width="10.125" style="507" customWidth="1"/>
    <col min="4111" max="4111" width="7.75" style="507" customWidth="1"/>
    <col min="4112" max="4112" width="7.5" style="507" customWidth="1"/>
    <col min="4113" max="4114" width="3.875" style="507" customWidth="1"/>
    <col min="4115" max="4352" width="9" style="507"/>
    <col min="4353" max="4353" width="5.75" style="507" customWidth="1"/>
    <col min="4354" max="4354" width="4.5" style="507" customWidth="1"/>
    <col min="4355" max="4355" width="17.5" style="507" customWidth="1"/>
    <col min="4356" max="4356" width="7.5" style="507" customWidth="1"/>
    <col min="4357" max="4357" width="10.25" style="507" customWidth="1"/>
    <col min="4358" max="4358" width="7.75" style="507" customWidth="1"/>
    <col min="4359" max="4359" width="7.5" style="507" customWidth="1"/>
    <col min="4360" max="4360" width="3.75" style="507" customWidth="1"/>
    <col min="4361" max="4362" width="3.875" style="507" customWidth="1"/>
    <col min="4363" max="4363" width="4.625" style="507" customWidth="1"/>
    <col min="4364" max="4364" width="17.5" style="507" customWidth="1"/>
    <col min="4365" max="4365" width="7.5" style="507" customWidth="1"/>
    <col min="4366" max="4366" width="10.125" style="507" customWidth="1"/>
    <col min="4367" max="4367" width="7.75" style="507" customWidth="1"/>
    <col min="4368" max="4368" width="7.5" style="507" customWidth="1"/>
    <col min="4369" max="4370" width="3.875" style="507" customWidth="1"/>
    <col min="4371" max="4608" width="9" style="507"/>
    <col min="4609" max="4609" width="5.75" style="507" customWidth="1"/>
    <col min="4610" max="4610" width="4.5" style="507" customWidth="1"/>
    <col min="4611" max="4611" width="17.5" style="507" customWidth="1"/>
    <col min="4612" max="4612" width="7.5" style="507" customWidth="1"/>
    <col min="4613" max="4613" width="10.25" style="507" customWidth="1"/>
    <col min="4614" max="4614" width="7.75" style="507" customWidth="1"/>
    <col min="4615" max="4615" width="7.5" style="507" customWidth="1"/>
    <col min="4616" max="4616" width="3.75" style="507" customWidth="1"/>
    <col min="4617" max="4618" width="3.875" style="507" customWidth="1"/>
    <col min="4619" max="4619" width="4.625" style="507" customWidth="1"/>
    <col min="4620" max="4620" width="17.5" style="507" customWidth="1"/>
    <col min="4621" max="4621" width="7.5" style="507" customWidth="1"/>
    <col min="4622" max="4622" width="10.125" style="507" customWidth="1"/>
    <col min="4623" max="4623" width="7.75" style="507" customWidth="1"/>
    <col min="4624" max="4624" width="7.5" style="507" customWidth="1"/>
    <col min="4625" max="4626" width="3.875" style="507" customWidth="1"/>
    <col min="4627" max="4864" width="9" style="507"/>
    <col min="4865" max="4865" width="5.75" style="507" customWidth="1"/>
    <col min="4866" max="4866" width="4.5" style="507" customWidth="1"/>
    <col min="4867" max="4867" width="17.5" style="507" customWidth="1"/>
    <col min="4868" max="4868" width="7.5" style="507" customWidth="1"/>
    <col min="4869" max="4869" width="10.25" style="507" customWidth="1"/>
    <col min="4870" max="4870" width="7.75" style="507" customWidth="1"/>
    <col min="4871" max="4871" width="7.5" style="507" customWidth="1"/>
    <col min="4872" max="4872" width="3.75" style="507" customWidth="1"/>
    <col min="4873" max="4874" width="3.875" style="507" customWidth="1"/>
    <col min="4875" max="4875" width="4.625" style="507" customWidth="1"/>
    <col min="4876" max="4876" width="17.5" style="507" customWidth="1"/>
    <col min="4877" max="4877" width="7.5" style="507" customWidth="1"/>
    <col min="4878" max="4878" width="10.125" style="507" customWidth="1"/>
    <col min="4879" max="4879" width="7.75" style="507" customWidth="1"/>
    <col min="4880" max="4880" width="7.5" style="507" customWidth="1"/>
    <col min="4881" max="4882" width="3.875" style="507" customWidth="1"/>
    <col min="4883" max="5120" width="9" style="507"/>
    <col min="5121" max="5121" width="5.75" style="507" customWidth="1"/>
    <col min="5122" max="5122" width="4.5" style="507" customWidth="1"/>
    <col min="5123" max="5123" width="17.5" style="507" customWidth="1"/>
    <col min="5124" max="5124" width="7.5" style="507" customWidth="1"/>
    <col min="5125" max="5125" width="10.25" style="507" customWidth="1"/>
    <col min="5126" max="5126" width="7.75" style="507" customWidth="1"/>
    <col min="5127" max="5127" width="7.5" style="507" customWidth="1"/>
    <col min="5128" max="5128" width="3.75" style="507" customWidth="1"/>
    <col min="5129" max="5130" width="3.875" style="507" customWidth="1"/>
    <col min="5131" max="5131" width="4.625" style="507" customWidth="1"/>
    <col min="5132" max="5132" width="17.5" style="507" customWidth="1"/>
    <col min="5133" max="5133" width="7.5" style="507" customWidth="1"/>
    <col min="5134" max="5134" width="10.125" style="507" customWidth="1"/>
    <col min="5135" max="5135" width="7.75" style="507" customWidth="1"/>
    <col min="5136" max="5136" width="7.5" style="507" customWidth="1"/>
    <col min="5137" max="5138" width="3.875" style="507" customWidth="1"/>
    <col min="5139" max="5376" width="9" style="507"/>
    <col min="5377" max="5377" width="5.75" style="507" customWidth="1"/>
    <col min="5378" max="5378" width="4.5" style="507" customWidth="1"/>
    <col min="5379" max="5379" width="17.5" style="507" customWidth="1"/>
    <col min="5380" max="5380" width="7.5" style="507" customWidth="1"/>
    <col min="5381" max="5381" width="10.25" style="507" customWidth="1"/>
    <col min="5382" max="5382" width="7.75" style="507" customWidth="1"/>
    <col min="5383" max="5383" width="7.5" style="507" customWidth="1"/>
    <col min="5384" max="5384" width="3.75" style="507" customWidth="1"/>
    <col min="5385" max="5386" width="3.875" style="507" customWidth="1"/>
    <col min="5387" max="5387" width="4.625" style="507" customWidth="1"/>
    <col min="5388" max="5388" width="17.5" style="507" customWidth="1"/>
    <col min="5389" max="5389" width="7.5" style="507" customWidth="1"/>
    <col min="5390" max="5390" width="10.125" style="507" customWidth="1"/>
    <col min="5391" max="5391" width="7.75" style="507" customWidth="1"/>
    <col min="5392" max="5392" width="7.5" style="507" customWidth="1"/>
    <col min="5393" max="5394" width="3.875" style="507" customWidth="1"/>
    <col min="5395" max="5632" width="9" style="507"/>
    <col min="5633" max="5633" width="5.75" style="507" customWidth="1"/>
    <col min="5634" max="5634" width="4.5" style="507" customWidth="1"/>
    <col min="5635" max="5635" width="17.5" style="507" customWidth="1"/>
    <col min="5636" max="5636" width="7.5" style="507" customWidth="1"/>
    <col min="5637" max="5637" width="10.25" style="507" customWidth="1"/>
    <col min="5638" max="5638" width="7.75" style="507" customWidth="1"/>
    <col min="5639" max="5639" width="7.5" style="507" customWidth="1"/>
    <col min="5640" max="5640" width="3.75" style="507" customWidth="1"/>
    <col min="5641" max="5642" width="3.875" style="507" customWidth="1"/>
    <col min="5643" max="5643" width="4.625" style="507" customWidth="1"/>
    <col min="5644" max="5644" width="17.5" style="507" customWidth="1"/>
    <col min="5645" max="5645" width="7.5" style="507" customWidth="1"/>
    <col min="5646" max="5646" width="10.125" style="507" customWidth="1"/>
    <col min="5647" max="5647" width="7.75" style="507" customWidth="1"/>
    <col min="5648" max="5648" width="7.5" style="507" customWidth="1"/>
    <col min="5649" max="5650" width="3.875" style="507" customWidth="1"/>
    <col min="5651" max="5888" width="9" style="507"/>
    <col min="5889" max="5889" width="5.75" style="507" customWidth="1"/>
    <col min="5890" max="5890" width="4.5" style="507" customWidth="1"/>
    <col min="5891" max="5891" width="17.5" style="507" customWidth="1"/>
    <col min="5892" max="5892" width="7.5" style="507" customWidth="1"/>
    <col min="5893" max="5893" width="10.25" style="507" customWidth="1"/>
    <col min="5894" max="5894" width="7.75" style="507" customWidth="1"/>
    <col min="5895" max="5895" width="7.5" style="507" customWidth="1"/>
    <col min="5896" max="5896" width="3.75" style="507" customWidth="1"/>
    <col min="5897" max="5898" width="3.875" style="507" customWidth="1"/>
    <col min="5899" max="5899" width="4.625" style="507" customWidth="1"/>
    <col min="5900" max="5900" width="17.5" style="507" customWidth="1"/>
    <col min="5901" max="5901" width="7.5" style="507" customWidth="1"/>
    <col min="5902" max="5902" width="10.125" style="507" customWidth="1"/>
    <col min="5903" max="5903" width="7.75" style="507" customWidth="1"/>
    <col min="5904" max="5904" width="7.5" style="507" customWidth="1"/>
    <col min="5905" max="5906" width="3.875" style="507" customWidth="1"/>
    <col min="5907" max="6144" width="9" style="507"/>
    <col min="6145" max="6145" width="5.75" style="507" customWidth="1"/>
    <col min="6146" max="6146" width="4.5" style="507" customWidth="1"/>
    <col min="6147" max="6147" width="17.5" style="507" customWidth="1"/>
    <col min="6148" max="6148" width="7.5" style="507" customWidth="1"/>
    <col min="6149" max="6149" width="10.25" style="507" customWidth="1"/>
    <col min="6150" max="6150" width="7.75" style="507" customWidth="1"/>
    <col min="6151" max="6151" width="7.5" style="507" customWidth="1"/>
    <col min="6152" max="6152" width="3.75" style="507" customWidth="1"/>
    <col min="6153" max="6154" width="3.875" style="507" customWidth="1"/>
    <col min="6155" max="6155" width="4.625" style="507" customWidth="1"/>
    <col min="6156" max="6156" width="17.5" style="507" customWidth="1"/>
    <col min="6157" max="6157" width="7.5" style="507" customWidth="1"/>
    <col min="6158" max="6158" width="10.125" style="507" customWidth="1"/>
    <col min="6159" max="6159" width="7.75" style="507" customWidth="1"/>
    <col min="6160" max="6160" width="7.5" style="507" customWidth="1"/>
    <col min="6161" max="6162" width="3.875" style="507" customWidth="1"/>
    <col min="6163" max="6400" width="9" style="507"/>
    <col min="6401" max="6401" width="5.75" style="507" customWidth="1"/>
    <col min="6402" max="6402" width="4.5" style="507" customWidth="1"/>
    <col min="6403" max="6403" width="17.5" style="507" customWidth="1"/>
    <col min="6404" max="6404" width="7.5" style="507" customWidth="1"/>
    <col min="6405" max="6405" width="10.25" style="507" customWidth="1"/>
    <col min="6406" max="6406" width="7.75" style="507" customWidth="1"/>
    <col min="6407" max="6407" width="7.5" style="507" customWidth="1"/>
    <col min="6408" max="6408" width="3.75" style="507" customWidth="1"/>
    <col min="6409" max="6410" width="3.875" style="507" customWidth="1"/>
    <col min="6411" max="6411" width="4.625" style="507" customWidth="1"/>
    <col min="6412" max="6412" width="17.5" style="507" customWidth="1"/>
    <col min="6413" max="6413" width="7.5" style="507" customWidth="1"/>
    <col min="6414" max="6414" width="10.125" style="507" customWidth="1"/>
    <col min="6415" max="6415" width="7.75" style="507" customWidth="1"/>
    <col min="6416" max="6416" width="7.5" style="507" customWidth="1"/>
    <col min="6417" max="6418" width="3.875" style="507" customWidth="1"/>
    <col min="6419" max="6656" width="9" style="507"/>
    <col min="6657" max="6657" width="5.75" style="507" customWidth="1"/>
    <col min="6658" max="6658" width="4.5" style="507" customWidth="1"/>
    <col min="6659" max="6659" width="17.5" style="507" customWidth="1"/>
    <col min="6660" max="6660" width="7.5" style="507" customWidth="1"/>
    <col min="6661" max="6661" width="10.25" style="507" customWidth="1"/>
    <col min="6662" max="6662" width="7.75" style="507" customWidth="1"/>
    <col min="6663" max="6663" width="7.5" style="507" customWidth="1"/>
    <col min="6664" max="6664" width="3.75" style="507" customWidth="1"/>
    <col min="6665" max="6666" width="3.875" style="507" customWidth="1"/>
    <col min="6667" max="6667" width="4.625" style="507" customWidth="1"/>
    <col min="6668" max="6668" width="17.5" style="507" customWidth="1"/>
    <col min="6669" max="6669" width="7.5" style="507" customWidth="1"/>
    <col min="6670" max="6670" width="10.125" style="507" customWidth="1"/>
    <col min="6671" max="6671" width="7.75" style="507" customWidth="1"/>
    <col min="6672" max="6672" width="7.5" style="507" customWidth="1"/>
    <col min="6673" max="6674" width="3.875" style="507" customWidth="1"/>
    <col min="6675" max="6912" width="9" style="507"/>
    <col min="6913" max="6913" width="5.75" style="507" customWidth="1"/>
    <col min="6914" max="6914" width="4.5" style="507" customWidth="1"/>
    <col min="6915" max="6915" width="17.5" style="507" customWidth="1"/>
    <col min="6916" max="6916" width="7.5" style="507" customWidth="1"/>
    <col min="6917" max="6917" width="10.25" style="507" customWidth="1"/>
    <col min="6918" max="6918" width="7.75" style="507" customWidth="1"/>
    <col min="6919" max="6919" width="7.5" style="507" customWidth="1"/>
    <col min="6920" max="6920" width="3.75" style="507" customWidth="1"/>
    <col min="6921" max="6922" width="3.875" style="507" customWidth="1"/>
    <col min="6923" max="6923" width="4.625" style="507" customWidth="1"/>
    <col min="6924" max="6924" width="17.5" style="507" customWidth="1"/>
    <col min="6925" max="6925" width="7.5" style="507" customWidth="1"/>
    <col min="6926" max="6926" width="10.125" style="507" customWidth="1"/>
    <col min="6927" max="6927" width="7.75" style="507" customWidth="1"/>
    <col min="6928" max="6928" width="7.5" style="507" customWidth="1"/>
    <col min="6929" max="6930" width="3.875" style="507" customWidth="1"/>
    <col min="6931" max="7168" width="9" style="507"/>
    <col min="7169" max="7169" width="5.75" style="507" customWidth="1"/>
    <col min="7170" max="7170" width="4.5" style="507" customWidth="1"/>
    <col min="7171" max="7171" width="17.5" style="507" customWidth="1"/>
    <col min="7172" max="7172" width="7.5" style="507" customWidth="1"/>
    <col min="7173" max="7173" width="10.25" style="507" customWidth="1"/>
    <col min="7174" max="7174" width="7.75" style="507" customWidth="1"/>
    <col min="7175" max="7175" width="7.5" style="507" customWidth="1"/>
    <col min="7176" max="7176" width="3.75" style="507" customWidth="1"/>
    <col min="7177" max="7178" width="3.875" style="507" customWidth="1"/>
    <col min="7179" max="7179" width="4.625" style="507" customWidth="1"/>
    <col min="7180" max="7180" width="17.5" style="507" customWidth="1"/>
    <col min="7181" max="7181" width="7.5" style="507" customWidth="1"/>
    <col min="7182" max="7182" width="10.125" style="507" customWidth="1"/>
    <col min="7183" max="7183" width="7.75" style="507" customWidth="1"/>
    <col min="7184" max="7184" width="7.5" style="507" customWidth="1"/>
    <col min="7185" max="7186" width="3.875" style="507" customWidth="1"/>
    <col min="7187" max="7424" width="9" style="507"/>
    <col min="7425" max="7425" width="5.75" style="507" customWidth="1"/>
    <col min="7426" max="7426" width="4.5" style="507" customWidth="1"/>
    <col min="7427" max="7427" width="17.5" style="507" customWidth="1"/>
    <col min="7428" max="7428" width="7.5" style="507" customWidth="1"/>
    <col min="7429" max="7429" width="10.25" style="507" customWidth="1"/>
    <col min="7430" max="7430" width="7.75" style="507" customWidth="1"/>
    <col min="7431" max="7431" width="7.5" style="507" customWidth="1"/>
    <col min="7432" max="7432" width="3.75" style="507" customWidth="1"/>
    <col min="7433" max="7434" width="3.875" style="507" customWidth="1"/>
    <col min="7435" max="7435" width="4.625" style="507" customWidth="1"/>
    <col min="7436" max="7436" width="17.5" style="507" customWidth="1"/>
    <col min="7437" max="7437" width="7.5" style="507" customWidth="1"/>
    <col min="7438" max="7438" width="10.125" style="507" customWidth="1"/>
    <col min="7439" max="7439" width="7.75" style="507" customWidth="1"/>
    <col min="7440" max="7440" width="7.5" style="507" customWidth="1"/>
    <col min="7441" max="7442" width="3.875" style="507" customWidth="1"/>
    <col min="7443" max="7680" width="9" style="507"/>
    <col min="7681" max="7681" width="5.75" style="507" customWidth="1"/>
    <col min="7682" max="7682" width="4.5" style="507" customWidth="1"/>
    <col min="7683" max="7683" width="17.5" style="507" customWidth="1"/>
    <col min="7684" max="7684" width="7.5" style="507" customWidth="1"/>
    <col min="7685" max="7685" width="10.25" style="507" customWidth="1"/>
    <col min="7686" max="7686" width="7.75" style="507" customWidth="1"/>
    <col min="7687" max="7687" width="7.5" style="507" customWidth="1"/>
    <col min="7688" max="7688" width="3.75" style="507" customWidth="1"/>
    <col min="7689" max="7690" width="3.875" style="507" customWidth="1"/>
    <col min="7691" max="7691" width="4.625" style="507" customWidth="1"/>
    <col min="7692" max="7692" width="17.5" style="507" customWidth="1"/>
    <col min="7693" max="7693" width="7.5" style="507" customWidth="1"/>
    <col min="7694" max="7694" width="10.125" style="507" customWidth="1"/>
    <col min="7695" max="7695" width="7.75" style="507" customWidth="1"/>
    <col min="7696" max="7696" width="7.5" style="507" customWidth="1"/>
    <col min="7697" max="7698" width="3.875" style="507" customWidth="1"/>
    <col min="7699" max="7936" width="9" style="507"/>
    <col min="7937" max="7937" width="5.75" style="507" customWidth="1"/>
    <col min="7938" max="7938" width="4.5" style="507" customWidth="1"/>
    <col min="7939" max="7939" width="17.5" style="507" customWidth="1"/>
    <col min="7940" max="7940" width="7.5" style="507" customWidth="1"/>
    <col min="7941" max="7941" width="10.25" style="507" customWidth="1"/>
    <col min="7942" max="7942" width="7.75" style="507" customWidth="1"/>
    <col min="7943" max="7943" width="7.5" style="507" customWidth="1"/>
    <col min="7944" max="7944" width="3.75" style="507" customWidth="1"/>
    <col min="7945" max="7946" width="3.875" style="507" customWidth="1"/>
    <col min="7947" max="7947" width="4.625" style="507" customWidth="1"/>
    <col min="7948" max="7948" width="17.5" style="507" customWidth="1"/>
    <col min="7949" max="7949" width="7.5" style="507" customWidth="1"/>
    <col min="7950" max="7950" width="10.125" style="507" customWidth="1"/>
    <col min="7951" max="7951" width="7.75" style="507" customWidth="1"/>
    <col min="7952" max="7952" width="7.5" style="507" customWidth="1"/>
    <col min="7953" max="7954" width="3.875" style="507" customWidth="1"/>
    <col min="7955" max="8192" width="9" style="507"/>
    <col min="8193" max="8193" width="5.75" style="507" customWidth="1"/>
    <col min="8194" max="8194" width="4.5" style="507" customWidth="1"/>
    <col min="8195" max="8195" width="17.5" style="507" customWidth="1"/>
    <col min="8196" max="8196" width="7.5" style="507" customWidth="1"/>
    <col min="8197" max="8197" width="10.25" style="507" customWidth="1"/>
    <col min="8198" max="8198" width="7.75" style="507" customWidth="1"/>
    <col min="8199" max="8199" width="7.5" style="507" customWidth="1"/>
    <col min="8200" max="8200" width="3.75" style="507" customWidth="1"/>
    <col min="8201" max="8202" width="3.875" style="507" customWidth="1"/>
    <col min="8203" max="8203" width="4.625" style="507" customWidth="1"/>
    <col min="8204" max="8204" width="17.5" style="507" customWidth="1"/>
    <col min="8205" max="8205" width="7.5" style="507" customWidth="1"/>
    <col min="8206" max="8206" width="10.125" style="507" customWidth="1"/>
    <col min="8207" max="8207" width="7.75" style="507" customWidth="1"/>
    <col min="8208" max="8208" width="7.5" style="507" customWidth="1"/>
    <col min="8209" max="8210" width="3.875" style="507" customWidth="1"/>
    <col min="8211" max="8448" width="9" style="507"/>
    <col min="8449" max="8449" width="5.75" style="507" customWidth="1"/>
    <col min="8450" max="8450" width="4.5" style="507" customWidth="1"/>
    <col min="8451" max="8451" width="17.5" style="507" customWidth="1"/>
    <col min="8452" max="8452" width="7.5" style="507" customWidth="1"/>
    <col min="8453" max="8453" width="10.25" style="507" customWidth="1"/>
    <col min="8454" max="8454" width="7.75" style="507" customWidth="1"/>
    <col min="8455" max="8455" width="7.5" style="507" customWidth="1"/>
    <col min="8456" max="8456" width="3.75" style="507" customWidth="1"/>
    <col min="8457" max="8458" width="3.875" style="507" customWidth="1"/>
    <col min="8459" max="8459" width="4.625" style="507" customWidth="1"/>
    <col min="8460" max="8460" width="17.5" style="507" customWidth="1"/>
    <col min="8461" max="8461" width="7.5" style="507" customWidth="1"/>
    <col min="8462" max="8462" width="10.125" style="507" customWidth="1"/>
    <col min="8463" max="8463" width="7.75" style="507" customWidth="1"/>
    <col min="8464" max="8464" width="7.5" style="507" customWidth="1"/>
    <col min="8465" max="8466" width="3.875" style="507" customWidth="1"/>
    <col min="8467" max="8704" width="9" style="507"/>
    <col min="8705" max="8705" width="5.75" style="507" customWidth="1"/>
    <col min="8706" max="8706" width="4.5" style="507" customWidth="1"/>
    <col min="8707" max="8707" width="17.5" style="507" customWidth="1"/>
    <col min="8708" max="8708" width="7.5" style="507" customWidth="1"/>
    <col min="8709" max="8709" width="10.25" style="507" customWidth="1"/>
    <col min="8710" max="8710" width="7.75" style="507" customWidth="1"/>
    <col min="8711" max="8711" width="7.5" style="507" customWidth="1"/>
    <col min="8712" max="8712" width="3.75" style="507" customWidth="1"/>
    <col min="8713" max="8714" width="3.875" style="507" customWidth="1"/>
    <col min="8715" max="8715" width="4.625" style="507" customWidth="1"/>
    <col min="8716" max="8716" width="17.5" style="507" customWidth="1"/>
    <col min="8717" max="8717" width="7.5" style="507" customWidth="1"/>
    <col min="8718" max="8718" width="10.125" style="507" customWidth="1"/>
    <col min="8719" max="8719" width="7.75" style="507" customWidth="1"/>
    <col min="8720" max="8720" width="7.5" style="507" customWidth="1"/>
    <col min="8721" max="8722" width="3.875" style="507" customWidth="1"/>
    <col min="8723" max="8960" width="9" style="507"/>
    <col min="8961" max="8961" width="5.75" style="507" customWidth="1"/>
    <col min="8962" max="8962" width="4.5" style="507" customWidth="1"/>
    <col min="8963" max="8963" width="17.5" style="507" customWidth="1"/>
    <col min="8964" max="8964" width="7.5" style="507" customWidth="1"/>
    <col min="8965" max="8965" width="10.25" style="507" customWidth="1"/>
    <col min="8966" max="8966" width="7.75" style="507" customWidth="1"/>
    <col min="8967" max="8967" width="7.5" style="507" customWidth="1"/>
    <col min="8968" max="8968" width="3.75" style="507" customWidth="1"/>
    <col min="8969" max="8970" width="3.875" style="507" customWidth="1"/>
    <col min="8971" max="8971" width="4.625" style="507" customWidth="1"/>
    <col min="8972" max="8972" width="17.5" style="507" customWidth="1"/>
    <col min="8973" max="8973" width="7.5" style="507" customWidth="1"/>
    <col min="8974" max="8974" width="10.125" style="507" customWidth="1"/>
    <col min="8975" max="8975" width="7.75" style="507" customWidth="1"/>
    <col min="8976" max="8976" width="7.5" style="507" customWidth="1"/>
    <col min="8977" max="8978" width="3.875" style="507" customWidth="1"/>
    <col min="8979" max="9216" width="9" style="507"/>
    <col min="9217" max="9217" width="5.75" style="507" customWidth="1"/>
    <col min="9218" max="9218" width="4.5" style="507" customWidth="1"/>
    <col min="9219" max="9219" width="17.5" style="507" customWidth="1"/>
    <col min="9220" max="9220" width="7.5" style="507" customWidth="1"/>
    <col min="9221" max="9221" width="10.25" style="507" customWidth="1"/>
    <col min="9222" max="9222" width="7.75" style="507" customWidth="1"/>
    <col min="9223" max="9223" width="7.5" style="507" customWidth="1"/>
    <col min="9224" max="9224" width="3.75" style="507" customWidth="1"/>
    <col min="9225" max="9226" width="3.875" style="507" customWidth="1"/>
    <col min="9227" max="9227" width="4.625" style="507" customWidth="1"/>
    <col min="9228" max="9228" width="17.5" style="507" customWidth="1"/>
    <col min="9229" max="9229" width="7.5" style="507" customWidth="1"/>
    <col min="9230" max="9230" width="10.125" style="507" customWidth="1"/>
    <col min="9231" max="9231" width="7.75" style="507" customWidth="1"/>
    <col min="9232" max="9232" width="7.5" style="507" customWidth="1"/>
    <col min="9233" max="9234" width="3.875" style="507" customWidth="1"/>
    <col min="9235" max="9472" width="9" style="507"/>
    <col min="9473" max="9473" width="5.75" style="507" customWidth="1"/>
    <col min="9474" max="9474" width="4.5" style="507" customWidth="1"/>
    <col min="9475" max="9475" width="17.5" style="507" customWidth="1"/>
    <col min="9476" max="9476" width="7.5" style="507" customWidth="1"/>
    <col min="9477" max="9477" width="10.25" style="507" customWidth="1"/>
    <col min="9478" max="9478" width="7.75" style="507" customWidth="1"/>
    <col min="9479" max="9479" width="7.5" style="507" customWidth="1"/>
    <col min="9480" max="9480" width="3.75" style="507" customWidth="1"/>
    <col min="9481" max="9482" width="3.875" style="507" customWidth="1"/>
    <col min="9483" max="9483" width="4.625" style="507" customWidth="1"/>
    <col min="9484" max="9484" width="17.5" style="507" customWidth="1"/>
    <col min="9485" max="9485" width="7.5" style="507" customWidth="1"/>
    <col min="9486" max="9486" width="10.125" style="507" customWidth="1"/>
    <col min="9487" max="9487" width="7.75" style="507" customWidth="1"/>
    <col min="9488" max="9488" width="7.5" style="507" customWidth="1"/>
    <col min="9489" max="9490" width="3.875" style="507" customWidth="1"/>
    <col min="9491" max="9728" width="9" style="507"/>
    <col min="9729" max="9729" width="5.75" style="507" customWidth="1"/>
    <col min="9730" max="9730" width="4.5" style="507" customWidth="1"/>
    <col min="9731" max="9731" width="17.5" style="507" customWidth="1"/>
    <col min="9732" max="9732" width="7.5" style="507" customWidth="1"/>
    <col min="9733" max="9733" width="10.25" style="507" customWidth="1"/>
    <col min="9734" max="9734" width="7.75" style="507" customWidth="1"/>
    <col min="9735" max="9735" width="7.5" style="507" customWidth="1"/>
    <col min="9736" max="9736" width="3.75" style="507" customWidth="1"/>
    <col min="9737" max="9738" width="3.875" style="507" customWidth="1"/>
    <col min="9739" max="9739" width="4.625" style="507" customWidth="1"/>
    <col min="9740" max="9740" width="17.5" style="507" customWidth="1"/>
    <col min="9741" max="9741" width="7.5" style="507" customWidth="1"/>
    <col min="9742" max="9742" width="10.125" style="507" customWidth="1"/>
    <col min="9743" max="9743" width="7.75" style="507" customWidth="1"/>
    <col min="9744" max="9744" width="7.5" style="507" customWidth="1"/>
    <col min="9745" max="9746" width="3.875" style="507" customWidth="1"/>
    <col min="9747" max="9984" width="9" style="507"/>
    <col min="9985" max="9985" width="5.75" style="507" customWidth="1"/>
    <col min="9986" max="9986" width="4.5" style="507" customWidth="1"/>
    <col min="9987" max="9987" width="17.5" style="507" customWidth="1"/>
    <col min="9988" max="9988" width="7.5" style="507" customWidth="1"/>
    <col min="9989" max="9989" width="10.25" style="507" customWidth="1"/>
    <col min="9990" max="9990" width="7.75" style="507" customWidth="1"/>
    <col min="9991" max="9991" width="7.5" style="507" customWidth="1"/>
    <col min="9992" max="9992" width="3.75" style="507" customWidth="1"/>
    <col min="9993" max="9994" width="3.875" style="507" customWidth="1"/>
    <col min="9995" max="9995" width="4.625" style="507" customWidth="1"/>
    <col min="9996" max="9996" width="17.5" style="507" customWidth="1"/>
    <col min="9997" max="9997" width="7.5" style="507" customWidth="1"/>
    <col min="9998" max="9998" width="10.125" style="507" customWidth="1"/>
    <col min="9999" max="9999" width="7.75" style="507" customWidth="1"/>
    <col min="10000" max="10000" width="7.5" style="507" customWidth="1"/>
    <col min="10001" max="10002" width="3.875" style="507" customWidth="1"/>
    <col min="10003" max="10240" width="9" style="507"/>
    <col min="10241" max="10241" width="5.75" style="507" customWidth="1"/>
    <col min="10242" max="10242" width="4.5" style="507" customWidth="1"/>
    <col min="10243" max="10243" width="17.5" style="507" customWidth="1"/>
    <col min="10244" max="10244" width="7.5" style="507" customWidth="1"/>
    <col min="10245" max="10245" width="10.25" style="507" customWidth="1"/>
    <col min="10246" max="10246" width="7.75" style="507" customWidth="1"/>
    <col min="10247" max="10247" width="7.5" style="507" customWidth="1"/>
    <col min="10248" max="10248" width="3.75" style="507" customWidth="1"/>
    <col min="10249" max="10250" width="3.875" style="507" customWidth="1"/>
    <col min="10251" max="10251" width="4.625" style="507" customWidth="1"/>
    <col min="10252" max="10252" width="17.5" style="507" customWidth="1"/>
    <col min="10253" max="10253" width="7.5" style="507" customWidth="1"/>
    <col min="10254" max="10254" width="10.125" style="507" customWidth="1"/>
    <col min="10255" max="10255" width="7.75" style="507" customWidth="1"/>
    <col min="10256" max="10256" width="7.5" style="507" customWidth="1"/>
    <col min="10257" max="10258" width="3.875" style="507" customWidth="1"/>
    <col min="10259" max="10496" width="9" style="507"/>
    <col min="10497" max="10497" width="5.75" style="507" customWidth="1"/>
    <col min="10498" max="10498" width="4.5" style="507" customWidth="1"/>
    <col min="10499" max="10499" width="17.5" style="507" customWidth="1"/>
    <col min="10500" max="10500" width="7.5" style="507" customWidth="1"/>
    <col min="10501" max="10501" width="10.25" style="507" customWidth="1"/>
    <col min="10502" max="10502" width="7.75" style="507" customWidth="1"/>
    <col min="10503" max="10503" width="7.5" style="507" customWidth="1"/>
    <col min="10504" max="10504" width="3.75" style="507" customWidth="1"/>
    <col min="10505" max="10506" width="3.875" style="507" customWidth="1"/>
    <col min="10507" max="10507" width="4.625" style="507" customWidth="1"/>
    <col min="10508" max="10508" width="17.5" style="507" customWidth="1"/>
    <col min="10509" max="10509" width="7.5" style="507" customWidth="1"/>
    <col min="10510" max="10510" width="10.125" style="507" customWidth="1"/>
    <col min="10511" max="10511" width="7.75" style="507" customWidth="1"/>
    <col min="10512" max="10512" width="7.5" style="507" customWidth="1"/>
    <col min="10513" max="10514" width="3.875" style="507" customWidth="1"/>
    <col min="10515" max="10752" width="9" style="507"/>
    <col min="10753" max="10753" width="5.75" style="507" customWidth="1"/>
    <col min="10754" max="10754" width="4.5" style="507" customWidth="1"/>
    <col min="10755" max="10755" width="17.5" style="507" customWidth="1"/>
    <col min="10756" max="10756" width="7.5" style="507" customWidth="1"/>
    <col min="10757" max="10757" width="10.25" style="507" customWidth="1"/>
    <col min="10758" max="10758" width="7.75" style="507" customWidth="1"/>
    <col min="10759" max="10759" width="7.5" style="507" customWidth="1"/>
    <col min="10760" max="10760" width="3.75" style="507" customWidth="1"/>
    <col min="10761" max="10762" width="3.875" style="507" customWidth="1"/>
    <col min="10763" max="10763" width="4.625" style="507" customWidth="1"/>
    <col min="10764" max="10764" width="17.5" style="507" customWidth="1"/>
    <col min="10765" max="10765" width="7.5" style="507" customWidth="1"/>
    <col min="10766" max="10766" width="10.125" style="507" customWidth="1"/>
    <col min="10767" max="10767" width="7.75" style="507" customWidth="1"/>
    <col min="10768" max="10768" width="7.5" style="507" customWidth="1"/>
    <col min="10769" max="10770" width="3.875" style="507" customWidth="1"/>
    <col min="10771" max="11008" width="9" style="507"/>
    <col min="11009" max="11009" width="5.75" style="507" customWidth="1"/>
    <col min="11010" max="11010" width="4.5" style="507" customWidth="1"/>
    <col min="11011" max="11011" width="17.5" style="507" customWidth="1"/>
    <col min="11012" max="11012" width="7.5" style="507" customWidth="1"/>
    <col min="11013" max="11013" width="10.25" style="507" customWidth="1"/>
    <col min="11014" max="11014" width="7.75" style="507" customWidth="1"/>
    <col min="11015" max="11015" width="7.5" style="507" customWidth="1"/>
    <col min="11016" max="11016" width="3.75" style="507" customWidth="1"/>
    <col min="11017" max="11018" width="3.875" style="507" customWidth="1"/>
    <col min="11019" max="11019" width="4.625" style="507" customWidth="1"/>
    <col min="11020" max="11020" width="17.5" style="507" customWidth="1"/>
    <col min="11021" max="11021" width="7.5" style="507" customWidth="1"/>
    <col min="11022" max="11022" width="10.125" style="507" customWidth="1"/>
    <col min="11023" max="11023" width="7.75" style="507" customWidth="1"/>
    <col min="11024" max="11024" width="7.5" style="507" customWidth="1"/>
    <col min="11025" max="11026" width="3.875" style="507" customWidth="1"/>
    <col min="11027" max="11264" width="9" style="507"/>
    <col min="11265" max="11265" width="5.75" style="507" customWidth="1"/>
    <col min="11266" max="11266" width="4.5" style="507" customWidth="1"/>
    <col min="11267" max="11267" width="17.5" style="507" customWidth="1"/>
    <col min="11268" max="11268" width="7.5" style="507" customWidth="1"/>
    <col min="11269" max="11269" width="10.25" style="507" customWidth="1"/>
    <col min="11270" max="11270" width="7.75" style="507" customWidth="1"/>
    <col min="11271" max="11271" width="7.5" style="507" customWidth="1"/>
    <col min="11272" max="11272" width="3.75" style="507" customWidth="1"/>
    <col min="11273" max="11274" width="3.875" style="507" customWidth="1"/>
    <col min="11275" max="11275" width="4.625" style="507" customWidth="1"/>
    <col min="11276" max="11276" width="17.5" style="507" customWidth="1"/>
    <col min="11277" max="11277" width="7.5" style="507" customWidth="1"/>
    <col min="11278" max="11278" width="10.125" style="507" customWidth="1"/>
    <col min="11279" max="11279" width="7.75" style="507" customWidth="1"/>
    <col min="11280" max="11280" width="7.5" style="507" customWidth="1"/>
    <col min="11281" max="11282" width="3.875" style="507" customWidth="1"/>
    <col min="11283" max="11520" width="9" style="507"/>
    <col min="11521" max="11521" width="5.75" style="507" customWidth="1"/>
    <col min="11522" max="11522" width="4.5" style="507" customWidth="1"/>
    <col min="11523" max="11523" width="17.5" style="507" customWidth="1"/>
    <col min="11524" max="11524" width="7.5" style="507" customWidth="1"/>
    <col min="11525" max="11525" width="10.25" style="507" customWidth="1"/>
    <col min="11526" max="11526" width="7.75" style="507" customWidth="1"/>
    <col min="11527" max="11527" width="7.5" style="507" customWidth="1"/>
    <col min="11528" max="11528" width="3.75" style="507" customWidth="1"/>
    <col min="11529" max="11530" width="3.875" style="507" customWidth="1"/>
    <col min="11531" max="11531" width="4.625" style="507" customWidth="1"/>
    <col min="11532" max="11532" width="17.5" style="507" customWidth="1"/>
    <col min="11533" max="11533" width="7.5" style="507" customWidth="1"/>
    <col min="11534" max="11534" width="10.125" style="507" customWidth="1"/>
    <col min="11535" max="11535" width="7.75" style="507" customWidth="1"/>
    <col min="11536" max="11536" width="7.5" style="507" customWidth="1"/>
    <col min="11537" max="11538" width="3.875" style="507" customWidth="1"/>
    <col min="11539" max="11776" width="9" style="507"/>
    <col min="11777" max="11777" width="5.75" style="507" customWidth="1"/>
    <col min="11778" max="11778" width="4.5" style="507" customWidth="1"/>
    <col min="11779" max="11779" width="17.5" style="507" customWidth="1"/>
    <col min="11780" max="11780" width="7.5" style="507" customWidth="1"/>
    <col min="11781" max="11781" width="10.25" style="507" customWidth="1"/>
    <col min="11782" max="11782" width="7.75" style="507" customWidth="1"/>
    <col min="11783" max="11783" width="7.5" style="507" customWidth="1"/>
    <col min="11784" max="11784" width="3.75" style="507" customWidth="1"/>
    <col min="11785" max="11786" width="3.875" style="507" customWidth="1"/>
    <col min="11787" max="11787" width="4.625" style="507" customWidth="1"/>
    <col min="11788" max="11788" width="17.5" style="507" customWidth="1"/>
    <col min="11789" max="11789" width="7.5" style="507" customWidth="1"/>
    <col min="11790" max="11790" width="10.125" style="507" customWidth="1"/>
    <col min="11791" max="11791" width="7.75" style="507" customWidth="1"/>
    <col min="11792" max="11792" width="7.5" style="507" customWidth="1"/>
    <col min="11793" max="11794" width="3.875" style="507" customWidth="1"/>
    <col min="11795" max="12032" width="9" style="507"/>
    <col min="12033" max="12033" width="5.75" style="507" customWidth="1"/>
    <col min="12034" max="12034" width="4.5" style="507" customWidth="1"/>
    <col min="12035" max="12035" width="17.5" style="507" customWidth="1"/>
    <col min="12036" max="12036" width="7.5" style="507" customWidth="1"/>
    <col min="12037" max="12037" width="10.25" style="507" customWidth="1"/>
    <col min="12038" max="12038" width="7.75" style="507" customWidth="1"/>
    <col min="12039" max="12039" width="7.5" style="507" customWidth="1"/>
    <col min="12040" max="12040" width="3.75" style="507" customWidth="1"/>
    <col min="12041" max="12042" width="3.875" style="507" customWidth="1"/>
    <col min="12043" max="12043" width="4.625" style="507" customWidth="1"/>
    <col min="12044" max="12044" width="17.5" style="507" customWidth="1"/>
    <col min="12045" max="12045" width="7.5" style="507" customWidth="1"/>
    <col min="12046" max="12046" width="10.125" style="507" customWidth="1"/>
    <col min="12047" max="12047" width="7.75" style="507" customWidth="1"/>
    <col min="12048" max="12048" width="7.5" style="507" customWidth="1"/>
    <col min="12049" max="12050" width="3.875" style="507" customWidth="1"/>
    <col min="12051" max="12288" width="9" style="507"/>
    <col min="12289" max="12289" width="5.75" style="507" customWidth="1"/>
    <col min="12290" max="12290" width="4.5" style="507" customWidth="1"/>
    <col min="12291" max="12291" width="17.5" style="507" customWidth="1"/>
    <col min="12292" max="12292" width="7.5" style="507" customWidth="1"/>
    <col min="12293" max="12293" width="10.25" style="507" customWidth="1"/>
    <col min="12294" max="12294" width="7.75" style="507" customWidth="1"/>
    <col min="12295" max="12295" width="7.5" style="507" customWidth="1"/>
    <col min="12296" max="12296" width="3.75" style="507" customWidth="1"/>
    <col min="12297" max="12298" width="3.875" style="507" customWidth="1"/>
    <col min="12299" max="12299" width="4.625" style="507" customWidth="1"/>
    <col min="12300" max="12300" width="17.5" style="507" customWidth="1"/>
    <col min="12301" max="12301" width="7.5" style="507" customWidth="1"/>
    <col min="12302" max="12302" width="10.125" style="507" customWidth="1"/>
    <col min="12303" max="12303" width="7.75" style="507" customWidth="1"/>
    <col min="12304" max="12304" width="7.5" style="507" customWidth="1"/>
    <col min="12305" max="12306" width="3.875" style="507" customWidth="1"/>
    <col min="12307" max="12544" width="9" style="507"/>
    <col min="12545" max="12545" width="5.75" style="507" customWidth="1"/>
    <col min="12546" max="12546" width="4.5" style="507" customWidth="1"/>
    <col min="12547" max="12547" width="17.5" style="507" customWidth="1"/>
    <col min="12548" max="12548" width="7.5" style="507" customWidth="1"/>
    <col min="12549" max="12549" width="10.25" style="507" customWidth="1"/>
    <col min="12550" max="12550" width="7.75" style="507" customWidth="1"/>
    <col min="12551" max="12551" width="7.5" style="507" customWidth="1"/>
    <col min="12552" max="12552" width="3.75" style="507" customWidth="1"/>
    <col min="12553" max="12554" width="3.875" style="507" customWidth="1"/>
    <col min="12555" max="12555" width="4.625" style="507" customWidth="1"/>
    <col min="12556" max="12556" width="17.5" style="507" customWidth="1"/>
    <col min="12557" max="12557" width="7.5" style="507" customWidth="1"/>
    <col min="12558" max="12558" width="10.125" style="507" customWidth="1"/>
    <col min="12559" max="12559" width="7.75" style="507" customWidth="1"/>
    <col min="12560" max="12560" width="7.5" style="507" customWidth="1"/>
    <col min="12561" max="12562" width="3.875" style="507" customWidth="1"/>
    <col min="12563" max="12800" width="9" style="507"/>
    <col min="12801" max="12801" width="5.75" style="507" customWidth="1"/>
    <col min="12802" max="12802" width="4.5" style="507" customWidth="1"/>
    <col min="12803" max="12803" width="17.5" style="507" customWidth="1"/>
    <col min="12804" max="12804" width="7.5" style="507" customWidth="1"/>
    <col min="12805" max="12805" width="10.25" style="507" customWidth="1"/>
    <col min="12806" max="12806" width="7.75" style="507" customWidth="1"/>
    <col min="12807" max="12807" width="7.5" style="507" customWidth="1"/>
    <col min="12808" max="12808" width="3.75" style="507" customWidth="1"/>
    <col min="12809" max="12810" width="3.875" style="507" customWidth="1"/>
    <col min="12811" max="12811" width="4.625" style="507" customWidth="1"/>
    <col min="12812" max="12812" width="17.5" style="507" customWidth="1"/>
    <col min="12813" max="12813" width="7.5" style="507" customWidth="1"/>
    <col min="12814" max="12814" width="10.125" style="507" customWidth="1"/>
    <col min="12815" max="12815" width="7.75" style="507" customWidth="1"/>
    <col min="12816" max="12816" width="7.5" style="507" customWidth="1"/>
    <col min="12817" max="12818" width="3.875" style="507" customWidth="1"/>
    <col min="12819" max="13056" width="9" style="507"/>
    <col min="13057" max="13057" width="5.75" style="507" customWidth="1"/>
    <col min="13058" max="13058" width="4.5" style="507" customWidth="1"/>
    <col min="13059" max="13059" width="17.5" style="507" customWidth="1"/>
    <col min="13060" max="13060" width="7.5" style="507" customWidth="1"/>
    <col min="13061" max="13061" width="10.25" style="507" customWidth="1"/>
    <col min="13062" max="13062" width="7.75" style="507" customWidth="1"/>
    <col min="13063" max="13063" width="7.5" style="507" customWidth="1"/>
    <col min="13064" max="13064" width="3.75" style="507" customWidth="1"/>
    <col min="13065" max="13066" width="3.875" style="507" customWidth="1"/>
    <col min="13067" max="13067" width="4.625" style="507" customWidth="1"/>
    <col min="13068" max="13068" width="17.5" style="507" customWidth="1"/>
    <col min="13069" max="13069" width="7.5" style="507" customWidth="1"/>
    <col min="13070" max="13070" width="10.125" style="507" customWidth="1"/>
    <col min="13071" max="13071" width="7.75" style="507" customWidth="1"/>
    <col min="13072" max="13072" width="7.5" style="507" customWidth="1"/>
    <col min="13073" max="13074" width="3.875" style="507" customWidth="1"/>
    <col min="13075" max="13312" width="9" style="507"/>
    <col min="13313" max="13313" width="5.75" style="507" customWidth="1"/>
    <col min="13314" max="13314" width="4.5" style="507" customWidth="1"/>
    <col min="13315" max="13315" width="17.5" style="507" customWidth="1"/>
    <col min="13316" max="13316" width="7.5" style="507" customWidth="1"/>
    <col min="13317" max="13317" width="10.25" style="507" customWidth="1"/>
    <col min="13318" max="13318" width="7.75" style="507" customWidth="1"/>
    <col min="13319" max="13319" width="7.5" style="507" customWidth="1"/>
    <col min="13320" max="13320" width="3.75" style="507" customWidth="1"/>
    <col min="13321" max="13322" width="3.875" style="507" customWidth="1"/>
    <col min="13323" max="13323" width="4.625" style="507" customWidth="1"/>
    <col min="13324" max="13324" width="17.5" style="507" customWidth="1"/>
    <col min="13325" max="13325" width="7.5" style="507" customWidth="1"/>
    <col min="13326" max="13326" width="10.125" style="507" customWidth="1"/>
    <col min="13327" max="13327" width="7.75" style="507" customWidth="1"/>
    <col min="13328" max="13328" width="7.5" style="507" customWidth="1"/>
    <col min="13329" max="13330" width="3.875" style="507" customWidth="1"/>
    <col min="13331" max="13568" width="9" style="507"/>
    <col min="13569" max="13569" width="5.75" style="507" customWidth="1"/>
    <col min="13570" max="13570" width="4.5" style="507" customWidth="1"/>
    <col min="13571" max="13571" width="17.5" style="507" customWidth="1"/>
    <col min="13572" max="13572" width="7.5" style="507" customWidth="1"/>
    <col min="13573" max="13573" width="10.25" style="507" customWidth="1"/>
    <col min="13574" max="13574" width="7.75" style="507" customWidth="1"/>
    <col min="13575" max="13575" width="7.5" style="507" customWidth="1"/>
    <col min="13576" max="13576" width="3.75" style="507" customWidth="1"/>
    <col min="13577" max="13578" width="3.875" style="507" customWidth="1"/>
    <col min="13579" max="13579" width="4.625" style="507" customWidth="1"/>
    <col min="13580" max="13580" width="17.5" style="507" customWidth="1"/>
    <col min="13581" max="13581" width="7.5" style="507" customWidth="1"/>
    <col min="13582" max="13582" width="10.125" style="507" customWidth="1"/>
    <col min="13583" max="13583" width="7.75" style="507" customWidth="1"/>
    <col min="13584" max="13584" width="7.5" style="507" customWidth="1"/>
    <col min="13585" max="13586" width="3.875" style="507" customWidth="1"/>
    <col min="13587" max="13824" width="9" style="507"/>
    <col min="13825" max="13825" width="5.75" style="507" customWidth="1"/>
    <col min="13826" max="13826" width="4.5" style="507" customWidth="1"/>
    <col min="13827" max="13827" width="17.5" style="507" customWidth="1"/>
    <col min="13828" max="13828" width="7.5" style="507" customWidth="1"/>
    <col min="13829" max="13829" width="10.25" style="507" customWidth="1"/>
    <col min="13830" max="13830" width="7.75" style="507" customWidth="1"/>
    <col min="13831" max="13831" width="7.5" style="507" customWidth="1"/>
    <col min="13832" max="13832" width="3.75" style="507" customWidth="1"/>
    <col min="13833" max="13834" width="3.875" style="507" customWidth="1"/>
    <col min="13835" max="13835" width="4.625" style="507" customWidth="1"/>
    <col min="13836" max="13836" width="17.5" style="507" customWidth="1"/>
    <col min="13837" max="13837" width="7.5" style="507" customWidth="1"/>
    <col min="13838" max="13838" width="10.125" style="507" customWidth="1"/>
    <col min="13839" max="13839" width="7.75" style="507" customWidth="1"/>
    <col min="13840" max="13840" width="7.5" style="507" customWidth="1"/>
    <col min="13841" max="13842" width="3.875" style="507" customWidth="1"/>
    <col min="13843" max="14080" width="9" style="507"/>
    <col min="14081" max="14081" width="5.75" style="507" customWidth="1"/>
    <col min="14082" max="14082" width="4.5" style="507" customWidth="1"/>
    <col min="14083" max="14083" width="17.5" style="507" customWidth="1"/>
    <col min="14084" max="14084" width="7.5" style="507" customWidth="1"/>
    <col min="14085" max="14085" width="10.25" style="507" customWidth="1"/>
    <col min="14086" max="14086" width="7.75" style="507" customWidth="1"/>
    <col min="14087" max="14087" width="7.5" style="507" customWidth="1"/>
    <col min="14088" max="14088" width="3.75" style="507" customWidth="1"/>
    <col min="14089" max="14090" width="3.875" style="507" customWidth="1"/>
    <col min="14091" max="14091" width="4.625" style="507" customWidth="1"/>
    <col min="14092" max="14092" width="17.5" style="507" customWidth="1"/>
    <col min="14093" max="14093" width="7.5" style="507" customWidth="1"/>
    <col min="14094" max="14094" width="10.125" style="507" customWidth="1"/>
    <col min="14095" max="14095" width="7.75" style="507" customWidth="1"/>
    <col min="14096" max="14096" width="7.5" style="507" customWidth="1"/>
    <col min="14097" max="14098" width="3.875" style="507" customWidth="1"/>
    <col min="14099" max="14336" width="9" style="507"/>
    <col min="14337" max="14337" width="5.75" style="507" customWidth="1"/>
    <col min="14338" max="14338" width="4.5" style="507" customWidth="1"/>
    <col min="14339" max="14339" width="17.5" style="507" customWidth="1"/>
    <col min="14340" max="14340" width="7.5" style="507" customWidth="1"/>
    <col min="14341" max="14341" width="10.25" style="507" customWidth="1"/>
    <col min="14342" max="14342" width="7.75" style="507" customWidth="1"/>
    <col min="14343" max="14343" width="7.5" style="507" customWidth="1"/>
    <col min="14344" max="14344" width="3.75" style="507" customWidth="1"/>
    <col min="14345" max="14346" width="3.875" style="507" customWidth="1"/>
    <col min="14347" max="14347" width="4.625" style="507" customWidth="1"/>
    <col min="14348" max="14348" width="17.5" style="507" customWidth="1"/>
    <col min="14349" max="14349" width="7.5" style="507" customWidth="1"/>
    <col min="14350" max="14350" width="10.125" style="507" customWidth="1"/>
    <col min="14351" max="14351" width="7.75" style="507" customWidth="1"/>
    <col min="14352" max="14352" width="7.5" style="507" customWidth="1"/>
    <col min="14353" max="14354" width="3.875" style="507" customWidth="1"/>
    <col min="14355" max="14592" width="9" style="507"/>
    <col min="14593" max="14593" width="5.75" style="507" customWidth="1"/>
    <col min="14594" max="14594" width="4.5" style="507" customWidth="1"/>
    <col min="14595" max="14595" width="17.5" style="507" customWidth="1"/>
    <col min="14596" max="14596" width="7.5" style="507" customWidth="1"/>
    <col min="14597" max="14597" width="10.25" style="507" customWidth="1"/>
    <col min="14598" max="14598" width="7.75" style="507" customWidth="1"/>
    <col min="14599" max="14599" width="7.5" style="507" customWidth="1"/>
    <col min="14600" max="14600" width="3.75" style="507" customWidth="1"/>
    <col min="14601" max="14602" width="3.875" style="507" customWidth="1"/>
    <col min="14603" max="14603" width="4.625" style="507" customWidth="1"/>
    <col min="14604" max="14604" width="17.5" style="507" customWidth="1"/>
    <col min="14605" max="14605" width="7.5" style="507" customWidth="1"/>
    <col min="14606" max="14606" width="10.125" style="507" customWidth="1"/>
    <col min="14607" max="14607" width="7.75" style="507" customWidth="1"/>
    <col min="14608" max="14608" width="7.5" style="507" customWidth="1"/>
    <col min="14609" max="14610" width="3.875" style="507" customWidth="1"/>
    <col min="14611" max="14848" width="9" style="507"/>
    <col min="14849" max="14849" width="5.75" style="507" customWidth="1"/>
    <col min="14850" max="14850" width="4.5" style="507" customWidth="1"/>
    <col min="14851" max="14851" width="17.5" style="507" customWidth="1"/>
    <col min="14852" max="14852" width="7.5" style="507" customWidth="1"/>
    <col min="14853" max="14853" width="10.25" style="507" customWidth="1"/>
    <col min="14854" max="14854" width="7.75" style="507" customWidth="1"/>
    <col min="14855" max="14855" width="7.5" style="507" customWidth="1"/>
    <col min="14856" max="14856" width="3.75" style="507" customWidth="1"/>
    <col min="14857" max="14858" width="3.875" style="507" customWidth="1"/>
    <col min="14859" max="14859" width="4.625" style="507" customWidth="1"/>
    <col min="14860" max="14860" width="17.5" style="507" customWidth="1"/>
    <col min="14861" max="14861" width="7.5" style="507" customWidth="1"/>
    <col min="14862" max="14862" width="10.125" style="507" customWidth="1"/>
    <col min="14863" max="14863" width="7.75" style="507" customWidth="1"/>
    <col min="14864" max="14864" width="7.5" style="507" customWidth="1"/>
    <col min="14865" max="14866" width="3.875" style="507" customWidth="1"/>
    <col min="14867" max="15104" width="9" style="507"/>
    <col min="15105" max="15105" width="5.75" style="507" customWidth="1"/>
    <col min="15106" max="15106" width="4.5" style="507" customWidth="1"/>
    <col min="15107" max="15107" width="17.5" style="507" customWidth="1"/>
    <col min="15108" max="15108" width="7.5" style="507" customWidth="1"/>
    <col min="15109" max="15109" width="10.25" style="507" customWidth="1"/>
    <col min="15110" max="15110" width="7.75" style="507" customWidth="1"/>
    <col min="15111" max="15111" width="7.5" style="507" customWidth="1"/>
    <col min="15112" max="15112" width="3.75" style="507" customWidth="1"/>
    <col min="15113" max="15114" width="3.875" style="507" customWidth="1"/>
    <col min="15115" max="15115" width="4.625" style="507" customWidth="1"/>
    <col min="15116" max="15116" width="17.5" style="507" customWidth="1"/>
    <col min="15117" max="15117" width="7.5" style="507" customWidth="1"/>
    <col min="15118" max="15118" width="10.125" style="507" customWidth="1"/>
    <col min="15119" max="15119" width="7.75" style="507" customWidth="1"/>
    <col min="15120" max="15120" width="7.5" style="507" customWidth="1"/>
    <col min="15121" max="15122" width="3.875" style="507" customWidth="1"/>
    <col min="15123" max="15360" width="9" style="507"/>
    <col min="15361" max="15361" width="5.75" style="507" customWidth="1"/>
    <col min="15362" max="15362" width="4.5" style="507" customWidth="1"/>
    <col min="15363" max="15363" width="17.5" style="507" customWidth="1"/>
    <col min="15364" max="15364" width="7.5" style="507" customWidth="1"/>
    <col min="15365" max="15365" width="10.25" style="507" customWidth="1"/>
    <col min="15366" max="15366" width="7.75" style="507" customWidth="1"/>
    <col min="15367" max="15367" width="7.5" style="507" customWidth="1"/>
    <col min="15368" max="15368" width="3.75" style="507" customWidth="1"/>
    <col min="15369" max="15370" width="3.875" style="507" customWidth="1"/>
    <col min="15371" max="15371" width="4.625" style="507" customWidth="1"/>
    <col min="15372" max="15372" width="17.5" style="507" customWidth="1"/>
    <col min="15373" max="15373" width="7.5" style="507" customWidth="1"/>
    <col min="15374" max="15374" width="10.125" style="507" customWidth="1"/>
    <col min="15375" max="15375" width="7.75" style="507" customWidth="1"/>
    <col min="15376" max="15376" width="7.5" style="507" customWidth="1"/>
    <col min="15377" max="15378" width="3.875" style="507" customWidth="1"/>
    <col min="15379" max="15616" width="9" style="507"/>
    <col min="15617" max="15617" width="5.75" style="507" customWidth="1"/>
    <col min="15618" max="15618" width="4.5" style="507" customWidth="1"/>
    <col min="15619" max="15619" width="17.5" style="507" customWidth="1"/>
    <col min="15620" max="15620" width="7.5" style="507" customWidth="1"/>
    <col min="15621" max="15621" width="10.25" style="507" customWidth="1"/>
    <col min="15622" max="15622" width="7.75" style="507" customWidth="1"/>
    <col min="15623" max="15623" width="7.5" style="507" customWidth="1"/>
    <col min="15624" max="15624" width="3.75" style="507" customWidth="1"/>
    <col min="15625" max="15626" width="3.875" style="507" customWidth="1"/>
    <col min="15627" max="15627" width="4.625" style="507" customWidth="1"/>
    <col min="15628" max="15628" width="17.5" style="507" customWidth="1"/>
    <col min="15629" max="15629" width="7.5" style="507" customWidth="1"/>
    <col min="15630" max="15630" width="10.125" style="507" customWidth="1"/>
    <col min="15631" max="15631" width="7.75" style="507" customWidth="1"/>
    <col min="15632" max="15632" width="7.5" style="507" customWidth="1"/>
    <col min="15633" max="15634" width="3.875" style="507" customWidth="1"/>
    <col min="15635" max="15872" width="9" style="507"/>
    <col min="15873" max="15873" width="5.75" style="507" customWidth="1"/>
    <col min="15874" max="15874" width="4.5" style="507" customWidth="1"/>
    <col min="15875" max="15875" width="17.5" style="507" customWidth="1"/>
    <col min="15876" max="15876" width="7.5" style="507" customWidth="1"/>
    <col min="15877" max="15877" width="10.25" style="507" customWidth="1"/>
    <col min="15878" max="15878" width="7.75" style="507" customWidth="1"/>
    <col min="15879" max="15879" width="7.5" style="507" customWidth="1"/>
    <col min="15880" max="15880" width="3.75" style="507" customWidth="1"/>
    <col min="15881" max="15882" width="3.875" style="507" customWidth="1"/>
    <col min="15883" max="15883" width="4.625" style="507" customWidth="1"/>
    <col min="15884" max="15884" width="17.5" style="507" customWidth="1"/>
    <col min="15885" max="15885" width="7.5" style="507" customWidth="1"/>
    <col min="15886" max="15886" width="10.125" style="507" customWidth="1"/>
    <col min="15887" max="15887" width="7.75" style="507" customWidth="1"/>
    <col min="15888" max="15888" width="7.5" style="507" customWidth="1"/>
    <col min="15889" max="15890" width="3.875" style="507" customWidth="1"/>
    <col min="15891" max="16128" width="9" style="507"/>
    <col min="16129" max="16129" width="5.75" style="507" customWidth="1"/>
    <col min="16130" max="16130" width="4.5" style="507" customWidth="1"/>
    <col min="16131" max="16131" width="17.5" style="507" customWidth="1"/>
    <col min="16132" max="16132" width="7.5" style="507" customWidth="1"/>
    <col min="16133" max="16133" width="10.25" style="507" customWidth="1"/>
    <col min="16134" max="16134" width="7.75" style="507" customWidth="1"/>
    <col min="16135" max="16135" width="7.5" style="507" customWidth="1"/>
    <col min="16136" max="16136" width="3.75" style="507" customWidth="1"/>
    <col min="16137" max="16138" width="3.875" style="507" customWidth="1"/>
    <col min="16139" max="16139" width="4.625" style="507" customWidth="1"/>
    <col min="16140" max="16140" width="17.5" style="507" customWidth="1"/>
    <col min="16141" max="16141" width="7.5" style="507" customWidth="1"/>
    <col min="16142" max="16142" width="10.125" style="507" customWidth="1"/>
    <col min="16143" max="16143" width="7.75" style="507" customWidth="1"/>
    <col min="16144" max="16144" width="7.5" style="507" customWidth="1"/>
    <col min="16145" max="16146" width="3.875" style="507" customWidth="1"/>
    <col min="16147" max="16384" width="9" style="507"/>
  </cols>
  <sheetData>
    <row r="2" spans="2:18" ht="15.75" x14ac:dyDescent="0.25">
      <c r="N2" s="543"/>
    </row>
    <row r="3" spans="2:18" ht="18" x14ac:dyDescent="0.25">
      <c r="D3" s="540" t="s">
        <v>259</v>
      </c>
      <c r="M3" s="517"/>
    </row>
    <row r="4" spans="2:18" ht="18" x14ac:dyDescent="0.25">
      <c r="D4" s="540" t="s">
        <v>258</v>
      </c>
    </row>
    <row r="6" spans="2:18" s="517" customFormat="1" ht="26.25" x14ac:dyDescent="0.4">
      <c r="B6" s="542" t="s">
        <v>257</v>
      </c>
      <c r="D6" s="540"/>
      <c r="F6" s="535"/>
      <c r="G6" s="540"/>
      <c r="H6" s="541"/>
      <c r="I6" s="540"/>
      <c r="J6" s="539" t="str">
        <f>IF(ISNONTEXT('[7]Organizacija natjecanja'!H$2)=TRUE,"",'[7]Organizacija natjecanja'!H$2)</f>
        <v xml:space="preserve"> III ZONA</v>
      </c>
      <c r="N6" s="533" t="str">
        <f>IF(ISNONTEXT('[7]Organizacija natjecanja'!H$11)=TRUE,"",'[7]Organizacija natjecanja'!H$11)</f>
        <v>LOV RIBE UDICOM NA PLOVAK</v>
      </c>
      <c r="O6" s="535"/>
      <c r="Q6" s="538"/>
    </row>
    <row r="7" spans="2:18" s="533" customFormat="1" ht="18" x14ac:dyDescent="0.25">
      <c r="B7" s="536" t="s">
        <v>254</v>
      </c>
      <c r="D7" s="537"/>
      <c r="E7" s="537" t="str">
        <f>IF(ISNONTEXT('[7]Organizacija natjecanja'!H$4)=TRUE,"",'[7]Organizacija natjecanja'!H$4)</f>
        <v>STARA MURA ŽABNIK</v>
      </c>
      <c r="F7" s="535"/>
      <c r="G7" s="537"/>
      <c r="H7" s="513"/>
      <c r="I7" s="536" t="s">
        <v>252</v>
      </c>
      <c r="K7" s="533" t="str">
        <f>IF(ISNONTEXT('[7]Organizacija natjecanja'!H$5)=TRUE,"",'[7]Organizacija natjecanja'!H$5)</f>
        <v>19.05.2024. ŽABNIK</v>
      </c>
      <c r="O7" s="535" t="s">
        <v>250</v>
      </c>
      <c r="P7" s="534" t="str">
        <f>IF(ISNONTEXT('[7]Organizacija natjecanja'!H$9)=TRUE,"",'[7]Organizacija natjecanja'!H$9)</f>
        <v>SENIORKE</v>
      </c>
    </row>
    <row r="8" spans="2:18" ht="12" customHeight="1" thickBot="1" x14ac:dyDescent="0.25"/>
    <row r="9" spans="2:18" s="532" customFormat="1" ht="25.5" customHeight="1" thickBot="1" x14ac:dyDescent="0.3">
      <c r="B9" s="531" t="s">
        <v>25</v>
      </c>
      <c r="C9" s="529" t="s">
        <v>3</v>
      </c>
      <c r="D9" s="529" t="s">
        <v>34</v>
      </c>
      <c r="E9" s="529" t="s">
        <v>249</v>
      </c>
      <c r="F9" s="530" t="s">
        <v>36</v>
      </c>
      <c r="G9" s="529" t="s">
        <v>248</v>
      </c>
      <c r="H9" s="792" t="s">
        <v>247</v>
      </c>
      <c r="I9" s="793"/>
      <c r="K9" s="531" t="s">
        <v>25</v>
      </c>
      <c r="L9" s="529" t="s">
        <v>3</v>
      </c>
      <c r="M9" s="529" t="s">
        <v>34</v>
      </c>
      <c r="N9" s="529" t="s">
        <v>249</v>
      </c>
      <c r="O9" s="530" t="s">
        <v>36</v>
      </c>
      <c r="P9" s="529" t="s">
        <v>248</v>
      </c>
      <c r="Q9" s="792" t="s">
        <v>247</v>
      </c>
      <c r="R9" s="793"/>
    </row>
    <row r="10" spans="2:18" ht="12" customHeight="1" thickBot="1" x14ac:dyDescent="0.25">
      <c r="K10" s="510"/>
      <c r="M10" s="510"/>
      <c r="P10" s="510"/>
      <c r="Q10" s="511"/>
      <c r="R10" s="510"/>
    </row>
    <row r="11" spans="2:18" s="512" customFormat="1" ht="15" customHeight="1" x14ac:dyDescent="0.2">
      <c r="B11" s="527">
        <f>IF(ISNUMBER(D11)=TRUE,VLOOKUP(B16,'[7]Obračun rezultata A sektora'!$D$2:$J$51,7,0),"")</f>
        <v>19</v>
      </c>
      <c r="C11" s="526" t="str">
        <f>VLOOKUP(B16,'[7]Obračun rezultata A sektora'!$D$2:$E$51,2,FALSE)</f>
        <v>Lidija Prpoš</v>
      </c>
      <c r="D11" s="525">
        <f>VLOOKUP(B16,'[7]Obračun rezultata A sektora'!$D$2:$H$51,5,FALSE)</f>
        <v>7</v>
      </c>
      <c r="E11" s="524">
        <f>IF(AND(ISNUMBER(D11)=TRUE,ISNUMBER(F11)=TRUE),VLOOKUP(B16,'[7]Obračun rezultata A sektora'!$D$2:$I$51,3,FALSE),"")</f>
        <v>5722</v>
      </c>
      <c r="F11" s="523">
        <f>VLOOKUP(B16,'[7]Obračun rezultata A sektora'!D$2:$G$51,4,FALSE)</f>
        <v>1</v>
      </c>
      <c r="G11" s="523">
        <f>VLOOKUP(C11,'[7]Pojedinačni plasman'!$A$6:$G$155,7,FALSE)</f>
        <v>3</v>
      </c>
      <c r="H11" s="786">
        <f>VLOOKUP(B16,'[7]Ekipni plasman'!$B$6:$F$55,5,FALSE)</f>
        <v>1</v>
      </c>
      <c r="I11" s="787"/>
      <c r="K11" s="527" t="str">
        <f>IF(ISNUMBER(M11)=TRUE,VLOOKUP(K16,'[7]Obračun rezultata A sektora'!$D$2:$J$51,7,0),"")</f>
        <v/>
      </c>
      <c r="L11" s="526" t="str">
        <f>VLOOKUP(K16,'[7]Obračun rezultata A sektora'!$D$2:$E$51,2,FALSE)</f>
        <v/>
      </c>
      <c r="M11" s="525" t="str">
        <f>VLOOKUP(K16,'[7]Obračun rezultata A sektora'!$D$2:$H$51,5,FALSE)</f>
        <v/>
      </c>
      <c r="N11" s="524" t="str">
        <f>IF(AND(ISNUMBER(M11)=TRUE,ISNUMBER(O11)=TRUE),VLOOKUP(K16,'[7]Obračun rezultata A sektora'!$D$2:$I$51,3,FALSE),"")</f>
        <v/>
      </c>
      <c r="O11" s="523" t="str">
        <f>VLOOKUP(K16,'[7]Obračun rezultata A sektora'!D$2:$G$51,4,FALSE)</f>
        <v/>
      </c>
      <c r="P11" s="523" t="str">
        <f>VLOOKUP(L11,'[7]Pojedinačni plasman'!$A$6:$G$155,7,FALSE)</f>
        <v/>
      </c>
      <c r="Q11" s="786" t="str">
        <f>VLOOKUP(K16,'[7]Ekipni plasman'!$B$6:$F$55,5,FALSE)</f>
        <v/>
      </c>
      <c r="R11" s="787"/>
    </row>
    <row r="12" spans="2:18" s="512" customFormat="1" ht="15" customHeight="1" x14ac:dyDescent="0.2">
      <c r="B12" s="521">
        <f>IF(ISNUMBER(D12)=TRUE,VLOOKUP(B16,'[7]Obračun rezultata B sektora'!$D$2:$J$51,7,0),"")</f>
        <v>20</v>
      </c>
      <c r="C12" s="522" t="str">
        <f>VLOOKUP(B16,'[7]Obračun rezultata B sektora'!$D$2:$E$51,2,FALSE)</f>
        <v>Barica Patačko</v>
      </c>
      <c r="D12" s="518">
        <f>VLOOKUP(B16,'[7]Obračun rezultata B sektora'!$D$2:$H$51,5,FALSE)</f>
        <v>7</v>
      </c>
      <c r="E12" s="520">
        <f>IF(AND(ISNUMBER(D12)=TRUE,ISNUMBER(F12)=TRUE),VLOOKUP(B16,'[7]Obračun rezultata B sektora'!$D$2:$I$51,3,FALSE),"")</f>
        <v>3944</v>
      </c>
      <c r="F12" s="519">
        <f>VLOOKUP(B16,'[7]Obračun rezultata B sektora'!D$2:$G$51,4,FALSE)</f>
        <v>3</v>
      </c>
      <c r="G12" s="519">
        <f>VLOOKUP(C12,'[7]Pojedinačni plasman'!$A$6:$G$155,7,FALSE)</f>
        <v>8</v>
      </c>
      <c r="H12" s="788"/>
      <c r="I12" s="789"/>
      <c r="K12" s="521" t="str">
        <f>IF(ISNUMBER(M12)=TRUE,VLOOKUP(K16,'[7]Obračun rezultata B sektora'!$D$2:$J$51,7,0),"")</f>
        <v/>
      </c>
      <c r="L12" s="522" t="str">
        <f>VLOOKUP(K16,'[7]Obračun rezultata B sektora'!$D$2:$E$51,2,FALSE)</f>
        <v/>
      </c>
      <c r="M12" s="518" t="str">
        <f>VLOOKUP(K16,'[7]Obračun rezultata B sektora'!$D$2:$H$51,5,FALSE)</f>
        <v/>
      </c>
      <c r="N12" s="520" t="str">
        <f>IF(AND(ISNUMBER(M12)=TRUE,ISNUMBER(O12)=TRUE),VLOOKUP(K16,'[7]Obračun rezultata B sektora'!$D$2:$I$51,3,FALSE),"")</f>
        <v/>
      </c>
      <c r="O12" s="519" t="str">
        <f>VLOOKUP(K16,'[7]Obračun rezultata B sektora'!D$2:$G$51,4,FALSE)</f>
        <v/>
      </c>
      <c r="P12" s="519" t="str">
        <f>VLOOKUP(L12,'[7]Pojedinačni plasman'!$A$6:$G$155,7,FALSE)</f>
        <v/>
      </c>
      <c r="Q12" s="788"/>
      <c r="R12" s="789"/>
    </row>
    <row r="13" spans="2:18" s="512" customFormat="1" ht="15" customHeight="1" x14ac:dyDescent="0.2">
      <c r="B13" s="521">
        <f>IF(ISNUMBER(D13)=TRUE,VLOOKUP(B16,'[7]Obračun rezultata C sektora'!$D$2:$J$51,7,0),"")</f>
        <v>21</v>
      </c>
      <c r="C13" s="522" t="str">
        <f>VLOOKUP(B16,'[7]Obračun rezultata C sektora'!$D$2:$E$51,2,FALSE)</f>
        <v>Lucija Prpoš</v>
      </c>
      <c r="D13" s="518">
        <f>VLOOKUP(B16,'[7]Obračun rezultata C sektora'!$D$2:$H$51,5,FALSE)</f>
        <v>7</v>
      </c>
      <c r="E13" s="520">
        <f>IF(AND(ISNUMBER(D13)=TRUE,ISNUMBER(F13)=TRUE),VLOOKUP(B16,'[7]Obračun rezultata C sektora'!$D$2:$I$51,3,FALSE),"")</f>
        <v>7025</v>
      </c>
      <c r="F13" s="519">
        <f>VLOOKUP(B16,'[7]Obračun rezultata C sektora'!D$2:$G$51,4,FALSE)</f>
        <v>3</v>
      </c>
      <c r="G13" s="519">
        <f>VLOOKUP(C13,'[7]Pojedinačni plasman'!$A$6:$G$155,7,FALSE)</f>
        <v>7</v>
      </c>
      <c r="H13" s="788"/>
      <c r="I13" s="789"/>
      <c r="K13" s="521" t="str">
        <f>IF(ISNUMBER(M13)=TRUE,VLOOKUP(K16,'[7]Obračun rezultata C sektora'!$D$2:$J$51,7,0),"")</f>
        <v/>
      </c>
      <c r="L13" s="522" t="str">
        <f>VLOOKUP(K16,'[7]Obračun rezultata C sektora'!$D$2:$E$51,2,FALSE)</f>
        <v/>
      </c>
      <c r="M13" s="518" t="str">
        <f>VLOOKUP(K16,'[7]Obračun rezultata C sektora'!$D$2:$H$51,5,FALSE)</f>
        <v/>
      </c>
      <c r="N13" s="520" t="str">
        <f>IF(AND(ISNUMBER(M13)=TRUE,ISNUMBER(O13)=TRUE),VLOOKUP(K16,'[7]Obračun rezultata C sektora'!$D$2:$I$51,3,FALSE),"")</f>
        <v/>
      </c>
      <c r="O13" s="519" t="str">
        <f>VLOOKUP(K16,'[7]Obračun rezultata C sektora'!D$2:$G$51,4,FALSE)</f>
        <v/>
      </c>
      <c r="P13" s="519" t="str">
        <f>VLOOKUP(L13,'[7]Pojedinačni plasman'!$A$6:$G$155,7,FALSE)</f>
        <v/>
      </c>
      <c r="Q13" s="788"/>
      <c r="R13" s="789"/>
    </row>
    <row r="14" spans="2:18" s="512" customFormat="1" ht="15" customHeight="1" x14ac:dyDescent="0.2">
      <c r="B14" s="521"/>
      <c r="C14" s="520"/>
      <c r="D14" s="518"/>
      <c r="E14" s="520"/>
      <c r="F14" s="519"/>
      <c r="G14" s="519"/>
      <c r="H14" s="788"/>
      <c r="I14" s="789"/>
      <c r="K14" s="521"/>
      <c r="L14" s="520"/>
      <c r="M14" s="518"/>
      <c r="N14" s="520"/>
      <c r="O14" s="519"/>
      <c r="P14" s="519"/>
      <c r="Q14" s="788"/>
      <c r="R14" s="789"/>
    </row>
    <row r="15" spans="2:18" s="512" customFormat="1" ht="15" customHeight="1" x14ac:dyDescent="0.2">
      <c r="B15" s="521"/>
      <c r="C15" s="520"/>
      <c r="D15" s="518"/>
      <c r="E15" s="520"/>
      <c r="F15" s="519"/>
      <c r="G15" s="519"/>
      <c r="H15" s="788"/>
      <c r="I15" s="789"/>
      <c r="K15" s="521"/>
      <c r="L15" s="520"/>
      <c r="M15" s="518"/>
      <c r="N15" s="520"/>
      <c r="O15" s="519"/>
      <c r="P15" s="519"/>
      <c r="Q15" s="788"/>
      <c r="R15" s="789"/>
    </row>
    <row r="16" spans="2:18" s="517" customFormat="1" ht="21" thickBot="1" x14ac:dyDescent="0.35">
      <c r="B16" s="783" t="str">
        <f>IF(ISNONTEXT('[7]Ekipni plasman'!$B$6)=FALSE,'[7]Ekipni plasman'!$B$6,"")</f>
        <v>PICOK Đurđevac</v>
      </c>
      <c r="C16" s="784"/>
      <c r="D16" s="785"/>
      <c r="E16" s="516">
        <f>VLOOKUP(B16,'[7]Ekipni plasman'!$B$6:$F$55,3,FALSE)</f>
        <v>16691</v>
      </c>
      <c r="F16" s="515">
        <f>VLOOKUP(B16,'[7]Ekipni plasman'!$B$6:$F$55,2,FALSE)</f>
        <v>7</v>
      </c>
      <c r="G16" s="514"/>
      <c r="H16" s="790"/>
      <c r="I16" s="791"/>
      <c r="K16" s="783" t="str">
        <f>IF(ISNONTEXT('[7]Ekipni plasman'!$B$16)=FALSE,'[7]Ekipni plasman'!$B$16,"")</f>
        <v/>
      </c>
      <c r="L16" s="784"/>
      <c r="M16" s="785"/>
      <c r="N16" s="516" t="str">
        <f>VLOOKUP(K16,'[7]Ekipni plasman'!$B$6:$F$55,3,FALSE)</f>
        <v/>
      </c>
      <c r="O16" s="515" t="str">
        <f>VLOOKUP(K16,'[7]Ekipni plasman'!$B$6:$F$55,2,FALSE)</f>
        <v/>
      </c>
      <c r="P16" s="514"/>
      <c r="Q16" s="790"/>
      <c r="R16" s="791"/>
    </row>
    <row r="17" spans="2:18" ht="12" customHeight="1" thickBot="1" x14ac:dyDescent="0.25">
      <c r="K17" s="510"/>
      <c r="M17" s="510"/>
      <c r="P17" s="510"/>
      <c r="Q17" s="511"/>
      <c r="R17" s="510"/>
    </row>
    <row r="18" spans="2:18" s="512" customFormat="1" ht="15" customHeight="1" x14ac:dyDescent="0.2">
      <c r="B18" s="527">
        <f>IF(ISNUMBER(D18)=TRUE,VLOOKUP(B23,'[7]Obračun rezultata A sektora'!$D$2:$J$51,7,0),"")</f>
        <v>7</v>
      </c>
      <c r="C18" s="526" t="str">
        <f>VLOOKUP(B23,'[7]Obračun rezultata A sektora'!$D$2:$E$51,2,FALSE)</f>
        <v>Lana Picer</v>
      </c>
      <c r="D18" s="525">
        <f>VLOOKUP(B23,'[7]Obračun rezultata A sektora'!$D$2:$H$51,5,FALSE)</f>
        <v>3</v>
      </c>
      <c r="E18" s="524">
        <f>IF(AND(ISNUMBER(D18)=TRUE,ISNUMBER(F18)=TRUE),VLOOKUP(B23,'[7]Obračun rezultata A sektora'!$D$2:$I$51,3,FALSE),"")</f>
        <v>3170</v>
      </c>
      <c r="F18" s="523">
        <f>VLOOKUP(B23,'[7]Obračun rezultata A sektora'!D$2:$G$51,4,FALSE)</f>
        <v>5</v>
      </c>
      <c r="G18" s="523">
        <f>VLOOKUP(C18,'[7]Pojedinačni plasman'!$A$6:$G$155,7,FALSE)</f>
        <v>14</v>
      </c>
      <c r="H18" s="786">
        <f>VLOOKUP(B23,'[7]Ekipni plasman'!$B$6:$F$55,5,FALSE)</f>
        <v>2</v>
      </c>
      <c r="I18" s="787"/>
      <c r="K18" s="527" t="str">
        <f>IF(ISNUMBER(M18)=TRUE,VLOOKUP(K23,'[7]Obračun rezultata A sektora'!$D$2:$J$51,7,0),"")</f>
        <v/>
      </c>
      <c r="L18" s="526" t="str">
        <f>VLOOKUP(K23,'[7]Obračun rezultata A sektora'!$D$2:$E$51,2,FALSE)</f>
        <v/>
      </c>
      <c r="M18" s="525" t="str">
        <f>VLOOKUP(K23,'[7]Obračun rezultata A sektora'!$D$2:$H$51,5,FALSE)</f>
        <v/>
      </c>
      <c r="N18" s="524" t="str">
        <f>IF(AND(ISNUMBER(M18)=TRUE,ISNUMBER(O18)=TRUE),VLOOKUP(K23,'[7]Obračun rezultata A sektora'!$D$2:$I$51,3,FALSE),"")</f>
        <v/>
      </c>
      <c r="O18" s="523" t="str">
        <f>VLOOKUP(K23,'[7]Obračun rezultata A sektora'!D$2:$G$51,4,FALSE)</f>
        <v/>
      </c>
      <c r="P18" s="523" t="str">
        <f>VLOOKUP(L18,'[7]Pojedinačni plasman'!$A$6:$G$155,7,FALSE)</f>
        <v/>
      </c>
      <c r="Q18" s="786" t="str">
        <f>VLOOKUP(K23,'[7]Ekipni plasman'!$B$6:$F$55,5,FALSE)</f>
        <v/>
      </c>
      <c r="R18" s="787"/>
    </row>
    <row r="19" spans="2:18" s="512" customFormat="1" ht="15" customHeight="1" x14ac:dyDescent="0.2">
      <c r="B19" s="521">
        <f>IF(ISNUMBER(D19)=TRUE,VLOOKUP(B23,'[7]Obračun rezultata B sektora'!$D$2:$J$51,7,0),"")</f>
        <v>8</v>
      </c>
      <c r="C19" s="522" t="str">
        <f>VLOOKUP(B23,'[7]Obračun rezultata B sektora'!$D$2:$E$51,2,FALSE)</f>
        <v>Adriana Komorski</v>
      </c>
      <c r="D19" s="518">
        <f>VLOOKUP(B23,'[7]Obračun rezultata B sektora'!$D$2:$H$51,5,FALSE)</f>
        <v>3</v>
      </c>
      <c r="E19" s="520">
        <f>IF(AND(ISNUMBER(D19)=TRUE,ISNUMBER(F19)=TRUE),VLOOKUP(B23,'[7]Obračun rezultata B sektora'!$D$2:$I$51,3,FALSE),"")</f>
        <v>5739</v>
      </c>
      <c r="F19" s="519">
        <f>VLOOKUP(B23,'[7]Obračun rezultata B sektora'!D$2:$G$51,4,FALSE)</f>
        <v>2</v>
      </c>
      <c r="G19" s="519">
        <f>VLOOKUP(C19,'[7]Pojedinačni plasman'!$A$6:$G$155,7,FALSE)</f>
        <v>5</v>
      </c>
      <c r="H19" s="788"/>
      <c r="I19" s="789"/>
      <c r="K19" s="521" t="str">
        <f>IF(ISNUMBER(M19)=TRUE,VLOOKUP(K23,'[7]Obračun rezultata B sektora'!$D$2:$J$51,7,0),"")</f>
        <v/>
      </c>
      <c r="L19" s="522" t="str">
        <f>VLOOKUP(K23,'[7]Obračun rezultata B sektora'!$D$2:$E$51,2,FALSE)</f>
        <v/>
      </c>
      <c r="M19" s="518" t="str">
        <f>VLOOKUP(K23,'[7]Obračun rezultata B sektora'!$D$2:$H$51,5,FALSE)</f>
        <v/>
      </c>
      <c r="N19" s="520" t="str">
        <f>IF(AND(ISNUMBER(M19)=TRUE,ISNUMBER(O19)=TRUE),VLOOKUP(K23,'[7]Obračun rezultata B sektora'!$D$2:$I$51,3,FALSE),"")</f>
        <v/>
      </c>
      <c r="O19" s="519" t="str">
        <f>VLOOKUP(K23,'[7]Obračun rezultata B sektora'!D$2:$G$51,4,FALSE)</f>
        <v/>
      </c>
      <c r="P19" s="519" t="str">
        <f>VLOOKUP(L19,'[7]Pojedinačni plasman'!$A$6:$G$155,7,FALSE)</f>
        <v/>
      </c>
      <c r="Q19" s="788"/>
      <c r="R19" s="789"/>
    </row>
    <row r="20" spans="2:18" s="512" customFormat="1" ht="15" customHeight="1" x14ac:dyDescent="0.2">
      <c r="B20" s="521">
        <f>IF(ISNUMBER(D20)=TRUE,VLOOKUP(B23,'[7]Obračun rezultata C sektora'!$D$2:$J$51,7,0),"")</f>
        <v>9</v>
      </c>
      <c r="C20" s="522" t="str">
        <f>VLOOKUP(B23,'[7]Obračun rezultata C sektora'!$D$2:$E$51,2,FALSE)</f>
        <v>Dunja Uranić</v>
      </c>
      <c r="D20" s="518">
        <f>VLOOKUP(B23,'[7]Obračun rezultata C sektora'!$D$2:$H$51,5,FALSE)</f>
        <v>3</v>
      </c>
      <c r="E20" s="520">
        <f>IF(AND(ISNUMBER(D20)=TRUE,ISNUMBER(F20)=TRUE),VLOOKUP(B23,'[7]Obračun rezultata C sektora'!$D$2:$I$51,3,FALSE),"")</f>
        <v>7492</v>
      </c>
      <c r="F20" s="519">
        <f>VLOOKUP(B23,'[7]Obračun rezultata C sektora'!D$2:$G$51,4,FALSE)</f>
        <v>1</v>
      </c>
      <c r="G20" s="519">
        <f>VLOOKUP(C20,'[7]Pojedinačni plasman'!$A$6:$G$155,7,FALSE)</f>
        <v>1</v>
      </c>
      <c r="H20" s="788"/>
      <c r="I20" s="789"/>
      <c r="K20" s="521" t="str">
        <f>IF(ISNUMBER(M20)=TRUE,VLOOKUP(K23,'[7]Obračun rezultata C sektora'!$D$2:$J$51,7,0),"")</f>
        <v/>
      </c>
      <c r="L20" s="522" t="str">
        <f>VLOOKUP(K23,'[7]Obračun rezultata C sektora'!$D$2:$E$51,2,FALSE)</f>
        <v/>
      </c>
      <c r="M20" s="518" t="str">
        <f>VLOOKUP(K23,'[7]Obračun rezultata C sektora'!$D$2:$H$51,5,FALSE)</f>
        <v/>
      </c>
      <c r="N20" s="520" t="str">
        <f>IF(AND(ISNUMBER(M20)=TRUE,ISNUMBER(O20)=TRUE),VLOOKUP(K23,'[7]Obračun rezultata C sektora'!$D$2:$I$51,3,FALSE),"")</f>
        <v/>
      </c>
      <c r="O20" s="519" t="str">
        <f>VLOOKUP(K23,'[7]Obračun rezultata C sektora'!D$2:$G$51,4,FALSE)</f>
        <v/>
      </c>
      <c r="P20" s="519" t="str">
        <f>VLOOKUP(L20,'[7]Pojedinačni plasman'!$A$6:$G$155,7,FALSE)</f>
        <v/>
      </c>
      <c r="Q20" s="788"/>
      <c r="R20" s="789"/>
    </row>
    <row r="21" spans="2:18" s="512" customFormat="1" ht="15" customHeight="1" x14ac:dyDescent="0.2">
      <c r="B21" s="521"/>
      <c r="C21" s="520"/>
      <c r="D21" s="518"/>
      <c r="E21" s="520"/>
      <c r="F21" s="519"/>
      <c r="G21" s="519"/>
      <c r="H21" s="788"/>
      <c r="I21" s="789"/>
      <c r="K21" s="521"/>
      <c r="L21" s="520"/>
      <c r="M21" s="518"/>
      <c r="N21" s="520"/>
      <c r="O21" s="519"/>
      <c r="P21" s="519"/>
      <c r="Q21" s="788"/>
      <c r="R21" s="789"/>
    </row>
    <row r="22" spans="2:18" s="512" customFormat="1" ht="15" customHeight="1" x14ac:dyDescent="0.2">
      <c r="B22" s="521"/>
      <c r="C22" s="520"/>
      <c r="D22" s="518"/>
      <c r="E22" s="520"/>
      <c r="F22" s="519"/>
      <c r="G22" s="519"/>
      <c r="H22" s="788"/>
      <c r="I22" s="789"/>
      <c r="K22" s="521"/>
      <c r="L22" s="520"/>
      <c r="M22" s="518"/>
      <c r="N22" s="520"/>
      <c r="O22" s="519"/>
      <c r="P22" s="519"/>
      <c r="Q22" s="788"/>
      <c r="R22" s="789"/>
    </row>
    <row r="23" spans="2:18" s="517" customFormat="1" ht="21" thickBot="1" x14ac:dyDescent="0.35">
      <c r="B23" s="783" t="str">
        <f>IF(ISNONTEXT('[7]Ekipni plasman'!$B$7)=FALSE,'[7]Ekipni plasman'!$B$7,"")</f>
        <v>LINJAK Veliki Bukovec</v>
      </c>
      <c r="C23" s="784"/>
      <c r="D23" s="785"/>
      <c r="E23" s="516">
        <f>VLOOKUP(B23,'[7]Ekipni plasman'!$B$6:$F$55,3,FALSE)</f>
        <v>16401</v>
      </c>
      <c r="F23" s="515">
        <f>VLOOKUP(B23,'[7]Ekipni plasman'!$B$6:$F$55,2,FALSE)</f>
        <v>8</v>
      </c>
      <c r="G23" s="514"/>
      <c r="H23" s="790"/>
      <c r="I23" s="791"/>
      <c r="K23" s="783" t="str">
        <f>IF(ISNONTEXT('[7]Ekipni plasman'!$B$17)=FALSE,'[7]Ekipni plasman'!$B$17,"")</f>
        <v/>
      </c>
      <c r="L23" s="784"/>
      <c r="M23" s="785"/>
      <c r="N23" s="516" t="str">
        <f>VLOOKUP(K23,'[7]Ekipni plasman'!$B$6:$F$55,3,FALSE)</f>
        <v/>
      </c>
      <c r="O23" s="515" t="str">
        <f>VLOOKUP(K23,'[7]Ekipni plasman'!$B$6:$F$55,2,FALSE)</f>
        <v/>
      </c>
      <c r="P23" s="514"/>
      <c r="Q23" s="790"/>
      <c r="R23" s="791"/>
    </row>
    <row r="24" spans="2:18" ht="12" customHeight="1" thickBot="1" x14ac:dyDescent="0.25">
      <c r="K24" s="510"/>
      <c r="M24" s="510"/>
      <c r="P24" s="510"/>
      <c r="Q24" s="511"/>
      <c r="R24" s="510"/>
    </row>
    <row r="25" spans="2:18" s="512" customFormat="1" ht="15" customHeight="1" x14ac:dyDescent="0.2">
      <c r="B25" s="527">
        <f>IF(ISNUMBER(D25)=TRUE,VLOOKUP(B30,'[7]Obračun rezultata A sektora'!$D$2:$J$51,7,0),"")</f>
        <v>4</v>
      </c>
      <c r="C25" s="526" t="str">
        <f>VLOOKUP(B30,'[7]Obračun rezultata A sektora'!$D$2:$E$51,2,FALSE)</f>
        <v>Marta Mutak</v>
      </c>
      <c r="D25" s="525">
        <f>VLOOKUP(B30,'[7]Obračun rezultata A sektora'!$D$2:$H$51,5,FALSE)</f>
        <v>2</v>
      </c>
      <c r="E25" s="524">
        <f>IF(AND(ISNUMBER(D25)=TRUE,ISNUMBER(F25)=TRUE),VLOOKUP(B30,'[7]Obračun rezultata A sektora'!$D$2:$I$51,3,FALSE),"")</f>
        <v>4844</v>
      </c>
      <c r="F25" s="523">
        <f>VLOOKUP(B30,'[7]Obračun rezultata A sektora'!D$2:$G$51,4,FALSE)</f>
        <v>2</v>
      </c>
      <c r="G25" s="523">
        <f>VLOOKUP(C25,'[7]Pojedinačni plasman'!$A$6:$G$155,7,FALSE)</f>
        <v>6</v>
      </c>
      <c r="H25" s="786">
        <f>VLOOKUP(B30,'[7]Ekipni plasman'!$B$6:$F$55,5,FALSE)</f>
        <v>3</v>
      </c>
      <c r="I25" s="787"/>
      <c r="K25" s="527" t="str">
        <f>IF(ISNUMBER(M25)=TRUE,VLOOKUP(K30,'[7]Obračun rezultata A sektora'!$D$2:$J$51,7,0),"")</f>
        <v/>
      </c>
      <c r="L25" s="526" t="str">
        <f>VLOOKUP(K30,'[7]Obračun rezultata A sektora'!$D$2:$E$51,2,FALSE)</f>
        <v/>
      </c>
      <c r="M25" s="525" t="str">
        <f>VLOOKUP(K30,'[7]Obračun rezultata A sektora'!$D$2:$H$51,5,FALSE)</f>
        <v/>
      </c>
      <c r="N25" s="524" t="str">
        <f>IF(AND(ISNUMBER(M25)=TRUE,ISNUMBER(O25)=TRUE),VLOOKUP(K30,'[7]Obračun rezultata A sektora'!$D$2:$I$51,3,FALSE),"")</f>
        <v/>
      </c>
      <c r="O25" s="523" t="str">
        <f>VLOOKUP(K30,'[7]Obračun rezultata A sektora'!D$2:$G$51,4,FALSE)</f>
        <v/>
      </c>
      <c r="P25" s="523" t="str">
        <f>VLOOKUP(L25,'[7]Pojedinačni plasman'!$A$6:$G$155,7,FALSE)</f>
        <v/>
      </c>
      <c r="Q25" s="786" t="str">
        <f>VLOOKUP(K30,'[7]Ekipni plasman'!$B$6:$F$55,5,FALSE)</f>
        <v/>
      </c>
      <c r="R25" s="787"/>
    </row>
    <row r="26" spans="2:18" s="512" customFormat="1" ht="15" customHeight="1" x14ac:dyDescent="0.2">
      <c r="B26" s="521">
        <f>IF(ISNUMBER(D26)=TRUE,VLOOKUP(B30,'[7]Obračun rezultata B sektora'!$D$2:$J$51,7,0),"")</f>
        <v>5</v>
      </c>
      <c r="C26" s="522" t="str">
        <f>VLOOKUP(B30,'[7]Obračun rezultata B sektora'!$D$2:$E$51,2,FALSE)</f>
        <v>Sara Strbad</v>
      </c>
      <c r="D26" s="518">
        <f>VLOOKUP(B30,'[7]Obračun rezultata B sektora'!$D$2:$H$51,5,FALSE)</f>
        <v>2</v>
      </c>
      <c r="E26" s="520">
        <f>IF(AND(ISNUMBER(D26)=TRUE,ISNUMBER(F26)=TRUE),VLOOKUP(B30,'[7]Obračun rezultata B sektora'!$D$2:$I$51,3,FALSE),"")</f>
        <v>7058</v>
      </c>
      <c r="F26" s="519">
        <f>VLOOKUP(B30,'[7]Obračun rezultata B sektora'!D$2:$G$51,4,FALSE)</f>
        <v>1</v>
      </c>
      <c r="G26" s="519">
        <f>VLOOKUP(C26,'[7]Pojedinačni plasman'!$A$6:$G$155,7,FALSE)</f>
        <v>2</v>
      </c>
      <c r="H26" s="788"/>
      <c r="I26" s="789"/>
      <c r="K26" s="521" t="str">
        <f>IF(ISNUMBER(M26)=TRUE,VLOOKUP(K30,'[7]Obračun rezultata B sektora'!$D$2:$J$51,7,0),"")</f>
        <v/>
      </c>
      <c r="L26" s="522" t="str">
        <f>VLOOKUP(K30,'[7]Obračun rezultata B sektora'!$D$2:$E$51,2,FALSE)</f>
        <v/>
      </c>
      <c r="M26" s="518" t="str">
        <f>VLOOKUP(K30,'[7]Obračun rezultata B sektora'!$D$2:$H$51,5,FALSE)</f>
        <v/>
      </c>
      <c r="N26" s="520" t="str">
        <f>IF(AND(ISNUMBER(M26)=TRUE,ISNUMBER(O26)=TRUE),VLOOKUP(K30,'[7]Obračun rezultata B sektora'!$D$2:$I$51,3,FALSE),"")</f>
        <v/>
      </c>
      <c r="O26" s="519" t="str">
        <f>VLOOKUP(K30,'[7]Obračun rezultata B sektora'!D$2:$G$51,4,FALSE)</f>
        <v/>
      </c>
      <c r="P26" s="519" t="str">
        <f>VLOOKUP(L26,'[7]Pojedinačni plasman'!$A$6:$G$155,7,FALSE)</f>
        <v/>
      </c>
      <c r="Q26" s="788"/>
      <c r="R26" s="789"/>
    </row>
    <row r="27" spans="2:18" s="512" customFormat="1" ht="15" customHeight="1" x14ac:dyDescent="0.2">
      <c r="B27" s="521">
        <f>IF(ISNUMBER(D27)=TRUE,VLOOKUP(B30,'[7]Obračun rezultata C sektora'!$D$2:$J$51,7,0),"")</f>
        <v>6</v>
      </c>
      <c r="C27" s="522" t="str">
        <f>VLOOKUP(B30,'[7]Obračun rezultata C sektora'!$D$2:$E$51,2,FALSE)</f>
        <v>Marijana Mutak</v>
      </c>
      <c r="D27" s="518">
        <f>VLOOKUP(B30,'[7]Obračun rezultata C sektora'!$D$2:$H$51,5,FALSE)</f>
        <v>2</v>
      </c>
      <c r="E27" s="520">
        <f>IF(AND(ISNUMBER(D27)=TRUE,ISNUMBER(F27)=TRUE),VLOOKUP(B30,'[7]Obračun rezultata C sektora'!$D$2:$I$51,3,FALSE),"")</f>
        <v>3747</v>
      </c>
      <c r="F27" s="519">
        <f>VLOOKUP(B30,'[7]Obračun rezultata C sektora'!D$2:$G$51,4,FALSE)</f>
        <v>7</v>
      </c>
      <c r="G27" s="519">
        <f>VLOOKUP(C27,'[7]Pojedinačni plasman'!$A$6:$G$155,7,FALSE)</f>
        <v>19</v>
      </c>
      <c r="H27" s="788"/>
      <c r="I27" s="789"/>
      <c r="K27" s="521" t="str">
        <f>IF(ISNUMBER(M27)=TRUE,VLOOKUP(K30,'[7]Obračun rezultata C sektora'!$D$2:$J$51,7,0),"")</f>
        <v/>
      </c>
      <c r="L27" s="522" t="str">
        <f>VLOOKUP(K30,'[7]Obračun rezultata C sektora'!$D$2:$E$51,2,FALSE)</f>
        <v/>
      </c>
      <c r="M27" s="518" t="str">
        <f>VLOOKUP(K30,'[7]Obračun rezultata C sektora'!$D$2:$H$51,5,FALSE)</f>
        <v/>
      </c>
      <c r="N27" s="520" t="str">
        <f>IF(AND(ISNUMBER(M27)=TRUE,ISNUMBER(O27)=TRUE),VLOOKUP(K30,'[7]Obračun rezultata C sektora'!$D$2:$I$51,3,FALSE),"")</f>
        <v/>
      </c>
      <c r="O27" s="519" t="str">
        <f>VLOOKUP(K30,'[7]Obračun rezultata C sektora'!D$2:$G$51,4,FALSE)</f>
        <v/>
      </c>
      <c r="P27" s="519" t="str">
        <f>VLOOKUP(L27,'[7]Pojedinačni plasman'!$A$6:$G$155,7,FALSE)</f>
        <v/>
      </c>
      <c r="Q27" s="788"/>
      <c r="R27" s="789"/>
    </row>
    <row r="28" spans="2:18" s="512" customFormat="1" ht="15" customHeight="1" x14ac:dyDescent="0.2">
      <c r="B28" s="521"/>
      <c r="C28" s="520"/>
      <c r="D28" s="518"/>
      <c r="E28" s="520"/>
      <c r="F28" s="519"/>
      <c r="G28" s="519"/>
      <c r="H28" s="788"/>
      <c r="I28" s="789"/>
      <c r="K28" s="521"/>
      <c r="L28" s="520"/>
      <c r="M28" s="518"/>
      <c r="N28" s="520"/>
      <c r="O28" s="519"/>
      <c r="P28" s="519"/>
      <c r="Q28" s="788"/>
      <c r="R28" s="789"/>
    </row>
    <row r="29" spans="2:18" s="512" customFormat="1" ht="15" customHeight="1" x14ac:dyDescent="0.2">
      <c r="B29" s="521"/>
      <c r="C29" s="520"/>
      <c r="D29" s="518"/>
      <c r="E29" s="520"/>
      <c r="F29" s="519"/>
      <c r="G29" s="519"/>
      <c r="H29" s="788"/>
      <c r="I29" s="789"/>
      <c r="K29" s="521"/>
      <c r="L29" s="520"/>
      <c r="M29" s="518"/>
      <c r="N29" s="520"/>
      <c r="O29" s="519"/>
      <c r="P29" s="519"/>
      <c r="Q29" s="788"/>
      <c r="R29" s="789"/>
    </row>
    <row r="30" spans="2:18" s="517" customFormat="1" ht="21" thickBot="1" x14ac:dyDescent="0.35">
      <c r="B30" s="783" t="str">
        <f>IF(ISNONTEXT('[7]Ekipni plasman'!$B$8)=FALSE,'[7]Ekipni plasman'!$B$8,"")</f>
        <v xml:space="preserve">DRAVA D. Mihaljevec </v>
      </c>
      <c r="C30" s="784"/>
      <c r="D30" s="785"/>
      <c r="E30" s="516">
        <f>VLOOKUP(B30,'[7]Ekipni plasman'!$B$6:$F$55,3,FALSE)</f>
        <v>15649</v>
      </c>
      <c r="F30" s="515">
        <f>VLOOKUP(B30,'[7]Ekipni plasman'!$B$6:$F$55,2,FALSE)</f>
        <v>10</v>
      </c>
      <c r="G30" s="514"/>
      <c r="H30" s="790"/>
      <c r="I30" s="791"/>
      <c r="K30" s="783" t="str">
        <f>IF(ISNONTEXT('[7]Ekipni plasman'!$B$18)=FALSE,'[7]Ekipni plasman'!$B$18,"")</f>
        <v/>
      </c>
      <c r="L30" s="784"/>
      <c r="M30" s="785"/>
      <c r="N30" s="516" t="str">
        <f>VLOOKUP(K30,'[7]Ekipni plasman'!$B$6:$F$55,3,FALSE)</f>
        <v/>
      </c>
      <c r="O30" s="515" t="str">
        <f>VLOOKUP(K30,'[7]Ekipni plasman'!$B$6:$F$55,2,FALSE)</f>
        <v/>
      </c>
      <c r="P30" s="514"/>
      <c r="Q30" s="790"/>
      <c r="R30" s="791"/>
    </row>
    <row r="31" spans="2:18" ht="12" customHeight="1" thickBot="1" x14ac:dyDescent="0.25">
      <c r="K31" s="510"/>
      <c r="M31" s="510"/>
      <c r="P31" s="510"/>
      <c r="Q31" s="511"/>
      <c r="R31" s="510"/>
    </row>
    <row r="32" spans="2:18" s="512" customFormat="1" ht="15" customHeight="1" x14ac:dyDescent="0.2">
      <c r="B32" s="527">
        <f>IF(ISNUMBER(D32)=TRUE,VLOOKUP(B37,'[7]Obračun rezultata A sektora'!$D$2:$J$51,7,0),"")</f>
        <v>16</v>
      </c>
      <c r="C32" s="526" t="str">
        <f>VLOOKUP(B37,'[7]Obračun rezultata A sektora'!$D$2:$E$51,2,FALSE)</f>
        <v>Martina Kucljak</v>
      </c>
      <c r="D32" s="525">
        <f>VLOOKUP(B37,'[7]Obračun rezultata A sektora'!$D$2:$H$51,5,FALSE)</f>
        <v>6</v>
      </c>
      <c r="E32" s="524">
        <f>IF(AND(ISNUMBER(D32)=TRUE,ISNUMBER(F32)=TRUE),VLOOKUP(B37,'[7]Obračun rezultata A sektora'!$D$2:$I$51,3,FALSE),"")</f>
        <v>3862</v>
      </c>
      <c r="F32" s="523">
        <f>VLOOKUP(B37,'[7]Obračun rezultata A sektora'!D$2:$G$51,4,FALSE)</f>
        <v>3</v>
      </c>
      <c r="G32" s="523">
        <f>VLOOKUP(C32,'[7]Pojedinačni plasman'!$A$6:$G$155,7,FALSE)</f>
        <v>9</v>
      </c>
      <c r="H32" s="786">
        <f>VLOOKUP(B37,'[7]Ekipni plasman'!$B$6:$F$55,5,FALSE)</f>
        <v>4</v>
      </c>
      <c r="I32" s="787"/>
      <c r="K32" s="527" t="str">
        <f>IF(ISNUMBER(M32)=TRUE,VLOOKUP(K37,'[7]Obračun rezultata A sektora'!$D$2:$J$51,7,0),"")</f>
        <v/>
      </c>
      <c r="L32" s="526" t="str">
        <f>VLOOKUP(K37,'[7]Obračun rezultata A sektora'!$D$2:$E$51,2,FALSE)</f>
        <v/>
      </c>
      <c r="M32" s="525" t="str">
        <f>VLOOKUP(K37,'[7]Obračun rezultata A sektora'!$D$2:$H$51,5,FALSE)</f>
        <v/>
      </c>
      <c r="N32" s="524" t="str">
        <f>IF(AND(ISNUMBER(M32)=TRUE,ISNUMBER(O32)=TRUE),VLOOKUP(K37,'[7]Obračun rezultata A sektora'!$D$2:$I$51,3,FALSE),"")</f>
        <v/>
      </c>
      <c r="O32" s="523" t="str">
        <f>VLOOKUP(K37,'[7]Obračun rezultata A sektora'!D$2:$G$51,4,FALSE)</f>
        <v/>
      </c>
      <c r="P32" s="523" t="str">
        <f>VLOOKUP(L32,'[7]Pojedinačni plasman'!$A$6:$G$155,7,FALSE)</f>
        <v/>
      </c>
      <c r="Q32" s="786" t="str">
        <f>VLOOKUP(K37,'[7]Ekipni plasman'!$B$6:$F$55,5,FALSE)</f>
        <v/>
      </c>
      <c r="R32" s="787"/>
    </row>
    <row r="33" spans="2:18" s="512" customFormat="1" ht="15" customHeight="1" x14ac:dyDescent="0.2">
      <c r="B33" s="521">
        <f>IF(ISNUMBER(D33)=TRUE,VLOOKUP(B37,'[7]Obračun rezultata B sektora'!$D$2:$J$51,7,0),"")</f>
        <v>17</v>
      </c>
      <c r="C33" s="522" t="str">
        <f>VLOOKUP(B37,'[7]Obračun rezultata B sektora'!$D$2:$E$51,2,FALSE)</f>
        <v>Nataša Ivanušec</v>
      </c>
      <c r="D33" s="518">
        <f>VLOOKUP(B37,'[7]Obračun rezultata B sektora'!$D$2:$H$51,5,FALSE)</f>
        <v>6</v>
      </c>
      <c r="E33" s="520">
        <f>IF(AND(ISNUMBER(D33)=TRUE,ISNUMBER(F33)=TRUE),VLOOKUP(B37,'[7]Obračun rezultata B sektora'!$D$2:$I$51,3,FALSE),"")</f>
        <v>1859</v>
      </c>
      <c r="F33" s="519">
        <f>VLOOKUP(B37,'[7]Obračun rezultata B sektora'!D$2:$G$51,4,FALSE)</f>
        <v>5</v>
      </c>
      <c r="G33" s="519">
        <f>VLOOKUP(C33,'[7]Pojedinačni plasman'!$A$6:$G$155,7,FALSE)</f>
        <v>15</v>
      </c>
      <c r="H33" s="788"/>
      <c r="I33" s="789"/>
      <c r="K33" s="521" t="str">
        <f>IF(ISNUMBER(M33)=TRUE,VLOOKUP(K37,'[7]Obračun rezultata B sektora'!$D$2:$J$51,7,0),"")</f>
        <v/>
      </c>
      <c r="L33" s="522" t="str">
        <f>VLOOKUP(K37,'[7]Obračun rezultata B sektora'!$D$2:$E$51,2,FALSE)</f>
        <v/>
      </c>
      <c r="M33" s="518" t="str">
        <f>VLOOKUP(K37,'[7]Obračun rezultata B sektora'!$D$2:$H$51,5,FALSE)</f>
        <v/>
      </c>
      <c r="N33" s="520" t="str">
        <f>IF(AND(ISNUMBER(M33)=TRUE,ISNUMBER(O33)=TRUE),VLOOKUP(K37,'[7]Obračun rezultata B sektora'!$D$2:$I$51,3,FALSE),"")</f>
        <v/>
      </c>
      <c r="O33" s="519" t="str">
        <f>VLOOKUP(K37,'[7]Obračun rezultata B sektora'!D$2:$G$51,4,FALSE)</f>
        <v/>
      </c>
      <c r="P33" s="519" t="str">
        <f>VLOOKUP(L33,'[7]Pojedinačni plasman'!$A$6:$G$155,7,FALSE)</f>
        <v/>
      </c>
      <c r="Q33" s="788"/>
      <c r="R33" s="789"/>
    </row>
    <row r="34" spans="2:18" s="512" customFormat="1" ht="15" customHeight="1" x14ac:dyDescent="0.2">
      <c r="B34" s="521">
        <f>IF(ISNUMBER(D34)=TRUE,VLOOKUP(B37,'[7]Obračun rezultata C sektora'!$D$2:$J$51,7,0),"")</f>
        <v>18</v>
      </c>
      <c r="C34" s="522" t="str">
        <f>VLOOKUP(B37,'[7]Obračun rezultata C sektora'!$D$2:$E$51,2,FALSE)</f>
        <v>Zrinka Kračun</v>
      </c>
      <c r="D34" s="518">
        <f>VLOOKUP(B37,'[7]Obračun rezultata C sektora'!$D$2:$H$51,5,FALSE)</f>
        <v>6</v>
      </c>
      <c r="E34" s="520">
        <f>IF(AND(ISNUMBER(D34)=TRUE,ISNUMBER(F34)=TRUE),VLOOKUP(B37,'[7]Obračun rezultata C sektora'!$D$2:$I$51,3,FALSE),"")</f>
        <v>4658</v>
      </c>
      <c r="F34" s="519">
        <f>VLOOKUP(B37,'[7]Obračun rezultata C sektora'!D$2:$G$51,4,FALSE)</f>
        <v>5</v>
      </c>
      <c r="G34" s="519">
        <f>VLOOKUP(C34,'[7]Pojedinačni plasman'!$A$6:$G$155,7,FALSE)</f>
        <v>13</v>
      </c>
      <c r="H34" s="788"/>
      <c r="I34" s="789"/>
      <c r="K34" s="521" t="str">
        <f>IF(ISNUMBER(M34)=TRUE,VLOOKUP(K37,'[7]Obračun rezultata C sektora'!$D$2:$J$51,7,0),"")</f>
        <v/>
      </c>
      <c r="L34" s="522" t="str">
        <f>VLOOKUP(K37,'[7]Obračun rezultata C sektora'!$D$2:$E$51,2,FALSE)</f>
        <v/>
      </c>
      <c r="M34" s="518" t="str">
        <f>VLOOKUP(K37,'[7]Obračun rezultata C sektora'!$D$2:$H$51,5,FALSE)</f>
        <v/>
      </c>
      <c r="N34" s="520" t="str">
        <f>IF(AND(ISNUMBER(M34)=TRUE,ISNUMBER(O34)=TRUE),VLOOKUP(K37,'[7]Obračun rezultata C sektora'!$D$2:$I$51,3,FALSE),"")</f>
        <v/>
      </c>
      <c r="O34" s="519" t="str">
        <f>VLOOKUP(K37,'[7]Obračun rezultata C sektora'!D$2:$G$51,4,FALSE)</f>
        <v/>
      </c>
      <c r="P34" s="519" t="str">
        <f>VLOOKUP(L34,'[7]Pojedinačni plasman'!$A$6:$G$155,7,FALSE)</f>
        <v/>
      </c>
      <c r="Q34" s="788"/>
      <c r="R34" s="789"/>
    </row>
    <row r="35" spans="2:18" s="512" customFormat="1" ht="15" customHeight="1" x14ac:dyDescent="0.2">
      <c r="B35" s="521"/>
      <c r="C35" s="520"/>
      <c r="D35" s="518"/>
      <c r="E35" s="520"/>
      <c r="F35" s="519"/>
      <c r="G35" s="519"/>
      <c r="H35" s="788"/>
      <c r="I35" s="789"/>
      <c r="K35" s="521"/>
      <c r="L35" s="520"/>
      <c r="M35" s="518"/>
      <c r="N35" s="520"/>
      <c r="O35" s="519"/>
      <c r="P35" s="519"/>
      <c r="Q35" s="788"/>
      <c r="R35" s="789"/>
    </row>
    <row r="36" spans="2:18" s="512" customFormat="1" ht="15" customHeight="1" x14ac:dyDescent="0.2">
      <c r="B36" s="521"/>
      <c r="C36" s="520"/>
      <c r="D36" s="518"/>
      <c r="E36" s="520"/>
      <c r="F36" s="519"/>
      <c r="G36" s="519"/>
      <c r="H36" s="788"/>
      <c r="I36" s="789"/>
      <c r="K36" s="521"/>
      <c r="L36" s="520"/>
      <c r="M36" s="518"/>
      <c r="N36" s="520"/>
      <c r="O36" s="519"/>
      <c r="P36" s="519"/>
      <c r="Q36" s="788"/>
      <c r="R36" s="789"/>
    </row>
    <row r="37" spans="2:18" s="517" customFormat="1" ht="21" thickBot="1" x14ac:dyDescent="0.35">
      <c r="B37" s="783" t="str">
        <f>IF(ISNONTEXT('[7]Ekipni plasman'!$B$9)=FALSE,'[7]Ekipni plasman'!$B$9,"")</f>
        <v>DIVER Ljubeščica</v>
      </c>
      <c r="C37" s="784"/>
      <c r="D37" s="785"/>
      <c r="E37" s="516">
        <f>VLOOKUP(B37,'[7]Ekipni plasman'!$B$6:$F$55,3,FALSE)</f>
        <v>10379</v>
      </c>
      <c r="F37" s="515">
        <f>VLOOKUP(B37,'[7]Ekipni plasman'!$B$6:$F$55,2,FALSE)</f>
        <v>13</v>
      </c>
      <c r="G37" s="514"/>
      <c r="H37" s="790"/>
      <c r="I37" s="791"/>
      <c r="K37" s="783" t="str">
        <f>IF(ISNONTEXT('[7]Ekipni plasman'!$B$19)=FALSE,'[7]Ekipni plasman'!$B$19,"")</f>
        <v/>
      </c>
      <c r="L37" s="784"/>
      <c r="M37" s="785"/>
      <c r="N37" s="516" t="str">
        <f>VLOOKUP(K37,'[7]Ekipni plasman'!$B$6:$F$55,3,FALSE)</f>
        <v/>
      </c>
      <c r="O37" s="515" t="str">
        <f>VLOOKUP(K37,'[7]Ekipni plasman'!$B$6:$F$55,2,FALSE)</f>
        <v/>
      </c>
      <c r="P37" s="514"/>
      <c r="Q37" s="790"/>
      <c r="R37" s="791"/>
    </row>
    <row r="38" spans="2:18" ht="12" customHeight="1" thickBot="1" x14ac:dyDescent="0.25">
      <c r="K38" s="510"/>
      <c r="M38" s="510"/>
      <c r="P38" s="510"/>
      <c r="Q38" s="511"/>
      <c r="R38" s="510"/>
    </row>
    <row r="39" spans="2:18" s="512" customFormat="1" ht="15" customHeight="1" x14ac:dyDescent="0.2">
      <c r="B39" s="527">
        <f>IF(ISNUMBER(D39)=TRUE,VLOOKUP(B44,'[7]Obračun rezultata A sektora'!$D$2:$J$51,7,0),"")</f>
        <v>10</v>
      </c>
      <c r="C39" s="526" t="str">
        <f>VLOOKUP(B44,'[7]Obračun rezultata A sektora'!$D$2:$E$51,2,FALSE)</f>
        <v>Simona Vlašić</v>
      </c>
      <c r="D39" s="525">
        <f>VLOOKUP(B44,'[7]Obračun rezultata A sektora'!$D$2:$H$51,5,FALSE)</f>
        <v>4</v>
      </c>
      <c r="E39" s="524">
        <f>IF(AND(ISNUMBER(D39)=TRUE,ISNUMBER(F39)=TRUE),VLOOKUP(B44,'[7]Obračun rezultata A sektora'!$D$2:$I$51,3,FALSE),"")</f>
        <v>2777</v>
      </c>
      <c r="F39" s="523">
        <f>VLOOKUP(B44,'[7]Obračun rezultata A sektora'!D$2:$G$51,4,FALSE)</f>
        <v>7</v>
      </c>
      <c r="G39" s="523">
        <f>VLOOKUP(C39,'[7]Pojedinačni plasman'!$A$6:$G$155,7,FALSE)</f>
        <v>20</v>
      </c>
      <c r="H39" s="786">
        <f>VLOOKUP(B44,'[7]Ekipni plasman'!$B$6:$F$55,5,FALSE)</f>
        <v>5</v>
      </c>
      <c r="I39" s="787"/>
      <c r="K39" s="527" t="str">
        <f>IF(ISNUMBER(M39)=TRUE,VLOOKUP(K44,'[7]Obračun rezultata A sektora'!$D$2:$J$51,7,0),"")</f>
        <v/>
      </c>
      <c r="L39" s="526" t="str">
        <f>VLOOKUP(K44,'[7]Obračun rezultata A sektora'!$D$2:$E$51,2,FALSE)</f>
        <v/>
      </c>
      <c r="M39" s="525" t="str">
        <f>VLOOKUP(K44,'[7]Obračun rezultata A sektora'!$D$2:$H$51,5,FALSE)</f>
        <v/>
      </c>
      <c r="N39" s="524" t="str">
        <f>IF(AND(ISNUMBER(M39)=TRUE,ISNUMBER(O39)=TRUE),VLOOKUP(K44,'[7]Obračun rezultata A sektora'!$D$2:$I$51,3,FALSE),"")</f>
        <v/>
      </c>
      <c r="O39" s="523" t="str">
        <f>VLOOKUP(K44,'[7]Obračun rezultata A sektora'!D$2:$G$51,4,FALSE)</f>
        <v/>
      </c>
      <c r="P39" s="523" t="str">
        <f>VLOOKUP(L39,'[7]Pojedinačni plasman'!$A$6:$G$155,7,FALSE)</f>
        <v/>
      </c>
      <c r="Q39" s="786" t="str">
        <f>VLOOKUP(K44,'[7]Ekipni plasman'!$B$6:$F$55,5,FALSE)</f>
        <v/>
      </c>
      <c r="R39" s="787"/>
    </row>
    <row r="40" spans="2:18" s="512" customFormat="1" ht="15" customHeight="1" x14ac:dyDescent="0.2">
      <c r="B40" s="521">
        <f>IF(ISNUMBER(D40)=TRUE,VLOOKUP(B44,'[7]Obračun rezultata B sektora'!$D$2:$J$51,7,0),"")</f>
        <v>11</v>
      </c>
      <c r="C40" s="522" t="str">
        <f>VLOOKUP(B44,'[7]Obračun rezultata B sektora'!$D$2:$E$51,2,FALSE)</f>
        <v>Lidija Orač</v>
      </c>
      <c r="D40" s="518">
        <f>VLOOKUP(B44,'[7]Obračun rezultata B sektora'!$D$2:$H$51,5,FALSE)</f>
        <v>4</v>
      </c>
      <c r="E40" s="520">
        <f>IF(AND(ISNUMBER(D40)=TRUE,ISNUMBER(F40)=TRUE),VLOOKUP(B44,'[7]Obračun rezultata B sektora'!$D$2:$I$51,3,FALSE),"")</f>
        <v>2741</v>
      </c>
      <c r="F40" s="519">
        <f>VLOOKUP(B44,'[7]Obračun rezultata B sektora'!D$2:$G$51,4,FALSE)</f>
        <v>4</v>
      </c>
      <c r="G40" s="519">
        <f>VLOOKUP(C40,'[7]Pojedinačni plasman'!$A$6:$G$155,7,FALSE)</f>
        <v>12</v>
      </c>
      <c r="H40" s="788"/>
      <c r="I40" s="789"/>
      <c r="K40" s="521" t="str">
        <f>IF(ISNUMBER(M40)=TRUE,VLOOKUP(K44,'[7]Obračun rezultata B sektora'!$D$2:$J$51,7,0),"")</f>
        <v/>
      </c>
      <c r="L40" s="522" t="str">
        <f>VLOOKUP(K44,'[7]Obračun rezultata B sektora'!$D$2:$E$51,2,FALSE)</f>
        <v/>
      </c>
      <c r="M40" s="518" t="str">
        <f>VLOOKUP(K44,'[7]Obračun rezultata B sektora'!$D$2:$H$51,5,FALSE)</f>
        <v/>
      </c>
      <c r="N40" s="520" t="str">
        <f>IF(AND(ISNUMBER(M40)=TRUE,ISNUMBER(O40)=TRUE),VLOOKUP(K44,'[7]Obračun rezultata B sektora'!$D$2:$I$51,3,FALSE),"")</f>
        <v/>
      </c>
      <c r="O40" s="519" t="str">
        <f>VLOOKUP(K44,'[7]Obračun rezultata B sektora'!D$2:$G$51,4,FALSE)</f>
        <v/>
      </c>
      <c r="P40" s="519" t="str">
        <f>VLOOKUP(L40,'[7]Pojedinačni plasman'!$A$6:$G$155,7,FALSE)</f>
        <v/>
      </c>
      <c r="Q40" s="788"/>
      <c r="R40" s="789"/>
    </row>
    <row r="41" spans="2:18" s="512" customFormat="1" ht="15" customHeight="1" x14ac:dyDescent="0.2">
      <c r="B41" s="521">
        <f>IF(ISNUMBER(D41)=TRUE,VLOOKUP(B44,'[7]Obračun rezultata C sektora'!$D$2:$J$51,7,0),"")</f>
        <v>12</v>
      </c>
      <c r="C41" s="522" t="str">
        <f>VLOOKUP(B44,'[7]Obračun rezultata C sektora'!$D$2:$E$51,2,FALSE)</f>
        <v>Ivana Vadla</v>
      </c>
      <c r="D41" s="518">
        <f>VLOOKUP(B44,'[7]Obračun rezultata C sektora'!$D$2:$H$51,5,FALSE)</f>
        <v>4</v>
      </c>
      <c r="E41" s="520">
        <f>IF(AND(ISNUMBER(D41)=TRUE,ISNUMBER(F41)=TRUE),VLOOKUP(B44,'[7]Obračun rezultata C sektora'!$D$2:$I$51,3,FALSE),"")</f>
        <v>4687</v>
      </c>
      <c r="F41" s="519">
        <f>VLOOKUP(B44,'[7]Obračun rezultata C sektora'!D$2:$G$51,4,FALSE)</f>
        <v>4</v>
      </c>
      <c r="G41" s="519">
        <f>VLOOKUP(C41,'[7]Pojedinačni plasman'!$A$6:$G$155,7,FALSE)</f>
        <v>10</v>
      </c>
      <c r="H41" s="788"/>
      <c r="I41" s="789"/>
      <c r="K41" s="521" t="str">
        <f>IF(ISNUMBER(M41)=TRUE,VLOOKUP(K44,'[7]Obračun rezultata C sektora'!$D$2:$J$51,7,0),"")</f>
        <v/>
      </c>
      <c r="L41" s="522" t="str">
        <f>VLOOKUP(K44,'[7]Obračun rezultata C sektora'!$D$2:$E$51,2,FALSE)</f>
        <v/>
      </c>
      <c r="M41" s="518" t="str">
        <f>VLOOKUP(K44,'[7]Obračun rezultata C sektora'!$D$2:$H$51,5,FALSE)</f>
        <v/>
      </c>
      <c r="N41" s="520" t="str">
        <f>IF(AND(ISNUMBER(M41)=TRUE,ISNUMBER(O41)=TRUE),VLOOKUP(K44,'[7]Obračun rezultata C sektora'!$D$2:$I$51,3,FALSE),"")</f>
        <v/>
      </c>
      <c r="O41" s="519" t="str">
        <f>VLOOKUP(K44,'[7]Obračun rezultata C sektora'!D$2:$G$51,4,FALSE)</f>
        <v/>
      </c>
      <c r="P41" s="519" t="str">
        <f>VLOOKUP(L41,'[7]Pojedinačni plasman'!$A$6:$G$155,7,FALSE)</f>
        <v/>
      </c>
      <c r="Q41" s="788"/>
      <c r="R41" s="789"/>
    </row>
    <row r="42" spans="2:18" s="512" customFormat="1" ht="15" customHeight="1" x14ac:dyDescent="0.2">
      <c r="B42" s="521"/>
      <c r="C42" s="520"/>
      <c r="D42" s="518"/>
      <c r="E42" s="520"/>
      <c r="F42" s="519"/>
      <c r="G42" s="519"/>
      <c r="H42" s="788"/>
      <c r="I42" s="789"/>
      <c r="K42" s="521"/>
      <c r="L42" s="520"/>
      <c r="M42" s="518"/>
      <c r="N42" s="520"/>
      <c r="O42" s="519"/>
      <c r="P42" s="519"/>
      <c r="Q42" s="788"/>
      <c r="R42" s="789"/>
    </row>
    <row r="43" spans="2:18" s="512" customFormat="1" ht="15" customHeight="1" x14ac:dyDescent="0.2">
      <c r="B43" s="521"/>
      <c r="C43" s="520"/>
      <c r="D43" s="518"/>
      <c r="E43" s="520"/>
      <c r="F43" s="519"/>
      <c r="G43" s="519"/>
      <c r="H43" s="788"/>
      <c r="I43" s="789"/>
      <c r="K43" s="521"/>
      <c r="L43" s="520"/>
      <c r="M43" s="518"/>
      <c r="N43" s="520"/>
      <c r="O43" s="519"/>
      <c r="P43" s="519"/>
      <c r="Q43" s="788"/>
      <c r="R43" s="789"/>
    </row>
    <row r="44" spans="2:18" s="517" customFormat="1" ht="21" thickBot="1" x14ac:dyDescent="0.35">
      <c r="B44" s="783" t="str">
        <f>IF(ISNONTEXT('[7]Ekipni plasman'!$B$10)=FALSE,'[7]Ekipni plasman'!$B$10,"")</f>
        <v>KLEN S. Marija</v>
      </c>
      <c r="C44" s="784"/>
      <c r="D44" s="785"/>
      <c r="E44" s="516">
        <f>VLOOKUP(B44,'[7]Ekipni plasman'!$B$6:$F$55,3,FALSE)</f>
        <v>10205</v>
      </c>
      <c r="F44" s="515">
        <f>VLOOKUP(B44,'[7]Ekipni plasman'!$B$6:$F$55,2,FALSE)</f>
        <v>15</v>
      </c>
      <c r="G44" s="514"/>
      <c r="H44" s="790"/>
      <c r="I44" s="791"/>
      <c r="K44" s="783" t="str">
        <f>IF(ISNONTEXT('[7]Ekipni plasman'!$B$20)=FALSE,'[7]Ekipni plasman'!$B$20,"")</f>
        <v/>
      </c>
      <c r="L44" s="784"/>
      <c r="M44" s="785"/>
      <c r="N44" s="516" t="str">
        <f>VLOOKUP(K44,'[7]Ekipni plasman'!$B$6:$F$55,3,FALSE)</f>
        <v/>
      </c>
      <c r="O44" s="515" t="str">
        <f>VLOOKUP(K44,'[7]Ekipni plasman'!$B$6:$F$55,2,FALSE)</f>
        <v/>
      </c>
      <c r="P44" s="514"/>
      <c r="Q44" s="790"/>
      <c r="R44" s="791"/>
    </row>
    <row r="45" spans="2:18" ht="12" customHeight="1" thickBot="1" x14ac:dyDescent="0.25"/>
    <row r="46" spans="2:18" s="512" customFormat="1" ht="15" customHeight="1" x14ac:dyDescent="0.2">
      <c r="B46" s="527" t="str">
        <f>IF(ISNUMBER(D46)=TRUE,VLOOKUP(B51,'[7]Obračun rezultata A sektora'!$D$2:$J$51,7,0),"")</f>
        <v/>
      </c>
      <c r="C46" s="526" t="str">
        <f>VLOOKUP(B51,'[7]Obračun rezultata A sektora'!$D$2:$E$51,2,FALSE)</f>
        <v/>
      </c>
      <c r="D46" s="525" t="str">
        <f>VLOOKUP(B51,'[7]Obračun rezultata A sektora'!$D$2:$H$51,5,FALSE)</f>
        <v/>
      </c>
      <c r="E46" s="524" t="str">
        <f>IF(AND(ISNUMBER(D46)=TRUE,ISNUMBER(F46)=TRUE),VLOOKUP(B51,'[7]Obračun rezultata A sektora'!$D$2:$I$51,3,FALSE),"")</f>
        <v/>
      </c>
      <c r="F46" s="523">
        <f>VLOOKUP(B51,'[7]Obračun rezultata A sektora'!$D$2:G$51,4,FALSE)</f>
        <v>9</v>
      </c>
      <c r="G46" s="523" t="str">
        <f>VLOOKUP(C46,'[7]Pojedinačni plasman'!$A$6:$G$155,7,FALSE)</f>
        <v/>
      </c>
      <c r="H46" s="786">
        <f>VLOOKUP(B51,'[7]Ekipni plasman'!$B$6:$F$55,5,FALSE)</f>
        <v>6</v>
      </c>
      <c r="I46" s="787"/>
      <c r="K46" s="527" t="str">
        <f>IF(ISNUMBER(M46)=TRUE,VLOOKUP(K51,'[7]Obračun rezultata A sektora'!$D$2:$J$51,7,0),"")</f>
        <v/>
      </c>
      <c r="L46" s="526" t="str">
        <f>VLOOKUP(K51,'[7]Obračun rezultata A sektora'!$D$2:$E$51,2,FALSE)</f>
        <v/>
      </c>
      <c r="M46" s="525" t="str">
        <f>VLOOKUP(K51,'[7]Obračun rezultata A sektora'!$D$2:$H$51,5,FALSE)</f>
        <v/>
      </c>
      <c r="N46" s="524" t="str">
        <f>IF(AND(ISNUMBER(M46)=TRUE,ISNUMBER(O46)=TRUE),VLOOKUP(K51,'[7]Obračun rezultata A sektora'!$D$2:$I$51,3,FALSE),"")</f>
        <v/>
      </c>
      <c r="O46" s="523" t="str">
        <f>VLOOKUP(K51,'[7]Obračun rezultata A sektora'!$D$2:G$51,4,FALSE)</f>
        <v/>
      </c>
      <c r="P46" s="523" t="str">
        <f>VLOOKUP(L46,'[7]Pojedinačni plasman'!$A$6:$G$155,7,FALSE)</f>
        <v/>
      </c>
      <c r="Q46" s="786" t="str">
        <f>VLOOKUP(K51,'[7]Ekipni plasman'!$B$6:$F$55,5,FALSE)</f>
        <v/>
      </c>
      <c r="R46" s="787"/>
    </row>
    <row r="47" spans="2:18" s="512" customFormat="1" ht="15" customHeight="1" x14ac:dyDescent="0.2">
      <c r="B47" s="521">
        <f>IF(ISNUMBER(D47)=TRUE,VLOOKUP(B51,'[7]Obračun rezultata B sektora'!$D$2:$J$51,7,0),"")</f>
        <v>14</v>
      </c>
      <c r="C47" s="522" t="str">
        <f>VLOOKUP(B51,'[7]Obračun rezultata B sektora'!$D$2:$E$51,2,FALSE)</f>
        <v>Sanja Oreški</v>
      </c>
      <c r="D47" s="518">
        <f>VLOOKUP(B51,'[7]Obračun rezultata B sektora'!$D$2:$H$51,5,FALSE)</f>
        <v>5</v>
      </c>
      <c r="E47" s="520">
        <f>IF(AND(ISNUMBER(D47)=TRUE,ISNUMBER(F47)=TRUE),VLOOKUP(B51,'[7]Obračun rezultata B sektora'!$D$2:$I$51,3,FALSE),"")</f>
        <v>1146</v>
      </c>
      <c r="F47" s="519">
        <f>VLOOKUP(B51,'[7]Obračun rezultata B sektora'!$D$2:G$51,4,FALSE)</f>
        <v>8</v>
      </c>
      <c r="G47" s="519">
        <f>VLOOKUP(C47,'[7]Pojedinačni plasman'!$A$6:$G$155,7,FALSE)</f>
        <v>22</v>
      </c>
      <c r="H47" s="788"/>
      <c r="I47" s="789"/>
      <c r="K47" s="521" t="str">
        <f>IF(ISNUMBER(M47)=TRUE,VLOOKUP(K51,'[7]Obračun rezultata B sektora'!$D$2:$J$51,7,0),"")</f>
        <v/>
      </c>
      <c r="L47" s="522" t="str">
        <f>VLOOKUP(K51,'[7]Obračun rezultata B sektora'!$D$2:$E$51,2,FALSE)</f>
        <v/>
      </c>
      <c r="M47" s="518" t="str">
        <f>VLOOKUP(K51,'[7]Obračun rezultata B sektora'!$D$2:$H$51,5,FALSE)</f>
        <v/>
      </c>
      <c r="N47" s="520" t="str">
        <f>IF(AND(ISNUMBER(M47)=TRUE,ISNUMBER(O47)=TRUE),VLOOKUP(K51,'[7]Obračun rezultata B sektora'!$D$2:$I$51,3,FALSE),"")</f>
        <v/>
      </c>
      <c r="O47" s="519" t="str">
        <f>VLOOKUP(K51,'[7]Obračun rezultata B sektora'!$D$2:G$51,4,FALSE)</f>
        <v/>
      </c>
      <c r="P47" s="519" t="str">
        <f>VLOOKUP(L47,'[7]Pojedinačni plasman'!$A$6:$G$155,7,FALSE)</f>
        <v/>
      </c>
      <c r="Q47" s="788"/>
      <c r="R47" s="789"/>
    </row>
    <row r="48" spans="2:18" s="512" customFormat="1" ht="15" customHeight="1" x14ac:dyDescent="0.2">
      <c r="B48" s="521">
        <f>IF(ISNUMBER(D48)=TRUE,VLOOKUP(B51,'[7]Obračun rezultata C sektora'!$D$2:$J$51,7,0),"")</f>
        <v>15</v>
      </c>
      <c r="C48" s="522" t="str">
        <f>VLOOKUP(B51,'[7]Obračun rezultata C sektora'!$D$2:$E$51,2,FALSE)</f>
        <v>Tatjana Štajduhar</v>
      </c>
      <c r="D48" s="518">
        <f>VLOOKUP(B51,'[7]Obračun rezultata C sektora'!$D$2:$H$51,5,FALSE)</f>
        <v>5</v>
      </c>
      <c r="E48" s="520">
        <f>IF(AND(ISNUMBER(D48)=TRUE,ISNUMBER(F48)=TRUE),VLOOKUP(B51,'[7]Obračun rezultata C sektora'!$D$2:$I$51,3,FALSE),"")</f>
        <v>7366</v>
      </c>
      <c r="F48" s="519">
        <f>VLOOKUP(B51,'[7]Obračun rezultata C sektora'!$D$2:G$51,4,FALSE)</f>
        <v>2</v>
      </c>
      <c r="G48" s="519">
        <f>VLOOKUP(C48,'[7]Pojedinačni plasman'!$A$6:$G$155,7,FALSE)</f>
        <v>4</v>
      </c>
      <c r="H48" s="788"/>
      <c r="I48" s="789"/>
      <c r="K48" s="521" t="str">
        <f>IF(ISNUMBER(M48)=TRUE,VLOOKUP(K51,'[7]Obračun rezultata C sektora'!$D$2:$J$51,7,0),"")</f>
        <v/>
      </c>
      <c r="L48" s="522" t="str">
        <f>VLOOKUP(K51,'[7]Obračun rezultata C sektora'!$D$2:$E$51,2,FALSE)</f>
        <v/>
      </c>
      <c r="M48" s="518" t="str">
        <f>VLOOKUP(K51,'[7]Obračun rezultata C sektora'!$D$2:$H$51,5,FALSE)</f>
        <v/>
      </c>
      <c r="N48" s="520" t="str">
        <f>IF(AND(ISNUMBER(M48)=TRUE,ISNUMBER(O48)=TRUE),VLOOKUP(K51,'[7]Obračun rezultata C sektora'!$D$2:$I$51,3,FALSE),"")</f>
        <v/>
      </c>
      <c r="O48" s="519" t="str">
        <f>VLOOKUP(K51,'[7]Obračun rezultata C sektora'!$D$2:G$51,4,FALSE)</f>
        <v/>
      </c>
      <c r="P48" s="519" t="str">
        <f>VLOOKUP(L48,'[7]Pojedinačni plasman'!$A$6:$G$155,7,FALSE)</f>
        <v/>
      </c>
      <c r="Q48" s="788"/>
      <c r="R48" s="789"/>
    </row>
    <row r="49" spans="2:18" s="512" customFormat="1" ht="15" customHeight="1" x14ac:dyDescent="0.2">
      <c r="B49" s="521"/>
      <c r="C49" s="520"/>
      <c r="D49" s="518"/>
      <c r="E49" s="520"/>
      <c r="F49" s="519"/>
      <c r="G49" s="519"/>
      <c r="H49" s="788"/>
      <c r="I49" s="789"/>
      <c r="K49" s="521"/>
      <c r="L49" s="520"/>
      <c r="M49" s="518"/>
      <c r="N49" s="520"/>
      <c r="O49" s="519"/>
      <c r="P49" s="519"/>
      <c r="Q49" s="788"/>
      <c r="R49" s="789"/>
    </row>
    <row r="50" spans="2:18" s="512" customFormat="1" ht="15" customHeight="1" x14ac:dyDescent="0.2">
      <c r="B50" s="521"/>
      <c r="C50" s="520"/>
      <c r="D50" s="518"/>
      <c r="E50" s="520"/>
      <c r="F50" s="519"/>
      <c r="G50" s="519"/>
      <c r="H50" s="788"/>
      <c r="I50" s="789"/>
      <c r="K50" s="521"/>
      <c r="L50" s="520"/>
      <c r="M50" s="518"/>
      <c r="N50" s="520"/>
      <c r="O50" s="519"/>
      <c r="P50" s="519"/>
      <c r="Q50" s="788"/>
      <c r="R50" s="789"/>
    </row>
    <row r="51" spans="2:18" ht="21" thickBot="1" x14ac:dyDescent="0.35">
      <c r="B51" s="783" t="str">
        <f>IF(ISNONTEXT('[7]Ekipni plasman'!$B$11)=FALSE,'[7]Ekipni plasman'!$B$11,"")</f>
        <v>KOPRIVNICA Koprivnica</v>
      </c>
      <c r="C51" s="784"/>
      <c r="D51" s="785"/>
      <c r="E51" s="516">
        <f>VLOOKUP(B51,'[7]Ekipni plasman'!$B$6:$F$55,3,FALSE)</f>
        <v>8512</v>
      </c>
      <c r="F51" s="515">
        <f>VLOOKUP(B51,'[7]Ekipni plasman'!$B$6:$F$55,2,FALSE)</f>
        <v>19</v>
      </c>
      <c r="G51" s="514"/>
      <c r="H51" s="790"/>
      <c r="I51" s="791"/>
      <c r="J51" s="517"/>
      <c r="K51" s="783" t="str">
        <f>IF(ISNONTEXT('[7]Ekipni plasman'!$B$21)=FALSE,'[7]Ekipni plasman'!$B$21,"")</f>
        <v/>
      </c>
      <c r="L51" s="784"/>
      <c r="M51" s="785"/>
      <c r="N51" s="516" t="str">
        <f>VLOOKUP(K51,'[7]Ekipni plasman'!$B$6:$F$55,3,FALSE)</f>
        <v/>
      </c>
      <c r="O51" s="515" t="str">
        <f>VLOOKUP(K51,'[7]Ekipni plasman'!$B$6:$F$55,2,FALSE)</f>
        <v/>
      </c>
      <c r="P51" s="514"/>
      <c r="Q51" s="790"/>
      <c r="R51" s="791"/>
    </row>
    <row r="52" spans="2:18" ht="12" customHeight="1" thickBot="1" x14ac:dyDescent="0.25">
      <c r="B52" s="507"/>
      <c r="D52" s="507"/>
      <c r="G52" s="507"/>
      <c r="H52" s="508"/>
      <c r="I52" s="507"/>
    </row>
    <row r="53" spans="2:18" s="512" customFormat="1" ht="15" customHeight="1" x14ac:dyDescent="0.2">
      <c r="B53" s="527">
        <f>IF(ISNUMBER(D53)=TRUE,VLOOKUP(B58,'[7]Obračun rezultata A sektora'!$D$2:$J$51,7,0),"")</f>
        <v>1</v>
      </c>
      <c r="C53" s="526" t="str">
        <f>VLOOKUP(B58,'[7]Obračun rezultata A sektora'!$D$2:$E$51,2,FALSE)</f>
        <v>Ljiljana Koščak</v>
      </c>
      <c r="D53" s="525">
        <f>VLOOKUP(B58,'[7]Obračun rezultata A sektora'!$D$2:$H$51,5,FALSE)</f>
        <v>1</v>
      </c>
      <c r="E53" s="524">
        <f>IF(AND(ISNUMBER(D53)=TRUE,ISNUMBER(F53)=TRUE),VLOOKUP(B58,'[7]Obračun rezultata A sektora'!$D$2:$I$51,3,FALSE),"")</f>
        <v>2829</v>
      </c>
      <c r="F53" s="523">
        <f>VLOOKUP(B58,'[7]Obračun rezultata A sektora'!$D$2:G$51,4,FALSE)</f>
        <v>6</v>
      </c>
      <c r="G53" s="523">
        <f>VLOOKUP(C53,'[7]Pojedinačni plasman'!$A$6:$G$155,7,FALSE)</f>
        <v>17</v>
      </c>
      <c r="H53" s="786">
        <f>VLOOKUP(B58,'[7]Ekipni plasman'!$B$6:$F$55,5,FALSE)</f>
        <v>7</v>
      </c>
      <c r="I53" s="787"/>
      <c r="K53" s="527" t="str">
        <f>IF(ISNUMBER(M53)=TRUE,VLOOKUP(K58,'[7]Obračun rezultata A sektora'!$D$2:$J$51,7,0),"")</f>
        <v/>
      </c>
      <c r="L53" s="526" t="str">
        <f>VLOOKUP(K58,'[7]Obračun rezultata A sektora'!$D$2:$E$51,2,FALSE)</f>
        <v/>
      </c>
      <c r="M53" s="525" t="str">
        <f>VLOOKUP(K58,'[7]Obračun rezultata A sektora'!$D$2:$H$51,5,FALSE)</f>
        <v/>
      </c>
      <c r="N53" s="524" t="str">
        <f>IF(AND(ISNUMBER(M53)=TRUE,ISNUMBER(O53)=TRUE),VLOOKUP(K58,'[7]Obračun rezultata A sektora'!$D$2:$I$51,3,FALSE),"")</f>
        <v/>
      </c>
      <c r="O53" s="523" t="str">
        <f>VLOOKUP(K58,'[7]Obračun rezultata A sektora'!$D$2:G$51,4,FALSE)</f>
        <v/>
      </c>
      <c r="P53" s="523" t="str">
        <f>VLOOKUP(L53,'[7]Pojedinačni plasman'!$A$6:$G$155,7,FALSE)</f>
        <v/>
      </c>
      <c r="Q53" s="786" t="str">
        <f>VLOOKUP(K58,'[7]Ekipni plasman'!$B$6:$F$55,5,FALSE)</f>
        <v/>
      </c>
      <c r="R53" s="787"/>
    </row>
    <row r="54" spans="2:18" s="512" customFormat="1" ht="15" customHeight="1" x14ac:dyDescent="0.2">
      <c r="B54" s="521">
        <f>IF(ISNUMBER(D54)=TRUE,VLOOKUP(B58,'[7]Obračun rezultata B sektora'!$D$2:$J$51,7,0),"")</f>
        <v>2</v>
      </c>
      <c r="C54" s="522" t="str">
        <f>VLOOKUP(B58,'[7]Obračun rezultata B sektora'!$D$2:$E$51,2,FALSE)</f>
        <v>Lea Bartolić</v>
      </c>
      <c r="D54" s="518">
        <f>VLOOKUP(B58,'[7]Obračun rezultata B sektora'!$D$2:$H$51,5,FALSE)</f>
        <v>1</v>
      </c>
      <c r="E54" s="520">
        <f>IF(AND(ISNUMBER(D54)=TRUE,ISNUMBER(F54)=TRUE),VLOOKUP(B58,'[7]Obračun rezultata B sektora'!$D$2:$I$51,3,FALSE),"")</f>
        <v>1261</v>
      </c>
      <c r="F54" s="519">
        <f>VLOOKUP(B58,'[7]Obračun rezultata B sektora'!$D$2:G$51,4,FALSE)</f>
        <v>7</v>
      </c>
      <c r="G54" s="519">
        <f>VLOOKUP(C54,'[7]Pojedinačni plasman'!$A$6:$G$155,7,FALSE)</f>
        <v>21</v>
      </c>
      <c r="H54" s="788"/>
      <c r="I54" s="789"/>
      <c r="K54" s="521" t="str">
        <f>IF(ISNUMBER(M54)=TRUE,VLOOKUP(K58,'[7]Obračun rezultata B sektora'!$D$2:$J$51,7,0),"")</f>
        <v/>
      </c>
      <c r="L54" s="522" t="str">
        <f>VLOOKUP(K58,'[7]Obračun rezultata B sektora'!$D$2:$E$51,2,FALSE)</f>
        <v/>
      </c>
      <c r="M54" s="518" t="str">
        <f>VLOOKUP(K58,'[7]Obračun rezultata B sektora'!$D$2:$H$51,5,FALSE)</f>
        <v/>
      </c>
      <c r="N54" s="520" t="str">
        <f>IF(AND(ISNUMBER(M54)=TRUE,ISNUMBER(O54)=TRUE),VLOOKUP(K58,'[7]Obračun rezultata B sektora'!$D$2:$I$51,3,FALSE),"")</f>
        <v/>
      </c>
      <c r="O54" s="519" t="str">
        <f>VLOOKUP(K58,'[7]Obračun rezultata B sektora'!$D$2:G$51,4,FALSE)</f>
        <v/>
      </c>
      <c r="P54" s="519" t="str">
        <f>VLOOKUP(L54,'[7]Pojedinačni plasman'!$A$6:$G$155,7,FALSE)</f>
        <v/>
      </c>
      <c r="Q54" s="788"/>
      <c r="R54" s="789"/>
    </row>
    <row r="55" spans="2:18" s="512" customFormat="1" ht="15" customHeight="1" x14ac:dyDescent="0.2">
      <c r="B55" s="521">
        <f>IF(ISNUMBER(D55)=TRUE,VLOOKUP(B58,'[7]Obračun rezultata C sektora'!$D$2:$J$51,7,0),"")</f>
        <v>3</v>
      </c>
      <c r="C55" s="522" t="str">
        <f>VLOOKUP(B58,'[7]Obračun rezultata C sektora'!$D$2:$E$51,2,FALSE)</f>
        <v>Iva Betlehem</v>
      </c>
      <c r="D55" s="518">
        <f>VLOOKUP(B58,'[7]Obračun rezultata C sektora'!$D$2:$H$51,5,FALSE)</f>
        <v>1</v>
      </c>
      <c r="E55" s="520">
        <f>IF(AND(ISNUMBER(D55)=TRUE,ISNUMBER(F55)=TRUE),VLOOKUP(B58,'[7]Obračun rezultata C sektora'!$D$2:$I$51,3,FALSE),"")</f>
        <v>4369</v>
      </c>
      <c r="F55" s="519">
        <f>VLOOKUP(B58,'[7]Obračun rezultata C sektora'!$D$2:G$51,4,FALSE)</f>
        <v>6</v>
      </c>
      <c r="G55" s="519">
        <f>VLOOKUP(C55,'[7]Pojedinačni plasman'!$A$6:$G$155,7,FALSE)</f>
        <v>16</v>
      </c>
      <c r="H55" s="788"/>
      <c r="I55" s="789"/>
      <c r="K55" s="521" t="str">
        <f>IF(ISNUMBER(M55)=TRUE,VLOOKUP(K58,'[7]Obračun rezultata C sektora'!$D$2:$J$51,7,0),"")</f>
        <v/>
      </c>
      <c r="L55" s="522" t="str">
        <f>VLOOKUP(K58,'[7]Obračun rezultata C sektora'!$D$2:$E$51,2,FALSE)</f>
        <v/>
      </c>
      <c r="M55" s="518" t="str">
        <f>VLOOKUP(K58,'[7]Obračun rezultata C sektora'!$D$2:$H$51,5,FALSE)</f>
        <v/>
      </c>
      <c r="N55" s="520" t="str">
        <f>IF(AND(ISNUMBER(M55)=TRUE,ISNUMBER(O55)=TRUE),VLOOKUP(K58,'[7]Obračun rezultata C sektora'!$D$2:$I$51,3,FALSE),"")</f>
        <v/>
      </c>
      <c r="O55" s="519" t="str">
        <f>VLOOKUP(K58,'[7]Obračun rezultata C sektora'!$D$2:G$51,4,FALSE)</f>
        <v/>
      </c>
      <c r="P55" s="519" t="str">
        <f>VLOOKUP(L55,'[7]Pojedinačni plasman'!$A$6:$G$155,7,FALSE)</f>
        <v/>
      </c>
      <c r="Q55" s="788"/>
      <c r="R55" s="789"/>
    </row>
    <row r="56" spans="2:18" s="512" customFormat="1" ht="15" customHeight="1" x14ac:dyDescent="0.2">
      <c r="B56" s="521"/>
      <c r="C56" s="520"/>
      <c r="D56" s="518"/>
      <c r="E56" s="520"/>
      <c r="F56" s="519"/>
      <c r="G56" s="519"/>
      <c r="H56" s="788"/>
      <c r="I56" s="789"/>
      <c r="K56" s="521"/>
      <c r="L56" s="520"/>
      <c r="M56" s="518"/>
      <c r="N56" s="520"/>
      <c r="O56" s="519"/>
      <c r="P56" s="519"/>
      <c r="Q56" s="788"/>
      <c r="R56" s="789"/>
    </row>
    <row r="57" spans="2:18" s="512" customFormat="1" ht="15" customHeight="1" x14ac:dyDescent="0.2">
      <c r="B57" s="521"/>
      <c r="C57" s="520"/>
      <c r="D57" s="518"/>
      <c r="E57" s="520"/>
      <c r="F57" s="519"/>
      <c r="G57" s="519"/>
      <c r="H57" s="788"/>
      <c r="I57" s="789"/>
      <c r="K57" s="521"/>
      <c r="L57" s="520"/>
      <c r="M57" s="518"/>
      <c r="N57" s="520"/>
      <c r="O57" s="519"/>
      <c r="P57" s="519"/>
      <c r="Q57" s="788"/>
      <c r="R57" s="789"/>
    </row>
    <row r="58" spans="2:18" ht="21" thickBot="1" x14ac:dyDescent="0.35">
      <c r="B58" s="783" t="str">
        <f>IF(ISNONTEXT('[7]Ekipni plasman'!$B$12)=FALSE,'[7]Ekipni plasman'!$B$12,"")</f>
        <v>TSH Čakovec</v>
      </c>
      <c r="C58" s="784"/>
      <c r="D58" s="785"/>
      <c r="E58" s="516">
        <f>VLOOKUP(B58,'[7]Ekipni plasman'!$B$6:$F$55,3,FALSE)</f>
        <v>8459</v>
      </c>
      <c r="F58" s="515">
        <f>VLOOKUP(B58,'[7]Ekipni plasman'!$B$6:$F$55,2,FALSE)</f>
        <v>19</v>
      </c>
      <c r="G58" s="514"/>
      <c r="H58" s="790"/>
      <c r="I58" s="791"/>
      <c r="J58" s="517"/>
      <c r="K58" s="783" t="str">
        <f>IF(ISNONTEXT('[7]Ekipni plasman'!$B$22)=FALSE,'[7]Ekipni plasman'!$B$22,"")</f>
        <v/>
      </c>
      <c r="L58" s="784"/>
      <c r="M58" s="785"/>
      <c r="N58" s="516" t="str">
        <f>VLOOKUP(K58,'[7]Ekipni plasman'!$B$6:$F$55,3,FALSE)</f>
        <v/>
      </c>
      <c r="O58" s="515" t="str">
        <f>VLOOKUP(K58,'[7]Ekipni plasman'!$B$6:$F$55,2,FALSE)</f>
        <v/>
      </c>
      <c r="P58" s="514"/>
      <c r="Q58" s="790"/>
      <c r="R58" s="791"/>
    </row>
    <row r="59" spans="2:18" ht="12" customHeight="1" thickBot="1" x14ac:dyDescent="0.25">
      <c r="B59" s="507"/>
      <c r="D59" s="507"/>
      <c r="G59" s="507"/>
      <c r="H59" s="508"/>
      <c r="I59" s="507"/>
    </row>
    <row r="60" spans="2:18" s="512" customFormat="1" ht="15" customHeight="1" x14ac:dyDescent="0.2">
      <c r="B60" s="527">
        <f>IF(ISNUMBER(D60)=TRUE,VLOOKUP(B65,'[7]Obračun rezultata A sektora'!$D$2:$J$51,7,0),"")</f>
        <v>22</v>
      </c>
      <c r="C60" s="526" t="str">
        <f>VLOOKUP(B65,'[7]Obračun rezultata A sektora'!$D$2:$E$51,2,FALSE)</f>
        <v>Marija  Remenarić</v>
      </c>
      <c r="D60" s="525">
        <f>VLOOKUP(B65,'[7]Obračun rezultata A sektora'!$D$2:$H$51,5,FALSE)</f>
        <v>8</v>
      </c>
      <c r="E60" s="524">
        <f>IF(AND(ISNUMBER(D60)=TRUE,ISNUMBER(F60)=TRUE),VLOOKUP(B65,'[7]Obračun rezultata A sektora'!$D$2:$I$51,3,FALSE),"")</f>
        <v>3677</v>
      </c>
      <c r="F60" s="523">
        <f>VLOOKUP(B65,'[7]Obračun rezultata A sektora'!$D$2:G$51,4,FALSE)</f>
        <v>4</v>
      </c>
      <c r="G60" s="523">
        <f>VLOOKUP(C60,'[7]Pojedinačni plasman'!$A$6:$G$155,7,FALSE)</f>
        <v>11</v>
      </c>
      <c r="H60" s="786">
        <f>VLOOKUP(B65,'[7]Ekipni plasman'!$B$6:$F$55,5,FALSE)</f>
        <v>8</v>
      </c>
      <c r="I60" s="787"/>
      <c r="K60" s="527" t="str">
        <f>IF(ISNUMBER(M60)=TRUE,VLOOKUP(K65,'[7]Obračun rezultata A sektora'!$D$2:$J$51,7,0),"")</f>
        <v/>
      </c>
      <c r="L60" s="526" t="str">
        <f>VLOOKUP(K65,'[7]Obračun rezultata A sektora'!$D$2:$E$51,2,FALSE)</f>
        <v/>
      </c>
      <c r="M60" s="525" t="str">
        <f>VLOOKUP(K65,'[7]Obračun rezultata A sektora'!$D$2:$H$51,5,FALSE)</f>
        <v/>
      </c>
      <c r="N60" s="524" t="str">
        <f>IF(AND(ISNUMBER(M60)=TRUE,ISNUMBER(O60)=TRUE),VLOOKUP(K65,'[7]Obračun rezultata A sektora'!$D$2:$I$51,3,FALSE),"")</f>
        <v/>
      </c>
      <c r="O60" s="523" t="str">
        <f>VLOOKUP(K65,'[7]Obračun rezultata A sektora'!$D$2:G$51,4,FALSE)</f>
        <v/>
      </c>
      <c r="P60" s="523" t="str">
        <f>VLOOKUP(L60,'[7]Pojedinačni plasman'!$A$6:$G$155,7,FALSE)</f>
        <v/>
      </c>
      <c r="Q60" s="786" t="str">
        <f>VLOOKUP(K65,'[7]Ekipni plasman'!$B$6:$F$55,5,FALSE)</f>
        <v/>
      </c>
      <c r="R60" s="787"/>
    </row>
    <row r="61" spans="2:18" s="512" customFormat="1" ht="15" customHeight="1" x14ac:dyDescent="0.2">
      <c r="B61" s="521">
        <f>IF(ISNUMBER(D61)=TRUE,VLOOKUP(B65,'[7]Obračun rezultata B sektora'!$D$2:$J$51,7,0),"")</f>
        <v>23</v>
      </c>
      <c r="C61" s="522" t="str">
        <f>VLOOKUP(B65,'[7]Obračun rezultata B sektora'!$D$2:$E$51,2,FALSE)</f>
        <v>Martina Pregiban</v>
      </c>
      <c r="D61" s="518">
        <f>VLOOKUP(B65,'[7]Obračun rezultata B sektora'!$D$2:$H$51,5,FALSE)</f>
        <v>8</v>
      </c>
      <c r="E61" s="520">
        <f>IF(AND(ISNUMBER(D61)=TRUE,ISNUMBER(F61)=TRUE),VLOOKUP(B65,'[7]Obračun rezultata B sektora'!$D$2:$I$51,3,FALSE),"")</f>
        <v>1855</v>
      </c>
      <c r="F61" s="519">
        <f>VLOOKUP(B65,'[7]Obračun rezultata B sektora'!$D$2:G$51,4,FALSE)</f>
        <v>6</v>
      </c>
      <c r="G61" s="519">
        <f>VLOOKUP(C61,'[7]Pojedinačni plasman'!$A$6:$G$155,7,FALSE)</f>
        <v>18</v>
      </c>
      <c r="H61" s="788"/>
      <c r="I61" s="789"/>
      <c r="K61" s="521" t="str">
        <f>IF(ISNUMBER(M61)=TRUE,VLOOKUP(K65,'[7]Obračun rezultata B sektora'!$D$2:$J$51,7,0),"")</f>
        <v/>
      </c>
      <c r="L61" s="522" t="str">
        <f>VLOOKUP(K65,'[7]Obračun rezultata B sektora'!$D$2:$E$51,2,FALSE)</f>
        <v/>
      </c>
      <c r="M61" s="518" t="str">
        <f>VLOOKUP(K65,'[7]Obračun rezultata B sektora'!$D$2:$H$51,5,FALSE)</f>
        <v/>
      </c>
      <c r="N61" s="520" t="str">
        <f>IF(AND(ISNUMBER(M61)=TRUE,ISNUMBER(O61)=TRUE),VLOOKUP(K65,'[7]Obračun rezultata B sektora'!$D$2:$I$51,3,FALSE),"")</f>
        <v/>
      </c>
      <c r="O61" s="519" t="str">
        <f>VLOOKUP(K65,'[7]Obračun rezultata B sektora'!$D$2:G$51,4,FALSE)</f>
        <v/>
      </c>
      <c r="P61" s="519" t="str">
        <f>VLOOKUP(L61,'[7]Pojedinačni plasman'!$A$6:$G$155,7,FALSE)</f>
        <v/>
      </c>
      <c r="Q61" s="788"/>
      <c r="R61" s="789"/>
    </row>
    <row r="62" spans="2:18" s="512" customFormat="1" ht="15" customHeight="1" x14ac:dyDescent="0.2">
      <c r="B62" s="521" t="str">
        <f>IF(ISNUMBER(D62)=TRUE,VLOOKUP(B65,'[7]Obračun rezultata C sektora'!$D$2:$J$51,7,0),"")</f>
        <v/>
      </c>
      <c r="C62" s="522" t="str">
        <f>VLOOKUP(B65,'[7]Obračun rezultata C sektora'!$D$2:$E$51,2,FALSE)</f>
        <v/>
      </c>
      <c r="D62" s="518" t="str">
        <f>VLOOKUP(B65,'[7]Obračun rezultata C sektora'!$D$2:$H$51,5,FALSE)</f>
        <v/>
      </c>
      <c r="E62" s="520" t="str">
        <f>IF(AND(ISNUMBER(D62)=TRUE,ISNUMBER(F62)=TRUE),VLOOKUP(B65,'[7]Obračun rezultata C sektora'!$D$2:$I$51,3,FALSE),"")</f>
        <v/>
      </c>
      <c r="F62" s="519">
        <f>VLOOKUP(B65,'[7]Obračun rezultata C sektora'!$D$2:G$51,4,FALSE)</f>
        <v>9</v>
      </c>
      <c r="G62" s="519" t="str">
        <f>VLOOKUP(C62,'[7]Pojedinačni plasman'!$A$6:$G$155,7,FALSE)</f>
        <v/>
      </c>
      <c r="H62" s="788"/>
      <c r="I62" s="789"/>
      <c r="K62" s="521" t="str">
        <f>IF(ISNUMBER(M62)=TRUE,VLOOKUP(K65,'[7]Obračun rezultata C sektora'!$D$2:$J$51,7,0),"")</f>
        <v/>
      </c>
      <c r="L62" s="522" t="str">
        <f>VLOOKUP(K65,'[7]Obračun rezultata C sektora'!$D$2:$E$51,2,FALSE)</f>
        <v/>
      </c>
      <c r="M62" s="518" t="str">
        <f>VLOOKUP(K65,'[7]Obračun rezultata C sektora'!$D$2:$H$51,5,FALSE)</f>
        <v/>
      </c>
      <c r="N62" s="520" t="str">
        <f>IF(AND(ISNUMBER(M62)=TRUE,ISNUMBER(O62)=TRUE),VLOOKUP(K65,'[7]Obračun rezultata C sektora'!$D$2:$I$51,3,FALSE),"")</f>
        <v/>
      </c>
      <c r="O62" s="519" t="str">
        <f>VLOOKUP(K65,'[7]Obračun rezultata C sektora'!$D$2:G$51,4,FALSE)</f>
        <v/>
      </c>
      <c r="P62" s="519" t="str">
        <f>VLOOKUP(L62,'[7]Pojedinačni plasman'!$A$6:$G$155,7,FALSE)</f>
        <v/>
      </c>
      <c r="Q62" s="788"/>
      <c r="R62" s="789"/>
    </row>
    <row r="63" spans="2:18" s="512" customFormat="1" ht="15" customHeight="1" x14ac:dyDescent="0.2">
      <c r="B63" s="521"/>
      <c r="C63" s="520"/>
      <c r="D63" s="518"/>
      <c r="E63" s="520"/>
      <c r="F63" s="519"/>
      <c r="G63" s="519"/>
      <c r="H63" s="788"/>
      <c r="I63" s="789"/>
      <c r="K63" s="521"/>
      <c r="L63" s="520"/>
      <c r="M63" s="518"/>
      <c r="N63" s="520"/>
      <c r="O63" s="519"/>
      <c r="P63" s="519"/>
      <c r="Q63" s="788"/>
      <c r="R63" s="789"/>
    </row>
    <row r="64" spans="2:18" s="512" customFormat="1" ht="15" customHeight="1" x14ac:dyDescent="0.2">
      <c r="B64" s="521"/>
      <c r="C64" s="520"/>
      <c r="D64" s="518"/>
      <c r="E64" s="520"/>
      <c r="F64" s="519"/>
      <c r="G64" s="519"/>
      <c r="H64" s="788"/>
      <c r="I64" s="789"/>
      <c r="K64" s="521"/>
      <c r="L64" s="520"/>
      <c r="M64" s="518"/>
      <c r="N64" s="520"/>
      <c r="O64" s="519"/>
      <c r="P64" s="519"/>
      <c r="Q64" s="788"/>
      <c r="R64" s="789"/>
    </row>
    <row r="65" spans="2:18" ht="21" thickBot="1" x14ac:dyDescent="0.35">
      <c r="B65" s="783" t="str">
        <f>IF(ISNONTEXT('[7]Ekipni plasman'!$B$13)=FALSE,'[7]Ekipni plasman'!$B$13,"")</f>
        <v>IVANEC Ivanec</v>
      </c>
      <c r="C65" s="784"/>
      <c r="D65" s="785"/>
      <c r="E65" s="516">
        <f>VLOOKUP(B65,'[7]Ekipni plasman'!$B$6:$F$55,3,FALSE)</f>
        <v>5532</v>
      </c>
      <c r="F65" s="515">
        <f>VLOOKUP(B65,'[7]Ekipni plasman'!$B$6:$F$55,2,FALSE)</f>
        <v>19</v>
      </c>
      <c r="G65" s="514"/>
      <c r="H65" s="790"/>
      <c r="I65" s="791"/>
      <c r="J65" s="517"/>
      <c r="K65" s="783" t="str">
        <f>IF(ISNONTEXT('[7]Ekipni plasman'!$B$23)=FALSE,'[7]Ekipni plasman'!$B$23,"")</f>
        <v/>
      </c>
      <c r="L65" s="784"/>
      <c r="M65" s="785"/>
      <c r="N65" s="516" t="str">
        <f>VLOOKUP(K65,'[7]Ekipni plasman'!$B$6:$F$55,3,FALSE)</f>
        <v/>
      </c>
      <c r="O65" s="515" t="str">
        <f>VLOOKUP(K65,'[7]Ekipni plasman'!$B$6:$F$55,2,FALSE)</f>
        <v/>
      </c>
      <c r="P65" s="514"/>
      <c r="Q65" s="790"/>
      <c r="R65" s="791"/>
    </row>
    <row r="66" spans="2:18" ht="12" customHeight="1" thickBot="1" x14ac:dyDescent="0.25">
      <c r="B66" s="507"/>
      <c r="D66" s="507"/>
      <c r="G66" s="507"/>
      <c r="H66" s="508"/>
      <c r="I66" s="507"/>
    </row>
    <row r="67" spans="2:18" s="512" customFormat="1" ht="15" customHeight="1" x14ac:dyDescent="0.2">
      <c r="B67" s="527" t="str">
        <f>IF(ISNUMBER(D67)=TRUE,VLOOKUP(B72,'[7]Obračun rezultata A sektora'!$D$2:$J$51,7,0),"")</f>
        <v/>
      </c>
      <c r="C67" s="526" t="str">
        <f>VLOOKUP(B72,'[7]Obračun rezultata A sektora'!$D$2:$E$51,2,FALSE)</f>
        <v/>
      </c>
      <c r="D67" s="525" t="str">
        <f>VLOOKUP(B72,'[7]Obračun rezultata A sektora'!$D$2:$H$51,5,FALSE)</f>
        <v/>
      </c>
      <c r="E67" s="524" t="str">
        <f>IF(AND(ISNUMBER(D67)=TRUE,ISNUMBER(F67)=TRUE),VLOOKUP(B72,'[7]Obračun rezultata A sektora'!$D$2:$I$51,3,FALSE),"")</f>
        <v/>
      </c>
      <c r="F67" s="523" t="str">
        <f>VLOOKUP(B72,'[7]Obračun rezultata A sektora'!$D$2:G$51,4,FALSE)</f>
        <v/>
      </c>
      <c r="G67" s="523" t="str">
        <f>VLOOKUP(C67,'[7]Pojedinačni plasman'!$A$6:$G$155,7,FALSE)</f>
        <v/>
      </c>
      <c r="H67" s="786" t="str">
        <f>VLOOKUP(B72,'[7]Ekipni plasman'!$B$6:$F$55,5,FALSE)</f>
        <v/>
      </c>
      <c r="I67" s="787"/>
      <c r="K67" s="527" t="str">
        <f>IF(ISNUMBER(M67)=TRUE,VLOOKUP(K72,'[7]Obračun rezultata A sektora'!$D$2:$J$51,7,0),"")</f>
        <v/>
      </c>
      <c r="L67" s="526" t="str">
        <f>VLOOKUP(K72,'[7]Obračun rezultata A sektora'!$D$2:$E$51,2,FALSE)</f>
        <v/>
      </c>
      <c r="M67" s="525" t="str">
        <f>VLOOKUP(K72,'[7]Obračun rezultata A sektora'!$D$2:$H$51,5,FALSE)</f>
        <v/>
      </c>
      <c r="N67" s="524" t="str">
        <f>IF(AND(ISNUMBER(M67)=TRUE,ISNUMBER(O67)=TRUE),VLOOKUP(K72,'[7]Obračun rezultata A sektora'!$D$2:$I$51,3,FALSE),"")</f>
        <v/>
      </c>
      <c r="O67" s="523" t="str">
        <f>VLOOKUP(K72,'[7]Obračun rezultata A sektora'!$D$2:G$51,4,FALSE)</f>
        <v/>
      </c>
      <c r="P67" s="523" t="str">
        <f>VLOOKUP(L67,'[7]Pojedinačni plasman'!$A$6:$G$155,7,FALSE)</f>
        <v/>
      </c>
      <c r="Q67" s="786" t="str">
        <f>VLOOKUP(K72,'[7]Ekipni plasman'!$B$6:$F$55,5,FALSE)</f>
        <v/>
      </c>
      <c r="R67" s="787"/>
    </row>
    <row r="68" spans="2:18" s="512" customFormat="1" ht="15" customHeight="1" x14ac:dyDescent="0.2">
      <c r="B68" s="521" t="str">
        <f>IF(ISNUMBER(D68)=TRUE,VLOOKUP(B72,'[7]Obračun rezultata B sektora'!$D$2:$J$51,7,0),"")</f>
        <v/>
      </c>
      <c r="C68" s="522" t="str">
        <f>VLOOKUP(B72,'[7]Obračun rezultata B sektora'!$D$2:$E$51,2,FALSE)</f>
        <v/>
      </c>
      <c r="D68" s="518" t="str">
        <f>VLOOKUP(B72,'[7]Obračun rezultata B sektora'!$D$2:$H$51,5,FALSE)</f>
        <v/>
      </c>
      <c r="E68" s="520" t="str">
        <f>IF(AND(ISNUMBER(D68)=TRUE,ISNUMBER(F68)=TRUE),VLOOKUP(B72,'[7]Obračun rezultata B sektora'!$D$2:$I$51,3,FALSE),"")</f>
        <v/>
      </c>
      <c r="F68" s="519" t="str">
        <f>VLOOKUP(B72,'[7]Obračun rezultata B sektora'!$D$2:G$51,4,FALSE)</f>
        <v/>
      </c>
      <c r="G68" s="519" t="str">
        <f>VLOOKUP(C68,'[7]Pojedinačni plasman'!$A$6:$G$155,7,FALSE)</f>
        <v/>
      </c>
      <c r="H68" s="788"/>
      <c r="I68" s="789"/>
      <c r="K68" s="521" t="str">
        <f>IF(ISNUMBER(M68)=TRUE,VLOOKUP(K72,'[7]Obračun rezultata B sektora'!$D$2:$J$51,7,0),"")</f>
        <v/>
      </c>
      <c r="L68" s="522" t="str">
        <f>VLOOKUP(K72,'[7]Obračun rezultata B sektora'!$D$2:$E$51,2,FALSE)</f>
        <v/>
      </c>
      <c r="M68" s="518" t="str">
        <f>VLOOKUP(K72,'[7]Obračun rezultata B sektora'!$D$2:$H$51,5,FALSE)</f>
        <v/>
      </c>
      <c r="N68" s="520" t="str">
        <f>IF(AND(ISNUMBER(M68)=TRUE,ISNUMBER(O68)=TRUE),VLOOKUP(K72,'[7]Obračun rezultata B sektora'!$D$2:$I$51,3,FALSE),"")</f>
        <v/>
      </c>
      <c r="O68" s="519" t="str">
        <f>VLOOKUP(K72,'[7]Obračun rezultata B sektora'!$D$2:G$51,4,FALSE)</f>
        <v/>
      </c>
      <c r="P68" s="519" t="str">
        <f>VLOOKUP(L68,'[7]Pojedinačni plasman'!$A$6:$G$155,7,FALSE)</f>
        <v/>
      </c>
      <c r="Q68" s="788"/>
      <c r="R68" s="789"/>
    </row>
    <row r="69" spans="2:18" s="512" customFormat="1" ht="15" customHeight="1" x14ac:dyDescent="0.2">
      <c r="B69" s="521" t="str">
        <f>IF(ISNUMBER(D69)=TRUE,VLOOKUP(B72,'[7]Obračun rezultata C sektora'!$D$2:$J$51,7,0),"")</f>
        <v/>
      </c>
      <c r="C69" s="522" t="str">
        <f>VLOOKUP(B72,'[7]Obračun rezultata C sektora'!$D$2:$E$51,2,FALSE)</f>
        <v/>
      </c>
      <c r="D69" s="518" t="str">
        <f>VLOOKUP(B72,'[7]Obračun rezultata C sektora'!$D$2:$H$51,5,FALSE)</f>
        <v/>
      </c>
      <c r="E69" s="520" t="str">
        <f>IF(AND(ISNUMBER(D69)=TRUE,ISNUMBER(F69)=TRUE),VLOOKUP(B72,'[7]Obračun rezultata C sektora'!$D$2:$I$51,3,FALSE),"")</f>
        <v/>
      </c>
      <c r="F69" s="519" t="str">
        <f>VLOOKUP(B72,'[7]Obračun rezultata C sektora'!$D$2:G$51,4,FALSE)</f>
        <v/>
      </c>
      <c r="G69" s="519" t="str">
        <f>VLOOKUP(C69,'[7]Pojedinačni plasman'!$A$6:$G$155,7,FALSE)</f>
        <v/>
      </c>
      <c r="H69" s="788"/>
      <c r="I69" s="789"/>
      <c r="K69" s="521" t="str">
        <f>IF(ISNUMBER(M69)=TRUE,VLOOKUP(K72,'[7]Obračun rezultata C sektora'!$D$2:$J$51,7,0),"")</f>
        <v/>
      </c>
      <c r="L69" s="522" t="str">
        <f>VLOOKUP(K72,'[7]Obračun rezultata C sektora'!$D$2:$E$51,2,FALSE)</f>
        <v/>
      </c>
      <c r="M69" s="518" t="str">
        <f>VLOOKUP(K72,'[7]Obračun rezultata C sektora'!$D$2:$H$51,5,FALSE)</f>
        <v/>
      </c>
      <c r="N69" s="520" t="str">
        <f>IF(AND(ISNUMBER(M69)=TRUE,ISNUMBER(O69)=TRUE),VLOOKUP(K72,'[7]Obračun rezultata C sektora'!$D$2:$I$51,3,FALSE),"")</f>
        <v/>
      </c>
      <c r="O69" s="519" t="str">
        <f>VLOOKUP(K72,'[7]Obračun rezultata C sektora'!$D$2:G$51,4,FALSE)</f>
        <v/>
      </c>
      <c r="P69" s="519" t="str">
        <f>VLOOKUP(L69,'[7]Pojedinačni plasman'!$A$6:$G$155,7,FALSE)</f>
        <v/>
      </c>
      <c r="Q69" s="788"/>
      <c r="R69" s="789"/>
    </row>
    <row r="70" spans="2:18" s="512" customFormat="1" ht="15" customHeight="1" x14ac:dyDescent="0.2">
      <c r="B70" s="521"/>
      <c r="C70" s="520"/>
      <c r="D70" s="518"/>
      <c r="E70" s="520"/>
      <c r="F70" s="519"/>
      <c r="G70" s="519"/>
      <c r="H70" s="788"/>
      <c r="I70" s="789"/>
      <c r="K70" s="521"/>
      <c r="L70" s="520"/>
      <c r="M70" s="518"/>
      <c r="N70" s="520"/>
      <c r="O70" s="519"/>
      <c r="P70" s="519"/>
      <c r="Q70" s="788"/>
      <c r="R70" s="789"/>
    </row>
    <row r="71" spans="2:18" s="512" customFormat="1" ht="15" customHeight="1" x14ac:dyDescent="0.2">
      <c r="B71" s="521"/>
      <c r="C71" s="520"/>
      <c r="D71" s="518"/>
      <c r="E71" s="520"/>
      <c r="F71" s="519"/>
      <c r="G71" s="519"/>
      <c r="H71" s="788"/>
      <c r="I71" s="789"/>
      <c r="K71" s="521"/>
      <c r="L71" s="520"/>
      <c r="M71" s="518"/>
      <c r="N71" s="520"/>
      <c r="O71" s="519"/>
      <c r="P71" s="519"/>
      <c r="Q71" s="788"/>
      <c r="R71" s="789"/>
    </row>
    <row r="72" spans="2:18" ht="21" thickBot="1" x14ac:dyDescent="0.35">
      <c r="B72" s="783" t="str">
        <f>IF(ISNONTEXT('[7]Ekipni plasman'!$B$14)=FALSE,'[7]Ekipni plasman'!$B$14,"")</f>
        <v/>
      </c>
      <c r="C72" s="784"/>
      <c r="D72" s="785"/>
      <c r="E72" s="516" t="str">
        <f>VLOOKUP(B72,'[7]Ekipni plasman'!$B$6:$F$55,3,FALSE)</f>
        <v/>
      </c>
      <c r="F72" s="515" t="str">
        <f>VLOOKUP(B72,'[7]Ekipni plasman'!$B$6:$F$55,2,FALSE)</f>
        <v/>
      </c>
      <c r="G72" s="514"/>
      <c r="H72" s="790"/>
      <c r="I72" s="791"/>
      <c r="J72" s="517"/>
      <c r="K72" s="783" t="str">
        <f>IF(ISNONTEXT('[7]Ekipni plasman'!$B$24)=FALSE,'[7]Ekipni plasman'!$B$24,"")</f>
        <v/>
      </c>
      <c r="L72" s="784"/>
      <c r="M72" s="785"/>
      <c r="N72" s="516" t="str">
        <f>VLOOKUP(K72,'[7]Ekipni plasman'!$B$6:$F$55,3,FALSE)</f>
        <v/>
      </c>
      <c r="O72" s="515" t="str">
        <f>VLOOKUP(K72,'[7]Ekipni plasman'!$B$6:$F$55,2,FALSE)</f>
        <v/>
      </c>
      <c r="P72" s="514"/>
      <c r="Q72" s="790"/>
      <c r="R72" s="791"/>
    </row>
    <row r="73" spans="2:18" ht="12" customHeight="1" thickBot="1" x14ac:dyDescent="0.25">
      <c r="B73" s="507"/>
      <c r="D73" s="507"/>
      <c r="G73" s="507"/>
      <c r="H73" s="508"/>
      <c r="I73" s="507"/>
    </row>
    <row r="74" spans="2:18" s="512" customFormat="1" ht="15" customHeight="1" x14ac:dyDescent="0.2">
      <c r="B74" s="527" t="str">
        <f>IF(ISNUMBER(D74)=TRUE,VLOOKUP(B79,'[7]Obračun rezultata A sektora'!$D$2:$J$51,7,0),"")</f>
        <v/>
      </c>
      <c r="C74" s="526" t="str">
        <f>VLOOKUP(B79,'[7]Obračun rezultata A sektora'!$D$2:$E$51,2,FALSE)</f>
        <v/>
      </c>
      <c r="D74" s="525" t="str">
        <f>VLOOKUP(B79,'[7]Obračun rezultata A sektora'!$D$2:$H$51,5,FALSE)</f>
        <v/>
      </c>
      <c r="E74" s="524" t="str">
        <f>IF(AND(ISNUMBER(D74)=TRUE,ISNUMBER(F74)=TRUE),VLOOKUP(B79,'[7]Obračun rezultata A sektora'!$D$2:$I$51,3,FALSE),"")</f>
        <v/>
      </c>
      <c r="F74" s="523" t="str">
        <f>VLOOKUP(B79,'[7]Obračun rezultata A sektora'!$D$2:G$51,4,FALSE)</f>
        <v/>
      </c>
      <c r="G74" s="523" t="str">
        <f>VLOOKUP(C74,'[7]Pojedinačni plasman'!$A$6:$G$155,7,FALSE)</f>
        <v/>
      </c>
      <c r="H74" s="786" t="str">
        <f>VLOOKUP(B79,'[7]Ekipni plasman'!$B$6:$F$55,5,FALSE)</f>
        <v/>
      </c>
      <c r="I74" s="787"/>
      <c r="K74" s="527" t="str">
        <f>IF(ISNUMBER(M74)=TRUE,VLOOKUP(K79,'[7]Obračun rezultata A sektora'!$D$2:$J$51,7,0),"")</f>
        <v/>
      </c>
      <c r="L74" s="526" t="str">
        <f>VLOOKUP(K79,'[7]Obračun rezultata A sektora'!$D$2:$E$51,2,FALSE)</f>
        <v/>
      </c>
      <c r="M74" s="525" t="str">
        <f>VLOOKUP(K79,'[7]Obračun rezultata A sektora'!$D$2:$H$51,5,FALSE)</f>
        <v/>
      </c>
      <c r="N74" s="524" t="str">
        <f>IF(AND(ISNUMBER(M74)=TRUE,ISNUMBER(O74)=TRUE),VLOOKUP(K79,'[7]Obračun rezultata A sektora'!$D$2:$I$51,3,FALSE),"")</f>
        <v/>
      </c>
      <c r="O74" s="523" t="str">
        <f>VLOOKUP(K79,'[7]Obračun rezultata A sektora'!$D$2:G$51,4,FALSE)</f>
        <v/>
      </c>
      <c r="P74" s="523" t="str">
        <f>VLOOKUP(L74,'[7]Pojedinačni plasman'!$A$6:$G$155,7,FALSE)</f>
        <v/>
      </c>
      <c r="Q74" s="786" t="str">
        <f>VLOOKUP(K79,'[7]Ekipni plasman'!$B$6:$F$55,5,FALSE)</f>
        <v/>
      </c>
      <c r="R74" s="787"/>
    </row>
    <row r="75" spans="2:18" s="512" customFormat="1" ht="15" customHeight="1" x14ac:dyDescent="0.2">
      <c r="B75" s="521" t="str">
        <f>IF(ISNUMBER(D75)=TRUE,VLOOKUP(B79,'[7]Obračun rezultata B sektora'!$D$2:$J$51,7,0),"")</f>
        <v/>
      </c>
      <c r="C75" s="522" t="str">
        <f>VLOOKUP(B79,'[7]Obračun rezultata B sektora'!$D$2:$E$51,2,FALSE)</f>
        <v/>
      </c>
      <c r="D75" s="518" t="str">
        <f>VLOOKUP(B79,'[7]Obračun rezultata B sektora'!$D$2:$H$51,5,FALSE)</f>
        <v/>
      </c>
      <c r="E75" s="520" t="str">
        <f>IF(AND(ISNUMBER(D75)=TRUE,ISNUMBER(F75)=TRUE),VLOOKUP(B79,'[7]Obračun rezultata B sektora'!$D$2:$I$51,3,FALSE),"")</f>
        <v/>
      </c>
      <c r="F75" s="519" t="str">
        <f>VLOOKUP(B79,'[7]Obračun rezultata B sektora'!$D$2:G$51,4,FALSE)</f>
        <v/>
      </c>
      <c r="G75" s="519" t="str">
        <f>VLOOKUP(C75,'[7]Pojedinačni plasman'!$A$6:$G$155,7,FALSE)</f>
        <v/>
      </c>
      <c r="H75" s="788"/>
      <c r="I75" s="789"/>
      <c r="K75" s="521" t="str">
        <f>IF(ISNUMBER(M75)=TRUE,VLOOKUP(K79,'[7]Obračun rezultata B sektora'!$D$2:$J$51,7,0),"")</f>
        <v/>
      </c>
      <c r="L75" s="522" t="str">
        <f>VLOOKUP(K79,'[7]Obračun rezultata B sektora'!$D$2:$E$51,2,FALSE)</f>
        <v/>
      </c>
      <c r="M75" s="518" t="str">
        <f>VLOOKUP(K79,'[7]Obračun rezultata B sektora'!$D$2:$H$51,5,FALSE)</f>
        <v/>
      </c>
      <c r="N75" s="520" t="str">
        <f>IF(AND(ISNUMBER(M75)=TRUE,ISNUMBER(O75)=TRUE),VLOOKUP(K79,'[7]Obračun rezultata B sektora'!$D$2:$I$51,3,FALSE),"")</f>
        <v/>
      </c>
      <c r="O75" s="519" t="str">
        <f>VLOOKUP(K79,'[7]Obračun rezultata B sektora'!$D$2:G$51,4,FALSE)</f>
        <v/>
      </c>
      <c r="P75" s="519" t="str">
        <f>VLOOKUP(L75,'[7]Pojedinačni plasman'!$A$6:$G$155,7,FALSE)</f>
        <v/>
      </c>
      <c r="Q75" s="788"/>
      <c r="R75" s="789"/>
    </row>
    <row r="76" spans="2:18" s="512" customFormat="1" ht="15" customHeight="1" x14ac:dyDescent="0.2">
      <c r="B76" s="521" t="str">
        <f>IF(ISNUMBER(D76)=TRUE,VLOOKUP(B79,'[7]Obračun rezultata C sektora'!$D$2:$J$51,7,0),"")</f>
        <v/>
      </c>
      <c r="C76" s="522" t="str">
        <f>VLOOKUP(B79,'[7]Obračun rezultata C sektora'!$D$2:$E$51,2,FALSE)</f>
        <v/>
      </c>
      <c r="D76" s="518" t="str">
        <f>VLOOKUP(B79,'[7]Obračun rezultata C sektora'!$D$2:$H$51,5,FALSE)</f>
        <v/>
      </c>
      <c r="E76" s="520" t="str">
        <f>IF(AND(ISNUMBER(D76)=TRUE,ISNUMBER(F76)=TRUE),VLOOKUP(B79,'[7]Obračun rezultata C sektora'!$D$2:$I$51,3,FALSE),"")</f>
        <v/>
      </c>
      <c r="F76" s="519" t="str">
        <f>VLOOKUP(B79,'[7]Obračun rezultata C sektora'!$D$2:G$51,4,FALSE)</f>
        <v/>
      </c>
      <c r="G76" s="519" t="str">
        <f>VLOOKUP(C76,'[7]Pojedinačni plasman'!$A$6:$G$155,7,FALSE)</f>
        <v/>
      </c>
      <c r="H76" s="788"/>
      <c r="I76" s="789"/>
      <c r="K76" s="521" t="str">
        <f>IF(ISNUMBER(M76)=TRUE,VLOOKUP(K79,'[7]Obračun rezultata C sektora'!$D$2:$J$51,7,0),"")</f>
        <v/>
      </c>
      <c r="L76" s="522" t="str">
        <f>VLOOKUP(K79,'[7]Obračun rezultata C sektora'!$D$2:$E$51,2,FALSE)</f>
        <v/>
      </c>
      <c r="M76" s="518" t="str">
        <f>VLOOKUP(K79,'[7]Obračun rezultata C sektora'!$D$2:$H$51,5,FALSE)</f>
        <v/>
      </c>
      <c r="N76" s="520" t="str">
        <f>IF(AND(ISNUMBER(M76)=TRUE,ISNUMBER(O76)=TRUE),VLOOKUP(K79,'[7]Obračun rezultata C sektora'!$D$2:$I$51,3,FALSE),"")</f>
        <v/>
      </c>
      <c r="O76" s="519" t="str">
        <f>VLOOKUP(K79,'[7]Obračun rezultata C sektora'!$D$2:G$51,4,FALSE)</f>
        <v/>
      </c>
      <c r="P76" s="519" t="str">
        <f>VLOOKUP(L76,'[7]Pojedinačni plasman'!$A$6:$G$155,7,FALSE)</f>
        <v/>
      </c>
      <c r="Q76" s="788"/>
      <c r="R76" s="789"/>
    </row>
    <row r="77" spans="2:18" s="512" customFormat="1" ht="15" customHeight="1" x14ac:dyDescent="0.2">
      <c r="B77" s="521"/>
      <c r="C77" s="520"/>
      <c r="D77" s="518"/>
      <c r="E77" s="520"/>
      <c r="F77" s="519"/>
      <c r="G77" s="519"/>
      <c r="H77" s="788"/>
      <c r="I77" s="789"/>
      <c r="K77" s="521"/>
      <c r="L77" s="520"/>
      <c r="M77" s="518"/>
      <c r="N77" s="520"/>
      <c r="O77" s="519"/>
      <c r="P77" s="519"/>
      <c r="Q77" s="788"/>
      <c r="R77" s="789"/>
    </row>
    <row r="78" spans="2:18" s="512" customFormat="1" ht="15" customHeight="1" x14ac:dyDescent="0.2">
      <c r="B78" s="521"/>
      <c r="C78" s="520"/>
      <c r="D78" s="518"/>
      <c r="E78" s="520"/>
      <c r="F78" s="519"/>
      <c r="G78" s="519"/>
      <c r="H78" s="788"/>
      <c r="I78" s="789"/>
      <c r="K78" s="521"/>
      <c r="L78" s="520"/>
      <c r="M78" s="518"/>
      <c r="N78" s="520"/>
      <c r="O78" s="519"/>
      <c r="P78" s="519"/>
      <c r="Q78" s="788"/>
      <c r="R78" s="789"/>
    </row>
    <row r="79" spans="2:18" ht="21" thickBot="1" x14ac:dyDescent="0.35">
      <c r="B79" s="783" t="str">
        <f>IF(ISNONTEXT('[7]Ekipni plasman'!$B$15)=FALSE,'[7]Ekipni plasman'!$B$15,"")</f>
        <v/>
      </c>
      <c r="C79" s="784"/>
      <c r="D79" s="785"/>
      <c r="E79" s="516" t="str">
        <f>VLOOKUP(B79,'[7]Ekipni plasman'!$B$6:$F$55,3,FALSE)</f>
        <v/>
      </c>
      <c r="F79" s="515" t="str">
        <f>VLOOKUP(B79,'[7]Ekipni plasman'!$B$6:$F$55,2,FALSE)</f>
        <v/>
      </c>
      <c r="G79" s="514"/>
      <c r="H79" s="790"/>
      <c r="I79" s="791"/>
      <c r="J79" s="517"/>
      <c r="K79" s="783" t="str">
        <f>IF(ISNONTEXT('[7]Ekipni plasman'!$B$25)=FALSE,'[7]Ekipni plasman'!$B$25,"")</f>
        <v/>
      </c>
      <c r="L79" s="784"/>
      <c r="M79" s="785"/>
      <c r="N79" s="516" t="str">
        <f>VLOOKUP(K79,'[7]Ekipni plasman'!$B$6:$F$55,3,FALSE)</f>
        <v/>
      </c>
      <c r="O79" s="515" t="str">
        <f>VLOOKUP(K79,'[7]Ekipni plasman'!$B$6:$F$55,2,FALSE)</f>
        <v/>
      </c>
      <c r="P79" s="514"/>
      <c r="Q79" s="790"/>
      <c r="R79" s="791"/>
    </row>
    <row r="81" spans="2:18" s="512" customFormat="1" x14ac:dyDescent="0.2">
      <c r="B81" s="513"/>
      <c r="C81" s="513" t="s">
        <v>246</v>
      </c>
      <c r="D81" s="513"/>
      <c r="F81" s="509"/>
      <c r="G81" s="513" t="s">
        <v>245</v>
      </c>
      <c r="H81" s="513"/>
      <c r="I81" s="513"/>
      <c r="L81" s="513" t="s">
        <v>244</v>
      </c>
      <c r="O81" s="509"/>
      <c r="P81" s="513" t="s">
        <v>243</v>
      </c>
      <c r="Q81" s="513" t="str">
        <f>IF(ISNUMBER($H$175)=TRUE,"1/3",IF(ISNUMBER($Q$93)=TRUE,"1/2",IF(ISNUMBER($H$11)=TRUE,"1/1","")))</f>
        <v>1/1</v>
      </c>
    </row>
    <row r="82" spans="2:18" s="512" customFormat="1" x14ac:dyDescent="0.2">
      <c r="B82" s="513"/>
      <c r="C82" s="513" t="str">
        <f>IF(ISBLANK('[7]Organizacija natjecanja'!$H$20)=TRUE,"",'[7]Organizacija natjecanja'!$H$20)</f>
        <v>MIROSLAV MIKULČIĆ</v>
      </c>
      <c r="D82" s="513"/>
      <c r="F82" s="509"/>
      <c r="G82" s="513" t="str">
        <f>IF(ISBLANK('[7]Organizacija natjecanja'!$H$16)=TRUE,"",'[7]Organizacija natjecanja'!$H$16)</f>
        <v>DRAGUTIN KEDMENEC</v>
      </c>
      <c r="H82" s="513"/>
      <c r="I82" s="513"/>
      <c r="L82" s="513" t="str">
        <f>IF(ISBLANK('[7]Organizacija natjecanja'!$H$18)=TRUE,"",'[7]Organizacija natjecanja'!$H$18)</f>
        <v>MIROSLAV MIKULČIĆ</v>
      </c>
      <c r="O82" s="509"/>
    </row>
    <row r="83" spans="2:18" s="512" customFormat="1" x14ac:dyDescent="0.2">
      <c r="B83" s="513"/>
      <c r="C83" s="513"/>
      <c r="D83" s="513"/>
      <c r="F83" s="509"/>
      <c r="G83" s="513"/>
      <c r="H83" s="513"/>
      <c r="I83" s="513"/>
      <c r="L83" s="513"/>
      <c r="O83" s="509"/>
    </row>
    <row r="84" spans="2:18" s="512" customFormat="1" x14ac:dyDescent="0.2">
      <c r="B84" s="513"/>
      <c r="C84" s="513"/>
      <c r="D84" s="513"/>
      <c r="F84" s="509"/>
      <c r="G84" s="513"/>
      <c r="H84" s="513"/>
      <c r="I84" s="513"/>
      <c r="L84" s="513"/>
      <c r="O84" s="509"/>
    </row>
    <row r="85" spans="2:18" s="512" customFormat="1" ht="18" x14ac:dyDescent="0.25">
      <c r="B85" s="513"/>
      <c r="C85" s="513"/>
      <c r="D85" s="540" t="s">
        <v>259</v>
      </c>
      <c r="F85" s="509"/>
      <c r="G85" s="513"/>
      <c r="H85" s="513"/>
      <c r="I85" s="513"/>
      <c r="L85" s="513"/>
      <c r="O85" s="509"/>
    </row>
    <row r="86" spans="2:18" s="512" customFormat="1" ht="18" x14ac:dyDescent="0.25">
      <c r="B86" s="513"/>
      <c r="C86" s="513"/>
      <c r="D86" s="540" t="s">
        <v>258</v>
      </c>
      <c r="F86" s="509"/>
      <c r="G86" s="513"/>
      <c r="H86" s="513"/>
      <c r="I86" s="513"/>
      <c r="L86" s="513"/>
      <c r="O86" s="509"/>
    </row>
    <row r="87" spans="2:18" s="512" customFormat="1" x14ac:dyDescent="0.2">
      <c r="B87" s="513"/>
      <c r="C87" s="513"/>
      <c r="D87" s="513"/>
      <c r="F87" s="509"/>
      <c r="G87" s="513"/>
      <c r="H87" s="513"/>
      <c r="I87" s="513"/>
      <c r="L87" s="513"/>
      <c r="O87" s="509"/>
    </row>
    <row r="88" spans="2:18" ht="26.25" x14ac:dyDescent="0.4">
      <c r="B88" s="542" t="s">
        <v>257</v>
      </c>
      <c r="C88" s="517"/>
      <c r="D88" s="540"/>
      <c r="E88" s="517"/>
      <c r="F88" s="535"/>
      <c r="G88" s="540"/>
      <c r="H88" s="541"/>
      <c r="I88" s="540"/>
      <c r="J88" s="539" t="str">
        <f>IF(ISNONTEXT('[7]Organizacija natjecanja'!H$2)=TRUE,"",'[7]Organizacija natjecanja'!H$2)</f>
        <v xml:space="preserve"> III ZONA</v>
      </c>
      <c r="K88" s="517"/>
      <c r="L88" s="517"/>
      <c r="M88" s="517"/>
      <c r="N88" s="533" t="str">
        <f>IF(ISNONTEXT('[7]Organizacija natjecanja'!H$11)=TRUE,"",'[7]Organizacija natjecanja'!H$11)</f>
        <v>LOV RIBE UDICOM NA PLOVAK</v>
      </c>
      <c r="O88" s="535"/>
      <c r="P88" s="517"/>
      <c r="Q88" s="538"/>
      <c r="R88" s="517"/>
    </row>
    <row r="89" spans="2:18" ht="18" x14ac:dyDescent="0.25">
      <c r="B89" s="536" t="s">
        <v>254</v>
      </c>
      <c r="C89" s="533"/>
      <c r="D89" s="537"/>
      <c r="E89" s="537" t="str">
        <f>IF(ISNONTEXT('[7]Organizacija natjecanja'!H$4)=TRUE,"",'[7]Organizacija natjecanja'!H$4)</f>
        <v>STARA MURA ŽABNIK</v>
      </c>
      <c r="F89" s="535"/>
      <c r="G89" s="537"/>
      <c r="H89" s="513"/>
      <c r="I89" s="536" t="s">
        <v>252</v>
      </c>
      <c r="J89" s="533"/>
      <c r="K89" s="533" t="str">
        <f>IF(ISNONTEXT('[7]Organizacija natjecanja'!H$5)=TRUE,"",'[7]Organizacija natjecanja'!H$5)</f>
        <v>19.05.2024. ŽABNIK</v>
      </c>
      <c r="L89" s="533"/>
      <c r="M89" s="533"/>
      <c r="N89" s="533"/>
      <c r="O89" s="535" t="s">
        <v>250</v>
      </c>
      <c r="P89" s="534" t="str">
        <f>IF(ISNONTEXT('[7]Organizacija natjecanja'!H$9)=TRUE,"",'[7]Organizacija natjecanja'!H$9)</f>
        <v>SENIORKE</v>
      </c>
      <c r="R89" s="533"/>
    </row>
    <row r="90" spans="2:18" ht="12" customHeight="1" thickBot="1" x14ac:dyDescent="0.25"/>
    <row r="91" spans="2:18" s="528" customFormat="1" ht="26.25" customHeight="1" thickBot="1" x14ac:dyDescent="0.3">
      <c r="B91" s="531" t="s">
        <v>25</v>
      </c>
      <c r="C91" s="529" t="s">
        <v>3</v>
      </c>
      <c r="D91" s="529" t="s">
        <v>34</v>
      </c>
      <c r="E91" s="529" t="s">
        <v>249</v>
      </c>
      <c r="F91" s="530" t="s">
        <v>36</v>
      </c>
      <c r="G91" s="529" t="s">
        <v>248</v>
      </c>
      <c r="H91" s="792" t="s">
        <v>247</v>
      </c>
      <c r="I91" s="793"/>
      <c r="J91" s="532"/>
      <c r="K91" s="531" t="s">
        <v>25</v>
      </c>
      <c r="L91" s="529" t="s">
        <v>3</v>
      </c>
      <c r="M91" s="529" t="s">
        <v>34</v>
      </c>
      <c r="N91" s="529" t="s">
        <v>249</v>
      </c>
      <c r="O91" s="530" t="s">
        <v>36</v>
      </c>
      <c r="P91" s="529" t="s">
        <v>248</v>
      </c>
      <c r="Q91" s="792" t="s">
        <v>247</v>
      </c>
      <c r="R91" s="793"/>
    </row>
    <row r="92" spans="2:18" ht="12" customHeight="1" thickBot="1" x14ac:dyDescent="0.25">
      <c r="C92" s="507" t="str">
        <f>IF(ISNONTEXT($B$16)=FALSE,"",VLOOKUP(B98,'[7]Pojedinačni plasman'!$A$6:$G$140,1,FALSE))</f>
        <v/>
      </c>
      <c r="K92" s="510"/>
      <c r="M92" s="510"/>
      <c r="P92" s="510"/>
      <c r="Q92" s="511"/>
      <c r="R92" s="510"/>
    </row>
    <row r="93" spans="2:18" s="512" customFormat="1" ht="15" customHeight="1" x14ac:dyDescent="0.2">
      <c r="B93" s="527" t="str">
        <f>IF(ISNUMBER(D93)=TRUE,VLOOKUP(B98,'[7]Obračun rezultata A sektora'!$D$2:$J$51,7,0),"")</f>
        <v/>
      </c>
      <c r="C93" s="526" t="str">
        <f>VLOOKUP(B98,'[7]Obračun rezultata A sektora'!$D$2:$E$51,2,FALSE)</f>
        <v/>
      </c>
      <c r="D93" s="525" t="str">
        <f>VLOOKUP(B98,'[7]Obračun rezultata A sektora'!$D$2:$H$51,5,FALSE)</f>
        <v/>
      </c>
      <c r="E93" s="524" t="str">
        <f>IF(AND(ISNUMBER(D93)=TRUE,ISNUMBER(F93)=TRUE),VLOOKUP(B98,'[7]Obračun rezultata A sektora'!$D$2:$I$51,3,FALSE),"")</f>
        <v/>
      </c>
      <c r="F93" s="523" t="str">
        <f>VLOOKUP(B98,'[7]Obračun rezultata A sektora'!D$2:$G$51,4,FALSE)</f>
        <v/>
      </c>
      <c r="G93" s="523" t="str">
        <f>VLOOKUP(C93,'[7]Pojedinačni plasman'!$A$6:$G$155,7,FALSE)</f>
        <v/>
      </c>
      <c r="H93" s="786" t="str">
        <f>VLOOKUP(B98,'[7]Ekipni plasman'!$B$6:$F$55,5,FALSE)</f>
        <v/>
      </c>
      <c r="I93" s="787"/>
      <c r="K93" s="527" t="str">
        <f>IF(ISNUMBER(M93)=TRUE,VLOOKUP(K98,'[7]Obračun rezultata A sektora'!$D$2:$J$51,7,0),"")</f>
        <v/>
      </c>
      <c r="L93" s="526" t="str">
        <f>VLOOKUP(K98,'[7]Obračun rezultata A sektora'!$D$2:$E$51,2,FALSE)</f>
        <v/>
      </c>
      <c r="M93" s="525" t="str">
        <f>VLOOKUP(K98,'[7]Obračun rezultata A sektora'!$D$2:$H$51,5,FALSE)</f>
        <v/>
      </c>
      <c r="N93" s="524" t="str">
        <f>IF(AND(ISNUMBER(M93)=TRUE,ISNUMBER(O93)=TRUE),VLOOKUP(K98,'[7]Obračun rezultata A sektora'!$D$2:$I$51,3,FALSE),"")</f>
        <v/>
      </c>
      <c r="O93" s="523" t="str">
        <f>VLOOKUP(K98,'[7]Obračun rezultata A sektora'!D$2:$G$51,4,FALSE)</f>
        <v/>
      </c>
      <c r="P93" s="523" t="str">
        <f>VLOOKUP(L93,'[7]Pojedinačni plasman'!$A$6:$G$155,7,FALSE)</f>
        <v/>
      </c>
      <c r="Q93" s="786" t="str">
        <f>VLOOKUP(K98,'[7]Ekipni plasman'!$B$6:$F$55,5,FALSE)</f>
        <v/>
      </c>
      <c r="R93" s="787"/>
    </row>
    <row r="94" spans="2:18" s="512" customFormat="1" ht="15" customHeight="1" x14ac:dyDescent="0.2">
      <c r="B94" s="521" t="str">
        <f>IF(ISNUMBER(D94)=TRUE,VLOOKUP(B98,'[7]Obračun rezultata B sektora'!$D$2:$J$51,7,0),"")</f>
        <v/>
      </c>
      <c r="C94" s="522" t="str">
        <f>VLOOKUP(B98,'[7]Obračun rezultata B sektora'!$D$2:$E$51,2,FALSE)</f>
        <v/>
      </c>
      <c r="D94" s="518" t="str">
        <f>VLOOKUP(B98,'[7]Obračun rezultata B sektora'!$D$2:$H$51,5,FALSE)</f>
        <v/>
      </c>
      <c r="E94" s="520" t="str">
        <f>IF(AND(ISNUMBER(D94)=TRUE,ISNUMBER(F94)=TRUE),VLOOKUP(B98,'[7]Obračun rezultata B sektora'!$D$2:$I$51,3,FALSE),"")</f>
        <v/>
      </c>
      <c r="F94" s="519" t="str">
        <f>VLOOKUP(B98,'[7]Obračun rezultata B sektora'!D$2:$G$51,4,FALSE)</f>
        <v/>
      </c>
      <c r="G94" s="519" t="str">
        <f>VLOOKUP(C94,'[7]Pojedinačni plasman'!$A$6:$G$155,7,FALSE)</f>
        <v/>
      </c>
      <c r="H94" s="788"/>
      <c r="I94" s="789"/>
      <c r="K94" s="521" t="str">
        <f>IF(ISNUMBER(M94)=TRUE,VLOOKUP(K98,'[7]Obračun rezultata B sektora'!$D$2:$J$51,7,0),"")</f>
        <v/>
      </c>
      <c r="L94" s="522" t="str">
        <f>VLOOKUP(K98,'[7]Obračun rezultata B sektora'!$D$2:$E$51,2,FALSE)</f>
        <v/>
      </c>
      <c r="M94" s="518" t="str">
        <f>VLOOKUP(K98,'[7]Obračun rezultata B sektora'!$D$2:$H$51,5,FALSE)</f>
        <v/>
      </c>
      <c r="N94" s="520" t="str">
        <f>IF(AND(ISNUMBER(M94)=TRUE,ISNUMBER(O94)=TRUE),VLOOKUP(K98,'[7]Obračun rezultata B sektora'!$D$2:$I$51,3,FALSE),"")</f>
        <v/>
      </c>
      <c r="O94" s="519" t="str">
        <f>VLOOKUP(K98,'[7]Obračun rezultata B sektora'!D$2:$G$51,4,FALSE)</f>
        <v/>
      </c>
      <c r="P94" s="519" t="str">
        <f>VLOOKUP(L94,'[7]Pojedinačni plasman'!$A$6:$G$155,7,FALSE)</f>
        <v/>
      </c>
      <c r="Q94" s="788"/>
      <c r="R94" s="789"/>
    </row>
    <row r="95" spans="2:18" s="512" customFormat="1" ht="15" customHeight="1" x14ac:dyDescent="0.2">
      <c r="B95" s="521" t="str">
        <f>IF(ISNUMBER(D95)=TRUE,VLOOKUP(B98,'[7]Obračun rezultata C sektora'!$D$2:$J$51,7,0),"")</f>
        <v/>
      </c>
      <c r="C95" s="522" t="str">
        <f>VLOOKUP(B98,'[7]Obračun rezultata C sektora'!$D$2:$E$51,2,FALSE)</f>
        <v/>
      </c>
      <c r="D95" s="518" t="str">
        <f>VLOOKUP(B98,'[7]Obračun rezultata C sektora'!$D$2:$H$51,5,FALSE)</f>
        <v/>
      </c>
      <c r="E95" s="520" t="str">
        <f>IF(AND(ISNUMBER(D95)=TRUE,ISNUMBER(F95)=TRUE),VLOOKUP(B98,'[7]Obračun rezultata C sektora'!$D$2:$I$51,3,FALSE),"")</f>
        <v/>
      </c>
      <c r="F95" s="519" t="str">
        <f>VLOOKUP(B98,'[7]Obračun rezultata C sektora'!D$2:$G$51,4,FALSE)</f>
        <v/>
      </c>
      <c r="G95" s="519" t="str">
        <f>VLOOKUP(C95,'[7]Pojedinačni plasman'!$A$6:$G$155,7,FALSE)</f>
        <v/>
      </c>
      <c r="H95" s="788"/>
      <c r="I95" s="789"/>
      <c r="K95" s="521" t="str">
        <f>IF(ISNUMBER(M95)=TRUE,VLOOKUP(K98,'[7]Obračun rezultata C sektora'!$D$2:$J$51,7,0),"")</f>
        <v/>
      </c>
      <c r="L95" s="522" t="str">
        <f>VLOOKUP(K98,'[7]Obračun rezultata C sektora'!$D$2:$E$51,2,FALSE)</f>
        <v/>
      </c>
      <c r="M95" s="518" t="str">
        <f>VLOOKUP(K98,'[7]Obračun rezultata C sektora'!$D$2:$H$51,5,FALSE)</f>
        <v/>
      </c>
      <c r="N95" s="520" t="str">
        <f>IF(AND(ISNUMBER(M95)=TRUE,ISNUMBER(O95)=TRUE),VLOOKUP(K98,'[7]Obračun rezultata C sektora'!$D$2:$I$51,3,FALSE),"")</f>
        <v/>
      </c>
      <c r="O95" s="519" t="str">
        <f>VLOOKUP(K98,'[7]Obračun rezultata C sektora'!D$2:$G$51,4,FALSE)</f>
        <v/>
      </c>
      <c r="P95" s="519" t="str">
        <f>VLOOKUP(L95,'[7]Pojedinačni plasman'!$A$6:$G$155,7,FALSE)</f>
        <v/>
      </c>
      <c r="Q95" s="788"/>
      <c r="R95" s="789"/>
    </row>
    <row r="96" spans="2:18" s="512" customFormat="1" ht="15" customHeight="1" x14ac:dyDescent="0.2">
      <c r="B96" s="521"/>
      <c r="C96" s="520"/>
      <c r="D96" s="518"/>
      <c r="E96" s="520"/>
      <c r="F96" s="519"/>
      <c r="G96" s="519"/>
      <c r="H96" s="788"/>
      <c r="I96" s="789"/>
      <c r="K96" s="521"/>
      <c r="L96" s="520"/>
      <c r="M96" s="518"/>
      <c r="N96" s="520"/>
      <c r="O96" s="519"/>
      <c r="P96" s="519"/>
      <c r="Q96" s="788"/>
      <c r="R96" s="789"/>
    </row>
    <row r="97" spans="2:18" s="512" customFormat="1" ht="15" customHeight="1" x14ac:dyDescent="0.2">
      <c r="B97" s="521"/>
      <c r="C97" s="520"/>
      <c r="D97" s="518"/>
      <c r="E97" s="520"/>
      <c r="F97" s="519"/>
      <c r="G97" s="519"/>
      <c r="H97" s="788"/>
      <c r="I97" s="789"/>
      <c r="K97" s="521"/>
      <c r="L97" s="520"/>
      <c r="M97" s="518"/>
      <c r="N97" s="520"/>
      <c r="O97" s="519"/>
      <c r="P97" s="519"/>
      <c r="Q97" s="788"/>
      <c r="R97" s="789"/>
    </row>
    <row r="98" spans="2:18" ht="21" thickBot="1" x14ac:dyDescent="0.35">
      <c r="B98" s="783" t="str">
        <f>IF(ISNONTEXT('[7]Ekipni plasman'!$B$26)=FALSE,'[7]Ekipni plasman'!$B$26,"")</f>
        <v/>
      </c>
      <c r="C98" s="784"/>
      <c r="D98" s="785"/>
      <c r="E98" s="516" t="str">
        <f>VLOOKUP(B98,'[7]Ekipni plasman'!$B$6:$F$55,3,FALSE)</f>
        <v/>
      </c>
      <c r="F98" s="515" t="str">
        <f>VLOOKUP(B98,'[7]Ekipni plasman'!$B$6:$F$55,2,FALSE)</f>
        <v/>
      </c>
      <c r="G98" s="514"/>
      <c r="H98" s="790"/>
      <c r="I98" s="791"/>
      <c r="J98" s="517"/>
      <c r="K98" s="783" t="str">
        <f>IF(ISNONTEXT('[7]Ekipni plasman'!$B$36)=FALSE,'[7]Ekipni plasman'!$B$36,"")</f>
        <v/>
      </c>
      <c r="L98" s="784"/>
      <c r="M98" s="785"/>
      <c r="N98" s="516" t="str">
        <f>VLOOKUP(K98,'[7]Ekipni plasman'!$B$6:$F$55,3,FALSE)</f>
        <v/>
      </c>
      <c r="O98" s="515" t="str">
        <f>VLOOKUP(K98,'[7]Ekipni plasman'!$B$6:$F$55,2,FALSE)</f>
        <v/>
      </c>
      <c r="P98" s="514"/>
      <c r="Q98" s="790"/>
      <c r="R98" s="791"/>
    </row>
    <row r="99" spans="2:18" ht="12" customHeight="1" thickBot="1" x14ac:dyDescent="0.25">
      <c r="K99" s="510"/>
      <c r="M99" s="510"/>
      <c r="P99" s="510"/>
      <c r="Q99" s="511"/>
      <c r="R99" s="510"/>
    </row>
    <row r="100" spans="2:18" s="512" customFormat="1" ht="15" customHeight="1" x14ac:dyDescent="0.2">
      <c r="B100" s="527" t="str">
        <f>IF(ISNUMBER(D100)=TRUE,VLOOKUP(B105,'[7]Obračun rezultata A sektora'!$D$2:$J$51,7,0),"")</f>
        <v/>
      </c>
      <c r="C100" s="526" t="str">
        <f>VLOOKUP(B105,'[7]Obračun rezultata A sektora'!$D$2:$E$51,2,FALSE)</f>
        <v/>
      </c>
      <c r="D100" s="525" t="str">
        <f>VLOOKUP(B105,'[7]Obračun rezultata A sektora'!$D$2:$H$51,5,FALSE)</f>
        <v/>
      </c>
      <c r="E100" s="524" t="str">
        <f>IF(AND(ISNUMBER(D100)=TRUE,ISNUMBER(F100)=TRUE),VLOOKUP(B105,'[7]Obračun rezultata A sektora'!$D$2:$I$51,3,FALSE),"")</f>
        <v/>
      </c>
      <c r="F100" s="523" t="str">
        <f>VLOOKUP(B105,'[7]Obračun rezultata A sektora'!D$2:$G$51,4,FALSE)</f>
        <v/>
      </c>
      <c r="G100" s="523" t="str">
        <f>VLOOKUP(C100,'[7]Pojedinačni plasman'!$A$6:$G$155,7,FALSE)</f>
        <v/>
      </c>
      <c r="H100" s="786" t="str">
        <f>VLOOKUP(B105,'[7]Ekipni plasman'!$B$6:$F$55,5,FALSE)</f>
        <v/>
      </c>
      <c r="I100" s="787"/>
      <c r="K100" s="527" t="str">
        <f>IF(ISNUMBER(M100)=TRUE,VLOOKUP(K105,'[7]Obračun rezultata A sektora'!$D$2:$J$51,7,0),"")</f>
        <v/>
      </c>
      <c r="L100" s="526" t="str">
        <f>VLOOKUP(K105,'[7]Obračun rezultata A sektora'!$D$2:$E$51,2,FALSE)</f>
        <v/>
      </c>
      <c r="M100" s="525" t="str">
        <f>VLOOKUP(K105,'[7]Obračun rezultata A sektora'!$D$2:$H$51,5,FALSE)</f>
        <v/>
      </c>
      <c r="N100" s="524" t="str">
        <f>IF(AND(ISNUMBER(M100)=TRUE,ISNUMBER(O100)=TRUE),VLOOKUP(K105,'[7]Obračun rezultata A sektora'!$D$2:$I$51,3,FALSE),"")</f>
        <v/>
      </c>
      <c r="O100" s="523" t="str">
        <f>VLOOKUP(K105,'[7]Obračun rezultata A sektora'!D$2:$G$51,4,FALSE)</f>
        <v/>
      </c>
      <c r="P100" s="523" t="str">
        <f>VLOOKUP(L100,'[7]Pojedinačni plasman'!$A$6:$G$155,7,FALSE)</f>
        <v/>
      </c>
      <c r="Q100" s="786" t="str">
        <f>VLOOKUP(K105,'[7]Ekipni plasman'!$B$6:$F$55,5,FALSE)</f>
        <v/>
      </c>
      <c r="R100" s="787"/>
    </row>
    <row r="101" spans="2:18" s="512" customFormat="1" ht="15" customHeight="1" x14ac:dyDescent="0.2">
      <c r="B101" s="521" t="str">
        <f>IF(ISNUMBER(D101)=TRUE,VLOOKUP(B105,'[7]Obračun rezultata B sektora'!$D$2:$J$51,7,0),"")</f>
        <v/>
      </c>
      <c r="C101" s="522" t="str">
        <f>VLOOKUP(B105,'[7]Obračun rezultata B sektora'!$D$2:$E$51,2,FALSE)</f>
        <v/>
      </c>
      <c r="D101" s="518" t="str">
        <f>VLOOKUP(B105,'[7]Obračun rezultata B sektora'!$D$2:$H$51,5,FALSE)</f>
        <v/>
      </c>
      <c r="E101" s="520" t="str">
        <f>IF(AND(ISNUMBER(D101)=TRUE,ISNUMBER(F101)=TRUE),VLOOKUP(B105,'[7]Obračun rezultata B sektora'!$D$2:$I$51,3,FALSE),"")</f>
        <v/>
      </c>
      <c r="F101" s="519" t="str">
        <f>VLOOKUP(B105,'[7]Obračun rezultata B sektora'!D$2:$G$51,4,FALSE)</f>
        <v/>
      </c>
      <c r="G101" s="519" t="str">
        <f>VLOOKUP(C101,'[7]Pojedinačni plasman'!$A$6:$G$155,7,FALSE)</f>
        <v/>
      </c>
      <c r="H101" s="788"/>
      <c r="I101" s="789"/>
      <c r="K101" s="521" t="str">
        <f>IF(ISNUMBER(M101)=TRUE,VLOOKUP(K105,'[7]Obračun rezultata B sektora'!$D$2:$J$51,7,0),"")</f>
        <v/>
      </c>
      <c r="L101" s="522" t="str">
        <f>VLOOKUP(K105,'[7]Obračun rezultata B sektora'!$D$2:$E$51,2,FALSE)</f>
        <v/>
      </c>
      <c r="M101" s="518" t="str">
        <f>VLOOKUP(K105,'[7]Obračun rezultata B sektora'!$D$2:$H$51,5,FALSE)</f>
        <v/>
      </c>
      <c r="N101" s="520" t="str">
        <f>IF(AND(ISNUMBER(M101)=TRUE,ISNUMBER(O101)=TRUE),VLOOKUP(K105,'[7]Obračun rezultata B sektora'!$D$2:$I$51,3,FALSE),"")</f>
        <v/>
      </c>
      <c r="O101" s="519" t="str">
        <f>VLOOKUP(K105,'[7]Obračun rezultata B sektora'!D$2:$G$51,4,FALSE)</f>
        <v/>
      </c>
      <c r="P101" s="519" t="str">
        <f>VLOOKUP(L101,'[7]Pojedinačni plasman'!$A$6:$G$155,7,FALSE)</f>
        <v/>
      </c>
      <c r="Q101" s="788"/>
      <c r="R101" s="789"/>
    </row>
    <row r="102" spans="2:18" s="512" customFormat="1" ht="15" customHeight="1" x14ac:dyDescent="0.2">
      <c r="B102" s="521" t="str">
        <f>IF(ISNUMBER(D102)=TRUE,VLOOKUP(B105,'[7]Obračun rezultata C sektora'!$D$2:$J$51,7,0),"")</f>
        <v/>
      </c>
      <c r="C102" s="522" t="str">
        <f>VLOOKUP(B105,'[7]Obračun rezultata C sektora'!$D$2:$E$51,2,FALSE)</f>
        <v/>
      </c>
      <c r="D102" s="518" t="str">
        <f>VLOOKUP(B105,'[7]Obračun rezultata C sektora'!$D$2:$H$51,5,FALSE)</f>
        <v/>
      </c>
      <c r="E102" s="520" t="str">
        <f>IF(AND(ISNUMBER(D102)=TRUE,ISNUMBER(F102)=TRUE),VLOOKUP(B105,'[7]Obračun rezultata C sektora'!$D$2:$I$51,3,FALSE),"")</f>
        <v/>
      </c>
      <c r="F102" s="519" t="str">
        <f>VLOOKUP(B105,'[7]Obračun rezultata C sektora'!D$2:$G$51,4,FALSE)</f>
        <v/>
      </c>
      <c r="G102" s="519" t="str">
        <f>VLOOKUP(C102,'[7]Pojedinačni plasman'!$A$6:$G$155,7,FALSE)</f>
        <v/>
      </c>
      <c r="H102" s="788"/>
      <c r="I102" s="789"/>
      <c r="K102" s="521" t="str">
        <f>IF(ISNUMBER(M102)=TRUE,VLOOKUP(K105,'[7]Obračun rezultata C sektora'!$D$2:$J$51,7,0),"")</f>
        <v/>
      </c>
      <c r="L102" s="522" t="str">
        <f>VLOOKUP(K105,'[7]Obračun rezultata C sektora'!$D$2:$E$51,2,FALSE)</f>
        <v/>
      </c>
      <c r="M102" s="518" t="str">
        <f>VLOOKUP(K105,'[7]Obračun rezultata C sektora'!$D$2:$H$51,5,FALSE)</f>
        <v/>
      </c>
      <c r="N102" s="520" t="str">
        <f>IF(AND(ISNUMBER(M102)=TRUE,ISNUMBER(O102)=TRUE),VLOOKUP(K105,'[7]Obračun rezultata C sektora'!$D$2:$I$51,3,FALSE),"")</f>
        <v/>
      </c>
      <c r="O102" s="519" t="str">
        <f>VLOOKUP(K105,'[7]Obračun rezultata C sektora'!D$2:$G$51,4,FALSE)</f>
        <v/>
      </c>
      <c r="P102" s="519" t="str">
        <f>VLOOKUP(L102,'[7]Pojedinačni plasman'!$A$6:$G$155,7,FALSE)</f>
        <v/>
      </c>
      <c r="Q102" s="788"/>
      <c r="R102" s="789"/>
    </row>
    <row r="103" spans="2:18" s="512" customFormat="1" ht="15" customHeight="1" x14ac:dyDescent="0.2">
      <c r="B103" s="521"/>
      <c r="C103" s="520"/>
      <c r="D103" s="518"/>
      <c r="E103" s="520"/>
      <c r="F103" s="519"/>
      <c r="G103" s="519"/>
      <c r="H103" s="788"/>
      <c r="I103" s="789"/>
      <c r="K103" s="521"/>
      <c r="L103" s="520"/>
      <c r="M103" s="518"/>
      <c r="N103" s="520"/>
      <c r="O103" s="519"/>
      <c r="P103" s="519"/>
      <c r="Q103" s="788"/>
      <c r="R103" s="789"/>
    </row>
    <row r="104" spans="2:18" s="512" customFormat="1" ht="15" customHeight="1" x14ac:dyDescent="0.2">
      <c r="B104" s="521"/>
      <c r="C104" s="520"/>
      <c r="D104" s="518"/>
      <c r="E104" s="520"/>
      <c r="F104" s="519"/>
      <c r="G104" s="519"/>
      <c r="H104" s="788"/>
      <c r="I104" s="789"/>
      <c r="K104" s="521"/>
      <c r="L104" s="520"/>
      <c r="M104" s="518"/>
      <c r="N104" s="520"/>
      <c r="O104" s="519"/>
      <c r="P104" s="519"/>
      <c r="Q104" s="788"/>
      <c r="R104" s="789"/>
    </row>
    <row r="105" spans="2:18" ht="21" thickBot="1" x14ac:dyDescent="0.35">
      <c r="B105" s="783" t="str">
        <f>IF(ISNONTEXT('[7]Ekipni plasman'!$B$27)=FALSE,'[7]Ekipni plasman'!$B$27,"")</f>
        <v/>
      </c>
      <c r="C105" s="784"/>
      <c r="D105" s="785"/>
      <c r="E105" s="516" t="str">
        <f>VLOOKUP(B105,'[7]Ekipni plasman'!$B$6:$F$55,3,FALSE)</f>
        <v/>
      </c>
      <c r="F105" s="515" t="str">
        <f>VLOOKUP(B105,'[7]Ekipni plasman'!$B$6:$F$55,2,FALSE)</f>
        <v/>
      </c>
      <c r="G105" s="514"/>
      <c r="H105" s="790"/>
      <c r="I105" s="791"/>
      <c r="J105" s="517"/>
      <c r="K105" s="783" t="str">
        <f>IF(ISNONTEXT('[7]Ekipni plasman'!$B$37)=FALSE,'[7]Ekipni plasman'!$B$37,"")</f>
        <v/>
      </c>
      <c r="L105" s="784"/>
      <c r="M105" s="785"/>
      <c r="N105" s="516" t="str">
        <f>VLOOKUP(K105,'[7]Ekipni plasman'!$B$6:$F$55,3,FALSE)</f>
        <v/>
      </c>
      <c r="O105" s="515" t="str">
        <f>VLOOKUP(K105,'[7]Ekipni plasman'!$B$6:$F$55,2,FALSE)</f>
        <v/>
      </c>
      <c r="P105" s="514"/>
      <c r="Q105" s="790"/>
      <c r="R105" s="791"/>
    </row>
    <row r="106" spans="2:18" ht="12" customHeight="1" thickBot="1" x14ac:dyDescent="0.25">
      <c r="K106" s="510"/>
      <c r="M106" s="510"/>
      <c r="P106" s="510"/>
      <c r="Q106" s="511"/>
      <c r="R106" s="510"/>
    </row>
    <row r="107" spans="2:18" s="512" customFormat="1" ht="15" customHeight="1" x14ac:dyDescent="0.2">
      <c r="B107" s="527" t="str">
        <f>IF(ISNUMBER(D107)=TRUE,VLOOKUP(B112,'[7]Obračun rezultata A sektora'!$D$2:$J$51,7,0),"")</f>
        <v/>
      </c>
      <c r="C107" s="526" t="str">
        <f>VLOOKUP(B112,'[7]Obračun rezultata A sektora'!$D$2:$E$51,2,FALSE)</f>
        <v/>
      </c>
      <c r="D107" s="525" t="str">
        <f>VLOOKUP(B112,'[7]Obračun rezultata A sektora'!$D$2:$H$51,5,FALSE)</f>
        <v/>
      </c>
      <c r="E107" s="524" t="str">
        <f>IF(AND(ISNUMBER(D107)=TRUE,ISNUMBER(F107)=TRUE),VLOOKUP(B112,'[7]Obračun rezultata A sektora'!$D$2:$I$51,3,FALSE),"")</f>
        <v/>
      </c>
      <c r="F107" s="523" t="str">
        <f>VLOOKUP(B112,'[7]Obračun rezultata A sektora'!D$2:$G$51,4,FALSE)</f>
        <v/>
      </c>
      <c r="G107" s="523" t="str">
        <f>VLOOKUP(C107,'[7]Pojedinačni plasman'!$A$6:$G$155,7,FALSE)</f>
        <v/>
      </c>
      <c r="H107" s="786" t="str">
        <f>VLOOKUP(B112,'[7]Ekipni plasman'!$B$6:$F$55,5,FALSE)</f>
        <v/>
      </c>
      <c r="I107" s="787"/>
      <c r="K107" s="527" t="str">
        <f>IF(ISNUMBER(M107)=TRUE,VLOOKUP(K112,'[7]Obračun rezultata A sektora'!$D$2:$J$51,7,0),"")</f>
        <v/>
      </c>
      <c r="L107" s="526" t="str">
        <f>VLOOKUP(K112,'[7]Obračun rezultata A sektora'!$D$2:$E$51,2,FALSE)</f>
        <v/>
      </c>
      <c r="M107" s="525" t="str">
        <f>VLOOKUP(K112,'[7]Obračun rezultata A sektora'!$D$2:$H$51,5,FALSE)</f>
        <v/>
      </c>
      <c r="N107" s="524" t="str">
        <f>IF(AND(ISNUMBER(M107)=TRUE,ISNUMBER(O107)=TRUE),VLOOKUP(K112,'[7]Obračun rezultata A sektora'!$D$2:$I$51,3,FALSE),"")</f>
        <v/>
      </c>
      <c r="O107" s="523" t="str">
        <f>VLOOKUP(K112,'[7]Obračun rezultata A sektora'!D$2:$G$51,4,FALSE)</f>
        <v/>
      </c>
      <c r="P107" s="523" t="str">
        <f>VLOOKUP(L107,'[7]Pojedinačni plasman'!$A$6:$G$155,7,FALSE)</f>
        <v/>
      </c>
      <c r="Q107" s="786" t="str">
        <f>VLOOKUP(K112,'[7]Ekipni plasman'!$B$6:$F$55,5,FALSE)</f>
        <v/>
      </c>
      <c r="R107" s="787"/>
    </row>
    <row r="108" spans="2:18" s="512" customFormat="1" ht="15" customHeight="1" x14ac:dyDescent="0.2">
      <c r="B108" s="521" t="str">
        <f>IF(ISNUMBER(D108)=TRUE,VLOOKUP(B112,'[7]Obračun rezultata B sektora'!$D$2:$J$51,7,0),"")</f>
        <v/>
      </c>
      <c r="C108" s="522" t="str">
        <f>VLOOKUP(B112,'[7]Obračun rezultata B sektora'!$D$2:$E$51,2,FALSE)</f>
        <v/>
      </c>
      <c r="D108" s="518" t="str">
        <f>VLOOKUP(B112,'[7]Obračun rezultata B sektora'!$D$2:$H$51,5,FALSE)</f>
        <v/>
      </c>
      <c r="E108" s="520" t="str">
        <f>IF(AND(ISNUMBER(D108)=TRUE,ISNUMBER(F108)=TRUE),VLOOKUP(B112,'[7]Obračun rezultata B sektora'!$D$2:$I$51,3,FALSE),"")</f>
        <v/>
      </c>
      <c r="F108" s="519" t="str">
        <f>VLOOKUP(B112,'[7]Obračun rezultata B sektora'!D$2:$G$51,4,FALSE)</f>
        <v/>
      </c>
      <c r="G108" s="519" t="str">
        <f>VLOOKUP(C108,'[7]Pojedinačni plasman'!$A$6:$G$155,7,FALSE)</f>
        <v/>
      </c>
      <c r="H108" s="788"/>
      <c r="I108" s="789"/>
      <c r="K108" s="521" t="str">
        <f>IF(ISNUMBER(M108)=TRUE,VLOOKUP(K112,'[7]Obračun rezultata B sektora'!$D$2:$J$51,7,0),"")</f>
        <v/>
      </c>
      <c r="L108" s="522" t="str">
        <f>VLOOKUP(K112,'[7]Obračun rezultata B sektora'!$D$2:$E$51,2,FALSE)</f>
        <v/>
      </c>
      <c r="M108" s="518" t="str">
        <f>VLOOKUP(K112,'[7]Obračun rezultata B sektora'!$D$2:$H$51,5,FALSE)</f>
        <v/>
      </c>
      <c r="N108" s="520" t="str">
        <f>IF(AND(ISNUMBER(M108)=TRUE,ISNUMBER(O108)=TRUE),VLOOKUP(K112,'[7]Obračun rezultata B sektora'!$D$2:$I$51,3,FALSE),"")</f>
        <v/>
      </c>
      <c r="O108" s="519" t="str">
        <f>VLOOKUP(K112,'[7]Obračun rezultata B sektora'!D$2:$G$51,4,FALSE)</f>
        <v/>
      </c>
      <c r="P108" s="519" t="str">
        <f>VLOOKUP(L108,'[7]Pojedinačni plasman'!$A$6:$G$155,7,FALSE)</f>
        <v/>
      </c>
      <c r="Q108" s="788"/>
      <c r="R108" s="789"/>
    </row>
    <row r="109" spans="2:18" s="512" customFormat="1" ht="15" customHeight="1" x14ac:dyDescent="0.2">
      <c r="B109" s="521" t="str">
        <f>IF(ISNUMBER(D109)=TRUE,VLOOKUP(B112,'[7]Obračun rezultata C sektora'!$D$2:$J$51,7,0),"")</f>
        <v/>
      </c>
      <c r="C109" s="522" t="str">
        <f>VLOOKUP(B112,'[7]Obračun rezultata C sektora'!$D$2:$E$51,2,FALSE)</f>
        <v/>
      </c>
      <c r="D109" s="518" t="str">
        <f>VLOOKUP(B112,'[7]Obračun rezultata C sektora'!$D$2:$H$51,5,FALSE)</f>
        <v/>
      </c>
      <c r="E109" s="520" t="str">
        <f>IF(AND(ISNUMBER(D109)=TRUE,ISNUMBER(F109)=TRUE),VLOOKUP(B112,'[7]Obračun rezultata C sektora'!$D$2:$I$51,3,FALSE),"")</f>
        <v/>
      </c>
      <c r="F109" s="519" t="str">
        <f>VLOOKUP(B112,'[7]Obračun rezultata C sektora'!D$2:$G$51,4,FALSE)</f>
        <v/>
      </c>
      <c r="G109" s="519" t="str">
        <f>VLOOKUP(C109,'[7]Pojedinačni plasman'!$A$6:$G$155,7,FALSE)</f>
        <v/>
      </c>
      <c r="H109" s="788"/>
      <c r="I109" s="789"/>
      <c r="K109" s="521" t="str">
        <f>IF(ISNUMBER(M109)=TRUE,VLOOKUP(K112,'[7]Obračun rezultata C sektora'!$D$2:$J$51,7,0),"")</f>
        <v/>
      </c>
      <c r="L109" s="522" t="str">
        <f>VLOOKUP(K112,'[7]Obračun rezultata C sektora'!$D$2:$E$51,2,FALSE)</f>
        <v/>
      </c>
      <c r="M109" s="518" t="str">
        <f>VLOOKUP(K112,'[7]Obračun rezultata C sektora'!$D$2:$H$51,5,FALSE)</f>
        <v/>
      </c>
      <c r="N109" s="520" t="str">
        <f>IF(AND(ISNUMBER(M109)=TRUE,ISNUMBER(O109)=TRUE),VLOOKUP(K112,'[7]Obračun rezultata C sektora'!$D$2:$I$51,3,FALSE),"")</f>
        <v/>
      </c>
      <c r="O109" s="519" t="str">
        <f>VLOOKUP(K112,'[7]Obračun rezultata C sektora'!D$2:$G$51,4,FALSE)</f>
        <v/>
      </c>
      <c r="P109" s="519" t="str">
        <f>VLOOKUP(L109,'[7]Pojedinačni plasman'!$A$6:$G$155,7,FALSE)</f>
        <v/>
      </c>
      <c r="Q109" s="788"/>
      <c r="R109" s="789"/>
    </row>
    <row r="110" spans="2:18" s="512" customFormat="1" ht="15" customHeight="1" x14ac:dyDescent="0.2">
      <c r="B110" s="521"/>
      <c r="C110" s="520"/>
      <c r="D110" s="518"/>
      <c r="E110" s="520"/>
      <c r="F110" s="519"/>
      <c r="G110" s="519"/>
      <c r="H110" s="788"/>
      <c r="I110" s="789"/>
      <c r="K110" s="521"/>
      <c r="L110" s="520"/>
      <c r="M110" s="518"/>
      <c r="N110" s="520"/>
      <c r="O110" s="519"/>
      <c r="P110" s="519"/>
      <c r="Q110" s="788"/>
      <c r="R110" s="789"/>
    </row>
    <row r="111" spans="2:18" s="512" customFormat="1" ht="15" customHeight="1" x14ac:dyDescent="0.2">
      <c r="B111" s="521"/>
      <c r="C111" s="520"/>
      <c r="D111" s="518"/>
      <c r="E111" s="520"/>
      <c r="F111" s="519"/>
      <c r="G111" s="519"/>
      <c r="H111" s="788"/>
      <c r="I111" s="789"/>
      <c r="K111" s="521"/>
      <c r="L111" s="520"/>
      <c r="M111" s="518"/>
      <c r="N111" s="520"/>
      <c r="O111" s="519"/>
      <c r="P111" s="519"/>
      <c r="Q111" s="788"/>
      <c r="R111" s="789"/>
    </row>
    <row r="112" spans="2:18" ht="21" thickBot="1" x14ac:dyDescent="0.35">
      <c r="B112" s="783" t="str">
        <f>IF(ISNONTEXT('[7]Ekipni plasman'!$B$28)=FALSE,'[7]Ekipni plasman'!$B$28,"")</f>
        <v/>
      </c>
      <c r="C112" s="784"/>
      <c r="D112" s="785"/>
      <c r="E112" s="516" t="str">
        <f>VLOOKUP(B112,'[7]Ekipni plasman'!$B$6:$F$55,3,FALSE)</f>
        <v/>
      </c>
      <c r="F112" s="515" t="str">
        <f>VLOOKUP(B112,'[7]Ekipni plasman'!$B$6:$F$55,2,FALSE)</f>
        <v/>
      </c>
      <c r="G112" s="514"/>
      <c r="H112" s="790"/>
      <c r="I112" s="791"/>
      <c r="J112" s="517"/>
      <c r="K112" s="783" t="str">
        <f>IF(ISNONTEXT('[7]Ekipni plasman'!$B$38)=FALSE,'[7]Ekipni plasman'!$B$38,"")</f>
        <v/>
      </c>
      <c r="L112" s="784"/>
      <c r="M112" s="785"/>
      <c r="N112" s="516" t="str">
        <f>VLOOKUP(K112,'[7]Ekipni plasman'!$B$6:$F$55,3,FALSE)</f>
        <v/>
      </c>
      <c r="O112" s="515" t="str">
        <f>VLOOKUP(K112,'[7]Ekipni plasman'!$B$6:$F$55,2,FALSE)</f>
        <v/>
      </c>
      <c r="P112" s="514"/>
      <c r="Q112" s="790"/>
      <c r="R112" s="791"/>
    </row>
    <row r="113" spans="2:18" ht="12" customHeight="1" thickBot="1" x14ac:dyDescent="0.25">
      <c r="K113" s="510"/>
      <c r="M113" s="510"/>
      <c r="P113" s="510"/>
      <c r="Q113" s="511"/>
      <c r="R113" s="510"/>
    </row>
    <row r="114" spans="2:18" s="512" customFormat="1" ht="15" customHeight="1" x14ac:dyDescent="0.2">
      <c r="B114" s="527" t="str">
        <f>IF(ISNUMBER(D114)=TRUE,VLOOKUP(B119,'[7]Obračun rezultata A sektora'!$D$2:$J$51,7,0),"")</f>
        <v/>
      </c>
      <c r="C114" s="526" t="str">
        <f>VLOOKUP(B119,'[7]Obračun rezultata A sektora'!$D$2:$E$51,2,FALSE)</f>
        <v/>
      </c>
      <c r="D114" s="525" t="str">
        <f>VLOOKUP(B119,'[7]Obračun rezultata A sektora'!$D$2:$H$51,5,FALSE)</f>
        <v/>
      </c>
      <c r="E114" s="524" t="str">
        <f>IF(AND(ISNUMBER(D114)=TRUE,ISNUMBER(F114)=TRUE),VLOOKUP(B119,'[7]Obračun rezultata A sektora'!$D$2:$I$51,3,FALSE),"")</f>
        <v/>
      </c>
      <c r="F114" s="523" t="str">
        <f>VLOOKUP(B119,'[7]Obračun rezultata A sektora'!D$2:$G$51,4,FALSE)</f>
        <v/>
      </c>
      <c r="G114" s="523" t="str">
        <f>VLOOKUP(C114,'[7]Pojedinačni plasman'!$A$6:$G$155,7,FALSE)</f>
        <v/>
      </c>
      <c r="H114" s="786" t="str">
        <f>VLOOKUP(B119,'[7]Ekipni plasman'!$B$6:$F$55,5,FALSE)</f>
        <v/>
      </c>
      <c r="I114" s="787"/>
      <c r="K114" s="527" t="str">
        <f>IF(ISNUMBER(M114)=TRUE,VLOOKUP(K119,'[7]Obračun rezultata A sektora'!$D$2:$J$51,7,0),"")</f>
        <v/>
      </c>
      <c r="L114" s="526" t="str">
        <f>VLOOKUP(K119,'[7]Obračun rezultata A sektora'!$D$2:$E$51,2,FALSE)</f>
        <v/>
      </c>
      <c r="M114" s="525" t="str">
        <f>VLOOKUP(K119,'[7]Obračun rezultata A sektora'!$D$2:$H$51,5,FALSE)</f>
        <v/>
      </c>
      <c r="N114" s="524" t="str">
        <f>IF(AND(ISNUMBER(M114)=TRUE,ISNUMBER(O114)=TRUE),VLOOKUP(K119,'[7]Obračun rezultata A sektora'!$D$2:$I$51,3,FALSE),"")</f>
        <v/>
      </c>
      <c r="O114" s="523" t="str">
        <f>VLOOKUP(K119,'[7]Obračun rezultata A sektora'!D$2:$G$51,4,FALSE)</f>
        <v/>
      </c>
      <c r="P114" s="523" t="str">
        <f>VLOOKUP(L114,'[7]Pojedinačni plasman'!$A$6:$G$155,7,FALSE)</f>
        <v/>
      </c>
      <c r="Q114" s="786" t="str">
        <f>VLOOKUP(K119,'[7]Ekipni plasman'!$B$6:$F$55,5,FALSE)</f>
        <v/>
      </c>
      <c r="R114" s="787"/>
    </row>
    <row r="115" spans="2:18" s="512" customFormat="1" ht="15" customHeight="1" x14ac:dyDescent="0.2">
      <c r="B115" s="521" t="str">
        <f>IF(ISNUMBER(D115)=TRUE,VLOOKUP(B119,'[7]Obračun rezultata B sektora'!$D$2:$J$51,7,0),"")</f>
        <v/>
      </c>
      <c r="C115" s="522" t="str">
        <f>VLOOKUP(B119,'[7]Obračun rezultata B sektora'!$D$2:$E$51,2,FALSE)</f>
        <v/>
      </c>
      <c r="D115" s="518" t="str">
        <f>VLOOKUP(B119,'[7]Obračun rezultata B sektora'!$D$2:$H$51,5,FALSE)</f>
        <v/>
      </c>
      <c r="E115" s="520" t="str">
        <f>IF(AND(ISNUMBER(D115)=TRUE,ISNUMBER(F115)=TRUE),VLOOKUP(B119,'[7]Obračun rezultata B sektora'!$D$2:$I$51,3,FALSE),"")</f>
        <v/>
      </c>
      <c r="F115" s="519" t="str">
        <f>VLOOKUP(B119,'[7]Obračun rezultata B sektora'!D$2:$G$51,4,FALSE)</f>
        <v/>
      </c>
      <c r="G115" s="519" t="str">
        <f>VLOOKUP(C115,'[7]Pojedinačni plasman'!$A$6:$G$155,7,FALSE)</f>
        <v/>
      </c>
      <c r="H115" s="788"/>
      <c r="I115" s="789"/>
      <c r="K115" s="521" t="str">
        <f>IF(ISNUMBER(M115)=TRUE,VLOOKUP(K119,'[7]Obračun rezultata B sektora'!$D$2:$J$51,7,0),"")</f>
        <v/>
      </c>
      <c r="L115" s="522" t="str">
        <f>VLOOKUP(K119,'[7]Obračun rezultata B sektora'!$D$2:$E$51,2,FALSE)</f>
        <v/>
      </c>
      <c r="M115" s="518" t="str">
        <f>VLOOKUP(K119,'[7]Obračun rezultata B sektora'!$D$2:$H$51,5,FALSE)</f>
        <v/>
      </c>
      <c r="N115" s="520" t="str">
        <f>IF(AND(ISNUMBER(M115)=TRUE,ISNUMBER(O115)=TRUE),VLOOKUP(K119,'[7]Obračun rezultata B sektora'!$D$2:$I$51,3,FALSE),"")</f>
        <v/>
      </c>
      <c r="O115" s="519" t="str">
        <f>VLOOKUP(K119,'[7]Obračun rezultata B sektora'!D$2:$G$51,4,FALSE)</f>
        <v/>
      </c>
      <c r="P115" s="519" t="str">
        <f>VLOOKUP(L115,'[7]Pojedinačni plasman'!$A$6:$G$155,7,FALSE)</f>
        <v/>
      </c>
      <c r="Q115" s="788"/>
      <c r="R115" s="789"/>
    </row>
    <row r="116" spans="2:18" s="512" customFormat="1" ht="15" customHeight="1" x14ac:dyDescent="0.2">
      <c r="B116" s="521" t="str">
        <f>IF(ISNUMBER(D116)=TRUE,VLOOKUP(B119,'[7]Obračun rezultata C sektora'!$D$2:$J$51,7,0),"")</f>
        <v/>
      </c>
      <c r="C116" s="522" t="str">
        <f>VLOOKUP(B119,'[7]Obračun rezultata C sektora'!$D$2:$E$51,2,FALSE)</f>
        <v/>
      </c>
      <c r="D116" s="518" t="str">
        <f>VLOOKUP(B119,'[7]Obračun rezultata C sektora'!$D$2:$H$51,5,FALSE)</f>
        <v/>
      </c>
      <c r="E116" s="520" t="str">
        <f>IF(AND(ISNUMBER(D116)=TRUE,ISNUMBER(F116)=TRUE),VLOOKUP(B119,'[7]Obračun rezultata C sektora'!$D$2:$I$51,3,FALSE),"")</f>
        <v/>
      </c>
      <c r="F116" s="519" t="str">
        <f>VLOOKUP(B119,'[7]Obračun rezultata C sektora'!D$2:$G$51,4,FALSE)</f>
        <v/>
      </c>
      <c r="G116" s="519" t="str">
        <f>VLOOKUP(C116,'[7]Pojedinačni plasman'!$A$6:$G$155,7,FALSE)</f>
        <v/>
      </c>
      <c r="H116" s="788"/>
      <c r="I116" s="789"/>
      <c r="K116" s="521" t="str">
        <f>IF(ISNUMBER(M116)=TRUE,VLOOKUP(K119,'[7]Obračun rezultata C sektora'!$D$2:$J$51,7,0),"")</f>
        <v/>
      </c>
      <c r="L116" s="522" t="str">
        <f>VLOOKUP(K119,'[7]Obračun rezultata C sektora'!$D$2:$E$51,2,FALSE)</f>
        <v/>
      </c>
      <c r="M116" s="518" t="str">
        <f>VLOOKUP(K119,'[7]Obračun rezultata C sektora'!$D$2:$H$51,5,FALSE)</f>
        <v/>
      </c>
      <c r="N116" s="520" t="str">
        <f>IF(AND(ISNUMBER(M116)=TRUE,ISNUMBER(O116)=TRUE),VLOOKUP(K119,'[7]Obračun rezultata C sektora'!$D$2:$I$51,3,FALSE),"")</f>
        <v/>
      </c>
      <c r="O116" s="519" t="str">
        <f>VLOOKUP(K119,'[7]Obračun rezultata C sektora'!D$2:$G$51,4,FALSE)</f>
        <v/>
      </c>
      <c r="P116" s="519" t="str">
        <f>VLOOKUP(L116,'[7]Pojedinačni plasman'!$A$6:$G$155,7,FALSE)</f>
        <v/>
      </c>
      <c r="Q116" s="788"/>
      <c r="R116" s="789"/>
    </row>
    <row r="117" spans="2:18" s="512" customFormat="1" ht="15" customHeight="1" x14ac:dyDescent="0.2">
      <c r="B117" s="521"/>
      <c r="C117" s="520"/>
      <c r="D117" s="518"/>
      <c r="E117" s="520"/>
      <c r="F117" s="519"/>
      <c r="G117" s="519"/>
      <c r="H117" s="788"/>
      <c r="I117" s="789"/>
      <c r="K117" s="521"/>
      <c r="L117" s="520"/>
      <c r="M117" s="518"/>
      <c r="N117" s="520"/>
      <c r="O117" s="519"/>
      <c r="P117" s="519"/>
      <c r="Q117" s="788"/>
      <c r="R117" s="789"/>
    </row>
    <row r="118" spans="2:18" s="512" customFormat="1" ht="15" customHeight="1" x14ac:dyDescent="0.2">
      <c r="B118" s="521"/>
      <c r="C118" s="520"/>
      <c r="D118" s="518"/>
      <c r="E118" s="520"/>
      <c r="F118" s="519"/>
      <c r="G118" s="519"/>
      <c r="H118" s="788"/>
      <c r="I118" s="789"/>
      <c r="K118" s="521"/>
      <c r="L118" s="520"/>
      <c r="M118" s="518"/>
      <c r="N118" s="520"/>
      <c r="O118" s="519"/>
      <c r="P118" s="519"/>
      <c r="Q118" s="788"/>
      <c r="R118" s="789"/>
    </row>
    <row r="119" spans="2:18" ht="21" thickBot="1" x14ac:dyDescent="0.35">
      <c r="B119" s="783" t="str">
        <f>IF(ISNONTEXT('[7]Ekipni plasman'!$B$29)=FALSE,'[7]Ekipni plasman'!$B$29,"")</f>
        <v/>
      </c>
      <c r="C119" s="784"/>
      <c r="D119" s="785"/>
      <c r="E119" s="516" t="str">
        <f>VLOOKUP(B119,'[7]Ekipni plasman'!$B$6:$F$55,3,FALSE)</f>
        <v/>
      </c>
      <c r="F119" s="515" t="str">
        <f>VLOOKUP(B119,'[7]Ekipni plasman'!$B$6:$F$55,2,FALSE)</f>
        <v/>
      </c>
      <c r="G119" s="514"/>
      <c r="H119" s="790"/>
      <c r="I119" s="791"/>
      <c r="J119" s="517"/>
      <c r="K119" s="783" t="str">
        <f>IF(ISNONTEXT('[7]Ekipni plasman'!$B$39)=FALSE,'[7]Ekipni plasman'!$B$39,"")</f>
        <v/>
      </c>
      <c r="L119" s="784"/>
      <c r="M119" s="785"/>
      <c r="N119" s="516" t="str">
        <f>VLOOKUP(K119,'[7]Ekipni plasman'!$B$6:$F$55,3,FALSE)</f>
        <v/>
      </c>
      <c r="O119" s="515" t="str">
        <f>VLOOKUP(K119,'[7]Ekipni plasman'!$B$6:$F$55,2,FALSE)</f>
        <v/>
      </c>
      <c r="P119" s="514"/>
      <c r="Q119" s="790"/>
      <c r="R119" s="791"/>
    </row>
    <row r="120" spans="2:18" ht="12" customHeight="1" thickBot="1" x14ac:dyDescent="0.25">
      <c r="K120" s="510"/>
      <c r="M120" s="510"/>
      <c r="P120" s="510"/>
      <c r="Q120" s="511"/>
      <c r="R120" s="510"/>
    </row>
    <row r="121" spans="2:18" s="512" customFormat="1" ht="15" customHeight="1" x14ac:dyDescent="0.2">
      <c r="B121" s="527" t="str">
        <f>IF(ISNUMBER(D121)=TRUE,VLOOKUP(B126,'[7]Obračun rezultata A sektora'!$D$2:$J$51,7,0),"")</f>
        <v/>
      </c>
      <c r="C121" s="526" t="str">
        <f>VLOOKUP(B126,'[7]Obračun rezultata A sektora'!$D$2:$E$51,2,FALSE)</f>
        <v/>
      </c>
      <c r="D121" s="525" t="str">
        <f>VLOOKUP(B126,'[7]Obračun rezultata A sektora'!$D$2:$H$51,5,FALSE)</f>
        <v/>
      </c>
      <c r="E121" s="524" t="str">
        <f>IF(AND(ISNUMBER(D121)=TRUE,ISNUMBER(F121)=TRUE),VLOOKUP(B126,'[7]Obračun rezultata A sektora'!$D$2:$I$51,3,FALSE),"")</f>
        <v/>
      </c>
      <c r="F121" s="523" t="str">
        <f>VLOOKUP(B126,'[7]Obračun rezultata A sektora'!D$2:$G$51,4,FALSE)</f>
        <v/>
      </c>
      <c r="G121" s="523" t="str">
        <f>VLOOKUP(C121,'[7]Pojedinačni plasman'!$A$6:$G$155,7,FALSE)</f>
        <v/>
      </c>
      <c r="H121" s="786" t="str">
        <f>VLOOKUP(B126,'[7]Ekipni plasman'!$B$6:$F$55,5,FALSE)</f>
        <v/>
      </c>
      <c r="I121" s="787"/>
      <c r="K121" s="527" t="str">
        <f>IF(ISNUMBER(M121)=TRUE,VLOOKUP(K126,'[7]Obračun rezultata A sektora'!$D$2:$J$51,7,0),"")</f>
        <v/>
      </c>
      <c r="L121" s="526" t="str">
        <f>VLOOKUP(K126,'[7]Obračun rezultata A sektora'!$D$2:$E$51,2,FALSE)</f>
        <v/>
      </c>
      <c r="M121" s="525" t="str">
        <f>VLOOKUP(K126,'[7]Obračun rezultata A sektora'!$D$2:$H$51,5,FALSE)</f>
        <v/>
      </c>
      <c r="N121" s="524" t="str">
        <f>IF(AND(ISNUMBER(M121)=TRUE,ISNUMBER(O121)=TRUE),VLOOKUP(K126,'[7]Obračun rezultata A sektora'!$D$2:$I$51,3,FALSE),"")</f>
        <v/>
      </c>
      <c r="O121" s="523" t="str">
        <f>VLOOKUP(K126,'[7]Obračun rezultata A sektora'!D$2:$G$51,4,FALSE)</f>
        <v/>
      </c>
      <c r="P121" s="523" t="str">
        <f>VLOOKUP(L121,'[7]Pojedinačni plasman'!$A$6:$G$155,7,FALSE)</f>
        <v/>
      </c>
      <c r="Q121" s="786" t="str">
        <f>VLOOKUP(K126,'[7]Ekipni plasman'!$B$6:$F$55,5,FALSE)</f>
        <v/>
      </c>
      <c r="R121" s="787"/>
    </row>
    <row r="122" spans="2:18" s="512" customFormat="1" ht="15" customHeight="1" x14ac:dyDescent="0.2">
      <c r="B122" s="521" t="str">
        <f>IF(ISNUMBER(D122)=TRUE,VLOOKUP(B126,'[7]Obračun rezultata B sektora'!$D$2:$J$51,7,0),"")</f>
        <v/>
      </c>
      <c r="C122" s="522" t="str">
        <f>VLOOKUP(B126,'[7]Obračun rezultata B sektora'!$D$2:$E$51,2,FALSE)</f>
        <v/>
      </c>
      <c r="D122" s="518" t="str">
        <f>VLOOKUP(B126,'[7]Obračun rezultata B sektora'!$D$2:$H$51,5,FALSE)</f>
        <v/>
      </c>
      <c r="E122" s="520" t="str">
        <f>IF(AND(ISNUMBER(D122)=TRUE,ISNUMBER(F122)=TRUE),VLOOKUP(B126,'[7]Obračun rezultata B sektora'!$D$2:$I$51,3,FALSE),"")</f>
        <v/>
      </c>
      <c r="F122" s="519" t="str">
        <f>VLOOKUP(B126,'[7]Obračun rezultata B sektora'!D$2:$G$51,4,FALSE)</f>
        <v/>
      </c>
      <c r="G122" s="519" t="str">
        <f>VLOOKUP(C122,'[7]Pojedinačni plasman'!$A$6:$G$155,7,FALSE)</f>
        <v/>
      </c>
      <c r="H122" s="788"/>
      <c r="I122" s="789"/>
      <c r="K122" s="521" t="str">
        <f>IF(ISNUMBER(M122)=TRUE,VLOOKUP(K126,'[7]Obračun rezultata B sektora'!$D$2:$J$51,7,0),"")</f>
        <v/>
      </c>
      <c r="L122" s="522" t="str">
        <f>VLOOKUP(K126,'[7]Obračun rezultata B sektora'!$D$2:$E$51,2,FALSE)</f>
        <v/>
      </c>
      <c r="M122" s="518" t="str">
        <f>VLOOKUP(K126,'[7]Obračun rezultata B sektora'!$D$2:$H$51,5,FALSE)</f>
        <v/>
      </c>
      <c r="N122" s="520" t="str">
        <f>IF(AND(ISNUMBER(M122)=TRUE,ISNUMBER(O122)=TRUE),VLOOKUP(K126,'[7]Obračun rezultata B sektora'!$D$2:$I$51,3,FALSE),"")</f>
        <v/>
      </c>
      <c r="O122" s="519" t="str">
        <f>VLOOKUP(K126,'[7]Obračun rezultata B sektora'!D$2:$G$51,4,FALSE)</f>
        <v/>
      </c>
      <c r="P122" s="519" t="str">
        <f>VLOOKUP(L122,'[7]Pojedinačni plasman'!$A$6:$G$155,7,FALSE)</f>
        <v/>
      </c>
      <c r="Q122" s="788"/>
      <c r="R122" s="789"/>
    </row>
    <row r="123" spans="2:18" s="512" customFormat="1" ht="15" customHeight="1" x14ac:dyDescent="0.2">
      <c r="B123" s="521" t="str">
        <f>IF(ISNUMBER(D123)=TRUE,VLOOKUP(B126,'[7]Obračun rezultata C sektora'!$D$2:$J$51,7,0),"")</f>
        <v/>
      </c>
      <c r="C123" s="522" t="str">
        <f>VLOOKUP(B126,'[7]Obračun rezultata C sektora'!$D$2:$E$51,2,FALSE)</f>
        <v/>
      </c>
      <c r="D123" s="518" t="str">
        <f>VLOOKUP(B126,'[7]Obračun rezultata C sektora'!$D$2:$H$51,5,FALSE)</f>
        <v/>
      </c>
      <c r="E123" s="520" t="str">
        <f>IF(AND(ISNUMBER(D123)=TRUE,ISNUMBER(F123)=TRUE),VLOOKUP(B126,'[7]Obračun rezultata C sektora'!$D$2:$I$51,3,FALSE),"")</f>
        <v/>
      </c>
      <c r="F123" s="519" t="str">
        <f>VLOOKUP(B126,'[7]Obračun rezultata C sektora'!D$2:$G$51,4,FALSE)</f>
        <v/>
      </c>
      <c r="G123" s="519" t="str">
        <f>VLOOKUP(C123,'[7]Pojedinačni plasman'!$A$6:$G$155,7,FALSE)</f>
        <v/>
      </c>
      <c r="H123" s="788"/>
      <c r="I123" s="789"/>
      <c r="K123" s="521" t="str">
        <f>IF(ISNUMBER(M123)=TRUE,VLOOKUP(K126,'[7]Obračun rezultata C sektora'!$D$2:$J$51,7,0),"")</f>
        <v/>
      </c>
      <c r="L123" s="522" t="str">
        <f>VLOOKUP(K126,'[7]Obračun rezultata C sektora'!$D$2:$E$51,2,FALSE)</f>
        <v/>
      </c>
      <c r="M123" s="518" t="str">
        <f>VLOOKUP(K126,'[7]Obračun rezultata C sektora'!$D$2:$H$51,5,FALSE)</f>
        <v/>
      </c>
      <c r="N123" s="520" t="str">
        <f>IF(AND(ISNUMBER(M123)=TRUE,ISNUMBER(O123)=TRUE),VLOOKUP(K126,'[7]Obračun rezultata C sektora'!$D$2:$I$51,3,FALSE),"")</f>
        <v/>
      </c>
      <c r="O123" s="519" t="str">
        <f>VLOOKUP(K126,'[7]Obračun rezultata C sektora'!D$2:$G$51,4,FALSE)</f>
        <v/>
      </c>
      <c r="P123" s="519" t="str">
        <f>VLOOKUP(L123,'[7]Pojedinačni plasman'!$A$6:$G$155,7,FALSE)</f>
        <v/>
      </c>
      <c r="Q123" s="788"/>
      <c r="R123" s="789"/>
    </row>
    <row r="124" spans="2:18" s="512" customFormat="1" ht="15" customHeight="1" x14ac:dyDescent="0.2">
      <c r="B124" s="521"/>
      <c r="C124" s="520"/>
      <c r="D124" s="518"/>
      <c r="E124" s="520"/>
      <c r="F124" s="519"/>
      <c r="G124" s="519"/>
      <c r="H124" s="788"/>
      <c r="I124" s="789"/>
      <c r="K124" s="521"/>
      <c r="L124" s="520"/>
      <c r="M124" s="518"/>
      <c r="N124" s="520"/>
      <c r="O124" s="519"/>
      <c r="P124" s="519"/>
      <c r="Q124" s="788"/>
      <c r="R124" s="789"/>
    </row>
    <row r="125" spans="2:18" s="512" customFormat="1" ht="15" customHeight="1" x14ac:dyDescent="0.2">
      <c r="B125" s="521"/>
      <c r="C125" s="520"/>
      <c r="D125" s="518"/>
      <c r="E125" s="520"/>
      <c r="F125" s="519"/>
      <c r="G125" s="519"/>
      <c r="H125" s="788"/>
      <c r="I125" s="789"/>
      <c r="K125" s="521"/>
      <c r="L125" s="520"/>
      <c r="M125" s="518"/>
      <c r="N125" s="520"/>
      <c r="O125" s="519"/>
      <c r="P125" s="519"/>
      <c r="Q125" s="788"/>
      <c r="R125" s="789"/>
    </row>
    <row r="126" spans="2:18" ht="21" thickBot="1" x14ac:dyDescent="0.35">
      <c r="B126" s="783" t="str">
        <f>IF(ISNONTEXT('[7]Ekipni plasman'!$B$30)=FALSE,'[7]Ekipni plasman'!$B$30,"")</f>
        <v/>
      </c>
      <c r="C126" s="784"/>
      <c r="D126" s="785"/>
      <c r="E126" s="516" t="str">
        <f>VLOOKUP(B126,'[7]Ekipni plasman'!$B$6:$F$55,3,FALSE)</f>
        <v/>
      </c>
      <c r="F126" s="515" t="str">
        <f>VLOOKUP(B126,'[7]Ekipni plasman'!$B$6:$F$55,2,FALSE)</f>
        <v/>
      </c>
      <c r="G126" s="514"/>
      <c r="H126" s="790"/>
      <c r="I126" s="791"/>
      <c r="J126" s="517"/>
      <c r="K126" s="783" t="str">
        <f>IF(ISNONTEXT('[7]Ekipni plasman'!$B$40)=FALSE,'[7]Ekipni plasman'!$B$40,"")</f>
        <v/>
      </c>
      <c r="L126" s="784"/>
      <c r="M126" s="785"/>
      <c r="N126" s="516" t="str">
        <f>VLOOKUP(K126,'[7]Ekipni plasman'!$B$6:$F$55,3,FALSE)</f>
        <v/>
      </c>
      <c r="O126" s="515" t="str">
        <f>VLOOKUP(K126,'[7]Ekipni plasman'!$B$6:$F$55,2,FALSE)</f>
        <v/>
      </c>
      <c r="P126" s="514"/>
      <c r="Q126" s="790"/>
      <c r="R126" s="791"/>
    </row>
    <row r="127" spans="2:18" ht="12" customHeight="1" thickBot="1" x14ac:dyDescent="0.25"/>
    <row r="128" spans="2:18" s="512" customFormat="1" ht="15" customHeight="1" x14ac:dyDescent="0.2">
      <c r="B128" s="527" t="str">
        <f>IF(ISNUMBER(D128)=TRUE,VLOOKUP(B133,'[7]Obračun rezultata A sektora'!$D$2:$J$51,7,0),"")</f>
        <v/>
      </c>
      <c r="C128" s="526" t="str">
        <f>VLOOKUP(B133,'[7]Obračun rezultata A sektora'!$D$2:$E$51,2,FALSE)</f>
        <v/>
      </c>
      <c r="D128" s="525" t="str">
        <f>VLOOKUP(B133,'[7]Obračun rezultata A sektora'!$D$2:$H$51,5,FALSE)</f>
        <v/>
      </c>
      <c r="E128" s="524" t="str">
        <f>IF(AND(ISNUMBER(D128)=TRUE,ISNUMBER(F128)=TRUE),VLOOKUP(B133,'[7]Obračun rezultata A sektora'!$D$2:$I$51,3,FALSE),"")</f>
        <v/>
      </c>
      <c r="F128" s="523" t="str">
        <f>VLOOKUP(B133,'[7]Obračun rezultata A sektora'!$D$2:G$51,4,FALSE)</f>
        <v/>
      </c>
      <c r="G128" s="523" t="str">
        <f>VLOOKUP(C128,'[7]Pojedinačni plasman'!$A$6:$G$155,7,FALSE)</f>
        <v/>
      </c>
      <c r="H128" s="786" t="str">
        <f>VLOOKUP(B133,'[7]Ekipni plasman'!$B$6:$F$55,5,FALSE)</f>
        <v/>
      </c>
      <c r="I128" s="787"/>
      <c r="K128" s="527" t="str">
        <f>IF(ISNUMBER(M128)=TRUE,VLOOKUP(K133,'[7]Obračun rezultata A sektora'!$D$2:$J$51,7,0),"")</f>
        <v/>
      </c>
      <c r="L128" s="526" t="str">
        <f>VLOOKUP(K133,'[7]Obračun rezultata A sektora'!$D$2:$E$51,2,FALSE)</f>
        <v/>
      </c>
      <c r="M128" s="525" t="str">
        <f>VLOOKUP(K133,'[7]Obračun rezultata A sektora'!$D$2:$H$51,5,FALSE)</f>
        <v/>
      </c>
      <c r="N128" s="524" t="str">
        <f>IF(AND(ISNUMBER(M128)=TRUE,ISNUMBER(O128)=TRUE),VLOOKUP(K133,'[7]Obračun rezultata A sektora'!$D$2:$I$51,3,FALSE),"")</f>
        <v/>
      </c>
      <c r="O128" s="523" t="str">
        <f>VLOOKUP(K133,'[7]Obračun rezultata A sektora'!$D$2:G$51,4,FALSE)</f>
        <v/>
      </c>
      <c r="P128" s="523" t="str">
        <f>VLOOKUP(L128,'[7]Pojedinačni plasman'!$A$6:$G$155,7,FALSE)</f>
        <v/>
      </c>
      <c r="Q128" s="786" t="str">
        <f>VLOOKUP(K133,'[7]Ekipni plasman'!$B$6:$F$55,5,FALSE)</f>
        <v/>
      </c>
      <c r="R128" s="787"/>
    </row>
    <row r="129" spans="2:18" s="512" customFormat="1" ht="15" customHeight="1" x14ac:dyDescent="0.2">
      <c r="B129" s="521" t="str">
        <f>IF(ISNUMBER(D129)=TRUE,VLOOKUP(B133,'[7]Obračun rezultata B sektora'!$D$2:$J$51,7,0),"")</f>
        <v/>
      </c>
      <c r="C129" s="522" t="str">
        <f>VLOOKUP(B133,'[7]Obračun rezultata B sektora'!$D$2:$E$51,2,FALSE)</f>
        <v/>
      </c>
      <c r="D129" s="518" t="str">
        <f>VLOOKUP(B133,'[7]Obračun rezultata B sektora'!$D$2:$H$51,5,FALSE)</f>
        <v/>
      </c>
      <c r="E129" s="520" t="str">
        <f>IF(AND(ISNUMBER(D129)=TRUE,ISNUMBER(F129)=TRUE),VLOOKUP(B133,'[7]Obračun rezultata B sektora'!$D$2:$I$51,3,FALSE),"")</f>
        <v/>
      </c>
      <c r="F129" s="519" t="str">
        <f>VLOOKUP(B133,'[7]Obračun rezultata B sektora'!$D$2:G$51,4,FALSE)</f>
        <v/>
      </c>
      <c r="G129" s="519" t="str">
        <f>VLOOKUP(C129,'[7]Pojedinačni plasman'!$A$6:$G$155,7,FALSE)</f>
        <v/>
      </c>
      <c r="H129" s="788"/>
      <c r="I129" s="789"/>
      <c r="K129" s="521" t="str">
        <f>IF(ISNUMBER(M129)=TRUE,VLOOKUP(K133,'[7]Obračun rezultata B sektora'!$D$2:$J$51,7,0),"")</f>
        <v/>
      </c>
      <c r="L129" s="522" t="str">
        <f>VLOOKUP(K133,'[7]Obračun rezultata B sektora'!$D$2:$E$51,2,FALSE)</f>
        <v/>
      </c>
      <c r="M129" s="518" t="str">
        <f>VLOOKUP(K133,'[7]Obračun rezultata B sektora'!$D$2:$H$51,5,FALSE)</f>
        <v/>
      </c>
      <c r="N129" s="520" t="str">
        <f>IF(AND(ISNUMBER(M129)=TRUE,ISNUMBER(O129)=TRUE),VLOOKUP(K133,'[7]Obračun rezultata B sektora'!$D$2:$I$51,3,FALSE),"")</f>
        <v/>
      </c>
      <c r="O129" s="519" t="str">
        <f>VLOOKUP(K133,'[7]Obračun rezultata B sektora'!$D$2:G$51,4,FALSE)</f>
        <v/>
      </c>
      <c r="P129" s="519" t="str">
        <f>VLOOKUP(L129,'[7]Pojedinačni plasman'!$A$6:$G$155,7,FALSE)</f>
        <v/>
      </c>
      <c r="Q129" s="788"/>
      <c r="R129" s="789"/>
    </row>
    <row r="130" spans="2:18" s="512" customFormat="1" ht="15" customHeight="1" x14ac:dyDescent="0.2">
      <c r="B130" s="521" t="str">
        <f>IF(ISNUMBER(D130)=TRUE,VLOOKUP(B133,'[7]Obračun rezultata C sektora'!$D$2:$J$51,7,0),"")</f>
        <v/>
      </c>
      <c r="C130" s="522" t="str">
        <f>VLOOKUP(B133,'[7]Obračun rezultata C sektora'!$D$2:$E$51,2,FALSE)</f>
        <v/>
      </c>
      <c r="D130" s="518" t="str">
        <f>VLOOKUP(B133,'[7]Obračun rezultata C sektora'!$D$2:$H$51,5,FALSE)</f>
        <v/>
      </c>
      <c r="E130" s="520" t="str">
        <f>IF(AND(ISNUMBER(D130)=TRUE,ISNUMBER(F130)=TRUE),VLOOKUP(B133,'[7]Obračun rezultata C sektora'!$D$2:$I$51,3,FALSE),"")</f>
        <v/>
      </c>
      <c r="F130" s="519" t="str">
        <f>VLOOKUP(B133,'[7]Obračun rezultata C sektora'!$D$2:G$51,4,FALSE)</f>
        <v/>
      </c>
      <c r="G130" s="519" t="str">
        <f>VLOOKUP(C130,'[7]Pojedinačni plasman'!$A$6:$G$155,7,FALSE)</f>
        <v/>
      </c>
      <c r="H130" s="788"/>
      <c r="I130" s="789"/>
      <c r="K130" s="521" t="str">
        <f>IF(ISNUMBER(M130)=TRUE,VLOOKUP(K133,'[7]Obračun rezultata C sektora'!$D$2:$J$51,7,0),"")</f>
        <v/>
      </c>
      <c r="L130" s="522" t="str">
        <f>VLOOKUP(K133,'[7]Obračun rezultata C sektora'!$D$2:$E$51,2,FALSE)</f>
        <v/>
      </c>
      <c r="M130" s="518" t="str">
        <f>VLOOKUP(K133,'[7]Obračun rezultata C sektora'!$D$2:$H$51,5,FALSE)</f>
        <v/>
      </c>
      <c r="N130" s="520" t="str">
        <f>IF(AND(ISNUMBER(M130)=TRUE,ISNUMBER(O130)=TRUE),VLOOKUP(K133,'[7]Obračun rezultata C sektora'!$D$2:$I$51,3,FALSE),"")</f>
        <v/>
      </c>
      <c r="O130" s="519" t="str">
        <f>VLOOKUP(K133,'[7]Obračun rezultata C sektora'!$D$2:G$51,4,FALSE)</f>
        <v/>
      </c>
      <c r="P130" s="519" t="str">
        <f>VLOOKUP(L130,'[7]Pojedinačni plasman'!$A$6:$G$155,7,FALSE)</f>
        <v/>
      </c>
      <c r="Q130" s="788"/>
      <c r="R130" s="789"/>
    </row>
    <row r="131" spans="2:18" s="512" customFormat="1" ht="15" customHeight="1" x14ac:dyDescent="0.2">
      <c r="B131" s="521"/>
      <c r="C131" s="520"/>
      <c r="D131" s="518"/>
      <c r="E131" s="520"/>
      <c r="F131" s="519"/>
      <c r="G131" s="519"/>
      <c r="H131" s="788"/>
      <c r="I131" s="789"/>
      <c r="K131" s="521"/>
      <c r="L131" s="520"/>
      <c r="M131" s="518"/>
      <c r="N131" s="520"/>
      <c r="O131" s="519"/>
      <c r="P131" s="518"/>
      <c r="Q131" s="788"/>
      <c r="R131" s="789"/>
    </row>
    <row r="132" spans="2:18" s="512" customFormat="1" ht="15" customHeight="1" x14ac:dyDescent="0.2">
      <c r="B132" s="521"/>
      <c r="C132" s="520"/>
      <c r="D132" s="518"/>
      <c r="E132" s="520"/>
      <c r="F132" s="519"/>
      <c r="G132" s="519"/>
      <c r="H132" s="788"/>
      <c r="I132" s="789"/>
      <c r="K132" s="521"/>
      <c r="L132" s="520"/>
      <c r="M132" s="518"/>
      <c r="N132" s="520"/>
      <c r="O132" s="519"/>
      <c r="P132" s="518"/>
      <c r="Q132" s="788"/>
      <c r="R132" s="789"/>
    </row>
    <row r="133" spans="2:18" ht="21" thickBot="1" x14ac:dyDescent="0.35">
      <c r="B133" s="783" t="str">
        <f>IF(ISNONTEXT('[7]Ekipni plasman'!$B$31)=FALSE,'[7]Ekipni plasman'!$B$31,"")</f>
        <v/>
      </c>
      <c r="C133" s="784"/>
      <c r="D133" s="785"/>
      <c r="E133" s="516" t="str">
        <f>VLOOKUP(B133,'[7]Ekipni plasman'!$B$6:$F$55,3,FALSE)</f>
        <v/>
      </c>
      <c r="F133" s="515" t="str">
        <f>VLOOKUP(B133,'[7]Ekipni plasman'!$B$6:$F$55,2,FALSE)</f>
        <v/>
      </c>
      <c r="G133" s="514"/>
      <c r="H133" s="790"/>
      <c r="I133" s="791"/>
      <c r="J133" s="517"/>
      <c r="K133" s="783" t="str">
        <f>IF(ISNONTEXT('[7]Ekipni plasman'!$B$41)=FALSE,'[7]Ekipni plasman'!$B$41,"")</f>
        <v/>
      </c>
      <c r="L133" s="784"/>
      <c r="M133" s="785"/>
      <c r="N133" s="516" t="str">
        <f>VLOOKUP(K133,'[7]Ekipni plasman'!$B$6:$F$55,3,FALSE)</f>
        <v/>
      </c>
      <c r="O133" s="515" t="str">
        <f>VLOOKUP(K133,'[7]Ekipni plasman'!$B$6:$F$55,2,FALSE)</f>
        <v/>
      </c>
      <c r="P133" s="514"/>
      <c r="Q133" s="790"/>
      <c r="R133" s="791"/>
    </row>
    <row r="134" spans="2:18" ht="12" customHeight="1" thickBot="1" x14ac:dyDescent="0.25">
      <c r="B134" s="507"/>
      <c r="D134" s="507"/>
      <c r="G134" s="507"/>
      <c r="H134" s="508"/>
      <c r="I134" s="507"/>
    </row>
    <row r="135" spans="2:18" s="512" customFormat="1" ht="15" customHeight="1" x14ac:dyDescent="0.2">
      <c r="B135" s="527" t="str">
        <f>IF(ISNUMBER(D135)=TRUE,VLOOKUP(B140,'[7]Obračun rezultata A sektora'!$D$2:$J$51,7,0),"")</f>
        <v/>
      </c>
      <c r="C135" s="526" t="str">
        <f>VLOOKUP(B140,'[7]Obračun rezultata A sektora'!$D$2:$E$51,2,FALSE)</f>
        <v/>
      </c>
      <c r="D135" s="525" t="str">
        <f>VLOOKUP(B140,'[7]Obračun rezultata A sektora'!$D$2:$H$51,5,FALSE)</f>
        <v/>
      </c>
      <c r="E135" s="524" t="str">
        <f>IF(AND(ISNUMBER(D135)=TRUE,ISNUMBER(F135)=TRUE),VLOOKUP(B140,'[7]Obračun rezultata A sektora'!$D$2:$I$51,3,FALSE),"")</f>
        <v/>
      </c>
      <c r="F135" s="523" t="str">
        <f>VLOOKUP(B140,'[7]Obračun rezultata A sektora'!$D$2:G$51,4,FALSE)</f>
        <v/>
      </c>
      <c r="G135" s="523" t="str">
        <f>VLOOKUP(C135,'[7]Pojedinačni plasman'!$A$6:$G$155,7,FALSE)</f>
        <v/>
      </c>
      <c r="H135" s="786" t="str">
        <f>VLOOKUP(B140,'[7]Ekipni plasman'!$B$6:$F$55,5,FALSE)</f>
        <v/>
      </c>
      <c r="I135" s="787"/>
      <c r="K135" s="527" t="str">
        <f>IF(ISNUMBER(M135)=TRUE,VLOOKUP(K140,'[7]Obračun rezultata A sektora'!$D$2:$J$51,7,0),"")</f>
        <v/>
      </c>
      <c r="L135" s="526" t="str">
        <f>VLOOKUP(K140,'[7]Obračun rezultata A sektora'!$D$2:$E$51,2,FALSE)</f>
        <v/>
      </c>
      <c r="M135" s="525" t="str">
        <f>VLOOKUP(K140,'[7]Obračun rezultata A sektora'!$D$2:$H$51,5,FALSE)</f>
        <v/>
      </c>
      <c r="N135" s="524" t="str">
        <f>IF(AND(ISNUMBER(M135)=TRUE,ISNUMBER(O135)=TRUE),VLOOKUP(K140,'[7]Obračun rezultata A sektora'!$D$2:$I$51,3,FALSE),"")</f>
        <v/>
      </c>
      <c r="O135" s="523" t="str">
        <f>VLOOKUP(K140,'[7]Obračun rezultata A sektora'!$D$2:G$51,4,FALSE)</f>
        <v/>
      </c>
      <c r="P135" s="523" t="str">
        <f>VLOOKUP(L135,'[7]Pojedinačni plasman'!$A$6:$G$155,7,FALSE)</f>
        <v/>
      </c>
      <c r="Q135" s="786" t="str">
        <f>VLOOKUP(K140,'[7]Ekipni plasman'!$B$6:$F$55,5,FALSE)</f>
        <v/>
      </c>
      <c r="R135" s="787"/>
    </row>
    <row r="136" spans="2:18" s="512" customFormat="1" ht="15" customHeight="1" x14ac:dyDescent="0.2">
      <c r="B136" s="521" t="str">
        <f>IF(ISNUMBER(D136)=TRUE,VLOOKUP(B140,'[7]Obračun rezultata B sektora'!$D$2:$J$51,7,0),"")</f>
        <v/>
      </c>
      <c r="C136" s="522" t="str">
        <f>VLOOKUP(B140,'[7]Obračun rezultata B sektora'!$D$2:$E$51,2,FALSE)</f>
        <v/>
      </c>
      <c r="D136" s="518" t="str">
        <f>VLOOKUP(B140,'[7]Obračun rezultata B sektora'!$D$2:$H$51,5,FALSE)</f>
        <v/>
      </c>
      <c r="E136" s="520" t="str">
        <f>IF(AND(ISNUMBER(D136)=TRUE,ISNUMBER(F136)=TRUE),VLOOKUP(B140,'[7]Obračun rezultata B sektora'!$D$2:$I$51,3,FALSE),"")</f>
        <v/>
      </c>
      <c r="F136" s="519" t="str">
        <f>VLOOKUP(B140,'[7]Obračun rezultata B sektora'!$D$2:G$51,4,FALSE)</f>
        <v/>
      </c>
      <c r="G136" s="519" t="str">
        <f>VLOOKUP(C136,'[7]Pojedinačni plasman'!$A$6:$G$155,7,FALSE)</f>
        <v/>
      </c>
      <c r="H136" s="788"/>
      <c r="I136" s="789"/>
      <c r="K136" s="521" t="str">
        <f>IF(ISNUMBER(M136)=TRUE,VLOOKUP(K140,'[7]Obračun rezultata B sektora'!$D$2:$J$51,7,0),"")</f>
        <v/>
      </c>
      <c r="L136" s="522" t="str">
        <f>VLOOKUP(K140,'[7]Obračun rezultata B sektora'!$D$2:$E$51,2,FALSE)</f>
        <v/>
      </c>
      <c r="M136" s="518" t="str">
        <f>VLOOKUP(K140,'[7]Obračun rezultata B sektora'!$D$2:$H$51,5,FALSE)</f>
        <v/>
      </c>
      <c r="N136" s="520" t="str">
        <f>IF(AND(ISNUMBER(M136)=TRUE,ISNUMBER(O136)=TRUE),VLOOKUP(K140,'[7]Obračun rezultata B sektora'!$D$2:$I$51,3,FALSE),"")</f>
        <v/>
      </c>
      <c r="O136" s="519" t="str">
        <f>VLOOKUP(K140,'[7]Obračun rezultata B sektora'!$D$2:G$51,4,FALSE)</f>
        <v/>
      </c>
      <c r="P136" s="519" t="str">
        <f>VLOOKUP(L136,'[7]Pojedinačni plasman'!$A$6:$G$155,7,FALSE)</f>
        <v/>
      </c>
      <c r="Q136" s="788"/>
      <c r="R136" s="789"/>
    </row>
    <row r="137" spans="2:18" s="512" customFormat="1" ht="15" customHeight="1" x14ac:dyDescent="0.2">
      <c r="B137" s="521" t="str">
        <f>IF(ISNUMBER(D137)=TRUE,VLOOKUP(B140,'[7]Obračun rezultata C sektora'!$D$2:$J$51,7,0),"")</f>
        <v/>
      </c>
      <c r="C137" s="522" t="str">
        <f>VLOOKUP(B140,'[7]Obračun rezultata C sektora'!$D$2:$E$51,2,FALSE)</f>
        <v/>
      </c>
      <c r="D137" s="518" t="str">
        <f>VLOOKUP(B140,'[7]Obračun rezultata C sektora'!$D$2:$H$51,5,FALSE)</f>
        <v/>
      </c>
      <c r="E137" s="520" t="str">
        <f>IF(AND(ISNUMBER(D137)=TRUE,ISNUMBER(F137)=TRUE),VLOOKUP(B140,'[7]Obračun rezultata C sektora'!$D$2:$I$51,3,FALSE),"")</f>
        <v/>
      </c>
      <c r="F137" s="519" t="str">
        <f>VLOOKUP(B140,'[7]Obračun rezultata C sektora'!$D$2:G$51,4,FALSE)</f>
        <v/>
      </c>
      <c r="G137" s="519" t="str">
        <f>VLOOKUP(C137,'[7]Pojedinačni plasman'!$A$6:$G$155,7,FALSE)</f>
        <v/>
      </c>
      <c r="H137" s="788"/>
      <c r="I137" s="789"/>
      <c r="K137" s="521" t="str">
        <f>IF(ISNUMBER(M137)=TRUE,VLOOKUP(K140,'[7]Obračun rezultata C sektora'!$D$2:$J$51,7,0),"")</f>
        <v/>
      </c>
      <c r="L137" s="522" t="str">
        <f>VLOOKUP(K140,'[7]Obračun rezultata C sektora'!$D$2:$E$51,2,FALSE)</f>
        <v/>
      </c>
      <c r="M137" s="518" t="str">
        <f>VLOOKUP(K140,'[7]Obračun rezultata C sektora'!$D$2:$H$51,5,FALSE)</f>
        <v/>
      </c>
      <c r="N137" s="520" t="str">
        <f>IF(AND(ISNUMBER(M137)=TRUE,ISNUMBER(O137)=TRUE),VLOOKUP(K140,'[7]Obračun rezultata C sektora'!$D$2:$I$51,3,FALSE),"")</f>
        <v/>
      </c>
      <c r="O137" s="519" t="str">
        <f>VLOOKUP(K140,'[7]Obračun rezultata C sektora'!$D$2:G$51,4,FALSE)</f>
        <v/>
      </c>
      <c r="P137" s="519" t="str">
        <f>VLOOKUP(L137,'[7]Pojedinačni plasman'!$A$6:$G$155,7,FALSE)</f>
        <v/>
      </c>
      <c r="Q137" s="788"/>
      <c r="R137" s="789"/>
    </row>
    <row r="138" spans="2:18" s="512" customFormat="1" ht="15" customHeight="1" x14ac:dyDescent="0.2">
      <c r="B138" s="521"/>
      <c r="C138" s="520"/>
      <c r="D138" s="518"/>
      <c r="E138" s="520"/>
      <c r="F138" s="519"/>
      <c r="G138" s="519"/>
      <c r="H138" s="788"/>
      <c r="I138" s="789"/>
      <c r="K138" s="521"/>
      <c r="L138" s="520"/>
      <c r="M138" s="518"/>
      <c r="N138" s="520"/>
      <c r="O138" s="519"/>
      <c r="P138" s="518"/>
      <c r="Q138" s="788"/>
      <c r="R138" s="789"/>
    </row>
    <row r="139" spans="2:18" s="512" customFormat="1" ht="15" customHeight="1" x14ac:dyDescent="0.2">
      <c r="B139" s="521"/>
      <c r="C139" s="520"/>
      <c r="D139" s="518"/>
      <c r="E139" s="520"/>
      <c r="F139" s="519"/>
      <c r="G139" s="519"/>
      <c r="H139" s="788"/>
      <c r="I139" s="789"/>
      <c r="K139" s="521"/>
      <c r="L139" s="520"/>
      <c r="M139" s="518"/>
      <c r="N139" s="520"/>
      <c r="O139" s="519"/>
      <c r="P139" s="518"/>
      <c r="Q139" s="788"/>
      <c r="R139" s="789"/>
    </row>
    <row r="140" spans="2:18" ht="21" thickBot="1" x14ac:dyDescent="0.35">
      <c r="B140" s="783" t="str">
        <f>IF(ISNONTEXT('[7]Ekipni plasman'!$B$32)=FALSE,'[7]Ekipni plasman'!$B$32,"")</f>
        <v/>
      </c>
      <c r="C140" s="784"/>
      <c r="D140" s="785"/>
      <c r="E140" s="516" t="str">
        <f>VLOOKUP(B140,'[7]Ekipni plasman'!$B$6:$F$55,3,FALSE)</f>
        <v/>
      </c>
      <c r="F140" s="515" t="str">
        <f>VLOOKUP(B140,'[7]Ekipni plasman'!$B$6:$F$55,2,FALSE)</f>
        <v/>
      </c>
      <c r="G140" s="514"/>
      <c r="H140" s="790"/>
      <c r="I140" s="791"/>
      <c r="J140" s="517"/>
      <c r="K140" s="783" t="str">
        <f>IF(ISNONTEXT('[7]Ekipni plasman'!$B$42)=FALSE,'[7]Ekipni plasman'!$B$42,"")</f>
        <v/>
      </c>
      <c r="L140" s="784"/>
      <c r="M140" s="785"/>
      <c r="N140" s="516" t="str">
        <f>VLOOKUP(K140,'[7]Ekipni plasman'!$B$6:$F$55,3,FALSE)</f>
        <v/>
      </c>
      <c r="O140" s="515" t="str">
        <f>VLOOKUP(K140,'[7]Ekipni plasman'!$B$6:$F$55,2,FALSE)</f>
        <v/>
      </c>
      <c r="P140" s="514"/>
      <c r="Q140" s="790"/>
      <c r="R140" s="791"/>
    </row>
    <row r="141" spans="2:18" ht="12" customHeight="1" thickBot="1" x14ac:dyDescent="0.25">
      <c r="B141" s="507"/>
      <c r="D141" s="507"/>
      <c r="G141" s="507"/>
      <c r="H141" s="508"/>
      <c r="I141" s="507"/>
    </row>
    <row r="142" spans="2:18" s="512" customFormat="1" ht="15" customHeight="1" x14ac:dyDescent="0.2">
      <c r="B142" s="527" t="str">
        <f>IF(ISNUMBER(D142)=TRUE,VLOOKUP(B147,'[7]Obračun rezultata A sektora'!$D$2:$J$51,7,0),"")</f>
        <v/>
      </c>
      <c r="C142" s="526" t="str">
        <f>VLOOKUP(B147,'[7]Obračun rezultata A sektora'!$D$2:$E$51,2,FALSE)</f>
        <v/>
      </c>
      <c r="D142" s="525" t="str">
        <f>VLOOKUP(B147,'[7]Obračun rezultata A sektora'!$D$2:$H$51,5,FALSE)</f>
        <v/>
      </c>
      <c r="E142" s="524" t="str">
        <f>IF(AND(ISNUMBER(D142)=TRUE,ISNUMBER(F142)=TRUE),VLOOKUP(B147,'[7]Obračun rezultata A sektora'!$D$2:$I$51,3,FALSE),"")</f>
        <v/>
      </c>
      <c r="F142" s="523" t="str">
        <f>VLOOKUP(B147,'[7]Obračun rezultata A sektora'!$D$2:G$51,4,FALSE)</f>
        <v/>
      </c>
      <c r="G142" s="523" t="str">
        <f>VLOOKUP(C142,'[7]Pojedinačni plasman'!$A$6:$G$155,7,FALSE)</f>
        <v/>
      </c>
      <c r="H142" s="786" t="str">
        <f>VLOOKUP(B147,'[7]Ekipni plasman'!$B$6:$F$55,5,FALSE)</f>
        <v/>
      </c>
      <c r="I142" s="787"/>
      <c r="K142" s="527" t="str">
        <f>IF(ISNUMBER(M142)=TRUE,VLOOKUP(K147,'[7]Obračun rezultata A sektora'!$D$2:$J$51,7,0),"")</f>
        <v/>
      </c>
      <c r="L142" s="526" t="str">
        <f>VLOOKUP(K147,'[7]Obračun rezultata A sektora'!$D$2:$E$51,2,FALSE)</f>
        <v/>
      </c>
      <c r="M142" s="525" t="str">
        <f>VLOOKUP(K147,'[7]Obračun rezultata A sektora'!$D$2:$H$51,5,FALSE)</f>
        <v/>
      </c>
      <c r="N142" s="524" t="str">
        <f>IF(AND(ISNUMBER(M142)=TRUE,ISNUMBER(O142)=TRUE),VLOOKUP(K147,'[7]Obračun rezultata A sektora'!$D$2:$I$51,3,FALSE),"")</f>
        <v/>
      </c>
      <c r="O142" s="523" t="str">
        <f>VLOOKUP(K147,'[7]Obračun rezultata A sektora'!$D$2:G$51,4,FALSE)</f>
        <v/>
      </c>
      <c r="P142" s="523" t="str">
        <f>VLOOKUP(L142,'[7]Pojedinačni plasman'!$A$6:$G$155,7,FALSE)</f>
        <v/>
      </c>
      <c r="Q142" s="786" t="str">
        <f>VLOOKUP(K147,'[7]Ekipni plasman'!$B$6:$F$55,5,FALSE)</f>
        <v/>
      </c>
      <c r="R142" s="787"/>
    </row>
    <row r="143" spans="2:18" s="512" customFormat="1" ht="15" customHeight="1" x14ac:dyDescent="0.2">
      <c r="B143" s="521" t="str">
        <f>IF(ISNUMBER(D143)=TRUE,VLOOKUP(B147,'[7]Obračun rezultata B sektora'!$D$2:$J$51,7,0),"")</f>
        <v/>
      </c>
      <c r="C143" s="522" t="str">
        <f>VLOOKUP(B147,'[7]Obračun rezultata B sektora'!$D$2:$E$51,2,FALSE)</f>
        <v/>
      </c>
      <c r="D143" s="518" t="str">
        <f>VLOOKUP(B147,'[7]Obračun rezultata B sektora'!$D$2:$H$51,5,FALSE)</f>
        <v/>
      </c>
      <c r="E143" s="520" t="str">
        <f>IF(AND(ISNUMBER(D143)=TRUE,ISNUMBER(F143)=TRUE),VLOOKUP(B147,'[7]Obračun rezultata B sektora'!$D$2:$I$51,3,FALSE),"")</f>
        <v/>
      </c>
      <c r="F143" s="519" t="str">
        <f>VLOOKUP(B147,'[7]Obračun rezultata B sektora'!$D$2:G$51,4,FALSE)</f>
        <v/>
      </c>
      <c r="G143" s="519" t="str">
        <f>VLOOKUP(C143,'[7]Pojedinačni plasman'!$A$6:$G$155,7,FALSE)</f>
        <v/>
      </c>
      <c r="H143" s="788"/>
      <c r="I143" s="789"/>
      <c r="K143" s="521" t="str">
        <f>IF(ISNUMBER(M143)=TRUE,VLOOKUP(K147,'[7]Obračun rezultata B sektora'!$D$2:$J$51,7,0),"")</f>
        <v/>
      </c>
      <c r="L143" s="522" t="str">
        <f>VLOOKUP(K147,'[7]Obračun rezultata B sektora'!$D$2:$E$51,2,FALSE)</f>
        <v/>
      </c>
      <c r="M143" s="518" t="str">
        <f>VLOOKUP(K147,'[7]Obračun rezultata B sektora'!$D$2:$H$51,5,FALSE)</f>
        <v/>
      </c>
      <c r="N143" s="520" t="str">
        <f>IF(AND(ISNUMBER(M143)=TRUE,ISNUMBER(O143)=TRUE),VLOOKUP(K147,'[7]Obračun rezultata B sektora'!$D$2:$I$51,3,FALSE),"")</f>
        <v/>
      </c>
      <c r="O143" s="519" t="str">
        <f>VLOOKUP(K147,'[7]Obračun rezultata B sektora'!$D$2:G$51,4,FALSE)</f>
        <v/>
      </c>
      <c r="P143" s="519" t="str">
        <f>VLOOKUP(L143,'[7]Pojedinačni plasman'!$A$6:$G$155,7,FALSE)</f>
        <v/>
      </c>
      <c r="Q143" s="788"/>
      <c r="R143" s="789"/>
    </row>
    <row r="144" spans="2:18" s="512" customFormat="1" ht="15" customHeight="1" x14ac:dyDescent="0.2">
      <c r="B144" s="521" t="str">
        <f>IF(ISNUMBER(D144)=TRUE,VLOOKUP(B147,'[7]Obračun rezultata C sektora'!$D$2:$J$51,7,0),"")</f>
        <v/>
      </c>
      <c r="C144" s="522" t="str">
        <f>VLOOKUP(B147,'[7]Obračun rezultata C sektora'!$D$2:$E$51,2,FALSE)</f>
        <v/>
      </c>
      <c r="D144" s="518" t="str">
        <f>VLOOKUP(B147,'[7]Obračun rezultata C sektora'!$D$2:$H$51,5,FALSE)</f>
        <v/>
      </c>
      <c r="E144" s="520" t="str">
        <f>IF(AND(ISNUMBER(D144)=TRUE,ISNUMBER(F144)=TRUE),VLOOKUP(B147,'[7]Obračun rezultata C sektora'!$D$2:$I$51,3,FALSE),"")</f>
        <v/>
      </c>
      <c r="F144" s="519" t="str">
        <f>VLOOKUP(B147,'[7]Obračun rezultata C sektora'!$D$2:G$51,4,FALSE)</f>
        <v/>
      </c>
      <c r="G144" s="519" t="str">
        <f>VLOOKUP(C144,'[7]Pojedinačni plasman'!$A$6:$G$155,7,FALSE)</f>
        <v/>
      </c>
      <c r="H144" s="788"/>
      <c r="I144" s="789"/>
      <c r="K144" s="521" t="str">
        <f>IF(ISNUMBER(M144)=TRUE,VLOOKUP(K147,'[7]Obračun rezultata C sektora'!$D$2:$J$51,7,0),"")</f>
        <v/>
      </c>
      <c r="L144" s="522" t="str">
        <f>VLOOKUP(K147,'[7]Obračun rezultata C sektora'!$D$2:$E$51,2,FALSE)</f>
        <v/>
      </c>
      <c r="M144" s="518" t="str">
        <f>VLOOKUP(K147,'[7]Obračun rezultata C sektora'!$D$2:$H$51,5,FALSE)</f>
        <v/>
      </c>
      <c r="N144" s="520" t="str">
        <f>IF(AND(ISNUMBER(M144)=TRUE,ISNUMBER(O144)=TRUE),VLOOKUP(K147,'[7]Obračun rezultata C sektora'!$D$2:$I$51,3,FALSE),"")</f>
        <v/>
      </c>
      <c r="O144" s="519" t="str">
        <f>VLOOKUP(K147,'[7]Obračun rezultata C sektora'!$D$2:G$51,4,FALSE)</f>
        <v/>
      </c>
      <c r="P144" s="519" t="str">
        <f>VLOOKUP(L144,'[7]Pojedinačni plasman'!$A$6:$G$155,7,FALSE)</f>
        <v/>
      </c>
      <c r="Q144" s="788"/>
      <c r="R144" s="789"/>
    </row>
    <row r="145" spans="2:18" s="512" customFormat="1" ht="15" customHeight="1" x14ac:dyDescent="0.2">
      <c r="B145" s="521"/>
      <c r="C145" s="520"/>
      <c r="D145" s="518"/>
      <c r="E145" s="520"/>
      <c r="F145" s="519"/>
      <c r="G145" s="519"/>
      <c r="H145" s="788"/>
      <c r="I145" s="789"/>
      <c r="K145" s="521"/>
      <c r="L145" s="520"/>
      <c r="M145" s="518"/>
      <c r="N145" s="520"/>
      <c r="O145" s="519"/>
      <c r="P145" s="518"/>
      <c r="Q145" s="788"/>
      <c r="R145" s="789"/>
    </row>
    <row r="146" spans="2:18" s="512" customFormat="1" ht="15" customHeight="1" x14ac:dyDescent="0.2">
      <c r="B146" s="521"/>
      <c r="C146" s="520"/>
      <c r="D146" s="518"/>
      <c r="E146" s="520"/>
      <c r="F146" s="519"/>
      <c r="G146" s="519"/>
      <c r="H146" s="788"/>
      <c r="I146" s="789"/>
      <c r="K146" s="521"/>
      <c r="L146" s="520"/>
      <c r="M146" s="518"/>
      <c r="N146" s="520"/>
      <c r="O146" s="519"/>
      <c r="P146" s="518"/>
      <c r="Q146" s="788"/>
      <c r="R146" s="789"/>
    </row>
    <row r="147" spans="2:18" ht="21" thickBot="1" x14ac:dyDescent="0.35">
      <c r="B147" s="783" t="str">
        <f>IF(ISNONTEXT('[7]Ekipni plasman'!$B$33)=FALSE,'[7]Ekipni plasman'!$B$33,"")</f>
        <v/>
      </c>
      <c r="C147" s="784"/>
      <c r="D147" s="785"/>
      <c r="E147" s="516" t="str">
        <f>VLOOKUP(B147,'[7]Ekipni plasman'!$B$6:$F$55,3,FALSE)</f>
        <v/>
      </c>
      <c r="F147" s="515" t="str">
        <f>VLOOKUP(B147,'[7]Ekipni plasman'!$B$6:$F$55,2,FALSE)</f>
        <v/>
      </c>
      <c r="G147" s="514"/>
      <c r="H147" s="790"/>
      <c r="I147" s="791"/>
      <c r="J147" s="517"/>
      <c r="K147" s="783" t="str">
        <f>IF(ISNONTEXT('[7]Ekipni plasman'!$B$43)=FALSE,'[7]Ekipni plasman'!$B$43,"")</f>
        <v/>
      </c>
      <c r="L147" s="784"/>
      <c r="M147" s="785"/>
      <c r="N147" s="516" t="str">
        <f>VLOOKUP(K147,'[7]Ekipni plasman'!$B$6:$F$55,3,FALSE)</f>
        <v/>
      </c>
      <c r="O147" s="515" t="str">
        <f>VLOOKUP(K147,'[7]Ekipni plasman'!$B$6:$F$55,2,FALSE)</f>
        <v/>
      </c>
      <c r="P147" s="514"/>
      <c r="Q147" s="790"/>
      <c r="R147" s="791"/>
    </row>
    <row r="148" spans="2:18" ht="12" customHeight="1" thickBot="1" x14ac:dyDescent="0.25">
      <c r="B148" s="507"/>
      <c r="D148" s="507"/>
      <c r="G148" s="507"/>
      <c r="H148" s="508"/>
      <c r="I148" s="507"/>
    </row>
    <row r="149" spans="2:18" s="512" customFormat="1" ht="15" customHeight="1" x14ac:dyDescent="0.2">
      <c r="B149" s="527" t="str">
        <f>IF(ISNUMBER(D149)=TRUE,VLOOKUP(B154,'[7]Obračun rezultata A sektora'!$D$2:$J$51,7,0),"")</f>
        <v/>
      </c>
      <c r="C149" s="526" t="str">
        <f>VLOOKUP(B154,'[7]Obračun rezultata A sektora'!$D$2:$E$51,2,FALSE)</f>
        <v/>
      </c>
      <c r="D149" s="525" t="str">
        <f>VLOOKUP(B154,'[7]Obračun rezultata A sektora'!$D$2:$H$51,5,FALSE)</f>
        <v/>
      </c>
      <c r="E149" s="524" t="str">
        <f>IF(AND(ISNUMBER(D149)=TRUE,ISNUMBER(F149)=TRUE),VLOOKUP(B154,'[7]Obračun rezultata A sektora'!$D$2:$I$51,3,FALSE),"")</f>
        <v/>
      </c>
      <c r="F149" s="523" t="str">
        <f>VLOOKUP(B154,'[7]Obračun rezultata A sektora'!$D$2:G$51,4,FALSE)</f>
        <v/>
      </c>
      <c r="G149" s="523" t="str">
        <f>VLOOKUP(C149,'[7]Pojedinačni plasman'!$A$6:$G$155,7,FALSE)</f>
        <v/>
      </c>
      <c r="H149" s="786" t="str">
        <f>VLOOKUP(B154,'[7]Ekipni plasman'!$B$6:$F$55,5,FALSE)</f>
        <v/>
      </c>
      <c r="I149" s="787"/>
      <c r="K149" s="527" t="str">
        <f>IF(ISNUMBER(M149)=TRUE,VLOOKUP(K154,'[7]Obračun rezultata A sektora'!$D$2:$J$51,7,0),"")</f>
        <v/>
      </c>
      <c r="L149" s="526" t="str">
        <f>VLOOKUP(K154,'[7]Obračun rezultata A sektora'!$D$2:$E$51,2,FALSE)</f>
        <v/>
      </c>
      <c r="M149" s="525" t="str">
        <f>VLOOKUP(K154,'[7]Obračun rezultata A sektora'!$D$2:$H$51,5,FALSE)</f>
        <v/>
      </c>
      <c r="N149" s="524" t="str">
        <f>IF(AND(ISNUMBER(M149)=TRUE,ISNUMBER(O149)=TRUE),VLOOKUP(K154,'[7]Obračun rezultata A sektora'!$D$2:$I$51,3,FALSE),"")</f>
        <v/>
      </c>
      <c r="O149" s="523" t="str">
        <f>VLOOKUP(K154,'[7]Obračun rezultata A sektora'!$D$2:G$51,4,FALSE)</f>
        <v/>
      </c>
      <c r="P149" s="523" t="str">
        <f>VLOOKUP(L149,'[7]Pojedinačni plasman'!$A$6:$G$155,7,FALSE)</f>
        <v/>
      </c>
      <c r="Q149" s="786" t="str">
        <f>VLOOKUP(K154,'[7]Ekipni plasman'!$B$6:$F$55,5,FALSE)</f>
        <v/>
      </c>
      <c r="R149" s="787"/>
    </row>
    <row r="150" spans="2:18" s="512" customFormat="1" ht="15" customHeight="1" x14ac:dyDescent="0.2">
      <c r="B150" s="521" t="str">
        <f>IF(ISNUMBER(D150)=TRUE,VLOOKUP(B154,'[7]Obračun rezultata B sektora'!$D$2:$J$51,7,0),"")</f>
        <v/>
      </c>
      <c r="C150" s="522" t="str">
        <f>VLOOKUP(B154,'[7]Obračun rezultata B sektora'!$D$2:$E$51,2,FALSE)</f>
        <v/>
      </c>
      <c r="D150" s="518" t="str">
        <f>VLOOKUP(B154,'[7]Obračun rezultata B sektora'!$D$2:$H$51,5,FALSE)</f>
        <v/>
      </c>
      <c r="E150" s="520" t="str">
        <f>IF(AND(ISNUMBER(D150)=TRUE,ISNUMBER(F150)=TRUE),VLOOKUP(B154,'[7]Obračun rezultata B sektora'!$D$2:$I$51,3,FALSE),"")</f>
        <v/>
      </c>
      <c r="F150" s="519" t="str">
        <f>VLOOKUP(B154,'[7]Obračun rezultata B sektora'!$D$2:G$51,4,FALSE)</f>
        <v/>
      </c>
      <c r="G150" s="519" t="str">
        <f>VLOOKUP(C150,'[7]Pojedinačni plasman'!$A$6:$G$155,7,FALSE)</f>
        <v/>
      </c>
      <c r="H150" s="788"/>
      <c r="I150" s="789"/>
      <c r="K150" s="521" t="str">
        <f>IF(ISNUMBER(M150)=TRUE,VLOOKUP(K154,'[7]Obračun rezultata B sektora'!$D$2:$J$51,7,0),"")</f>
        <v/>
      </c>
      <c r="L150" s="522" t="str">
        <f>VLOOKUP(K154,'[7]Obračun rezultata B sektora'!$D$2:$E$51,2,FALSE)</f>
        <v/>
      </c>
      <c r="M150" s="518" t="str">
        <f>VLOOKUP(K154,'[7]Obračun rezultata B sektora'!$D$2:$H$51,5,FALSE)</f>
        <v/>
      </c>
      <c r="N150" s="520" t="str">
        <f>IF(AND(ISNUMBER(M150)=TRUE,ISNUMBER(O150)=TRUE),VLOOKUP(K154,'[7]Obračun rezultata B sektora'!$D$2:$I$51,3,FALSE),"")</f>
        <v/>
      </c>
      <c r="O150" s="519" t="str">
        <f>VLOOKUP(K154,'[7]Obračun rezultata B sektora'!$D$2:G$51,4,FALSE)</f>
        <v/>
      </c>
      <c r="P150" s="519" t="str">
        <f>VLOOKUP(L150,'[7]Pojedinačni plasman'!$A$6:$G$155,7,FALSE)</f>
        <v/>
      </c>
      <c r="Q150" s="788"/>
      <c r="R150" s="789"/>
    </row>
    <row r="151" spans="2:18" s="512" customFormat="1" ht="15" customHeight="1" x14ac:dyDescent="0.2">
      <c r="B151" s="521" t="str">
        <f>IF(ISNUMBER(D151)=TRUE,VLOOKUP(B154,'[7]Obračun rezultata C sektora'!$D$2:$J$51,7,0),"")</f>
        <v/>
      </c>
      <c r="C151" s="522" t="str">
        <f>VLOOKUP(B154,'[7]Obračun rezultata C sektora'!$D$2:$E$51,2,FALSE)</f>
        <v/>
      </c>
      <c r="D151" s="518" t="str">
        <f>VLOOKUP(B154,'[7]Obračun rezultata C sektora'!$D$2:$H$51,5,FALSE)</f>
        <v/>
      </c>
      <c r="E151" s="520" t="str">
        <f>IF(AND(ISNUMBER(D151)=TRUE,ISNUMBER(F151)=TRUE),VLOOKUP(B154,'[7]Obračun rezultata C sektora'!$D$2:$I$51,3,FALSE),"")</f>
        <v/>
      </c>
      <c r="F151" s="519" t="str">
        <f>VLOOKUP(B154,'[7]Obračun rezultata C sektora'!$D$2:G$51,4,FALSE)</f>
        <v/>
      </c>
      <c r="G151" s="519" t="str">
        <f>VLOOKUP(C151,'[7]Pojedinačni plasman'!$A$6:$G$155,7,FALSE)</f>
        <v/>
      </c>
      <c r="H151" s="788"/>
      <c r="I151" s="789"/>
      <c r="K151" s="521" t="str">
        <f>IF(ISNUMBER(M151)=TRUE,VLOOKUP(K154,'[7]Obračun rezultata C sektora'!$D$2:$J$51,7,0),"")</f>
        <v/>
      </c>
      <c r="L151" s="522" t="str">
        <f>VLOOKUP(K154,'[7]Obračun rezultata C sektora'!$D$2:$E$51,2,FALSE)</f>
        <v/>
      </c>
      <c r="M151" s="518" t="str">
        <f>VLOOKUP(K154,'[7]Obračun rezultata C sektora'!$D$2:$H$51,5,FALSE)</f>
        <v/>
      </c>
      <c r="N151" s="520" t="str">
        <f>IF(AND(ISNUMBER(M151)=TRUE,ISNUMBER(O151)=TRUE),VLOOKUP(K154,'[7]Obračun rezultata C sektora'!$D$2:$I$51,3,FALSE),"")</f>
        <v/>
      </c>
      <c r="O151" s="519" t="str">
        <f>VLOOKUP(K154,'[7]Obračun rezultata C sektora'!$D$2:G$51,4,FALSE)</f>
        <v/>
      </c>
      <c r="P151" s="519" t="str">
        <f>VLOOKUP(L151,'[7]Pojedinačni plasman'!$A$6:$G$155,7,FALSE)</f>
        <v/>
      </c>
      <c r="Q151" s="788"/>
      <c r="R151" s="789"/>
    </row>
    <row r="152" spans="2:18" s="512" customFormat="1" ht="15" customHeight="1" x14ac:dyDescent="0.2">
      <c r="B152" s="521"/>
      <c r="C152" s="520"/>
      <c r="D152" s="518"/>
      <c r="E152" s="520"/>
      <c r="F152" s="519"/>
      <c r="G152" s="519"/>
      <c r="H152" s="788"/>
      <c r="I152" s="789"/>
      <c r="K152" s="521"/>
      <c r="L152" s="520"/>
      <c r="M152" s="518"/>
      <c r="N152" s="520"/>
      <c r="O152" s="519"/>
      <c r="P152" s="518"/>
      <c r="Q152" s="788"/>
      <c r="R152" s="789"/>
    </row>
    <row r="153" spans="2:18" s="512" customFormat="1" ht="15" customHeight="1" x14ac:dyDescent="0.2">
      <c r="B153" s="521"/>
      <c r="C153" s="520"/>
      <c r="D153" s="518"/>
      <c r="E153" s="520"/>
      <c r="F153" s="519"/>
      <c r="G153" s="519"/>
      <c r="H153" s="788"/>
      <c r="I153" s="789"/>
      <c r="K153" s="521"/>
      <c r="L153" s="520"/>
      <c r="M153" s="518"/>
      <c r="N153" s="520"/>
      <c r="O153" s="519"/>
      <c r="P153" s="518"/>
      <c r="Q153" s="788"/>
      <c r="R153" s="789"/>
    </row>
    <row r="154" spans="2:18" ht="21" thickBot="1" x14ac:dyDescent="0.35">
      <c r="B154" s="783" t="str">
        <f>IF(ISNONTEXT('[7]Ekipni plasman'!$B$34)=FALSE,'[7]Ekipni plasman'!$B$34,"")</f>
        <v/>
      </c>
      <c r="C154" s="784"/>
      <c r="D154" s="785"/>
      <c r="E154" s="516" t="str">
        <f>VLOOKUP(B154,'[7]Ekipni plasman'!$B$6:$F$55,3,FALSE)</f>
        <v/>
      </c>
      <c r="F154" s="515" t="str">
        <f>VLOOKUP(B154,'[7]Ekipni plasman'!$B$6:$F$55,2,FALSE)</f>
        <v/>
      </c>
      <c r="G154" s="514"/>
      <c r="H154" s="790"/>
      <c r="I154" s="791"/>
      <c r="J154" s="517"/>
      <c r="K154" s="783" t="str">
        <f>IF(ISNONTEXT('[7]Ekipni plasman'!$B$44)=FALSE,'[7]Ekipni plasman'!$B$44,"")</f>
        <v/>
      </c>
      <c r="L154" s="784"/>
      <c r="M154" s="785"/>
      <c r="N154" s="516" t="str">
        <f>VLOOKUP(K154,'[7]Ekipni plasman'!$B$6:$F$55,3,FALSE)</f>
        <v/>
      </c>
      <c r="O154" s="515" t="str">
        <f>VLOOKUP(K154,'[7]Ekipni plasman'!$B$6:$F$55,2,FALSE)</f>
        <v/>
      </c>
      <c r="P154" s="514"/>
      <c r="Q154" s="790"/>
      <c r="R154" s="791"/>
    </row>
    <row r="155" spans="2:18" ht="12" customHeight="1" thickBot="1" x14ac:dyDescent="0.25">
      <c r="B155" s="507"/>
      <c r="D155" s="507"/>
      <c r="G155" s="507"/>
      <c r="H155" s="508"/>
      <c r="I155" s="507"/>
    </row>
    <row r="156" spans="2:18" s="512" customFormat="1" ht="15" customHeight="1" x14ac:dyDescent="0.2">
      <c r="B156" s="527" t="str">
        <f>IF(ISNUMBER(D156)=TRUE,VLOOKUP(B161,'[7]Obračun rezultata A sektora'!$D$2:$J$51,7,0),"")</f>
        <v/>
      </c>
      <c r="C156" s="526" t="str">
        <f>VLOOKUP(B161,'[7]Obračun rezultata A sektora'!$D$2:$E$51,2,FALSE)</f>
        <v/>
      </c>
      <c r="D156" s="525" t="str">
        <f>VLOOKUP(B161,'[7]Obračun rezultata A sektora'!$D$2:$H$51,5,FALSE)</f>
        <v/>
      </c>
      <c r="E156" s="524" t="str">
        <f>IF(AND(ISNUMBER(D156)=TRUE,ISNUMBER(F156)=TRUE),VLOOKUP(B161,'[7]Obračun rezultata A sektora'!$D$2:$I$51,3,FALSE),"")</f>
        <v/>
      </c>
      <c r="F156" s="523" t="str">
        <f>VLOOKUP(B161,'[7]Obračun rezultata A sektora'!$D$2:G$51,4,FALSE)</f>
        <v/>
      </c>
      <c r="G156" s="523" t="str">
        <f>VLOOKUP(C156,'[7]Pojedinačni plasman'!$A$6:$G$155,7,FALSE)</f>
        <v/>
      </c>
      <c r="H156" s="786" t="str">
        <f>VLOOKUP(B161,'[7]Ekipni plasman'!$B$6:$F$55,5,FALSE)</f>
        <v/>
      </c>
      <c r="I156" s="787"/>
      <c r="K156" s="527" t="str">
        <f>IF(ISNUMBER(M156)=TRUE,VLOOKUP(K161,'[7]Obračun rezultata A sektora'!$D$2:$J$51,7,0),"")</f>
        <v/>
      </c>
      <c r="L156" s="526" t="str">
        <f>VLOOKUP(K161,'[7]Obračun rezultata A sektora'!$D$2:$E$51,2,FALSE)</f>
        <v/>
      </c>
      <c r="M156" s="525" t="str">
        <f>VLOOKUP(K161,'[7]Obračun rezultata A sektora'!$D$2:$H$51,5,FALSE)</f>
        <v/>
      </c>
      <c r="N156" s="524" t="str">
        <f>IF(AND(ISNUMBER(M156)=TRUE,ISNUMBER(O156)=TRUE),VLOOKUP(K161,'[7]Obračun rezultata A sektora'!$D$2:$I$51,3,FALSE),"")</f>
        <v/>
      </c>
      <c r="O156" s="523" t="str">
        <f>VLOOKUP(K161,'[7]Obračun rezultata A sektora'!$D$2:G$51,4,FALSE)</f>
        <v/>
      </c>
      <c r="P156" s="523" t="str">
        <f>VLOOKUP(L156,'[7]Pojedinačni plasman'!$A$6:$G$155,7,FALSE)</f>
        <v/>
      </c>
      <c r="Q156" s="786" t="str">
        <f>VLOOKUP(K161,'[7]Ekipni plasman'!$B$6:$F$55,5,FALSE)</f>
        <v/>
      </c>
      <c r="R156" s="787"/>
    </row>
    <row r="157" spans="2:18" s="512" customFormat="1" ht="15" customHeight="1" x14ac:dyDescent="0.2">
      <c r="B157" s="521" t="str">
        <f>IF(ISNUMBER(D157)=TRUE,VLOOKUP(B161,'[7]Obračun rezultata B sektora'!$D$2:$J$51,7,0),"")</f>
        <v/>
      </c>
      <c r="C157" s="522" t="str">
        <f>VLOOKUP(B161,'[7]Obračun rezultata B sektora'!$D$2:$E$51,2,FALSE)</f>
        <v/>
      </c>
      <c r="D157" s="518" t="str">
        <f>VLOOKUP(B161,'[7]Obračun rezultata B sektora'!$D$2:$H$51,5,FALSE)</f>
        <v/>
      </c>
      <c r="E157" s="520" t="str">
        <f>IF(AND(ISNUMBER(D157)=TRUE,ISNUMBER(F157)=TRUE),VLOOKUP(B161,'[7]Obračun rezultata B sektora'!$D$2:$I$51,3,FALSE),"")</f>
        <v/>
      </c>
      <c r="F157" s="519" t="str">
        <f>VLOOKUP(B161,'[7]Obračun rezultata B sektora'!$D$2:G$51,4,FALSE)</f>
        <v/>
      </c>
      <c r="G157" s="519" t="str">
        <f>VLOOKUP(C157,'[7]Pojedinačni plasman'!$A$6:$G$155,7,FALSE)</f>
        <v/>
      </c>
      <c r="H157" s="788"/>
      <c r="I157" s="789"/>
      <c r="K157" s="521" t="str">
        <f>IF(ISNUMBER(M157)=TRUE,VLOOKUP(K161,'[7]Obračun rezultata B sektora'!$D$2:$J$51,7,0),"")</f>
        <v/>
      </c>
      <c r="L157" s="522" t="str">
        <f>VLOOKUP(K161,'[7]Obračun rezultata B sektora'!$D$2:$E$51,2,FALSE)</f>
        <v/>
      </c>
      <c r="M157" s="518" t="str">
        <f>VLOOKUP(K161,'[7]Obračun rezultata B sektora'!$D$2:$H$51,5,FALSE)</f>
        <v/>
      </c>
      <c r="N157" s="520" t="str">
        <f>IF(AND(ISNUMBER(M157)=TRUE,ISNUMBER(O157)=TRUE),VLOOKUP(K161,'[7]Obračun rezultata B sektora'!$D$2:$I$51,3,FALSE),"")</f>
        <v/>
      </c>
      <c r="O157" s="519" t="str">
        <f>VLOOKUP(K161,'[7]Obračun rezultata B sektora'!$D$2:G$51,4,FALSE)</f>
        <v/>
      </c>
      <c r="P157" s="519" t="str">
        <f>VLOOKUP(L157,'[7]Pojedinačni plasman'!$A$6:$G$155,7,FALSE)</f>
        <v/>
      </c>
      <c r="Q157" s="788"/>
      <c r="R157" s="789"/>
    </row>
    <row r="158" spans="2:18" s="512" customFormat="1" ht="15" customHeight="1" x14ac:dyDescent="0.2">
      <c r="B158" s="521" t="str">
        <f>IF(ISNUMBER(D158)=TRUE,VLOOKUP(B161,'[7]Obračun rezultata C sektora'!$D$2:$J$51,7,0),"")</f>
        <v/>
      </c>
      <c r="C158" s="522" t="str">
        <f>VLOOKUP(B161,'[7]Obračun rezultata C sektora'!$D$2:$E$51,2,FALSE)</f>
        <v/>
      </c>
      <c r="D158" s="518" t="str">
        <f>VLOOKUP(B161,'[7]Obračun rezultata C sektora'!$D$2:$H$51,5,FALSE)</f>
        <v/>
      </c>
      <c r="E158" s="520" t="str">
        <f>IF(AND(ISNUMBER(D158)=TRUE,ISNUMBER(F158)=TRUE),VLOOKUP(B161,'[7]Obračun rezultata C sektora'!$D$2:$I$51,3,FALSE),"")</f>
        <v/>
      </c>
      <c r="F158" s="519" t="str">
        <f>VLOOKUP(B161,'[7]Obračun rezultata C sektora'!$D$2:G$51,4,FALSE)</f>
        <v/>
      </c>
      <c r="G158" s="519" t="str">
        <f>VLOOKUP(C158,'[7]Pojedinačni plasman'!$A$6:$G$155,7,FALSE)</f>
        <v/>
      </c>
      <c r="H158" s="788"/>
      <c r="I158" s="789"/>
      <c r="K158" s="521" t="str">
        <f>IF(ISNUMBER(M158)=TRUE,VLOOKUP(K161,'[7]Obračun rezultata C sektora'!$D$2:$J$51,7,0),"")</f>
        <v/>
      </c>
      <c r="L158" s="522" t="str">
        <f>VLOOKUP(K161,'[7]Obračun rezultata C sektora'!$D$2:$E$51,2,FALSE)</f>
        <v/>
      </c>
      <c r="M158" s="518" t="str">
        <f>VLOOKUP(K161,'[7]Obračun rezultata C sektora'!$D$2:$H$51,5,FALSE)</f>
        <v/>
      </c>
      <c r="N158" s="520" t="str">
        <f>IF(AND(ISNUMBER(M158)=TRUE,ISNUMBER(O158)=TRUE),VLOOKUP(K161,'[7]Obračun rezultata C sektora'!$D$2:$I$51,3,FALSE),"")</f>
        <v/>
      </c>
      <c r="O158" s="519" t="str">
        <f>VLOOKUP(K161,'[7]Obračun rezultata C sektora'!$D$2:G$51,4,FALSE)</f>
        <v/>
      </c>
      <c r="P158" s="519" t="str">
        <f>VLOOKUP(L158,'[7]Pojedinačni plasman'!$A$6:$G$155,7,FALSE)</f>
        <v/>
      </c>
      <c r="Q158" s="788"/>
      <c r="R158" s="789"/>
    </row>
    <row r="159" spans="2:18" s="512" customFormat="1" ht="15" customHeight="1" x14ac:dyDescent="0.2">
      <c r="B159" s="521"/>
      <c r="C159" s="520"/>
      <c r="D159" s="518"/>
      <c r="E159" s="520"/>
      <c r="F159" s="519"/>
      <c r="G159" s="519"/>
      <c r="H159" s="788"/>
      <c r="I159" s="789"/>
      <c r="K159" s="521"/>
      <c r="L159" s="520"/>
      <c r="M159" s="518"/>
      <c r="N159" s="520"/>
      <c r="O159" s="519"/>
      <c r="P159" s="518"/>
      <c r="Q159" s="788"/>
      <c r="R159" s="789"/>
    </row>
    <row r="160" spans="2:18" s="512" customFormat="1" ht="15" customHeight="1" x14ac:dyDescent="0.2">
      <c r="B160" s="521"/>
      <c r="C160" s="520"/>
      <c r="D160" s="518"/>
      <c r="E160" s="520"/>
      <c r="F160" s="519"/>
      <c r="G160" s="519"/>
      <c r="H160" s="788"/>
      <c r="I160" s="789"/>
      <c r="K160" s="521"/>
      <c r="L160" s="520"/>
      <c r="M160" s="518"/>
      <c r="N160" s="520"/>
      <c r="O160" s="519"/>
      <c r="P160" s="518"/>
      <c r="Q160" s="788"/>
      <c r="R160" s="789"/>
    </row>
    <row r="161" spans="2:18" ht="21" thickBot="1" x14ac:dyDescent="0.35">
      <c r="B161" s="783" t="str">
        <f>IF(ISNONTEXT('[7]Ekipni plasman'!$B$35)=FALSE,'[7]Ekipni plasman'!$B$35,"")</f>
        <v/>
      </c>
      <c r="C161" s="784"/>
      <c r="D161" s="785"/>
      <c r="E161" s="516" t="str">
        <f>VLOOKUP(B161,'[7]Ekipni plasman'!$B$6:$F$55,3,FALSE)</f>
        <v/>
      </c>
      <c r="F161" s="515" t="str">
        <f>VLOOKUP(B161,'[7]Ekipni plasman'!$B$6:$F$55,2,FALSE)</f>
        <v/>
      </c>
      <c r="G161" s="514"/>
      <c r="H161" s="790"/>
      <c r="I161" s="791"/>
      <c r="J161" s="517"/>
      <c r="K161" s="783" t="str">
        <f>IF(ISNONTEXT('[7]Ekipni plasman'!$B$45)=FALSE,'[7]Ekipni plasman'!$B$45,"")</f>
        <v/>
      </c>
      <c r="L161" s="784"/>
      <c r="M161" s="785"/>
      <c r="N161" s="516" t="str">
        <f>VLOOKUP(K161,'[7]Ekipni plasman'!$B$6:$F$55,3,FALSE)</f>
        <v/>
      </c>
      <c r="O161" s="515" t="str">
        <f>VLOOKUP(K161,'[7]Ekipni plasman'!$B$6:$F$55,2,FALSE)</f>
        <v/>
      </c>
      <c r="P161" s="514"/>
      <c r="Q161" s="790"/>
      <c r="R161" s="791"/>
    </row>
    <row r="163" spans="2:18" s="512" customFormat="1" x14ac:dyDescent="0.2">
      <c r="B163" s="513"/>
      <c r="C163" s="513" t="s">
        <v>246</v>
      </c>
      <c r="D163" s="513"/>
      <c r="F163" s="509"/>
      <c r="G163" s="513" t="s">
        <v>245</v>
      </c>
      <c r="H163" s="513"/>
      <c r="I163" s="513"/>
      <c r="L163" s="513" t="s">
        <v>244</v>
      </c>
      <c r="O163" s="509"/>
      <c r="P163" s="513" t="s">
        <v>243</v>
      </c>
      <c r="Q163" s="513" t="str">
        <f>IF(ISNUMBER($H$175)=TRUE,"2/3",IF(ISNUMBER($Q$93)=TRUE,"2/2",""))</f>
        <v/>
      </c>
    </row>
    <row r="164" spans="2:18" s="512" customFormat="1" x14ac:dyDescent="0.2">
      <c r="B164" s="513"/>
      <c r="C164" s="513" t="str">
        <f>IF(ISBLANK('[7]Organizacija natjecanja'!$H$20)=TRUE,"",'[7]Organizacija natjecanja'!$H$20)</f>
        <v>MIROSLAV MIKULČIĆ</v>
      </c>
      <c r="D164" s="513"/>
      <c r="F164" s="509"/>
      <c r="G164" s="513" t="str">
        <f>IF(ISBLANK('[7]Organizacija natjecanja'!$H$16)=TRUE,"",'[7]Organizacija natjecanja'!$H$16)</f>
        <v>DRAGUTIN KEDMENEC</v>
      </c>
      <c r="H164" s="513"/>
      <c r="I164" s="513"/>
      <c r="L164" s="513" t="str">
        <f>IF(ISBLANK('[7]Organizacija natjecanja'!$H$18)=TRUE,"",'[7]Organizacija natjecanja'!$H$18)</f>
        <v>MIROSLAV MIKULČIĆ</v>
      </c>
      <c r="O164" s="509"/>
    </row>
    <row r="165" spans="2:18" s="512" customFormat="1" x14ac:dyDescent="0.2">
      <c r="B165" s="513"/>
      <c r="C165" s="513"/>
      <c r="D165" s="513"/>
      <c r="F165" s="509"/>
      <c r="G165" s="513"/>
      <c r="H165" s="513"/>
      <c r="I165" s="513"/>
      <c r="L165" s="513"/>
      <c r="O165" s="509"/>
    </row>
    <row r="166" spans="2:18" s="512" customFormat="1" x14ac:dyDescent="0.2">
      <c r="B166" s="513"/>
      <c r="C166" s="513"/>
      <c r="D166" s="513"/>
      <c r="F166" s="509"/>
      <c r="G166" s="513"/>
      <c r="H166" s="513"/>
      <c r="I166" s="513"/>
      <c r="L166" s="513"/>
      <c r="O166" s="509"/>
    </row>
    <row r="167" spans="2:18" s="512" customFormat="1" ht="18" x14ac:dyDescent="0.25">
      <c r="B167" s="513"/>
      <c r="C167" s="513"/>
      <c r="D167" s="540" t="s">
        <v>259</v>
      </c>
      <c r="F167" s="509"/>
      <c r="G167" s="513"/>
      <c r="H167" s="513"/>
      <c r="I167" s="513"/>
      <c r="L167" s="513"/>
      <c r="O167" s="509"/>
    </row>
    <row r="168" spans="2:18" s="512" customFormat="1" ht="18" x14ac:dyDescent="0.25">
      <c r="B168" s="513"/>
      <c r="C168" s="513"/>
      <c r="D168" s="540" t="s">
        <v>258</v>
      </c>
      <c r="F168" s="509"/>
      <c r="G168" s="513"/>
      <c r="H168" s="513"/>
      <c r="I168" s="513"/>
      <c r="L168" s="513"/>
      <c r="O168" s="509"/>
    </row>
    <row r="169" spans="2:18" s="512" customFormat="1" x14ac:dyDescent="0.2">
      <c r="B169" s="513"/>
      <c r="C169" s="513"/>
      <c r="D169" s="513"/>
      <c r="F169" s="509"/>
      <c r="G169" s="513"/>
      <c r="H169" s="513"/>
      <c r="I169" s="513"/>
      <c r="L169" s="513"/>
      <c r="O169" s="509"/>
    </row>
    <row r="170" spans="2:18" ht="26.25" x14ac:dyDescent="0.4">
      <c r="B170" s="542" t="s">
        <v>257</v>
      </c>
      <c r="C170" s="517"/>
      <c r="D170" s="540"/>
      <c r="E170" s="517"/>
      <c r="F170" s="535"/>
      <c r="G170" s="540"/>
      <c r="H170" s="541"/>
      <c r="I170" s="540"/>
      <c r="J170" s="539" t="str">
        <f>IF(ISNONTEXT('[7]Organizacija natjecanja'!H$2)=TRUE,"",'[7]Organizacija natjecanja'!H$2)</f>
        <v xml:space="preserve"> III ZONA</v>
      </c>
      <c r="K170" s="517"/>
      <c r="L170" s="517"/>
      <c r="M170" s="517"/>
      <c r="N170" s="533" t="str">
        <f>IF(ISNONTEXT('[7]Organizacija natjecanja'!H$11)=TRUE,"",'[7]Organizacija natjecanja'!H$11)</f>
        <v>LOV RIBE UDICOM NA PLOVAK</v>
      </c>
      <c r="O170" s="535"/>
      <c r="P170" s="517"/>
      <c r="Q170" s="538"/>
      <c r="R170" s="517"/>
    </row>
    <row r="171" spans="2:18" ht="18" x14ac:dyDescent="0.25">
      <c r="B171" s="536" t="s">
        <v>254</v>
      </c>
      <c r="C171" s="533"/>
      <c r="D171" s="537"/>
      <c r="E171" s="537" t="str">
        <f>IF(ISNONTEXT('[7]Organizacija natjecanja'!H$4)=TRUE,"",'[7]Organizacija natjecanja'!H$4)</f>
        <v>STARA MURA ŽABNIK</v>
      </c>
      <c r="F171" s="535"/>
      <c r="G171" s="537"/>
      <c r="H171" s="513"/>
      <c r="I171" s="536" t="s">
        <v>252</v>
      </c>
      <c r="J171" s="533"/>
      <c r="K171" s="533" t="str">
        <f>IF(ISNONTEXT('[7]Organizacija natjecanja'!H$5)=TRUE,"",'[7]Organizacija natjecanja'!H$5)</f>
        <v>19.05.2024. ŽABNIK</v>
      </c>
      <c r="L171" s="533"/>
      <c r="M171" s="533"/>
      <c r="N171" s="533"/>
      <c r="O171" s="535" t="s">
        <v>250</v>
      </c>
      <c r="P171" s="534" t="str">
        <f>IF(ISNONTEXT('[7]Organizacija natjecanja'!H$9)=TRUE,"",'[7]Organizacija natjecanja'!H$9)</f>
        <v>SENIORKE</v>
      </c>
      <c r="R171" s="533"/>
    </row>
    <row r="172" spans="2:18" ht="12" customHeight="1" thickBot="1" x14ac:dyDescent="0.25"/>
    <row r="173" spans="2:18" s="528" customFormat="1" ht="26.25" thickBot="1" x14ac:dyDescent="0.3">
      <c r="B173" s="531" t="s">
        <v>25</v>
      </c>
      <c r="C173" s="529" t="s">
        <v>3</v>
      </c>
      <c r="D173" s="529" t="s">
        <v>34</v>
      </c>
      <c r="E173" s="529" t="s">
        <v>249</v>
      </c>
      <c r="F173" s="530" t="s">
        <v>36</v>
      </c>
      <c r="G173" s="529" t="s">
        <v>248</v>
      </c>
      <c r="H173" s="792" t="s">
        <v>247</v>
      </c>
      <c r="I173" s="793"/>
      <c r="J173" s="532"/>
      <c r="K173" s="531" t="s">
        <v>25</v>
      </c>
      <c r="L173" s="529" t="s">
        <v>3</v>
      </c>
      <c r="M173" s="529" t="s">
        <v>34</v>
      </c>
      <c r="N173" s="529" t="s">
        <v>249</v>
      </c>
      <c r="O173" s="530" t="s">
        <v>36</v>
      </c>
      <c r="P173" s="529" t="s">
        <v>248</v>
      </c>
      <c r="Q173" s="792" t="s">
        <v>247</v>
      </c>
      <c r="R173" s="793"/>
    </row>
    <row r="174" spans="2:18" ht="12.75" customHeight="1" thickBot="1" x14ac:dyDescent="0.25">
      <c r="C174" s="507" t="str">
        <f>IF(ISNONTEXT($B$16)=FALSE,"",VLOOKUP(B180,'[7]Pojedinačni plasman'!$A$6:$G$140,1,FALSE))</f>
        <v/>
      </c>
      <c r="K174" s="510"/>
      <c r="M174" s="510"/>
      <c r="P174" s="510"/>
      <c r="Q174" s="511"/>
      <c r="R174" s="510"/>
    </row>
    <row r="175" spans="2:18" ht="15" customHeight="1" x14ac:dyDescent="0.2">
      <c r="B175" s="527" t="str">
        <f>IF(ISNUMBER(D175)=TRUE,VLOOKUP(B180,'[7]Obračun rezultata A sektora'!$D$2:$J$51,7,0),"")</f>
        <v/>
      </c>
      <c r="C175" s="526" t="str">
        <f>VLOOKUP(B180,'[7]Obračun rezultata A sektora'!$D$2:$E$51,2,FALSE)</f>
        <v/>
      </c>
      <c r="D175" s="525" t="str">
        <f>VLOOKUP(B180,'[7]Obračun rezultata A sektora'!$D$2:$H$51,5,FALSE)</f>
        <v/>
      </c>
      <c r="E175" s="524" t="str">
        <f>IF(AND(ISNUMBER(D175)=TRUE,ISNUMBER(F175)=TRUE),VLOOKUP(B180,'[7]Obračun rezultata A sektora'!$D$2:$I$51,3,FALSE),"")</f>
        <v/>
      </c>
      <c r="F175" s="523" t="str">
        <f>VLOOKUP(B180,'[7]Obračun rezultata A sektora'!D$2:$G$51,4,FALSE)</f>
        <v/>
      </c>
      <c r="G175" s="523" t="str">
        <f>VLOOKUP(C175,'[7]Pojedinačni plasman'!$A$6:$G$155,7,FALSE)</f>
        <v/>
      </c>
      <c r="H175" s="786" t="str">
        <f>VLOOKUP(B180,'[7]Ekipni plasman'!$B$6:$F$55,5,FALSE)</f>
        <v/>
      </c>
      <c r="I175" s="787"/>
      <c r="J175" s="512"/>
      <c r="K175" s="527"/>
      <c r="L175" s="526"/>
      <c r="M175" s="525"/>
      <c r="N175" s="524"/>
      <c r="O175" s="523"/>
      <c r="P175" s="523"/>
      <c r="Q175" s="786"/>
      <c r="R175" s="787"/>
    </row>
    <row r="176" spans="2:18" ht="15" customHeight="1" x14ac:dyDescent="0.2">
      <c r="B176" s="521" t="str">
        <f>IF(ISNUMBER(D176)=TRUE,VLOOKUP(B180,'[7]Obračun rezultata B sektora'!$D$2:$J$51,7,0),"")</f>
        <v/>
      </c>
      <c r="C176" s="522" t="str">
        <f>VLOOKUP(B180,'[7]Obračun rezultata B sektora'!$D$2:$E$51,2,FALSE)</f>
        <v/>
      </c>
      <c r="D176" s="518" t="str">
        <f>VLOOKUP(B180,'[7]Obračun rezultata B sektora'!$D$2:$H$51,5,FALSE)</f>
        <v/>
      </c>
      <c r="E176" s="520" t="str">
        <f>IF(AND(ISNUMBER(D176)=TRUE,ISNUMBER(F176)=TRUE),VLOOKUP(B180,'[7]Obračun rezultata B sektora'!$D$2:$I$51,3,FALSE),"")</f>
        <v/>
      </c>
      <c r="F176" s="519" t="str">
        <f>VLOOKUP(B180,'[7]Obračun rezultata B sektora'!D$2:$G$51,4,FALSE)</f>
        <v/>
      </c>
      <c r="G176" s="519" t="str">
        <f>VLOOKUP(C176,'[7]Pojedinačni plasman'!$A$6:$G$155,7,FALSE)</f>
        <v/>
      </c>
      <c r="H176" s="788"/>
      <c r="I176" s="789"/>
      <c r="J176" s="512"/>
      <c r="K176" s="521"/>
      <c r="L176" s="522"/>
      <c r="M176" s="518"/>
      <c r="N176" s="520"/>
      <c r="O176" s="519"/>
      <c r="P176" s="519"/>
      <c r="Q176" s="788"/>
      <c r="R176" s="789"/>
    </row>
    <row r="177" spans="2:18" ht="15" customHeight="1" x14ac:dyDescent="0.2">
      <c r="B177" s="521" t="str">
        <f>IF(ISNUMBER(D177)=TRUE,VLOOKUP(B180,'[7]Obračun rezultata C sektora'!$D$2:$J$51,7,0),"")</f>
        <v/>
      </c>
      <c r="C177" s="522" t="str">
        <f>VLOOKUP(B180,'[7]Obračun rezultata C sektora'!$D$2:$E$51,2,FALSE)</f>
        <v/>
      </c>
      <c r="D177" s="518" t="str">
        <f>VLOOKUP(B180,'[7]Obračun rezultata C sektora'!$D$2:$H$51,5,FALSE)</f>
        <v/>
      </c>
      <c r="E177" s="520" t="str">
        <f>IF(AND(ISNUMBER(D177)=TRUE,ISNUMBER(F177)=TRUE),VLOOKUP(B180,'[7]Obračun rezultata C sektora'!$D$2:$I$51,3,FALSE),"")</f>
        <v/>
      </c>
      <c r="F177" s="519" t="str">
        <f>VLOOKUP(B180,'[7]Obračun rezultata C sektora'!D$2:$G$51,4,FALSE)</f>
        <v/>
      </c>
      <c r="G177" s="519" t="str">
        <f>VLOOKUP(C177,'[7]Pojedinačni plasman'!$A$6:$G$155,7,FALSE)</f>
        <v/>
      </c>
      <c r="H177" s="788"/>
      <c r="I177" s="789"/>
      <c r="J177" s="512"/>
      <c r="K177" s="521"/>
      <c r="L177" s="522"/>
      <c r="M177" s="518"/>
      <c r="N177" s="520"/>
      <c r="O177" s="519"/>
      <c r="P177" s="519"/>
      <c r="Q177" s="788"/>
      <c r="R177" s="789"/>
    </row>
    <row r="178" spans="2:18" ht="15" customHeight="1" x14ac:dyDescent="0.2">
      <c r="B178" s="521"/>
      <c r="C178" s="520"/>
      <c r="D178" s="518"/>
      <c r="E178" s="520"/>
      <c r="F178" s="519"/>
      <c r="G178" s="519"/>
      <c r="H178" s="788"/>
      <c r="I178" s="789"/>
      <c r="J178" s="512"/>
      <c r="K178" s="521"/>
      <c r="L178" s="520"/>
      <c r="M178" s="518"/>
      <c r="N178" s="520"/>
      <c r="O178" s="519"/>
      <c r="P178" s="519"/>
      <c r="Q178" s="788"/>
      <c r="R178" s="789"/>
    </row>
    <row r="179" spans="2:18" ht="15" customHeight="1" x14ac:dyDescent="0.2">
      <c r="B179" s="521"/>
      <c r="C179" s="520"/>
      <c r="D179" s="518"/>
      <c r="E179" s="520"/>
      <c r="F179" s="519"/>
      <c r="G179" s="519"/>
      <c r="H179" s="788"/>
      <c r="I179" s="789"/>
      <c r="J179" s="512"/>
      <c r="K179" s="521"/>
      <c r="L179" s="520"/>
      <c r="M179" s="518"/>
      <c r="N179" s="520"/>
      <c r="O179" s="519"/>
      <c r="P179" s="519"/>
      <c r="Q179" s="788"/>
      <c r="R179" s="789"/>
    </row>
    <row r="180" spans="2:18" ht="21" thickBot="1" x14ac:dyDescent="0.35">
      <c r="B180" s="783" t="str">
        <f>IF(ISNONTEXT('[7]Ekipni plasman'!$B$46)=FALSE,'[7]Ekipni plasman'!$B$46,"")</f>
        <v/>
      </c>
      <c r="C180" s="784"/>
      <c r="D180" s="785"/>
      <c r="E180" s="516" t="str">
        <f>VLOOKUP(B180,'[7]Ekipni plasman'!$B$6:$F$55,3,FALSE)</f>
        <v/>
      </c>
      <c r="F180" s="515" t="str">
        <f>VLOOKUP(B180,'[7]Ekipni plasman'!$B$6:$F$55,2,FALSE)</f>
        <v/>
      </c>
      <c r="G180" s="514"/>
      <c r="H180" s="790"/>
      <c r="I180" s="791"/>
      <c r="J180" s="517"/>
      <c r="K180" s="783"/>
      <c r="L180" s="784"/>
      <c r="M180" s="785"/>
      <c r="N180" s="516"/>
      <c r="O180" s="515"/>
      <c r="P180" s="514"/>
      <c r="Q180" s="790"/>
      <c r="R180" s="791"/>
    </row>
    <row r="181" spans="2:18" ht="12" customHeight="1" thickBot="1" x14ac:dyDescent="0.25">
      <c r="K181" s="510"/>
      <c r="M181" s="510"/>
      <c r="P181" s="510"/>
      <c r="Q181" s="511"/>
      <c r="R181" s="510"/>
    </row>
    <row r="182" spans="2:18" ht="15" customHeight="1" x14ac:dyDescent="0.2">
      <c r="B182" s="527" t="str">
        <f>IF(ISNUMBER(D182)=TRUE,VLOOKUP(B187,'[7]Obračun rezultata A sektora'!$D$2:$J$51,7,0),"")</f>
        <v/>
      </c>
      <c r="C182" s="526" t="str">
        <f>VLOOKUP(B187,'[7]Obračun rezultata A sektora'!$D$2:$E$51,2,FALSE)</f>
        <v/>
      </c>
      <c r="D182" s="525" t="str">
        <f>VLOOKUP(B187,'[7]Obračun rezultata A sektora'!$D$2:$H$51,5,FALSE)</f>
        <v/>
      </c>
      <c r="E182" s="524" t="str">
        <f>IF(AND(ISNUMBER(D182)=TRUE,ISNUMBER(F182)=TRUE),VLOOKUP(B187,'[7]Obračun rezultata A sektora'!$D$2:$I$51,3,FALSE),"")</f>
        <v/>
      </c>
      <c r="F182" s="523" t="str">
        <f>VLOOKUP(B187,'[7]Obračun rezultata A sektora'!D$2:$G$51,4,FALSE)</f>
        <v/>
      </c>
      <c r="G182" s="523" t="str">
        <f>VLOOKUP(C182,'[7]Pojedinačni plasman'!$A$6:$G$155,7,FALSE)</f>
        <v/>
      </c>
      <c r="H182" s="786" t="str">
        <f>VLOOKUP(B187,'[7]Ekipni plasman'!$B$6:$F$55,5,FALSE)</f>
        <v/>
      </c>
      <c r="I182" s="787"/>
      <c r="J182" s="512"/>
      <c r="K182" s="527"/>
      <c r="L182" s="526"/>
      <c r="M182" s="525"/>
      <c r="N182" s="524"/>
      <c r="O182" s="523"/>
      <c r="P182" s="523"/>
      <c r="Q182" s="786"/>
      <c r="R182" s="787"/>
    </row>
    <row r="183" spans="2:18" ht="15" customHeight="1" x14ac:dyDescent="0.2">
      <c r="B183" s="521" t="str">
        <f>IF(ISNUMBER(D183)=TRUE,VLOOKUP(B187,'[7]Obračun rezultata B sektora'!$D$2:$J$51,7,0),"")</f>
        <v/>
      </c>
      <c r="C183" s="522" t="str">
        <f>VLOOKUP(B187,'[7]Obračun rezultata B sektora'!$D$2:$E$51,2,FALSE)</f>
        <v/>
      </c>
      <c r="D183" s="518" t="str">
        <f>VLOOKUP(B187,'[7]Obračun rezultata B sektora'!$D$2:$H$51,5,FALSE)</f>
        <v/>
      </c>
      <c r="E183" s="520" t="str">
        <f>IF(AND(ISNUMBER(D183)=TRUE,ISNUMBER(F183)=TRUE),VLOOKUP(B187,'[7]Obračun rezultata B sektora'!$D$2:$I$51,3,FALSE),"")</f>
        <v/>
      </c>
      <c r="F183" s="519" t="str">
        <f>VLOOKUP(B187,'[7]Obračun rezultata B sektora'!D$2:$G$51,4,FALSE)</f>
        <v/>
      </c>
      <c r="G183" s="519" t="str">
        <f>VLOOKUP(C183,'[7]Pojedinačni plasman'!$A$6:$G$155,7,FALSE)</f>
        <v/>
      </c>
      <c r="H183" s="788"/>
      <c r="I183" s="789"/>
      <c r="J183" s="512"/>
      <c r="K183" s="521"/>
      <c r="L183" s="522"/>
      <c r="M183" s="518"/>
      <c r="N183" s="520"/>
      <c r="O183" s="519"/>
      <c r="P183" s="519"/>
      <c r="Q183" s="788"/>
      <c r="R183" s="789"/>
    </row>
    <row r="184" spans="2:18" ht="15" customHeight="1" x14ac:dyDescent="0.2">
      <c r="B184" s="521" t="str">
        <f>IF(ISNUMBER(D184)=TRUE,VLOOKUP(B187,'[7]Obračun rezultata C sektora'!$D$2:$J$51,7,0),"")</f>
        <v/>
      </c>
      <c r="C184" s="522" t="str">
        <f>VLOOKUP(B187,'[7]Obračun rezultata C sektora'!$D$2:$E$51,2,FALSE)</f>
        <v/>
      </c>
      <c r="D184" s="518" t="str">
        <f>VLOOKUP(B187,'[7]Obračun rezultata C sektora'!$D$2:$H$51,5,FALSE)</f>
        <v/>
      </c>
      <c r="E184" s="520" t="str">
        <f>IF(AND(ISNUMBER(D184)=TRUE,ISNUMBER(F184)=TRUE),VLOOKUP(B187,'[7]Obračun rezultata C sektora'!$D$2:$I$51,3,FALSE),"")</f>
        <v/>
      </c>
      <c r="F184" s="519" t="str">
        <f>VLOOKUP(B187,'[7]Obračun rezultata C sektora'!D$2:$G$51,4,FALSE)</f>
        <v/>
      </c>
      <c r="G184" s="519" t="str">
        <f>VLOOKUP(C184,'[7]Pojedinačni plasman'!$A$6:$G$155,7,FALSE)</f>
        <v/>
      </c>
      <c r="H184" s="788"/>
      <c r="I184" s="789"/>
      <c r="J184" s="512"/>
      <c r="K184" s="521"/>
      <c r="L184" s="522"/>
      <c r="M184" s="518"/>
      <c r="N184" s="520"/>
      <c r="O184" s="519"/>
      <c r="P184" s="519"/>
      <c r="Q184" s="788"/>
      <c r="R184" s="789"/>
    </row>
    <row r="185" spans="2:18" ht="15" customHeight="1" x14ac:dyDescent="0.2">
      <c r="B185" s="521"/>
      <c r="C185" s="520"/>
      <c r="D185" s="518"/>
      <c r="E185" s="520"/>
      <c r="F185" s="519"/>
      <c r="G185" s="519"/>
      <c r="H185" s="788"/>
      <c r="I185" s="789"/>
      <c r="J185" s="512"/>
      <c r="K185" s="521"/>
      <c r="L185" s="520"/>
      <c r="M185" s="518"/>
      <c r="N185" s="520"/>
      <c r="O185" s="519"/>
      <c r="P185" s="519"/>
      <c r="Q185" s="788"/>
      <c r="R185" s="789"/>
    </row>
    <row r="186" spans="2:18" ht="15" customHeight="1" x14ac:dyDescent="0.2">
      <c r="B186" s="521"/>
      <c r="C186" s="520"/>
      <c r="D186" s="518"/>
      <c r="E186" s="520"/>
      <c r="F186" s="519"/>
      <c r="G186" s="519"/>
      <c r="H186" s="788"/>
      <c r="I186" s="789"/>
      <c r="J186" s="512"/>
      <c r="K186" s="521"/>
      <c r="L186" s="520"/>
      <c r="M186" s="518"/>
      <c r="N186" s="520"/>
      <c r="O186" s="519"/>
      <c r="P186" s="519"/>
      <c r="Q186" s="788"/>
      <c r="R186" s="789"/>
    </row>
    <row r="187" spans="2:18" ht="21" thickBot="1" x14ac:dyDescent="0.35">
      <c r="B187" s="783" t="str">
        <f>IF(ISNONTEXT('[7]Ekipni plasman'!$B$47)=FALSE,'[7]Ekipni plasman'!$B$47,"")</f>
        <v/>
      </c>
      <c r="C187" s="784"/>
      <c r="D187" s="785"/>
      <c r="E187" s="516" t="str">
        <f>VLOOKUP(B187,'[7]Ekipni plasman'!$B$6:$F$55,3,FALSE)</f>
        <v/>
      </c>
      <c r="F187" s="515" t="str">
        <f>VLOOKUP(B187,'[7]Ekipni plasman'!$B$6:$F$55,2,FALSE)</f>
        <v/>
      </c>
      <c r="G187" s="514"/>
      <c r="H187" s="790"/>
      <c r="I187" s="791"/>
      <c r="J187" s="517"/>
      <c r="K187" s="783"/>
      <c r="L187" s="784"/>
      <c r="M187" s="785"/>
      <c r="N187" s="516"/>
      <c r="O187" s="515"/>
      <c r="P187" s="514"/>
      <c r="Q187" s="790"/>
      <c r="R187" s="791"/>
    </row>
    <row r="188" spans="2:18" ht="12" customHeight="1" thickBot="1" x14ac:dyDescent="0.25">
      <c r="K188" s="510"/>
      <c r="M188" s="510"/>
      <c r="P188" s="510"/>
      <c r="Q188" s="511"/>
      <c r="R188" s="510"/>
    </row>
    <row r="189" spans="2:18" ht="15" customHeight="1" x14ac:dyDescent="0.2">
      <c r="B189" s="527" t="str">
        <f>IF(ISNUMBER(D189)=TRUE,VLOOKUP(B194,'[7]Obračun rezultata A sektora'!$D$2:$J$51,7,0),"")</f>
        <v/>
      </c>
      <c r="C189" s="526" t="str">
        <f>VLOOKUP(B194,'[7]Obračun rezultata A sektora'!$D$2:$E$51,2,FALSE)</f>
        <v/>
      </c>
      <c r="D189" s="525" t="str">
        <f>VLOOKUP(B194,'[7]Obračun rezultata A sektora'!$D$2:$H$51,5,FALSE)</f>
        <v/>
      </c>
      <c r="E189" s="524" t="str">
        <f>IF(AND(ISNUMBER(D189)=TRUE,ISNUMBER(F189)=TRUE),VLOOKUP(B194,'[7]Obračun rezultata A sektora'!$D$2:$I$51,3,FALSE),"")</f>
        <v/>
      </c>
      <c r="F189" s="523" t="str">
        <f>VLOOKUP(B194,'[7]Obračun rezultata A sektora'!D$2:$G$51,4,FALSE)</f>
        <v/>
      </c>
      <c r="G189" s="523" t="str">
        <f>VLOOKUP(C189,'[7]Pojedinačni plasman'!$A$6:$G$155,7,FALSE)</f>
        <v/>
      </c>
      <c r="H189" s="786" t="str">
        <f>VLOOKUP(B194,'[7]Ekipni plasman'!$B$6:$F$55,5,FALSE)</f>
        <v/>
      </c>
      <c r="I189" s="787"/>
      <c r="J189" s="512"/>
      <c r="K189" s="527"/>
      <c r="L189" s="526"/>
      <c r="M189" s="525"/>
      <c r="N189" s="524"/>
      <c r="O189" s="523"/>
      <c r="P189" s="523"/>
      <c r="Q189" s="786"/>
      <c r="R189" s="787"/>
    </row>
    <row r="190" spans="2:18" ht="15" customHeight="1" x14ac:dyDescent="0.2">
      <c r="B190" s="521" t="str">
        <f>IF(ISNUMBER(D190)=TRUE,VLOOKUP(B194,'[7]Obračun rezultata B sektora'!$D$2:$J$51,7,0),"")</f>
        <v/>
      </c>
      <c r="C190" s="522" t="str">
        <f>VLOOKUP(B194,'[7]Obračun rezultata B sektora'!$D$2:$E$51,2,FALSE)</f>
        <v/>
      </c>
      <c r="D190" s="518" t="str">
        <f>VLOOKUP(B194,'[7]Obračun rezultata B sektora'!$D$2:$H$51,5,FALSE)</f>
        <v/>
      </c>
      <c r="E190" s="520" t="str">
        <f>IF(AND(ISNUMBER(D190)=TRUE,ISNUMBER(F190)=TRUE),VLOOKUP(B194,'[7]Obračun rezultata B sektora'!$D$2:$I$51,3,FALSE),"")</f>
        <v/>
      </c>
      <c r="F190" s="519" t="str">
        <f>VLOOKUP(B194,'[7]Obračun rezultata B sektora'!D$2:$G$51,4,FALSE)</f>
        <v/>
      </c>
      <c r="G190" s="519" t="str">
        <f>VLOOKUP(C190,'[7]Pojedinačni plasman'!$A$6:$G$155,7,FALSE)</f>
        <v/>
      </c>
      <c r="H190" s="788"/>
      <c r="I190" s="789"/>
      <c r="J190" s="512"/>
      <c r="K190" s="521"/>
      <c r="L190" s="522"/>
      <c r="M190" s="518"/>
      <c r="N190" s="520"/>
      <c r="O190" s="519"/>
      <c r="P190" s="519"/>
      <c r="Q190" s="788"/>
      <c r="R190" s="789"/>
    </row>
    <row r="191" spans="2:18" ht="15" customHeight="1" x14ac:dyDescent="0.2">
      <c r="B191" s="521" t="str">
        <f>IF(ISNUMBER(D191)=TRUE,VLOOKUP(B194,'[7]Obračun rezultata C sektora'!$D$2:$J$51,7,0),"")</f>
        <v/>
      </c>
      <c r="C191" s="522" t="str">
        <f>VLOOKUP(B194,'[7]Obračun rezultata C sektora'!$D$2:$E$51,2,FALSE)</f>
        <v/>
      </c>
      <c r="D191" s="518" t="str">
        <f>VLOOKUP(B194,'[7]Obračun rezultata C sektora'!$D$2:$H$51,5,FALSE)</f>
        <v/>
      </c>
      <c r="E191" s="520" t="str">
        <f>IF(AND(ISNUMBER(D191)=TRUE,ISNUMBER(F191)=TRUE),VLOOKUP(B194,'[7]Obračun rezultata C sektora'!$D$2:$I$51,3,FALSE),"")</f>
        <v/>
      </c>
      <c r="F191" s="519" t="str">
        <f>VLOOKUP(B194,'[7]Obračun rezultata C sektora'!D$2:$G$51,4,FALSE)</f>
        <v/>
      </c>
      <c r="G191" s="519" t="str">
        <f>VLOOKUP(C191,'[7]Pojedinačni plasman'!$A$6:$G$155,7,FALSE)</f>
        <v/>
      </c>
      <c r="H191" s="788"/>
      <c r="I191" s="789"/>
      <c r="J191" s="512"/>
      <c r="K191" s="521"/>
      <c r="L191" s="522"/>
      <c r="M191" s="518"/>
      <c r="N191" s="520"/>
      <c r="O191" s="519"/>
      <c r="P191" s="519"/>
      <c r="Q191" s="788"/>
      <c r="R191" s="789"/>
    </row>
    <row r="192" spans="2:18" ht="15" customHeight="1" x14ac:dyDescent="0.2">
      <c r="B192" s="521"/>
      <c r="C192" s="520"/>
      <c r="D192" s="518"/>
      <c r="E192" s="520"/>
      <c r="F192" s="519"/>
      <c r="G192" s="519"/>
      <c r="H192" s="788"/>
      <c r="I192" s="789"/>
      <c r="J192" s="512"/>
      <c r="K192" s="521"/>
      <c r="L192" s="520"/>
      <c r="M192" s="518"/>
      <c r="N192" s="520"/>
      <c r="O192" s="519"/>
      <c r="P192" s="519"/>
      <c r="Q192" s="788"/>
      <c r="R192" s="789"/>
    </row>
    <row r="193" spans="2:18" ht="15" customHeight="1" x14ac:dyDescent="0.2">
      <c r="B193" s="521"/>
      <c r="C193" s="520"/>
      <c r="D193" s="518"/>
      <c r="E193" s="520"/>
      <c r="F193" s="519"/>
      <c r="G193" s="519"/>
      <c r="H193" s="788"/>
      <c r="I193" s="789"/>
      <c r="J193" s="512"/>
      <c r="K193" s="521"/>
      <c r="L193" s="520"/>
      <c r="M193" s="518"/>
      <c r="N193" s="520"/>
      <c r="O193" s="519"/>
      <c r="P193" s="519"/>
      <c r="Q193" s="788"/>
      <c r="R193" s="789"/>
    </row>
    <row r="194" spans="2:18" ht="21" thickBot="1" x14ac:dyDescent="0.35">
      <c r="B194" s="783" t="str">
        <f>IF(ISNONTEXT('[7]Ekipni plasman'!$B$48)=FALSE,'[7]Ekipni plasman'!$B$48,"")</f>
        <v/>
      </c>
      <c r="C194" s="784"/>
      <c r="D194" s="785"/>
      <c r="E194" s="516" t="str">
        <f>VLOOKUP(B194,'[7]Ekipni plasman'!$B$6:$F$55,3,FALSE)</f>
        <v/>
      </c>
      <c r="F194" s="515" t="str">
        <f>VLOOKUP(B194,'[7]Ekipni plasman'!$B$6:$F$55,2,FALSE)</f>
        <v/>
      </c>
      <c r="G194" s="514"/>
      <c r="H194" s="790"/>
      <c r="I194" s="791"/>
      <c r="J194" s="517"/>
      <c r="K194" s="783"/>
      <c r="L194" s="784"/>
      <c r="M194" s="785"/>
      <c r="N194" s="516"/>
      <c r="O194" s="515"/>
      <c r="P194" s="514"/>
      <c r="Q194" s="790"/>
      <c r="R194" s="791"/>
    </row>
    <row r="195" spans="2:18" ht="12" customHeight="1" thickBot="1" x14ac:dyDescent="0.25">
      <c r="K195" s="510"/>
      <c r="M195" s="510"/>
      <c r="P195" s="510"/>
      <c r="Q195" s="511"/>
      <c r="R195" s="510"/>
    </row>
    <row r="196" spans="2:18" ht="15" customHeight="1" x14ac:dyDescent="0.2">
      <c r="B196" s="527" t="str">
        <f>IF(ISNUMBER(D196)=TRUE,VLOOKUP(B201,'[7]Obračun rezultata A sektora'!$D$2:$J$51,7,0),"")</f>
        <v/>
      </c>
      <c r="C196" s="526" t="str">
        <f>VLOOKUP(B201,'[7]Obračun rezultata A sektora'!$D$2:$E$51,2,FALSE)</f>
        <v/>
      </c>
      <c r="D196" s="525" t="str">
        <f>VLOOKUP(B201,'[7]Obračun rezultata A sektora'!$D$2:$H$51,5,FALSE)</f>
        <v/>
      </c>
      <c r="E196" s="524" t="str">
        <f>IF(AND(ISNUMBER(D196)=TRUE,ISNUMBER(F196)=TRUE),VLOOKUP(B201,'[7]Obračun rezultata A sektora'!$D$2:$I$51,3,FALSE),"")</f>
        <v/>
      </c>
      <c r="F196" s="523" t="str">
        <f>VLOOKUP(B201,'[7]Obračun rezultata A sektora'!D$2:$G$51,4,FALSE)</f>
        <v/>
      </c>
      <c r="G196" s="523" t="str">
        <f>VLOOKUP(C196,'[7]Pojedinačni plasman'!$A$6:$G$155,7,FALSE)</f>
        <v/>
      </c>
      <c r="H196" s="786" t="str">
        <f>VLOOKUP(B201,'[7]Ekipni plasman'!$B$6:$F$55,5,FALSE)</f>
        <v/>
      </c>
      <c r="I196" s="787"/>
      <c r="J196" s="512"/>
      <c r="K196" s="527"/>
      <c r="L196" s="526"/>
      <c r="M196" s="525"/>
      <c r="N196" s="524"/>
      <c r="O196" s="523"/>
      <c r="P196" s="523"/>
      <c r="Q196" s="786"/>
      <c r="R196" s="787"/>
    </row>
    <row r="197" spans="2:18" ht="15" customHeight="1" x14ac:dyDescent="0.2">
      <c r="B197" s="521" t="str">
        <f>IF(ISNUMBER(D197)=TRUE,VLOOKUP(B201,'[7]Obračun rezultata B sektora'!$D$2:$J$51,7,0),"")</f>
        <v/>
      </c>
      <c r="C197" s="522" t="str">
        <f>VLOOKUP(B201,'[7]Obračun rezultata B sektora'!$D$2:$E$51,2,FALSE)</f>
        <v/>
      </c>
      <c r="D197" s="518" t="str">
        <f>VLOOKUP(B201,'[7]Obračun rezultata B sektora'!$D$2:$H$51,5,FALSE)</f>
        <v/>
      </c>
      <c r="E197" s="520" t="str">
        <f>IF(AND(ISNUMBER(D197)=TRUE,ISNUMBER(F197)=TRUE),VLOOKUP(B201,'[7]Obračun rezultata B sektora'!$D$2:$I$51,3,FALSE),"")</f>
        <v/>
      </c>
      <c r="F197" s="519" t="str">
        <f>VLOOKUP(B201,'[7]Obračun rezultata B sektora'!D$2:$G$51,4,FALSE)</f>
        <v/>
      </c>
      <c r="G197" s="519" t="str">
        <f>VLOOKUP(C197,'[7]Pojedinačni plasman'!$A$6:$G$155,7,FALSE)</f>
        <v/>
      </c>
      <c r="H197" s="788"/>
      <c r="I197" s="789"/>
      <c r="J197" s="512"/>
      <c r="K197" s="521"/>
      <c r="L197" s="522"/>
      <c r="M197" s="518"/>
      <c r="N197" s="520"/>
      <c r="O197" s="519"/>
      <c r="P197" s="519"/>
      <c r="Q197" s="788"/>
      <c r="R197" s="789"/>
    </row>
    <row r="198" spans="2:18" ht="15" customHeight="1" x14ac:dyDescent="0.2">
      <c r="B198" s="521" t="str">
        <f>IF(ISNUMBER(D198)=TRUE,VLOOKUP(B201,'[7]Obračun rezultata C sektora'!$D$2:$J$51,7,0),"")</f>
        <v/>
      </c>
      <c r="C198" s="522" t="str">
        <f>VLOOKUP(B201,'[7]Obračun rezultata C sektora'!$D$2:$E$51,2,FALSE)</f>
        <v/>
      </c>
      <c r="D198" s="518" t="str">
        <f>VLOOKUP(B201,'[7]Obračun rezultata C sektora'!$D$2:$H$51,5,FALSE)</f>
        <v/>
      </c>
      <c r="E198" s="520" t="str">
        <f>IF(AND(ISNUMBER(D198)=TRUE,ISNUMBER(F198)=TRUE),VLOOKUP(B201,'[7]Obračun rezultata C sektora'!$D$2:$I$51,3,FALSE),"")</f>
        <v/>
      </c>
      <c r="F198" s="519" t="str">
        <f>VLOOKUP(B201,'[7]Obračun rezultata C sektora'!D$2:$G$51,4,FALSE)</f>
        <v/>
      </c>
      <c r="G198" s="519" t="str">
        <f>VLOOKUP(C198,'[7]Pojedinačni plasman'!$A$6:$G$155,7,FALSE)</f>
        <v/>
      </c>
      <c r="H198" s="788"/>
      <c r="I198" s="789"/>
      <c r="J198" s="512"/>
      <c r="K198" s="521"/>
      <c r="L198" s="522"/>
      <c r="M198" s="518"/>
      <c r="N198" s="520"/>
      <c r="O198" s="519"/>
      <c r="P198" s="519"/>
      <c r="Q198" s="788"/>
      <c r="R198" s="789"/>
    </row>
    <row r="199" spans="2:18" ht="15" customHeight="1" x14ac:dyDescent="0.2">
      <c r="B199" s="521"/>
      <c r="C199" s="520"/>
      <c r="D199" s="518"/>
      <c r="E199" s="520"/>
      <c r="F199" s="519"/>
      <c r="G199" s="519"/>
      <c r="H199" s="788"/>
      <c r="I199" s="789"/>
      <c r="J199" s="512"/>
      <c r="K199" s="521"/>
      <c r="L199" s="520"/>
      <c r="M199" s="518"/>
      <c r="N199" s="520"/>
      <c r="O199" s="519"/>
      <c r="P199" s="519"/>
      <c r="Q199" s="788"/>
      <c r="R199" s="789"/>
    </row>
    <row r="200" spans="2:18" ht="15" customHeight="1" x14ac:dyDescent="0.2">
      <c r="B200" s="521"/>
      <c r="C200" s="520"/>
      <c r="D200" s="518"/>
      <c r="E200" s="520"/>
      <c r="F200" s="519"/>
      <c r="G200" s="519"/>
      <c r="H200" s="788"/>
      <c r="I200" s="789"/>
      <c r="J200" s="512"/>
      <c r="K200" s="521"/>
      <c r="L200" s="520"/>
      <c r="M200" s="518"/>
      <c r="N200" s="520"/>
      <c r="O200" s="519"/>
      <c r="P200" s="519"/>
      <c r="Q200" s="788"/>
      <c r="R200" s="789"/>
    </row>
    <row r="201" spans="2:18" ht="21" thickBot="1" x14ac:dyDescent="0.35">
      <c r="B201" s="783" t="str">
        <f>IF(ISNONTEXT('[7]Ekipni plasman'!$B$49)=FALSE,'[7]Ekipni plasman'!$B$49,"")</f>
        <v/>
      </c>
      <c r="C201" s="784"/>
      <c r="D201" s="785"/>
      <c r="E201" s="516" t="str">
        <f>VLOOKUP(B201,'[7]Ekipni plasman'!$B$6:$F$55,3,FALSE)</f>
        <v/>
      </c>
      <c r="F201" s="515" t="str">
        <f>VLOOKUP(B201,'[7]Ekipni plasman'!$B$6:$F$55,2,FALSE)</f>
        <v/>
      </c>
      <c r="G201" s="514"/>
      <c r="H201" s="790"/>
      <c r="I201" s="791"/>
      <c r="J201" s="517"/>
      <c r="K201" s="783"/>
      <c r="L201" s="784"/>
      <c r="M201" s="785"/>
      <c r="N201" s="516"/>
      <c r="O201" s="515"/>
      <c r="P201" s="514"/>
      <c r="Q201" s="790"/>
      <c r="R201" s="791"/>
    </row>
    <row r="202" spans="2:18" ht="12" customHeight="1" thickBot="1" x14ac:dyDescent="0.25">
      <c r="K202" s="510"/>
      <c r="M202" s="510"/>
      <c r="P202" s="510"/>
      <c r="Q202" s="511"/>
      <c r="R202" s="510"/>
    </row>
    <row r="203" spans="2:18" ht="15" customHeight="1" x14ac:dyDescent="0.2">
      <c r="B203" s="527" t="str">
        <f>IF(ISNUMBER(D203)=TRUE,VLOOKUP(B208,'[7]Obračun rezultata A sektora'!$D$2:$J$51,7,0),"")</f>
        <v/>
      </c>
      <c r="C203" s="526" t="str">
        <f>VLOOKUP(B208,'[7]Obračun rezultata A sektora'!$D$2:$E$51,2,FALSE)</f>
        <v/>
      </c>
      <c r="D203" s="525" t="str">
        <f>VLOOKUP(B208,'[7]Obračun rezultata A sektora'!$D$2:$H$51,5,FALSE)</f>
        <v/>
      </c>
      <c r="E203" s="524" t="str">
        <f>IF(AND(ISNUMBER(D203)=TRUE,ISNUMBER(F203)=TRUE),VLOOKUP(B208,'[7]Obračun rezultata A sektora'!$D$2:$I$51,3,FALSE),"")</f>
        <v/>
      </c>
      <c r="F203" s="523" t="str">
        <f>VLOOKUP(B208,'[7]Obračun rezultata A sektora'!D$2:$G$51,4,FALSE)</f>
        <v/>
      </c>
      <c r="G203" s="523" t="str">
        <f>VLOOKUP(C203,'[7]Pojedinačni plasman'!$A$6:$G$155,7,FALSE)</f>
        <v/>
      </c>
      <c r="H203" s="786" t="str">
        <f>VLOOKUP(B208,'[7]Ekipni plasman'!$B$6:$F$55,5,FALSE)</f>
        <v/>
      </c>
      <c r="I203" s="787"/>
      <c r="J203" s="512"/>
      <c r="K203" s="527"/>
      <c r="L203" s="526"/>
      <c r="M203" s="525"/>
      <c r="N203" s="524"/>
      <c r="O203" s="523"/>
      <c r="P203" s="523"/>
      <c r="Q203" s="786"/>
      <c r="R203" s="787"/>
    </row>
    <row r="204" spans="2:18" ht="15" customHeight="1" x14ac:dyDescent="0.2">
      <c r="B204" s="521" t="str">
        <f>IF(ISNUMBER(D204)=TRUE,VLOOKUP(B208,'[7]Obračun rezultata B sektora'!$D$2:$J$51,7,0),"")</f>
        <v/>
      </c>
      <c r="C204" s="522" t="str">
        <f>VLOOKUP(B208,'[7]Obračun rezultata B sektora'!$D$2:$E$51,2,FALSE)</f>
        <v/>
      </c>
      <c r="D204" s="518" t="str">
        <f>VLOOKUP(B208,'[7]Obračun rezultata B sektora'!$D$2:$H$51,5,FALSE)</f>
        <v/>
      </c>
      <c r="E204" s="520" t="str">
        <f>IF(AND(ISNUMBER(D204)=TRUE,ISNUMBER(F204)=TRUE),VLOOKUP(B208,'[7]Obračun rezultata B sektora'!$D$2:$I$51,3,FALSE),"")</f>
        <v/>
      </c>
      <c r="F204" s="519" t="str">
        <f>VLOOKUP(B208,'[7]Obračun rezultata B sektora'!D$2:$G$51,4,FALSE)</f>
        <v/>
      </c>
      <c r="G204" s="519" t="str">
        <f>VLOOKUP(C204,'[7]Pojedinačni plasman'!$A$6:$G$155,7,FALSE)</f>
        <v/>
      </c>
      <c r="H204" s="788"/>
      <c r="I204" s="789"/>
      <c r="J204" s="512"/>
      <c r="K204" s="521"/>
      <c r="L204" s="522"/>
      <c r="M204" s="518"/>
      <c r="N204" s="520"/>
      <c r="O204" s="519"/>
      <c r="P204" s="519"/>
      <c r="Q204" s="788"/>
      <c r="R204" s="789"/>
    </row>
    <row r="205" spans="2:18" ht="15" customHeight="1" x14ac:dyDescent="0.2">
      <c r="B205" s="521" t="str">
        <f>IF(ISNUMBER(D205)=TRUE,VLOOKUP(B208,'[7]Obračun rezultata C sektora'!$D$2:$J$51,7,0),"")</f>
        <v/>
      </c>
      <c r="C205" s="522" t="str">
        <f>VLOOKUP(B208,'[7]Obračun rezultata C sektora'!$D$2:$E$51,2,FALSE)</f>
        <v/>
      </c>
      <c r="D205" s="518" t="str">
        <f>VLOOKUP(B208,'[7]Obračun rezultata C sektora'!$D$2:$H$51,5,FALSE)</f>
        <v/>
      </c>
      <c r="E205" s="520" t="str">
        <f>IF(AND(ISNUMBER(D205)=TRUE,ISNUMBER(F205)=TRUE),VLOOKUP(B208,'[7]Obračun rezultata C sektora'!$D$2:$I$51,3,FALSE),"")</f>
        <v/>
      </c>
      <c r="F205" s="519" t="str">
        <f>VLOOKUP(B208,'[7]Obračun rezultata C sektora'!D$2:$G$51,4,FALSE)</f>
        <v/>
      </c>
      <c r="G205" s="519" t="str">
        <f>VLOOKUP(C205,'[7]Pojedinačni plasman'!$A$6:$G$155,7,FALSE)</f>
        <v/>
      </c>
      <c r="H205" s="788"/>
      <c r="I205" s="789"/>
      <c r="J205" s="512"/>
      <c r="K205" s="521"/>
      <c r="L205" s="522"/>
      <c r="M205" s="518"/>
      <c r="N205" s="520"/>
      <c r="O205" s="519"/>
      <c r="P205" s="519"/>
      <c r="Q205" s="788"/>
      <c r="R205" s="789"/>
    </row>
    <row r="206" spans="2:18" ht="15" customHeight="1" x14ac:dyDescent="0.2">
      <c r="B206" s="521"/>
      <c r="C206" s="520"/>
      <c r="D206" s="518"/>
      <c r="E206" s="520"/>
      <c r="F206" s="519"/>
      <c r="G206" s="519"/>
      <c r="H206" s="788"/>
      <c r="I206" s="789"/>
      <c r="J206" s="512"/>
      <c r="K206" s="521"/>
      <c r="L206" s="520"/>
      <c r="M206" s="518"/>
      <c r="N206" s="520"/>
      <c r="O206" s="519"/>
      <c r="P206" s="519"/>
      <c r="Q206" s="788"/>
      <c r="R206" s="789"/>
    </row>
    <row r="207" spans="2:18" ht="15" customHeight="1" x14ac:dyDescent="0.2">
      <c r="B207" s="521"/>
      <c r="C207" s="520"/>
      <c r="D207" s="518"/>
      <c r="E207" s="520"/>
      <c r="F207" s="519"/>
      <c r="G207" s="519"/>
      <c r="H207" s="788"/>
      <c r="I207" s="789"/>
      <c r="J207" s="512"/>
      <c r="K207" s="521"/>
      <c r="L207" s="520"/>
      <c r="M207" s="518"/>
      <c r="N207" s="520"/>
      <c r="O207" s="519"/>
      <c r="P207" s="519"/>
      <c r="Q207" s="788"/>
      <c r="R207" s="789"/>
    </row>
    <row r="208" spans="2:18" ht="21" thickBot="1" x14ac:dyDescent="0.35">
      <c r="B208" s="783" t="str">
        <f>IF(ISNONTEXT('[7]Ekipni plasman'!$B$50)=FALSE,'[7]Ekipni plasman'!$B$50,"")</f>
        <v/>
      </c>
      <c r="C208" s="784"/>
      <c r="D208" s="785"/>
      <c r="E208" s="516" t="str">
        <f>VLOOKUP(B208,'[7]Ekipni plasman'!$B$6:$F$55,3,FALSE)</f>
        <v/>
      </c>
      <c r="F208" s="515" t="str">
        <f>VLOOKUP(B208,'[7]Ekipni plasman'!$B$6:$F$55,2,FALSE)</f>
        <v/>
      </c>
      <c r="G208" s="514"/>
      <c r="H208" s="790"/>
      <c r="I208" s="791"/>
      <c r="J208" s="517"/>
      <c r="K208" s="783"/>
      <c r="L208" s="784"/>
      <c r="M208" s="785"/>
      <c r="N208" s="516"/>
      <c r="O208" s="515"/>
      <c r="P208" s="514"/>
      <c r="Q208" s="790"/>
      <c r="R208" s="791"/>
    </row>
    <row r="209" spans="2:18" ht="12" customHeight="1" thickBot="1" x14ac:dyDescent="0.25"/>
    <row r="210" spans="2:18" ht="15" customHeight="1" x14ac:dyDescent="0.2">
      <c r="B210" s="527" t="str">
        <f>IF(ISNUMBER(D210)=TRUE,VLOOKUP(B215,'[7]Obračun rezultata A sektora'!$D$2:$J$51,7,0),"")</f>
        <v/>
      </c>
      <c r="C210" s="526" t="str">
        <f>VLOOKUP(B215,'[7]Obračun rezultata A sektora'!$D$2:$E$51,2,FALSE)</f>
        <v/>
      </c>
      <c r="D210" s="525" t="str">
        <f>VLOOKUP(B215,'[7]Obračun rezultata A sektora'!$D$2:$H$51,5,FALSE)</f>
        <v/>
      </c>
      <c r="E210" s="524" t="str">
        <f>IF(AND(ISNUMBER(D210)=TRUE,ISNUMBER(F210)=TRUE),VLOOKUP(B215,'[7]Obračun rezultata A sektora'!$D$2:$I$51,3,FALSE),"")</f>
        <v/>
      </c>
      <c r="F210" s="523" t="str">
        <f>VLOOKUP(B215,'[7]Obračun rezultata A sektora'!$D$2:G$51,4,FALSE)</f>
        <v/>
      </c>
      <c r="G210" s="523" t="str">
        <f>VLOOKUP(C210,'[7]Pojedinačni plasman'!$A$6:$G$155,7,FALSE)</f>
        <v/>
      </c>
      <c r="H210" s="786" t="str">
        <f>VLOOKUP(B215,'[7]Ekipni plasman'!$B$6:$F$55,5,FALSE)</f>
        <v/>
      </c>
      <c r="I210" s="787"/>
      <c r="J210" s="512"/>
      <c r="K210" s="527"/>
      <c r="L210" s="526"/>
      <c r="M210" s="525"/>
      <c r="N210" s="524"/>
      <c r="O210" s="523"/>
      <c r="P210" s="523"/>
      <c r="Q210" s="786"/>
      <c r="R210" s="787"/>
    </row>
    <row r="211" spans="2:18" ht="15" customHeight="1" x14ac:dyDescent="0.2">
      <c r="B211" s="521" t="str">
        <f>IF(ISNUMBER(D211)=TRUE,VLOOKUP(B215,'[7]Obračun rezultata B sektora'!$D$2:$J$51,7,0),"")</f>
        <v/>
      </c>
      <c r="C211" s="522" t="str">
        <f>VLOOKUP(B215,'[7]Obračun rezultata B sektora'!$D$2:$E$51,2,FALSE)</f>
        <v/>
      </c>
      <c r="D211" s="518" t="str">
        <f>VLOOKUP(B215,'[7]Obračun rezultata B sektora'!$D$2:$H$51,5,FALSE)</f>
        <v/>
      </c>
      <c r="E211" s="520" t="str">
        <f>IF(AND(ISNUMBER(D211)=TRUE,ISNUMBER(F211)=TRUE),VLOOKUP(B215,'[7]Obračun rezultata B sektora'!$D$2:$I$51,3,FALSE),"")</f>
        <v/>
      </c>
      <c r="F211" s="519" t="str">
        <f>VLOOKUP(B215,'[7]Obračun rezultata B sektora'!$D$2:G$51,4,FALSE)</f>
        <v/>
      </c>
      <c r="G211" s="519" t="str">
        <f>VLOOKUP(C211,'[7]Pojedinačni plasman'!$A$6:$G$155,7,FALSE)</f>
        <v/>
      </c>
      <c r="H211" s="788"/>
      <c r="I211" s="789"/>
      <c r="J211" s="512"/>
      <c r="K211" s="521"/>
      <c r="L211" s="522"/>
      <c r="M211" s="518"/>
      <c r="N211" s="520"/>
      <c r="O211" s="519"/>
      <c r="P211" s="519"/>
      <c r="Q211" s="788"/>
      <c r="R211" s="789"/>
    </row>
    <row r="212" spans="2:18" ht="15" customHeight="1" x14ac:dyDescent="0.2">
      <c r="B212" s="521" t="str">
        <f>IF(ISNUMBER(D212)=TRUE,VLOOKUP(B215,'[7]Obračun rezultata C sektora'!$D$2:$J$51,7,0),"")</f>
        <v/>
      </c>
      <c r="C212" s="522" t="str">
        <f>VLOOKUP(B215,'[7]Obračun rezultata C sektora'!$D$2:$E$51,2,FALSE)</f>
        <v/>
      </c>
      <c r="D212" s="518" t="str">
        <f>VLOOKUP(B215,'[7]Obračun rezultata C sektora'!$D$2:$H$51,5,FALSE)</f>
        <v/>
      </c>
      <c r="E212" s="520" t="str">
        <f>IF(AND(ISNUMBER(D212)=TRUE,ISNUMBER(F212)=TRUE),VLOOKUP(B215,'[7]Obračun rezultata C sektora'!$D$2:$I$51,3,FALSE),"")</f>
        <v/>
      </c>
      <c r="F212" s="519" t="str">
        <f>VLOOKUP(B215,'[7]Obračun rezultata C sektora'!$D$2:G$51,4,FALSE)</f>
        <v/>
      </c>
      <c r="G212" s="519" t="str">
        <f>VLOOKUP(C212,'[7]Pojedinačni plasman'!$A$6:$G$155,7,FALSE)</f>
        <v/>
      </c>
      <c r="H212" s="788"/>
      <c r="I212" s="789"/>
      <c r="J212" s="512"/>
      <c r="K212" s="521"/>
      <c r="L212" s="522"/>
      <c r="M212" s="518"/>
      <c r="N212" s="520"/>
      <c r="O212" s="519"/>
      <c r="P212" s="519"/>
      <c r="Q212" s="788"/>
      <c r="R212" s="789"/>
    </row>
    <row r="213" spans="2:18" ht="15" customHeight="1" x14ac:dyDescent="0.2">
      <c r="B213" s="521"/>
      <c r="C213" s="520"/>
      <c r="D213" s="518"/>
      <c r="E213" s="520"/>
      <c r="F213" s="519"/>
      <c r="G213" s="518"/>
      <c r="H213" s="788"/>
      <c r="I213" s="789"/>
      <c r="J213" s="512"/>
      <c r="K213" s="521"/>
      <c r="L213" s="520"/>
      <c r="M213" s="518"/>
      <c r="N213" s="520"/>
      <c r="O213" s="519"/>
      <c r="P213" s="518"/>
      <c r="Q213" s="788"/>
      <c r="R213" s="789"/>
    </row>
    <row r="214" spans="2:18" ht="15" customHeight="1" x14ac:dyDescent="0.2">
      <c r="B214" s="521"/>
      <c r="C214" s="520"/>
      <c r="D214" s="518"/>
      <c r="E214" s="520"/>
      <c r="F214" s="519"/>
      <c r="G214" s="518"/>
      <c r="H214" s="788"/>
      <c r="I214" s="789"/>
      <c r="J214" s="512"/>
      <c r="K214" s="521"/>
      <c r="L214" s="520"/>
      <c r="M214" s="518"/>
      <c r="N214" s="520"/>
      <c r="O214" s="519"/>
      <c r="P214" s="518"/>
      <c r="Q214" s="788"/>
      <c r="R214" s="789"/>
    </row>
    <row r="215" spans="2:18" ht="21" thickBot="1" x14ac:dyDescent="0.35">
      <c r="B215" s="783" t="str">
        <f>IF(ISNONTEXT('[7]Ekipni plasman'!$B$51)=FALSE,'[7]Ekipni plasman'!$B$51,"")</f>
        <v/>
      </c>
      <c r="C215" s="784"/>
      <c r="D215" s="785"/>
      <c r="E215" s="516" t="str">
        <f>VLOOKUP(B215,'[7]Ekipni plasman'!$B$6:$F$55,3,FALSE)</f>
        <v/>
      </c>
      <c r="F215" s="515" t="str">
        <f>VLOOKUP(B215,'[7]Ekipni plasman'!$B$6:$F$55,2,FALSE)</f>
        <v/>
      </c>
      <c r="G215" s="514"/>
      <c r="H215" s="790"/>
      <c r="I215" s="791"/>
      <c r="J215" s="517"/>
      <c r="K215" s="783"/>
      <c r="L215" s="784"/>
      <c r="M215" s="785"/>
      <c r="N215" s="516"/>
      <c r="O215" s="515"/>
      <c r="P215" s="514"/>
      <c r="Q215" s="790"/>
      <c r="R215" s="791"/>
    </row>
    <row r="216" spans="2:18" ht="12" customHeight="1" thickBot="1" x14ac:dyDescent="0.25">
      <c r="B216" s="507"/>
      <c r="D216" s="507"/>
      <c r="G216" s="507"/>
      <c r="H216" s="508"/>
      <c r="I216" s="507"/>
    </row>
    <row r="217" spans="2:18" ht="15" customHeight="1" x14ac:dyDescent="0.2">
      <c r="B217" s="527" t="str">
        <f>IF(ISNUMBER(D217)=TRUE,VLOOKUP(B222,'[7]Obračun rezultata A sektora'!$D$2:$J$51,7,0),"")</f>
        <v/>
      </c>
      <c r="C217" s="526" t="str">
        <f>VLOOKUP(B222,'[7]Obračun rezultata A sektora'!$D$2:$E$51,2,FALSE)</f>
        <v/>
      </c>
      <c r="D217" s="525" t="str">
        <f>VLOOKUP(B222,'[7]Obračun rezultata A sektora'!$D$2:$H$51,5,FALSE)</f>
        <v/>
      </c>
      <c r="E217" s="524" t="str">
        <f>IF(AND(ISNUMBER(D217)=TRUE,ISNUMBER(F217)=TRUE),VLOOKUP(B222,'[7]Obračun rezultata A sektora'!$D$2:$I$51,3,FALSE),"")</f>
        <v/>
      </c>
      <c r="F217" s="523" t="str">
        <f>VLOOKUP(B222,'[7]Obračun rezultata A sektora'!$D$2:G$51,4,FALSE)</f>
        <v/>
      </c>
      <c r="G217" s="523" t="str">
        <f>VLOOKUP(C217,'[7]Pojedinačni plasman'!$A$6:$G$155,7,FALSE)</f>
        <v/>
      </c>
      <c r="H217" s="786" t="str">
        <f>VLOOKUP(B222,'[7]Ekipni plasman'!$B$6:$F$55,5,FALSE)</f>
        <v/>
      </c>
      <c r="I217" s="787"/>
      <c r="J217" s="512"/>
      <c r="K217" s="527"/>
      <c r="L217" s="526"/>
      <c r="M217" s="525"/>
      <c r="N217" s="524"/>
      <c r="O217" s="523"/>
      <c r="P217" s="523"/>
      <c r="Q217" s="786"/>
      <c r="R217" s="787"/>
    </row>
    <row r="218" spans="2:18" ht="15" customHeight="1" x14ac:dyDescent="0.2">
      <c r="B218" s="521" t="str">
        <f>IF(ISNUMBER(D218)=TRUE,VLOOKUP(B222,'[7]Obračun rezultata B sektora'!$D$2:$J$51,7,0),"")</f>
        <v/>
      </c>
      <c r="C218" s="522" t="str">
        <f>VLOOKUP(B222,'[7]Obračun rezultata B sektora'!$D$2:$E$51,2,FALSE)</f>
        <v/>
      </c>
      <c r="D218" s="518" t="str">
        <f>VLOOKUP(B222,'[7]Obračun rezultata B sektora'!$D$2:$H$51,5,FALSE)</f>
        <v/>
      </c>
      <c r="E218" s="520" t="str">
        <f>IF(AND(ISNUMBER(D218)=TRUE,ISNUMBER(F218)=TRUE),VLOOKUP(B222,'[7]Obračun rezultata B sektora'!$D$2:$I$51,3,FALSE),"")</f>
        <v/>
      </c>
      <c r="F218" s="519" t="str">
        <f>VLOOKUP(B222,'[7]Obračun rezultata B sektora'!$D$2:G$51,4,FALSE)</f>
        <v/>
      </c>
      <c r="G218" s="519" t="str">
        <f>VLOOKUP(C218,'[7]Pojedinačni plasman'!$A$6:$G$155,7,FALSE)</f>
        <v/>
      </c>
      <c r="H218" s="788"/>
      <c r="I218" s="789"/>
      <c r="J218" s="512"/>
      <c r="K218" s="521"/>
      <c r="L218" s="522"/>
      <c r="M218" s="518"/>
      <c r="N218" s="520"/>
      <c r="O218" s="519"/>
      <c r="P218" s="519"/>
      <c r="Q218" s="788"/>
      <c r="R218" s="789"/>
    </row>
    <row r="219" spans="2:18" ht="15" customHeight="1" x14ac:dyDescent="0.2">
      <c r="B219" s="521" t="str">
        <f>IF(ISNUMBER(D219)=TRUE,VLOOKUP(B222,'[7]Obračun rezultata C sektora'!$D$2:$J$51,7,0),"")</f>
        <v/>
      </c>
      <c r="C219" s="522" t="str">
        <f>VLOOKUP(B222,'[7]Obračun rezultata C sektora'!$D$2:$E$51,2,FALSE)</f>
        <v/>
      </c>
      <c r="D219" s="518" t="str">
        <f>VLOOKUP(B222,'[7]Obračun rezultata C sektora'!$D$2:$H$51,5,FALSE)</f>
        <v/>
      </c>
      <c r="E219" s="520" t="str">
        <f>IF(AND(ISNUMBER(D219)=TRUE,ISNUMBER(F219)=TRUE),VLOOKUP(B222,'[7]Obračun rezultata C sektora'!$D$2:$I$51,3,FALSE),"")</f>
        <v/>
      </c>
      <c r="F219" s="519" t="str">
        <f>VLOOKUP(B222,'[7]Obračun rezultata C sektora'!$D$2:G$51,4,FALSE)</f>
        <v/>
      </c>
      <c r="G219" s="519" t="str">
        <f>VLOOKUP(C219,'[7]Pojedinačni plasman'!$A$6:$G$155,7,FALSE)</f>
        <v/>
      </c>
      <c r="H219" s="788"/>
      <c r="I219" s="789"/>
      <c r="J219" s="512"/>
      <c r="K219" s="521"/>
      <c r="L219" s="522"/>
      <c r="M219" s="518"/>
      <c r="N219" s="520"/>
      <c r="O219" s="519"/>
      <c r="P219" s="519"/>
      <c r="Q219" s="788"/>
      <c r="R219" s="789"/>
    </row>
    <row r="220" spans="2:18" ht="15" customHeight="1" x14ac:dyDescent="0.2">
      <c r="B220" s="521"/>
      <c r="C220" s="520"/>
      <c r="D220" s="518"/>
      <c r="E220" s="520"/>
      <c r="F220" s="519"/>
      <c r="G220" s="518"/>
      <c r="H220" s="788"/>
      <c r="I220" s="789"/>
      <c r="J220" s="512"/>
      <c r="K220" s="521"/>
      <c r="L220" s="520"/>
      <c r="M220" s="518"/>
      <c r="N220" s="520"/>
      <c r="O220" s="519"/>
      <c r="P220" s="518"/>
      <c r="Q220" s="788"/>
      <c r="R220" s="789"/>
    </row>
    <row r="221" spans="2:18" ht="15" customHeight="1" x14ac:dyDescent="0.2">
      <c r="B221" s="521"/>
      <c r="C221" s="520"/>
      <c r="D221" s="518"/>
      <c r="E221" s="520"/>
      <c r="F221" s="519"/>
      <c r="G221" s="518"/>
      <c r="H221" s="788"/>
      <c r="I221" s="789"/>
      <c r="J221" s="512"/>
      <c r="K221" s="521"/>
      <c r="L221" s="520"/>
      <c r="M221" s="518"/>
      <c r="N221" s="520"/>
      <c r="O221" s="519"/>
      <c r="P221" s="518"/>
      <c r="Q221" s="788"/>
      <c r="R221" s="789"/>
    </row>
    <row r="222" spans="2:18" ht="21" thickBot="1" x14ac:dyDescent="0.35">
      <c r="B222" s="783" t="str">
        <f>IF(ISNONTEXT('[7]Ekipni plasman'!$B$52)=FALSE,'[7]Ekipni plasman'!$B$52,"")</f>
        <v/>
      </c>
      <c r="C222" s="784"/>
      <c r="D222" s="785"/>
      <c r="E222" s="516" t="str">
        <f>VLOOKUP(B222,'[7]Ekipni plasman'!$B$6:$F$55,3,FALSE)</f>
        <v/>
      </c>
      <c r="F222" s="515" t="str">
        <f>VLOOKUP(B222,'[7]Ekipni plasman'!$B$6:$F$55,2,FALSE)</f>
        <v/>
      </c>
      <c r="G222" s="514"/>
      <c r="H222" s="790"/>
      <c r="I222" s="791"/>
      <c r="J222" s="517"/>
      <c r="K222" s="783"/>
      <c r="L222" s="784"/>
      <c r="M222" s="785"/>
      <c r="N222" s="516"/>
      <c r="O222" s="515"/>
      <c r="P222" s="514"/>
      <c r="Q222" s="790"/>
      <c r="R222" s="791"/>
    </row>
    <row r="223" spans="2:18" ht="12" customHeight="1" thickBot="1" x14ac:dyDescent="0.25">
      <c r="B223" s="507"/>
      <c r="D223" s="507"/>
      <c r="G223" s="507"/>
      <c r="H223" s="508"/>
      <c r="I223" s="507"/>
    </row>
    <row r="224" spans="2:18" ht="15" customHeight="1" x14ac:dyDescent="0.2">
      <c r="B224" s="527" t="str">
        <f>IF(ISNUMBER(D224)=TRUE,VLOOKUP(B229,'[7]Obračun rezultata A sektora'!$D$2:$J$51,7,0),"")</f>
        <v/>
      </c>
      <c r="C224" s="526" t="str">
        <f>VLOOKUP(B229,'[7]Obračun rezultata A sektora'!$D$2:$E$51,2,FALSE)</f>
        <v/>
      </c>
      <c r="D224" s="525" t="str">
        <f>VLOOKUP(B229,'[7]Obračun rezultata A sektora'!$D$2:$H$51,5,FALSE)</f>
        <v/>
      </c>
      <c r="E224" s="524" t="str">
        <f>IF(AND(ISNUMBER(D224)=TRUE,ISNUMBER(F224)=TRUE),VLOOKUP(B229,'[7]Obračun rezultata A sektora'!$D$2:$I$51,3,FALSE),"")</f>
        <v/>
      </c>
      <c r="F224" s="523" t="str">
        <f>VLOOKUP(B229,'[7]Obračun rezultata A sektora'!$D$2:G$51,4,FALSE)</f>
        <v/>
      </c>
      <c r="G224" s="523" t="str">
        <f>VLOOKUP(C224,'[7]Pojedinačni plasman'!$A$6:$G$155,7,FALSE)</f>
        <v/>
      </c>
      <c r="H224" s="786" t="str">
        <f>VLOOKUP(B229,'[7]Ekipni plasman'!$B$6:$F$55,5,FALSE)</f>
        <v/>
      </c>
      <c r="I224" s="787"/>
      <c r="J224" s="512"/>
      <c r="K224" s="527"/>
      <c r="L224" s="526"/>
      <c r="M224" s="525"/>
      <c r="N224" s="524"/>
      <c r="O224" s="523"/>
      <c r="P224" s="523"/>
      <c r="Q224" s="786"/>
      <c r="R224" s="787"/>
    </row>
    <row r="225" spans="2:18" ht="15" customHeight="1" x14ac:dyDescent="0.2">
      <c r="B225" s="521" t="str">
        <f>IF(ISNUMBER(D225)=TRUE,VLOOKUP(B229,'[7]Obračun rezultata B sektora'!$D$2:$J$51,7,0),"")</f>
        <v/>
      </c>
      <c r="C225" s="522" t="str">
        <f>VLOOKUP(B229,'[7]Obračun rezultata B sektora'!$D$2:$E$51,2,FALSE)</f>
        <v/>
      </c>
      <c r="D225" s="518" t="str">
        <f>VLOOKUP(B229,'[7]Obračun rezultata B sektora'!$D$2:$H$51,5,FALSE)</f>
        <v/>
      </c>
      <c r="E225" s="520" t="str">
        <f>IF(AND(ISNUMBER(D225)=TRUE,ISNUMBER(F225)=TRUE),VLOOKUP(B229,'[7]Obračun rezultata B sektora'!$D$2:$I$51,3,FALSE),"")</f>
        <v/>
      </c>
      <c r="F225" s="519" t="str">
        <f>VLOOKUP(B229,'[7]Obračun rezultata B sektora'!$D$2:G$51,4,FALSE)</f>
        <v/>
      </c>
      <c r="G225" s="519" t="str">
        <f>VLOOKUP(C225,'[7]Pojedinačni plasman'!$A$6:$G$155,7,FALSE)</f>
        <v/>
      </c>
      <c r="H225" s="788"/>
      <c r="I225" s="789"/>
      <c r="J225" s="512"/>
      <c r="K225" s="521"/>
      <c r="L225" s="522"/>
      <c r="M225" s="518"/>
      <c r="N225" s="520"/>
      <c r="O225" s="519"/>
      <c r="P225" s="519"/>
      <c r="Q225" s="788"/>
      <c r="R225" s="789"/>
    </row>
    <row r="226" spans="2:18" ht="15" customHeight="1" x14ac:dyDescent="0.2">
      <c r="B226" s="521" t="str">
        <f>IF(ISNUMBER(D226)=TRUE,VLOOKUP(B229,'[7]Obračun rezultata C sektora'!$D$2:$J$51,7,0),"")</f>
        <v/>
      </c>
      <c r="C226" s="522" t="str">
        <f>VLOOKUP(B229,'[7]Obračun rezultata C sektora'!$D$2:$E$51,2,FALSE)</f>
        <v/>
      </c>
      <c r="D226" s="518" t="str">
        <f>VLOOKUP(B229,'[7]Obračun rezultata C sektora'!$D$2:$H$51,5,FALSE)</f>
        <v/>
      </c>
      <c r="E226" s="520" t="str">
        <f>IF(AND(ISNUMBER(D226)=TRUE,ISNUMBER(F226)=TRUE),VLOOKUP(B229,'[7]Obračun rezultata C sektora'!$D$2:$I$51,3,FALSE),"")</f>
        <v/>
      </c>
      <c r="F226" s="519" t="str">
        <f>VLOOKUP(B229,'[7]Obračun rezultata C sektora'!$D$2:G$51,4,FALSE)</f>
        <v/>
      </c>
      <c r="G226" s="519" t="str">
        <f>VLOOKUP(C226,'[7]Pojedinačni plasman'!$A$6:$G$155,7,FALSE)</f>
        <v/>
      </c>
      <c r="H226" s="788"/>
      <c r="I226" s="789"/>
      <c r="J226" s="512"/>
      <c r="K226" s="521"/>
      <c r="L226" s="522"/>
      <c r="M226" s="518"/>
      <c r="N226" s="520"/>
      <c r="O226" s="519"/>
      <c r="P226" s="519"/>
      <c r="Q226" s="788"/>
      <c r="R226" s="789"/>
    </row>
    <row r="227" spans="2:18" ht="15" customHeight="1" x14ac:dyDescent="0.2">
      <c r="B227" s="521"/>
      <c r="C227" s="520"/>
      <c r="D227" s="518"/>
      <c r="E227" s="520"/>
      <c r="F227" s="519"/>
      <c r="G227" s="518"/>
      <c r="H227" s="788"/>
      <c r="I227" s="789"/>
      <c r="J227" s="512"/>
      <c r="K227" s="521"/>
      <c r="L227" s="520"/>
      <c r="M227" s="518"/>
      <c r="N227" s="520"/>
      <c r="O227" s="519"/>
      <c r="P227" s="518"/>
      <c r="Q227" s="788"/>
      <c r="R227" s="789"/>
    </row>
    <row r="228" spans="2:18" ht="15" customHeight="1" x14ac:dyDescent="0.2">
      <c r="B228" s="521"/>
      <c r="C228" s="520"/>
      <c r="D228" s="518"/>
      <c r="E228" s="520"/>
      <c r="F228" s="519"/>
      <c r="G228" s="518"/>
      <c r="H228" s="788"/>
      <c r="I228" s="789"/>
      <c r="J228" s="512"/>
      <c r="K228" s="521"/>
      <c r="L228" s="520"/>
      <c r="M228" s="518"/>
      <c r="N228" s="520"/>
      <c r="O228" s="519"/>
      <c r="P228" s="518"/>
      <c r="Q228" s="788"/>
      <c r="R228" s="789"/>
    </row>
    <row r="229" spans="2:18" ht="21" thickBot="1" x14ac:dyDescent="0.35">
      <c r="B229" s="783" t="str">
        <f>IF(ISNONTEXT('[7]Ekipni plasman'!$B$53)=FALSE,'[7]Ekipni plasman'!$B$53,"")</f>
        <v/>
      </c>
      <c r="C229" s="784"/>
      <c r="D229" s="785"/>
      <c r="E229" s="516" t="str">
        <f>VLOOKUP(B229,'[7]Ekipni plasman'!$B$6:$F$55,3,FALSE)</f>
        <v/>
      </c>
      <c r="F229" s="515" t="str">
        <f>VLOOKUP(B229,'[7]Ekipni plasman'!$B$6:$F$55,2,FALSE)</f>
        <v/>
      </c>
      <c r="G229" s="514"/>
      <c r="H229" s="790"/>
      <c r="I229" s="791"/>
      <c r="J229" s="517"/>
      <c r="K229" s="783"/>
      <c r="L229" s="784"/>
      <c r="M229" s="785"/>
      <c r="N229" s="516"/>
      <c r="O229" s="515"/>
      <c r="P229" s="514"/>
      <c r="Q229" s="790"/>
      <c r="R229" s="791"/>
    </row>
    <row r="230" spans="2:18" ht="12" customHeight="1" thickBot="1" x14ac:dyDescent="0.25">
      <c r="B230" s="507"/>
      <c r="D230" s="507"/>
      <c r="G230" s="507"/>
      <c r="H230" s="508"/>
      <c r="I230" s="507"/>
    </row>
    <row r="231" spans="2:18" ht="15" customHeight="1" x14ac:dyDescent="0.2">
      <c r="B231" s="527" t="str">
        <f>IF(ISNUMBER(D231)=TRUE,VLOOKUP(B236,'[7]Obračun rezultata A sektora'!$D$2:$J$51,7,0),"")</f>
        <v/>
      </c>
      <c r="C231" s="526" t="str">
        <f>VLOOKUP(B236,'[7]Obračun rezultata A sektora'!$D$2:$E$51,2,FALSE)</f>
        <v/>
      </c>
      <c r="D231" s="525" t="str">
        <f>VLOOKUP(B236,'[7]Obračun rezultata A sektora'!$D$2:$H$51,5,FALSE)</f>
        <v/>
      </c>
      <c r="E231" s="524" t="str">
        <f>IF(AND(ISNUMBER(D231)=TRUE,ISNUMBER(F231)=TRUE),VLOOKUP(B236,'[7]Obračun rezultata A sektora'!$D$2:$I$51,3,FALSE),"")</f>
        <v/>
      </c>
      <c r="F231" s="523" t="str">
        <f>VLOOKUP(B236,'[7]Obračun rezultata A sektora'!$D$2:G$51,4,FALSE)</f>
        <v/>
      </c>
      <c r="G231" s="523" t="str">
        <f>VLOOKUP(C231,'[7]Pojedinačni plasman'!$A$6:$G$155,7,FALSE)</f>
        <v/>
      </c>
      <c r="H231" s="786" t="str">
        <f>VLOOKUP(B236,'[7]Ekipni plasman'!$B$6:$F$55,5,FALSE)</f>
        <v/>
      </c>
      <c r="I231" s="787"/>
      <c r="J231" s="512"/>
      <c r="K231" s="527"/>
      <c r="L231" s="526"/>
      <c r="M231" s="525"/>
      <c r="N231" s="524"/>
      <c r="O231" s="523"/>
      <c r="P231" s="523"/>
      <c r="Q231" s="786"/>
      <c r="R231" s="787"/>
    </row>
    <row r="232" spans="2:18" ht="15" customHeight="1" x14ac:dyDescent="0.2">
      <c r="B232" s="521" t="str">
        <f>IF(ISNUMBER(D232)=TRUE,VLOOKUP(B236,'[7]Obračun rezultata B sektora'!$D$2:$J$51,7,0),"")</f>
        <v/>
      </c>
      <c r="C232" s="522" t="str">
        <f>VLOOKUP(B236,'[7]Obračun rezultata B sektora'!$D$2:$E$51,2,FALSE)</f>
        <v/>
      </c>
      <c r="D232" s="518" t="str">
        <f>VLOOKUP(B236,'[7]Obračun rezultata B sektora'!$D$2:$H$51,5,FALSE)</f>
        <v/>
      </c>
      <c r="E232" s="520" t="str">
        <f>IF(AND(ISNUMBER(D232)=TRUE,ISNUMBER(F232)=TRUE),VLOOKUP(B236,'[7]Obračun rezultata B sektora'!$D$2:$I$51,3,FALSE),"")</f>
        <v/>
      </c>
      <c r="F232" s="519" t="str">
        <f>VLOOKUP(B236,'[7]Obračun rezultata B sektora'!$D$2:G$51,4,FALSE)</f>
        <v/>
      </c>
      <c r="G232" s="519" t="str">
        <f>VLOOKUP(C232,'[7]Pojedinačni plasman'!$A$6:$G$155,7,FALSE)</f>
        <v/>
      </c>
      <c r="H232" s="788"/>
      <c r="I232" s="789"/>
      <c r="J232" s="512"/>
      <c r="K232" s="521"/>
      <c r="L232" s="522"/>
      <c r="M232" s="518"/>
      <c r="N232" s="520"/>
      <c r="O232" s="519"/>
      <c r="P232" s="519"/>
      <c r="Q232" s="788"/>
      <c r="R232" s="789"/>
    </row>
    <row r="233" spans="2:18" ht="15" customHeight="1" x14ac:dyDescent="0.2">
      <c r="B233" s="521" t="str">
        <f>IF(ISNUMBER(D233)=TRUE,VLOOKUP(B236,'[7]Obračun rezultata C sektora'!$D$2:$J$51,7,0),"")</f>
        <v/>
      </c>
      <c r="C233" s="522" t="str">
        <f>VLOOKUP(B236,'[7]Obračun rezultata C sektora'!$D$2:$E$51,2,FALSE)</f>
        <v/>
      </c>
      <c r="D233" s="518" t="str">
        <f>VLOOKUP(B236,'[7]Obračun rezultata C sektora'!$D$2:$H$51,5,FALSE)</f>
        <v/>
      </c>
      <c r="E233" s="520" t="str">
        <f>IF(AND(ISNUMBER(D233)=TRUE,ISNUMBER(F233)=TRUE),VLOOKUP(B236,'[7]Obračun rezultata C sektora'!$D$2:$I$51,3,FALSE),"")</f>
        <v/>
      </c>
      <c r="F233" s="519" t="str">
        <f>VLOOKUP(B236,'[7]Obračun rezultata C sektora'!$D$2:G$51,4,FALSE)</f>
        <v/>
      </c>
      <c r="G233" s="519" t="str">
        <f>VLOOKUP(C233,'[7]Pojedinačni plasman'!$A$6:$G$155,7,FALSE)</f>
        <v/>
      </c>
      <c r="H233" s="788"/>
      <c r="I233" s="789"/>
      <c r="J233" s="512"/>
      <c r="K233" s="521"/>
      <c r="L233" s="522"/>
      <c r="M233" s="518"/>
      <c r="N233" s="520"/>
      <c r="O233" s="519"/>
      <c r="P233" s="519"/>
      <c r="Q233" s="788"/>
      <c r="R233" s="789"/>
    </row>
    <row r="234" spans="2:18" ht="15" customHeight="1" x14ac:dyDescent="0.2">
      <c r="B234" s="521"/>
      <c r="C234" s="520"/>
      <c r="D234" s="518"/>
      <c r="E234" s="520"/>
      <c r="F234" s="519"/>
      <c r="G234" s="518"/>
      <c r="H234" s="788"/>
      <c r="I234" s="789"/>
      <c r="J234" s="512"/>
      <c r="K234" s="521"/>
      <c r="L234" s="520"/>
      <c r="M234" s="518"/>
      <c r="N234" s="520"/>
      <c r="O234" s="519"/>
      <c r="P234" s="518"/>
      <c r="Q234" s="788"/>
      <c r="R234" s="789"/>
    </row>
    <row r="235" spans="2:18" ht="15" customHeight="1" x14ac:dyDescent="0.2">
      <c r="B235" s="521"/>
      <c r="C235" s="520"/>
      <c r="D235" s="518"/>
      <c r="E235" s="520"/>
      <c r="F235" s="519"/>
      <c r="G235" s="518"/>
      <c r="H235" s="788"/>
      <c r="I235" s="789"/>
      <c r="J235" s="512"/>
      <c r="K235" s="521"/>
      <c r="L235" s="520"/>
      <c r="M235" s="518"/>
      <c r="N235" s="520"/>
      <c r="O235" s="519"/>
      <c r="P235" s="518"/>
      <c r="Q235" s="788"/>
      <c r="R235" s="789"/>
    </row>
    <row r="236" spans="2:18" ht="21" thickBot="1" x14ac:dyDescent="0.35">
      <c r="B236" s="783" t="str">
        <f>IF(ISNONTEXT('[7]Ekipni plasman'!$B$54)=FALSE,'[7]Ekipni plasman'!$B$54,"")</f>
        <v/>
      </c>
      <c r="C236" s="784"/>
      <c r="D236" s="785"/>
      <c r="E236" s="516" t="str">
        <f>VLOOKUP(B236,'[7]Ekipni plasman'!$B$6:$F$55,3,FALSE)</f>
        <v/>
      </c>
      <c r="F236" s="515" t="str">
        <f>VLOOKUP(B236,'[7]Ekipni plasman'!$B$6:$F$55,2,FALSE)</f>
        <v/>
      </c>
      <c r="G236" s="514"/>
      <c r="H236" s="790"/>
      <c r="I236" s="791"/>
      <c r="J236" s="517"/>
      <c r="K236" s="783"/>
      <c r="L236" s="784"/>
      <c r="M236" s="785"/>
      <c r="N236" s="516"/>
      <c r="O236" s="515"/>
      <c r="P236" s="514"/>
      <c r="Q236" s="790"/>
      <c r="R236" s="791"/>
    </row>
    <row r="237" spans="2:18" ht="12" customHeight="1" thickBot="1" x14ac:dyDescent="0.25">
      <c r="B237" s="507"/>
      <c r="D237" s="507"/>
      <c r="G237" s="507"/>
      <c r="H237" s="508"/>
      <c r="I237" s="507"/>
    </row>
    <row r="238" spans="2:18" ht="15" customHeight="1" x14ac:dyDescent="0.2">
      <c r="B238" s="527" t="str">
        <f>IF(ISNUMBER(D238)=TRUE,VLOOKUP(B243,'[7]Obračun rezultata A sektora'!$D$2:$J$51,7,0),"")</f>
        <v/>
      </c>
      <c r="C238" s="526" t="str">
        <f>VLOOKUP(B243,'[7]Obračun rezultata A sektora'!$D$2:$E$51,2,FALSE)</f>
        <v/>
      </c>
      <c r="D238" s="525" t="str">
        <f>VLOOKUP(B243,'[7]Obračun rezultata A sektora'!$D$2:$H$51,5,FALSE)</f>
        <v/>
      </c>
      <c r="E238" s="524" t="str">
        <f>IF(AND(ISNUMBER(D238)=TRUE,ISNUMBER(F238)=TRUE),VLOOKUP(B243,'[7]Obračun rezultata A sektora'!$D$2:$I$51,3,FALSE),"")</f>
        <v/>
      </c>
      <c r="F238" s="523" t="str">
        <f>VLOOKUP(B243,'[7]Obračun rezultata A sektora'!$D$2:G$51,4,FALSE)</f>
        <v/>
      </c>
      <c r="G238" s="523" t="str">
        <f>VLOOKUP(C238,'[7]Pojedinačni plasman'!$A$6:$G$155,7,FALSE)</f>
        <v/>
      </c>
      <c r="H238" s="786" t="str">
        <f>VLOOKUP(B243,'[7]Ekipni plasman'!$B$6:$F$55,5,FALSE)</f>
        <v/>
      </c>
      <c r="I238" s="787"/>
      <c r="J238" s="512"/>
      <c r="K238" s="527"/>
      <c r="L238" s="526"/>
      <c r="M238" s="525"/>
      <c r="N238" s="524"/>
      <c r="O238" s="523"/>
      <c r="P238" s="523"/>
      <c r="Q238" s="786"/>
      <c r="R238" s="787"/>
    </row>
    <row r="239" spans="2:18" ht="15" customHeight="1" x14ac:dyDescent="0.2">
      <c r="B239" s="521" t="str">
        <f>IF(ISNUMBER(D239)=TRUE,VLOOKUP(B243,'[7]Obračun rezultata B sektora'!$D$2:$J$51,7,0),"")</f>
        <v/>
      </c>
      <c r="C239" s="522" t="str">
        <f>VLOOKUP(B243,'[7]Obračun rezultata B sektora'!$D$2:$E$51,2,FALSE)</f>
        <v/>
      </c>
      <c r="D239" s="518" t="str">
        <f>VLOOKUP(B243,'[7]Obračun rezultata B sektora'!$D$2:$H$51,5,FALSE)</f>
        <v/>
      </c>
      <c r="E239" s="520" t="str">
        <f>IF(AND(ISNUMBER(D239)=TRUE,ISNUMBER(F239)=TRUE),VLOOKUP(B243,'[7]Obračun rezultata B sektora'!$D$2:$I$51,3,FALSE),"")</f>
        <v/>
      </c>
      <c r="F239" s="519" t="str">
        <f>VLOOKUP(B243,'[7]Obračun rezultata B sektora'!$D$2:G$51,4,FALSE)</f>
        <v/>
      </c>
      <c r="G239" s="519" t="str">
        <f>VLOOKUP(C239,'[7]Pojedinačni plasman'!$A$6:$G$155,7,FALSE)</f>
        <v/>
      </c>
      <c r="H239" s="788"/>
      <c r="I239" s="789"/>
      <c r="J239" s="512"/>
      <c r="K239" s="521"/>
      <c r="L239" s="522"/>
      <c r="M239" s="518"/>
      <c r="N239" s="520"/>
      <c r="O239" s="519"/>
      <c r="P239" s="519"/>
      <c r="Q239" s="788"/>
      <c r="R239" s="789"/>
    </row>
    <row r="240" spans="2:18" ht="15" customHeight="1" x14ac:dyDescent="0.2">
      <c r="B240" s="521" t="str">
        <f>IF(ISNUMBER(D240)=TRUE,VLOOKUP(B243,'[7]Obračun rezultata C sektora'!$D$2:$J$51,7,0),"")</f>
        <v/>
      </c>
      <c r="C240" s="522" t="str">
        <f>VLOOKUP(B243,'[7]Obračun rezultata C sektora'!$D$2:$E$51,2,FALSE)</f>
        <v/>
      </c>
      <c r="D240" s="518" t="str">
        <f>VLOOKUP(B243,'[7]Obračun rezultata C sektora'!$D$2:$H$51,5,FALSE)</f>
        <v/>
      </c>
      <c r="E240" s="520" t="str">
        <f>IF(AND(ISNUMBER(D240)=TRUE,ISNUMBER(F240)=TRUE),VLOOKUP(B243,'[7]Obračun rezultata C sektora'!$D$2:$I$51,3,FALSE),"")</f>
        <v/>
      </c>
      <c r="F240" s="519" t="str">
        <f>VLOOKUP(B243,'[7]Obračun rezultata C sektora'!$D$2:G$51,4,FALSE)</f>
        <v/>
      </c>
      <c r="G240" s="519" t="str">
        <f>VLOOKUP(C240,'[7]Pojedinačni plasman'!$A$6:$G$155,7,FALSE)</f>
        <v/>
      </c>
      <c r="H240" s="788"/>
      <c r="I240" s="789"/>
      <c r="J240" s="512"/>
      <c r="K240" s="521"/>
      <c r="L240" s="522"/>
      <c r="M240" s="518"/>
      <c r="N240" s="520"/>
      <c r="O240" s="519"/>
      <c r="P240" s="519"/>
      <c r="Q240" s="788"/>
      <c r="R240" s="789"/>
    </row>
    <row r="241" spans="2:18" ht="15" customHeight="1" x14ac:dyDescent="0.2">
      <c r="B241" s="521"/>
      <c r="C241" s="520"/>
      <c r="D241" s="518"/>
      <c r="E241" s="520"/>
      <c r="F241" s="519"/>
      <c r="G241" s="518"/>
      <c r="H241" s="788"/>
      <c r="I241" s="789"/>
      <c r="J241" s="512"/>
      <c r="K241" s="521"/>
      <c r="L241" s="520"/>
      <c r="M241" s="518"/>
      <c r="N241" s="520"/>
      <c r="O241" s="519"/>
      <c r="P241" s="518"/>
      <c r="Q241" s="788"/>
      <c r="R241" s="789"/>
    </row>
    <row r="242" spans="2:18" ht="15" customHeight="1" x14ac:dyDescent="0.2">
      <c r="B242" s="521"/>
      <c r="C242" s="520"/>
      <c r="D242" s="518"/>
      <c r="E242" s="520"/>
      <c r="F242" s="519"/>
      <c r="G242" s="518"/>
      <c r="H242" s="788"/>
      <c r="I242" s="789"/>
      <c r="J242" s="512"/>
      <c r="K242" s="521"/>
      <c r="L242" s="520"/>
      <c r="M242" s="518"/>
      <c r="N242" s="520"/>
      <c r="O242" s="519"/>
      <c r="P242" s="518"/>
      <c r="Q242" s="788"/>
      <c r="R242" s="789"/>
    </row>
    <row r="243" spans="2:18" ht="21" thickBot="1" x14ac:dyDescent="0.35">
      <c r="B243" s="783" t="str">
        <f>IF(ISNONTEXT('[7]Ekipni plasman'!$B$55)=FALSE,'[7]Ekipni plasman'!$B$55,"")</f>
        <v/>
      </c>
      <c r="C243" s="784"/>
      <c r="D243" s="785"/>
      <c r="E243" s="516" t="str">
        <f>VLOOKUP(B243,'[7]Ekipni plasman'!$B$6:$F$55,3,FALSE)</f>
        <v/>
      </c>
      <c r="F243" s="515" t="str">
        <f>VLOOKUP(B243,'[7]Ekipni plasman'!$B$6:$F$55,2,FALSE)</f>
        <v/>
      </c>
      <c r="G243" s="514"/>
      <c r="H243" s="790"/>
      <c r="I243" s="791"/>
      <c r="J243" s="517"/>
      <c r="K243" s="783"/>
      <c r="L243" s="784"/>
      <c r="M243" s="785"/>
      <c r="N243" s="516"/>
      <c r="O243" s="515"/>
      <c r="P243" s="514"/>
      <c r="Q243" s="790"/>
      <c r="R243" s="791"/>
    </row>
    <row r="245" spans="2:18" x14ac:dyDescent="0.2">
      <c r="B245" s="513"/>
      <c r="C245" s="513" t="s">
        <v>246</v>
      </c>
      <c r="D245" s="513"/>
      <c r="E245" s="512"/>
      <c r="G245" s="513" t="s">
        <v>245</v>
      </c>
      <c r="H245" s="513"/>
      <c r="I245" s="513"/>
      <c r="J245" s="512"/>
      <c r="K245" s="512"/>
      <c r="L245" s="513" t="s">
        <v>244</v>
      </c>
      <c r="M245" s="512"/>
      <c r="N245" s="512"/>
      <c r="P245" s="513" t="s">
        <v>243</v>
      </c>
      <c r="Q245" s="513" t="str">
        <f>IF(ISNUMBER($H$175)=TRUE,"3/3","")</f>
        <v/>
      </c>
      <c r="R245" s="512"/>
    </row>
    <row r="246" spans="2:18" x14ac:dyDescent="0.2">
      <c r="B246" s="513"/>
      <c r="C246" s="513" t="str">
        <f>IF(ISBLANK('[7]Organizacija natjecanja'!$H$20)=TRUE,"",'[7]Organizacija natjecanja'!$H$20)</f>
        <v>MIROSLAV MIKULČIĆ</v>
      </c>
      <c r="D246" s="513"/>
      <c r="E246" s="512"/>
      <c r="G246" s="513" t="str">
        <f>IF(ISBLANK('[7]Organizacija natjecanja'!$H$16)=TRUE,"",'[7]Organizacija natjecanja'!$H$16)</f>
        <v>DRAGUTIN KEDMENEC</v>
      </c>
      <c r="H246" s="513"/>
      <c r="I246" s="513"/>
      <c r="J246" s="512"/>
      <c r="K246" s="512"/>
      <c r="L246" s="513" t="str">
        <f>IF(ISBLANK('[7]Organizacija natjecanja'!$H$18)=TRUE,"",'[7]Organizacija natjecanja'!$H$18)</f>
        <v>MIROSLAV MIKULČIĆ</v>
      </c>
      <c r="M246" s="512"/>
      <c r="N246" s="512"/>
      <c r="P246" s="512"/>
      <c r="Q246" s="512"/>
      <c r="R246" s="512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A891D-8D33-4AB2-8292-1D8E4265C4EF}">
  <sheetPr codeName="Sheet53">
    <tabColor indexed="11"/>
    <pageSetUpPr autoPageBreaks="0"/>
  </sheetPr>
  <dimension ref="B2:R246"/>
  <sheetViews>
    <sheetView showGridLines="0" showRowColHeaders="0" zoomScale="90" zoomScaleNormal="90" workbookViewId="0">
      <selection activeCell="P7" sqref="P7"/>
    </sheetView>
  </sheetViews>
  <sheetFormatPr defaultRowHeight="15" x14ac:dyDescent="0.2"/>
  <cols>
    <col min="1" max="1" width="5.75" style="507" customWidth="1"/>
    <col min="2" max="2" width="4.5" style="510" customWidth="1"/>
    <col min="3" max="3" width="17.5" style="507" customWidth="1"/>
    <col min="4" max="4" width="7.5" style="510" customWidth="1"/>
    <col min="5" max="5" width="10.25" style="507" customWidth="1"/>
    <col min="6" max="6" width="7.75" style="509" customWidth="1"/>
    <col min="7" max="7" width="7.5" style="510" customWidth="1"/>
    <col min="8" max="8" width="3.75" style="511" customWidth="1"/>
    <col min="9" max="9" width="3.875" style="510" customWidth="1"/>
    <col min="10" max="10" width="3.875" style="507" customWidth="1"/>
    <col min="11" max="11" width="4.625" style="507" customWidth="1"/>
    <col min="12" max="12" width="17.5" style="507" customWidth="1"/>
    <col min="13" max="13" width="7.5" style="507" customWidth="1"/>
    <col min="14" max="14" width="10.125" style="507" customWidth="1"/>
    <col min="15" max="15" width="7.75" style="509" customWidth="1"/>
    <col min="16" max="16" width="7.5" style="507" customWidth="1"/>
    <col min="17" max="17" width="3.875" style="508" customWidth="1"/>
    <col min="18" max="18" width="3.875" style="507" customWidth="1"/>
    <col min="19" max="256" width="9" style="507"/>
    <col min="257" max="257" width="5.75" style="507" customWidth="1"/>
    <col min="258" max="258" width="4.5" style="507" customWidth="1"/>
    <col min="259" max="259" width="17.5" style="507" customWidth="1"/>
    <col min="260" max="260" width="7.5" style="507" customWidth="1"/>
    <col min="261" max="261" width="10.25" style="507" customWidth="1"/>
    <col min="262" max="262" width="7.75" style="507" customWidth="1"/>
    <col min="263" max="263" width="7.5" style="507" customWidth="1"/>
    <col min="264" max="264" width="3.75" style="507" customWidth="1"/>
    <col min="265" max="266" width="3.875" style="507" customWidth="1"/>
    <col min="267" max="267" width="4.625" style="507" customWidth="1"/>
    <col min="268" max="268" width="17.5" style="507" customWidth="1"/>
    <col min="269" max="269" width="7.5" style="507" customWidth="1"/>
    <col min="270" max="270" width="10.125" style="507" customWidth="1"/>
    <col min="271" max="271" width="7.75" style="507" customWidth="1"/>
    <col min="272" max="272" width="7.5" style="507" customWidth="1"/>
    <col min="273" max="274" width="3.875" style="507" customWidth="1"/>
    <col min="275" max="512" width="9" style="507"/>
    <col min="513" max="513" width="5.75" style="507" customWidth="1"/>
    <col min="514" max="514" width="4.5" style="507" customWidth="1"/>
    <col min="515" max="515" width="17.5" style="507" customWidth="1"/>
    <col min="516" max="516" width="7.5" style="507" customWidth="1"/>
    <col min="517" max="517" width="10.25" style="507" customWidth="1"/>
    <col min="518" max="518" width="7.75" style="507" customWidth="1"/>
    <col min="519" max="519" width="7.5" style="507" customWidth="1"/>
    <col min="520" max="520" width="3.75" style="507" customWidth="1"/>
    <col min="521" max="522" width="3.875" style="507" customWidth="1"/>
    <col min="523" max="523" width="4.625" style="507" customWidth="1"/>
    <col min="524" max="524" width="17.5" style="507" customWidth="1"/>
    <col min="525" max="525" width="7.5" style="507" customWidth="1"/>
    <col min="526" max="526" width="10.125" style="507" customWidth="1"/>
    <col min="527" max="527" width="7.75" style="507" customWidth="1"/>
    <col min="528" max="528" width="7.5" style="507" customWidth="1"/>
    <col min="529" max="530" width="3.875" style="507" customWidth="1"/>
    <col min="531" max="768" width="9" style="507"/>
    <col min="769" max="769" width="5.75" style="507" customWidth="1"/>
    <col min="770" max="770" width="4.5" style="507" customWidth="1"/>
    <col min="771" max="771" width="17.5" style="507" customWidth="1"/>
    <col min="772" max="772" width="7.5" style="507" customWidth="1"/>
    <col min="773" max="773" width="10.25" style="507" customWidth="1"/>
    <col min="774" max="774" width="7.75" style="507" customWidth="1"/>
    <col min="775" max="775" width="7.5" style="507" customWidth="1"/>
    <col min="776" max="776" width="3.75" style="507" customWidth="1"/>
    <col min="777" max="778" width="3.875" style="507" customWidth="1"/>
    <col min="779" max="779" width="4.625" style="507" customWidth="1"/>
    <col min="780" max="780" width="17.5" style="507" customWidth="1"/>
    <col min="781" max="781" width="7.5" style="507" customWidth="1"/>
    <col min="782" max="782" width="10.125" style="507" customWidth="1"/>
    <col min="783" max="783" width="7.75" style="507" customWidth="1"/>
    <col min="784" max="784" width="7.5" style="507" customWidth="1"/>
    <col min="785" max="786" width="3.875" style="507" customWidth="1"/>
    <col min="787" max="1024" width="9" style="507"/>
    <col min="1025" max="1025" width="5.75" style="507" customWidth="1"/>
    <col min="1026" max="1026" width="4.5" style="507" customWidth="1"/>
    <col min="1027" max="1027" width="17.5" style="507" customWidth="1"/>
    <col min="1028" max="1028" width="7.5" style="507" customWidth="1"/>
    <col min="1029" max="1029" width="10.25" style="507" customWidth="1"/>
    <col min="1030" max="1030" width="7.75" style="507" customWidth="1"/>
    <col min="1031" max="1031" width="7.5" style="507" customWidth="1"/>
    <col min="1032" max="1032" width="3.75" style="507" customWidth="1"/>
    <col min="1033" max="1034" width="3.875" style="507" customWidth="1"/>
    <col min="1035" max="1035" width="4.625" style="507" customWidth="1"/>
    <col min="1036" max="1036" width="17.5" style="507" customWidth="1"/>
    <col min="1037" max="1037" width="7.5" style="507" customWidth="1"/>
    <col min="1038" max="1038" width="10.125" style="507" customWidth="1"/>
    <col min="1039" max="1039" width="7.75" style="507" customWidth="1"/>
    <col min="1040" max="1040" width="7.5" style="507" customWidth="1"/>
    <col min="1041" max="1042" width="3.875" style="507" customWidth="1"/>
    <col min="1043" max="1280" width="9" style="507"/>
    <col min="1281" max="1281" width="5.75" style="507" customWidth="1"/>
    <col min="1282" max="1282" width="4.5" style="507" customWidth="1"/>
    <col min="1283" max="1283" width="17.5" style="507" customWidth="1"/>
    <col min="1284" max="1284" width="7.5" style="507" customWidth="1"/>
    <col min="1285" max="1285" width="10.25" style="507" customWidth="1"/>
    <col min="1286" max="1286" width="7.75" style="507" customWidth="1"/>
    <col min="1287" max="1287" width="7.5" style="507" customWidth="1"/>
    <col min="1288" max="1288" width="3.75" style="507" customWidth="1"/>
    <col min="1289" max="1290" width="3.875" style="507" customWidth="1"/>
    <col min="1291" max="1291" width="4.625" style="507" customWidth="1"/>
    <col min="1292" max="1292" width="17.5" style="507" customWidth="1"/>
    <col min="1293" max="1293" width="7.5" style="507" customWidth="1"/>
    <col min="1294" max="1294" width="10.125" style="507" customWidth="1"/>
    <col min="1295" max="1295" width="7.75" style="507" customWidth="1"/>
    <col min="1296" max="1296" width="7.5" style="507" customWidth="1"/>
    <col min="1297" max="1298" width="3.875" style="507" customWidth="1"/>
    <col min="1299" max="1536" width="9" style="507"/>
    <col min="1537" max="1537" width="5.75" style="507" customWidth="1"/>
    <col min="1538" max="1538" width="4.5" style="507" customWidth="1"/>
    <col min="1539" max="1539" width="17.5" style="507" customWidth="1"/>
    <col min="1540" max="1540" width="7.5" style="507" customWidth="1"/>
    <col min="1541" max="1541" width="10.25" style="507" customWidth="1"/>
    <col min="1542" max="1542" width="7.75" style="507" customWidth="1"/>
    <col min="1543" max="1543" width="7.5" style="507" customWidth="1"/>
    <col min="1544" max="1544" width="3.75" style="507" customWidth="1"/>
    <col min="1545" max="1546" width="3.875" style="507" customWidth="1"/>
    <col min="1547" max="1547" width="4.625" style="507" customWidth="1"/>
    <col min="1548" max="1548" width="17.5" style="507" customWidth="1"/>
    <col min="1549" max="1549" width="7.5" style="507" customWidth="1"/>
    <col min="1550" max="1550" width="10.125" style="507" customWidth="1"/>
    <col min="1551" max="1551" width="7.75" style="507" customWidth="1"/>
    <col min="1552" max="1552" width="7.5" style="507" customWidth="1"/>
    <col min="1553" max="1554" width="3.875" style="507" customWidth="1"/>
    <col min="1555" max="1792" width="9" style="507"/>
    <col min="1793" max="1793" width="5.75" style="507" customWidth="1"/>
    <col min="1794" max="1794" width="4.5" style="507" customWidth="1"/>
    <col min="1795" max="1795" width="17.5" style="507" customWidth="1"/>
    <col min="1796" max="1796" width="7.5" style="507" customWidth="1"/>
    <col min="1797" max="1797" width="10.25" style="507" customWidth="1"/>
    <col min="1798" max="1798" width="7.75" style="507" customWidth="1"/>
    <col min="1799" max="1799" width="7.5" style="507" customWidth="1"/>
    <col min="1800" max="1800" width="3.75" style="507" customWidth="1"/>
    <col min="1801" max="1802" width="3.875" style="507" customWidth="1"/>
    <col min="1803" max="1803" width="4.625" style="507" customWidth="1"/>
    <col min="1804" max="1804" width="17.5" style="507" customWidth="1"/>
    <col min="1805" max="1805" width="7.5" style="507" customWidth="1"/>
    <col min="1806" max="1806" width="10.125" style="507" customWidth="1"/>
    <col min="1807" max="1807" width="7.75" style="507" customWidth="1"/>
    <col min="1808" max="1808" width="7.5" style="507" customWidth="1"/>
    <col min="1809" max="1810" width="3.875" style="507" customWidth="1"/>
    <col min="1811" max="2048" width="9" style="507"/>
    <col min="2049" max="2049" width="5.75" style="507" customWidth="1"/>
    <col min="2050" max="2050" width="4.5" style="507" customWidth="1"/>
    <col min="2051" max="2051" width="17.5" style="507" customWidth="1"/>
    <col min="2052" max="2052" width="7.5" style="507" customWidth="1"/>
    <col min="2053" max="2053" width="10.25" style="507" customWidth="1"/>
    <col min="2054" max="2054" width="7.75" style="507" customWidth="1"/>
    <col min="2055" max="2055" width="7.5" style="507" customWidth="1"/>
    <col min="2056" max="2056" width="3.75" style="507" customWidth="1"/>
    <col min="2057" max="2058" width="3.875" style="507" customWidth="1"/>
    <col min="2059" max="2059" width="4.625" style="507" customWidth="1"/>
    <col min="2060" max="2060" width="17.5" style="507" customWidth="1"/>
    <col min="2061" max="2061" width="7.5" style="507" customWidth="1"/>
    <col min="2062" max="2062" width="10.125" style="507" customWidth="1"/>
    <col min="2063" max="2063" width="7.75" style="507" customWidth="1"/>
    <col min="2064" max="2064" width="7.5" style="507" customWidth="1"/>
    <col min="2065" max="2066" width="3.875" style="507" customWidth="1"/>
    <col min="2067" max="2304" width="9" style="507"/>
    <col min="2305" max="2305" width="5.75" style="507" customWidth="1"/>
    <col min="2306" max="2306" width="4.5" style="507" customWidth="1"/>
    <col min="2307" max="2307" width="17.5" style="507" customWidth="1"/>
    <col min="2308" max="2308" width="7.5" style="507" customWidth="1"/>
    <col min="2309" max="2309" width="10.25" style="507" customWidth="1"/>
    <col min="2310" max="2310" width="7.75" style="507" customWidth="1"/>
    <col min="2311" max="2311" width="7.5" style="507" customWidth="1"/>
    <col min="2312" max="2312" width="3.75" style="507" customWidth="1"/>
    <col min="2313" max="2314" width="3.875" style="507" customWidth="1"/>
    <col min="2315" max="2315" width="4.625" style="507" customWidth="1"/>
    <col min="2316" max="2316" width="17.5" style="507" customWidth="1"/>
    <col min="2317" max="2317" width="7.5" style="507" customWidth="1"/>
    <col min="2318" max="2318" width="10.125" style="507" customWidth="1"/>
    <col min="2319" max="2319" width="7.75" style="507" customWidth="1"/>
    <col min="2320" max="2320" width="7.5" style="507" customWidth="1"/>
    <col min="2321" max="2322" width="3.875" style="507" customWidth="1"/>
    <col min="2323" max="2560" width="9" style="507"/>
    <col min="2561" max="2561" width="5.75" style="507" customWidth="1"/>
    <col min="2562" max="2562" width="4.5" style="507" customWidth="1"/>
    <col min="2563" max="2563" width="17.5" style="507" customWidth="1"/>
    <col min="2564" max="2564" width="7.5" style="507" customWidth="1"/>
    <col min="2565" max="2565" width="10.25" style="507" customWidth="1"/>
    <col min="2566" max="2566" width="7.75" style="507" customWidth="1"/>
    <col min="2567" max="2567" width="7.5" style="507" customWidth="1"/>
    <col min="2568" max="2568" width="3.75" style="507" customWidth="1"/>
    <col min="2569" max="2570" width="3.875" style="507" customWidth="1"/>
    <col min="2571" max="2571" width="4.625" style="507" customWidth="1"/>
    <col min="2572" max="2572" width="17.5" style="507" customWidth="1"/>
    <col min="2573" max="2573" width="7.5" style="507" customWidth="1"/>
    <col min="2574" max="2574" width="10.125" style="507" customWidth="1"/>
    <col min="2575" max="2575" width="7.75" style="507" customWidth="1"/>
    <col min="2576" max="2576" width="7.5" style="507" customWidth="1"/>
    <col min="2577" max="2578" width="3.875" style="507" customWidth="1"/>
    <col min="2579" max="2816" width="9" style="507"/>
    <col min="2817" max="2817" width="5.75" style="507" customWidth="1"/>
    <col min="2818" max="2818" width="4.5" style="507" customWidth="1"/>
    <col min="2819" max="2819" width="17.5" style="507" customWidth="1"/>
    <col min="2820" max="2820" width="7.5" style="507" customWidth="1"/>
    <col min="2821" max="2821" width="10.25" style="507" customWidth="1"/>
    <col min="2822" max="2822" width="7.75" style="507" customWidth="1"/>
    <col min="2823" max="2823" width="7.5" style="507" customWidth="1"/>
    <col min="2824" max="2824" width="3.75" style="507" customWidth="1"/>
    <col min="2825" max="2826" width="3.875" style="507" customWidth="1"/>
    <col min="2827" max="2827" width="4.625" style="507" customWidth="1"/>
    <col min="2828" max="2828" width="17.5" style="507" customWidth="1"/>
    <col min="2829" max="2829" width="7.5" style="507" customWidth="1"/>
    <col min="2830" max="2830" width="10.125" style="507" customWidth="1"/>
    <col min="2831" max="2831" width="7.75" style="507" customWidth="1"/>
    <col min="2832" max="2832" width="7.5" style="507" customWidth="1"/>
    <col min="2833" max="2834" width="3.875" style="507" customWidth="1"/>
    <col min="2835" max="3072" width="9" style="507"/>
    <col min="3073" max="3073" width="5.75" style="507" customWidth="1"/>
    <col min="3074" max="3074" width="4.5" style="507" customWidth="1"/>
    <col min="3075" max="3075" width="17.5" style="507" customWidth="1"/>
    <col min="3076" max="3076" width="7.5" style="507" customWidth="1"/>
    <col min="3077" max="3077" width="10.25" style="507" customWidth="1"/>
    <col min="3078" max="3078" width="7.75" style="507" customWidth="1"/>
    <col min="3079" max="3079" width="7.5" style="507" customWidth="1"/>
    <col min="3080" max="3080" width="3.75" style="507" customWidth="1"/>
    <col min="3081" max="3082" width="3.875" style="507" customWidth="1"/>
    <col min="3083" max="3083" width="4.625" style="507" customWidth="1"/>
    <col min="3084" max="3084" width="17.5" style="507" customWidth="1"/>
    <col min="3085" max="3085" width="7.5" style="507" customWidth="1"/>
    <col min="3086" max="3086" width="10.125" style="507" customWidth="1"/>
    <col min="3087" max="3087" width="7.75" style="507" customWidth="1"/>
    <col min="3088" max="3088" width="7.5" style="507" customWidth="1"/>
    <col min="3089" max="3090" width="3.875" style="507" customWidth="1"/>
    <col min="3091" max="3328" width="9" style="507"/>
    <col min="3329" max="3329" width="5.75" style="507" customWidth="1"/>
    <col min="3330" max="3330" width="4.5" style="507" customWidth="1"/>
    <col min="3331" max="3331" width="17.5" style="507" customWidth="1"/>
    <col min="3332" max="3332" width="7.5" style="507" customWidth="1"/>
    <col min="3333" max="3333" width="10.25" style="507" customWidth="1"/>
    <col min="3334" max="3334" width="7.75" style="507" customWidth="1"/>
    <col min="3335" max="3335" width="7.5" style="507" customWidth="1"/>
    <col min="3336" max="3336" width="3.75" style="507" customWidth="1"/>
    <col min="3337" max="3338" width="3.875" style="507" customWidth="1"/>
    <col min="3339" max="3339" width="4.625" style="507" customWidth="1"/>
    <col min="3340" max="3340" width="17.5" style="507" customWidth="1"/>
    <col min="3341" max="3341" width="7.5" style="507" customWidth="1"/>
    <col min="3342" max="3342" width="10.125" style="507" customWidth="1"/>
    <col min="3343" max="3343" width="7.75" style="507" customWidth="1"/>
    <col min="3344" max="3344" width="7.5" style="507" customWidth="1"/>
    <col min="3345" max="3346" width="3.875" style="507" customWidth="1"/>
    <col min="3347" max="3584" width="9" style="507"/>
    <col min="3585" max="3585" width="5.75" style="507" customWidth="1"/>
    <col min="3586" max="3586" width="4.5" style="507" customWidth="1"/>
    <col min="3587" max="3587" width="17.5" style="507" customWidth="1"/>
    <col min="3588" max="3588" width="7.5" style="507" customWidth="1"/>
    <col min="3589" max="3589" width="10.25" style="507" customWidth="1"/>
    <col min="3590" max="3590" width="7.75" style="507" customWidth="1"/>
    <col min="3591" max="3591" width="7.5" style="507" customWidth="1"/>
    <col min="3592" max="3592" width="3.75" style="507" customWidth="1"/>
    <col min="3593" max="3594" width="3.875" style="507" customWidth="1"/>
    <col min="3595" max="3595" width="4.625" style="507" customWidth="1"/>
    <col min="3596" max="3596" width="17.5" style="507" customWidth="1"/>
    <col min="3597" max="3597" width="7.5" style="507" customWidth="1"/>
    <col min="3598" max="3598" width="10.125" style="507" customWidth="1"/>
    <col min="3599" max="3599" width="7.75" style="507" customWidth="1"/>
    <col min="3600" max="3600" width="7.5" style="507" customWidth="1"/>
    <col min="3601" max="3602" width="3.875" style="507" customWidth="1"/>
    <col min="3603" max="3840" width="9" style="507"/>
    <col min="3841" max="3841" width="5.75" style="507" customWidth="1"/>
    <col min="3842" max="3842" width="4.5" style="507" customWidth="1"/>
    <col min="3843" max="3843" width="17.5" style="507" customWidth="1"/>
    <col min="3844" max="3844" width="7.5" style="507" customWidth="1"/>
    <col min="3845" max="3845" width="10.25" style="507" customWidth="1"/>
    <col min="3846" max="3846" width="7.75" style="507" customWidth="1"/>
    <col min="3847" max="3847" width="7.5" style="507" customWidth="1"/>
    <col min="3848" max="3848" width="3.75" style="507" customWidth="1"/>
    <col min="3849" max="3850" width="3.875" style="507" customWidth="1"/>
    <col min="3851" max="3851" width="4.625" style="507" customWidth="1"/>
    <col min="3852" max="3852" width="17.5" style="507" customWidth="1"/>
    <col min="3853" max="3853" width="7.5" style="507" customWidth="1"/>
    <col min="3854" max="3854" width="10.125" style="507" customWidth="1"/>
    <col min="3855" max="3855" width="7.75" style="507" customWidth="1"/>
    <col min="3856" max="3856" width="7.5" style="507" customWidth="1"/>
    <col min="3857" max="3858" width="3.875" style="507" customWidth="1"/>
    <col min="3859" max="4096" width="9" style="507"/>
    <col min="4097" max="4097" width="5.75" style="507" customWidth="1"/>
    <col min="4098" max="4098" width="4.5" style="507" customWidth="1"/>
    <col min="4099" max="4099" width="17.5" style="507" customWidth="1"/>
    <col min="4100" max="4100" width="7.5" style="507" customWidth="1"/>
    <col min="4101" max="4101" width="10.25" style="507" customWidth="1"/>
    <col min="4102" max="4102" width="7.75" style="507" customWidth="1"/>
    <col min="4103" max="4103" width="7.5" style="507" customWidth="1"/>
    <col min="4104" max="4104" width="3.75" style="507" customWidth="1"/>
    <col min="4105" max="4106" width="3.875" style="507" customWidth="1"/>
    <col min="4107" max="4107" width="4.625" style="507" customWidth="1"/>
    <col min="4108" max="4108" width="17.5" style="507" customWidth="1"/>
    <col min="4109" max="4109" width="7.5" style="507" customWidth="1"/>
    <col min="4110" max="4110" width="10.125" style="507" customWidth="1"/>
    <col min="4111" max="4111" width="7.75" style="507" customWidth="1"/>
    <col min="4112" max="4112" width="7.5" style="507" customWidth="1"/>
    <col min="4113" max="4114" width="3.875" style="507" customWidth="1"/>
    <col min="4115" max="4352" width="9" style="507"/>
    <col min="4353" max="4353" width="5.75" style="507" customWidth="1"/>
    <col min="4354" max="4354" width="4.5" style="507" customWidth="1"/>
    <col min="4355" max="4355" width="17.5" style="507" customWidth="1"/>
    <col min="4356" max="4356" width="7.5" style="507" customWidth="1"/>
    <col min="4357" max="4357" width="10.25" style="507" customWidth="1"/>
    <col min="4358" max="4358" width="7.75" style="507" customWidth="1"/>
    <col min="4359" max="4359" width="7.5" style="507" customWidth="1"/>
    <col min="4360" max="4360" width="3.75" style="507" customWidth="1"/>
    <col min="4361" max="4362" width="3.875" style="507" customWidth="1"/>
    <col min="4363" max="4363" width="4.625" style="507" customWidth="1"/>
    <col min="4364" max="4364" width="17.5" style="507" customWidth="1"/>
    <col min="4365" max="4365" width="7.5" style="507" customWidth="1"/>
    <col min="4366" max="4366" width="10.125" style="507" customWidth="1"/>
    <col min="4367" max="4367" width="7.75" style="507" customWidth="1"/>
    <col min="4368" max="4368" width="7.5" style="507" customWidth="1"/>
    <col min="4369" max="4370" width="3.875" style="507" customWidth="1"/>
    <col min="4371" max="4608" width="9" style="507"/>
    <col min="4609" max="4609" width="5.75" style="507" customWidth="1"/>
    <col min="4610" max="4610" width="4.5" style="507" customWidth="1"/>
    <col min="4611" max="4611" width="17.5" style="507" customWidth="1"/>
    <col min="4612" max="4612" width="7.5" style="507" customWidth="1"/>
    <col min="4613" max="4613" width="10.25" style="507" customWidth="1"/>
    <col min="4614" max="4614" width="7.75" style="507" customWidth="1"/>
    <col min="4615" max="4615" width="7.5" style="507" customWidth="1"/>
    <col min="4616" max="4616" width="3.75" style="507" customWidth="1"/>
    <col min="4617" max="4618" width="3.875" style="507" customWidth="1"/>
    <col min="4619" max="4619" width="4.625" style="507" customWidth="1"/>
    <col min="4620" max="4620" width="17.5" style="507" customWidth="1"/>
    <col min="4621" max="4621" width="7.5" style="507" customWidth="1"/>
    <col min="4622" max="4622" width="10.125" style="507" customWidth="1"/>
    <col min="4623" max="4623" width="7.75" style="507" customWidth="1"/>
    <col min="4624" max="4624" width="7.5" style="507" customWidth="1"/>
    <col min="4625" max="4626" width="3.875" style="507" customWidth="1"/>
    <col min="4627" max="4864" width="9" style="507"/>
    <col min="4865" max="4865" width="5.75" style="507" customWidth="1"/>
    <col min="4866" max="4866" width="4.5" style="507" customWidth="1"/>
    <col min="4867" max="4867" width="17.5" style="507" customWidth="1"/>
    <col min="4868" max="4868" width="7.5" style="507" customWidth="1"/>
    <col min="4869" max="4869" width="10.25" style="507" customWidth="1"/>
    <col min="4870" max="4870" width="7.75" style="507" customWidth="1"/>
    <col min="4871" max="4871" width="7.5" style="507" customWidth="1"/>
    <col min="4872" max="4872" width="3.75" style="507" customWidth="1"/>
    <col min="4873" max="4874" width="3.875" style="507" customWidth="1"/>
    <col min="4875" max="4875" width="4.625" style="507" customWidth="1"/>
    <col min="4876" max="4876" width="17.5" style="507" customWidth="1"/>
    <col min="4877" max="4877" width="7.5" style="507" customWidth="1"/>
    <col min="4878" max="4878" width="10.125" style="507" customWidth="1"/>
    <col min="4879" max="4879" width="7.75" style="507" customWidth="1"/>
    <col min="4880" max="4880" width="7.5" style="507" customWidth="1"/>
    <col min="4881" max="4882" width="3.875" style="507" customWidth="1"/>
    <col min="4883" max="5120" width="9" style="507"/>
    <col min="5121" max="5121" width="5.75" style="507" customWidth="1"/>
    <col min="5122" max="5122" width="4.5" style="507" customWidth="1"/>
    <col min="5123" max="5123" width="17.5" style="507" customWidth="1"/>
    <col min="5124" max="5124" width="7.5" style="507" customWidth="1"/>
    <col min="5125" max="5125" width="10.25" style="507" customWidth="1"/>
    <col min="5126" max="5126" width="7.75" style="507" customWidth="1"/>
    <col min="5127" max="5127" width="7.5" style="507" customWidth="1"/>
    <col min="5128" max="5128" width="3.75" style="507" customWidth="1"/>
    <col min="5129" max="5130" width="3.875" style="507" customWidth="1"/>
    <col min="5131" max="5131" width="4.625" style="507" customWidth="1"/>
    <col min="5132" max="5132" width="17.5" style="507" customWidth="1"/>
    <col min="5133" max="5133" width="7.5" style="507" customWidth="1"/>
    <col min="5134" max="5134" width="10.125" style="507" customWidth="1"/>
    <col min="5135" max="5135" width="7.75" style="507" customWidth="1"/>
    <col min="5136" max="5136" width="7.5" style="507" customWidth="1"/>
    <col min="5137" max="5138" width="3.875" style="507" customWidth="1"/>
    <col min="5139" max="5376" width="9" style="507"/>
    <col min="5377" max="5377" width="5.75" style="507" customWidth="1"/>
    <col min="5378" max="5378" width="4.5" style="507" customWidth="1"/>
    <col min="5379" max="5379" width="17.5" style="507" customWidth="1"/>
    <col min="5380" max="5380" width="7.5" style="507" customWidth="1"/>
    <col min="5381" max="5381" width="10.25" style="507" customWidth="1"/>
    <col min="5382" max="5382" width="7.75" style="507" customWidth="1"/>
    <col min="5383" max="5383" width="7.5" style="507" customWidth="1"/>
    <col min="5384" max="5384" width="3.75" style="507" customWidth="1"/>
    <col min="5385" max="5386" width="3.875" style="507" customWidth="1"/>
    <col min="5387" max="5387" width="4.625" style="507" customWidth="1"/>
    <col min="5388" max="5388" width="17.5" style="507" customWidth="1"/>
    <col min="5389" max="5389" width="7.5" style="507" customWidth="1"/>
    <col min="5390" max="5390" width="10.125" style="507" customWidth="1"/>
    <col min="5391" max="5391" width="7.75" style="507" customWidth="1"/>
    <col min="5392" max="5392" width="7.5" style="507" customWidth="1"/>
    <col min="5393" max="5394" width="3.875" style="507" customWidth="1"/>
    <col min="5395" max="5632" width="9" style="507"/>
    <col min="5633" max="5633" width="5.75" style="507" customWidth="1"/>
    <col min="5634" max="5634" width="4.5" style="507" customWidth="1"/>
    <col min="5635" max="5635" width="17.5" style="507" customWidth="1"/>
    <col min="5636" max="5636" width="7.5" style="507" customWidth="1"/>
    <col min="5637" max="5637" width="10.25" style="507" customWidth="1"/>
    <col min="5638" max="5638" width="7.75" style="507" customWidth="1"/>
    <col min="5639" max="5639" width="7.5" style="507" customWidth="1"/>
    <col min="5640" max="5640" width="3.75" style="507" customWidth="1"/>
    <col min="5641" max="5642" width="3.875" style="507" customWidth="1"/>
    <col min="5643" max="5643" width="4.625" style="507" customWidth="1"/>
    <col min="5644" max="5644" width="17.5" style="507" customWidth="1"/>
    <col min="5645" max="5645" width="7.5" style="507" customWidth="1"/>
    <col min="5646" max="5646" width="10.125" style="507" customWidth="1"/>
    <col min="5647" max="5647" width="7.75" style="507" customWidth="1"/>
    <col min="5648" max="5648" width="7.5" style="507" customWidth="1"/>
    <col min="5649" max="5650" width="3.875" style="507" customWidth="1"/>
    <col min="5651" max="5888" width="9" style="507"/>
    <col min="5889" max="5889" width="5.75" style="507" customWidth="1"/>
    <col min="5890" max="5890" width="4.5" style="507" customWidth="1"/>
    <col min="5891" max="5891" width="17.5" style="507" customWidth="1"/>
    <col min="5892" max="5892" width="7.5" style="507" customWidth="1"/>
    <col min="5893" max="5893" width="10.25" style="507" customWidth="1"/>
    <col min="5894" max="5894" width="7.75" style="507" customWidth="1"/>
    <col min="5895" max="5895" width="7.5" style="507" customWidth="1"/>
    <col min="5896" max="5896" width="3.75" style="507" customWidth="1"/>
    <col min="5897" max="5898" width="3.875" style="507" customWidth="1"/>
    <col min="5899" max="5899" width="4.625" style="507" customWidth="1"/>
    <col min="5900" max="5900" width="17.5" style="507" customWidth="1"/>
    <col min="5901" max="5901" width="7.5" style="507" customWidth="1"/>
    <col min="5902" max="5902" width="10.125" style="507" customWidth="1"/>
    <col min="5903" max="5903" width="7.75" style="507" customWidth="1"/>
    <col min="5904" max="5904" width="7.5" style="507" customWidth="1"/>
    <col min="5905" max="5906" width="3.875" style="507" customWidth="1"/>
    <col min="5907" max="6144" width="9" style="507"/>
    <col min="6145" max="6145" width="5.75" style="507" customWidth="1"/>
    <col min="6146" max="6146" width="4.5" style="507" customWidth="1"/>
    <col min="6147" max="6147" width="17.5" style="507" customWidth="1"/>
    <col min="6148" max="6148" width="7.5" style="507" customWidth="1"/>
    <col min="6149" max="6149" width="10.25" style="507" customWidth="1"/>
    <col min="6150" max="6150" width="7.75" style="507" customWidth="1"/>
    <col min="6151" max="6151" width="7.5" style="507" customWidth="1"/>
    <col min="6152" max="6152" width="3.75" style="507" customWidth="1"/>
    <col min="6153" max="6154" width="3.875" style="507" customWidth="1"/>
    <col min="6155" max="6155" width="4.625" style="507" customWidth="1"/>
    <col min="6156" max="6156" width="17.5" style="507" customWidth="1"/>
    <col min="6157" max="6157" width="7.5" style="507" customWidth="1"/>
    <col min="6158" max="6158" width="10.125" style="507" customWidth="1"/>
    <col min="6159" max="6159" width="7.75" style="507" customWidth="1"/>
    <col min="6160" max="6160" width="7.5" style="507" customWidth="1"/>
    <col min="6161" max="6162" width="3.875" style="507" customWidth="1"/>
    <col min="6163" max="6400" width="9" style="507"/>
    <col min="6401" max="6401" width="5.75" style="507" customWidth="1"/>
    <col min="6402" max="6402" width="4.5" style="507" customWidth="1"/>
    <col min="6403" max="6403" width="17.5" style="507" customWidth="1"/>
    <col min="6404" max="6404" width="7.5" style="507" customWidth="1"/>
    <col min="6405" max="6405" width="10.25" style="507" customWidth="1"/>
    <col min="6406" max="6406" width="7.75" style="507" customWidth="1"/>
    <col min="6407" max="6407" width="7.5" style="507" customWidth="1"/>
    <col min="6408" max="6408" width="3.75" style="507" customWidth="1"/>
    <col min="6409" max="6410" width="3.875" style="507" customWidth="1"/>
    <col min="6411" max="6411" width="4.625" style="507" customWidth="1"/>
    <col min="6412" max="6412" width="17.5" style="507" customWidth="1"/>
    <col min="6413" max="6413" width="7.5" style="507" customWidth="1"/>
    <col min="6414" max="6414" width="10.125" style="507" customWidth="1"/>
    <col min="6415" max="6415" width="7.75" style="507" customWidth="1"/>
    <col min="6416" max="6416" width="7.5" style="507" customWidth="1"/>
    <col min="6417" max="6418" width="3.875" style="507" customWidth="1"/>
    <col min="6419" max="6656" width="9" style="507"/>
    <col min="6657" max="6657" width="5.75" style="507" customWidth="1"/>
    <col min="6658" max="6658" width="4.5" style="507" customWidth="1"/>
    <col min="6659" max="6659" width="17.5" style="507" customWidth="1"/>
    <col min="6660" max="6660" width="7.5" style="507" customWidth="1"/>
    <col min="6661" max="6661" width="10.25" style="507" customWidth="1"/>
    <col min="6662" max="6662" width="7.75" style="507" customWidth="1"/>
    <col min="6663" max="6663" width="7.5" style="507" customWidth="1"/>
    <col min="6664" max="6664" width="3.75" style="507" customWidth="1"/>
    <col min="6665" max="6666" width="3.875" style="507" customWidth="1"/>
    <col min="6667" max="6667" width="4.625" style="507" customWidth="1"/>
    <col min="6668" max="6668" width="17.5" style="507" customWidth="1"/>
    <col min="6669" max="6669" width="7.5" style="507" customWidth="1"/>
    <col min="6670" max="6670" width="10.125" style="507" customWidth="1"/>
    <col min="6671" max="6671" width="7.75" style="507" customWidth="1"/>
    <col min="6672" max="6672" width="7.5" style="507" customWidth="1"/>
    <col min="6673" max="6674" width="3.875" style="507" customWidth="1"/>
    <col min="6675" max="6912" width="9" style="507"/>
    <col min="6913" max="6913" width="5.75" style="507" customWidth="1"/>
    <col min="6914" max="6914" width="4.5" style="507" customWidth="1"/>
    <col min="6915" max="6915" width="17.5" style="507" customWidth="1"/>
    <col min="6916" max="6916" width="7.5" style="507" customWidth="1"/>
    <col min="6917" max="6917" width="10.25" style="507" customWidth="1"/>
    <col min="6918" max="6918" width="7.75" style="507" customWidth="1"/>
    <col min="6919" max="6919" width="7.5" style="507" customWidth="1"/>
    <col min="6920" max="6920" width="3.75" style="507" customWidth="1"/>
    <col min="6921" max="6922" width="3.875" style="507" customWidth="1"/>
    <col min="6923" max="6923" width="4.625" style="507" customWidth="1"/>
    <col min="6924" max="6924" width="17.5" style="507" customWidth="1"/>
    <col min="6925" max="6925" width="7.5" style="507" customWidth="1"/>
    <col min="6926" max="6926" width="10.125" style="507" customWidth="1"/>
    <col min="6927" max="6927" width="7.75" style="507" customWidth="1"/>
    <col min="6928" max="6928" width="7.5" style="507" customWidth="1"/>
    <col min="6929" max="6930" width="3.875" style="507" customWidth="1"/>
    <col min="6931" max="7168" width="9" style="507"/>
    <col min="7169" max="7169" width="5.75" style="507" customWidth="1"/>
    <col min="7170" max="7170" width="4.5" style="507" customWidth="1"/>
    <col min="7171" max="7171" width="17.5" style="507" customWidth="1"/>
    <col min="7172" max="7172" width="7.5" style="507" customWidth="1"/>
    <col min="7173" max="7173" width="10.25" style="507" customWidth="1"/>
    <col min="7174" max="7174" width="7.75" style="507" customWidth="1"/>
    <col min="7175" max="7175" width="7.5" style="507" customWidth="1"/>
    <col min="7176" max="7176" width="3.75" style="507" customWidth="1"/>
    <col min="7177" max="7178" width="3.875" style="507" customWidth="1"/>
    <col min="7179" max="7179" width="4.625" style="507" customWidth="1"/>
    <col min="7180" max="7180" width="17.5" style="507" customWidth="1"/>
    <col min="7181" max="7181" width="7.5" style="507" customWidth="1"/>
    <col min="7182" max="7182" width="10.125" style="507" customWidth="1"/>
    <col min="7183" max="7183" width="7.75" style="507" customWidth="1"/>
    <col min="7184" max="7184" width="7.5" style="507" customWidth="1"/>
    <col min="7185" max="7186" width="3.875" style="507" customWidth="1"/>
    <col min="7187" max="7424" width="9" style="507"/>
    <col min="7425" max="7425" width="5.75" style="507" customWidth="1"/>
    <col min="7426" max="7426" width="4.5" style="507" customWidth="1"/>
    <col min="7427" max="7427" width="17.5" style="507" customWidth="1"/>
    <col min="7428" max="7428" width="7.5" style="507" customWidth="1"/>
    <col min="7429" max="7429" width="10.25" style="507" customWidth="1"/>
    <col min="7430" max="7430" width="7.75" style="507" customWidth="1"/>
    <col min="7431" max="7431" width="7.5" style="507" customWidth="1"/>
    <col min="7432" max="7432" width="3.75" style="507" customWidth="1"/>
    <col min="7433" max="7434" width="3.875" style="507" customWidth="1"/>
    <col min="7435" max="7435" width="4.625" style="507" customWidth="1"/>
    <col min="7436" max="7436" width="17.5" style="507" customWidth="1"/>
    <col min="7437" max="7437" width="7.5" style="507" customWidth="1"/>
    <col min="7438" max="7438" width="10.125" style="507" customWidth="1"/>
    <col min="7439" max="7439" width="7.75" style="507" customWidth="1"/>
    <col min="7440" max="7440" width="7.5" style="507" customWidth="1"/>
    <col min="7441" max="7442" width="3.875" style="507" customWidth="1"/>
    <col min="7443" max="7680" width="9" style="507"/>
    <col min="7681" max="7681" width="5.75" style="507" customWidth="1"/>
    <col min="7682" max="7682" width="4.5" style="507" customWidth="1"/>
    <col min="7683" max="7683" width="17.5" style="507" customWidth="1"/>
    <col min="7684" max="7684" width="7.5" style="507" customWidth="1"/>
    <col min="7685" max="7685" width="10.25" style="507" customWidth="1"/>
    <col min="7686" max="7686" width="7.75" style="507" customWidth="1"/>
    <col min="7687" max="7687" width="7.5" style="507" customWidth="1"/>
    <col min="7688" max="7688" width="3.75" style="507" customWidth="1"/>
    <col min="7689" max="7690" width="3.875" style="507" customWidth="1"/>
    <col min="7691" max="7691" width="4.625" style="507" customWidth="1"/>
    <col min="7692" max="7692" width="17.5" style="507" customWidth="1"/>
    <col min="7693" max="7693" width="7.5" style="507" customWidth="1"/>
    <col min="7694" max="7694" width="10.125" style="507" customWidth="1"/>
    <col min="7695" max="7695" width="7.75" style="507" customWidth="1"/>
    <col min="7696" max="7696" width="7.5" style="507" customWidth="1"/>
    <col min="7697" max="7698" width="3.875" style="507" customWidth="1"/>
    <col min="7699" max="7936" width="9" style="507"/>
    <col min="7937" max="7937" width="5.75" style="507" customWidth="1"/>
    <col min="7938" max="7938" width="4.5" style="507" customWidth="1"/>
    <col min="7939" max="7939" width="17.5" style="507" customWidth="1"/>
    <col min="7940" max="7940" width="7.5" style="507" customWidth="1"/>
    <col min="7941" max="7941" width="10.25" style="507" customWidth="1"/>
    <col min="7942" max="7942" width="7.75" style="507" customWidth="1"/>
    <col min="7943" max="7943" width="7.5" style="507" customWidth="1"/>
    <col min="7944" max="7944" width="3.75" style="507" customWidth="1"/>
    <col min="7945" max="7946" width="3.875" style="507" customWidth="1"/>
    <col min="7947" max="7947" width="4.625" style="507" customWidth="1"/>
    <col min="7948" max="7948" width="17.5" style="507" customWidth="1"/>
    <col min="7949" max="7949" width="7.5" style="507" customWidth="1"/>
    <col min="7950" max="7950" width="10.125" style="507" customWidth="1"/>
    <col min="7951" max="7951" width="7.75" style="507" customWidth="1"/>
    <col min="7952" max="7952" width="7.5" style="507" customWidth="1"/>
    <col min="7953" max="7954" width="3.875" style="507" customWidth="1"/>
    <col min="7955" max="8192" width="9" style="507"/>
    <col min="8193" max="8193" width="5.75" style="507" customWidth="1"/>
    <col min="8194" max="8194" width="4.5" style="507" customWidth="1"/>
    <col min="8195" max="8195" width="17.5" style="507" customWidth="1"/>
    <col min="8196" max="8196" width="7.5" style="507" customWidth="1"/>
    <col min="8197" max="8197" width="10.25" style="507" customWidth="1"/>
    <col min="8198" max="8198" width="7.75" style="507" customWidth="1"/>
    <col min="8199" max="8199" width="7.5" style="507" customWidth="1"/>
    <col min="8200" max="8200" width="3.75" style="507" customWidth="1"/>
    <col min="8201" max="8202" width="3.875" style="507" customWidth="1"/>
    <col min="8203" max="8203" width="4.625" style="507" customWidth="1"/>
    <col min="8204" max="8204" width="17.5" style="507" customWidth="1"/>
    <col min="8205" max="8205" width="7.5" style="507" customWidth="1"/>
    <col min="8206" max="8206" width="10.125" style="507" customWidth="1"/>
    <col min="8207" max="8207" width="7.75" style="507" customWidth="1"/>
    <col min="8208" max="8208" width="7.5" style="507" customWidth="1"/>
    <col min="8209" max="8210" width="3.875" style="507" customWidth="1"/>
    <col min="8211" max="8448" width="9" style="507"/>
    <col min="8449" max="8449" width="5.75" style="507" customWidth="1"/>
    <col min="8450" max="8450" width="4.5" style="507" customWidth="1"/>
    <col min="8451" max="8451" width="17.5" style="507" customWidth="1"/>
    <col min="8452" max="8452" width="7.5" style="507" customWidth="1"/>
    <col min="8453" max="8453" width="10.25" style="507" customWidth="1"/>
    <col min="8454" max="8454" width="7.75" style="507" customWidth="1"/>
    <col min="8455" max="8455" width="7.5" style="507" customWidth="1"/>
    <col min="8456" max="8456" width="3.75" style="507" customWidth="1"/>
    <col min="8457" max="8458" width="3.875" style="507" customWidth="1"/>
    <col min="8459" max="8459" width="4.625" style="507" customWidth="1"/>
    <col min="8460" max="8460" width="17.5" style="507" customWidth="1"/>
    <col min="8461" max="8461" width="7.5" style="507" customWidth="1"/>
    <col min="8462" max="8462" width="10.125" style="507" customWidth="1"/>
    <col min="8463" max="8463" width="7.75" style="507" customWidth="1"/>
    <col min="8464" max="8464" width="7.5" style="507" customWidth="1"/>
    <col min="8465" max="8466" width="3.875" style="507" customWidth="1"/>
    <col min="8467" max="8704" width="9" style="507"/>
    <col min="8705" max="8705" width="5.75" style="507" customWidth="1"/>
    <col min="8706" max="8706" width="4.5" style="507" customWidth="1"/>
    <col min="8707" max="8707" width="17.5" style="507" customWidth="1"/>
    <col min="8708" max="8708" width="7.5" style="507" customWidth="1"/>
    <col min="8709" max="8709" width="10.25" style="507" customWidth="1"/>
    <col min="8710" max="8710" width="7.75" style="507" customWidth="1"/>
    <col min="8711" max="8711" width="7.5" style="507" customWidth="1"/>
    <col min="8712" max="8712" width="3.75" style="507" customWidth="1"/>
    <col min="8713" max="8714" width="3.875" style="507" customWidth="1"/>
    <col min="8715" max="8715" width="4.625" style="507" customWidth="1"/>
    <col min="8716" max="8716" width="17.5" style="507" customWidth="1"/>
    <col min="8717" max="8717" width="7.5" style="507" customWidth="1"/>
    <col min="8718" max="8718" width="10.125" style="507" customWidth="1"/>
    <col min="8719" max="8719" width="7.75" style="507" customWidth="1"/>
    <col min="8720" max="8720" width="7.5" style="507" customWidth="1"/>
    <col min="8721" max="8722" width="3.875" style="507" customWidth="1"/>
    <col min="8723" max="8960" width="9" style="507"/>
    <col min="8961" max="8961" width="5.75" style="507" customWidth="1"/>
    <col min="8962" max="8962" width="4.5" style="507" customWidth="1"/>
    <col min="8963" max="8963" width="17.5" style="507" customWidth="1"/>
    <col min="8964" max="8964" width="7.5" style="507" customWidth="1"/>
    <col min="8965" max="8965" width="10.25" style="507" customWidth="1"/>
    <col min="8966" max="8966" width="7.75" style="507" customWidth="1"/>
    <col min="8967" max="8967" width="7.5" style="507" customWidth="1"/>
    <col min="8968" max="8968" width="3.75" style="507" customWidth="1"/>
    <col min="8969" max="8970" width="3.875" style="507" customWidth="1"/>
    <col min="8971" max="8971" width="4.625" style="507" customWidth="1"/>
    <col min="8972" max="8972" width="17.5" style="507" customWidth="1"/>
    <col min="8973" max="8973" width="7.5" style="507" customWidth="1"/>
    <col min="8974" max="8974" width="10.125" style="507" customWidth="1"/>
    <col min="8975" max="8975" width="7.75" style="507" customWidth="1"/>
    <col min="8976" max="8976" width="7.5" style="507" customWidth="1"/>
    <col min="8977" max="8978" width="3.875" style="507" customWidth="1"/>
    <col min="8979" max="9216" width="9" style="507"/>
    <col min="9217" max="9217" width="5.75" style="507" customWidth="1"/>
    <col min="9218" max="9218" width="4.5" style="507" customWidth="1"/>
    <col min="9219" max="9219" width="17.5" style="507" customWidth="1"/>
    <col min="9220" max="9220" width="7.5" style="507" customWidth="1"/>
    <col min="9221" max="9221" width="10.25" style="507" customWidth="1"/>
    <col min="9222" max="9222" width="7.75" style="507" customWidth="1"/>
    <col min="9223" max="9223" width="7.5" style="507" customWidth="1"/>
    <col min="9224" max="9224" width="3.75" style="507" customWidth="1"/>
    <col min="9225" max="9226" width="3.875" style="507" customWidth="1"/>
    <col min="9227" max="9227" width="4.625" style="507" customWidth="1"/>
    <col min="9228" max="9228" width="17.5" style="507" customWidth="1"/>
    <col min="9229" max="9229" width="7.5" style="507" customWidth="1"/>
    <col min="9230" max="9230" width="10.125" style="507" customWidth="1"/>
    <col min="9231" max="9231" width="7.75" style="507" customWidth="1"/>
    <col min="9232" max="9232" width="7.5" style="507" customWidth="1"/>
    <col min="9233" max="9234" width="3.875" style="507" customWidth="1"/>
    <col min="9235" max="9472" width="9" style="507"/>
    <col min="9473" max="9473" width="5.75" style="507" customWidth="1"/>
    <col min="9474" max="9474" width="4.5" style="507" customWidth="1"/>
    <col min="9475" max="9475" width="17.5" style="507" customWidth="1"/>
    <col min="9476" max="9476" width="7.5" style="507" customWidth="1"/>
    <col min="9477" max="9477" width="10.25" style="507" customWidth="1"/>
    <col min="9478" max="9478" width="7.75" style="507" customWidth="1"/>
    <col min="9479" max="9479" width="7.5" style="507" customWidth="1"/>
    <col min="9480" max="9480" width="3.75" style="507" customWidth="1"/>
    <col min="9481" max="9482" width="3.875" style="507" customWidth="1"/>
    <col min="9483" max="9483" width="4.625" style="507" customWidth="1"/>
    <col min="9484" max="9484" width="17.5" style="507" customWidth="1"/>
    <col min="9485" max="9485" width="7.5" style="507" customWidth="1"/>
    <col min="9486" max="9486" width="10.125" style="507" customWidth="1"/>
    <col min="9487" max="9487" width="7.75" style="507" customWidth="1"/>
    <col min="9488" max="9488" width="7.5" style="507" customWidth="1"/>
    <col min="9489" max="9490" width="3.875" style="507" customWidth="1"/>
    <col min="9491" max="9728" width="9" style="507"/>
    <col min="9729" max="9729" width="5.75" style="507" customWidth="1"/>
    <col min="9730" max="9730" width="4.5" style="507" customWidth="1"/>
    <col min="9731" max="9731" width="17.5" style="507" customWidth="1"/>
    <col min="9732" max="9732" width="7.5" style="507" customWidth="1"/>
    <col min="9733" max="9733" width="10.25" style="507" customWidth="1"/>
    <col min="9734" max="9734" width="7.75" style="507" customWidth="1"/>
    <col min="9735" max="9735" width="7.5" style="507" customWidth="1"/>
    <col min="9736" max="9736" width="3.75" style="507" customWidth="1"/>
    <col min="9737" max="9738" width="3.875" style="507" customWidth="1"/>
    <col min="9739" max="9739" width="4.625" style="507" customWidth="1"/>
    <col min="9740" max="9740" width="17.5" style="507" customWidth="1"/>
    <col min="9741" max="9741" width="7.5" style="507" customWidth="1"/>
    <col min="9742" max="9742" width="10.125" style="507" customWidth="1"/>
    <col min="9743" max="9743" width="7.75" style="507" customWidth="1"/>
    <col min="9744" max="9744" width="7.5" style="507" customWidth="1"/>
    <col min="9745" max="9746" width="3.875" style="507" customWidth="1"/>
    <col min="9747" max="9984" width="9" style="507"/>
    <col min="9985" max="9985" width="5.75" style="507" customWidth="1"/>
    <col min="9986" max="9986" width="4.5" style="507" customWidth="1"/>
    <col min="9987" max="9987" width="17.5" style="507" customWidth="1"/>
    <col min="9988" max="9988" width="7.5" style="507" customWidth="1"/>
    <col min="9989" max="9989" width="10.25" style="507" customWidth="1"/>
    <col min="9990" max="9990" width="7.75" style="507" customWidth="1"/>
    <col min="9991" max="9991" width="7.5" style="507" customWidth="1"/>
    <col min="9992" max="9992" width="3.75" style="507" customWidth="1"/>
    <col min="9993" max="9994" width="3.875" style="507" customWidth="1"/>
    <col min="9995" max="9995" width="4.625" style="507" customWidth="1"/>
    <col min="9996" max="9996" width="17.5" style="507" customWidth="1"/>
    <col min="9997" max="9997" width="7.5" style="507" customWidth="1"/>
    <col min="9998" max="9998" width="10.125" style="507" customWidth="1"/>
    <col min="9999" max="9999" width="7.75" style="507" customWidth="1"/>
    <col min="10000" max="10000" width="7.5" style="507" customWidth="1"/>
    <col min="10001" max="10002" width="3.875" style="507" customWidth="1"/>
    <col min="10003" max="10240" width="9" style="507"/>
    <col min="10241" max="10241" width="5.75" style="507" customWidth="1"/>
    <col min="10242" max="10242" width="4.5" style="507" customWidth="1"/>
    <col min="10243" max="10243" width="17.5" style="507" customWidth="1"/>
    <col min="10244" max="10244" width="7.5" style="507" customWidth="1"/>
    <col min="10245" max="10245" width="10.25" style="507" customWidth="1"/>
    <col min="10246" max="10246" width="7.75" style="507" customWidth="1"/>
    <col min="10247" max="10247" width="7.5" style="507" customWidth="1"/>
    <col min="10248" max="10248" width="3.75" style="507" customWidth="1"/>
    <col min="10249" max="10250" width="3.875" style="507" customWidth="1"/>
    <col min="10251" max="10251" width="4.625" style="507" customWidth="1"/>
    <col min="10252" max="10252" width="17.5" style="507" customWidth="1"/>
    <col min="10253" max="10253" width="7.5" style="507" customWidth="1"/>
    <col min="10254" max="10254" width="10.125" style="507" customWidth="1"/>
    <col min="10255" max="10255" width="7.75" style="507" customWidth="1"/>
    <col min="10256" max="10256" width="7.5" style="507" customWidth="1"/>
    <col min="10257" max="10258" width="3.875" style="507" customWidth="1"/>
    <col min="10259" max="10496" width="9" style="507"/>
    <col min="10497" max="10497" width="5.75" style="507" customWidth="1"/>
    <col min="10498" max="10498" width="4.5" style="507" customWidth="1"/>
    <col min="10499" max="10499" width="17.5" style="507" customWidth="1"/>
    <col min="10500" max="10500" width="7.5" style="507" customWidth="1"/>
    <col min="10501" max="10501" width="10.25" style="507" customWidth="1"/>
    <col min="10502" max="10502" width="7.75" style="507" customWidth="1"/>
    <col min="10503" max="10503" width="7.5" style="507" customWidth="1"/>
    <col min="10504" max="10504" width="3.75" style="507" customWidth="1"/>
    <col min="10505" max="10506" width="3.875" style="507" customWidth="1"/>
    <col min="10507" max="10507" width="4.625" style="507" customWidth="1"/>
    <col min="10508" max="10508" width="17.5" style="507" customWidth="1"/>
    <col min="10509" max="10509" width="7.5" style="507" customWidth="1"/>
    <col min="10510" max="10510" width="10.125" style="507" customWidth="1"/>
    <col min="10511" max="10511" width="7.75" style="507" customWidth="1"/>
    <col min="10512" max="10512" width="7.5" style="507" customWidth="1"/>
    <col min="10513" max="10514" width="3.875" style="507" customWidth="1"/>
    <col min="10515" max="10752" width="9" style="507"/>
    <col min="10753" max="10753" width="5.75" style="507" customWidth="1"/>
    <col min="10754" max="10754" width="4.5" style="507" customWidth="1"/>
    <col min="10755" max="10755" width="17.5" style="507" customWidth="1"/>
    <col min="10756" max="10756" width="7.5" style="507" customWidth="1"/>
    <col min="10757" max="10757" width="10.25" style="507" customWidth="1"/>
    <col min="10758" max="10758" width="7.75" style="507" customWidth="1"/>
    <col min="10759" max="10759" width="7.5" style="507" customWidth="1"/>
    <col min="10760" max="10760" width="3.75" style="507" customWidth="1"/>
    <col min="10761" max="10762" width="3.875" style="507" customWidth="1"/>
    <col min="10763" max="10763" width="4.625" style="507" customWidth="1"/>
    <col min="10764" max="10764" width="17.5" style="507" customWidth="1"/>
    <col min="10765" max="10765" width="7.5" style="507" customWidth="1"/>
    <col min="10766" max="10766" width="10.125" style="507" customWidth="1"/>
    <col min="10767" max="10767" width="7.75" style="507" customWidth="1"/>
    <col min="10768" max="10768" width="7.5" style="507" customWidth="1"/>
    <col min="10769" max="10770" width="3.875" style="507" customWidth="1"/>
    <col min="10771" max="11008" width="9" style="507"/>
    <col min="11009" max="11009" width="5.75" style="507" customWidth="1"/>
    <col min="11010" max="11010" width="4.5" style="507" customWidth="1"/>
    <col min="11011" max="11011" width="17.5" style="507" customWidth="1"/>
    <col min="11012" max="11012" width="7.5" style="507" customWidth="1"/>
    <col min="11013" max="11013" width="10.25" style="507" customWidth="1"/>
    <col min="11014" max="11014" width="7.75" style="507" customWidth="1"/>
    <col min="11015" max="11015" width="7.5" style="507" customWidth="1"/>
    <col min="11016" max="11016" width="3.75" style="507" customWidth="1"/>
    <col min="11017" max="11018" width="3.875" style="507" customWidth="1"/>
    <col min="11019" max="11019" width="4.625" style="507" customWidth="1"/>
    <col min="11020" max="11020" width="17.5" style="507" customWidth="1"/>
    <col min="11021" max="11021" width="7.5" style="507" customWidth="1"/>
    <col min="11022" max="11022" width="10.125" style="507" customWidth="1"/>
    <col min="11023" max="11023" width="7.75" style="507" customWidth="1"/>
    <col min="11024" max="11024" width="7.5" style="507" customWidth="1"/>
    <col min="11025" max="11026" width="3.875" style="507" customWidth="1"/>
    <col min="11027" max="11264" width="9" style="507"/>
    <col min="11265" max="11265" width="5.75" style="507" customWidth="1"/>
    <col min="11266" max="11266" width="4.5" style="507" customWidth="1"/>
    <col min="11267" max="11267" width="17.5" style="507" customWidth="1"/>
    <col min="11268" max="11268" width="7.5" style="507" customWidth="1"/>
    <col min="11269" max="11269" width="10.25" style="507" customWidth="1"/>
    <col min="11270" max="11270" width="7.75" style="507" customWidth="1"/>
    <col min="11271" max="11271" width="7.5" style="507" customWidth="1"/>
    <col min="11272" max="11272" width="3.75" style="507" customWidth="1"/>
    <col min="11273" max="11274" width="3.875" style="507" customWidth="1"/>
    <col min="11275" max="11275" width="4.625" style="507" customWidth="1"/>
    <col min="11276" max="11276" width="17.5" style="507" customWidth="1"/>
    <col min="11277" max="11277" width="7.5" style="507" customWidth="1"/>
    <col min="11278" max="11278" width="10.125" style="507" customWidth="1"/>
    <col min="11279" max="11279" width="7.75" style="507" customWidth="1"/>
    <col min="11280" max="11280" width="7.5" style="507" customWidth="1"/>
    <col min="11281" max="11282" width="3.875" style="507" customWidth="1"/>
    <col min="11283" max="11520" width="9" style="507"/>
    <col min="11521" max="11521" width="5.75" style="507" customWidth="1"/>
    <col min="11522" max="11522" width="4.5" style="507" customWidth="1"/>
    <col min="11523" max="11523" width="17.5" style="507" customWidth="1"/>
    <col min="11524" max="11524" width="7.5" style="507" customWidth="1"/>
    <col min="11525" max="11525" width="10.25" style="507" customWidth="1"/>
    <col min="11526" max="11526" width="7.75" style="507" customWidth="1"/>
    <col min="11527" max="11527" width="7.5" style="507" customWidth="1"/>
    <col min="11528" max="11528" width="3.75" style="507" customWidth="1"/>
    <col min="11529" max="11530" width="3.875" style="507" customWidth="1"/>
    <col min="11531" max="11531" width="4.625" style="507" customWidth="1"/>
    <col min="11532" max="11532" width="17.5" style="507" customWidth="1"/>
    <col min="11533" max="11533" width="7.5" style="507" customWidth="1"/>
    <col min="11534" max="11534" width="10.125" style="507" customWidth="1"/>
    <col min="11535" max="11535" width="7.75" style="507" customWidth="1"/>
    <col min="11536" max="11536" width="7.5" style="507" customWidth="1"/>
    <col min="11537" max="11538" width="3.875" style="507" customWidth="1"/>
    <col min="11539" max="11776" width="9" style="507"/>
    <col min="11777" max="11777" width="5.75" style="507" customWidth="1"/>
    <col min="11778" max="11778" width="4.5" style="507" customWidth="1"/>
    <col min="11779" max="11779" width="17.5" style="507" customWidth="1"/>
    <col min="11780" max="11780" width="7.5" style="507" customWidth="1"/>
    <col min="11781" max="11781" width="10.25" style="507" customWidth="1"/>
    <col min="11782" max="11782" width="7.75" style="507" customWidth="1"/>
    <col min="11783" max="11783" width="7.5" style="507" customWidth="1"/>
    <col min="11784" max="11784" width="3.75" style="507" customWidth="1"/>
    <col min="11785" max="11786" width="3.875" style="507" customWidth="1"/>
    <col min="11787" max="11787" width="4.625" style="507" customWidth="1"/>
    <col min="11788" max="11788" width="17.5" style="507" customWidth="1"/>
    <col min="11789" max="11789" width="7.5" style="507" customWidth="1"/>
    <col min="11790" max="11790" width="10.125" style="507" customWidth="1"/>
    <col min="11791" max="11791" width="7.75" style="507" customWidth="1"/>
    <col min="11792" max="11792" width="7.5" style="507" customWidth="1"/>
    <col min="11793" max="11794" width="3.875" style="507" customWidth="1"/>
    <col min="11795" max="12032" width="9" style="507"/>
    <col min="12033" max="12033" width="5.75" style="507" customWidth="1"/>
    <col min="12034" max="12034" width="4.5" style="507" customWidth="1"/>
    <col min="12035" max="12035" width="17.5" style="507" customWidth="1"/>
    <col min="12036" max="12036" width="7.5" style="507" customWidth="1"/>
    <col min="12037" max="12037" width="10.25" style="507" customWidth="1"/>
    <col min="12038" max="12038" width="7.75" style="507" customWidth="1"/>
    <col min="12039" max="12039" width="7.5" style="507" customWidth="1"/>
    <col min="12040" max="12040" width="3.75" style="507" customWidth="1"/>
    <col min="12041" max="12042" width="3.875" style="507" customWidth="1"/>
    <col min="12043" max="12043" width="4.625" style="507" customWidth="1"/>
    <col min="12044" max="12044" width="17.5" style="507" customWidth="1"/>
    <col min="12045" max="12045" width="7.5" style="507" customWidth="1"/>
    <col min="12046" max="12046" width="10.125" style="507" customWidth="1"/>
    <col min="12047" max="12047" width="7.75" style="507" customWidth="1"/>
    <col min="12048" max="12048" width="7.5" style="507" customWidth="1"/>
    <col min="12049" max="12050" width="3.875" style="507" customWidth="1"/>
    <col min="12051" max="12288" width="9" style="507"/>
    <col min="12289" max="12289" width="5.75" style="507" customWidth="1"/>
    <col min="12290" max="12290" width="4.5" style="507" customWidth="1"/>
    <col min="12291" max="12291" width="17.5" style="507" customWidth="1"/>
    <col min="12292" max="12292" width="7.5" style="507" customWidth="1"/>
    <col min="12293" max="12293" width="10.25" style="507" customWidth="1"/>
    <col min="12294" max="12294" width="7.75" style="507" customWidth="1"/>
    <col min="12295" max="12295" width="7.5" style="507" customWidth="1"/>
    <col min="12296" max="12296" width="3.75" style="507" customWidth="1"/>
    <col min="12297" max="12298" width="3.875" style="507" customWidth="1"/>
    <col min="12299" max="12299" width="4.625" style="507" customWidth="1"/>
    <col min="12300" max="12300" width="17.5" style="507" customWidth="1"/>
    <col min="12301" max="12301" width="7.5" style="507" customWidth="1"/>
    <col min="12302" max="12302" width="10.125" style="507" customWidth="1"/>
    <col min="12303" max="12303" width="7.75" style="507" customWidth="1"/>
    <col min="12304" max="12304" width="7.5" style="507" customWidth="1"/>
    <col min="12305" max="12306" width="3.875" style="507" customWidth="1"/>
    <col min="12307" max="12544" width="9" style="507"/>
    <col min="12545" max="12545" width="5.75" style="507" customWidth="1"/>
    <col min="12546" max="12546" width="4.5" style="507" customWidth="1"/>
    <col min="12547" max="12547" width="17.5" style="507" customWidth="1"/>
    <col min="12548" max="12548" width="7.5" style="507" customWidth="1"/>
    <col min="12549" max="12549" width="10.25" style="507" customWidth="1"/>
    <col min="12550" max="12550" width="7.75" style="507" customWidth="1"/>
    <col min="12551" max="12551" width="7.5" style="507" customWidth="1"/>
    <col min="12552" max="12552" width="3.75" style="507" customWidth="1"/>
    <col min="12553" max="12554" width="3.875" style="507" customWidth="1"/>
    <col min="12555" max="12555" width="4.625" style="507" customWidth="1"/>
    <col min="12556" max="12556" width="17.5" style="507" customWidth="1"/>
    <col min="12557" max="12557" width="7.5" style="507" customWidth="1"/>
    <col min="12558" max="12558" width="10.125" style="507" customWidth="1"/>
    <col min="12559" max="12559" width="7.75" style="507" customWidth="1"/>
    <col min="12560" max="12560" width="7.5" style="507" customWidth="1"/>
    <col min="12561" max="12562" width="3.875" style="507" customWidth="1"/>
    <col min="12563" max="12800" width="9" style="507"/>
    <col min="12801" max="12801" width="5.75" style="507" customWidth="1"/>
    <col min="12802" max="12802" width="4.5" style="507" customWidth="1"/>
    <col min="12803" max="12803" width="17.5" style="507" customWidth="1"/>
    <col min="12804" max="12804" width="7.5" style="507" customWidth="1"/>
    <col min="12805" max="12805" width="10.25" style="507" customWidth="1"/>
    <col min="12806" max="12806" width="7.75" style="507" customWidth="1"/>
    <col min="12807" max="12807" width="7.5" style="507" customWidth="1"/>
    <col min="12808" max="12808" width="3.75" style="507" customWidth="1"/>
    <col min="12809" max="12810" width="3.875" style="507" customWidth="1"/>
    <col min="12811" max="12811" width="4.625" style="507" customWidth="1"/>
    <col min="12812" max="12812" width="17.5" style="507" customWidth="1"/>
    <col min="12813" max="12813" width="7.5" style="507" customWidth="1"/>
    <col min="12814" max="12814" width="10.125" style="507" customWidth="1"/>
    <col min="12815" max="12815" width="7.75" style="507" customWidth="1"/>
    <col min="12816" max="12816" width="7.5" style="507" customWidth="1"/>
    <col min="12817" max="12818" width="3.875" style="507" customWidth="1"/>
    <col min="12819" max="13056" width="9" style="507"/>
    <col min="13057" max="13057" width="5.75" style="507" customWidth="1"/>
    <col min="13058" max="13058" width="4.5" style="507" customWidth="1"/>
    <col min="13059" max="13059" width="17.5" style="507" customWidth="1"/>
    <col min="13060" max="13060" width="7.5" style="507" customWidth="1"/>
    <col min="13061" max="13061" width="10.25" style="507" customWidth="1"/>
    <col min="13062" max="13062" width="7.75" style="507" customWidth="1"/>
    <col min="13063" max="13063" width="7.5" style="507" customWidth="1"/>
    <col min="13064" max="13064" width="3.75" style="507" customWidth="1"/>
    <col min="13065" max="13066" width="3.875" style="507" customWidth="1"/>
    <col min="13067" max="13067" width="4.625" style="507" customWidth="1"/>
    <col min="13068" max="13068" width="17.5" style="507" customWidth="1"/>
    <col min="13069" max="13069" width="7.5" style="507" customWidth="1"/>
    <col min="13070" max="13070" width="10.125" style="507" customWidth="1"/>
    <col min="13071" max="13071" width="7.75" style="507" customWidth="1"/>
    <col min="13072" max="13072" width="7.5" style="507" customWidth="1"/>
    <col min="13073" max="13074" width="3.875" style="507" customWidth="1"/>
    <col min="13075" max="13312" width="9" style="507"/>
    <col min="13313" max="13313" width="5.75" style="507" customWidth="1"/>
    <col min="13314" max="13314" width="4.5" style="507" customWidth="1"/>
    <col min="13315" max="13315" width="17.5" style="507" customWidth="1"/>
    <col min="13316" max="13316" width="7.5" style="507" customWidth="1"/>
    <col min="13317" max="13317" width="10.25" style="507" customWidth="1"/>
    <col min="13318" max="13318" width="7.75" style="507" customWidth="1"/>
    <col min="13319" max="13319" width="7.5" style="507" customWidth="1"/>
    <col min="13320" max="13320" width="3.75" style="507" customWidth="1"/>
    <col min="13321" max="13322" width="3.875" style="507" customWidth="1"/>
    <col min="13323" max="13323" width="4.625" style="507" customWidth="1"/>
    <col min="13324" max="13324" width="17.5" style="507" customWidth="1"/>
    <col min="13325" max="13325" width="7.5" style="507" customWidth="1"/>
    <col min="13326" max="13326" width="10.125" style="507" customWidth="1"/>
    <col min="13327" max="13327" width="7.75" style="507" customWidth="1"/>
    <col min="13328" max="13328" width="7.5" style="507" customWidth="1"/>
    <col min="13329" max="13330" width="3.875" style="507" customWidth="1"/>
    <col min="13331" max="13568" width="9" style="507"/>
    <col min="13569" max="13569" width="5.75" style="507" customWidth="1"/>
    <col min="13570" max="13570" width="4.5" style="507" customWidth="1"/>
    <col min="13571" max="13571" width="17.5" style="507" customWidth="1"/>
    <col min="13572" max="13572" width="7.5" style="507" customWidth="1"/>
    <col min="13573" max="13573" width="10.25" style="507" customWidth="1"/>
    <col min="13574" max="13574" width="7.75" style="507" customWidth="1"/>
    <col min="13575" max="13575" width="7.5" style="507" customWidth="1"/>
    <col min="13576" max="13576" width="3.75" style="507" customWidth="1"/>
    <col min="13577" max="13578" width="3.875" style="507" customWidth="1"/>
    <col min="13579" max="13579" width="4.625" style="507" customWidth="1"/>
    <col min="13580" max="13580" width="17.5" style="507" customWidth="1"/>
    <col min="13581" max="13581" width="7.5" style="507" customWidth="1"/>
    <col min="13582" max="13582" width="10.125" style="507" customWidth="1"/>
    <col min="13583" max="13583" width="7.75" style="507" customWidth="1"/>
    <col min="13584" max="13584" width="7.5" style="507" customWidth="1"/>
    <col min="13585" max="13586" width="3.875" style="507" customWidth="1"/>
    <col min="13587" max="13824" width="9" style="507"/>
    <col min="13825" max="13825" width="5.75" style="507" customWidth="1"/>
    <col min="13826" max="13826" width="4.5" style="507" customWidth="1"/>
    <col min="13827" max="13827" width="17.5" style="507" customWidth="1"/>
    <col min="13828" max="13828" width="7.5" style="507" customWidth="1"/>
    <col min="13829" max="13829" width="10.25" style="507" customWidth="1"/>
    <col min="13830" max="13830" width="7.75" style="507" customWidth="1"/>
    <col min="13831" max="13831" width="7.5" style="507" customWidth="1"/>
    <col min="13832" max="13832" width="3.75" style="507" customWidth="1"/>
    <col min="13833" max="13834" width="3.875" style="507" customWidth="1"/>
    <col min="13835" max="13835" width="4.625" style="507" customWidth="1"/>
    <col min="13836" max="13836" width="17.5" style="507" customWidth="1"/>
    <col min="13837" max="13837" width="7.5" style="507" customWidth="1"/>
    <col min="13838" max="13838" width="10.125" style="507" customWidth="1"/>
    <col min="13839" max="13839" width="7.75" style="507" customWidth="1"/>
    <col min="13840" max="13840" width="7.5" style="507" customWidth="1"/>
    <col min="13841" max="13842" width="3.875" style="507" customWidth="1"/>
    <col min="13843" max="14080" width="9" style="507"/>
    <col min="14081" max="14081" width="5.75" style="507" customWidth="1"/>
    <col min="14082" max="14082" width="4.5" style="507" customWidth="1"/>
    <col min="14083" max="14083" width="17.5" style="507" customWidth="1"/>
    <col min="14084" max="14084" width="7.5" style="507" customWidth="1"/>
    <col min="14085" max="14085" width="10.25" style="507" customWidth="1"/>
    <col min="14086" max="14086" width="7.75" style="507" customWidth="1"/>
    <col min="14087" max="14087" width="7.5" style="507" customWidth="1"/>
    <col min="14088" max="14088" width="3.75" style="507" customWidth="1"/>
    <col min="14089" max="14090" width="3.875" style="507" customWidth="1"/>
    <col min="14091" max="14091" width="4.625" style="507" customWidth="1"/>
    <col min="14092" max="14092" width="17.5" style="507" customWidth="1"/>
    <col min="14093" max="14093" width="7.5" style="507" customWidth="1"/>
    <col min="14094" max="14094" width="10.125" style="507" customWidth="1"/>
    <col min="14095" max="14095" width="7.75" style="507" customWidth="1"/>
    <col min="14096" max="14096" width="7.5" style="507" customWidth="1"/>
    <col min="14097" max="14098" width="3.875" style="507" customWidth="1"/>
    <col min="14099" max="14336" width="9" style="507"/>
    <col min="14337" max="14337" width="5.75" style="507" customWidth="1"/>
    <col min="14338" max="14338" width="4.5" style="507" customWidth="1"/>
    <col min="14339" max="14339" width="17.5" style="507" customWidth="1"/>
    <col min="14340" max="14340" width="7.5" style="507" customWidth="1"/>
    <col min="14341" max="14341" width="10.25" style="507" customWidth="1"/>
    <col min="14342" max="14342" width="7.75" style="507" customWidth="1"/>
    <col min="14343" max="14343" width="7.5" style="507" customWidth="1"/>
    <col min="14344" max="14344" width="3.75" style="507" customWidth="1"/>
    <col min="14345" max="14346" width="3.875" style="507" customWidth="1"/>
    <col min="14347" max="14347" width="4.625" style="507" customWidth="1"/>
    <col min="14348" max="14348" width="17.5" style="507" customWidth="1"/>
    <col min="14349" max="14349" width="7.5" style="507" customWidth="1"/>
    <col min="14350" max="14350" width="10.125" style="507" customWidth="1"/>
    <col min="14351" max="14351" width="7.75" style="507" customWidth="1"/>
    <col min="14352" max="14352" width="7.5" style="507" customWidth="1"/>
    <col min="14353" max="14354" width="3.875" style="507" customWidth="1"/>
    <col min="14355" max="14592" width="9" style="507"/>
    <col min="14593" max="14593" width="5.75" style="507" customWidth="1"/>
    <col min="14594" max="14594" width="4.5" style="507" customWidth="1"/>
    <col min="14595" max="14595" width="17.5" style="507" customWidth="1"/>
    <col min="14596" max="14596" width="7.5" style="507" customWidth="1"/>
    <col min="14597" max="14597" width="10.25" style="507" customWidth="1"/>
    <col min="14598" max="14598" width="7.75" style="507" customWidth="1"/>
    <col min="14599" max="14599" width="7.5" style="507" customWidth="1"/>
    <col min="14600" max="14600" width="3.75" style="507" customWidth="1"/>
    <col min="14601" max="14602" width="3.875" style="507" customWidth="1"/>
    <col min="14603" max="14603" width="4.625" style="507" customWidth="1"/>
    <col min="14604" max="14604" width="17.5" style="507" customWidth="1"/>
    <col min="14605" max="14605" width="7.5" style="507" customWidth="1"/>
    <col min="14606" max="14606" width="10.125" style="507" customWidth="1"/>
    <col min="14607" max="14607" width="7.75" style="507" customWidth="1"/>
    <col min="14608" max="14608" width="7.5" style="507" customWidth="1"/>
    <col min="14609" max="14610" width="3.875" style="507" customWidth="1"/>
    <col min="14611" max="14848" width="9" style="507"/>
    <col min="14849" max="14849" width="5.75" style="507" customWidth="1"/>
    <col min="14850" max="14850" width="4.5" style="507" customWidth="1"/>
    <col min="14851" max="14851" width="17.5" style="507" customWidth="1"/>
    <col min="14852" max="14852" width="7.5" style="507" customWidth="1"/>
    <col min="14853" max="14853" width="10.25" style="507" customWidth="1"/>
    <col min="14854" max="14854" width="7.75" style="507" customWidth="1"/>
    <col min="14855" max="14855" width="7.5" style="507" customWidth="1"/>
    <col min="14856" max="14856" width="3.75" style="507" customWidth="1"/>
    <col min="14857" max="14858" width="3.875" style="507" customWidth="1"/>
    <col min="14859" max="14859" width="4.625" style="507" customWidth="1"/>
    <col min="14860" max="14860" width="17.5" style="507" customWidth="1"/>
    <col min="14861" max="14861" width="7.5" style="507" customWidth="1"/>
    <col min="14862" max="14862" width="10.125" style="507" customWidth="1"/>
    <col min="14863" max="14863" width="7.75" style="507" customWidth="1"/>
    <col min="14864" max="14864" width="7.5" style="507" customWidth="1"/>
    <col min="14865" max="14866" width="3.875" style="507" customWidth="1"/>
    <col min="14867" max="15104" width="9" style="507"/>
    <col min="15105" max="15105" width="5.75" style="507" customWidth="1"/>
    <col min="15106" max="15106" width="4.5" style="507" customWidth="1"/>
    <col min="15107" max="15107" width="17.5" style="507" customWidth="1"/>
    <col min="15108" max="15108" width="7.5" style="507" customWidth="1"/>
    <col min="15109" max="15109" width="10.25" style="507" customWidth="1"/>
    <col min="15110" max="15110" width="7.75" style="507" customWidth="1"/>
    <col min="15111" max="15111" width="7.5" style="507" customWidth="1"/>
    <col min="15112" max="15112" width="3.75" style="507" customWidth="1"/>
    <col min="15113" max="15114" width="3.875" style="507" customWidth="1"/>
    <col min="15115" max="15115" width="4.625" style="507" customWidth="1"/>
    <col min="15116" max="15116" width="17.5" style="507" customWidth="1"/>
    <col min="15117" max="15117" width="7.5" style="507" customWidth="1"/>
    <col min="15118" max="15118" width="10.125" style="507" customWidth="1"/>
    <col min="15119" max="15119" width="7.75" style="507" customWidth="1"/>
    <col min="15120" max="15120" width="7.5" style="507" customWidth="1"/>
    <col min="15121" max="15122" width="3.875" style="507" customWidth="1"/>
    <col min="15123" max="15360" width="9" style="507"/>
    <col min="15361" max="15361" width="5.75" style="507" customWidth="1"/>
    <col min="15362" max="15362" width="4.5" style="507" customWidth="1"/>
    <col min="15363" max="15363" width="17.5" style="507" customWidth="1"/>
    <col min="15364" max="15364" width="7.5" style="507" customWidth="1"/>
    <col min="15365" max="15365" width="10.25" style="507" customWidth="1"/>
    <col min="15366" max="15366" width="7.75" style="507" customWidth="1"/>
    <col min="15367" max="15367" width="7.5" style="507" customWidth="1"/>
    <col min="15368" max="15368" width="3.75" style="507" customWidth="1"/>
    <col min="15369" max="15370" width="3.875" style="507" customWidth="1"/>
    <col min="15371" max="15371" width="4.625" style="507" customWidth="1"/>
    <col min="15372" max="15372" width="17.5" style="507" customWidth="1"/>
    <col min="15373" max="15373" width="7.5" style="507" customWidth="1"/>
    <col min="15374" max="15374" width="10.125" style="507" customWidth="1"/>
    <col min="15375" max="15375" width="7.75" style="507" customWidth="1"/>
    <col min="15376" max="15376" width="7.5" style="507" customWidth="1"/>
    <col min="15377" max="15378" width="3.875" style="507" customWidth="1"/>
    <col min="15379" max="15616" width="9" style="507"/>
    <col min="15617" max="15617" width="5.75" style="507" customWidth="1"/>
    <col min="15618" max="15618" width="4.5" style="507" customWidth="1"/>
    <col min="15619" max="15619" width="17.5" style="507" customWidth="1"/>
    <col min="15620" max="15620" width="7.5" style="507" customWidth="1"/>
    <col min="15621" max="15621" width="10.25" style="507" customWidth="1"/>
    <col min="15622" max="15622" width="7.75" style="507" customWidth="1"/>
    <col min="15623" max="15623" width="7.5" style="507" customWidth="1"/>
    <col min="15624" max="15624" width="3.75" style="507" customWidth="1"/>
    <col min="15625" max="15626" width="3.875" style="507" customWidth="1"/>
    <col min="15627" max="15627" width="4.625" style="507" customWidth="1"/>
    <col min="15628" max="15628" width="17.5" style="507" customWidth="1"/>
    <col min="15629" max="15629" width="7.5" style="507" customWidth="1"/>
    <col min="15630" max="15630" width="10.125" style="507" customWidth="1"/>
    <col min="15631" max="15631" width="7.75" style="507" customWidth="1"/>
    <col min="15632" max="15632" width="7.5" style="507" customWidth="1"/>
    <col min="15633" max="15634" width="3.875" style="507" customWidth="1"/>
    <col min="15635" max="15872" width="9" style="507"/>
    <col min="15873" max="15873" width="5.75" style="507" customWidth="1"/>
    <col min="15874" max="15874" width="4.5" style="507" customWidth="1"/>
    <col min="15875" max="15875" width="17.5" style="507" customWidth="1"/>
    <col min="15876" max="15876" width="7.5" style="507" customWidth="1"/>
    <col min="15877" max="15877" width="10.25" style="507" customWidth="1"/>
    <col min="15878" max="15878" width="7.75" style="507" customWidth="1"/>
    <col min="15879" max="15879" width="7.5" style="507" customWidth="1"/>
    <col min="15880" max="15880" width="3.75" style="507" customWidth="1"/>
    <col min="15881" max="15882" width="3.875" style="507" customWidth="1"/>
    <col min="15883" max="15883" width="4.625" style="507" customWidth="1"/>
    <col min="15884" max="15884" width="17.5" style="507" customWidth="1"/>
    <col min="15885" max="15885" width="7.5" style="507" customWidth="1"/>
    <col min="15886" max="15886" width="10.125" style="507" customWidth="1"/>
    <col min="15887" max="15887" width="7.75" style="507" customWidth="1"/>
    <col min="15888" max="15888" width="7.5" style="507" customWidth="1"/>
    <col min="15889" max="15890" width="3.875" style="507" customWidth="1"/>
    <col min="15891" max="16128" width="9" style="507"/>
    <col min="16129" max="16129" width="5.75" style="507" customWidth="1"/>
    <col min="16130" max="16130" width="4.5" style="507" customWidth="1"/>
    <col min="16131" max="16131" width="17.5" style="507" customWidth="1"/>
    <col min="16132" max="16132" width="7.5" style="507" customWidth="1"/>
    <col min="16133" max="16133" width="10.25" style="507" customWidth="1"/>
    <col min="16134" max="16134" width="7.75" style="507" customWidth="1"/>
    <col min="16135" max="16135" width="7.5" style="507" customWidth="1"/>
    <col min="16136" max="16136" width="3.75" style="507" customWidth="1"/>
    <col min="16137" max="16138" width="3.875" style="507" customWidth="1"/>
    <col min="16139" max="16139" width="4.625" style="507" customWidth="1"/>
    <col min="16140" max="16140" width="17.5" style="507" customWidth="1"/>
    <col min="16141" max="16141" width="7.5" style="507" customWidth="1"/>
    <col min="16142" max="16142" width="10.125" style="507" customWidth="1"/>
    <col min="16143" max="16143" width="7.75" style="507" customWidth="1"/>
    <col min="16144" max="16144" width="7.5" style="507" customWidth="1"/>
    <col min="16145" max="16146" width="3.875" style="507" customWidth="1"/>
    <col min="16147" max="16384" width="9" style="507"/>
  </cols>
  <sheetData>
    <row r="2" spans="2:18" ht="15.75" x14ac:dyDescent="0.25">
      <c r="N2" s="543"/>
    </row>
    <row r="3" spans="2:18" ht="18" x14ac:dyDescent="0.25">
      <c r="D3" s="540" t="s">
        <v>259</v>
      </c>
      <c r="M3" s="517"/>
    </row>
    <row r="4" spans="2:18" ht="18" x14ac:dyDescent="0.25">
      <c r="D4" s="540" t="s">
        <v>258</v>
      </c>
    </row>
    <row r="6" spans="2:18" s="517" customFormat="1" ht="26.25" x14ac:dyDescent="0.4">
      <c r="B6" s="542" t="s">
        <v>257</v>
      </c>
      <c r="D6" s="540"/>
      <c r="F6" s="535"/>
      <c r="G6" s="540"/>
      <c r="H6" s="541"/>
      <c r="I6" s="540"/>
      <c r="J6" s="539" t="str">
        <f>IF(ISNONTEXT('[8]Organizacija natjecanja'!H$2)=TRUE,"",'[8]Organizacija natjecanja'!H$2)</f>
        <v xml:space="preserve"> III ZONA</v>
      </c>
      <c r="N6" s="533" t="str">
        <f>IF(ISNONTEXT('[8]Organizacija natjecanja'!H$11)=TRUE,"",'[8]Organizacija natjecanja'!H$11)</f>
        <v>LOV RIBE UDICOM NA PLOVAK</v>
      </c>
      <c r="O6" s="535"/>
      <c r="Q6" s="538"/>
    </row>
    <row r="7" spans="2:18" s="533" customFormat="1" ht="18" x14ac:dyDescent="0.25">
      <c r="B7" s="536" t="s">
        <v>254</v>
      </c>
      <c r="D7" s="537"/>
      <c r="E7" s="537" t="str">
        <f>IF(ISNONTEXT('[8]Organizacija natjecanja'!H$4)=TRUE,"",'[8]Organizacija natjecanja'!H$4)</f>
        <v>STARA MURA ŽABNIK</v>
      </c>
      <c r="F7" s="535"/>
      <c r="G7" s="537"/>
      <c r="H7" s="513"/>
      <c r="I7" s="536" t="s">
        <v>252</v>
      </c>
      <c r="K7" s="533" t="str">
        <f>IF(ISNONTEXT('[8]Organizacija natjecanja'!H$5)=TRUE,"",'[8]Organizacija natjecanja'!H$5)</f>
        <v>19.05.2024. ŽABNIK</v>
      </c>
      <c r="O7" s="535" t="s">
        <v>250</v>
      </c>
      <c r="P7" s="534" t="str">
        <f>IF(ISNONTEXT('[8]Organizacija natjecanja'!H$9)=TRUE,"",'[8]Organizacija natjecanja'!H$9)</f>
        <v>JUNIORI</v>
      </c>
    </row>
    <row r="8" spans="2:18" ht="12" customHeight="1" thickBot="1" x14ac:dyDescent="0.25"/>
    <row r="9" spans="2:18" s="532" customFormat="1" ht="25.5" customHeight="1" thickBot="1" x14ac:dyDescent="0.3">
      <c r="B9" s="531" t="s">
        <v>25</v>
      </c>
      <c r="C9" s="529" t="s">
        <v>3</v>
      </c>
      <c r="D9" s="529" t="s">
        <v>34</v>
      </c>
      <c r="E9" s="529" t="s">
        <v>249</v>
      </c>
      <c r="F9" s="530" t="s">
        <v>36</v>
      </c>
      <c r="G9" s="529" t="s">
        <v>248</v>
      </c>
      <c r="H9" s="792" t="s">
        <v>247</v>
      </c>
      <c r="I9" s="793"/>
      <c r="K9" s="531" t="s">
        <v>25</v>
      </c>
      <c r="L9" s="529" t="s">
        <v>3</v>
      </c>
      <c r="M9" s="529" t="s">
        <v>34</v>
      </c>
      <c r="N9" s="529" t="s">
        <v>249</v>
      </c>
      <c r="O9" s="530" t="s">
        <v>36</v>
      </c>
      <c r="P9" s="529" t="s">
        <v>248</v>
      </c>
      <c r="Q9" s="792" t="s">
        <v>247</v>
      </c>
      <c r="R9" s="793"/>
    </row>
    <row r="10" spans="2:18" ht="12" customHeight="1" thickBot="1" x14ac:dyDescent="0.25">
      <c r="K10" s="510"/>
      <c r="M10" s="510"/>
      <c r="P10" s="510"/>
      <c r="Q10" s="511"/>
      <c r="R10" s="510"/>
    </row>
    <row r="11" spans="2:18" s="512" customFormat="1" ht="15" customHeight="1" x14ac:dyDescent="0.2">
      <c r="B11" s="527">
        <f>IF(ISNUMBER(D11)=TRUE,VLOOKUP(B16,'[8]Obračun rezultata A sektora'!$D$2:$J$51,7,0),"")</f>
        <v>7</v>
      </c>
      <c r="C11" s="526" t="str">
        <f>VLOOKUP(B16,'[8]Obračun rezultata A sektora'!$D$2:$E$51,2,FALSE)</f>
        <v>Fabricio Ištvanek</v>
      </c>
      <c r="D11" s="525">
        <f>VLOOKUP(B16,'[8]Obračun rezultata A sektora'!$D$2:$H$51,5,FALSE)</f>
        <v>3</v>
      </c>
      <c r="E11" s="524">
        <f>IF(AND(ISNUMBER(D11)=TRUE,ISNUMBER(F11)=TRUE),VLOOKUP(B16,'[8]Obračun rezultata A sektora'!$D$2:$I$51,3,FALSE),"")</f>
        <v>9353</v>
      </c>
      <c r="F11" s="523">
        <f>VLOOKUP(B16,'[8]Obračun rezultata A sektora'!D$2:$G$51,4,FALSE)</f>
        <v>1</v>
      </c>
      <c r="G11" s="523">
        <f>VLOOKUP(C11,'[8]Pojedinačni plasman'!$A$6:$G$155,7,FALSE)</f>
        <v>3</v>
      </c>
      <c r="H11" s="786">
        <f>VLOOKUP(B16,'[8]Ekipni plasman'!$B$6:$F$55,5,FALSE)</f>
        <v>1</v>
      </c>
      <c r="I11" s="787"/>
      <c r="K11" s="527" t="str">
        <f>IF(ISNUMBER(M11)=TRUE,VLOOKUP(K16,'[8]Obračun rezultata A sektora'!$D$2:$J$51,7,0),"")</f>
        <v/>
      </c>
      <c r="L11" s="526" t="str">
        <f>VLOOKUP(K16,'[8]Obračun rezultata A sektora'!$D$2:$E$51,2,FALSE)</f>
        <v/>
      </c>
      <c r="M11" s="525" t="str">
        <f>VLOOKUP(K16,'[8]Obračun rezultata A sektora'!$D$2:$H$51,5,FALSE)</f>
        <v/>
      </c>
      <c r="N11" s="524" t="str">
        <f>IF(AND(ISNUMBER(M11)=TRUE,ISNUMBER(O11)=TRUE),VLOOKUP(K16,'[8]Obračun rezultata A sektora'!$D$2:$I$51,3,FALSE),"")</f>
        <v/>
      </c>
      <c r="O11" s="523" t="str">
        <f>VLOOKUP(K16,'[8]Obračun rezultata A sektora'!D$2:$G$51,4,FALSE)</f>
        <v/>
      </c>
      <c r="P11" s="523" t="str">
        <f>VLOOKUP(L11,'[8]Pojedinačni plasman'!$A$6:$G$155,7,FALSE)</f>
        <v/>
      </c>
      <c r="Q11" s="786" t="str">
        <f>VLOOKUP(K16,'[8]Ekipni plasman'!$B$6:$F$55,5,FALSE)</f>
        <v/>
      </c>
      <c r="R11" s="787"/>
    </row>
    <row r="12" spans="2:18" s="512" customFormat="1" ht="15" customHeight="1" x14ac:dyDescent="0.2">
      <c r="B12" s="521">
        <f>IF(ISNUMBER(D12)=TRUE,VLOOKUP(B16,'[8]Obračun rezultata B sektora'!$D$2:$J$51,7,0),"")</f>
        <v>8</v>
      </c>
      <c r="C12" s="522" t="str">
        <f>VLOOKUP(B16,'[8]Obračun rezultata B sektora'!$D$2:$E$51,2,FALSE)</f>
        <v>Leon Jug</v>
      </c>
      <c r="D12" s="518">
        <f>VLOOKUP(B16,'[8]Obračun rezultata B sektora'!$D$2:$H$51,5,FALSE)</f>
        <v>3</v>
      </c>
      <c r="E12" s="520">
        <f>IF(AND(ISNUMBER(D12)=TRUE,ISNUMBER(F12)=TRUE),VLOOKUP(B16,'[8]Obračun rezultata B sektora'!$D$2:$I$51,3,FALSE),"")</f>
        <v>9521</v>
      </c>
      <c r="F12" s="519">
        <f>VLOOKUP(B16,'[8]Obračun rezultata B sektora'!D$2:$G$51,4,FALSE)</f>
        <v>2</v>
      </c>
      <c r="G12" s="519">
        <f>VLOOKUP(C12,'[8]Pojedinačni plasman'!$A$6:$G$155,7,FALSE)</f>
        <v>5</v>
      </c>
      <c r="H12" s="788"/>
      <c r="I12" s="789"/>
      <c r="K12" s="521" t="str">
        <f>IF(ISNUMBER(M12)=TRUE,VLOOKUP(K16,'[8]Obračun rezultata B sektora'!$D$2:$J$51,7,0),"")</f>
        <v/>
      </c>
      <c r="L12" s="522" t="str">
        <f>VLOOKUP(K16,'[8]Obračun rezultata B sektora'!$D$2:$E$51,2,FALSE)</f>
        <v/>
      </c>
      <c r="M12" s="518" t="str">
        <f>VLOOKUP(K16,'[8]Obračun rezultata B sektora'!$D$2:$H$51,5,FALSE)</f>
        <v/>
      </c>
      <c r="N12" s="520" t="str">
        <f>IF(AND(ISNUMBER(M12)=TRUE,ISNUMBER(O12)=TRUE),VLOOKUP(K16,'[8]Obračun rezultata B sektora'!$D$2:$I$51,3,FALSE),"")</f>
        <v/>
      </c>
      <c r="O12" s="519" t="str">
        <f>VLOOKUP(K16,'[8]Obračun rezultata B sektora'!D$2:$G$51,4,FALSE)</f>
        <v/>
      </c>
      <c r="P12" s="519" t="str">
        <f>VLOOKUP(L12,'[8]Pojedinačni plasman'!$A$6:$G$155,7,FALSE)</f>
        <v/>
      </c>
      <c r="Q12" s="788"/>
      <c r="R12" s="789"/>
    </row>
    <row r="13" spans="2:18" s="512" customFormat="1" ht="15" customHeight="1" x14ac:dyDescent="0.2">
      <c r="B13" s="521">
        <f>IF(ISNUMBER(D13)=TRUE,VLOOKUP(B16,'[8]Obračun rezultata C sektora'!$D$2:$J$51,7,0),"")</f>
        <v>9</v>
      </c>
      <c r="C13" s="522" t="str">
        <f>VLOOKUP(B16,'[8]Obračun rezultata C sektora'!$D$2:$E$51,2,FALSE)</f>
        <v>Patrik Kovač</v>
      </c>
      <c r="D13" s="518">
        <f>VLOOKUP(B16,'[8]Obračun rezultata C sektora'!$D$2:$H$51,5,FALSE)</f>
        <v>3</v>
      </c>
      <c r="E13" s="520">
        <f>IF(AND(ISNUMBER(D13)=TRUE,ISNUMBER(F13)=TRUE),VLOOKUP(B16,'[8]Obračun rezultata C sektora'!$D$2:$I$51,3,FALSE),"")</f>
        <v>12326</v>
      </c>
      <c r="F13" s="519">
        <f>VLOOKUP(B16,'[8]Obračun rezultata C sektora'!D$2:$G$51,4,FALSE)</f>
        <v>2</v>
      </c>
      <c r="G13" s="519">
        <f>VLOOKUP(C13,'[8]Pojedinačni plasman'!$A$6:$G$155,7,FALSE)</f>
        <v>4</v>
      </c>
      <c r="H13" s="788"/>
      <c r="I13" s="789"/>
      <c r="K13" s="521" t="str">
        <f>IF(ISNUMBER(M13)=TRUE,VLOOKUP(K16,'[8]Obračun rezultata C sektora'!$D$2:$J$51,7,0),"")</f>
        <v/>
      </c>
      <c r="L13" s="522" t="str">
        <f>VLOOKUP(K16,'[8]Obračun rezultata C sektora'!$D$2:$E$51,2,FALSE)</f>
        <v/>
      </c>
      <c r="M13" s="518" t="str">
        <f>VLOOKUP(K16,'[8]Obračun rezultata C sektora'!$D$2:$H$51,5,FALSE)</f>
        <v/>
      </c>
      <c r="N13" s="520" t="str">
        <f>IF(AND(ISNUMBER(M13)=TRUE,ISNUMBER(O13)=TRUE),VLOOKUP(K16,'[8]Obračun rezultata C sektora'!$D$2:$I$51,3,FALSE),"")</f>
        <v/>
      </c>
      <c r="O13" s="519" t="str">
        <f>VLOOKUP(K16,'[8]Obračun rezultata C sektora'!D$2:$G$51,4,FALSE)</f>
        <v/>
      </c>
      <c r="P13" s="519" t="str">
        <f>VLOOKUP(L13,'[8]Pojedinačni plasman'!$A$6:$G$155,7,FALSE)</f>
        <v/>
      </c>
      <c r="Q13" s="788"/>
      <c r="R13" s="789"/>
    </row>
    <row r="14" spans="2:18" s="512" customFormat="1" ht="15" customHeight="1" x14ac:dyDescent="0.2">
      <c r="B14" s="521"/>
      <c r="C14" s="520"/>
      <c r="D14" s="518"/>
      <c r="E14" s="520"/>
      <c r="F14" s="519"/>
      <c r="G14" s="519"/>
      <c r="H14" s="788"/>
      <c r="I14" s="789"/>
      <c r="K14" s="521"/>
      <c r="L14" s="520"/>
      <c r="M14" s="518"/>
      <c r="N14" s="520"/>
      <c r="O14" s="519"/>
      <c r="P14" s="519"/>
      <c r="Q14" s="788"/>
      <c r="R14" s="789"/>
    </row>
    <row r="15" spans="2:18" s="512" customFormat="1" ht="15" customHeight="1" x14ac:dyDescent="0.2">
      <c r="B15" s="521"/>
      <c r="C15" s="520"/>
      <c r="D15" s="518"/>
      <c r="E15" s="520"/>
      <c r="F15" s="519"/>
      <c r="G15" s="519"/>
      <c r="H15" s="788"/>
      <c r="I15" s="789"/>
      <c r="K15" s="521"/>
      <c r="L15" s="520"/>
      <c r="M15" s="518"/>
      <c r="N15" s="520"/>
      <c r="O15" s="519"/>
      <c r="P15" s="519"/>
      <c r="Q15" s="788"/>
      <c r="R15" s="789"/>
    </row>
    <row r="16" spans="2:18" s="517" customFormat="1" ht="21" thickBot="1" x14ac:dyDescent="0.35">
      <c r="B16" s="783" t="str">
        <f>IF(ISNONTEXT('[8]Ekipni plasman'!$B$6)=FALSE,'[8]Ekipni plasman'!$B$6,"")</f>
        <v>TSH Čakovec</v>
      </c>
      <c r="C16" s="784"/>
      <c r="D16" s="785"/>
      <c r="E16" s="516">
        <f>VLOOKUP(B16,'[8]Ekipni plasman'!$B$6:$F$55,3,FALSE)</f>
        <v>31200</v>
      </c>
      <c r="F16" s="515">
        <f>VLOOKUP(B16,'[8]Ekipni plasman'!$B$6:$F$55,2,FALSE)</f>
        <v>5</v>
      </c>
      <c r="G16" s="514"/>
      <c r="H16" s="790"/>
      <c r="I16" s="791"/>
      <c r="K16" s="783" t="str">
        <f>IF(ISNONTEXT('[8]Ekipni plasman'!$B$16)=FALSE,'[8]Ekipni plasman'!$B$16,"")</f>
        <v/>
      </c>
      <c r="L16" s="784"/>
      <c r="M16" s="785"/>
      <c r="N16" s="516" t="str">
        <f>VLOOKUP(K16,'[8]Ekipni plasman'!$B$6:$F$55,3,FALSE)</f>
        <v/>
      </c>
      <c r="O16" s="515" t="str">
        <f>VLOOKUP(K16,'[8]Ekipni plasman'!$B$6:$F$55,2,FALSE)</f>
        <v/>
      </c>
      <c r="P16" s="514"/>
      <c r="Q16" s="790"/>
      <c r="R16" s="791"/>
    </row>
    <row r="17" spans="2:18" ht="12" customHeight="1" thickBot="1" x14ac:dyDescent="0.25">
      <c r="K17" s="510"/>
      <c r="M17" s="510"/>
      <c r="P17" s="510"/>
      <c r="Q17" s="511"/>
      <c r="R17" s="510"/>
    </row>
    <row r="18" spans="2:18" s="512" customFormat="1" ht="15" customHeight="1" x14ac:dyDescent="0.2">
      <c r="B18" s="527">
        <f>IF(ISNUMBER(D18)=TRUE,VLOOKUP(B23,'[8]Obračun rezultata A sektora'!$D$2:$J$51,7,0),"")</f>
        <v>10</v>
      </c>
      <c r="C18" s="526" t="str">
        <f>VLOOKUP(B23,'[8]Obračun rezultata A sektora'!$D$2:$E$51,2,FALSE)</f>
        <v>Fabijan Lesjak</v>
      </c>
      <c r="D18" s="525">
        <f>VLOOKUP(B23,'[8]Obračun rezultata A sektora'!$D$2:$H$51,5,FALSE)</f>
        <v>4</v>
      </c>
      <c r="E18" s="524">
        <f>IF(AND(ISNUMBER(D18)=TRUE,ISNUMBER(F18)=TRUE),VLOOKUP(B23,'[8]Obračun rezultata A sektora'!$D$2:$I$51,3,FALSE),"")</f>
        <v>2211</v>
      </c>
      <c r="F18" s="523">
        <f>VLOOKUP(B23,'[8]Obračun rezultata A sektora'!D$2:$G$51,4,FALSE)</f>
        <v>3</v>
      </c>
      <c r="G18" s="523">
        <f>VLOOKUP(C18,'[8]Pojedinačni plasman'!$A$6:$G$155,7,FALSE)</f>
        <v>9</v>
      </c>
      <c r="H18" s="786">
        <f>VLOOKUP(B23,'[8]Ekipni plasman'!$B$6:$F$55,5,FALSE)</f>
        <v>2</v>
      </c>
      <c r="I18" s="787"/>
      <c r="K18" s="527" t="str">
        <f>IF(ISNUMBER(M18)=TRUE,VLOOKUP(K23,'[8]Obračun rezultata A sektora'!$D$2:$J$51,7,0),"")</f>
        <v/>
      </c>
      <c r="L18" s="526" t="str">
        <f>VLOOKUP(K23,'[8]Obračun rezultata A sektora'!$D$2:$E$51,2,FALSE)</f>
        <v/>
      </c>
      <c r="M18" s="525" t="str">
        <f>VLOOKUP(K23,'[8]Obračun rezultata A sektora'!$D$2:$H$51,5,FALSE)</f>
        <v/>
      </c>
      <c r="N18" s="524" t="str">
        <f>IF(AND(ISNUMBER(M18)=TRUE,ISNUMBER(O18)=TRUE),VLOOKUP(K23,'[8]Obračun rezultata A sektora'!$D$2:$I$51,3,FALSE),"")</f>
        <v/>
      </c>
      <c r="O18" s="523" t="str">
        <f>VLOOKUP(K23,'[8]Obračun rezultata A sektora'!D$2:$G$51,4,FALSE)</f>
        <v/>
      </c>
      <c r="P18" s="523" t="str">
        <f>VLOOKUP(L18,'[8]Pojedinačni plasman'!$A$6:$G$155,7,FALSE)</f>
        <v/>
      </c>
      <c r="Q18" s="786" t="str">
        <f>VLOOKUP(K23,'[8]Ekipni plasman'!$B$6:$F$55,5,FALSE)</f>
        <v/>
      </c>
      <c r="R18" s="787"/>
    </row>
    <row r="19" spans="2:18" s="512" customFormat="1" ht="15" customHeight="1" x14ac:dyDescent="0.2">
      <c r="B19" s="521">
        <f>IF(ISNUMBER(D19)=TRUE,VLOOKUP(B23,'[8]Obračun rezultata B sektora'!$D$2:$J$51,7,0),"")</f>
        <v>11</v>
      </c>
      <c r="C19" s="522" t="str">
        <f>VLOOKUP(B23,'[8]Obračun rezultata B sektora'!$D$2:$E$51,2,FALSE)</f>
        <v>Mihael Hederić</v>
      </c>
      <c r="D19" s="518">
        <f>VLOOKUP(B23,'[8]Obračun rezultata B sektora'!$D$2:$H$51,5,FALSE)</f>
        <v>4</v>
      </c>
      <c r="E19" s="520">
        <f>IF(AND(ISNUMBER(D19)=TRUE,ISNUMBER(F19)=TRUE),VLOOKUP(B23,'[8]Obračun rezultata B sektora'!$D$2:$I$51,3,FALSE),"")</f>
        <v>11386</v>
      </c>
      <c r="F19" s="519">
        <f>VLOOKUP(B23,'[8]Obračun rezultata B sektora'!D$2:$G$51,4,FALSE)</f>
        <v>1</v>
      </c>
      <c r="G19" s="519">
        <f>VLOOKUP(C19,'[8]Pojedinačni plasman'!$A$6:$G$155,7,FALSE)</f>
        <v>2</v>
      </c>
      <c r="H19" s="788"/>
      <c r="I19" s="789"/>
      <c r="K19" s="521" t="str">
        <f>IF(ISNUMBER(M19)=TRUE,VLOOKUP(K23,'[8]Obračun rezultata B sektora'!$D$2:$J$51,7,0),"")</f>
        <v/>
      </c>
      <c r="L19" s="522" t="str">
        <f>VLOOKUP(K23,'[8]Obračun rezultata B sektora'!$D$2:$E$51,2,FALSE)</f>
        <v/>
      </c>
      <c r="M19" s="518" t="str">
        <f>VLOOKUP(K23,'[8]Obračun rezultata B sektora'!$D$2:$H$51,5,FALSE)</f>
        <v/>
      </c>
      <c r="N19" s="520" t="str">
        <f>IF(AND(ISNUMBER(M19)=TRUE,ISNUMBER(O19)=TRUE),VLOOKUP(K23,'[8]Obračun rezultata B sektora'!$D$2:$I$51,3,FALSE),"")</f>
        <v/>
      </c>
      <c r="O19" s="519" t="str">
        <f>VLOOKUP(K23,'[8]Obračun rezultata B sektora'!D$2:$G$51,4,FALSE)</f>
        <v/>
      </c>
      <c r="P19" s="519" t="str">
        <f>VLOOKUP(L19,'[8]Pojedinačni plasman'!$A$6:$G$155,7,FALSE)</f>
        <v/>
      </c>
      <c r="Q19" s="788"/>
      <c r="R19" s="789"/>
    </row>
    <row r="20" spans="2:18" s="512" customFormat="1" ht="15" customHeight="1" x14ac:dyDescent="0.2">
      <c r="B20" s="521">
        <f>IF(ISNUMBER(D20)=TRUE,VLOOKUP(B23,'[8]Obračun rezultata C sektora'!$D$2:$J$51,7,0),"")</f>
        <v>12</v>
      </c>
      <c r="C20" s="522" t="str">
        <f>VLOOKUP(B23,'[8]Obračun rezultata C sektora'!$D$2:$E$51,2,FALSE)</f>
        <v>Lovro Rodek</v>
      </c>
      <c r="D20" s="518">
        <f>VLOOKUP(B23,'[8]Obračun rezultata C sektora'!$D$2:$H$51,5,FALSE)</f>
        <v>4</v>
      </c>
      <c r="E20" s="520">
        <f>IF(AND(ISNUMBER(D20)=TRUE,ISNUMBER(F20)=TRUE),VLOOKUP(B23,'[8]Obračun rezultata C sektora'!$D$2:$I$51,3,FALSE),"")</f>
        <v>13256</v>
      </c>
      <c r="F20" s="519">
        <f>VLOOKUP(B23,'[8]Obračun rezultata C sektora'!D$2:$G$51,4,FALSE)</f>
        <v>1</v>
      </c>
      <c r="G20" s="519">
        <f>VLOOKUP(C20,'[8]Pojedinačni plasman'!$A$6:$G$155,7,FALSE)</f>
        <v>1</v>
      </c>
      <c r="H20" s="788"/>
      <c r="I20" s="789"/>
      <c r="K20" s="521" t="str">
        <f>IF(ISNUMBER(M20)=TRUE,VLOOKUP(K23,'[8]Obračun rezultata C sektora'!$D$2:$J$51,7,0),"")</f>
        <v/>
      </c>
      <c r="L20" s="522" t="str">
        <f>VLOOKUP(K23,'[8]Obračun rezultata C sektora'!$D$2:$E$51,2,FALSE)</f>
        <v/>
      </c>
      <c r="M20" s="518" t="str">
        <f>VLOOKUP(K23,'[8]Obračun rezultata C sektora'!$D$2:$H$51,5,FALSE)</f>
        <v/>
      </c>
      <c r="N20" s="520" t="str">
        <f>IF(AND(ISNUMBER(M20)=TRUE,ISNUMBER(O20)=TRUE),VLOOKUP(K23,'[8]Obračun rezultata C sektora'!$D$2:$I$51,3,FALSE),"")</f>
        <v/>
      </c>
      <c r="O20" s="519" t="str">
        <f>VLOOKUP(K23,'[8]Obračun rezultata C sektora'!D$2:$G$51,4,FALSE)</f>
        <v/>
      </c>
      <c r="P20" s="519" t="str">
        <f>VLOOKUP(L20,'[8]Pojedinačni plasman'!$A$6:$G$155,7,FALSE)</f>
        <v/>
      </c>
      <c r="Q20" s="788"/>
      <c r="R20" s="789"/>
    </row>
    <row r="21" spans="2:18" s="512" customFormat="1" ht="15" customHeight="1" x14ac:dyDescent="0.2">
      <c r="B21" s="521"/>
      <c r="C21" s="520"/>
      <c r="D21" s="518"/>
      <c r="E21" s="520"/>
      <c r="F21" s="519"/>
      <c r="G21" s="519"/>
      <c r="H21" s="788"/>
      <c r="I21" s="789"/>
      <c r="K21" s="521"/>
      <c r="L21" s="520"/>
      <c r="M21" s="518"/>
      <c r="N21" s="520"/>
      <c r="O21" s="519"/>
      <c r="P21" s="519"/>
      <c r="Q21" s="788"/>
      <c r="R21" s="789"/>
    </row>
    <row r="22" spans="2:18" s="512" customFormat="1" ht="15" customHeight="1" x14ac:dyDescent="0.2">
      <c r="B22" s="521"/>
      <c r="C22" s="520"/>
      <c r="D22" s="518"/>
      <c r="E22" s="520"/>
      <c r="F22" s="519"/>
      <c r="G22" s="519"/>
      <c r="H22" s="788"/>
      <c r="I22" s="789"/>
      <c r="K22" s="521"/>
      <c r="L22" s="520"/>
      <c r="M22" s="518"/>
      <c r="N22" s="520"/>
      <c r="O22" s="519"/>
      <c r="P22" s="519"/>
      <c r="Q22" s="788"/>
      <c r="R22" s="789"/>
    </row>
    <row r="23" spans="2:18" s="517" customFormat="1" ht="21" thickBot="1" x14ac:dyDescent="0.35">
      <c r="B23" s="783" t="str">
        <f>IF(ISNONTEXT('[8]Ekipni plasman'!$B$7)=FALSE,'[8]Ekipni plasman'!$B$7,"")</f>
        <v>SOM Kotoriba</v>
      </c>
      <c r="C23" s="784"/>
      <c r="D23" s="785"/>
      <c r="E23" s="516">
        <f>VLOOKUP(B23,'[8]Ekipni plasman'!$B$6:$F$55,3,FALSE)</f>
        <v>26853</v>
      </c>
      <c r="F23" s="515">
        <f>VLOOKUP(B23,'[8]Ekipni plasman'!$B$6:$F$55,2,FALSE)</f>
        <v>5</v>
      </c>
      <c r="G23" s="514"/>
      <c r="H23" s="790"/>
      <c r="I23" s="791"/>
      <c r="K23" s="783" t="str">
        <f>IF(ISNONTEXT('[8]Ekipni plasman'!$B$17)=FALSE,'[8]Ekipni plasman'!$B$17,"")</f>
        <v/>
      </c>
      <c r="L23" s="784"/>
      <c r="M23" s="785"/>
      <c r="N23" s="516" t="str">
        <f>VLOOKUP(K23,'[8]Ekipni plasman'!$B$6:$F$55,3,FALSE)</f>
        <v/>
      </c>
      <c r="O23" s="515" t="str">
        <f>VLOOKUP(K23,'[8]Ekipni plasman'!$B$6:$F$55,2,FALSE)</f>
        <v/>
      </c>
      <c r="P23" s="514"/>
      <c r="Q23" s="790"/>
      <c r="R23" s="791"/>
    </row>
    <row r="24" spans="2:18" ht="12" customHeight="1" thickBot="1" x14ac:dyDescent="0.25">
      <c r="K24" s="510"/>
      <c r="M24" s="510"/>
      <c r="P24" s="510"/>
      <c r="Q24" s="511"/>
      <c r="R24" s="510"/>
    </row>
    <row r="25" spans="2:18" s="512" customFormat="1" ht="15" customHeight="1" x14ac:dyDescent="0.2">
      <c r="B25" s="527">
        <f>IF(ISNUMBER(D25)=TRUE,VLOOKUP(B30,'[8]Obračun rezultata A sektora'!$D$2:$J$51,7,0),"")</f>
        <v>13</v>
      </c>
      <c r="C25" s="526" t="str">
        <f>VLOOKUP(B30,'[8]Obračun rezultata A sektora'!$D$2:$E$51,2,FALSE)</f>
        <v>Gabrijel Jalošovec</v>
      </c>
      <c r="D25" s="525">
        <f>VLOOKUP(B30,'[8]Obračun rezultata A sektora'!$D$2:$H$51,5,FALSE)</f>
        <v>5</v>
      </c>
      <c r="E25" s="524">
        <f>IF(AND(ISNUMBER(D25)=TRUE,ISNUMBER(F25)=TRUE),VLOOKUP(B30,'[8]Obračun rezultata A sektora'!$D$2:$I$51,3,FALSE),"")</f>
        <v>7524</v>
      </c>
      <c r="F25" s="523">
        <f>VLOOKUP(B30,'[8]Obračun rezultata A sektora'!D$2:$G$51,4,FALSE)</f>
        <v>2</v>
      </c>
      <c r="G25" s="523">
        <f>VLOOKUP(C25,'[8]Pojedinačni plasman'!$A$6:$G$155,7,FALSE)</f>
        <v>6</v>
      </c>
      <c r="H25" s="786">
        <f>VLOOKUP(B30,'[8]Ekipni plasman'!$B$6:$F$55,5,FALSE)</f>
        <v>3</v>
      </c>
      <c r="I25" s="787"/>
      <c r="K25" s="527" t="str">
        <f>IF(ISNUMBER(M25)=TRUE,VLOOKUP(K30,'[8]Obračun rezultata A sektora'!$D$2:$J$51,7,0),"")</f>
        <v/>
      </c>
      <c r="L25" s="526" t="str">
        <f>VLOOKUP(K30,'[8]Obračun rezultata A sektora'!$D$2:$E$51,2,FALSE)</f>
        <v/>
      </c>
      <c r="M25" s="525" t="str">
        <f>VLOOKUP(K30,'[8]Obračun rezultata A sektora'!$D$2:$H$51,5,FALSE)</f>
        <v/>
      </c>
      <c r="N25" s="524" t="str">
        <f>IF(AND(ISNUMBER(M25)=TRUE,ISNUMBER(O25)=TRUE),VLOOKUP(K30,'[8]Obračun rezultata A sektora'!$D$2:$I$51,3,FALSE),"")</f>
        <v/>
      </c>
      <c r="O25" s="523" t="str">
        <f>VLOOKUP(K30,'[8]Obračun rezultata A sektora'!D$2:$G$51,4,FALSE)</f>
        <v/>
      </c>
      <c r="P25" s="523" t="str">
        <f>VLOOKUP(L25,'[8]Pojedinačni plasman'!$A$6:$G$155,7,FALSE)</f>
        <v/>
      </c>
      <c r="Q25" s="786" t="str">
        <f>VLOOKUP(K30,'[8]Ekipni plasman'!$B$6:$F$55,5,FALSE)</f>
        <v/>
      </c>
      <c r="R25" s="787"/>
    </row>
    <row r="26" spans="2:18" s="512" customFormat="1" ht="15" customHeight="1" x14ac:dyDescent="0.2">
      <c r="B26" s="521">
        <f>IF(ISNUMBER(D26)=TRUE,VLOOKUP(B30,'[8]Obračun rezultata B sektora'!$D$2:$J$51,7,0),"")</f>
        <v>14</v>
      </c>
      <c r="C26" s="522" t="str">
        <f>VLOOKUP(B30,'[8]Obračun rezultata B sektora'!$D$2:$E$51,2,FALSE)</f>
        <v>Gabrijel Varga</v>
      </c>
      <c r="D26" s="518">
        <f>VLOOKUP(B30,'[8]Obračun rezultata B sektora'!$D$2:$H$51,5,FALSE)</f>
        <v>5</v>
      </c>
      <c r="E26" s="520">
        <f>IF(AND(ISNUMBER(D26)=TRUE,ISNUMBER(F26)=TRUE),VLOOKUP(B30,'[8]Obračun rezultata B sektora'!$D$2:$I$51,3,FALSE),"")</f>
        <v>8502</v>
      </c>
      <c r="F26" s="519">
        <f>VLOOKUP(B30,'[8]Obračun rezultata B sektora'!D$2:$G$51,4,FALSE)</f>
        <v>3</v>
      </c>
      <c r="G26" s="519">
        <f>VLOOKUP(C26,'[8]Pojedinačni plasman'!$A$6:$G$155,7,FALSE)</f>
        <v>8</v>
      </c>
      <c r="H26" s="788"/>
      <c r="I26" s="789"/>
      <c r="K26" s="521" t="str">
        <f>IF(ISNUMBER(M26)=TRUE,VLOOKUP(K30,'[8]Obračun rezultata B sektora'!$D$2:$J$51,7,0),"")</f>
        <v/>
      </c>
      <c r="L26" s="522" t="str">
        <f>VLOOKUP(K30,'[8]Obračun rezultata B sektora'!$D$2:$E$51,2,FALSE)</f>
        <v/>
      </c>
      <c r="M26" s="518" t="str">
        <f>VLOOKUP(K30,'[8]Obračun rezultata B sektora'!$D$2:$H$51,5,FALSE)</f>
        <v/>
      </c>
      <c r="N26" s="520" t="str">
        <f>IF(AND(ISNUMBER(M26)=TRUE,ISNUMBER(O26)=TRUE),VLOOKUP(K30,'[8]Obračun rezultata B sektora'!$D$2:$I$51,3,FALSE),"")</f>
        <v/>
      </c>
      <c r="O26" s="519" t="str">
        <f>VLOOKUP(K30,'[8]Obračun rezultata B sektora'!D$2:$G$51,4,FALSE)</f>
        <v/>
      </c>
      <c r="P26" s="519" t="str">
        <f>VLOOKUP(L26,'[8]Pojedinačni plasman'!$A$6:$G$155,7,FALSE)</f>
        <v/>
      </c>
      <c r="Q26" s="788"/>
      <c r="R26" s="789"/>
    </row>
    <row r="27" spans="2:18" s="512" customFormat="1" ht="15" customHeight="1" x14ac:dyDescent="0.2">
      <c r="B27" s="521">
        <f>IF(ISNUMBER(D27)=TRUE,VLOOKUP(B30,'[8]Obračun rezultata C sektora'!$D$2:$J$51,7,0),"")</f>
        <v>15</v>
      </c>
      <c r="C27" s="522" t="str">
        <f>VLOOKUP(B30,'[8]Obračun rezultata C sektora'!$D$2:$E$51,2,FALSE)</f>
        <v>Ivano Čonkaš</v>
      </c>
      <c r="D27" s="518">
        <f>VLOOKUP(B30,'[8]Obračun rezultata C sektora'!$D$2:$H$51,5,FALSE)</f>
        <v>5</v>
      </c>
      <c r="E27" s="520">
        <f>IF(AND(ISNUMBER(D27)=TRUE,ISNUMBER(F27)=TRUE),VLOOKUP(B30,'[8]Obračun rezultata C sektora'!$D$2:$I$51,3,FALSE),"")</f>
        <v>9053</v>
      </c>
      <c r="F27" s="519">
        <f>VLOOKUP(B30,'[8]Obračun rezultata C sektora'!D$2:$G$51,4,FALSE)</f>
        <v>3</v>
      </c>
      <c r="G27" s="519">
        <f>VLOOKUP(C27,'[8]Pojedinačni plasman'!$A$6:$G$155,7,FALSE)</f>
        <v>7</v>
      </c>
      <c r="H27" s="788"/>
      <c r="I27" s="789"/>
      <c r="K27" s="521" t="str">
        <f>IF(ISNUMBER(M27)=TRUE,VLOOKUP(K30,'[8]Obračun rezultata C sektora'!$D$2:$J$51,7,0),"")</f>
        <v/>
      </c>
      <c r="L27" s="522" t="str">
        <f>VLOOKUP(K30,'[8]Obračun rezultata C sektora'!$D$2:$E$51,2,FALSE)</f>
        <v/>
      </c>
      <c r="M27" s="518" t="str">
        <f>VLOOKUP(K30,'[8]Obračun rezultata C sektora'!$D$2:$H$51,5,FALSE)</f>
        <v/>
      </c>
      <c r="N27" s="520" t="str">
        <f>IF(AND(ISNUMBER(M27)=TRUE,ISNUMBER(O27)=TRUE),VLOOKUP(K30,'[8]Obračun rezultata C sektora'!$D$2:$I$51,3,FALSE),"")</f>
        <v/>
      </c>
      <c r="O27" s="519" t="str">
        <f>VLOOKUP(K30,'[8]Obračun rezultata C sektora'!D$2:$G$51,4,FALSE)</f>
        <v/>
      </c>
      <c r="P27" s="519" t="str">
        <f>VLOOKUP(L27,'[8]Pojedinačni plasman'!$A$6:$G$155,7,FALSE)</f>
        <v/>
      </c>
      <c r="Q27" s="788"/>
      <c r="R27" s="789"/>
    </row>
    <row r="28" spans="2:18" s="512" customFormat="1" ht="15" customHeight="1" x14ac:dyDescent="0.2">
      <c r="B28" s="521"/>
      <c r="C28" s="520"/>
      <c r="D28" s="518"/>
      <c r="E28" s="520"/>
      <c r="F28" s="519"/>
      <c r="G28" s="519"/>
      <c r="H28" s="788"/>
      <c r="I28" s="789"/>
      <c r="K28" s="521"/>
      <c r="L28" s="520"/>
      <c r="M28" s="518"/>
      <c r="N28" s="520"/>
      <c r="O28" s="519"/>
      <c r="P28" s="519"/>
      <c r="Q28" s="788"/>
      <c r="R28" s="789"/>
    </row>
    <row r="29" spans="2:18" s="512" customFormat="1" ht="15" customHeight="1" x14ac:dyDescent="0.2">
      <c r="B29" s="521"/>
      <c r="C29" s="520"/>
      <c r="D29" s="518"/>
      <c r="E29" s="520"/>
      <c r="F29" s="519"/>
      <c r="G29" s="519"/>
      <c r="H29" s="788"/>
      <c r="I29" s="789"/>
      <c r="K29" s="521"/>
      <c r="L29" s="520"/>
      <c r="M29" s="518"/>
      <c r="N29" s="520"/>
      <c r="O29" s="519"/>
      <c r="P29" s="519"/>
      <c r="Q29" s="788"/>
      <c r="R29" s="789"/>
    </row>
    <row r="30" spans="2:18" s="517" customFormat="1" ht="21" thickBot="1" x14ac:dyDescent="0.35">
      <c r="B30" s="783" t="str">
        <f>IF(ISNONTEXT('[8]Ekipni plasman'!$B$8)=FALSE,'[8]Ekipni plasman'!$B$8,"")</f>
        <v>GLAVATICA Prelog</v>
      </c>
      <c r="C30" s="784"/>
      <c r="D30" s="785"/>
      <c r="E30" s="516">
        <f>VLOOKUP(B30,'[8]Ekipni plasman'!$B$6:$F$55,3,FALSE)</f>
        <v>25079</v>
      </c>
      <c r="F30" s="515">
        <f>VLOOKUP(B30,'[8]Ekipni plasman'!$B$6:$F$55,2,FALSE)</f>
        <v>8</v>
      </c>
      <c r="G30" s="514"/>
      <c r="H30" s="790"/>
      <c r="I30" s="791"/>
      <c r="K30" s="783" t="str">
        <f>IF(ISNONTEXT('[8]Ekipni plasman'!$B$18)=FALSE,'[8]Ekipni plasman'!$B$18,"")</f>
        <v/>
      </c>
      <c r="L30" s="784"/>
      <c r="M30" s="785"/>
      <c r="N30" s="516" t="str">
        <f>VLOOKUP(K30,'[8]Ekipni plasman'!$B$6:$F$55,3,FALSE)</f>
        <v/>
      </c>
      <c r="O30" s="515" t="str">
        <f>VLOOKUP(K30,'[8]Ekipni plasman'!$B$6:$F$55,2,FALSE)</f>
        <v/>
      </c>
      <c r="P30" s="514"/>
      <c r="Q30" s="790"/>
      <c r="R30" s="791"/>
    </row>
    <row r="31" spans="2:18" ht="12" customHeight="1" thickBot="1" x14ac:dyDescent="0.25">
      <c r="K31" s="510"/>
      <c r="M31" s="510"/>
      <c r="P31" s="510"/>
      <c r="Q31" s="511"/>
      <c r="R31" s="510"/>
    </row>
    <row r="32" spans="2:18" s="512" customFormat="1" ht="15" customHeight="1" x14ac:dyDescent="0.2">
      <c r="B32" s="527">
        <f>IF(ISNUMBER(D32)=TRUE,VLOOKUP(B37,'[8]Obračun rezultata A sektora'!$D$2:$J$51,7,0),"")</f>
        <v>4</v>
      </c>
      <c r="C32" s="526" t="str">
        <f>VLOOKUP(B37,'[8]Obračun rezultata A sektora'!$D$2:$E$51,2,FALSE)</f>
        <v>Max Horvat</v>
      </c>
      <c r="D32" s="525">
        <f>VLOOKUP(B37,'[8]Obračun rezultata A sektora'!$D$2:$H$51,5,FALSE)</f>
        <v>2</v>
      </c>
      <c r="E32" s="524">
        <f>IF(AND(ISNUMBER(D32)=TRUE,ISNUMBER(F32)=TRUE),VLOOKUP(B37,'[8]Obračun rezultata A sektora'!$D$2:$I$51,3,FALSE),"")</f>
        <v>1108</v>
      </c>
      <c r="F32" s="523">
        <f>VLOOKUP(B37,'[8]Obračun rezultata A sektora'!D$2:$G$51,4,FALSE)</f>
        <v>4</v>
      </c>
      <c r="G32" s="523">
        <f>VLOOKUP(C32,'[8]Pojedinačni plasman'!$A$6:$G$155,7,FALSE)</f>
        <v>12</v>
      </c>
      <c r="H32" s="786">
        <f>VLOOKUP(B37,'[8]Ekipni plasman'!$B$6:$F$55,5,FALSE)</f>
        <v>4</v>
      </c>
      <c r="I32" s="787"/>
      <c r="K32" s="527" t="str">
        <f>IF(ISNUMBER(M32)=TRUE,VLOOKUP(K37,'[8]Obračun rezultata A sektora'!$D$2:$J$51,7,0),"")</f>
        <v/>
      </c>
      <c r="L32" s="526" t="str">
        <f>VLOOKUP(K37,'[8]Obračun rezultata A sektora'!$D$2:$E$51,2,FALSE)</f>
        <v/>
      </c>
      <c r="M32" s="525" t="str">
        <f>VLOOKUP(K37,'[8]Obračun rezultata A sektora'!$D$2:$H$51,5,FALSE)</f>
        <v/>
      </c>
      <c r="N32" s="524" t="str">
        <f>IF(AND(ISNUMBER(M32)=TRUE,ISNUMBER(O32)=TRUE),VLOOKUP(K37,'[8]Obračun rezultata A sektora'!$D$2:$I$51,3,FALSE),"")</f>
        <v/>
      </c>
      <c r="O32" s="523" t="str">
        <f>VLOOKUP(K37,'[8]Obračun rezultata A sektora'!D$2:$G$51,4,FALSE)</f>
        <v/>
      </c>
      <c r="P32" s="523" t="str">
        <f>VLOOKUP(L32,'[8]Pojedinačni plasman'!$A$6:$G$155,7,FALSE)</f>
        <v/>
      </c>
      <c r="Q32" s="786" t="str">
        <f>VLOOKUP(K37,'[8]Ekipni plasman'!$B$6:$F$55,5,FALSE)</f>
        <v/>
      </c>
      <c r="R32" s="787"/>
    </row>
    <row r="33" spans="2:18" s="512" customFormat="1" ht="15" customHeight="1" x14ac:dyDescent="0.2">
      <c r="B33" s="521">
        <f>IF(ISNUMBER(D33)=TRUE,VLOOKUP(B37,'[8]Obračun rezultata B sektora'!$D$2:$J$51,7,0),"")</f>
        <v>5</v>
      </c>
      <c r="C33" s="522" t="str">
        <f>VLOOKUP(B37,'[8]Obračun rezultata B sektora'!$D$2:$E$51,2,FALSE)</f>
        <v>Dino Habek</v>
      </c>
      <c r="D33" s="518">
        <f>VLOOKUP(B37,'[8]Obračun rezultata B sektora'!$D$2:$H$51,5,FALSE)</f>
        <v>2</v>
      </c>
      <c r="E33" s="520">
        <f>IF(AND(ISNUMBER(D33)=TRUE,ISNUMBER(F33)=TRUE),VLOOKUP(B37,'[8]Obračun rezultata B sektora'!$D$2:$I$51,3,FALSE),"")</f>
        <v>7583</v>
      </c>
      <c r="F33" s="519">
        <f>VLOOKUP(B37,'[8]Obračun rezultata B sektora'!D$2:$G$51,4,FALSE)</f>
        <v>4</v>
      </c>
      <c r="G33" s="519">
        <f>VLOOKUP(C33,'[8]Pojedinačni plasman'!$A$6:$G$155,7,FALSE)</f>
        <v>11</v>
      </c>
      <c r="H33" s="788"/>
      <c r="I33" s="789"/>
      <c r="K33" s="521" t="str">
        <f>IF(ISNUMBER(M33)=TRUE,VLOOKUP(K37,'[8]Obračun rezultata B sektora'!$D$2:$J$51,7,0),"")</f>
        <v/>
      </c>
      <c r="L33" s="522" t="str">
        <f>VLOOKUP(K37,'[8]Obračun rezultata B sektora'!$D$2:$E$51,2,FALSE)</f>
        <v/>
      </c>
      <c r="M33" s="518" t="str">
        <f>VLOOKUP(K37,'[8]Obračun rezultata B sektora'!$D$2:$H$51,5,FALSE)</f>
        <v/>
      </c>
      <c r="N33" s="520" t="str">
        <f>IF(AND(ISNUMBER(M33)=TRUE,ISNUMBER(O33)=TRUE),VLOOKUP(K37,'[8]Obračun rezultata B sektora'!$D$2:$I$51,3,FALSE),"")</f>
        <v/>
      </c>
      <c r="O33" s="519" t="str">
        <f>VLOOKUP(K37,'[8]Obračun rezultata B sektora'!D$2:$G$51,4,FALSE)</f>
        <v/>
      </c>
      <c r="P33" s="519" t="str">
        <f>VLOOKUP(L33,'[8]Pojedinačni plasman'!$A$6:$G$155,7,FALSE)</f>
        <v/>
      </c>
      <c r="Q33" s="788"/>
      <c r="R33" s="789"/>
    </row>
    <row r="34" spans="2:18" s="512" customFormat="1" ht="15" customHeight="1" x14ac:dyDescent="0.2">
      <c r="B34" s="521">
        <f>IF(ISNUMBER(D34)=TRUE,VLOOKUP(B37,'[8]Obračun rezultata C sektora'!$D$2:$J$51,7,0),"")</f>
        <v>6</v>
      </c>
      <c r="C34" s="522" t="str">
        <f>VLOOKUP(B37,'[8]Obračun rezultata C sektora'!$D$2:$E$51,2,FALSE)</f>
        <v>Tin Meznarić</v>
      </c>
      <c r="D34" s="518">
        <f>VLOOKUP(B37,'[8]Obračun rezultata C sektora'!$D$2:$H$51,5,FALSE)</f>
        <v>2</v>
      </c>
      <c r="E34" s="520">
        <f>IF(AND(ISNUMBER(D34)=TRUE,ISNUMBER(F34)=TRUE),VLOOKUP(B37,'[8]Obračun rezultata C sektora'!$D$2:$I$51,3,FALSE),"")</f>
        <v>4511</v>
      </c>
      <c r="F34" s="519">
        <f>VLOOKUP(B37,'[8]Obračun rezultata C sektora'!D$2:$G$51,4,FALSE)</f>
        <v>5</v>
      </c>
      <c r="G34" s="519">
        <f>VLOOKUP(C34,'[8]Pojedinačni plasman'!$A$6:$G$155,7,FALSE)</f>
        <v>13</v>
      </c>
      <c r="H34" s="788"/>
      <c r="I34" s="789"/>
      <c r="K34" s="521" t="str">
        <f>IF(ISNUMBER(M34)=TRUE,VLOOKUP(K37,'[8]Obračun rezultata C sektora'!$D$2:$J$51,7,0),"")</f>
        <v/>
      </c>
      <c r="L34" s="522" t="str">
        <f>VLOOKUP(K37,'[8]Obračun rezultata C sektora'!$D$2:$E$51,2,FALSE)</f>
        <v/>
      </c>
      <c r="M34" s="518" t="str">
        <f>VLOOKUP(K37,'[8]Obračun rezultata C sektora'!$D$2:$H$51,5,FALSE)</f>
        <v/>
      </c>
      <c r="N34" s="520" t="str">
        <f>IF(AND(ISNUMBER(M34)=TRUE,ISNUMBER(O34)=TRUE),VLOOKUP(K37,'[8]Obračun rezultata C sektora'!$D$2:$I$51,3,FALSE),"")</f>
        <v/>
      </c>
      <c r="O34" s="519" t="str">
        <f>VLOOKUP(K37,'[8]Obračun rezultata C sektora'!D$2:$G$51,4,FALSE)</f>
        <v/>
      </c>
      <c r="P34" s="519" t="str">
        <f>VLOOKUP(L34,'[8]Pojedinačni plasman'!$A$6:$G$155,7,FALSE)</f>
        <v/>
      </c>
      <c r="Q34" s="788"/>
      <c r="R34" s="789"/>
    </row>
    <row r="35" spans="2:18" s="512" customFormat="1" ht="15" customHeight="1" x14ac:dyDescent="0.2">
      <c r="B35" s="521"/>
      <c r="C35" s="520"/>
      <c r="D35" s="518"/>
      <c r="E35" s="520"/>
      <c r="F35" s="519"/>
      <c r="G35" s="519"/>
      <c r="H35" s="788"/>
      <c r="I35" s="789"/>
      <c r="K35" s="521"/>
      <c r="L35" s="520"/>
      <c r="M35" s="518"/>
      <c r="N35" s="520"/>
      <c r="O35" s="519"/>
      <c r="P35" s="519"/>
      <c r="Q35" s="788"/>
      <c r="R35" s="789"/>
    </row>
    <row r="36" spans="2:18" s="512" customFormat="1" ht="15" customHeight="1" x14ac:dyDescent="0.2">
      <c r="B36" s="521"/>
      <c r="C36" s="520"/>
      <c r="D36" s="518"/>
      <c r="E36" s="520"/>
      <c r="F36" s="519"/>
      <c r="G36" s="519"/>
      <c r="H36" s="788"/>
      <c r="I36" s="789"/>
      <c r="K36" s="521"/>
      <c r="L36" s="520"/>
      <c r="M36" s="518"/>
      <c r="N36" s="520"/>
      <c r="O36" s="519"/>
      <c r="P36" s="519"/>
      <c r="Q36" s="788"/>
      <c r="R36" s="789"/>
    </row>
    <row r="37" spans="2:18" s="517" customFormat="1" ht="21" thickBot="1" x14ac:dyDescent="0.35">
      <c r="B37" s="783" t="str">
        <f>IF(ISNONTEXT('[8]Ekipni plasman'!$B$9)=FALSE,'[8]Ekipni plasman'!$B$9,"")</f>
        <v>VARAŽDIN Interland</v>
      </c>
      <c r="C37" s="784"/>
      <c r="D37" s="785"/>
      <c r="E37" s="516">
        <f>VLOOKUP(B37,'[8]Ekipni plasman'!$B$6:$F$55,3,FALSE)</f>
        <v>13202</v>
      </c>
      <c r="F37" s="515">
        <f>VLOOKUP(B37,'[8]Ekipni plasman'!$B$6:$F$55,2,FALSE)</f>
        <v>13</v>
      </c>
      <c r="G37" s="514"/>
      <c r="H37" s="790"/>
      <c r="I37" s="791"/>
      <c r="K37" s="783" t="str">
        <f>IF(ISNONTEXT('[8]Ekipni plasman'!$B$19)=FALSE,'[8]Ekipni plasman'!$B$19,"")</f>
        <v/>
      </c>
      <c r="L37" s="784"/>
      <c r="M37" s="785"/>
      <c r="N37" s="516" t="str">
        <f>VLOOKUP(K37,'[8]Ekipni plasman'!$B$6:$F$55,3,FALSE)</f>
        <v/>
      </c>
      <c r="O37" s="515" t="str">
        <f>VLOOKUP(K37,'[8]Ekipni plasman'!$B$6:$F$55,2,FALSE)</f>
        <v/>
      </c>
      <c r="P37" s="514"/>
      <c r="Q37" s="790"/>
      <c r="R37" s="791"/>
    </row>
    <row r="38" spans="2:18" ht="12" customHeight="1" thickBot="1" x14ac:dyDescent="0.25">
      <c r="K38" s="510"/>
      <c r="M38" s="510"/>
      <c r="P38" s="510"/>
      <c r="Q38" s="511"/>
      <c r="R38" s="510"/>
    </row>
    <row r="39" spans="2:18" s="512" customFormat="1" ht="15" customHeight="1" x14ac:dyDescent="0.2">
      <c r="B39" s="527">
        <f>IF(ISNUMBER(D39)=TRUE,VLOOKUP(B44,'[8]Obračun rezultata A sektora'!$D$2:$J$51,7,0),"")</f>
        <v>1</v>
      </c>
      <c r="C39" s="526" t="str">
        <f>VLOOKUP(B44,'[8]Obračun rezultata A sektora'!$D$2:$E$51,2,FALSE)</f>
        <v>Nikola Mađerić</v>
      </c>
      <c r="D39" s="525">
        <f>VLOOKUP(B44,'[8]Obračun rezultata A sektora'!$D$2:$H$51,5,FALSE)</f>
        <v>1</v>
      </c>
      <c r="E39" s="524">
        <f>IF(AND(ISNUMBER(D39)=TRUE,ISNUMBER(F39)=TRUE),VLOOKUP(B44,'[8]Obračun rezultata A sektora'!$D$2:$I$51,3,FALSE),"")</f>
        <v>404</v>
      </c>
      <c r="F39" s="523">
        <f>VLOOKUP(B44,'[8]Obračun rezultata A sektora'!D$2:$G$51,4,FALSE)</f>
        <v>5</v>
      </c>
      <c r="G39" s="523">
        <f>VLOOKUP(C39,'[8]Pojedinačni plasman'!$A$6:$G$155,7,FALSE)</f>
        <v>15</v>
      </c>
      <c r="H39" s="786">
        <f>VLOOKUP(B44,'[8]Ekipni plasman'!$B$6:$F$55,5,FALSE)</f>
        <v>5</v>
      </c>
      <c r="I39" s="787"/>
      <c r="K39" s="527" t="str">
        <f>IF(ISNUMBER(M39)=TRUE,VLOOKUP(K44,'[8]Obračun rezultata A sektora'!$D$2:$J$51,7,0),"")</f>
        <v/>
      </c>
      <c r="L39" s="526" t="str">
        <f>VLOOKUP(K44,'[8]Obračun rezultata A sektora'!$D$2:$E$51,2,FALSE)</f>
        <v/>
      </c>
      <c r="M39" s="525" t="str">
        <f>VLOOKUP(K44,'[8]Obračun rezultata A sektora'!$D$2:$H$51,5,FALSE)</f>
        <v/>
      </c>
      <c r="N39" s="524" t="str">
        <f>IF(AND(ISNUMBER(M39)=TRUE,ISNUMBER(O39)=TRUE),VLOOKUP(K44,'[8]Obračun rezultata A sektora'!$D$2:$I$51,3,FALSE),"")</f>
        <v/>
      </c>
      <c r="O39" s="523" t="str">
        <f>VLOOKUP(K44,'[8]Obračun rezultata A sektora'!D$2:$G$51,4,FALSE)</f>
        <v/>
      </c>
      <c r="P39" s="523" t="str">
        <f>VLOOKUP(L39,'[8]Pojedinačni plasman'!$A$6:$G$155,7,FALSE)</f>
        <v/>
      </c>
      <c r="Q39" s="786" t="str">
        <f>VLOOKUP(K44,'[8]Ekipni plasman'!$B$6:$F$55,5,FALSE)</f>
        <v/>
      </c>
      <c r="R39" s="787"/>
    </row>
    <row r="40" spans="2:18" s="512" customFormat="1" ht="15" customHeight="1" x14ac:dyDescent="0.2">
      <c r="B40" s="521">
        <f>IF(ISNUMBER(D40)=TRUE,VLOOKUP(B44,'[8]Obračun rezultata B sektora'!$D$2:$J$51,7,0),"")</f>
        <v>2</v>
      </c>
      <c r="C40" s="522" t="str">
        <f>VLOOKUP(B44,'[8]Obračun rezultata B sektora'!$D$2:$E$51,2,FALSE)</f>
        <v>Fran Šipek</v>
      </c>
      <c r="D40" s="518">
        <f>VLOOKUP(B44,'[8]Obračun rezultata B sektora'!$D$2:$H$51,5,FALSE)</f>
        <v>1</v>
      </c>
      <c r="E40" s="520">
        <f>IF(AND(ISNUMBER(D40)=TRUE,ISNUMBER(F40)=TRUE),VLOOKUP(B44,'[8]Obračun rezultata B sektora'!$D$2:$I$51,3,FALSE),"")</f>
        <v>3177</v>
      </c>
      <c r="F40" s="519">
        <f>VLOOKUP(B44,'[8]Obračun rezultata B sektora'!D$2:$G$51,4,FALSE)</f>
        <v>5</v>
      </c>
      <c r="G40" s="519">
        <f>VLOOKUP(C40,'[8]Pojedinačni plasman'!$A$6:$G$155,7,FALSE)</f>
        <v>14</v>
      </c>
      <c r="H40" s="788"/>
      <c r="I40" s="789"/>
      <c r="K40" s="521" t="str">
        <f>IF(ISNUMBER(M40)=TRUE,VLOOKUP(K44,'[8]Obračun rezultata B sektora'!$D$2:$J$51,7,0),"")</f>
        <v/>
      </c>
      <c r="L40" s="522" t="str">
        <f>VLOOKUP(K44,'[8]Obračun rezultata B sektora'!$D$2:$E$51,2,FALSE)</f>
        <v/>
      </c>
      <c r="M40" s="518" t="str">
        <f>VLOOKUP(K44,'[8]Obračun rezultata B sektora'!$D$2:$H$51,5,FALSE)</f>
        <v/>
      </c>
      <c r="N40" s="520" t="str">
        <f>IF(AND(ISNUMBER(M40)=TRUE,ISNUMBER(O40)=TRUE),VLOOKUP(K44,'[8]Obračun rezultata B sektora'!$D$2:$I$51,3,FALSE),"")</f>
        <v/>
      </c>
      <c r="O40" s="519" t="str">
        <f>VLOOKUP(K44,'[8]Obračun rezultata B sektora'!D$2:$G$51,4,FALSE)</f>
        <v/>
      </c>
      <c r="P40" s="519" t="str">
        <f>VLOOKUP(L40,'[8]Pojedinačni plasman'!$A$6:$G$155,7,FALSE)</f>
        <v/>
      </c>
      <c r="Q40" s="788"/>
      <c r="R40" s="789"/>
    </row>
    <row r="41" spans="2:18" s="512" customFormat="1" ht="15" customHeight="1" x14ac:dyDescent="0.2">
      <c r="B41" s="521">
        <f>IF(ISNUMBER(D41)=TRUE,VLOOKUP(B44,'[8]Obračun rezultata C sektora'!$D$2:$J$51,7,0),"")</f>
        <v>3</v>
      </c>
      <c r="C41" s="522" t="str">
        <f>VLOOKUP(B44,'[8]Obračun rezultata C sektora'!$D$2:$E$51,2,FALSE)</f>
        <v>Dino Slaviček</v>
      </c>
      <c r="D41" s="518">
        <f>VLOOKUP(B44,'[8]Obračun rezultata C sektora'!$D$2:$H$51,5,FALSE)</f>
        <v>1</v>
      </c>
      <c r="E41" s="520">
        <f>IF(AND(ISNUMBER(D41)=TRUE,ISNUMBER(F41)=TRUE),VLOOKUP(B44,'[8]Obračun rezultata C sektora'!$D$2:$I$51,3,FALSE),"")</f>
        <v>8315</v>
      </c>
      <c r="F41" s="519">
        <f>VLOOKUP(B44,'[8]Obračun rezultata C sektora'!D$2:$G$51,4,FALSE)</f>
        <v>4</v>
      </c>
      <c r="G41" s="519">
        <f>VLOOKUP(C41,'[8]Pojedinačni plasman'!$A$6:$G$155,7,FALSE)</f>
        <v>10</v>
      </c>
      <c r="H41" s="788"/>
      <c r="I41" s="789"/>
      <c r="K41" s="521" t="str">
        <f>IF(ISNUMBER(M41)=TRUE,VLOOKUP(K44,'[8]Obračun rezultata C sektora'!$D$2:$J$51,7,0),"")</f>
        <v/>
      </c>
      <c r="L41" s="522" t="str">
        <f>VLOOKUP(K44,'[8]Obračun rezultata C sektora'!$D$2:$E$51,2,FALSE)</f>
        <v/>
      </c>
      <c r="M41" s="518" t="str">
        <f>VLOOKUP(K44,'[8]Obračun rezultata C sektora'!$D$2:$H$51,5,FALSE)</f>
        <v/>
      </c>
      <c r="N41" s="520" t="str">
        <f>IF(AND(ISNUMBER(M41)=TRUE,ISNUMBER(O41)=TRUE),VLOOKUP(K44,'[8]Obračun rezultata C sektora'!$D$2:$I$51,3,FALSE),"")</f>
        <v/>
      </c>
      <c r="O41" s="519" t="str">
        <f>VLOOKUP(K44,'[8]Obračun rezultata C sektora'!D$2:$G$51,4,FALSE)</f>
        <v/>
      </c>
      <c r="P41" s="519" t="str">
        <f>VLOOKUP(L41,'[8]Pojedinačni plasman'!$A$6:$G$155,7,FALSE)</f>
        <v/>
      </c>
      <c r="Q41" s="788"/>
      <c r="R41" s="789"/>
    </row>
    <row r="42" spans="2:18" s="512" customFormat="1" ht="15" customHeight="1" x14ac:dyDescent="0.2">
      <c r="B42" s="521"/>
      <c r="C42" s="520"/>
      <c r="D42" s="518"/>
      <c r="E42" s="520"/>
      <c r="F42" s="519"/>
      <c r="G42" s="519"/>
      <c r="H42" s="788"/>
      <c r="I42" s="789"/>
      <c r="K42" s="521"/>
      <c r="L42" s="520"/>
      <c r="M42" s="518"/>
      <c r="N42" s="520"/>
      <c r="O42" s="519"/>
      <c r="P42" s="519"/>
      <c r="Q42" s="788"/>
      <c r="R42" s="789"/>
    </row>
    <row r="43" spans="2:18" s="512" customFormat="1" ht="15" customHeight="1" x14ac:dyDescent="0.2">
      <c r="B43" s="521"/>
      <c r="C43" s="520"/>
      <c r="D43" s="518"/>
      <c r="E43" s="520"/>
      <c r="F43" s="519"/>
      <c r="G43" s="519"/>
      <c r="H43" s="788"/>
      <c r="I43" s="789"/>
      <c r="K43" s="521"/>
      <c r="L43" s="520"/>
      <c r="M43" s="518"/>
      <c r="N43" s="520"/>
      <c r="O43" s="519"/>
      <c r="P43" s="519"/>
      <c r="Q43" s="788"/>
      <c r="R43" s="789"/>
    </row>
    <row r="44" spans="2:18" s="517" customFormat="1" ht="21" thickBot="1" x14ac:dyDescent="0.35">
      <c r="B44" s="783" t="str">
        <f>IF(ISNONTEXT('[8]Ekipni plasman'!$B$10)=FALSE,'[8]Ekipni plasman'!$B$10,"")</f>
        <v>KLEN S. Marija</v>
      </c>
      <c r="C44" s="784"/>
      <c r="D44" s="785"/>
      <c r="E44" s="516">
        <f>VLOOKUP(B44,'[8]Ekipni plasman'!$B$6:$F$55,3,FALSE)</f>
        <v>11896</v>
      </c>
      <c r="F44" s="515">
        <f>VLOOKUP(B44,'[8]Ekipni plasman'!$B$6:$F$55,2,FALSE)</f>
        <v>14</v>
      </c>
      <c r="G44" s="514"/>
      <c r="H44" s="790"/>
      <c r="I44" s="791"/>
      <c r="K44" s="783" t="str">
        <f>IF(ISNONTEXT('[8]Ekipni plasman'!$B$20)=FALSE,'[8]Ekipni plasman'!$B$20,"")</f>
        <v/>
      </c>
      <c r="L44" s="784"/>
      <c r="M44" s="785"/>
      <c r="N44" s="516" t="str">
        <f>VLOOKUP(K44,'[8]Ekipni plasman'!$B$6:$F$55,3,FALSE)</f>
        <v/>
      </c>
      <c r="O44" s="515" t="str">
        <f>VLOOKUP(K44,'[8]Ekipni plasman'!$B$6:$F$55,2,FALSE)</f>
        <v/>
      </c>
      <c r="P44" s="514"/>
      <c r="Q44" s="790"/>
      <c r="R44" s="791"/>
    </row>
    <row r="45" spans="2:18" ht="12" customHeight="1" thickBot="1" x14ac:dyDescent="0.25"/>
    <row r="46" spans="2:18" s="512" customFormat="1" ht="15" customHeight="1" x14ac:dyDescent="0.2">
      <c r="B46" s="527" t="str">
        <f>IF(ISNUMBER(D46)=TRUE,VLOOKUP(B51,'[8]Obračun rezultata A sektora'!$D$2:$J$51,7,0),"")</f>
        <v/>
      </c>
      <c r="C46" s="526" t="str">
        <f>VLOOKUP(B51,'[8]Obračun rezultata A sektora'!$D$2:$E$51,2,FALSE)</f>
        <v/>
      </c>
      <c r="D46" s="525" t="str">
        <f>VLOOKUP(B51,'[8]Obračun rezultata A sektora'!$D$2:$H$51,5,FALSE)</f>
        <v/>
      </c>
      <c r="E46" s="524" t="str">
        <f>IF(AND(ISNUMBER(D46)=TRUE,ISNUMBER(F46)=TRUE),VLOOKUP(B51,'[8]Obračun rezultata A sektora'!$D$2:$I$51,3,FALSE),"")</f>
        <v/>
      </c>
      <c r="F46" s="523" t="str">
        <f>VLOOKUP(B51,'[8]Obračun rezultata A sektora'!$D$2:G$51,4,FALSE)</f>
        <v/>
      </c>
      <c r="G46" s="523" t="str">
        <f>VLOOKUP(C46,'[8]Pojedinačni plasman'!$A$6:$G$155,7,FALSE)</f>
        <v/>
      </c>
      <c r="H46" s="786" t="str">
        <f>VLOOKUP(B51,'[8]Ekipni plasman'!$B$6:$F$55,5,FALSE)</f>
        <v/>
      </c>
      <c r="I46" s="787"/>
      <c r="K46" s="527" t="str">
        <f>IF(ISNUMBER(M46)=TRUE,VLOOKUP(K51,'[8]Obračun rezultata A sektora'!$D$2:$J$51,7,0),"")</f>
        <v/>
      </c>
      <c r="L46" s="526" t="str">
        <f>VLOOKUP(K51,'[8]Obračun rezultata A sektora'!$D$2:$E$51,2,FALSE)</f>
        <v/>
      </c>
      <c r="M46" s="525" t="str">
        <f>VLOOKUP(K51,'[8]Obračun rezultata A sektora'!$D$2:$H$51,5,FALSE)</f>
        <v/>
      </c>
      <c r="N46" s="524" t="str">
        <f>IF(AND(ISNUMBER(M46)=TRUE,ISNUMBER(O46)=TRUE),VLOOKUP(K51,'[8]Obračun rezultata A sektora'!$D$2:$I$51,3,FALSE),"")</f>
        <v/>
      </c>
      <c r="O46" s="523" t="str">
        <f>VLOOKUP(K51,'[8]Obračun rezultata A sektora'!$D$2:G$51,4,FALSE)</f>
        <v/>
      </c>
      <c r="P46" s="523" t="str">
        <f>VLOOKUP(L46,'[8]Pojedinačni plasman'!$A$6:$G$155,7,FALSE)</f>
        <v/>
      </c>
      <c r="Q46" s="786" t="str">
        <f>VLOOKUP(K51,'[8]Ekipni plasman'!$B$6:$F$55,5,FALSE)</f>
        <v/>
      </c>
      <c r="R46" s="787"/>
    </row>
    <row r="47" spans="2:18" s="512" customFormat="1" ht="15" customHeight="1" x14ac:dyDescent="0.2">
      <c r="B47" s="521" t="str">
        <f>IF(ISNUMBER(D47)=TRUE,VLOOKUP(B51,'[8]Obračun rezultata B sektora'!$D$2:$J$51,7,0),"")</f>
        <v/>
      </c>
      <c r="C47" s="522" t="str">
        <f>VLOOKUP(B51,'[8]Obračun rezultata B sektora'!$D$2:$E$51,2,FALSE)</f>
        <v/>
      </c>
      <c r="D47" s="518" t="str">
        <f>VLOOKUP(B51,'[8]Obračun rezultata B sektora'!$D$2:$H$51,5,FALSE)</f>
        <v/>
      </c>
      <c r="E47" s="520" t="str">
        <f>IF(AND(ISNUMBER(D47)=TRUE,ISNUMBER(F47)=TRUE),VLOOKUP(B51,'[8]Obračun rezultata B sektora'!$D$2:$I$51,3,FALSE),"")</f>
        <v/>
      </c>
      <c r="F47" s="519" t="str">
        <f>VLOOKUP(B51,'[8]Obračun rezultata B sektora'!$D$2:G$51,4,FALSE)</f>
        <v/>
      </c>
      <c r="G47" s="519" t="str">
        <f>VLOOKUP(C47,'[8]Pojedinačni plasman'!$A$6:$G$155,7,FALSE)</f>
        <v/>
      </c>
      <c r="H47" s="788"/>
      <c r="I47" s="789"/>
      <c r="K47" s="521" t="str">
        <f>IF(ISNUMBER(M47)=TRUE,VLOOKUP(K51,'[8]Obračun rezultata B sektora'!$D$2:$J$51,7,0),"")</f>
        <v/>
      </c>
      <c r="L47" s="522" t="str">
        <f>VLOOKUP(K51,'[8]Obračun rezultata B sektora'!$D$2:$E$51,2,FALSE)</f>
        <v/>
      </c>
      <c r="M47" s="518" t="str">
        <f>VLOOKUP(K51,'[8]Obračun rezultata B sektora'!$D$2:$H$51,5,FALSE)</f>
        <v/>
      </c>
      <c r="N47" s="520" t="str">
        <f>IF(AND(ISNUMBER(M47)=TRUE,ISNUMBER(O47)=TRUE),VLOOKUP(K51,'[8]Obračun rezultata B sektora'!$D$2:$I$51,3,FALSE),"")</f>
        <v/>
      </c>
      <c r="O47" s="519" t="str">
        <f>VLOOKUP(K51,'[8]Obračun rezultata B sektora'!$D$2:G$51,4,FALSE)</f>
        <v/>
      </c>
      <c r="P47" s="519" t="str">
        <f>VLOOKUP(L47,'[8]Pojedinačni plasman'!$A$6:$G$155,7,FALSE)</f>
        <v/>
      </c>
      <c r="Q47" s="788"/>
      <c r="R47" s="789"/>
    </row>
    <row r="48" spans="2:18" s="512" customFormat="1" ht="15" customHeight="1" x14ac:dyDescent="0.2">
      <c r="B48" s="521" t="str">
        <f>IF(ISNUMBER(D48)=TRUE,VLOOKUP(B51,'[8]Obračun rezultata C sektora'!$D$2:$J$51,7,0),"")</f>
        <v/>
      </c>
      <c r="C48" s="522" t="str">
        <f>VLOOKUP(B51,'[8]Obračun rezultata C sektora'!$D$2:$E$51,2,FALSE)</f>
        <v/>
      </c>
      <c r="D48" s="518" t="str">
        <f>VLOOKUP(B51,'[8]Obračun rezultata C sektora'!$D$2:$H$51,5,FALSE)</f>
        <v/>
      </c>
      <c r="E48" s="520" t="str">
        <f>IF(AND(ISNUMBER(D48)=TRUE,ISNUMBER(F48)=TRUE),VLOOKUP(B51,'[8]Obračun rezultata C sektora'!$D$2:$I$51,3,FALSE),"")</f>
        <v/>
      </c>
      <c r="F48" s="519" t="str">
        <f>VLOOKUP(B51,'[8]Obračun rezultata C sektora'!$D$2:G$51,4,FALSE)</f>
        <v/>
      </c>
      <c r="G48" s="519" t="str">
        <f>VLOOKUP(C48,'[8]Pojedinačni plasman'!$A$6:$G$155,7,FALSE)</f>
        <v/>
      </c>
      <c r="H48" s="788"/>
      <c r="I48" s="789"/>
      <c r="K48" s="521" t="str">
        <f>IF(ISNUMBER(M48)=TRUE,VLOOKUP(K51,'[8]Obračun rezultata C sektora'!$D$2:$J$51,7,0),"")</f>
        <v/>
      </c>
      <c r="L48" s="522" t="str">
        <f>VLOOKUP(K51,'[8]Obračun rezultata C sektora'!$D$2:$E$51,2,FALSE)</f>
        <v/>
      </c>
      <c r="M48" s="518" t="str">
        <f>VLOOKUP(K51,'[8]Obračun rezultata C sektora'!$D$2:$H$51,5,FALSE)</f>
        <v/>
      </c>
      <c r="N48" s="520" t="str">
        <f>IF(AND(ISNUMBER(M48)=TRUE,ISNUMBER(O48)=TRUE),VLOOKUP(K51,'[8]Obračun rezultata C sektora'!$D$2:$I$51,3,FALSE),"")</f>
        <v/>
      </c>
      <c r="O48" s="519" t="str">
        <f>VLOOKUP(K51,'[8]Obračun rezultata C sektora'!$D$2:G$51,4,FALSE)</f>
        <v/>
      </c>
      <c r="P48" s="519" t="str">
        <f>VLOOKUP(L48,'[8]Pojedinačni plasman'!$A$6:$G$155,7,FALSE)</f>
        <v/>
      </c>
      <c r="Q48" s="788"/>
      <c r="R48" s="789"/>
    </row>
    <row r="49" spans="2:18" s="512" customFormat="1" ht="15" customHeight="1" x14ac:dyDescent="0.2">
      <c r="B49" s="521"/>
      <c r="C49" s="520"/>
      <c r="D49" s="518"/>
      <c r="E49" s="520"/>
      <c r="F49" s="519"/>
      <c r="G49" s="519"/>
      <c r="H49" s="788"/>
      <c r="I49" s="789"/>
      <c r="K49" s="521"/>
      <c r="L49" s="520"/>
      <c r="M49" s="518"/>
      <c r="N49" s="520"/>
      <c r="O49" s="519"/>
      <c r="P49" s="519"/>
      <c r="Q49" s="788"/>
      <c r="R49" s="789"/>
    </row>
    <row r="50" spans="2:18" s="512" customFormat="1" ht="15" customHeight="1" x14ac:dyDescent="0.2">
      <c r="B50" s="521"/>
      <c r="C50" s="520"/>
      <c r="D50" s="518"/>
      <c r="E50" s="520"/>
      <c r="F50" s="519"/>
      <c r="G50" s="519"/>
      <c r="H50" s="788"/>
      <c r="I50" s="789"/>
      <c r="K50" s="521"/>
      <c r="L50" s="520"/>
      <c r="M50" s="518"/>
      <c r="N50" s="520"/>
      <c r="O50" s="519"/>
      <c r="P50" s="519"/>
      <c r="Q50" s="788"/>
      <c r="R50" s="789"/>
    </row>
    <row r="51" spans="2:18" ht="21" thickBot="1" x14ac:dyDescent="0.35">
      <c r="B51" s="783" t="str">
        <f>IF(ISNONTEXT('[8]Ekipni plasman'!$B$11)=FALSE,'[8]Ekipni plasman'!$B$11,"")</f>
        <v/>
      </c>
      <c r="C51" s="784"/>
      <c r="D51" s="785"/>
      <c r="E51" s="516" t="str">
        <f>VLOOKUP(B51,'[8]Ekipni plasman'!$B$6:$F$55,3,FALSE)</f>
        <v/>
      </c>
      <c r="F51" s="515" t="str">
        <f>VLOOKUP(B51,'[8]Ekipni plasman'!$B$6:$F$55,2,FALSE)</f>
        <v/>
      </c>
      <c r="G51" s="514"/>
      <c r="H51" s="790"/>
      <c r="I51" s="791"/>
      <c r="J51" s="517"/>
      <c r="K51" s="783" t="str">
        <f>IF(ISNONTEXT('[8]Ekipni plasman'!$B$21)=FALSE,'[8]Ekipni plasman'!$B$21,"")</f>
        <v/>
      </c>
      <c r="L51" s="784"/>
      <c r="M51" s="785"/>
      <c r="N51" s="516" t="str">
        <f>VLOOKUP(K51,'[8]Ekipni plasman'!$B$6:$F$55,3,FALSE)</f>
        <v/>
      </c>
      <c r="O51" s="515" t="str">
        <f>VLOOKUP(K51,'[8]Ekipni plasman'!$B$6:$F$55,2,FALSE)</f>
        <v/>
      </c>
      <c r="P51" s="514"/>
      <c r="Q51" s="790"/>
      <c r="R51" s="791"/>
    </row>
    <row r="52" spans="2:18" ht="12" customHeight="1" thickBot="1" x14ac:dyDescent="0.25">
      <c r="B52" s="507"/>
      <c r="D52" s="507"/>
      <c r="G52" s="507"/>
      <c r="H52" s="508"/>
      <c r="I52" s="507"/>
    </row>
    <row r="53" spans="2:18" s="512" customFormat="1" ht="15" customHeight="1" x14ac:dyDescent="0.2">
      <c r="B53" s="527" t="str">
        <f>IF(ISNUMBER(D53)=TRUE,VLOOKUP(B58,'[8]Obračun rezultata A sektora'!$D$2:$J$51,7,0),"")</f>
        <v/>
      </c>
      <c r="C53" s="526" t="str">
        <f>VLOOKUP(B58,'[8]Obračun rezultata A sektora'!$D$2:$E$51,2,FALSE)</f>
        <v/>
      </c>
      <c r="D53" s="525" t="str">
        <f>VLOOKUP(B58,'[8]Obračun rezultata A sektora'!$D$2:$H$51,5,FALSE)</f>
        <v/>
      </c>
      <c r="E53" s="524" t="str">
        <f>IF(AND(ISNUMBER(D53)=TRUE,ISNUMBER(F53)=TRUE),VLOOKUP(B58,'[8]Obračun rezultata A sektora'!$D$2:$I$51,3,FALSE),"")</f>
        <v/>
      </c>
      <c r="F53" s="523" t="str">
        <f>VLOOKUP(B58,'[8]Obračun rezultata A sektora'!$D$2:G$51,4,FALSE)</f>
        <v/>
      </c>
      <c r="G53" s="523" t="str">
        <f>VLOOKUP(C53,'[8]Pojedinačni plasman'!$A$6:$G$155,7,FALSE)</f>
        <v/>
      </c>
      <c r="H53" s="786" t="str">
        <f>VLOOKUP(B58,'[8]Ekipni plasman'!$B$6:$F$55,5,FALSE)</f>
        <v/>
      </c>
      <c r="I53" s="787"/>
      <c r="K53" s="527" t="str">
        <f>IF(ISNUMBER(M53)=TRUE,VLOOKUP(K58,'[8]Obračun rezultata A sektora'!$D$2:$J$51,7,0),"")</f>
        <v/>
      </c>
      <c r="L53" s="526" t="str">
        <f>VLOOKUP(K58,'[8]Obračun rezultata A sektora'!$D$2:$E$51,2,FALSE)</f>
        <v/>
      </c>
      <c r="M53" s="525" t="str">
        <f>VLOOKUP(K58,'[8]Obračun rezultata A sektora'!$D$2:$H$51,5,FALSE)</f>
        <v/>
      </c>
      <c r="N53" s="524" t="str">
        <f>IF(AND(ISNUMBER(M53)=TRUE,ISNUMBER(O53)=TRUE),VLOOKUP(K58,'[8]Obračun rezultata A sektora'!$D$2:$I$51,3,FALSE),"")</f>
        <v/>
      </c>
      <c r="O53" s="523" t="str">
        <f>VLOOKUP(K58,'[8]Obračun rezultata A sektora'!$D$2:G$51,4,FALSE)</f>
        <v/>
      </c>
      <c r="P53" s="523" t="str">
        <f>VLOOKUP(L53,'[8]Pojedinačni plasman'!$A$6:$G$155,7,FALSE)</f>
        <v/>
      </c>
      <c r="Q53" s="786" t="str">
        <f>VLOOKUP(K58,'[8]Ekipni plasman'!$B$6:$F$55,5,FALSE)</f>
        <v/>
      </c>
      <c r="R53" s="787"/>
    </row>
    <row r="54" spans="2:18" s="512" customFormat="1" ht="15" customHeight="1" x14ac:dyDescent="0.2">
      <c r="B54" s="521" t="str">
        <f>IF(ISNUMBER(D54)=TRUE,VLOOKUP(B58,'[8]Obračun rezultata B sektora'!$D$2:$J$51,7,0),"")</f>
        <v/>
      </c>
      <c r="C54" s="522" t="str">
        <f>VLOOKUP(B58,'[8]Obračun rezultata B sektora'!$D$2:$E$51,2,FALSE)</f>
        <v/>
      </c>
      <c r="D54" s="518" t="str">
        <f>VLOOKUP(B58,'[8]Obračun rezultata B sektora'!$D$2:$H$51,5,FALSE)</f>
        <v/>
      </c>
      <c r="E54" s="520" t="str">
        <f>IF(AND(ISNUMBER(D54)=TRUE,ISNUMBER(F54)=TRUE),VLOOKUP(B58,'[8]Obračun rezultata B sektora'!$D$2:$I$51,3,FALSE),"")</f>
        <v/>
      </c>
      <c r="F54" s="519" t="str">
        <f>VLOOKUP(B58,'[8]Obračun rezultata B sektora'!$D$2:G$51,4,FALSE)</f>
        <v/>
      </c>
      <c r="G54" s="519" t="str">
        <f>VLOOKUP(C54,'[8]Pojedinačni plasman'!$A$6:$G$155,7,FALSE)</f>
        <v/>
      </c>
      <c r="H54" s="788"/>
      <c r="I54" s="789"/>
      <c r="K54" s="521" t="str">
        <f>IF(ISNUMBER(M54)=TRUE,VLOOKUP(K58,'[8]Obračun rezultata B sektora'!$D$2:$J$51,7,0),"")</f>
        <v/>
      </c>
      <c r="L54" s="522" t="str">
        <f>VLOOKUP(K58,'[8]Obračun rezultata B sektora'!$D$2:$E$51,2,FALSE)</f>
        <v/>
      </c>
      <c r="M54" s="518" t="str">
        <f>VLOOKUP(K58,'[8]Obračun rezultata B sektora'!$D$2:$H$51,5,FALSE)</f>
        <v/>
      </c>
      <c r="N54" s="520" t="str">
        <f>IF(AND(ISNUMBER(M54)=TRUE,ISNUMBER(O54)=TRUE),VLOOKUP(K58,'[8]Obračun rezultata B sektora'!$D$2:$I$51,3,FALSE),"")</f>
        <v/>
      </c>
      <c r="O54" s="519" t="str">
        <f>VLOOKUP(K58,'[8]Obračun rezultata B sektora'!$D$2:G$51,4,FALSE)</f>
        <v/>
      </c>
      <c r="P54" s="519" t="str">
        <f>VLOOKUP(L54,'[8]Pojedinačni plasman'!$A$6:$G$155,7,FALSE)</f>
        <v/>
      </c>
      <c r="Q54" s="788"/>
      <c r="R54" s="789"/>
    </row>
    <row r="55" spans="2:18" s="512" customFormat="1" ht="15" customHeight="1" x14ac:dyDescent="0.2">
      <c r="B55" s="521" t="str">
        <f>IF(ISNUMBER(D55)=TRUE,VLOOKUP(B58,'[8]Obračun rezultata C sektora'!$D$2:$J$51,7,0),"")</f>
        <v/>
      </c>
      <c r="C55" s="522" t="str">
        <f>VLOOKUP(B58,'[8]Obračun rezultata C sektora'!$D$2:$E$51,2,FALSE)</f>
        <v/>
      </c>
      <c r="D55" s="518" t="str">
        <f>VLOOKUP(B58,'[8]Obračun rezultata C sektora'!$D$2:$H$51,5,FALSE)</f>
        <v/>
      </c>
      <c r="E55" s="520" t="str">
        <f>IF(AND(ISNUMBER(D55)=TRUE,ISNUMBER(F55)=TRUE),VLOOKUP(B58,'[8]Obračun rezultata C sektora'!$D$2:$I$51,3,FALSE),"")</f>
        <v/>
      </c>
      <c r="F55" s="519" t="str">
        <f>VLOOKUP(B58,'[8]Obračun rezultata C sektora'!$D$2:G$51,4,FALSE)</f>
        <v/>
      </c>
      <c r="G55" s="519" t="str">
        <f>VLOOKUP(C55,'[8]Pojedinačni plasman'!$A$6:$G$155,7,FALSE)</f>
        <v/>
      </c>
      <c r="H55" s="788"/>
      <c r="I55" s="789"/>
      <c r="K55" s="521" t="str">
        <f>IF(ISNUMBER(M55)=TRUE,VLOOKUP(K58,'[8]Obračun rezultata C sektora'!$D$2:$J$51,7,0),"")</f>
        <v/>
      </c>
      <c r="L55" s="522" t="str">
        <f>VLOOKUP(K58,'[8]Obračun rezultata C sektora'!$D$2:$E$51,2,FALSE)</f>
        <v/>
      </c>
      <c r="M55" s="518" t="str">
        <f>VLOOKUP(K58,'[8]Obračun rezultata C sektora'!$D$2:$H$51,5,FALSE)</f>
        <v/>
      </c>
      <c r="N55" s="520" t="str">
        <f>IF(AND(ISNUMBER(M55)=TRUE,ISNUMBER(O55)=TRUE),VLOOKUP(K58,'[8]Obračun rezultata C sektora'!$D$2:$I$51,3,FALSE),"")</f>
        <v/>
      </c>
      <c r="O55" s="519" t="str">
        <f>VLOOKUP(K58,'[8]Obračun rezultata C sektora'!$D$2:G$51,4,FALSE)</f>
        <v/>
      </c>
      <c r="P55" s="519" t="str">
        <f>VLOOKUP(L55,'[8]Pojedinačni plasman'!$A$6:$G$155,7,FALSE)</f>
        <v/>
      </c>
      <c r="Q55" s="788"/>
      <c r="R55" s="789"/>
    </row>
    <row r="56" spans="2:18" s="512" customFormat="1" ht="15" customHeight="1" x14ac:dyDescent="0.2">
      <c r="B56" s="521"/>
      <c r="C56" s="520"/>
      <c r="D56" s="518"/>
      <c r="E56" s="520"/>
      <c r="F56" s="519"/>
      <c r="G56" s="519"/>
      <c r="H56" s="788"/>
      <c r="I56" s="789"/>
      <c r="K56" s="521"/>
      <c r="L56" s="520"/>
      <c r="M56" s="518"/>
      <c r="N56" s="520"/>
      <c r="O56" s="519"/>
      <c r="P56" s="519"/>
      <c r="Q56" s="788"/>
      <c r="R56" s="789"/>
    </row>
    <row r="57" spans="2:18" s="512" customFormat="1" ht="15" customHeight="1" x14ac:dyDescent="0.2">
      <c r="B57" s="521"/>
      <c r="C57" s="520"/>
      <c r="D57" s="518"/>
      <c r="E57" s="520"/>
      <c r="F57" s="519"/>
      <c r="G57" s="519"/>
      <c r="H57" s="788"/>
      <c r="I57" s="789"/>
      <c r="K57" s="521"/>
      <c r="L57" s="520"/>
      <c r="M57" s="518"/>
      <c r="N57" s="520"/>
      <c r="O57" s="519"/>
      <c r="P57" s="519"/>
      <c r="Q57" s="788"/>
      <c r="R57" s="789"/>
    </row>
    <row r="58" spans="2:18" ht="21" thickBot="1" x14ac:dyDescent="0.35">
      <c r="B58" s="783" t="str">
        <f>IF(ISNONTEXT('[8]Ekipni plasman'!$B$12)=FALSE,'[8]Ekipni plasman'!$B$12,"")</f>
        <v/>
      </c>
      <c r="C58" s="784"/>
      <c r="D58" s="785"/>
      <c r="E58" s="516" t="str">
        <f>VLOOKUP(B58,'[8]Ekipni plasman'!$B$6:$F$55,3,FALSE)</f>
        <v/>
      </c>
      <c r="F58" s="515" t="str">
        <f>VLOOKUP(B58,'[8]Ekipni plasman'!$B$6:$F$55,2,FALSE)</f>
        <v/>
      </c>
      <c r="G58" s="514"/>
      <c r="H58" s="790"/>
      <c r="I58" s="791"/>
      <c r="J58" s="517"/>
      <c r="K58" s="783" t="str">
        <f>IF(ISNONTEXT('[8]Ekipni plasman'!$B$22)=FALSE,'[8]Ekipni plasman'!$B$22,"")</f>
        <v/>
      </c>
      <c r="L58" s="784"/>
      <c r="M58" s="785"/>
      <c r="N58" s="516" t="str">
        <f>VLOOKUP(K58,'[8]Ekipni plasman'!$B$6:$F$55,3,FALSE)</f>
        <v/>
      </c>
      <c r="O58" s="515" t="str">
        <f>VLOOKUP(K58,'[8]Ekipni plasman'!$B$6:$F$55,2,FALSE)</f>
        <v/>
      </c>
      <c r="P58" s="514"/>
      <c r="Q58" s="790"/>
      <c r="R58" s="791"/>
    </row>
    <row r="59" spans="2:18" ht="12" customHeight="1" thickBot="1" x14ac:dyDescent="0.25">
      <c r="B59" s="507"/>
      <c r="D59" s="507"/>
      <c r="G59" s="507"/>
      <c r="H59" s="508"/>
      <c r="I59" s="507"/>
    </row>
    <row r="60" spans="2:18" s="512" customFormat="1" ht="15" customHeight="1" x14ac:dyDescent="0.2">
      <c r="B60" s="527" t="str">
        <f>IF(ISNUMBER(D60)=TRUE,VLOOKUP(B65,'[8]Obračun rezultata A sektora'!$D$2:$J$51,7,0),"")</f>
        <v/>
      </c>
      <c r="C60" s="526" t="str">
        <f>VLOOKUP(B65,'[8]Obračun rezultata A sektora'!$D$2:$E$51,2,FALSE)</f>
        <v/>
      </c>
      <c r="D60" s="525" t="str">
        <f>VLOOKUP(B65,'[8]Obračun rezultata A sektora'!$D$2:$H$51,5,FALSE)</f>
        <v/>
      </c>
      <c r="E60" s="524" t="str">
        <f>IF(AND(ISNUMBER(D60)=TRUE,ISNUMBER(F60)=TRUE),VLOOKUP(B65,'[8]Obračun rezultata A sektora'!$D$2:$I$51,3,FALSE),"")</f>
        <v/>
      </c>
      <c r="F60" s="523" t="str">
        <f>VLOOKUP(B65,'[8]Obračun rezultata A sektora'!$D$2:G$51,4,FALSE)</f>
        <v/>
      </c>
      <c r="G60" s="523" t="str">
        <f>VLOOKUP(C60,'[8]Pojedinačni plasman'!$A$6:$G$155,7,FALSE)</f>
        <v/>
      </c>
      <c r="H60" s="786" t="str">
        <f>VLOOKUP(B65,'[8]Ekipni plasman'!$B$6:$F$55,5,FALSE)</f>
        <v/>
      </c>
      <c r="I60" s="787"/>
      <c r="K60" s="527" t="str">
        <f>IF(ISNUMBER(M60)=TRUE,VLOOKUP(K65,'[8]Obračun rezultata A sektora'!$D$2:$J$51,7,0),"")</f>
        <v/>
      </c>
      <c r="L60" s="526" t="str">
        <f>VLOOKUP(K65,'[8]Obračun rezultata A sektora'!$D$2:$E$51,2,FALSE)</f>
        <v/>
      </c>
      <c r="M60" s="525" t="str">
        <f>VLOOKUP(K65,'[8]Obračun rezultata A sektora'!$D$2:$H$51,5,FALSE)</f>
        <v/>
      </c>
      <c r="N60" s="524" t="str">
        <f>IF(AND(ISNUMBER(M60)=TRUE,ISNUMBER(O60)=TRUE),VLOOKUP(K65,'[8]Obračun rezultata A sektora'!$D$2:$I$51,3,FALSE),"")</f>
        <v/>
      </c>
      <c r="O60" s="523" t="str">
        <f>VLOOKUP(K65,'[8]Obračun rezultata A sektora'!$D$2:G$51,4,FALSE)</f>
        <v/>
      </c>
      <c r="P60" s="523" t="str">
        <f>VLOOKUP(L60,'[8]Pojedinačni plasman'!$A$6:$G$155,7,FALSE)</f>
        <v/>
      </c>
      <c r="Q60" s="786" t="str">
        <f>VLOOKUP(K65,'[8]Ekipni plasman'!$B$6:$F$55,5,FALSE)</f>
        <v/>
      </c>
      <c r="R60" s="787"/>
    </row>
    <row r="61" spans="2:18" s="512" customFormat="1" ht="15" customHeight="1" x14ac:dyDescent="0.2">
      <c r="B61" s="521" t="str">
        <f>IF(ISNUMBER(D61)=TRUE,VLOOKUP(B65,'[8]Obračun rezultata B sektora'!$D$2:$J$51,7,0),"")</f>
        <v/>
      </c>
      <c r="C61" s="522" t="str">
        <f>VLOOKUP(B65,'[8]Obračun rezultata B sektora'!$D$2:$E$51,2,FALSE)</f>
        <v/>
      </c>
      <c r="D61" s="518" t="str">
        <f>VLOOKUP(B65,'[8]Obračun rezultata B sektora'!$D$2:$H$51,5,FALSE)</f>
        <v/>
      </c>
      <c r="E61" s="520" t="str">
        <f>IF(AND(ISNUMBER(D61)=TRUE,ISNUMBER(F61)=TRUE),VLOOKUP(B65,'[8]Obračun rezultata B sektora'!$D$2:$I$51,3,FALSE),"")</f>
        <v/>
      </c>
      <c r="F61" s="519" t="str">
        <f>VLOOKUP(B65,'[8]Obračun rezultata B sektora'!$D$2:G$51,4,FALSE)</f>
        <v/>
      </c>
      <c r="G61" s="519" t="str">
        <f>VLOOKUP(C61,'[8]Pojedinačni plasman'!$A$6:$G$155,7,FALSE)</f>
        <v/>
      </c>
      <c r="H61" s="788"/>
      <c r="I61" s="789"/>
      <c r="K61" s="521" t="str">
        <f>IF(ISNUMBER(M61)=TRUE,VLOOKUP(K65,'[8]Obračun rezultata B sektora'!$D$2:$J$51,7,0),"")</f>
        <v/>
      </c>
      <c r="L61" s="522" t="str">
        <f>VLOOKUP(K65,'[8]Obračun rezultata B sektora'!$D$2:$E$51,2,FALSE)</f>
        <v/>
      </c>
      <c r="M61" s="518" t="str">
        <f>VLOOKUP(K65,'[8]Obračun rezultata B sektora'!$D$2:$H$51,5,FALSE)</f>
        <v/>
      </c>
      <c r="N61" s="520" t="str">
        <f>IF(AND(ISNUMBER(M61)=TRUE,ISNUMBER(O61)=TRUE),VLOOKUP(K65,'[8]Obračun rezultata B sektora'!$D$2:$I$51,3,FALSE),"")</f>
        <v/>
      </c>
      <c r="O61" s="519" t="str">
        <f>VLOOKUP(K65,'[8]Obračun rezultata B sektora'!$D$2:G$51,4,FALSE)</f>
        <v/>
      </c>
      <c r="P61" s="519" t="str">
        <f>VLOOKUP(L61,'[8]Pojedinačni plasman'!$A$6:$G$155,7,FALSE)</f>
        <v/>
      </c>
      <c r="Q61" s="788"/>
      <c r="R61" s="789"/>
    </row>
    <row r="62" spans="2:18" s="512" customFormat="1" ht="15" customHeight="1" x14ac:dyDescent="0.2">
      <c r="B62" s="521" t="str">
        <f>IF(ISNUMBER(D62)=TRUE,VLOOKUP(B65,'[8]Obračun rezultata C sektora'!$D$2:$J$51,7,0),"")</f>
        <v/>
      </c>
      <c r="C62" s="522" t="str">
        <f>VLOOKUP(B65,'[8]Obračun rezultata C sektora'!$D$2:$E$51,2,FALSE)</f>
        <v/>
      </c>
      <c r="D62" s="518" t="str">
        <f>VLOOKUP(B65,'[8]Obračun rezultata C sektora'!$D$2:$H$51,5,FALSE)</f>
        <v/>
      </c>
      <c r="E62" s="520" t="str">
        <f>IF(AND(ISNUMBER(D62)=TRUE,ISNUMBER(F62)=TRUE),VLOOKUP(B65,'[8]Obračun rezultata C sektora'!$D$2:$I$51,3,FALSE),"")</f>
        <v/>
      </c>
      <c r="F62" s="519" t="str">
        <f>VLOOKUP(B65,'[8]Obračun rezultata C sektora'!$D$2:G$51,4,FALSE)</f>
        <v/>
      </c>
      <c r="G62" s="519" t="str">
        <f>VLOOKUP(C62,'[8]Pojedinačni plasman'!$A$6:$G$155,7,FALSE)</f>
        <v/>
      </c>
      <c r="H62" s="788"/>
      <c r="I62" s="789"/>
      <c r="K62" s="521" t="str">
        <f>IF(ISNUMBER(M62)=TRUE,VLOOKUP(K65,'[8]Obračun rezultata C sektora'!$D$2:$J$51,7,0),"")</f>
        <v/>
      </c>
      <c r="L62" s="522" t="str">
        <f>VLOOKUP(K65,'[8]Obračun rezultata C sektora'!$D$2:$E$51,2,FALSE)</f>
        <v/>
      </c>
      <c r="M62" s="518" t="str">
        <f>VLOOKUP(K65,'[8]Obračun rezultata C sektora'!$D$2:$H$51,5,FALSE)</f>
        <v/>
      </c>
      <c r="N62" s="520" t="str">
        <f>IF(AND(ISNUMBER(M62)=TRUE,ISNUMBER(O62)=TRUE),VLOOKUP(K65,'[8]Obračun rezultata C sektora'!$D$2:$I$51,3,FALSE),"")</f>
        <v/>
      </c>
      <c r="O62" s="519" t="str">
        <f>VLOOKUP(K65,'[8]Obračun rezultata C sektora'!$D$2:G$51,4,FALSE)</f>
        <v/>
      </c>
      <c r="P62" s="519" t="str">
        <f>VLOOKUP(L62,'[8]Pojedinačni plasman'!$A$6:$G$155,7,FALSE)</f>
        <v/>
      </c>
      <c r="Q62" s="788"/>
      <c r="R62" s="789"/>
    </row>
    <row r="63" spans="2:18" s="512" customFormat="1" ht="15" customHeight="1" x14ac:dyDescent="0.2">
      <c r="B63" s="521"/>
      <c r="C63" s="520"/>
      <c r="D63" s="518"/>
      <c r="E63" s="520"/>
      <c r="F63" s="519"/>
      <c r="G63" s="519"/>
      <c r="H63" s="788"/>
      <c r="I63" s="789"/>
      <c r="K63" s="521"/>
      <c r="L63" s="520"/>
      <c r="M63" s="518"/>
      <c r="N63" s="520"/>
      <c r="O63" s="519"/>
      <c r="P63" s="519"/>
      <c r="Q63" s="788"/>
      <c r="R63" s="789"/>
    </row>
    <row r="64" spans="2:18" s="512" customFormat="1" ht="15" customHeight="1" x14ac:dyDescent="0.2">
      <c r="B64" s="521"/>
      <c r="C64" s="520"/>
      <c r="D64" s="518"/>
      <c r="E64" s="520"/>
      <c r="F64" s="519"/>
      <c r="G64" s="519"/>
      <c r="H64" s="788"/>
      <c r="I64" s="789"/>
      <c r="K64" s="521"/>
      <c r="L64" s="520"/>
      <c r="M64" s="518"/>
      <c r="N64" s="520"/>
      <c r="O64" s="519"/>
      <c r="P64" s="519"/>
      <c r="Q64" s="788"/>
      <c r="R64" s="789"/>
    </row>
    <row r="65" spans="2:18" ht="21" thickBot="1" x14ac:dyDescent="0.35">
      <c r="B65" s="783" t="str">
        <f>IF(ISNONTEXT('[8]Ekipni plasman'!$B$13)=FALSE,'[8]Ekipni plasman'!$B$13,"")</f>
        <v/>
      </c>
      <c r="C65" s="784"/>
      <c r="D65" s="785"/>
      <c r="E65" s="516" t="str">
        <f>VLOOKUP(B65,'[8]Ekipni plasman'!$B$6:$F$55,3,FALSE)</f>
        <v/>
      </c>
      <c r="F65" s="515" t="str">
        <f>VLOOKUP(B65,'[8]Ekipni plasman'!$B$6:$F$55,2,FALSE)</f>
        <v/>
      </c>
      <c r="G65" s="514"/>
      <c r="H65" s="790"/>
      <c r="I65" s="791"/>
      <c r="J65" s="517"/>
      <c r="K65" s="783" t="str">
        <f>IF(ISNONTEXT('[8]Ekipni plasman'!$B$23)=FALSE,'[8]Ekipni plasman'!$B$23,"")</f>
        <v/>
      </c>
      <c r="L65" s="784"/>
      <c r="M65" s="785"/>
      <c r="N65" s="516" t="str">
        <f>VLOOKUP(K65,'[8]Ekipni plasman'!$B$6:$F$55,3,FALSE)</f>
        <v/>
      </c>
      <c r="O65" s="515" t="str">
        <f>VLOOKUP(K65,'[8]Ekipni plasman'!$B$6:$F$55,2,FALSE)</f>
        <v/>
      </c>
      <c r="P65" s="514"/>
      <c r="Q65" s="790"/>
      <c r="R65" s="791"/>
    </row>
    <row r="66" spans="2:18" ht="12" customHeight="1" thickBot="1" x14ac:dyDescent="0.25">
      <c r="B66" s="507"/>
      <c r="D66" s="507"/>
      <c r="G66" s="507"/>
      <c r="H66" s="508"/>
      <c r="I66" s="507"/>
    </row>
    <row r="67" spans="2:18" s="512" customFormat="1" ht="15" customHeight="1" x14ac:dyDescent="0.2">
      <c r="B67" s="527" t="str">
        <f>IF(ISNUMBER(D67)=TRUE,VLOOKUP(B72,'[8]Obračun rezultata A sektora'!$D$2:$J$51,7,0),"")</f>
        <v/>
      </c>
      <c r="C67" s="526" t="str">
        <f>VLOOKUP(B72,'[8]Obračun rezultata A sektora'!$D$2:$E$51,2,FALSE)</f>
        <v/>
      </c>
      <c r="D67" s="525" t="str">
        <f>VLOOKUP(B72,'[8]Obračun rezultata A sektora'!$D$2:$H$51,5,FALSE)</f>
        <v/>
      </c>
      <c r="E67" s="524" t="str">
        <f>IF(AND(ISNUMBER(D67)=TRUE,ISNUMBER(F67)=TRUE),VLOOKUP(B72,'[8]Obračun rezultata A sektora'!$D$2:$I$51,3,FALSE),"")</f>
        <v/>
      </c>
      <c r="F67" s="523" t="str">
        <f>VLOOKUP(B72,'[8]Obračun rezultata A sektora'!$D$2:G$51,4,FALSE)</f>
        <v/>
      </c>
      <c r="G67" s="523" t="str">
        <f>VLOOKUP(C67,'[8]Pojedinačni plasman'!$A$6:$G$155,7,FALSE)</f>
        <v/>
      </c>
      <c r="H67" s="786" t="str">
        <f>VLOOKUP(B72,'[8]Ekipni plasman'!$B$6:$F$55,5,FALSE)</f>
        <v/>
      </c>
      <c r="I67" s="787"/>
      <c r="K67" s="527" t="str">
        <f>IF(ISNUMBER(M67)=TRUE,VLOOKUP(K72,'[8]Obračun rezultata A sektora'!$D$2:$J$51,7,0),"")</f>
        <v/>
      </c>
      <c r="L67" s="526" t="str">
        <f>VLOOKUP(K72,'[8]Obračun rezultata A sektora'!$D$2:$E$51,2,FALSE)</f>
        <v/>
      </c>
      <c r="M67" s="525" t="str">
        <f>VLOOKUP(K72,'[8]Obračun rezultata A sektora'!$D$2:$H$51,5,FALSE)</f>
        <v/>
      </c>
      <c r="N67" s="524" t="str">
        <f>IF(AND(ISNUMBER(M67)=TRUE,ISNUMBER(O67)=TRUE),VLOOKUP(K72,'[8]Obračun rezultata A sektora'!$D$2:$I$51,3,FALSE),"")</f>
        <v/>
      </c>
      <c r="O67" s="523" t="str">
        <f>VLOOKUP(K72,'[8]Obračun rezultata A sektora'!$D$2:G$51,4,FALSE)</f>
        <v/>
      </c>
      <c r="P67" s="523" t="str">
        <f>VLOOKUP(L67,'[8]Pojedinačni plasman'!$A$6:$G$155,7,FALSE)</f>
        <v/>
      </c>
      <c r="Q67" s="786" t="str">
        <f>VLOOKUP(K72,'[8]Ekipni plasman'!$B$6:$F$55,5,FALSE)</f>
        <v/>
      </c>
      <c r="R67" s="787"/>
    </row>
    <row r="68" spans="2:18" s="512" customFormat="1" ht="15" customHeight="1" x14ac:dyDescent="0.2">
      <c r="B68" s="521" t="str">
        <f>IF(ISNUMBER(D68)=TRUE,VLOOKUP(B72,'[8]Obračun rezultata B sektora'!$D$2:$J$51,7,0),"")</f>
        <v/>
      </c>
      <c r="C68" s="522" t="str">
        <f>VLOOKUP(B72,'[8]Obračun rezultata B sektora'!$D$2:$E$51,2,FALSE)</f>
        <v/>
      </c>
      <c r="D68" s="518" t="str">
        <f>VLOOKUP(B72,'[8]Obračun rezultata B sektora'!$D$2:$H$51,5,FALSE)</f>
        <v/>
      </c>
      <c r="E68" s="520" t="str">
        <f>IF(AND(ISNUMBER(D68)=TRUE,ISNUMBER(F68)=TRUE),VLOOKUP(B72,'[8]Obračun rezultata B sektora'!$D$2:$I$51,3,FALSE),"")</f>
        <v/>
      </c>
      <c r="F68" s="519" t="str">
        <f>VLOOKUP(B72,'[8]Obračun rezultata B sektora'!$D$2:G$51,4,FALSE)</f>
        <v/>
      </c>
      <c r="G68" s="519" t="str">
        <f>VLOOKUP(C68,'[8]Pojedinačni plasman'!$A$6:$G$155,7,FALSE)</f>
        <v/>
      </c>
      <c r="H68" s="788"/>
      <c r="I68" s="789"/>
      <c r="K68" s="521" t="str">
        <f>IF(ISNUMBER(M68)=TRUE,VLOOKUP(K72,'[8]Obračun rezultata B sektora'!$D$2:$J$51,7,0),"")</f>
        <v/>
      </c>
      <c r="L68" s="522" t="str">
        <f>VLOOKUP(K72,'[8]Obračun rezultata B sektora'!$D$2:$E$51,2,FALSE)</f>
        <v/>
      </c>
      <c r="M68" s="518" t="str">
        <f>VLOOKUP(K72,'[8]Obračun rezultata B sektora'!$D$2:$H$51,5,FALSE)</f>
        <v/>
      </c>
      <c r="N68" s="520" t="str">
        <f>IF(AND(ISNUMBER(M68)=TRUE,ISNUMBER(O68)=TRUE),VLOOKUP(K72,'[8]Obračun rezultata B sektora'!$D$2:$I$51,3,FALSE),"")</f>
        <v/>
      </c>
      <c r="O68" s="519" t="str">
        <f>VLOOKUP(K72,'[8]Obračun rezultata B sektora'!$D$2:G$51,4,FALSE)</f>
        <v/>
      </c>
      <c r="P68" s="519" t="str">
        <f>VLOOKUP(L68,'[8]Pojedinačni plasman'!$A$6:$G$155,7,FALSE)</f>
        <v/>
      </c>
      <c r="Q68" s="788"/>
      <c r="R68" s="789"/>
    </row>
    <row r="69" spans="2:18" s="512" customFormat="1" ht="15" customHeight="1" x14ac:dyDescent="0.2">
      <c r="B69" s="521" t="str">
        <f>IF(ISNUMBER(D69)=TRUE,VLOOKUP(B72,'[8]Obračun rezultata C sektora'!$D$2:$J$51,7,0),"")</f>
        <v/>
      </c>
      <c r="C69" s="522" t="str">
        <f>VLOOKUP(B72,'[8]Obračun rezultata C sektora'!$D$2:$E$51,2,FALSE)</f>
        <v/>
      </c>
      <c r="D69" s="518" t="str">
        <f>VLOOKUP(B72,'[8]Obračun rezultata C sektora'!$D$2:$H$51,5,FALSE)</f>
        <v/>
      </c>
      <c r="E69" s="520" t="str">
        <f>IF(AND(ISNUMBER(D69)=TRUE,ISNUMBER(F69)=TRUE),VLOOKUP(B72,'[8]Obračun rezultata C sektora'!$D$2:$I$51,3,FALSE),"")</f>
        <v/>
      </c>
      <c r="F69" s="519" t="str">
        <f>VLOOKUP(B72,'[8]Obračun rezultata C sektora'!$D$2:G$51,4,FALSE)</f>
        <v/>
      </c>
      <c r="G69" s="519" t="str">
        <f>VLOOKUP(C69,'[8]Pojedinačni plasman'!$A$6:$G$155,7,FALSE)</f>
        <v/>
      </c>
      <c r="H69" s="788"/>
      <c r="I69" s="789"/>
      <c r="K69" s="521" t="str">
        <f>IF(ISNUMBER(M69)=TRUE,VLOOKUP(K72,'[8]Obračun rezultata C sektora'!$D$2:$J$51,7,0),"")</f>
        <v/>
      </c>
      <c r="L69" s="522" t="str">
        <f>VLOOKUP(K72,'[8]Obračun rezultata C sektora'!$D$2:$E$51,2,FALSE)</f>
        <v/>
      </c>
      <c r="M69" s="518" t="str">
        <f>VLOOKUP(K72,'[8]Obračun rezultata C sektora'!$D$2:$H$51,5,FALSE)</f>
        <v/>
      </c>
      <c r="N69" s="520" t="str">
        <f>IF(AND(ISNUMBER(M69)=TRUE,ISNUMBER(O69)=TRUE),VLOOKUP(K72,'[8]Obračun rezultata C sektora'!$D$2:$I$51,3,FALSE),"")</f>
        <v/>
      </c>
      <c r="O69" s="519" t="str">
        <f>VLOOKUP(K72,'[8]Obračun rezultata C sektora'!$D$2:G$51,4,FALSE)</f>
        <v/>
      </c>
      <c r="P69" s="519" t="str">
        <f>VLOOKUP(L69,'[8]Pojedinačni plasman'!$A$6:$G$155,7,FALSE)</f>
        <v/>
      </c>
      <c r="Q69" s="788"/>
      <c r="R69" s="789"/>
    </row>
    <row r="70" spans="2:18" s="512" customFormat="1" ht="15" customHeight="1" x14ac:dyDescent="0.2">
      <c r="B70" s="521"/>
      <c r="C70" s="520"/>
      <c r="D70" s="518"/>
      <c r="E70" s="520"/>
      <c r="F70" s="519"/>
      <c r="G70" s="519"/>
      <c r="H70" s="788"/>
      <c r="I70" s="789"/>
      <c r="K70" s="521"/>
      <c r="L70" s="520"/>
      <c r="M70" s="518"/>
      <c r="N70" s="520"/>
      <c r="O70" s="519"/>
      <c r="P70" s="519"/>
      <c r="Q70" s="788"/>
      <c r="R70" s="789"/>
    </row>
    <row r="71" spans="2:18" s="512" customFormat="1" ht="15" customHeight="1" x14ac:dyDescent="0.2">
      <c r="B71" s="521"/>
      <c r="C71" s="520"/>
      <c r="D71" s="518"/>
      <c r="E71" s="520"/>
      <c r="F71" s="519"/>
      <c r="G71" s="519"/>
      <c r="H71" s="788"/>
      <c r="I71" s="789"/>
      <c r="K71" s="521"/>
      <c r="L71" s="520"/>
      <c r="M71" s="518"/>
      <c r="N71" s="520"/>
      <c r="O71" s="519"/>
      <c r="P71" s="519"/>
      <c r="Q71" s="788"/>
      <c r="R71" s="789"/>
    </row>
    <row r="72" spans="2:18" ht="21" thickBot="1" x14ac:dyDescent="0.35">
      <c r="B72" s="783" t="str">
        <f>IF(ISNONTEXT('[8]Ekipni plasman'!$B$14)=FALSE,'[8]Ekipni plasman'!$B$14,"")</f>
        <v/>
      </c>
      <c r="C72" s="784"/>
      <c r="D72" s="785"/>
      <c r="E72" s="516" t="str">
        <f>VLOOKUP(B72,'[8]Ekipni plasman'!$B$6:$F$55,3,FALSE)</f>
        <v/>
      </c>
      <c r="F72" s="515" t="str">
        <f>VLOOKUP(B72,'[8]Ekipni plasman'!$B$6:$F$55,2,FALSE)</f>
        <v/>
      </c>
      <c r="G72" s="514"/>
      <c r="H72" s="790"/>
      <c r="I72" s="791"/>
      <c r="J72" s="517"/>
      <c r="K72" s="783" t="str">
        <f>IF(ISNONTEXT('[8]Ekipni plasman'!$B$24)=FALSE,'[8]Ekipni plasman'!$B$24,"")</f>
        <v/>
      </c>
      <c r="L72" s="784"/>
      <c r="M72" s="785"/>
      <c r="N72" s="516" t="str">
        <f>VLOOKUP(K72,'[8]Ekipni plasman'!$B$6:$F$55,3,FALSE)</f>
        <v/>
      </c>
      <c r="O72" s="515" t="str">
        <f>VLOOKUP(K72,'[8]Ekipni plasman'!$B$6:$F$55,2,FALSE)</f>
        <v/>
      </c>
      <c r="P72" s="514"/>
      <c r="Q72" s="790"/>
      <c r="R72" s="791"/>
    </row>
    <row r="73" spans="2:18" ht="12" customHeight="1" thickBot="1" x14ac:dyDescent="0.25">
      <c r="B73" s="507"/>
      <c r="D73" s="507"/>
      <c r="G73" s="507"/>
      <c r="H73" s="508"/>
      <c r="I73" s="507"/>
    </row>
    <row r="74" spans="2:18" s="512" customFormat="1" ht="15" customHeight="1" x14ac:dyDescent="0.2">
      <c r="B74" s="527" t="str">
        <f>IF(ISNUMBER(D74)=TRUE,VLOOKUP(B79,'[8]Obračun rezultata A sektora'!$D$2:$J$51,7,0),"")</f>
        <v/>
      </c>
      <c r="C74" s="526" t="str">
        <f>VLOOKUP(B79,'[8]Obračun rezultata A sektora'!$D$2:$E$51,2,FALSE)</f>
        <v/>
      </c>
      <c r="D74" s="525" t="str">
        <f>VLOOKUP(B79,'[8]Obračun rezultata A sektora'!$D$2:$H$51,5,FALSE)</f>
        <v/>
      </c>
      <c r="E74" s="524" t="str">
        <f>IF(AND(ISNUMBER(D74)=TRUE,ISNUMBER(F74)=TRUE),VLOOKUP(B79,'[8]Obračun rezultata A sektora'!$D$2:$I$51,3,FALSE),"")</f>
        <v/>
      </c>
      <c r="F74" s="523" t="str">
        <f>VLOOKUP(B79,'[8]Obračun rezultata A sektora'!$D$2:G$51,4,FALSE)</f>
        <v/>
      </c>
      <c r="G74" s="523" t="str">
        <f>VLOOKUP(C74,'[8]Pojedinačni plasman'!$A$6:$G$155,7,FALSE)</f>
        <v/>
      </c>
      <c r="H74" s="786" t="str">
        <f>VLOOKUP(B79,'[8]Ekipni plasman'!$B$6:$F$55,5,FALSE)</f>
        <v/>
      </c>
      <c r="I74" s="787"/>
      <c r="K74" s="527" t="str">
        <f>IF(ISNUMBER(M74)=TRUE,VLOOKUP(K79,'[8]Obračun rezultata A sektora'!$D$2:$J$51,7,0),"")</f>
        <v/>
      </c>
      <c r="L74" s="526" t="str">
        <f>VLOOKUP(K79,'[8]Obračun rezultata A sektora'!$D$2:$E$51,2,FALSE)</f>
        <v/>
      </c>
      <c r="M74" s="525" t="str">
        <f>VLOOKUP(K79,'[8]Obračun rezultata A sektora'!$D$2:$H$51,5,FALSE)</f>
        <v/>
      </c>
      <c r="N74" s="524" t="str">
        <f>IF(AND(ISNUMBER(M74)=TRUE,ISNUMBER(O74)=TRUE),VLOOKUP(K79,'[8]Obračun rezultata A sektora'!$D$2:$I$51,3,FALSE),"")</f>
        <v/>
      </c>
      <c r="O74" s="523" t="str">
        <f>VLOOKUP(K79,'[8]Obračun rezultata A sektora'!$D$2:G$51,4,FALSE)</f>
        <v/>
      </c>
      <c r="P74" s="523" t="str">
        <f>VLOOKUP(L74,'[8]Pojedinačni plasman'!$A$6:$G$155,7,FALSE)</f>
        <v/>
      </c>
      <c r="Q74" s="786" t="str">
        <f>VLOOKUP(K79,'[8]Ekipni plasman'!$B$6:$F$55,5,FALSE)</f>
        <v/>
      </c>
      <c r="R74" s="787"/>
    </row>
    <row r="75" spans="2:18" s="512" customFormat="1" ht="15" customHeight="1" x14ac:dyDescent="0.2">
      <c r="B75" s="521" t="str">
        <f>IF(ISNUMBER(D75)=TRUE,VLOOKUP(B79,'[8]Obračun rezultata B sektora'!$D$2:$J$51,7,0),"")</f>
        <v/>
      </c>
      <c r="C75" s="522" t="str">
        <f>VLOOKUP(B79,'[8]Obračun rezultata B sektora'!$D$2:$E$51,2,FALSE)</f>
        <v/>
      </c>
      <c r="D75" s="518" t="str">
        <f>VLOOKUP(B79,'[8]Obračun rezultata B sektora'!$D$2:$H$51,5,FALSE)</f>
        <v/>
      </c>
      <c r="E75" s="520" t="str">
        <f>IF(AND(ISNUMBER(D75)=TRUE,ISNUMBER(F75)=TRUE),VLOOKUP(B79,'[8]Obračun rezultata B sektora'!$D$2:$I$51,3,FALSE),"")</f>
        <v/>
      </c>
      <c r="F75" s="519" t="str">
        <f>VLOOKUP(B79,'[8]Obračun rezultata B sektora'!$D$2:G$51,4,FALSE)</f>
        <v/>
      </c>
      <c r="G75" s="519" t="str">
        <f>VLOOKUP(C75,'[8]Pojedinačni plasman'!$A$6:$G$155,7,FALSE)</f>
        <v/>
      </c>
      <c r="H75" s="788"/>
      <c r="I75" s="789"/>
      <c r="K75" s="521" t="str">
        <f>IF(ISNUMBER(M75)=TRUE,VLOOKUP(K79,'[8]Obračun rezultata B sektora'!$D$2:$J$51,7,0),"")</f>
        <v/>
      </c>
      <c r="L75" s="522" t="str">
        <f>VLOOKUP(K79,'[8]Obračun rezultata B sektora'!$D$2:$E$51,2,FALSE)</f>
        <v/>
      </c>
      <c r="M75" s="518" t="str">
        <f>VLOOKUP(K79,'[8]Obračun rezultata B sektora'!$D$2:$H$51,5,FALSE)</f>
        <v/>
      </c>
      <c r="N75" s="520" t="str">
        <f>IF(AND(ISNUMBER(M75)=TRUE,ISNUMBER(O75)=TRUE),VLOOKUP(K79,'[8]Obračun rezultata B sektora'!$D$2:$I$51,3,FALSE),"")</f>
        <v/>
      </c>
      <c r="O75" s="519" t="str">
        <f>VLOOKUP(K79,'[8]Obračun rezultata B sektora'!$D$2:G$51,4,FALSE)</f>
        <v/>
      </c>
      <c r="P75" s="519" t="str">
        <f>VLOOKUP(L75,'[8]Pojedinačni plasman'!$A$6:$G$155,7,FALSE)</f>
        <v/>
      </c>
      <c r="Q75" s="788"/>
      <c r="R75" s="789"/>
    </row>
    <row r="76" spans="2:18" s="512" customFormat="1" ht="15" customHeight="1" x14ac:dyDescent="0.2">
      <c r="B76" s="521" t="str">
        <f>IF(ISNUMBER(D76)=TRUE,VLOOKUP(B79,'[8]Obračun rezultata C sektora'!$D$2:$J$51,7,0),"")</f>
        <v/>
      </c>
      <c r="C76" s="522" t="str">
        <f>VLOOKUP(B79,'[8]Obračun rezultata C sektora'!$D$2:$E$51,2,FALSE)</f>
        <v/>
      </c>
      <c r="D76" s="518" t="str">
        <f>VLOOKUP(B79,'[8]Obračun rezultata C sektora'!$D$2:$H$51,5,FALSE)</f>
        <v/>
      </c>
      <c r="E76" s="520" t="str">
        <f>IF(AND(ISNUMBER(D76)=TRUE,ISNUMBER(F76)=TRUE),VLOOKUP(B79,'[8]Obračun rezultata C sektora'!$D$2:$I$51,3,FALSE),"")</f>
        <v/>
      </c>
      <c r="F76" s="519" t="str">
        <f>VLOOKUP(B79,'[8]Obračun rezultata C sektora'!$D$2:G$51,4,FALSE)</f>
        <v/>
      </c>
      <c r="G76" s="519" t="str">
        <f>VLOOKUP(C76,'[8]Pojedinačni plasman'!$A$6:$G$155,7,FALSE)</f>
        <v/>
      </c>
      <c r="H76" s="788"/>
      <c r="I76" s="789"/>
      <c r="K76" s="521" t="str">
        <f>IF(ISNUMBER(M76)=TRUE,VLOOKUP(K79,'[8]Obračun rezultata C sektora'!$D$2:$J$51,7,0),"")</f>
        <v/>
      </c>
      <c r="L76" s="522" t="str">
        <f>VLOOKUP(K79,'[8]Obračun rezultata C sektora'!$D$2:$E$51,2,FALSE)</f>
        <v/>
      </c>
      <c r="M76" s="518" t="str">
        <f>VLOOKUP(K79,'[8]Obračun rezultata C sektora'!$D$2:$H$51,5,FALSE)</f>
        <v/>
      </c>
      <c r="N76" s="520" t="str">
        <f>IF(AND(ISNUMBER(M76)=TRUE,ISNUMBER(O76)=TRUE),VLOOKUP(K79,'[8]Obračun rezultata C sektora'!$D$2:$I$51,3,FALSE),"")</f>
        <v/>
      </c>
      <c r="O76" s="519" t="str">
        <f>VLOOKUP(K79,'[8]Obračun rezultata C sektora'!$D$2:G$51,4,FALSE)</f>
        <v/>
      </c>
      <c r="P76" s="519" t="str">
        <f>VLOOKUP(L76,'[8]Pojedinačni plasman'!$A$6:$G$155,7,FALSE)</f>
        <v/>
      </c>
      <c r="Q76" s="788"/>
      <c r="R76" s="789"/>
    </row>
    <row r="77" spans="2:18" s="512" customFormat="1" ht="15" customHeight="1" x14ac:dyDescent="0.2">
      <c r="B77" s="521"/>
      <c r="C77" s="520"/>
      <c r="D77" s="518"/>
      <c r="E77" s="520"/>
      <c r="F77" s="519"/>
      <c r="G77" s="519"/>
      <c r="H77" s="788"/>
      <c r="I77" s="789"/>
      <c r="K77" s="521"/>
      <c r="L77" s="520"/>
      <c r="M77" s="518"/>
      <c r="N77" s="520"/>
      <c r="O77" s="519"/>
      <c r="P77" s="519"/>
      <c r="Q77" s="788"/>
      <c r="R77" s="789"/>
    </row>
    <row r="78" spans="2:18" s="512" customFormat="1" ht="15" customHeight="1" x14ac:dyDescent="0.2">
      <c r="B78" s="521"/>
      <c r="C78" s="520"/>
      <c r="D78" s="518"/>
      <c r="E78" s="520"/>
      <c r="F78" s="519"/>
      <c r="G78" s="519"/>
      <c r="H78" s="788"/>
      <c r="I78" s="789"/>
      <c r="K78" s="521"/>
      <c r="L78" s="520"/>
      <c r="M78" s="518"/>
      <c r="N78" s="520"/>
      <c r="O78" s="519"/>
      <c r="P78" s="519"/>
      <c r="Q78" s="788"/>
      <c r="R78" s="789"/>
    </row>
    <row r="79" spans="2:18" ht="21" thickBot="1" x14ac:dyDescent="0.35">
      <c r="B79" s="783" t="str">
        <f>IF(ISNONTEXT('[8]Ekipni plasman'!$B$15)=FALSE,'[8]Ekipni plasman'!$B$15,"")</f>
        <v/>
      </c>
      <c r="C79" s="784"/>
      <c r="D79" s="785"/>
      <c r="E79" s="516" t="str">
        <f>VLOOKUP(B79,'[8]Ekipni plasman'!$B$6:$F$55,3,FALSE)</f>
        <v/>
      </c>
      <c r="F79" s="515" t="str">
        <f>VLOOKUP(B79,'[8]Ekipni plasman'!$B$6:$F$55,2,FALSE)</f>
        <v/>
      </c>
      <c r="G79" s="514"/>
      <c r="H79" s="790"/>
      <c r="I79" s="791"/>
      <c r="J79" s="517"/>
      <c r="K79" s="783" t="str">
        <f>IF(ISNONTEXT('[8]Ekipni plasman'!$B$25)=FALSE,'[8]Ekipni plasman'!$B$25,"")</f>
        <v/>
      </c>
      <c r="L79" s="784"/>
      <c r="M79" s="785"/>
      <c r="N79" s="516" t="str">
        <f>VLOOKUP(K79,'[8]Ekipni plasman'!$B$6:$F$55,3,FALSE)</f>
        <v/>
      </c>
      <c r="O79" s="515" t="str">
        <f>VLOOKUP(K79,'[8]Ekipni plasman'!$B$6:$F$55,2,FALSE)</f>
        <v/>
      </c>
      <c r="P79" s="514"/>
      <c r="Q79" s="790"/>
      <c r="R79" s="791"/>
    </row>
    <row r="81" spans="2:18" s="512" customFormat="1" x14ac:dyDescent="0.2">
      <c r="B81" s="513"/>
      <c r="C81" s="513" t="s">
        <v>246</v>
      </c>
      <c r="D81" s="513"/>
      <c r="F81" s="509"/>
      <c r="G81" s="513" t="s">
        <v>245</v>
      </c>
      <c r="H81" s="513"/>
      <c r="I81" s="513"/>
      <c r="L81" s="513" t="s">
        <v>244</v>
      </c>
      <c r="O81" s="509"/>
      <c r="P81" s="513" t="s">
        <v>243</v>
      </c>
      <c r="Q81" s="513" t="str">
        <f>IF(ISNUMBER($H$175)=TRUE,"1/3",IF(ISNUMBER($Q$93)=TRUE,"1/2",IF(ISNUMBER($H$11)=TRUE,"1/1","")))</f>
        <v>1/1</v>
      </c>
    </row>
    <row r="82" spans="2:18" s="512" customFormat="1" x14ac:dyDescent="0.2">
      <c r="B82" s="513"/>
      <c r="C82" s="513" t="str">
        <f>IF(ISBLANK('[8]Organizacija natjecanja'!$H$20)=TRUE,"",'[8]Organizacija natjecanja'!$H$20)</f>
        <v>MIROSLAV MIKULČIĆ</v>
      </c>
      <c r="D82" s="513"/>
      <c r="F82" s="509"/>
      <c r="G82" s="513" t="str">
        <f>IF(ISBLANK('[8]Organizacija natjecanja'!$H$16)=TRUE,"",'[8]Organizacija natjecanja'!$H$16)</f>
        <v>DRAGUTIN KEDMENEC</v>
      </c>
      <c r="H82" s="513"/>
      <c r="I82" s="513"/>
      <c r="L82" s="513" t="str">
        <f>IF(ISBLANK('[8]Organizacija natjecanja'!$H$18)=TRUE,"",'[8]Organizacija natjecanja'!$H$18)</f>
        <v>MIROSLAV MIKULČIĆ</v>
      </c>
      <c r="O82" s="509"/>
    </row>
    <row r="83" spans="2:18" s="512" customFormat="1" x14ac:dyDescent="0.2">
      <c r="B83" s="513"/>
      <c r="C83" s="513"/>
      <c r="D83" s="513"/>
      <c r="F83" s="509"/>
      <c r="G83" s="513"/>
      <c r="H83" s="513"/>
      <c r="I83" s="513"/>
      <c r="L83" s="513"/>
      <c r="O83" s="509"/>
    </row>
    <row r="84" spans="2:18" s="512" customFormat="1" x14ac:dyDescent="0.2">
      <c r="B84" s="513"/>
      <c r="C84" s="513"/>
      <c r="D84" s="513"/>
      <c r="F84" s="509"/>
      <c r="G84" s="513"/>
      <c r="H84" s="513"/>
      <c r="I84" s="513"/>
      <c r="L84" s="513"/>
      <c r="O84" s="509"/>
    </row>
    <row r="85" spans="2:18" s="512" customFormat="1" ht="18" x14ac:dyDescent="0.25">
      <c r="B85" s="513"/>
      <c r="C85" s="513"/>
      <c r="D85" s="540" t="s">
        <v>259</v>
      </c>
      <c r="F85" s="509"/>
      <c r="G85" s="513"/>
      <c r="H85" s="513"/>
      <c r="I85" s="513"/>
      <c r="L85" s="513"/>
      <c r="O85" s="509"/>
    </row>
    <row r="86" spans="2:18" s="512" customFormat="1" ht="18" x14ac:dyDescent="0.25">
      <c r="B86" s="513"/>
      <c r="C86" s="513"/>
      <c r="D86" s="540" t="s">
        <v>258</v>
      </c>
      <c r="F86" s="509"/>
      <c r="G86" s="513"/>
      <c r="H86" s="513"/>
      <c r="I86" s="513"/>
      <c r="L86" s="513"/>
      <c r="O86" s="509"/>
    </row>
    <row r="87" spans="2:18" s="512" customFormat="1" x14ac:dyDescent="0.2">
      <c r="B87" s="513"/>
      <c r="C87" s="513"/>
      <c r="D87" s="513"/>
      <c r="F87" s="509"/>
      <c r="G87" s="513"/>
      <c r="H87" s="513"/>
      <c r="I87" s="513"/>
      <c r="L87" s="513"/>
      <c r="O87" s="509"/>
    </row>
    <row r="88" spans="2:18" ht="26.25" x14ac:dyDescent="0.4">
      <c r="B88" s="542" t="s">
        <v>257</v>
      </c>
      <c r="C88" s="517"/>
      <c r="D88" s="540"/>
      <c r="E88" s="517"/>
      <c r="F88" s="535"/>
      <c r="G88" s="540"/>
      <c r="H88" s="541"/>
      <c r="I88" s="540"/>
      <c r="J88" s="539" t="str">
        <f>IF(ISNONTEXT('[8]Organizacija natjecanja'!H$2)=TRUE,"",'[8]Organizacija natjecanja'!H$2)</f>
        <v xml:space="preserve"> III ZONA</v>
      </c>
      <c r="K88" s="517"/>
      <c r="L88" s="517"/>
      <c r="M88" s="517"/>
      <c r="N88" s="533" t="str">
        <f>IF(ISNONTEXT('[8]Organizacija natjecanja'!H$11)=TRUE,"",'[8]Organizacija natjecanja'!H$11)</f>
        <v>LOV RIBE UDICOM NA PLOVAK</v>
      </c>
      <c r="O88" s="535"/>
      <c r="P88" s="517"/>
      <c r="Q88" s="538"/>
      <c r="R88" s="517"/>
    </row>
    <row r="89" spans="2:18" ht="18" x14ac:dyDescent="0.25">
      <c r="B89" s="536" t="s">
        <v>254</v>
      </c>
      <c r="C89" s="533"/>
      <c r="D89" s="537"/>
      <c r="E89" s="537" t="str">
        <f>IF(ISNONTEXT('[8]Organizacija natjecanja'!H$4)=TRUE,"",'[8]Organizacija natjecanja'!H$4)</f>
        <v>STARA MURA ŽABNIK</v>
      </c>
      <c r="F89" s="535"/>
      <c r="G89" s="537"/>
      <c r="H89" s="513"/>
      <c r="I89" s="536" t="s">
        <v>252</v>
      </c>
      <c r="J89" s="533"/>
      <c r="K89" s="533" t="str">
        <f>IF(ISNONTEXT('[8]Organizacija natjecanja'!H$5)=TRUE,"",'[8]Organizacija natjecanja'!H$5)</f>
        <v>19.05.2024. ŽABNIK</v>
      </c>
      <c r="L89" s="533"/>
      <c r="M89" s="533"/>
      <c r="N89" s="533"/>
      <c r="O89" s="535" t="s">
        <v>250</v>
      </c>
      <c r="P89" s="534" t="str">
        <f>IF(ISNONTEXT('[8]Organizacija natjecanja'!H$9)=TRUE,"",'[8]Organizacija natjecanja'!H$9)</f>
        <v>JUNIORI</v>
      </c>
      <c r="R89" s="533"/>
    </row>
    <row r="90" spans="2:18" ht="12" customHeight="1" thickBot="1" x14ac:dyDescent="0.25"/>
    <row r="91" spans="2:18" s="528" customFormat="1" ht="26.25" customHeight="1" thickBot="1" x14ac:dyDescent="0.3">
      <c r="B91" s="531" t="s">
        <v>25</v>
      </c>
      <c r="C91" s="529" t="s">
        <v>3</v>
      </c>
      <c r="D91" s="529" t="s">
        <v>34</v>
      </c>
      <c r="E91" s="529" t="s">
        <v>249</v>
      </c>
      <c r="F91" s="530" t="s">
        <v>36</v>
      </c>
      <c r="G91" s="529" t="s">
        <v>248</v>
      </c>
      <c r="H91" s="792" t="s">
        <v>247</v>
      </c>
      <c r="I91" s="793"/>
      <c r="J91" s="532"/>
      <c r="K91" s="531" t="s">
        <v>25</v>
      </c>
      <c r="L91" s="529" t="s">
        <v>3</v>
      </c>
      <c r="M91" s="529" t="s">
        <v>34</v>
      </c>
      <c r="N91" s="529" t="s">
        <v>249</v>
      </c>
      <c r="O91" s="530" t="s">
        <v>36</v>
      </c>
      <c r="P91" s="529" t="s">
        <v>248</v>
      </c>
      <c r="Q91" s="792" t="s">
        <v>247</v>
      </c>
      <c r="R91" s="793"/>
    </row>
    <row r="92" spans="2:18" ht="12" customHeight="1" thickBot="1" x14ac:dyDescent="0.25">
      <c r="C92" s="507" t="str">
        <f>IF(ISNONTEXT($B$16)=FALSE,"",VLOOKUP(B98,'[8]Pojedinačni plasman'!$A$6:$G$140,1,FALSE))</f>
        <v/>
      </c>
      <c r="K92" s="510"/>
      <c r="M92" s="510"/>
      <c r="P92" s="510"/>
      <c r="Q92" s="511"/>
      <c r="R92" s="510"/>
    </row>
    <row r="93" spans="2:18" s="512" customFormat="1" ht="15" customHeight="1" x14ac:dyDescent="0.2">
      <c r="B93" s="527" t="str">
        <f>IF(ISNUMBER(D93)=TRUE,VLOOKUP(B98,'[8]Obračun rezultata A sektora'!$D$2:$J$51,7,0),"")</f>
        <v/>
      </c>
      <c r="C93" s="526" t="str">
        <f>VLOOKUP(B98,'[8]Obračun rezultata A sektora'!$D$2:$E$51,2,FALSE)</f>
        <v/>
      </c>
      <c r="D93" s="525" t="str">
        <f>VLOOKUP(B98,'[8]Obračun rezultata A sektora'!$D$2:$H$51,5,FALSE)</f>
        <v/>
      </c>
      <c r="E93" s="524" t="str">
        <f>IF(AND(ISNUMBER(D93)=TRUE,ISNUMBER(F93)=TRUE),VLOOKUP(B98,'[8]Obračun rezultata A sektora'!$D$2:$I$51,3,FALSE),"")</f>
        <v/>
      </c>
      <c r="F93" s="523" t="str">
        <f>VLOOKUP(B98,'[8]Obračun rezultata A sektora'!D$2:$G$51,4,FALSE)</f>
        <v/>
      </c>
      <c r="G93" s="523" t="str">
        <f>VLOOKUP(C93,'[8]Pojedinačni plasman'!$A$6:$G$155,7,FALSE)</f>
        <v/>
      </c>
      <c r="H93" s="786" t="str">
        <f>VLOOKUP(B98,'[8]Ekipni plasman'!$B$6:$F$55,5,FALSE)</f>
        <v/>
      </c>
      <c r="I93" s="787"/>
      <c r="K93" s="527" t="str">
        <f>IF(ISNUMBER(M93)=TRUE,VLOOKUP(K98,'[8]Obračun rezultata A sektora'!$D$2:$J$51,7,0),"")</f>
        <v/>
      </c>
      <c r="L93" s="526" t="str">
        <f>VLOOKUP(K98,'[8]Obračun rezultata A sektora'!$D$2:$E$51,2,FALSE)</f>
        <v/>
      </c>
      <c r="M93" s="525" t="str">
        <f>VLOOKUP(K98,'[8]Obračun rezultata A sektora'!$D$2:$H$51,5,FALSE)</f>
        <v/>
      </c>
      <c r="N93" s="524" t="str">
        <f>IF(AND(ISNUMBER(M93)=TRUE,ISNUMBER(O93)=TRUE),VLOOKUP(K98,'[8]Obračun rezultata A sektora'!$D$2:$I$51,3,FALSE),"")</f>
        <v/>
      </c>
      <c r="O93" s="523" t="str">
        <f>VLOOKUP(K98,'[8]Obračun rezultata A sektora'!D$2:$G$51,4,FALSE)</f>
        <v/>
      </c>
      <c r="P93" s="523" t="str">
        <f>VLOOKUP(L93,'[8]Pojedinačni plasman'!$A$6:$G$155,7,FALSE)</f>
        <v/>
      </c>
      <c r="Q93" s="786" t="str">
        <f>VLOOKUP(K98,'[8]Ekipni plasman'!$B$6:$F$55,5,FALSE)</f>
        <v/>
      </c>
      <c r="R93" s="787"/>
    </row>
    <row r="94" spans="2:18" s="512" customFormat="1" ht="15" customHeight="1" x14ac:dyDescent="0.2">
      <c r="B94" s="521" t="str">
        <f>IF(ISNUMBER(D94)=TRUE,VLOOKUP(B98,'[8]Obračun rezultata B sektora'!$D$2:$J$51,7,0),"")</f>
        <v/>
      </c>
      <c r="C94" s="522" t="str">
        <f>VLOOKUP(B98,'[8]Obračun rezultata B sektora'!$D$2:$E$51,2,FALSE)</f>
        <v/>
      </c>
      <c r="D94" s="518" t="str">
        <f>VLOOKUP(B98,'[8]Obračun rezultata B sektora'!$D$2:$H$51,5,FALSE)</f>
        <v/>
      </c>
      <c r="E94" s="520" t="str">
        <f>IF(AND(ISNUMBER(D94)=TRUE,ISNUMBER(F94)=TRUE),VLOOKUP(B98,'[8]Obračun rezultata B sektora'!$D$2:$I$51,3,FALSE),"")</f>
        <v/>
      </c>
      <c r="F94" s="519" t="str">
        <f>VLOOKUP(B98,'[8]Obračun rezultata B sektora'!D$2:$G$51,4,FALSE)</f>
        <v/>
      </c>
      <c r="G94" s="519" t="str">
        <f>VLOOKUP(C94,'[8]Pojedinačni plasman'!$A$6:$G$155,7,FALSE)</f>
        <v/>
      </c>
      <c r="H94" s="788"/>
      <c r="I94" s="789"/>
      <c r="K94" s="521" t="str">
        <f>IF(ISNUMBER(M94)=TRUE,VLOOKUP(K98,'[8]Obračun rezultata B sektora'!$D$2:$J$51,7,0),"")</f>
        <v/>
      </c>
      <c r="L94" s="522" t="str">
        <f>VLOOKUP(K98,'[8]Obračun rezultata B sektora'!$D$2:$E$51,2,FALSE)</f>
        <v/>
      </c>
      <c r="M94" s="518" t="str">
        <f>VLOOKUP(K98,'[8]Obračun rezultata B sektora'!$D$2:$H$51,5,FALSE)</f>
        <v/>
      </c>
      <c r="N94" s="520" t="str">
        <f>IF(AND(ISNUMBER(M94)=TRUE,ISNUMBER(O94)=TRUE),VLOOKUP(K98,'[8]Obračun rezultata B sektora'!$D$2:$I$51,3,FALSE),"")</f>
        <v/>
      </c>
      <c r="O94" s="519" t="str">
        <f>VLOOKUP(K98,'[8]Obračun rezultata B sektora'!D$2:$G$51,4,FALSE)</f>
        <v/>
      </c>
      <c r="P94" s="519" t="str">
        <f>VLOOKUP(L94,'[8]Pojedinačni plasman'!$A$6:$G$155,7,FALSE)</f>
        <v/>
      </c>
      <c r="Q94" s="788"/>
      <c r="R94" s="789"/>
    </row>
    <row r="95" spans="2:18" s="512" customFormat="1" ht="15" customHeight="1" x14ac:dyDescent="0.2">
      <c r="B95" s="521" t="str">
        <f>IF(ISNUMBER(D95)=TRUE,VLOOKUP(B98,'[8]Obračun rezultata C sektora'!$D$2:$J$51,7,0),"")</f>
        <v/>
      </c>
      <c r="C95" s="522" t="str">
        <f>VLOOKUP(B98,'[8]Obračun rezultata C sektora'!$D$2:$E$51,2,FALSE)</f>
        <v/>
      </c>
      <c r="D95" s="518" t="str">
        <f>VLOOKUP(B98,'[8]Obračun rezultata C sektora'!$D$2:$H$51,5,FALSE)</f>
        <v/>
      </c>
      <c r="E95" s="520" t="str">
        <f>IF(AND(ISNUMBER(D95)=TRUE,ISNUMBER(F95)=TRUE),VLOOKUP(B98,'[8]Obračun rezultata C sektora'!$D$2:$I$51,3,FALSE),"")</f>
        <v/>
      </c>
      <c r="F95" s="519" t="str">
        <f>VLOOKUP(B98,'[8]Obračun rezultata C sektora'!D$2:$G$51,4,FALSE)</f>
        <v/>
      </c>
      <c r="G95" s="519" t="str">
        <f>VLOOKUP(C95,'[8]Pojedinačni plasman'!$A$6:$G$155,7,FALSE)</f>
        <v/>
      </c>
      <c r="H95" s="788"/>
      <c r="I95" s="789"/>
      <c r="K95" s="521" t="str">
        <f>IF(ISNUMBER(M95)=TRUE,VLOOKUP(K98,'[8]Obračun rezultata C sektora'!$D$2:$J$51,7,0),"")</f>
        <v/>
      </c>
      <c r="L95" s="522" t="str">
        <f>VLOOKUP(K98,'[8]Obračun rezultata C sektora'!$D$2:$E$51,2,FALSE)</f>
        <v/>
      </c>
      <c r="M95" s="518" t="str">
        <f>VLOOKUP(K98,'[8]Obračun rezultata C sektora'!$D$2:$H$51,5,FALSE)</f>
        <v/>
      </c>
      <c r="N95" s="520" t="str">
        <f>IF(AND(ISNUMBER(M95)=TRUE,ISNUMBER(O95)=TRUE),VLOOKUP(K98,'[8]Obračun rezultata C sektora'!$D$2:$I$51,3,FALSE),"")</f>
        <v/>
      </c>
      <c r="O95" s="519" t="str">
        <f>VLOOKUP(K98,'[8]Obračun rezultata C sektora'!D$2:$G$51,4,FALSE)</f>
        <v/>
      </c>
      <c r="P95" s="519" t="str">
        <f>VLOOKUP(L95,'[8]Pojedinačni plasman'!$A$6:$G$155,7,FALSE)</f>
        <v/>
      </c>
      <c r="Q95" s="788"/>
      <c r="R95" s="789"/>
    </row>
    <row r="96" spans="2:18" s="512" customFormat="1" ht="15" customHeight="1" x14ac:dyDescent="0.2">
      <c r="B96" s="521"/>
      <c r="C96" s="520"/>
      <c r="D96" s="518"/>
      <c r="E96" s="520"/>
      <c r="F96" s="519"/>
      <c r="G96" s="519"/>
      <c r="H96" s="788"/>
      <c r="I96" s="789"/>
      <c r="K96" s="521"/>
      <c r="L96" s="520"/>
      <c r="M96" s="518"/>
      <c r="N96" s="520"/>
      <c r="O96" s="519"/>
      <c r="P96" s="519"/>
      <c r="Q96" s="788"/>
      <c r="R96" s="789"/>
    </row>
    <row r="97" spans="2:18" s="512" customFormat="1" ht="15" customHeight="1" x14ac:dyDescent="0.2">
      <c r="B97" s="521"/>
      <c r="C97" s="520"/>
      <c r="D97" s="518"/>
      <c r="E97" s="520"/>
      <c r="F97" s="519"/>
      <c r="G97" s="519"/>
      <c r="H97" s="788"/>
      <c r="I97" s="789"/>
      <c r="K97" s="521"/>
      <c r="L97" s="520"/>
      <c r="M97" s="518"/>
      <c r="N97" s="520"/>
      <c r="O97" s="519"/>
      <c r="P97" s="519"/>
      <c r="Q97" s="788"/>
      <c r="R97" s="789"/>
    </row>
    <row r="98" spans="2:18" ht="21" thickBot="1" x14ac:dyDescent="0.35">
      <c r="B98" s="783" t="str">
        <f>IF(ISNONTEXT('[8]Ekipni plasman'!$B$26)=FALSE,'[8]Ekipni plasman'!$B$26,"")</f>
        <v/>
      </c>
      <c r="C98" s="784"/>
      <c r="D98" s="785"/>
      <c r="E98" s="516" t="str">
        <f>VLOOKUP(B98,'[8]Ekipni plasman'!$B$6:$F$55,3,FALSE)</f>
        <v/>
      </c>
      <c r="F98" s="515" t="str">
        <f>VLOOKUP(B98,'[8]Ekipni plasman'!$B$6:$F$55,2,FALSE)</f>
        <v/>
      </c>
      <c r="G98" s="514"/>
      <c r="H98" s="790"/>
      <c r="I98" s="791"/>
      <c r="J98" s="517"/>
      <c r="K98" s="783" t="str">
        <f>IF(ISNONTEXT('[8]Ekipni plasman'!$B$36)=FALSE,'[8]Ekipni plasman'!$B$36,"")</f>
        <v/>
      </c>
      <c r="L98" s="784"/>
      <c r="M98" s="785"/>
      <c r="N98" s="516" t="str">
        <f>VLOOKUP(K98,'[8]Ekipni plasman'!$B$6:$F$55,3,FALSE)</f>
        <v/>
      </c>
      <c r="O98" s="515" t="str">
        <f>VLOOKUP(K98,'[8]Ekipni plasman'!$B$6:$F$55,2,FALSE)</f>
        <v/>
      </c>
      <c r="P98" s="514"/>
      <c r="Q98" s="790"/>
      <c r="R98" s="791"/>
    </row>
    <row r="99" spans="2:18" ht="12" customHeight="1" thickBot="1" x14ac:dyDescent="0.25">
      <c r="K99" s="510"/>
      <c r="M99" s="510"/>
      <c r="P99" s="510"/>
      <c r="Q99" s="511"/>
      <c r="R99" s="510"/>
    </row>
    <row r="100" spans="2:18" s="512" customFormat="1" ht="15" customHeight="1" x14ac:dyDescent="0.2">
      <c r="B100" s="527" t="str">
        <f>IF(ISNUMBER(D100)=TRUE,VLOOKUP(B105,'[8]Obračun rezultata A sektora'!$D$2:$J$51,7,0),"")</f>
        <v/>
      </c>
      <c r="C100" s="526" t="str">
        <f>VLOOKUP(B105,'[8]Obračun rezultata A sektora'!$D$2:$E$51,2,FALSE)</f>
        <v/>
      </c>
      <c r="D100" s="525" t="str">
        <f>VLOOKUP(B105,'[8]Obračun rezultata A sektora'!$D$2:$H$51,5,FALSE)</f>
        <v/>
      </c>
      <c r="E100" s="524" t="str">
        <f>IF(AND(ISNUMBER(D100)=TRUE,ISNUMBER(F100)=TRUE),VLOOKUP(B105,'[8]Obračun rezultata A sektora'!$D$2:$I$51,3,FALSE),"")</f>
        <v/>
      </c>
      <c r="F100" s="523" t="str">
        <f>VLOOKUP(B105,'[8]Obračun rezultata A sektora'!D$2:$G$51,4,FALSE)</f>
        <v/>
      </c>
      <c r="G100" s="523" t="str">
        <f>VLOOKUP(C100,'[8]Pojedinačni plasman'!$A$6:$G$155,7,FALSE)</f>
        <v/>
      </c>
      <c r="H100" s="786" t="str">
        <f>VLOOKUP(B105,'[8]Ekipni plasman'!$B$6:$F$55,5,FALSE)</f>
        <v/>
      </c>
      <c r="I100" s="787"/>
      <c r="K100" s="527" t="str">
        <f>IF(ISNUMBER(M100)=TRUE,VLOOKUP(K105,'[8]Obračun rezultata A sektora'!$D$2:$J$51,7,0),"")</f>
        <v/>
      </c>
      <c r="L100" s="526" t="str">
        <f>VLOOKUP(K105,'[8]Obračun rezultata A sektora'!$D$2:$E$51,2,FALSE)</f>
        <v/>
      </c>
      <c r="M100" s="525" t="str">
        <f>VLOOKUP(K105,'[8]Obračun rezultata A sektora'!$D$2:$H$51,5,FALSE)</f>
        <v/>
      </c>
      <c r="N100" s="524" t="str">
        <f>IF(AND(ISNUMBER(M100)=TRUE,ISNUMBER(O100)=TRUE),VLOOKUP(K105,'[8]Obračun rezultata A sektora'!$D$2:$I$51,3,FALSE),"")</f>
        <v/>
      </c>
      <c r="O100" s="523" t="str">
        <f>VLOOKUP(K105,'[8]Obračun rezultata A sektora'!D$2:$G$51,4,FALSE)</f>
        <v/>
      </c>
      <c r="P100" s="523" t="str">
        <f>VLOOKUP(L100,'[8]Pojedinačni plasman'!$A$6:$G$155,7,FALSE)</f>
        <v/>
      </c>
      <c r="Q100" s="786" t="str">
        <f>VLOOKUP(K105,'[8]Ekipni plasman'!$B$6:$F$55,5,FALSE)</f>
        <v/>
      </c>
      <c r="R100" s="787"/>
    </row>
    <row r="101" spans="2:18" s="512" customFormat="1" ht="15" customHeight="1" x14ac:dyDescent="0.2">
      <c r="B101" s="521" t="str">
        <f>IF(ISNUMBER(D101)=TRUE,VLOOKUP(B105,'[8]Obračun rezultata B sektora'!$D$2:$J$51,7,0),"")</f>
        <v/>
      </c>
      <c r="C101" s="522" t="str">
        <f>VLOOKUP(B105,'[8]Obračun rezultata B sektora'!$D$2:$E$51,2,FALSE)</f>
        <v/>
      </c>
      <c r="D101" s="518" t="str">
        <f>VLOOKUP(B105,'[8]Obračun rezultata B sektora'!$D$2:$H$51,5,FALSE)</f>
        <v/>
      </c>
      <c r="E101" s="520" t="str">
        <f>IF(AND(ISNUMBER(D101)=TRUE,ISNUMBER(F101)=TRUE),VLOOKUP(B105,'[8]Obračun rezultata B sektora'!$D$2:$I$51,3,FALSE),"")</f>
        <v/>
      </c>
      <c r="F101" s="519" t="str">
        <f>VLOOKUP(B105,'[8]Obračun rezultata B sektora'!D$2:$G$51,4,FALSE)</f>
        <v/>
      </c>
      <c r="G101" s="519" t="str">
        <f>VLOOKUP(C101,'[8]Pojedinačni plasman'!$A$6:$G$155,7,FALSE)</f>
        <v/>
      </c>
      <c r="H101" s="788"/>
      <c r="I101" s="789"/>
      <c r="K101" s="521" t="str">
        <f>IF(ISNUMBER(M101)=TRUE,VLOOKUP(K105,'[8]Obračun rezultata B sektora'!$D$2:$J$51,7,0),"")</f>
        <v/>
      </c>
      <c r="L101" s="522" t="str">
        <f>VLOOKUP(K105,'[8]Obračun rezultata B sektora'!$D$2:$E$51,2,FALSE)</f>
        <v/>
      </c>
      <c r="M101" s="518" t="str">
        <f>VLOOKUP(K105,'[8]Obračun rezultata B sektora'!$D$2:$H$51,5,FALSE)</f>
        <v/>
      </c>
      <c r="N101" s="520" t="str">
        <f>IF(AND(ISNUMBER(M101)=TRUE,ISNUMBER(O101)=TRUE),VLOOKUP(K105,'[8]Obračun rezultata B sektora'!$D$2:$I$51,3,FALSE),"")</f>
        <v/>
      </c>
      <c r="O101" s="519" t="str">
        <f>VLOOKUP(K105,'[8]Obračun rezultata B sektora'!D$2:$G$51,4,FALSE)</f>
        <v/>
      </c>
      <c r="P101" s="519" t="str">
        <f>VLOOKUP(L101,'[8]Pojedinačni plasman'!$A$6:$G$155,7,FALSE)</f>
        <v/>
      </c>
      <c r="Q101" s="788"/>
      <c r="R101" s="789"/>
    </row>
    <row r="102" spans="2:18" s="512" customFormat="1" ht="15" customHeight="1" x14ac:dyDescent="0.2">
      <c r="B102" s="521" t="str">
        <f>IF(ISNUMBER(D102)=TRUE,VLOOKUP(B105,'[8]Obračun rezultata C sektora'!$D$2:$J$51,7,0),"")</f>
        <v/>
      </c>
      <c r="C102" s="522" t="str">
        <f>VLOOKUP(B105,'[8]Obračun rezultata C sektora'!$D$2:$E$51,2,FALSE)</f>
        <v/>
      </c>
      <c r="D102" s="518" t="str">
        <f>VLOOKUP(B105,'[8]Obračun rezultata C sektora'!$D$2:$H$51,5,FALSE)</f>
        <v/>
      </c>
      <c r="E102" s="520" t="str">
        <f>IF(AND(ISNUMBER(D102)=TRUE,ISNUMBER(F102)=TRUE),VLOOKUP(B105,'[8]Obračun rezultata C sektora'!$D$2:$I$51,3,FALSE),"")</f>
        <v/>
      </c>
      <c r="F102" s="519" t="str">
        <f>VLOOKUP(B105,'[8]Obračun rezultata C sektora'!D$2:$G$51,4,FALSE)</f>
        <v/>
      </c>
      <c r="G102" s="519" t="str">
        <f>VLOOKUP(C102,'[8]Pojedinačni plasman'!$A$6:$G$155,7,FALSE)</f>
        <v/>
      </c>
      <c r="H102" s="788"/>
      <c r="I102" s="789"/>
      <c r="K102" s="521" t="str">
        <f>IF(ISNUMBER(M102)=TRUE,VLOOKUP(K105,'[8]Obračun rezultata C sektora'!$D$2:$J$51,7,0),"")</f>
        <v/>
      </c>
      <c r="L102" s="522" t="str">
        <f>VLOOKUP(K105,'[8]Obračun rezultata C sektora'!$D$2:$E$51,2,FALSE)</f>
        <v/>
      </c>
      <c r="M102" s="518" t="str">
        <f>VLOOKUP(K105,'[8]Obračun rezultata C sektora'!$D$2:$H$51,5,FALSE)</f>
        <v/>
      </c>
      <c r="N102" s="520" t="str">
        <f>IF(AND(ISNUMBER(M102)=TRUE,ISNUMBER(O102)=TRUE),VLOOKUP(K105,'[8]Obračun rezultata C sektora'!$D$2:$I$51,3,FALSE),"")</f>
        <v/>
      </c>
      <c r="O102" s="519" t="str">
        <f>VLOOKUP(K105,'[8]Obračun rezultata C sektora'!D$2:$G$51,4,FALSE)</f>
        <v/>
      </c>
      <c r="P102" s="519" t="str">
        <f>VLOOKUP(L102,'[8]Pojedinačni plasman'!$A$6:$G$155,7,FALSE)</f>
        <v/>
      </c>
      <c r="Q102" s="788"/>
      <c r="R102" s="789"/>
    </row>
    <row r="103" spans="2:18" s="512" customFormat="1" ht="15" customHeight="1" x14ac:dyDescent="0.2">
      <c r="B103" s="521"/>
      <c r="C103" s="520"/>
      <c r="D103" s="518"/>
      <c r="E103" s="520"/>
      <c r="F103" s="519"/>
      <c r="G103" s="519"/>
      <c r="H103" s="788"/>
      <c r="I103" s="789"/>
      <c r="K103" s="521"/>
      <c r="L103" s="520"/>
      <c r="M103" s="518"/>
      <c r="N103" s="520"/>
      <c r="O103" s="519"/>
      <c r="P103" s="519"/>
      <c r="Q103" s="788"/>
      <c r="R103" s="789"/>
    </row>
    <row r="104" spans="2:18" s="512" customFormat="1" ht="15" customHeight="1" x14ac:dyDescent="0.2">
      <c r="B104" s="521"/>
      <c r="C104" s="520"/>
      <c r="D104" s="518"/>
      <c r="E104" s="520"/>
      <c r="F104" s="519"/>
      <c r="G104" s="519"/>
      <c r="H104" s="788"/>
      <c r="I104" s="789"/>
      <c r="K104" s="521"/>
      <c r="L104" s="520"/>
      <c r="M104" s="518"/>
      <c r="N104" s="520"/>
      <c r="O104" s="519"/>
      <c r="P104" s="519"/>
      <c r="Q104" s="788"/>
      <c r="R104" s="789"/>
    </row>
    <row r="105" spans="2:18" ht="21" thickBot="1" x14ac:dyDescent="0.35">
      <c r="B105" s="783" t="str">
        <f>IF(ISNONTEXT('[8]Ekipni plasman'!$B$27)=FALSE,'[8]Ekipni plasman'!$B$27,"")</f>
        <v/>
      </c>
      <c r="C105" s="784"/>
      <c r="D105" s="785"/>
      <c r="E105" s="516" t="str">
        <f>VLOOKUP(B105,'[8]Ekipni plasman'!$B$6:$F$55,3,FALSE)</f>
        <v/>
      </c>
      <c r="F105" s="515" t="str">
        <f>VLOOKUP(B105,'[8]Ekipni plasman'!$B$6:$F$55,2,FALSE)</f>
        <v/>
      </c>
      <c r="G105" s="514"/>
      <c r="H105" s="790"/>
      <c r="I105" s="791"/>
      <c r="J105" s="517"/>
      <c r="K105" s="783" t="str">
        <f>IF(ISNONTEXT('[8]Ekipni plasman'!$B$37)=FALSE,'[8]Ekipni plasman'!$B$37,"")</f>
        <v/>
      </c>
      <c r="L105" s="784"/>
      <c r="M105" s="785"/>
      <c r="N105" s="516" t="str">
        <f>VLOOKUP(K105,'[8]Ekipni plasman'!$B$6:$F$55,3,FALSE)</f>
        <v/>
      </c>
      <c r="O105" s="515" t="str">
        <f>VLOOKUP(K105,'[8]Ekipni plasman'!$B$6:$F$55,2,FALSE)</f>
        <v/>
      </c>
      <c r="P105" s="514"/>
      <c r="Q105" s="790"/>
      <c r="R105" s="791"/>
    </row>
    <row r="106" spans="2:18" ht="12" customHeight="1" thickBot="1" x14ac:dyDescent="0.25">
      <c r="K106" s="510"/>
      <c r="M106" s="510"/>
      <c r="P106" s="510"/>
      <c r="Q106" s="511"/>
      <c r="R106" s="510"/>
    </row>
    <row r="107" spans="2:18" s="512" customFormat="1" ht="15" customHeight="1" x14ac:dyDescent="0.2">
      <c r="B107" s="527" t="str">
        <f>IF(ISNUMBER(D107)=TRUE,VLOOKUP(B112,'[8]Obračun rezultata A sektora'!$D$2:$J$51,7,0),"")</f>
        <v/>
      </c>
      <c r="C107" s="526" t="str">
        <f>VLOOKUP(B112,'[8]Obračun rezultata A sektora'!$D$2:$E$51,2,FALSE)</f>
        <v/>
      </c>
      <c r="D107" s="525" t="str">
        <f>VLOOKUP(B112,'[8]Obračun rezultata A sektora'!$D$2:$H$51,5,FALSE)</f>
        <v/>
      </c>
      <c r="E107" s="524" t="str">
        <f>IF(AND(ISNUMBER(D107)=TRUE,ISNUMBER(F107)=TRUE),VLOOKUP(B112,'[8]Obračun rezultata A sektora'!$D$2:$I$51,3,FALSE),"")</f>
        <v/>
      </c>
      <c r="F107" s="523" t="str">
        <f>VLOOKUP(B112,'[8]Obračun rezultata A sektora'!D$2:$G$51,4,FALSE)</f>
        <v/>
      </c>
      <c r="G107" s="523" t="str">
        <f>VLOOKUP(C107,'[8]Pojedinačni plasman'!$A$6:$G$155,7,FALSE)</f>
        <v/>
      </c>
      <c r="H107" s="786" t="str">
        <f>VLOOKUP(B112,'[8]Ekipni plasman'!$B$6:$F$55,5,FALSE)</f>
        <v/>
      </c>
      <c r="I107" s="787"/>
      <c r="K107" s="527" t="str">
        <f>IF(ISNUMBER(M107)=TRUE,VLOOKUP(K112,'[8]Obračun rezultata A sektora'!$D$2:$J$51,7,0),"")</f>
        <v/>
      </c>
      <c r="L107" s="526" t="str">
        <f>VLOOKUP(K112,'[8]Obračun rezultata A sektora'!$D$2:$E$51,2,FALSE)</f>
        <v/>
      </c>
      <c r="M107" s="525" t="str">
        <f>VLOOKUP(K112,'[8]Obračun rezultata A sektora'!$D$2:$H$51,5,FALSE)</f>
        <v/>
      </c>
      <c r="N107" s="524" t="str">
        <f>IF(AND(ISNUMBER(M107)=TRUE,ISNUMBER(O107)=TRUE),VLOOKUP(K112,'[8]Obračun rezultata A sektora'!$D$2:$I$51,3,FALSE),"")</f>
        <v/>
      </c>
      <c r="O107" s="523" t="str">
        <f>VLOOKUP(K112,'[8]Obračun rezultata A sektora'!D$2:$G$51,4,FALSE)</f>
        <v/>
      </c>
      <c r="P107" s="523" t="str">
        <f>VLOOKUP(L107,'[8]Pojedinačni plasman'!$A$6:$G$155,7,FALSE)</f>
        <v/>
      </c>
      <c r="Q107" s="786" t="str">
        <f>VLOOKUP(K112,'[8]Ekipni plasman'!$B$6:$F$55,5,FALSE)</f>
        <v/>
      </c>
      <c r="R107" s="787"/>
    </row>
    <row r="108" spans="2:18" s="512" customFormat="1" ht="15" customHeight="1" x14ac:dyDescent="0.2">
      <c r="B108" s="521" t="str">
        <f>IF(ISNUMBER(D108)=TRUE,VLOOKUP(B112,'[8]Obračun rezultata B sektora'!$D$2:$J$51,7,0),"")</f>
        <v/>
      </c>
      <c r="C108" s="522" t="str">
        <f>VLOOKUP(B112,'[8]Obračun rezultata B sektora'!$D$2:$E$51,2,FALSE)</f>
        <v/>
      </c>
      <c r="D108" s="518" t="str">
        <f>VLOOKUP(B112,'[8]Obračun rezultata B sektora'!$D$2:$H$51,5,FALSE)</f>
        <v/>
      </c>
      <c r="E108" s="520" t="str">
        <f>IF(AND(ISNUMBER(D108)=TRUE,ISNUMBER(F108)=TRUE),VLOOKUP(B112,'[8]Obračun rezultata B sektora'!$D$2:$I$51,3,FALSE),"")</f>
        <v/>
      </c>
      <c r="F108" s="519" t="str">
        <f>VLOOKUP(B112,'[8]Obračun rezultata B sektora'!D$2:$G$51,4,FALSE)</f>
        <v/>
      </c>
      <c r="G108" s="519" t="str">
        <f>VLOOKUP(C108,'[8]Pojedinačni plasman'!$A$6:$G$155,7,FALSE)</f>
        <v/>
      </c>
      <c r="H108" s="788"/>
      <c r="I108" s="789"/>
      <c r="K108" s="521" t="str">
        <f>IF(ISNUMBER(M108)=TRUE,VLOOKUP(K112,'[8]Obračun rezultata B sektora'!$D$2:$J$51,7,0),"")</f>
        <v/>
      </c>
      <c r="L108" s="522" t="str">
        <f>VLOOKUP(K112,'[8]Obračun rezultata B sektora'!$D$2:$E$51,2,FALSE)</f>
        <v/>
      </c>
      <c r="M108" s="518" t="str">
        <f>VLOOKUP(K112,'[8]Obračun rezultata B sektora'!$D$2:$H$51,5,FALSE)</f>
        <v/>
      </c>
      <c r="N108" s="520" t="str">
        <f>IF(AND(ISNUMBER(M108)=TRUE,ISNUMBER(O108)=TRUE),VLOOKUP(K112,'[8]Obračun rezultata B sektora'!$D$2:$I$51,3,FALSE),"")</f>
        <v/>
      </c>
      <c r="O108" s="519" t="str">
        <f>VLOOKUP(K112,'[8]Obračun rezultata B sektora'!D$2:$G$51,4,FALSE)</f>
        <v/>
      </c>
      <c r="P108" s="519" t="str">
        <f>VLOOKUP(L108,'[8]Pojedinačni plasman'!$A$6:$G$155,7,FALSE)</f>
        <v/>
      </c>
      <c r="Q108" s="788"/>
      <c r="R108" s="789"/>
    </row>
    <row r="109" spans="2:18" s="512" customFormat="1" ht="15" customHeight="1" x14ac:dyDescent="0.2">
      <c r="B109" s="521" t="str">
        <f>IF(ISNUMBER(D109)=TRUE,VLOOKUP(B112,'[8]Obračun rezultata C sektora'!$D$2:$J$51,7,0),"")</f>
        <v/>
      </c>
      <c r="C109" s="522" t="str">
        <f>VLOOKUP(B112,'[8]Obračun rezultata C sektora'!$D$2:$E$51,2,FALSE)</f>
        <v/>
      </c>
      <c r="D109" s="518" t="str">
        <f>VLOOKUP(B112,'[8]Obračun rezultata C sektora'!$D$2:$H$51,5,FALSE)</f>
        <v/>
      </c>
      <c r="E109" s="520" t="str">
        <f>IF(AND(ISNUMBER(D109)=TRUE,ISNUMBER(F109)=TRUE),VLOOKUP(B112,'[8]Obračun rezultata C sektora'!$D$2:$I$51,3,FALSE),"")</f>
        <v/>
      </c>
      <c r="F109" s="519" t="str">
        <f>VLOOKUP(B112,'[8]Obračun rezultata C sektora'!D$2:$G$51,4,FALSE)</f>
        <v/>
      </c>
      <c r="G109" s="519" t="str">
        <f>VLOOKUP(C109,'[8]Pojedinačni plasman'!$A$6:$G$155,7,FALSE)</f>
        <v/>
      </c>
      <c r="H109" s="788"/>
      <c r="I109" s="789"/>
      <c r="K109" s="521" t="str">
        <f>IF(ISNUMBER(M109)=TRUE,VLOOKUP(K112,'[8]Obračun rezultata C sektora'!$D$2:$J$51,7,0),"")</f>
        <v/>
      </c>
      <c r="L109" s="522" t="str">
        <f>VLOOKUP(K112,'[8]Obračun rezultata C sektora'!$D$2:$E$51,2,FALSE)</f>
        <v/>
      </c>
      <c r="M109" s="518" t="str">
        <f>VLOOKUP(K112,'[8]Obračun rezultata C sektora'!$D$2:$H$51,5,FALSE)</f>
        <v/>
      </c>
      <c r="N109" s="520" t="str">
        <f>IF(AND(ISNUMBER(M109)=TRUE,ISNUMBER(O109)=TRUE),VLOOKUP(K112,'[8]Obračun rezultata C sektora'!$D$2:$I$51,3,FALSE),"")</f>
        <v/>
      </c>
      <c r="O109" s="519" t="str">
        <f>VLOOKUP(K112,'[8]Obračun rezultata C sektora'!D$2:$G$51,4,FALSE)</f>
        <v/>
      </c>
      <c r="P109" s="519" t="str">
        <f>VLOOKUP(L109,'[8]Pojedinačni plasman'!$A$6:$G$155,7,FALSE)</f>
        <v/>
      </c>
      <c r="Q109" s="788"/>
      <c r="R109" s="789"/>
    </row>
    <row r="110" spans="2:18" s="512" customFormat="1" ht="15" customHeight="1" x14ac:dyDescent="0.2">
      <c r="B110" s="521"/>
      <c r="C110" s="520"/>
      <c r="D110" s="518"/>
      <c r="E110" s="520"/>
      <c r="F110" s="519"/>
      <c r="G110" s="519"/>
      <c r="H110" s="788"/>
      <c r="I110" s="789"/>
      <c r="K110" s="521"/>
      <c r="L110" s="520"/>
      <c r="M110" s="518"/>
      <c r="N110" s="520"/>
      <c r="O110" s="519"/>
      <c r="P110" s="519"/>
      <c r="Q110" s="788"/>
      <c r="R110" s="789"/>
    </row>
    <row r="111" spans="2:18" s="512" customFormat="1" ht="15" customHeight="1" x14ac:dyDescent="0.2">
      <c r="B111" s="521"/>
      <c r="C111" s="520"/>
      <c r="D111" s="518"/>
      <c r="E111" s="520"/>
      <c r="F111" s="519"/>
      <c r="G111" s="519"/>
      <c r="H111" s="788"/>
      <c r="I111" s="789"/>
      <c r="K111" s="521"/>
      <c r="L111" s="520"/>
      <c r="M111" s="518"/>
      <c r="N111" s="520"/>
      <c r="O111" s="519"/>
      <c r="P111" s="519"/>
      <c r="Q111" s="788"/>
      <c r="R111" s="789"/>
    </row>
    <row r="112" spans="2:18" ht="21" thickBot="1" x14ac:dyDescent="0.35">
      <c r="B112" s="783" t="str">
        <f>IF(ISNONTEXT('[8]Ekipni plasman'!$B$28)=FALSE,'[8]Ekipni plasman'!$B$28,"")</f>
        <v/>
      </c>
      <c r="C112" s="784"/>
      <c r="D112" s="785"/>
      <c r="E112" s="516" t="str">
        <f>VLOOKUP(B112,'[8]Ekipni plasman'!$B$6:$F$55,3,FALSE)</f>
        <v/>
      </c>
      <c r="F112" s="515" t="str">
        <f>VLOOKUP(B112,'[8]Ekipni plasman'!$B$6:$F$55,2,FALSE)</f>
        <v/>
      </c>
      <c r="G112" s="514"/>
      <c r="H112" s="790"/>
      <c r="I112" s="791"/>
      <c r="J112" s="517"/>
      <c r="K112" s="783" t="str">
        <f>IF(ISNONTEXT('[8]Ekipni plasman'!$B$38)=FALSE,'[8]Ekipni plasman'!$B$38,"")</f>
        <v/>
      </c>
      <c r="L112" s="784"/>
      <c r="M112" s="785"/>
      <c r="N112" s="516" t="str">
        <f>VLOOKUP(K112,'[8]Ekipni plasman'!$B$6:$F$55,3,FALSE)</f>
        <v/>
      </c>
      <c r="O112" s="515" t="str">
        <f>VLOOKUP(K112,'[8]Ekipni plasman'!$B$6:$F$55,2,FALSE)</f>
        <v/>
      </c>
      <c r="P112" s="514"/>
      <c r="Q112" s="790"/>
      <c r="R112" s="791"/>
    </row>
    <row r="113" spans="2:18" ht="12" customHeight="1" thickBot="1" x14ac:dyDescent="0.25">
      <c r="K113" s="510"/>
      <c r="M113" s="510"/>
      <c r="P113" s="510"/>
      <c r="Q113" s="511"/>
      <c r="R113" s="510"/>
    </row>
    <row r="114" spans="2:18" s="512" customFormat="1" ht="15" customHeight="1" x14ac:dyDescent="0.2">
      <c r="B114" s="527" t="str">
        <f>IF(ISNUMBER(D114)=TRUE,VLOOKUP(B119,'[8]Obračun rezultata A sektora'!$D$2:$J$51,7,0),"")</f>
        <v/>
      </c>
      <c r="C114" s="526" t="str">
        <f>VLOOKUP(B119,'[8]Obračun rezultata A sektora'!$D$2:$E$51,2,FALSE)</f>
        <v/>
      </c>
      <c r="D114" s="525" t="str">
        <f>VLOOKUP(B119,'[8]Obračun rezultata A sektora'!$D$2:$H$51,5,FALSE)</f>
        <v/>
      </c>
      <c r="E114" s="524" t="str">
        <f>IF(AND(ISNUMBER(D114)=TRUE,ISNUMBER(F114)=TRUE),VLOOKUP(B119,'[8]Obračun rezultata A sektora'!$D$2:$I$51,3,FALSE),"")</f>
        <v/>
      </c>
      <c r="F114" s="523" t="str">
        <f>VLOOKUP(B119,'[8]Obračun rezultata A sektora'!D$2:$G$51,4,FALSE)</f>
        <v/>
      </c>
      <c r="G114" s="523" t="str">
        <f>VLOOKUP(C114,'[8]Pojedinačni plasman'!$A$6:$G$155,7,FALSE)</f>
        <v/>
      </c>
      <c r="H114" s="786" t="str">
        <f>VLOOKUP(B119,'[8]Ekipni plasman'!$B$6:$F$55,5,FALSE)</f>
        <v/>
      </c>
      <c r="I114" s="787"/>
      <c r="K114" s="527" t="str">
        <f>IF(ISNUMBER(M114)=TRUE,VLOOKUP(K119,'[8]Obračun rezultata A sektora'!$D$2:$J$51,7,0),"")</f>
        <v/>
      </c>
      <c r="L114" s="526" t="str">
        <f>VLOOKUP(K119,'[8]Obračun rezultata A sektora'!$D$2:$E$51,2,FALSE)</f>
        <v/>
      </c>
      <c r="M114" s="525" t="str">
        <f>VLOOKUP(K119,'[8]Obračun rezultata A sektora'!$D$2:$H$51,5,FALSE)</f>
        <v/>
      </c>
      <c r="N114" s="524" t="str">
        <f>IF(AND(ISNUMBER(M114)=TRUE,ISNUMBER(O114)=TRUE),VLOOKUP(K119,'[8]Obračun rezultata A sektora'!$D$2:$I$51,3,FALSE),"")</f>
        <v/>
      </c>
      <c r="O114" s="523" t="str">
        <f>VLOOKUP(K119,'[8]Obračun rezultata A sektora'!D$2:$G$51,4,FALSE)</f>
        <v/>
      </c>
      <c r="P114" s="523" t="str">
        <f>VLOOKUP(L114,'[8]Pojedinačni plasman'!$A$6:$G$155,7,FALSE)</f>
        <v/>
      </c>
      <c r="Q114" s="786" t="str">
        <f>VLOOKUP(K119,'[8]Ekipni plasman'!$B$6:$F$55,5,FALSE)</f>
        <v/>
      </c>
      <c r="R114" s="787"/>
    </row>
    <row r="115" spans="2:18" s="512" customFormat="1" ht="15" customHeight="1" x14ac:dyDescent="0.2">
      <c r="B115" s="521" t="str">
        <f>IF(ISNUMBER(D115)=TRUE,VLOOKUP(B119,'[8]Obračun rezultata B sektora'!$D$2:$J$51,7,0),"")</f>
        <v/>
      </c>
      <c r="C115" s="522" t="str">
        <f>VLOOKUP(B119,'[8]Obračun rezultata B sektora'!$D$2:$E$51,2,FALSE)</f>
        <v/>
      </c>
      <c r="D115" s="518" t="str">
        <f>VLOOKUP(B119,'[8]Obračun rezultata B sektora'!$D$2:$H$51,5,FALSE)</f>
        <v/>
      </c>
      <c r="E115" s="520" t="str">
        <f>IF(AND(ISNUMBER(D115)=TRUE,ISNUMBER(F115)=TRUE),VLOOKUP(B119,'[8]Obračun rezultata B sektora'!$D$2:$I$51,3,FALSE),"")</f>
        <v/>
      </c>
      <c r="F115" s="519" t="str">
        <f>VLOOKUP(B119,'[8]Obračun rezultata B sektora'!D$2:$G$51,4,FALSE)</f>
        <v/>
      </c>
      <c r="G115" s="519" t="str">
        <f>VLOOKUP(C115,'[8]Pojedinačni plasman'!$A$6:$G$155,7,FALSE)</f>
        <v/>
      </c>
      <c r="H115" s="788"/>
      <c r="I115" s="789"/>
      <c r="K115" s="521" t="str">
        <f>IF(ISNUMBER(M115)=TRUE,VLOOKUP(K119,'[8]Obračun rezultata B sektora'!$D$2:$J$51,7,0),"")</f>
        <v/>
      </c>
      <c r="L115" s="522" t="str">
        <f>VLOOKUP(K119,'[8]Obračun rezultata B sektora'!$D$2:$E$51,2,FALSE)</f>
        <v/>
      </c>
      <c r="M115" s="518" t="str">
        <f>VLOOKUP(K119,'[8]Obračun rezultata B sektora'!$D$2:$H$51,5,FALSE)</f>
        <v/>
      </c>
      <c r="N115" s="520" t="str">
        <f>IF(AND(ISNUMBER(M115)=TRUE,ISNUMBER(O115)=TRUE),VLOOKUP(K119,'[8]Obračun rezultata B sektora'!$D$2:$I$51,3,FALSE),"")</f>
        <v/>
      </c>
      <c r="O115" s="519" t="str">
        <f>VLOOKUP(K119,'[8]Obračun rezultata B sektora'!D$2:$G$51,4,FALSE)</f>
        <v/>
      </c>
      <c r="P115" s="519" t="str">
        <f>VLOOKUP(L115,'[8]Pojedinačni plasman'!$A$6:$G$155,7,FALSE)</f>
        <v/>
      </c>
      <c r="Q115" s="788"/>
      <c r="R115" s="789"/>
    </row>
    <row r="116" spans="2:18" s="512" customFormat="1" ht="15" customHeight="1" x14ac:dyDescent="0.2">
      <c r="B116" s="521" t="str">
        <f>IF(ISNUMBER(D116)=TRUE,VLOOKUP(B119,'[8]Obračun rezultata C sektora'!$D$2:$J$51,7,0),"")</f>
        <v/>
      </c>
      <c r="C116" s="522" t="str">
        <f>VLOOKUP(B119,'[8]Obračun rezultata C sektora'!$D$2:$E$51,2,FALSE)</f>
        <v/>
      </c>
      <c r="D116" s="518" t="str">
        <f>VLOOKUP(B119,'[8]Obračun rezultata C sektora'!$D$2:$H$51,5,FALSE)</f>
        <v/>
      </c>
      <c r="E116" s="520" t="str">
        <f>IF(AND(ISNUMBER(D116)=TRUE,ISNUMBER(F116)=TRUE),VLOOKUP(B119,'[8]Obračun rezultata C sektora'!$D$2:$I$51,3,FALSE),"")</f>
        <v/>
      </c>
      <c r="F116" s="519" t="str">
        <f>VLOOKUP(B119,'[8]Obračun rezultata C sektora'!D$2:$G$51,4,FALSE)</f>
        <v/>
      </c>
      <c r="G116" s="519" t="str">
        <f>VLOOKUP(C116,'[8]Pojedinačni plasman'!$A$6:$G$155,7,FALSE)</f>
        <v/>
      </c>
      <c r="H116" s="788"/>
      <c r="I116" s="789"/>
      <c r="K116" s="521" t="str">
        <f>IF(ISNUMBER(M116)=TRUE,VLOOKUP(K119,'[8]Obračun rezultata C sektora'!$D$2:$J$51,7,0),"")</f>
        <v/>
      </c>
      <c r="L116" s="522" t="str">
        <f>VLOOKUP(K119,'[8]Obračun rezultata C sektora'!$D$2:$E$51,2,FALSE)</f>
        <v/>
      </c>
      <c r="M116" s="518" t="str">
        <f>VLOOKUP(K119,'[8]Obračun rezultata C sektora'!$D$2:$H$51,5,FALSE)</f>
        <v/>
      </c>
      <c r="N116" s="520" t="str">
        <f>IF(AND(ISNUMBER(M116)=TRUE,ISNUMBER(O116)=TRUE),VLOOKUP(K119,'[8]Obračun rezultata C sektora'!$D$2:$I$51,3,FALSE),"")</f>
        <v/>
      </c>
      <c r="O116" s="519" t="str">
        <f>VLOOKUP(K119,'[8]Obračun rezultata C sektora'!D$2:$G$51,4,FALSE)</f>
        <v/>
      </c>
      <c r="P116" s="519" t="str">
        <f>VLOOKUP(L116,'[8]Pojedinačni plasman'!$A$6:$G$155,7,FALSE)</f>
        <v/>
      </c>
      <c r="Q116" s="788"/>
      <c r="R116" s="789"/>
    </row>
    <row r="117" spans="2:18" s="512" customFormat="1" ht="15" customHeight="1" x14ac:dyDescent="0.2">
      <c r="B117" s="521"/>
      <c r="C117" s="520"/>
      <c r="D117" s="518"/>
      <c r="E117" s="520"/>
      <c r="F117" s="519"/>
      <c r="G117" s="519"/>
      <c r="H117" s="788"/>
      <c r="I117" s="789"/>
      <c r="K117" s="521"/>
      <c r="L117" s="520"/>
      <c r="M117" s="518"/>
      <c r="N117" s="520"/>
      <c r="O117" s="519"/>
      <c r="P117" s="519"/>
      <c r="Q117" s="788"/>
      <c r="R117" s="789"/>
    </row>
    <row r="118" spans="2:18" s="512" customFormat="1" ht="15" customHeight="1" x14ac:dyDescent="0.2">
      <c r="B118" s="521"/>
      <c r="C118" s="520"/>
      <c r="D118" s="518"/>
      <c r="E118" s="520"/>
      <c r="F118" s="519"/>
      <c r="G118" s="519"/>
      <c r="H118" s="788"/>
      <c r="I118" s="789"/>
      <c r="K118" s="521"/>
      <c r="L118" s="520"/>
      <c r="M118" s="518"/>
      <c r="N118" s="520"/>
      <c r="O118" s="519"/>
      <c r="P118" s="519"/>
      <c r="Q118" s="788"/>
      <c r="R118" s="789"/>
    </row>
    <row r="119" spans="2:18" ht="21" thickBot="1" x14ac:dyDescent="0.35">
      <c r="B119" s="783" t="str">
        <f>IF(ISNONTEXT('[8]Ekipni plasman'!$B$29)=FALSE,'[8]Ekipni plasman'!$B$29,"")</f>
        <v/>
      </c>
      <c r="C119" s="784"/>
      <c r="D119" s="785"/>
      <c r="E119" s="516" t="str">
        <f>VLOOKUP(B119,'[8]Ekipni plasman'!$B$6:$F$55,3,FALSE)</f>
        <v/>
      </c>
      <c r="F119" s="515" t="str">
        <f>VLOOKUP(B119,'[8]Ekipni plasman'!$B$6:$F$55,2,FALSE)</f>
        <v/>
      </c>
      <c r="G119" s="514"/>
      <c r="H119" s="790"/>
      <c r="I119" s="791"/>
      <c r="J119" s="517"/>
      <c r="K119" s="783" t="str">
        <f>IF(ISNONTEXT('[8]Ekipni plasman'!$B$39)=FALSE,'[8]Ekipni plasman'!$B$39,"")</f>
        <v/>
      </c>
      <c r="L119" s="784"/>
      <c r="M119" s="785"/>
      <c r="N119" s="516" t="str">
        <f>VLOOKUP(K119,'[8]Ekipni plasman'!$B$6:$F$55,3,FALSE)</f>
        <v/>
      </c>
      <c r="O119" s="515" t="str">
        <f>VLOOKUP(K119,'[8]Ekipni plasman'!$B$6:$F$55,2,FALSE)</f>
        <v/>
      </c>
      <c r="P119" s="514"/>
      <c r="Q119" s="790"/>
      <c r="R119" s="791"/>
    </row>
    <row r="120" spans="2:18" ht="12" customHeight="1" thickBot="1" x14ac:dyDescent="0.25">
      <c r="K120" s="510"/>
      <c r="M120" s="510"/>
      <c r="P120" s="510"/>
      <c r="Q120" s="511"/>
      <c r="R120" s="510"/>
    </row>
    <row r="121" spans="2:18" s="512" customFormat="1" ht="15" customHeight="1" x14ac:dyDescent="0.2">
      <c r="B121" s="527" t="str">
        <f>IF(ISNUMBER(D121)=TRUE,VLOOKUP(B126,'[8]Obračun rezultata A sektora'!$D$2:$J$51,7,0),"")</f>
        <v/>
      </c>
      <c r="C121" s="526" t="str">
        <f>VLOOKUP(B126,'[8]Obračun rezultata A sektora'!$D$2:$E$51,2,FALSE)</f>
        <v/>
      </c>
      <c r="D121" s="525" t="str">
        <f>VLOOKUP(B126,'[8]Obračun rezultata A sektora'!$D$2:$H$51,5,FALSE)</f>
        <v/>
      </c>
      <c r="E121" s="524" t="str">
        <f>IF(AND(ISNUMBER(D121)=TRUE,ISNUMBER(F121)=TRUE),VLOOKUP(B126,'[8]Obračun rezultata A sektora'!$D$2:$I$51,3,FALSE),"")</f>
        <v/>
      </c>
      <c r="F121" s="523" t="str">
        <f>VLOOKUP(B126,'[8]Obračun rezultata A sektora'!D$2:$G$51,4,FALSE)</f>
        <v/>
      </c>
      <c r="G121" s="523" t="str">
        <f>VLOOKUP(C121,'[8]Pojedinačni plasman'!$A$6:$G$155,7,FALSE)</f>
        <v/>
      </c>
      <c r="H121" s="786" t="str">
        <f>VLOOKUP(B126,'[8]Ekipni plasman'!$B$6:$F$55,5,FALSE)</f>
        <v/>
      </c>
      <c r="I121" s="787"/>
      <c r="K121" s="527" t="str">
        <f>IF(ISNUMBER(M121)=TRUE,VLOOKUP(K126,'[8]Obračun rezultata A sektora'!$D$2:$J$51,7,0),"")</f>
        <v/>
      </c>
      <c r="L121" s="526" t="str">
        <f>VLOOKUP(K126,'[8]Obračun rezultata A sektora'!$D$2:$E$51,2,FALSE)</f>
        <v/>
      </c>
      <c r="M121" s="525" t="str">
        <f>VLOOKUP(K126,'[8]Obračun rezultata A sektora'!$D$2:$H$51,5,FALSE)</f>
        <v/>
      </c>
      <c r="N121" s="524" t="str">
        <f>IF(AND(ISNUMBER(M121)=TRUE,ISNUMBER(O121)=TRUE),VLOOKUP(K126,'[8]Obračun rezultata A sektora'!$D$2:$I$51,3,FALSE),"")</f>
        <v/>
      </c>
      <c r="O121" s="523" t="str">
        <f>VLOOKUP(K126,'[8]Obračun rezultata A sektora'!D$2:$G$51,4,FALSE)</f>
        <v/>
      </c>
      <c r="P121" s="523" t="str">
        <f>VLOOKUP(L121,'[8]Pojedinačni plasman'!$A$6:$G$155,7,FALSE)</f>
        <v/>
      </c>
      <c r="Q121" s="786" t="str">
        <f>VLOOKUP(K126,'[8]Ekipni plasman'!$B$6:$F$55,5,FALSE)</f>
        <v/>
      </c>
      <c r="R121" s="787"/>
    </row>
    <row r="122" spans="2:18" s="512" customFormat="1" ht="15" customHeight="1" x14ac:dyDescent="0.2">
      <c r="B122" s="521" t="str">
        <f>IF(ISNUMBER(D122)=TRUE,VLOOKUP(B126,'[8]Obračun rezultata B sektora'!$D$2:$J$51,7,0),"")</f>
        <v/>
      </c>
      <c r="C122" s="522" t="str">
        <f>VLOOKUP(B126,'[8]Obračun rezultata B sektora'!$D$2:$E$51,2,FALSE)</f>
        <v/>
      </c>
      <c r="D122" s="518" t="str">
        <f>VLOOKUP(B126,'[8]Obračun rezultata B sektora'!$D$2:$H$51,5,FALSE)</f>
        <v/>
      </c>
      <c r="E122" s="520" t="str">
        <f>IF(AND(ISNUMBER(D122)=TRUE,ISNUMBER(F122)=TRUE),VLOOKUP(B126,'[8]Obračun rezultata B sektora'!$D$2:$I$51,3,FALSE),"")</f>
        <v/>
      </c>
      <c r="F122" s="519" t="str">
        <f>VLOOKUP(B126,'[8]Obračun rezultata B sektora'!D$2:$G$51,4,FALSE)</f>
        <v/>
      </c>
      <c r="G122" s="519" t="str">
        <f>VLOOKUP(C122,'[8]Pojedinačni plasman'!$A$6:$G$155,7,FALSE)</f>
        <v/>
      </c>
      <c r="H122" s="788"/>
      <c r="I122" s="789"/>
      <c r="K122" s="521" t="str">
        <f>IF(ISNUMBER(M122)=TRUE,VLOOKUP(K126,'[8]Obračun rezultata B sektora'!$D$2:$J$51,7,0),"")</f>
        <v/>
      </c>
      <c r="L122" s="522" t="str">
        <f>VLOOKUP(K126,'[8]Obračun rezultata B sektora'!$D$2:$E$51,2,FALSE)</f>
        <v/>
      </c>
      <c r="M122" s="518" t="str">
        <f>VLOOKUP(K126,'[8]Obračun rezultata B sektora'!$D$2:$H$51,5,FALSE)</f>
        <v/>
      </c>
      <c r="N122" s="520" t="str">
        <f>IF(AND(ISNUMBER(M122)=TRUE,ISNUMBER(O122)=TRUE),VLOOKUP(K126,'[8]Obračun rezultata B sektora'!$D$2:$I$51,3,FALSE),"")</f>
        <v/>
      </c>
      <c r="O122" s="519" t="str">
        <f>VLOOKUP(K126,'[8]Obračun rezultata B sektora'!D$2:$G$51,4,FALSE)</f>
        <v/>
      </c>
      <c r="P122" s="519" t="str">
        <f>VLOOKUP(L122,'[8]Pojedinačni plasman'!$A$6:$G$155,7,FALSE)</f>
        <v/>
      </c>
      <c r="Q122" s="788"/>
      <c r="R122" s="789"/>
    </row>
    <row r="123" spans="2:18" s="512" customFormat="1" ht="15" customHeight="1" x14ac:dyDescent="0.2">
      <c r="B123" s="521" t="str">
        <f>IF(ISNUMBER(D123)=TRUE,VLOOKUP(B126,'[8]Obračun rezultata C sektora'!$D$2:$J$51,7,0),"")</f>
        <v/>
      </c>
      <c r="C123" s="522" t="str">
        <f>VLOOKUP(B126,'[8]Obračun rezultata C sektora'!$D$2:$E$51,2,FALSE)</f>
        <v/>
      </c>
      <c r="D123" s="518" t="str">
        <f>VLOOKUP(B126,'[8]Obračun rezultata C sektora'!$D$2:$H$51,5,FALSE)</f>
        <v/>
      </c>
      <c r="E123" s="520" t="str">
        <f>IF(AND(ISNUMBER(D123)=TRUE,ISNUMBER(F123)=TRUE),VLOOKUP(B126,'[8]Obračun rezultata C sektora'!$D$2:$I$51,3,FALSE),"")</f>
        <v/>
      </c>
      <c r="F123" s="519" t="str">
        <f>VLOOKUP(B126,'[8]Obračun rezultata C sektora'!D$2:$G$51,4,FALSE)</f>
        <v/>
      </c>
      <c r="G123" s="519" t="str">
        <f>VLOOKUP(C123,'[8]Pojedinačni plasman'!$A$6:$G$155,7,FALSE)</f>
        <v/>
      </c>
      <c r="H123" s="788"/>
      <c r="I123" s="789"/>
      <c r="K123" s="521" t="str">
        <f>IF(ISNUMBER(M123)=TRUE,VLOOKUP(K126,'[8]Obračun rezultata C sektora'!$D$2:$J$51,7,0),"")</f>
        <v/>
      </c>
      <c r="L123" s="522" t="str">
        <f>VLOOKUP(K126,'[8]Obračun rezultata C sektora'!$D$2:$E$51,2,FALSE)</f>
        <v/>
      </c>
      <c r="M123" s="518" t="str">
        <f>VLOOKUP(K126,'[8]Obračun rezultata C sektora'!$D$2:$H$51,5,FALSE)</f>
        <v/>
      </c>
      <c r="N123" s="520" t="str">
        <f>IF(AND(ISNUMBER(M123)=TRUE,ISNUMBER(O123)=TRUE),VLOOKUP(K126,'[8]Obračun rezultata C sektora'!$D$2:$I$51,3,FALSE),"")</f>
        <v/>
      </c>
      <c r="O123" s="519" t="str">
        <f>VLOOKUP(K126,'[8]Obračun rezultata C sektora'!D$2:$G$51,4,FALSE)</f>
        <v/>
      </c>
      <c r="P123" s="519" t="str">
        <f>VLOOKUP(L123,'[8]Pojedinačni plasman'!$A$6:$G$155,7,FALSE)</f>
        <v/>
      </c>
      <c r="Q123" s="788"/>
      <c r="R123" s="789"/>
    </row>
    <row r="124" spans="2:18" s="512" customFormat="1" ht="15" customHeight="1" x14ac:dyDescent="0.2">
      <c r="B124" s="521"/>
      <c r="C124" s="520"/>
      <c r="D124" s="518"/>
      <c r="E124" s="520"/>
      <c r="F124" s="519"/>
      <c r="G124" s="519"/>
      <c r="H124" s="788"/>
      <c r="I124" s="789"/>
      <c r="K124" s="521"/>
      <c r="L124" s="520"/>
      <c r="M124" s="518"/>
      <c r="N124" s="520"/>
      <c r="O124" s="519"/>
      <c r="P124" s="519"/>
      <c r="Q124" s="788"/>
      <c r="R124" s="789"/>
    </row>
    <row r="125" spans="2:18" s="512" customFormat="1" ht="15" customHeight="1" x14ac:dyDescent="0.2">
      <c r="B125" s="521"/>
      <c r="C125" s="520"/>
      <c r="D125" s="518"/>
      <c r="E125" s="520"/>
      <c r="F125" s="519"/>
      <c r="G125" s="519"/>
      <c r="H125" s="788"/>
      <c r="I125" s="789"/>
      <c r="K125" s="521"/>
      <c r="L125" s="520"/>
      <c r="M125" s="518"/>
      <c r="N125" s="520"/>
      <c r="O125" s="519"/>
      <c r="P125" s="519"/>
      <c r="Q125" s="788"/>
      <c r="R125" s="789"/>
    </row>
    <row r="126" spans="2:18" ht="21" thickBot="1" x14ac:dyDescent="0.35">
      <c r="B126" s="783" t="str">
        <f>IF(ISNONTEXT('[8]Ekipni plasman'!$B$30)=FALSE,'[8]Ekipni plasman'!$B$30,"")</f>
        <v/>
      </c>
      <c r="C126" s="784"/>
      <c r="D126" s="785"/>
      <c r="E126" s="516" t="str">
        <f>VLOOKUP(B126,'[8]Ekipni plasman'!$B$6:$F$55,3,FALSE)</f>
        <v/>
      </c>
      <c r="F126" s="515" t="str">
        <f>VLOOKUP(B126,'[8]Ekipni plasman'!$B$6:$F$55,2,FALSE)</f>
        <v/>
      </c>
      <c r="G126" s="514"/>
      <c r="H126" s="790"/>
      <c r="I126" s="791"/>
      <c r="J126" s="517"/>
      <c r="K126" s="783" t="str">
        <f>IF(ISNONTEXT('[8]Ekipni plasman'!$B$40)=FALSE,'[8]Ekipni plasman'!$B$40,"")</f>
        <v/>
      </c>
      <c r="L126" s="784"/>
      <c r="M126" s="785"/>
      <c r="N126" s="516" t="str">
        <f>VLOOKUP(K126,'[8]Ekipni plasman'!$B$6:$F$55,3,FALSE)</f>
        <v/>
      </c>
      <c r="O126" s="515" t="str">
        <f>VLOOKUP(K126,'[8]Ekipni plasman'!$B$6:$F$55,2,FALSE)</f>
        <v/>
      </c>
      <c r="P126" s="514"/>
      <c r="Q126" s="790"/>
      <c r="R126" s="791"/>
    </row>
    <row r="127" spans="2:18" ht="12" customHeight="1" thickBot="1" x14ac:dyDescent="0.25"/>
    <row r="128" spans="2:18" s="512" customFormat="1" ht="15" customHeight="1" x14ac:dyDescent="0.2">
      <c r="B128" s="527" t="str">
        <f>IF(ISNUMBER(D128)=TRUE,VLOOKUP(B133,'[8]Obračun rezultata A sektora'!$D$2:$J$51,7,0),"")</f>
        <v/>
      </c>
      <c r="C128" s="526" t="str">
        <f>VLOOKUP(B133,'[8]Obračun rezultata A sektora'!$D$2:$E$51,2,FALSE)</f>
        <v/>
      </c>
      <c r="D128" s="525" t="str">
        <f>VLOOKUP(B133,'[8]Obračun rezultata A sektora'!$D$2:$H$51,5,FALSE)</f>
        <v/>
      </c>
      <c r="E128" s="524" t="str">
        <f>IF(AND(ISNUMBER(D128)=TRUE,ISNUMBER(F128)=TRUE),VLOOKUP(B133,'[8]Obračun rezultata A sektora'!$D$2:$I$51,3,FALSE),"")</f>
        <v/>
      </c>
      <c r="F128" s="523" t="str">
        <f>VLOOKUP(B133,'[8]Obračun rezultata A sektora'!$D$2:G$51,4,FALSE)</f>
        <v/>
      </c>
      <c r="G128" s="523" t="str">
        <f>VLOOKUP(C128,'[8]Pojedinačni plasman'!$A$6:$G$155,7,FALSE)</f>
        <v/>
      </c>
      <c r="H128" s="786" t="str">
        <f>VLOOKUP(B133,'[8]Ekipni plasman'!$B$6:$F$55,5,FALSE)</f>
        <v/>
      </c>
      <c r="I128" s="787"/>
      <c r="K128" s="527" t="str">
        <f>IF(ISNUMBER(M128)=TRUE,VLOOKUP(K133,'[8]Obračun rezultata A sektora'!$D$2:$J$51,7,0),"")</f>
        <v/>
      </c>
      <c r="L128" s="526" t="str">
        <f>VLOOKUP(K133,'[8]Obračun rezultata A sektora'!$D$2:$E$51,2,FALSE)</f>
        <v/>
      </c>
      <c r="M128" s="525" t="str">
        <f>VLOOKUP(K133,'[8]Obračun rezultata A sektora'!$D$2:$H$51,5,FALSE)</f>
        <v/>
      </c>
      <c r="N128" s="524" t="str">
        <f>IF(AND(ISNUMBER(M128)=TRUE,ISNUMBER(O128)=TRUE),VLOOKUP(K133,'[8]Obračun rezultata A sektora'!$D$2:$I$51,3,FALSE),"")</f>
        <v/>
      </c>
      <c r="O128" s="523" t="str">
        <f>VLOOKUP(K133,'[8]Obračun rezultata A sektora'!$D$2:G$51,4,FALSE)</f>
        <v/>
      </c>
      <c r="P128" s="523" t="str">
        <f>VLOOKUP(L128,'[8]Pojedinačni plasman'!$A$6:$G$155,7,FALSE)</f>
        <v/>
      </c>
      <c r="Q128" s="786" t="str">
        <f>VLOOKUP(K133,'[8]Ekipni plasman'!$B$6:$F$55,5,FALSE)</f>
        <v/>
      </c>
      <c r="R128" s="787"/>
    </row>
    <row r="129" spans="2:18" s="512" customFormat="1" ht="15" customHeight="1" x14ac:dyDescent="0.2">
      <c r="B129" s="521" t="str">
        <f>IF(ISNUMBER(D129)=TRUE,VLOOKUP(B133,'[8]Obračun rezultata B sektora'!$D$2:$J$51,7,0),"")</f>
        <v/>
      </c>
      <c r="C129" s="522" t="str">
        <f>VLOOKUP(B133,'[8]Obračun rezultata B sektora'!$D$2:$E$51,2,FALSE)</f>
        <v/>
      </c>
      <c r="D129" s="518" t="str">
        <f>VLOOKUP(B133,'[8]Obračun rezultata B sektora'!$D$2:$H$51,5,FALSE)</f>
        <v/>
      </c>
      <c r="E129" s="520" t="str">
        <f>IF(AND(ISNUMBER(D129)=TRUE,ISNUMBER(F129)=TRUE),VLOOKUP(B133,'[8]Obračun rezultata B sektora'!$D$2:$I$51,3,FALSE),"")</f>
        <v/>
      </c>
      <c r="F129" s="519" t="str">
        <f>VLOOKUP(B133,'[8]Obračun rezultata B sektora'!$D$2:G$51,4,FALSE)</f>
        <v/>
      </c>
      <c r="G129" s="519" t="str">
        <f>VLOOKUP(C129,'[8]Pojedinačni plasman'!$A$6:$G$155,7,FALSE)</f>
        <v/>
      </c>
      <c r="H129" s="788"/>
      <c r="I129" s="789"/>
      <c r="K129" s="521" t="str">
        <f>IF(ISNUMBER(M129)=TRUE,VLOOKUP(K133,'[8]Obračun rezultata B sektora'!$D$2:$J$51,7,0),"")</f>
        <v/>
      </c>
      <c r="L129" s="522" t="str">
        <f>VLOOKUP(K133,'[8]Obračun rezultata B sektora'!$D$2:$E$51,2,FALSE)</f>
        <v/>
      </c>
      <c r="M129" s="518" t="str">
        <f>VLOOKUP(K133,'[8]Obračun rezultata B sektora'!$D$2:$H$51,5,FALSE)</f>
        <v/>
      </c>
      <c r="N129" s="520" t="str">
        <f>IF(AND(ISNUMBER(M129)=TRUE,ISNUMBER(O129)=TRUE),VLOOKUP(K133,'[8]Obračun rezultata B sektora'!$D$2:$I$51,3,FALSE),"")</f>
        <v/>
      </c>
      <c r="O129" s="519" t="str">
        <f>VLOOKUP(K133,'[8]Obračun rezultata B sektora'!$D$2:G$51,4,FALSE)</f>
        <v/>
      </c>
      <c r="P129" s="519" t="str">
        <f>VLOOKUP(L129,'[8]Pojedinačni plasman'!$A$6:$G$155,7,FALSE)</f>
        <v/>
      </c>
      <c r="Q129" s="788"/>
      <c r="R129" s="789"/>
    </row>
    <row r="130" spans="2:18" s="512" customFormat="1" ht="15" customHeight="1" x14ac:dyDescent="0.2">
      <c r="B130" s="521" t="str">
        <f>IF(ISNUMBER(D130)=TRUE,VLOOKUP(B133,'[8]Obračun rezultata C sektora'!$D$2:$J$51,7,0),"")</f>
        <v/>
      </c>
      <c r="C130" s="522" t="str">
        <f>VLOOKUP(B133,'[8]Obračun rezultata C sektora'!$D$2:$E$51,2,FALSE)</f>
        <v/>
      </c>
      <c r="D130" s="518" t="str">
        <f>VLOOKUP(B133,'[8]Obračun rezultata C sektora'!$D$2:$H$51,5,FALSE)</f>
        <v/>
      </c>
      <c r="E130" s="520" t="str">
        <f>IF(AND(ISNUMBER(D130)=TRUE,ISNUMBER(F130)=TRUE),VLOOKUP(B133,'[8]Obračun rezultata C sektora'!$D$2:$I$51,3,FALSE),"")</f>
        <v/>
      </c>
      <c r="F130" s="519" t="str">
        <f>VLOOKUP(B133,'[8]Obračun rezultata C sektora'!$D$2:G$51,4,FALSE)</f>
        <v/>
      </c>
      <c r="G130" s="519" t="str">
        <f>VLOOKUP(C130,'[8]Pojedinačni plasman'!$A$6:$G$155,7,FALSE)</f>
        <v/>
      </c>
      <c r="H130" s="788"/>
      <c r="I130" s="789"/>
      <c r="K130" s="521" t="str">
        <f>IF(ISNUMBER(M130)=TRUE,VLOOKUP(K133,'[8]Obračun rezultata C sektora'!$D$2:$J$51,7,0),"")</f>
        <v/>
      </c>
      <c r="L130" s="522" t="str">
        <f>VLOOKUP(K133,'[8]Obračun rezultata C sektora'!$D$2:$E$51,2,FALSE)</f>
        <v/>
      </c>
      <c r="M130" s="518" t="str">
        <f>VLOOKUP(K133,'[8]Obračun rezultata C sektora'!$D$2:$H$51,5,FALSE)</f>
        <v/>
      </c>
      <c r="N130" s="520" t="str">
        <f>IF(AND(ISNUMBER(M130)=TRUE,ISNUMBER(O130)=TRUE),VLOOKUP(K133,'[8]Obračun rezultata C sektora'!$D$2:$I$51,3,FALSE),"")</f>
        <v/>
      </c>
      <c r="O130" s="519" t="str">
        <f>VLOOKUP(K133,'[8]Obračun rezultata C sektora'!$D$2:G$51,4,FALSE)</f>
        <v/>
      </c>
      <c r="P130" s="519" t="str">
        <f>VLOOKUP(L130,'[8]Pojedinačni plasman'!$A$6:$G$155,7,FALSE)</f>
        <v/>
      </c>
      <c r="Q130" s="788"/>
      <c r="R130" s="789"/>
    </row>
    <row r="131" spans="2:18" s="512" customFormat="1" ht="15" customHeight="1" x14ac:dyDescent="0.2">
      <c r="B131" s="521"/>
      <c r="C131" s="520"/>
      <c r="D131" s="518"/>
      <c r="E131" s="520"/>
      <c r="F131" s="519"/>
      <c r="G131" s="519"/>
      <c r="H131" s="788"/>
      <c r="I131" s="789"/>
      <c r="K131" s="521"/>
      <c r="L131" s="520"/>
      <c r="M131" s="518"/>
      <c r="N131" s="520"/>
      <c r="O131" s="519"/>
      <c r="P131" s="518"/>
      <c r="Q131" s="788"/>
      <c r="R131" s="789"/>
    </row>
    <row r="132" spans="2:18" s="512" customFormat="1" ht="15" customHeight="1" x14ac:dyDescent="0.2">
      <c r="B132" s="521"/>
      <c r="C132" s="520"/>
      <c r="D132" s="518"/>
      <c r="E132" s="520"/>
      <c r="F132" s="519"/>
      <c r="G132" s="519"/>
      <c r="H132" s="788"/>
      <c r="I132" s="789"/>
      <c r="K132" s="521"/>
      <c r="L132" s="520"/>
      <c r="M132" s="518"/>
      <c r="N132" s="520"/>
      <c r="O132" s="519"/>
      <c r="P132" s="518"/>
      <c r="Q132" s="788"/>
      <c r="R132" s="789"/>
    </row>
    <row r="133" spans="2:18" ht="21" thickBot="1" x14ac:dyDescent="0.35">
      <c r="B133" s="783" t="str">
        <f>IF(ISNONTEXT('[8]Ekipni plasman'!$B$31)=FALSE,'[8]Ekipni plasman'!$B$31,"")</f>
        <v/>
      </c>
      <c r="C133" s="784"/>
      <c r="D133" s="785"/>
      <c r="E133" s="516" t="str">
        <f>VLOOKUP(B133,'[8]Ekipni plasman'!$B$6:$F$55,3,FALSE)</f>
        <v/>
      </c>
      <c r="F133" s="515" t="str">
        <f>VLOOKUP(B133,'[8]Ekipni plasman'!$B$6:$F$55,2,FALSE)</f>
        <v/>
      </c>
      <c r="G133" s="514"/>
      <c r="H133" s="790"/>
      <c r="I133" s="791"/>
      <c r="J133" s="517"/>
      <c r="K133" s="783" t="str">
        <f>IF(ISNONTEXT('[8]Ekipni plasman'!$B$41)=FALSE,'[8]Ekipni plasman'!$B$41,"")</f>
        <v/>
      </c>
      <c r="L133" s="784"/>
      <c r="M133" s="785"/>
      <c r="N133" s="516" t="str">
        <f>VLOOKUP(K133,'[8]Ekipni plasman'!$B$6:$F$55,3,FALSE)</f>
        <v/>
      </c>
      <c r="O133" s="515" t="str">
        <f>VLOOKUP(K133,'[8]Ekipni plasman'!$B$6:$F$55,2,FALSE)</f>
        <v/>
      </c>
      <c r="P133" s="514"/>
      <c r="Q133" s="790"/>
      <c r="R133" s="791"/>
    </row>
    <row r="134" spans="2:18" ht="12" customHeight="1" thickBot="1" x14ac:dyDescent="0.25">
      <c r="B134" s="507"/>
      <c r="D134" s="507"/>
      <c r="G134" s="507"/>
      <c r="H134" s="508"/>
      <c r="I134" s="507"/>
    </row>
    <row r="135" spans="2:18" s="512" customFormat="1" ht="15" customHeight="1" x14ac:dyDescent="0.2">
      <c r="B135" s="527" t="str">
        <f>IF(ISNUMBER(D135)=TRUE,VLOOKUP(B140,'[8]Obračun rezultata A sektora'!$D$2:$J$51,7,0),"")</f>
        <v/>
      </c>
      <c r="C135" s="526" t="str">
        <f>VLOOKUP(B140,'[8]Obračun rezultata A sektora'!$D$2:$E$51,2,FALSE)</f>
        <v/>
      </c>
      <c r="D135" s="525" t="str">
        <f>VLOOKUP(B140,'[8]Obračun rezultata A sektora'!$D$2:$H$51,5,FALSE)</f>
        <v/>
      </c>
      <c r="E135" s="524" t="str">
        <f>IF(AND(ISNUMBER(D135)=TRUE,ISNUMBER(F135)=TRUE),VLOOKUP(B140,'[8]Obračun rezultata A sektora'!$D$2:$I$51,3,FALSE),"")</f>
        <v/>
      </c>
      <c r="F135" s="523" t="str">
        <f>VLOOKUP(B140,'[8]Obračun rezultata A sektora'!$D$2:G$51,4,FALSE)</f>
        <v/>
      </c>
      <c r="G135" s="523" t="str">
        <f>VLOOKUP(C135,'[8]Pojedinačni plasman'!$A$6:$G$155,7,FALSE)</f>
        <v/>
      </c>
      <c r="H135" s="786" t="str">
        <f>VLOOKUP(B140,'[8]Ekipni plasman'!$B$6:$F$55,5,FALSE)</f>
        <v/>
      </c>
      <c r="I135" s="787"/>
      <c r="K135" s="527" t="str">
        <f>IF(ISNUMBER(M135)=TRUE,VLOOKUP(K140,'[8]Obračun rezultata A sektora'!$D$2:$J$51,7,0),"")</f>
        <v/>
      </c>
      <c r="L135" s="526" t="str">
        <f>VLOOKUP(K140,'[8]Obračun rezultata A sektora'!$D$2:$E$51,2,FALSE)</f>
        <v/>
      </c>
      <c r="M135" s="525" t="str">
        <f>VLOOKUP(K140,'[8]Obračun rezultata A sektora'!$D$2:$H$51,5,FALSE)</f>
        <v/>
      </c>
      <c r="N135" s="524" t="str">
        <f>IF(AND(ISNUMBER(M135)=TRUE,ISNUMBER(O135)=TRUE),VLOOKUP(K140,'[8]Obračun rezultata A sektora'!$D$2:$I$51,3,FALSE),"")</f>
        <v/>
      </c>
      <c r="O135" s="523" t="str">
        <f>VLOOKUP(K140,'[8]Obračun rezultata A sektora'!$D$2:G$51,4,FALSE)</f>
        <v/>
      </c>
      <c r="P135" s="523" t="str">
        <f>VLOOKUP(L135,'[8]Pojedinačni plasman'!$A$6:$G$155,7,FALSE)</f>
        <v/>
      </c>
      <c r="Q135" s="786" t="str">
        <f>VLOOKUP(K140,'[8]Ekipni plasman'!$B$6:$F$55,5,FALSE)</f>
        <v/>
      </c>
      <c r="R135" s="787"/>
    </row>
    <row r="136" spans="2:18" s="512" customFormat="1" ht="15" customHeight="1" x14ac:dyDescent="0.2">
      <c r="B136" s="521" t="str">
        <f>IF(ISNUMBER(D136)=TRUE,VLOOKUP(B140,'[8]Obračun rezultata B sektora'!$D$2:$J$51,7,0),"")</f>
        <v/>
      </c>
      <c r="C136" s="522" t="str">
        <f>VLOOKUP(B140,'[8]Obračun rezultata B sektora'!$D$2:$E$51,2,FALSE)</f>
        <v/>
      </c>
      <c r="D136" s="518" t="str">
        <f>VLOOKUP(B140,'[8]Obračun rezultata B sektora'!$D$2:$H$51,5,FALSE)</f>
        <v/>
      </c>
      <c r="E136" s="520" t="str">
        <f>IF(AND(ISNUMBER(D136)=TRUE,ISNUMBER(F136)=TRUE),VLOOKUP(B140,'[8]Obračun rezultata B sektora'!$D$2:$I$51,3,FALSE),"")</f>
        <v/>
      </c>
      <c r="F136" s="519" t="str">
        <f>VLOOKUP(B140,'[8]Obračun rezultata B sektora'!$D$2:G$51,4,FALSE)</f>
        <v/>
      </c>
      <c r="G136" s="519" t="str">
        <f>VLOOKUP(C136,'[8]Pojedinačni plasman'!$A$6:$G$155,7,FALSE)</f>
        <v/>
      </c>
      <c r="H136" s="788"/>
      <c r="I136" s="789"/>
      <c r="K136" s="521" t="str">
        <f>IF(ISNUMBER(M136)=TRUE,VLOOKUP(K140,'[8]Obračun rezultata B sektora'!$D$2:$J$51,7,0),"")</f>
        <v/>
      </c>
      <c r="L136" s="522" t="str">
        <f>VLOOKUP(K140,'[8]Obračun rezultata B sektora'!$D$2:$E$51,2,FALSE)</f>
        <v/>
      </c>
      <c r="M136" s="518" t="str">
        <f>VLOOKUP(K140,'[8]Obračun rezultata B sektora'!$D$2:$H$51,5,FALSE)</f>
        <v/>
      </c>
      <c r="N136" s="520" t="str">
        <f>IF(AND(ISNUMBER(M136)=TRUE,ISNUMBER(O136)=TRUE),VLOOKUP(K140,'[8]Obračun rezultata B sektora'!$D$2:$I$51,3,FALSE),"")</f>
        <v/>
      </c>
      <c r="O136" s="519" t="str">
        <f>VLOOKUP(K140,'[8]Obračun rezultata B sektora'!$D$2:G$51,4,FALSE)</f>
        <v/>
      </c>
      <c r="P136" s="519" t="str">
        <f>VLOOKUP(L136,'[8]Pojedinačni plasman'!$A$6:$G$155,7,FALSE)</f>
        <v/>
      </c>
      <c r="Q136" s="788"/>
      <c r="R136" s="789"/>
    </row>
    <row r="137" spans="2:18" s="512" customFormat="1" ht="15" customHeight="1" x14ac:dyDescent="0.2">
      <c r="B137" s="521" t="str">
        <f>IF(ISNUMBER(D137)=TRUE,VLOOKUP(B140,'[8]Obračun rezultata C sektora'!$D$2:$J$51,7,0),"")</f>
        <v/>
      </c>
      <c r="C137" s="522" t="str">
        <f>VLOOKUP(B140,'[8]Obračun rezultata C sektora'!$D$2:$E$51,2,FALSE)</f>
        <v/>
      </c>
      <c r="D137" s="518" t="str">
        <f>VLOOKUP(B140,'[8]Obračun rezultata C sektora'!$D$2:$H$51,5,FALSE)</f>
        <v/>
      </c>
      <c r="E137" s="520" t="str">
        <f>IF(AND(ISNUMBER(D137)=TRUE,ISNUMBER(F137)=TRUE),VLOOKUP(B140,'[8]Obračun rezultata C sektora'!$D$2:$I$51,3,FALSE),"")</f>
        <v/>
      </c>
      <c r="F137" s="519" t="str">
        <f>VLOOKUP(B140,'[8]Obračun rezultata C sektora'!$D$2:G$51,4,FALSE)</f>
        <v/>
      </c>
      <c r="G137" s="519" t="str">
        <f>VLOOKUP(C137,'[8]Pojedinačni plasman'!$A$6:$G$155,7,FALSE)</f>
        <v/>
      </c>
      <c r="H137" s="788"/>
      <c r="I137" s="789"/>
      <c r="K137" s="521" t="str">
        <f>IF(ISNUMBER(M137)=TRUE,VLOOKUP(K140,'[8]Obračun rezultata C sektora'!$D$2:$J$51,7,0),"")</f>
        <v/>
      </c>
      <c r="L137" s="522" t="str">
        <f>VLOOKUP(K140,'[8]Obračun rezultata C sektora'!$D$2:$E$51,2,FALSE)</f>
        <v/>
      </c>
      <c r="M137" s="518" t="str">
        <f>VLOOKUP(K140,'[8]Obračun rezultata C sektora'!$D$2:$H$51,5,FALSE)</f>
        <v/>
      </c>
      <c r="N137" s="520" t="str">
        <f>IF(AND(ISNUMBER(M137)=TRUE,ISNUMBER(O137)=TRUE),VLOOKUP(K140,'[8]Obračun rezultata C sektora'!$D$2:$I$51,3,FALSE),"")</f>
        <v/>
      </c>
      <c r="O137" s="519" t="str">
        <f>VLOOKUP(K140,'[8]Obračun rezultata C sektora'!$D$2:G$51,4,FALSE)</f>
        <v/>
      </c>
      <c r="P137" s="519" t="str">
        <f>VLOOKUP(L137,'[8]Pojedinačni plasman'!$A$6:$G$155,7,FALSE)</f>
        <v/>
      </c>
      <c r="Q137" s="788"/>
      <c r="R137" s="789"/>
    </row>
    <row r="138" spans="2:18" s="512" customFormat="1" ht="15" customHeight="1" x14ac:dyDescent="0.2">
      <c r="B138" s="521"/>
      <c r="C138" s="520"/>
      <c r="D138" s="518"/>
      <c r="E138" s="520"/>
      <c r="F138" s="519"/>
      <c r="G138" s="519"/>
      <c r="H138" s="788"/>
      <c r="I138" s="789"/>
      <c r="K138" s="521"/>
      <c r="L138" s="520"/>
      <c r="M138" s="518"/>
      <c r="N138" s="520"/>
      <c r="O138" s="519"/>
      <c r="P138" s="518"/>
      <c r="Q138" s="788"/>
      <c r="R138" s="789"/>
    </row>
    <row r="139" spans="2:18" s="512" customFormat="1" ht="15" customHeight="1" x14ac:dyDescent="0.2">
      <c r="B139" s="521"/>
      <c r="C139" s="520"/>
      <c r="D139" s="518"/>
      <c r="E139" s="520"/>
      <c r="F139" s="519"/>
      <c r="G139" s="519"/>
      <c r="H139" s="788"/>
      <c r="I139" s="789"/>
      <c r="K139" s="521"/>
      <c r="L139" s="520"/>
      <c r="M139" s="518"/>
      <c r="N139" s="520"/>
      <c r="O139" s="519"/>
      <c r="P139" s="518"/>
      <c r="Q139" s="788"/>
      <c r="R139" s="789"/>
    </row>
    <row r="140" spans="2:18" ht="21" thickBot="1" x14ac:dyDescent="0.35">
      <c r="B140" s="783" t="str">
        <f>IF(ISNONTEXT('[8]Ekipni plasman'!$B$32)=FALSE,'[8]Ekipni plasman'!$B$32,"")</f>
        <v/>
      </c>
      <c r="C140" s="784"/>
      <c r="D140" s="785"/>
      <c r="E140" s="516" t="str">
        <f>VLOOKUP(B140,'[8]Ekipni plasman'!$B$6:$F$55,3,FALSE)</f>
        <v/>
      </c>
      <c r="F140" s="515" t="str">
        <f>VLOOKUP(B140,'[8]Ekipni plasman'!$B$6:$F$55,2,FALSE)</f>
        <v/>
      </c>
      <c r="G140" s="514"/>
      <c r="H140" s="790"/>
      <c r="I140" s="791"/>
      <c r="J140" s="517"/>
      <c r="K140" s="783" t="str">
        <f>IF(ISNONTEXT('[8]Ekipni plasman'!$B$42)=FALSE,'[8]Ekipni plasman'!$B$42,"")</f>
        <v/>
      </c>
      <c r="L140" s="784"/>
      <c r="M140" s="785"/>
      <c r="N140" s="516" t="str">
        <f>VLOOKUP(K140,'[8]Ekipni plasman'!$B$6:$F$55,3,FALSE)</f>
        <v/>
      </c>
      <c r="O140" s="515" t="str">
        <f>VLOOKUP(K140,'[8]Ekipni plasman'!$B$6:$F$55,2,FALSE)</f>
        <v/>
      </c>
      <c r="P140" s="514"/>
      <c r="Q140" s="790"/>
      <c r="R140" s="791"/>
    </row>
    <row r="141" spans="2:18" ht="12" customHeight="1" thickBot="1" x14ac:dyDescent="0.25">
      <c r="B141" s="507"/>
      <c r="D141" s="507"/>
      <c r="G141" s="507"/>
      <c r="H141" s="508"/>
      <c r="I141" s="507"/>
    </row>
    <row r="142" spans="2:18" s="512" customFormat="1" ht="15" customHeight="1" x14ac:dyDescent="0.2">
      <c r="B142" s="527" t="str">
        <f>IF(ISNUMBER(D142)=TRUE,VLOOKUP(B147,'[8]Obračun rezultata A sektora'!$D$2:$J$51,7,0),"")</f>
        <v/>
      </c>
      <c r="C142" s="526" t="str">
        <f>VLOOKUP(B147,'[8]Obračun rezultata A sektora'!$D$2:$E$51,2,FALSE)</f>
        <v/>
      </c>
      <c r="D142" s="525" t="str">
        <f>VLOOKUP(B147,'[8]Obračun rezultata A sektora'!$D$2:$H$51,5,FALSE)</f>
        <v/>
      </c>
      <c r="E142" s="524" t="str">
        <f>IF(AND(ISNUMBER(D142)=TRUE,ISNUMBER(F142)=TRUE),VLOOKUP(B147,'[8]Obračun rezultata A sektora'!$D$2:$I$51,3,FALSE),"")</f>
        <v/>
      </c>
      <c r="F142" s="523" t="str">
        <f>VLOOKUP(B147,'[8]Obračun rezultata A sektora'!$D$2:G$51,4,FALSE)</f>
        <v/>
      </c>
      <c r="G142" s="523" t="str">
        <f>VLOOKUP(C142,'[8]Pojedinačni plasman'!$A$6:$G$155,7,FALSE)</f>
        <v/>
      </c>
      <c r="H142" s="786" t="str">
        <f>VLOOKUP(B147,'[8]Ekipni plasman'!$B$6:$F$55,5,FALSE)</f>
        <v/>
      </c>
      <c r="I142" s="787"/>
      <c r="K142" s="527" t="str">
        <f>IF(ISNUMBER(M142)=TRUE,VLOOKUP(K147,'[8]Obračun rezultata A sektora'!$D$2:$J$51,7,0),"")</f>
        <v/>
      </c>
      <c r="L142" s="526" t="str">
        <f>VLOOKUP(K147,'[8]Obračun rezultata A sektora'!$D$2:$E$51,2,FALSE)</f>
        <v/>
      </c>
      <c r="M142" s="525" t="str">
        <f>VLOOKUP(K147,'[8]Obračun rezultata A sektora'!$D$2:$H$51,5,FALSE)</f>
        <v/>
      </c>
      <c r="N142" s="524" t="str">
        <f>IF(AND(ISNUMBER(M142)=TRUE,ISNUMBER(O142)=TRUE),VLOOKUP(K147,'[8]Obračun rezultata A sektora'!$D$2:$I$51,3,FALSE),"")</f>
        <v/>
      </c>
      <c r="O142" s="523" t="str">
        <f>VLOOKUP(K147,'[8]Obračun rezultata A sektora'!$D$2:G$51,4,FALSE)</f>
        <v/>
      </c>
      <c r="P142" s="523" t="str">
        <f>VLOOKUP(L142,'[8]Pojedinačni plasman'!$A$6:$G$155,7,FALSE)</f>
        <v/>
      </c>
      <c r="Q142" s="786" t="str">
        <f>VLOOKUP(K147,'[8]Ekipni plasman'!$B$6:$F$55,5,FALSE)</f>
        <v/>
      </c>
      <c r="R142" s="787"/>
    </row>
    <row r="143" spans="2:18" s="512" customFormat="1" ht="15" customHeight="1" x14ac:dyDescent="0.2">
      <c r="B143" s="521" t="str">
        <f>IF(ISNUMBER(D143)=TRUE,VLOOKUP(B147,'[8]Obračun rezultata B sektora'!$D$2:$J$51,7,0),"")</f>
        <v/>
      </c>
      <c r="C143" s="522" t="str">
        <f>VLOOKUP(B147,'[8]Obračun rezultata B sektora'!$D$2:$E$51,2,FALSE)</f>
        <v/>
      </c>
      <c r="D143" s="518" t="str">
        <f>VLOOKUP(B147,'[8]Obračun rezultata B sektora'!$D$2:$H$51,5,FALSE)</f>
        <v/>
      </c>
      <c r="E143" s="520" t="str">
        <f>IF(AND(ISNUMBER(D143)=TRUE,ISNUMBER(F143)=TRUE),VLOOKUP(B147,'[8]Obračun rezultata B sektora'!$D$2:$I$51,3,FALSE),"")</f>
        <v/>
      </c>
      <c r="F143" s="519" t="str">
        <f>VLOOKUP(B147,'[8]Obračun rezultata B sektora'!$D$2:G$51,4,FALSE)</f>
        <v/>
      </c>
      <c r="G143" s="519" t="str">
        <f>VLOOKUP(C143,'[8]Pojedinačni plasman'!$A$6:$G$155,7,FALSE)</f>
        <v/>
      </c>
      <c r="H143" s="788"/>
      <c r="I143" s="789"/>
      <c r="K143" s="521" t="str">
        <f>IF(ISNUMBER(M143)=TRUE,VLOOKUP(K147,'[8]Obračun rezultata B sektora'!$D$2:$J$51,7,0),"")</f>
        <v/>
      </c>
      <c r="L143" s="522" t="str">
        <f>VLOOKUP(K147,'[8]Obračun rezultata B sektora'!$D$2:$E$51,2,FALSE)</f>
        <v/>
      </c>
      <c r="M143" s="518" t="str">
        <f>VLOOKUP(K147,'[8]Obračun rezultata B sektora'!$D$2:$H$51,5,FALSE)</f>
        <v/>
      </c>
      <c r="N143" s="520" t="str">
        <f>IF(AND(ISNUMBER(M143)=TRUE,ISNUMBER(O143)=TRUE),VLOOKUP(K147,'[8]Obračun rezultata B sektora'!$D$2:$I$51,3,FALSE),"")</f>
        <v/>
      </c>
      <c r="O143" s="519" t="str">
        <f>VLOOKUP(K147,'[8]Obračun rezultata B sektora'!$D$2:G$51,4,FALSE)</f>
        <v/>
      </c>
      <c r="P143" s="519" t="str">
        <f>VLOOKUP(L143,'[8]Pojedinačni plasman'!$A$6:$G$155,7,FALSE)</f>
        <v/>
      </c>
      <c r="Q143" s="788"/>
      <c r="R143" s="789"/>
    </row>
    <row r="144" spans="2:18" s="512" customFormat="1" ht="15" customHeight="1" x14ac:dyDescent="0.2">
      <c r="B144" s="521" t="str">
        <f>IF(ISNUMBER(D144)=TRUE,VLOOKUP(B147,'[8]Obračun rezultata C sektora'!$D$2:$J$51,7,0),"")</f>
        <v/>
      </c>
      <c r="C144" s="522" t="str">
        <f>VLOOKUP(B147,'[8]Obračun rezultata C sektora'!$D$2:$E$51,2,FALSE)</f>
        <v/>
      </c>
      <c r="D144" s="518" t="str">
        <f>VLOOKUP(B147,'[8]Obračun rezultata C sektora'!$D$2:$H$51,5,FALSE)</f>
        <v/>
      </c>
      <c r="E144" s="520" t="str">
        <f>IF(AND(ISNUMBER(D144)=TRUE,ISNUMBER(F144)=TRUE),VLOOKUP(B147,'[8]Obračun rezultata C sektora'!$D$2:$I$51,3,FALSE),"")</f>
        <v/>
      </c>
      <c r="F144" s="519" t="str">
        <f>VLOOKUP(B147,'[8]Obračun rezultata C sektora'!$D$2:G$51,4,FALSE)</f>
        <v/>
      </c>
      <c r="G144" s="519" t="str">
        <f>VLOOKUP(C144,'[8]Pojedinačni plasman'!$A$6:$G$155,7,FALSE)</f>
        <v/>
      </c>
      <c r="H144" s="788"/>
      <c r="I144" s="789"/>
      <c r="K144" s="521" t="str">
        <f>IF(ISNUMBER(M144)=TRUE,VLOOKUP(K147,'[8]Obračun rezultata C sektora'!$D$2:$J$51,7,0),"")</f>
        <v/>
      </c>
      <c r="L144" s="522" t="str">
        <f>VLOOKUP(K147,'[8]Obračun rezultata C sektora'!$D$2:$E$51,2,FALSE)</f>
        <v/>
      </c>
      <c r="M144" s="518" t="str">
        <f>VLOOKUP(K147,'[8]Obračun rezultata C sektora'!$D$2:$H$51,5,FALSE)</f>
        <v/>
      </c>
      <c r="N144" s="520" t="str">
        <f>IF(AND(ISNUMBER(M144)=TRUE,ISNUMBER(O144)=TRUE),VLOOKUP(K147,'[8]Obračun rezultata C sektora'!$D$2:$I$51,3,FALSE),"")</f>
        <v/>
      </c>
      <c r="O144" s="519" t="str">
        <f>VLOOKUP(K147,'[8]Obračun rezultata C sektora'!$D$2:G$51,4,FALSE)</f>
        <v/>
      </c>
      <c r="P144" s="519" t="str">
        <f>VLOOKUP(L144,'[8]Pojedinačni plasman'!$A$6:$G$155,7,FALSE)</f>
        <v/>
      </c>
      <c r="Q144" s="788"/>
      <c r="R144" s="789"/>
    </row>
    <row r="145" spans="2:18" s="512" customFormat="1" ht="15" customHeight="1" x14ac:dyDescent="0.2">
      <c r="B145" s="521"/>
      <c r="C145" s="520"/>
      <c r="D145" s="518"/>
      <c r="E145" s="520"/>
      <c r="F145" s="519"/>
      <c r="G145" s="519"/>
      <c r="H145" s="788"/>
      <c r="I145" s="789"/>
      <c r="K145" s="521"/>
      <c r="L145" s="520"/>
      <c r="M145" s="518"/>
      <c r="N145" s="520"/>
      <c r="O145" s="519"/>
      <c r="P145" s="518"/>
      <c r="Q145" s="788"/>
      <c r="R145" s="789"/>
    </row>
    <row r="146" spans="2:18" s="512" customFormat="1" ht="15" customHeight="1" x14ac:dyDescent="0.2">
      <c r="B146" s="521"/>
      <c r="C146" s="520"/>
      <c r="D146" s="518"/>
      <c r="E146" s="520"/>
      <c r="F146" s="519"/>
      <c r="G146" s="519"/>
      <c r="H146" s="788"/>
      <c r="I146" s="789"/>
      <c r="K146" s="521"/>
      <c r="L146" s="520"/>
      <c r="M146" s="518"/>
      <c r="N146" s="520"/>
      <c r="O146" s="519"/>
      <c r="P146" s="518"/>
      <c r="Q146" s="788"/>
      <c r="R146" s="789"/>
    </row>
    <row r="147" spans="2:18" ht="21" thickBot="1" x14ac:dyDescent="0.35">
      <c r="B147" s="783" t="str">
        <f>IF(ISNONTEXT('[8]Ekipni plasman'!$B$33)=FALSE,'[8]Ekipni plasman'!$B$33,"")</f>
        <v/>
      </c>
      <c r="C147" s="784"/>
      <c r="D147" s="785"/>
      <c r="E147" s="516" t="str">
        <f>VLOOKUP(B147,'[8]Ekipni plasman'!$B$6:$F$55,3,FALSE)</f>
        <v/>
      </c>
      <c r="F147" s="515" t="str">
        <f>VLOOKUP(B147,'[8]Ekipni plasman'!$B$6:$F$55,2,FALSE)</f>
        <v/>
      </c>
      <c r="G147" s="514"/>
      <c r="H147" s="790"/>
      <c r="I147" s="791"/>
      <c r="J147" s="517"/>
      <c r="K147" s="783" t="str">
        <f>IF(ISNONTEXT('[8]Ekipni plasman'!$B$43)=FALSE,'[8]Ekipni plasman'!$B$43,"")</f>
        <v/>
      </c>
      <c r="L147" s="784"/>
      <c r="M147" s="785"/>
      <c r="N147" s="516" t="str">
        <f>VLOOKUP(K147,'[8]Ekipni plasman'!$B$6:$F$55,3,FALSE)</f>
        <v/>
      </c>
      <c r="O147" s="515" t="str">
        <f>VLOOKUP(K147,'[8]Ekipni plasman'!$B$6:$F$55,2,FALSE)</f>
        <v/>
      </c>
      <c r="P147" s="514"/>
      <c r="Q147" s="790"/>
      <c r="R147" s="791"/>
    </row>
    <row r="148" spans="2:18" ht="12" customHeight="1" thickBot="1" x14ac:dyDescent="0.25">
      <c r="B148" s="507"/>
      <c r="D148" s="507"/>
      <c r="G148" s="507"/>
      <c r="H148" s="508"/>
      <c r="I148" s="507"/>
    </row>
    <row r="149" spans="2:18" s="512" customFormat="1" ht="15" customHeight="1" x14ac:dyDescent="0.2">
      <c r="B149" s="527" t="str">
        <f>IF(ISNUMBER(D149)=TRUE,VLOOKUP(B154,'[8]Obračun rezultata A sektora'!$D$2:$J$51,7,0),"")</f>
        <v/>
      </c>
      <c r="C149" s="526" t="str">
        <f>VLOOKUP(B154,'[8]Obračun rezultata A sektora'!$D$2:$E$51,2,FALSE)</f>
        <v/>
      </c>
      <c r="D149" s="525" t="str">
        <f>VLOOKUP(B154,'[8]Obračun rezultata A sektora'!$D$2:$H$51,5,FALSE)</f>
        <v/>
      </c>
      <c r="E149" s="524" t="str">
        <f>IF(AND(ISNUMBER(D149)=TRUE,ISNUMBER(F149)=TRUE),VLOOKUP(B154,'[8]Obračun rezultata A sektora'!$D$2:$I$51,3,FALSE),"")</f>
        <v/>
      </c>
      <c r="F149" s="523" t="str">
        <f>VLOOKUP(B154,'[8]Obračun rezultata A sektora'!$D$2:G$51,4,FALSE)</f>
        <v/>
      </c>
      <c r="G149" s="523" t="str">
        <f>VLOOKUP(C149,'[8]Pojedinačni plasman'!$A$6:$G$155,7,FALSE)</f>
        <v/>
      </c>
      <c r="H149" s="786" t="str">
        <f>VLOOKUP(B154,'[8]Ekipni plasman'!$B$6:$F$55,5,FALSE)</f>
        <v/>
      </c>
      <c r="I149" s="787"/>
      <c r="K149" s="527" t="str">
        <f>IF(ISNUMBER(M149)=TRUE,VLOOKUP(K154,'[8]Obračun rezultata A sektora'!$D$2:$J$51,7,0),"")</f>
        <v/>
      </c>
      <c r="L149" s="526" t="str">
        <f>VLOOKUP(K154,'[8]Obračun rezultata A sektora'!$D$2:$E$51,2,FALSE)</f>
        <v/>
      </c>
      <c r="M149" s="525" t="str">
        <f>VLOOKUP(K154,'[8]Obračun rezultata A sektora'!$D$2:$H$51,5,FALSE)</f>
        <v/>
      </c>
      <c r="N149" s="524" t="str">
        <f>IF(AND(ISNUMBER(M149)=TRUE,ISNUMBER(O149)=TRUE),VLOOKUP(K154,'[8]Obračun rezultata A sektora'!$D$2:$I$51,3,FALSE),"")</f>
        <v/>
      </c>
      <c r="O149" s="523" t="str">
        <f>VLOOKUP(K154,'[8]Obračun rezultata A sektora'!$D$2:G$51,4,FALSE)</f>
        <v/>
      </c>
      <c r="P149" s="523" t="str">
        <f>VLOOKUP(L149,'[8]Pojedinačni plasman'!$A$6:$G$155,7,FALSE)</f>
        <v/>
      </c>
      <c r="Q149" s="786" t="str">
        <f>VLOOKUP(K154,'[8]Ekipni plasman'!$B$6:$F$55,5,FALSE)</f>
        <v/>
      </c>
      <c r="R149" s="787"/>
    </row>
    <row r="150" spans="2:18" s="512" customFormat="1" ht="15" customHeight="1" x14ac:dyDescent="0.2">
      <c r="B150" s="521" t="str">
        <f>IF(ISNUMBER(D150)=TRUE,VLOOKUP(B154,'[8]Obračun rezultata B sektora'!$D$2:$J$51,7,0),"")</f>
        <v/>
      </c>
      <c r="C150" s="522" t="str">
        <f>VLOOKUP(B154,'[8]Obračun rezultata B sektora'!$D$2:$E$51,2,FALSE)</f>
        <v/>
      </c>
      <c r="D150" s="518" t="str">
        <f>VLOOKUP(B154,'[8]Obračun rezultata B sektora'!$D$2:$H$51,5,FALSE)</f>
        <v/>
      </c>
      <c r="E150" s="520" t="str">
        <f>IF(AND(ISNUMBER(D150)=TRUE,ISNUMBER(F150)=TRUE),VLOOKUP(B154,'[8]Obračun rezultata B sektora'!$D$2:$I$51,3,FALSE),"")</f>
        <v/>
      </c>
      <c r="F150" s="519" t="str">
        <f>VLOOKUP(B154,'[8]Obračun rezultata B sektora'!$D$2:G$51,4,FALSE)</f>
        <v/>
      </c>
      <c r="G150" s="519" t="str">
        <f>VLOOKUP(C150,'[8]Pojedinačni plasman'!$A$6:$G$155,7,FALSE)</f>
        <v/>
      </c>
      <c r="H150" s="788"/>
      <c r="I150" s="789"/>
      <c r="K150" s="521" t="str">
        <f>IF(ISNUMBER(M150)=TRUE,VLOOKUP(K154,'[8]Obračun rezultata B sektora'!$D$2:$J$51,7,0),"")</f>
        <v/>
      </c>
      <c r="L150" s="522" t="str">
        <f>VLOOKUP(K154,'[8]Obračun rezultata B sektora'!$D$2:$E$51,2,FALSE)</f>
        <v/>
      </c>
      <c r="M150" s="518" t="str">
        <f>VLOOKUP(K154,'[8]Obračun rezultata B sektora'!$D$2:$H$51,5,FALSE)</f>
        <v/>
      </c>
      <c r="N150" s="520" t="str">
        <f>IF(AND(ISNUMBER(M150)=TRUE,ISNUMBER(O150)=TRUE),VLOOKUP(K154,'[8]Obračun rezultata B sektora'!$D$2:$I$51,3,FALSE),"")</f>
        <v/>
      </c>
      <c r="O150" s="519" t="str">
        <f>VLOOKUP(K154,'[8]Obračun rezultata B sektora'!$D$2:G$51,4,FALSE)</f>
        <v/>
      </c>
      <c r="P150" s="519" t="str">
        <f>VLOOKUP(L150,'[8]Pojedinačni plasman'!$A$6:$G$155,7,FALSE)</f>
        <v/>
      </c>
      <c r="Q150" s="788"/>
      <c r="R150" s="789"/>
    </row>
    <row r="151" spans="2:18" s="512" customFormat="1" ht="15" customHeight="1" x14ac:dyDescent="0.2">
      <c r="B151" s="521" t="str">
        <f>IF(ISNUMBER(D151)=TRUE,VLOOKUP(B154,'[8]Obračun rezultata C sektora'!$D$2:$J$51,7,0),"")</f>
        <v/>
      </c>
      <c r="C151" s="522" t="str">
        <f>VLOOKUP(B154,'[8]Obračun rezultata C sektora'!$D$2:$E$51,2,FALSE)</f>
        <v/>
      </c>
      <c r="D151" s="518" t="str">
        <f>VLOOKUP(B154,'[8]Obračun rezultata C sektora'!$D$2:$H$51,5,FALSE)</f>
        <v/>
      </c>
      <c r="E151" s="520" t="str">
        <f>IF(AND(ISNUMBER(D151)=TRUE,ISNUMBER(F151)=TRUE),VLOOKUP(B154,'[8]Obračun rezultata C sektora'!$D$2:$I$51,3,FALSE),"")</f>
        <v/>
      </c>
      <c r="F151" s="519" t="str">
        <f>VLOOKUP(B154,'[8]Obračun rezultata C sektora'!$D$2:G$51,4,FALSE)</f>
        <v/>
      </c>
      <c r="G151" s="519" t="str">
        <f>VLOOKUP(C151,'[8]Pojedinačni plasman'!$A$6:$G$155,7,FALSE)</f>
        <v/>
      </c>
      <c r="H151" s="788"/>
      <c r="I151" s="789"/>
      <c r="K151" s="521" t="str">
        <f>IF(ISNUMBER(M151)=TRUE,VLOOKUP(K154,'[8]Obračun rezultata C sektora'!$D$2:$J$51,7,0),"")</f>
        <v/>
      </c>
      <c r="L151" s="522" t="str">
        <f>VLOOKUP(K154,'[8]Obračun rezultata C sektora'!$D$2:$E$51,2,FALSE)</f>
        <v/>
      </c>
      <c r="M151" s="518" t="str">
        <f>VLOOKUP(K154,'[8]Obračun rezultata C sektora'!$D$2:$H$51,5,FALSE)</f>
        <v/>
      </c>
      <c r="N151" s="520" t="str">
        <f>IF(AND(ISNUMBER(M151)=TRUE,ISNUMBER(O151)=TRUE),VLOOKUP(K154,'[8]Obračun rezultata C sektora'!$D$2:$I$51,3,FALSE),"")</f>
        <v/>
      </c>
      <c r="O151" s="519" t="str">
        <f>VLOOKUP(K154,'[8]Obračun rezultata C sektora'!$D$2:G$51,4,FALSE)</f>
        <v/>
      </c>
      <c r="P151" s="519" t="str">
        <f>VLOOKUP(L151,'[8]Pojedinačni plasman'!$A$6:$G$155,7,FALSE)</f>
        <v/>
      </c>
      <c r="Q151" s="788"/>
      <c r="R151" s="789"/>
    </row>
    <row r="152" spans="2:18" s="512" customFormat="1" ht="15" customHeight="1" x14ac:dyDescent="0.2">
      <c r="B152" s="521"/>
      <c r="C152" s="520"/>
      <c r="D152" s="518"/>
      <c r="E152" s="520"/>
      <c r="F152" s="519"/>
      <c r="G152" s="519"/>
      <c r="H152" s="788"/>
      <c r="I152" s="789"/>
      <c r="K152" s="521"/>
      <c r="L152" s="520"/>
      <c r="M152" s="518"/>
      <c r="N152" s="520"/>
      <c r="O152" s="519"/>
      <c r="P152" s="518"/>
      <c r="Q152" s="788"/>
      <c r="R152" s="789"/>
    </row>
    <row r="153" spans="2:18" s="512" customFormat="1" ht="15" customHeight="1" x14ac:dyDescent="0.2">
      <c r="B153" s="521"/>
      <c r="C153" s="520"/>
      <c r="D153" s="518"/>
      <c r="E153" s="520"/>
      <c r="F153" s="519"/>
      <c r="G153" s="519"/>
      <c r="H153" s="788"/>
      <c r="I153" s="789"/>
      <c r="K153" s="521"/>
      <c r="L153" s="520"/>
      <c r="M153" s="518"/>
      <c r="N153" s="520"/>
      <c r="O153" s="519"/>
      <c r="P153" s="518"/>
      <c r="Q153" s="788"/>
      <c r="R153" s="789"/>
    </row>
    <row r="154" spans="2:18" ht="21" thickBot="1" x14ac:dyDescent="0.35">
      <c r="B154" s="783" t="str">
        <f>IF(ISNONTEXT('[8]Ekipni plasman'!$B$34)=FALSE,'[8]Ekipni plasman'!$B$34,"")</f>
        <v/>
      </c>
      <c r="C154" s="784"/>
      <c r="D154" s="785"/>
      <c r="E154" s="516" t="str">
        <f>VLOOKUP(B154,'[8]Ekipni plasman'!$B$6:$F$55,3,FALSE)</f>
        <v/>
      </c>
      <c r="F154" s="515" t="str">
        <f>VLOOKUP(B154,'[8]Ekipni plasman'!$B$6:$F$55,2,FALSE)</f>
        <v/>
      </c>
      <c r="G154" s="514"/>
      <c r="H154" s="790"/>
      <c r="I154" s="791"/>
      <c r="J154" s="517"/>
      <c r="K154" s="783" t="str">
        <f>IF(ISNONTEXT('[8]Ekipni plasman'!$B$44)=FALSE,'[8]Ekipni plasman'!$B$44,"")</f>
        <v/>
      </c>
      <c r="L154" s="784"/>
      <c r="M154" s="785"/>
      <c r="N154" s="516" t="str">
        <f>VLOOKUP(K154,'[8]Ekipni plasman'!$B$6:$F$55,3,FALSE)</f>
        <v/>
      </c>
      <c r="O154" s="515" t="str">
        <f>VLOOKUP(K154,'[8]Ekipni plasman'!$B$6:$F$55,2,FALSE)</f>
        <v/>
      </c>
      <c r="P154" s="514"/>
      <c r="Q154" s="790"/>
      <c r="R154" s="791"/>
    </row>
    <row r="155" spans="2:18" ht="12" customHeight="1" thickBot="1" x14ac:dyDescent="0.25">
      <c r="B155" s="507"/>
      <c r="D155" s="507"/>
      <c r="G155" s="507"/>
      <c r="H155" s="508"/>
      <c r="I155" s="507"/>
    </row>
    <row r="156" spans="2:18" s="512" customFormat="1" ht="15" customHeight="1" x14ac:dyDescent="0.2">
      <c r="B156" s="527" t="str">
        <f>IF(ISNUMBER(D156)=TRUE,VLOOKUP(B161,'[8]Obračun rezultata A sektora'!$D$2:$J$51,7,0),"")</f>
        <v/>
      </c>
      <c r="C156" s="526" t="str">
        <f>VLOOKUP(B161,'[8]Obračun rezultata A sektora'!$D$2:$E$51,2,FALSE)</f>
        <v/>
      </c>
      <c r="D156" s="525" t="str">
        <f>VLOOKUP(B161,'[8]Obračun rezultata A sektora'!$D$2:$H$51,5,FALSE)</f>
        <v/>
      </c>
      <c r="E156" s="524" t="str">
        <f>IF(AND(ISNUMBER(D156)=TRUE,ISNUMBER(F156)=TRUE),VLOOKUP(B161,'[8]Obračun rezultata A sektora'!$D$2:$I$51,3,FALSE),"")</f>
        <v/>
      </c>
      <c r="F156" s="523" t="str">
        <f>VLOOKUP(B161,'[8]Obračun rezultata A sektora'!$D$2:G$51,4,FALSE)</f>
        <v/>
      </c>
      <c r="G156" s="523" t="str">
        <f>VLOOKUP(C156,'[8]Pojedinačni plasman'!$A$6:$G$155,7,FALSE)</f>
        <v/>
      </c>
      <c r="H156" s="786" t="str">
        <f>VLOOKUP(B161,'[8]Ekipni plasman'!$B$6:$F$55,5,FALSE)</f>
        <v/>
      </c>
      <c r="I156" s="787"/>
      <c r="K156" s="527" t="str">
        <f>IF(ISNUMBER(M156)=TRUE,VLOOKUP(K161,'[8]Obračun rezultata A sektora'!$D$2:$J$51,7,0),"")</f>
        <v/>
      </c>
      <c r="L156" s="526" t="str">
        <f>VLOOKUP(K161,'[8]Obračun rezultata A sektora'!$D$2:$E$51,2,FALSE)</f>
        <v/>
      </c>
      <c r="M156" s="525" t="str">
        <f>VLOOKUP(K161,'[8]Obračun rezultata A sektora'!$D$2:$H$51,5,FALSE)</f>
        <v/>
      </c>
      <c r="N156" s="524" t="str">
        <f>IF(AND(ISNUMBER(M156)=TRUE,ISNUMBER(O156)=TRUE),VLOOKUP(K161,'[8]Obračun rezultata A sektora'!$D$2:$I$51,3,FALSE),"")</f>
        <v/>
      </c>
      <c r="O156" s="523" t="str">
        <f>VLOOKUP(K161,'[8]Obračun rezultata A sektora'!$D$2:G$51,4,FALSE)</f>
        <v/>
      </c>
      <c r="P156" s="523" t="str">
        <f>VLOOKUP(L156,'[8]Pojedinačni plasman'!$A$6:$G$155,7,FALSE)</f>
        <v/>
      </c>
      <c r="Q156" s="786" t="str">
        <f>VLOOKUP(K161,'[8]Ekipni plasman'!$B$6:$F$55,5,FALSE)</f>
        <v/>
      </c>
      <c r="R156" s="787"/>
    </row>
    <row r="157" spans="2:18" s="512" customFormat="1" ht="15" customHeight="1" x14ac:dyDescent="0.2">
      <c r="B157" s="521" t="str">
        <f>IF(ISNUMBER(D157)=TRUE,VLOOKUP(B161,'[8]Obračun rezultata B sektora'!$D$2:$J$51,7,0),"")</f>
        <v/>
      </c>
      <c r="C157" s="522" t="str">
        <f>VLOOKUP(B161,'[8]Obračun rezultata B sektora'!$D$2:$E$51,2,FALSE)</f>
        <v/>
      </c>
      <c r="D157" s="518" t="str">
        <f>VLOOKUP(B161,'[8]Obračun rezultata B sektora'!$D$2:$H$51,5,FALSE)</f>
        <v/>
      </c>
      <c r="E157" s="520" t="str">
        <f>IF(AND(ISNUMBER(D157)=TRUE,ISNUMBER(F157)=TRUE),VLOOKUP(B161,'[8]Obračun rezultata B sektora'!$D$2:$I$51,3,FALSE),"")</f>
        <v/>
      </c>
      <c r="F157" s="519" t="str">
        <f>VLOOKUP(B161,'[8]Obračun rezultata B sektora'!$D$2:G$51,4,FALSE)</f>
        <v/>
      </c>
      <c r="G157" s="519" t="str">
        <f>VLOOKUP(C157,'[8]Pojedinačni plasman'!$A$6:$G$155,7,FALSE)</f>
        <v/>
      </c>
      <c r="H157" s="788"/>
      <c r="I157" s="789"/>
      <c r="K157" s="521" t="str">
        <f>IF(ISNUMBER(M157)=TRUE,VLOOKUP(K161,'[8]Obračun rezultata B sektora'!$D$2:$J$51,7,0),"")</f>
        <v/>
      </c>
      <c r="L157" s="522" t="str">
        <f>VLOOKUP(K161,'[8]Obračun rezultata B sektora'!$D$2:$E$51,2,FALSE)</f>
        <v/>
      </c>
      <c r="M157" s="518" t="str">
        <f>VLOOKUP(K161,'[8]Obračun rezultata B sektora'!$D$2:$H$51,5,FALSE)</f>
        <v/>
      </c>
      <c r="N157" s="520" t="str">
        <f>IF(AND(ISNUMBER(M157)=TRUE,ISNUMBER(O157)=TRUE),VLOOKUP(K161,'[8]Obračun rezultata B sektora'!$D$2:$I$51,3,FALSE),"")</f>
        <v/>
      </c>
      <c r="O157" s="519" t="str">
        <f>VLOOKUP(K161,'[8]Obračun rezultata B sektora'!$D$2:G$51,4,FALSE)</f>
        <v/>
      </c>
      <c r="P157" s="519" t="str">
        <f>VLOOKUP(L157,'[8]Pojedinačni plasman'!$A$6:$G$155,7,FALSE)</f>
        <v/>
      </c>
      <c r="Q157" s="788"/>
      <c r="R157" s="789"/>
    </row>
    <row r="158" spans="2:18" s="512" customFormat="1" ht="15" customHeight="1" x14ac:dyDescent="0.2">
      <c r="B158" s="521" t="str">
        <f>IF(ISNUMBER(D158)=TRUE,VLOOKUP(B161,'[8]Obračun rezultata C sektora'!$D$2:$J$51,7,0),"")</f>
        <v/>
      </c>
      <c r="C158" s="522" t="str">
        <f>VLOOKUP(B161,'[8]Obračun rezultata C sektora'!$D$2:$E$51,2,FALSE)</f>
        <v/>
      </c>
      <c r="D158" s="518" t="str">
        <f>VLOOKUP(B161,'[8]Obračun rezultata C sektora'!$D$2:$H$51,5,FALSE)</f>
        <v/>
      </c>
      <c r="E158" s="520" t="str">
        <f>IF(AND(ISNUMBER(D158)=TRUE,ISNUMBER(F158)=TRUE),VLOOKUP(B161,'[8]Obračun rezultata C sektora'!$D$2:$I$51,3,FALSE),"")</f>
        <v/>
      </c>
      <c r="F158" s="519" t="str">
        <f>VLOOKUP(B161,'[8]Obračun rezultata C sektora'!$D$2:G$51,4,FALSE)</f>
        <v/>
      </c>
      <c r="G158" s="519" t="str">
        <f>VLOOKUP(C158,'[8]Pojedinačni plasman'!$A$6:$G$155,7,FALSE)</f>
        <v/>
      </c>
      <c r="H158" s="788"/>
      <c r="I158" s="789"/>
      <c r="K158" s="521" t="str">
        <f>IF(ISNUMBER(M158)=TRUE,VLOOKUP(K161,'[8]Obračun rezultata C sektora'!$D$2:$J$51,7,0),"")</f>
        <v/>
      </c>
      <c r="L158" s="522" t="str">
        <f>VLOOKUP(K161,'[8]Obračun rezultata C sektora'!$D$2:$E$51,2,FALSE)</f>
        <v/>
      </c>
      <c r="M158" s="518" t="str">
        <f>VLOOKUP(K161,'[8]Obračun rezultata C sektora'!$D$2:$H$51,5,FALSE)</f>
        <v/>
      </c>
      <c r="N158" s="520" t="str">
        <f>IF(AND(ISNUMBER(M158)=TRUE,ISNUMBER(O158)=TRUE),VLOOKUP(K161,'[8]Obračun rezultata C sektora'!$D$2:$I$51,3,FALSE),"")</f>
        <v/>
      </c>
      <c r="O158" s="519" t="str">
        <f>VLOOKUP(K161,'[8]Obračun rezultata C sektora'!$D$2:G$51,4,FALSE)</f>
        <v/>
      </c>
      <c r="P158" s="519" t="str">
        <f>VLOOKUP(L158,'[8]Pojedinačni plasman'!$A$6:$G$155,7,FALSE)</f>
        <v/>
      </c>
      <c r="Q158" s="788"/>
      <c r="R158" s="789"/>
    </row>
    <row r="159" spans="2:18" s="512" customFormat="1" ht="15" customHeight="1" x14ac:dyDescent="0.2">
      <c r="B159" s="521"/>
      <c r="C159" s="520"/>
      <c r="D159" s="518"/>
      <c r="E159" s="520"/>
      <c r="F159" s="519"/>
      <c r="G159" s="519"/>
      <c r="H159" s="788"/>
      <c r="I159" s="789"/>
      <c r="K159" s="521"/>
      <c r="L159" s="520"/>
      <c r="M159" s="518"/>
      <c r="N159" s="520"/>
      <c r="O159" s="519"/>
      <c r="P159" s="518"/>
      <c r="Q159" s="788"/>
      <c r="R159" s="789"/>
    </row>
    <row r="160" spans="2:18" s="512" customFormat="1" ht="15" customHeight="1" x14ac:dyDescent="0.2">
      <c r="B160" s="521"/>
      <c r="C160" s="520"/>
      <c r="D160" s="518"/>
      <c r="E160" s="520"/>
      <c r="F160" s="519"/>
      <c r="G160" s="519"/>
      <c r="H160" s="788"/>
      <c r="I160" s="789"/>
      <c r="K160" s="521"/>
      <c r="L160" s="520"/>
      <c r="M160" s="518"/>
      <c r="N160" s="520"/>
      <c r="O160" s="519"/>
      <c r="P160" s="518"/>
      <c r="Q160" s="788"/>
      <c r="R160" s="789"/>
    </row>
    <row r="161" spans="2:18" ht="21" thickBot="1" x14ac:dyDescent="0.35">
      <c r="B161" s="783" t="str">
        <f>IF(ISNONTEXT('[8]Ekipni plasman'!$B$35)=FALSE,'[8]Ekipni plasman'!$B$35,"")</f>
        <v/>
      </c>
      <c r="C161" s="784"/>
      <c r="D161" s="785"/>
      <c r="E161" s="516" t="str">
        <f>VLOOKUP(B161,'[8]Ekipni plasman'!$B$6:$F$55,3,FALSE)</f>
        <v/>
      </c>
      <c r="F161" s="515" t="str">
        <f>VLOOKUP(B161,'[8]Ekipni plasman'!$B$6:$F$55,2,FALSE)</f>
        <v/>
      </c>
      <c r="G161" s="514"/>
      <c r="H161" s="790"/>
      <c r="I161" s="791"/>
      <c r="J161" s="517"/>
      <c r="K161" s="783" t="str">
        <f>IF(ISNONTEXT('[8]Ekipni plasman'!$B$45)=FALSE,'[8]Ekipni plasman'!$B$45,"")</f>
        <v/>
      </c>
      <c r="L161" s="784"/>
      <c r="M161" s="785"/>
      <c r="N161" s="516" t="str">
        <f>VLOOKUP(K161,'[8]Ekipni plasman'!$B$6:$F$55,3,FALSE)</f>
        <v/>
      </c>
      <c r="O161" s="515" t="str">
        <f>VLOOKUP(K161,'[8]Ekipni plasman'!$B$6:$F$55,2,FALSE)</f>
        <v/>
      </c>
      <c r="P161" s="514"/>
      <c r="Q161" s="790"/>
      <c r="R161" s="791"/>
    </row>
    <row r="163" spans="2:18" s="512" customFormat="1" x14ac:dyDescent="0.2">
      <c r="B163" s="513"/>
      <c r="C163" s="513" t="s">
        <v>246</v>
      </c>
      <c r="D163" s="513"/>
      <c r="F163" s="509"/>
      <c r="G163" s="513" t="s">
        <v>245</v>
      </c>
      <c r="H163" s="513"/>
      <c r="I163" s="513"/>
      <c r="L163" s="513" t="s">
        <v>244</v>
      </c>
      <c r="O163" s="509"/>
      <c r="P163" s="513" t="s">
        <v>243</v>
      </c>
      <c r="Q163" s="513" t="str">
        <f>IF(ISNUMBER($H$175)=TRUE,"2/3",IF(ISNUMBER($Q$93)=TRUE,"2/2",""))</f>
        <v/>
      </c>
    </row>
    <row r="164" spans="2:18" s="512" customFormat="1" x14ac:dyDescent="0.2">
      <c r="B164" s="513"/>
      <c r="C164" s="513" t="str">
        <f>IF(ISBLANK('[8]Organizacija natjecanja'!$H$20)=TRUE,"",'[8]Organizacija natjecanja'!$H$20)</f>
        <v>MIROSLAV MIKULČIĆ</v>
      </c>
      <c r="D164" s="513"/>
      <c r="F164" s="509"/>
      <c r="G164" s="513" t="str">
        <f>IF(ISBLANK('[8]Organizacija natjecanja'!$H$16)=TRUE,"",'[8]Organizacija natjecanja'!$H$16)</f>
        <v>DRAGUTIN KEDMENEC</v>
      </c>
      <c r="H164" s="513"/>
      <c r="I164" s="513"/>
      <c r="L164" s="513" t="str">
        <f>IF(ISBLANK('[8]Organizacija natjecanja'!$H$18)=TRUE,"",'[8]Organizacija natjecanja'!$H$18)</f>
        <v>MIROSLAV MIKULČIĆ</v>
      </c>
      <c r="O164" s="509"/>
    </row>
    <row r="165" spans="2:18" s="512" customFormat="1" x14ac:dyDescent="0.2">
      <c r="B165" s="513"/>
      <c r="C165" s="513"/>
      <c r="D165" s="513"/>
      <c r="F165" s="509"/>
      <c r="G165" s="513"/>
      <c r="H165" s="513"/>
      <c r="I165" s="513"/>
      <c r="L165" s="513"/>
      <c r="O165" s="509"/>
    </row>
    <row r="166" spans="2:18" s="512" customFormat="1" x14ac:dyDescent="0.2">
      <c r="B166" s="513"/>
      <c r="C166" s="513"/>
      <c r="D166" s="513"/>
      <c r="F166" s="509"/>
      <c r="G166" s="513"/>
      <c r="H166" s="513"/>
      <c r="I166" s="513"/>
      <c r="L166" s="513"/>
      <c r="O166" s="509"/>
    </row>
    <row r="167" spans="2:18" s="512" customFormat="1" ht="18" x14ac:dyDescent="0.25">
      <c r="B167" s="513"/>
      <c r="C167" s="513"/>
      <c r="D167" s="540" t="s">
        <v>259</v>
      </c>
      <c r="F167" s="509"/>
      <c r="G167" s="513"/>
      <c r="H167" s="513"/>
      <c r="I167" s="513"/>
      <c r="L167" s="513"/>
      <c r="O167" s="509"/>
    </row>
    <row r="168" spans="2:18" s="512" customFormat="1" ht="18" x14ac:dyDescent="0.25">
      <c r="B168" s="513"/>
      <c r="C168" s="513"/>
      <c r="D168" s="540" t="s">
        <v>258</v>
      </c>
      <c r="F168" s="509"/>
      <c r="G168" s="513"/>
      <c r="H168" s="513"/>
      <c r="I168" s="513"/>
      <c r="L168" s="513"/>
      <c r="O168" s="509"/>
    </row>
    <row r="169" spans="2:18" s="512" customFormat="1" x14ac:dyDescent="0.2">
      <c r="B169" s="513"/>
      <c r="C169" s="513"/>
      <c r="D169" s="513"/>
      <c r="F169" s="509"/>
      <c r="G169" s="513"/>
      <c r="H169" s="513"/>
      <c r="I169" s="513"/>
      <c r="L169" s="513"/>
      <c r="O169" s="509"/>
    </row>
    <row r="170" spans="2:18" ht="26.25" x14ac:dyDescent="0.4">
      <c r="B170" s="542" t="s">
        <v>257</v>
      </c>
      <c r="C170" s="517"/>
      <c r="D170" s="540"/>
      <c r="E170" s="517"/>
      <c r="F170" s="535"/>
      <c r="G170" s="540"/>
      <c r="H170" s="541"/>
      <c r="I170" s="540"/>
      <c r="J170" s="539" t="str">
        <f>IF(ISNONTEXT('[8]Organizacija natjecanja'!H$2)=TRUE,"",'[8]Organizacija natjecanja'!H$2)</f>
        <v xml:space="preserve"> III ZONA</v>
      </c>
      <c r="K170" s="517"/>
      <c r="L170" s="517"/>
      <c r="M170" s="517"/>
      <c r="N170" s="533" t="str">
        <f>IF(ISNONTEXT('[8]Organizacija natjecanja'!H$11)=TRUE,"",'[8]Organizacija natjecanja'!H$11)</f>
        <v>LOV RIBE UDICOM NA PLOVAK</v>
      </c>
      <c r="O170" s="535"/>
      <c r="P170" s="517"/>
      <c r="Q170" s="538"/>
      <c r="R170" s="517"/>
    </row>
    <row r="171" spans="2:18" ht="18" x14ac:dyDescent="0.25">
      <c r="B171" s="536" t="s">
        <v>254</v>
      </c>
      <c r="C171" s="533"/>
      <c r="D171" s="537"/>
      <c r="E171" s="537" t="str">
        <f>IF(ISNONTEXT('[8]Organizacija natjecanja'!H$4)=TRUE,"",'[8]Organizacija natjecanja'!H$4)</f>
        <v>STARA MURA ŽABNIK</v>
      </c>
      <c r="F171" s="535"/>
      <c r="G171" s="537"/>
      <c r="H171" s="513"/>
      <c r="I171" s="536" t="s">
        <v>252</v>
      </c>
      <c r="J171" s="533"/>
      <c r="K171" s="533" t="str">
        <f>IF(ISNONTEXT('[8]Organizacija natjecanja'!H$5)=TRUE,"",'[8]Organizacija natjecanja'!H$5)</f>
        <v>19.05.2024. ŽABNIK</v>
      </c>
      <c r="L171" s="533"/>
      <c r="M171" s="533"/>
      <c r="N171" s="533"/>
      <c r="O171" s="535" t="s">
        <v>250</v>
      </c>
      <c r="P171" s="534" t="str">
        <f>IF(ISNONTEXT('[8]Organizacija natjecanja'!H$9)=TRUE,"",'[8]Organizacija natjecanja'!H$9)</f>
        <v>JUNIORI</v>
      </c>
      <c r="R171" s="533"/>
    </row>
    <row r="172" spans="2:18" ht="12" customHeight="1" thickBot="1" x14ac:dyDescent="0.25"/>
    <row r="173" spans="2:18" s="528" customFormat="1" ht="26.25" thickBot="1" x14ac:dyDescent="0.3">
      <c r="B173" s="531" t="s">
        <v>25</v>
      </c>
      <c r="C173" s="529" t="s">
        <v>3</v>
      </c>
      <c r="D173" s="529" t="s">
        <v>34</v>
      </c>
      <c r="E173" s="529" t="s">
        <v>249</v>
      </c>
      <c r="F173" s="530" t="s">
        <v>36</v>
      </c>
      <c r="G173" s="529" t="s">
        <v>248</v>
      </c>
      <c r="H173" s="792" t="s">
        <v>247</v>
      </c>
      <c r="I173" s="793"/>
      <c r="J173" s="532"/>
      <c r="K173" s="531" t="s">
        <v>25</v>
      </c>
      <c r="L173" s="529" t="s">
        <v>3</v>
      </c>
      <c r="M173" s="529" t="s">
        <v>34</v>
      </c>
      <c r="N173" s="529" t="s">
        <v>249</v>
      </c>
      <c r="O173" s="530" t="s">
        <v>36</v>
      </c>
      <c r="P173" s="529" t="s">
        <v>248</v>
      </c>
      <c r="Q173" s="792" t="s">
        <v>247</v>
      </c>
      <c r="R173" s="793"/>
    </row>
    <row r="174" spans="2:18" ht="12.75" customHeight="1" thickBot="1" x14ac:dyDescent="0.25">
      <c r="C174" s="507" t="str">
        <f>IF(ISNONTEXT($B$16)=FALSE,"",VLOOKUP(B180,'[8]Pojedinačni plasman'!$A$6:$G$140,1,FALSE))</f>
        <v/>
      </c>
      <c r="K174" s="510"/>
      <c r="M174" s="510"/>
      <c r="P174" s="510"/>
      <c r="Q174" s="511"/>
      <c r="R174" s="510"/>
    </row>
    <row r="175" spans="2:18" ht="15" customHeight="1" x14ac:dyDescent="0.2">
      <c r="B175" s="527" t="str">
        <f>IF(ISNUMBER(D175)=TRUE,VLOOKUP(B180,'[8]Obračun rezultata A sektora'!$D$2:$J$51,7,0),"")</f>
        <v/>
      </c>
      <c r="C175" s="526" t="str">
        <f>VLOOKUP(B180,'[8]Obračun rezultata A sektora'!$D$2:$E$51,2,FALSE)</f>
        <v/>
      </c>
      <c r="D175" s="525" t="str">
        <f>VLOOKUP(B180,'[8]Obračun rezultata A sektora'!$D$2:$H$51,5,FALSE)</f>
        <v/>
      </c>
      <c r="E175" s="524" t="str">
        <f>IF(AND(ISNUMBER(D175)=TRUE,ISNUMBER(F175)=TRUE),VLOOKUP(B180,'[8]Obračun rezultata A sektora'!$D$2:$I$51,3,FALSE),"")</f>
        <v/>
      </c>
      <c r="F175" s="523" t="str">
        <f>VLOOKUP(B180,'[8]Obračun rezultata A sektora'!D$2:$G$51,4,FALSE)</f>
        <v/>
      </c>
      <c r="G175" s="523" t="str">
        <f>VLOOKUP(C175,'[8]Pojedinačni plasman'!$A$6:$G$155,7,FALSE)</f>
        <v/>
      </c>
      <c r="H175" s="786" t="str">
        <f>VLOOKUP(B180,'[8]Ekipni plasman'!$B$6:$F$55,5,FALSE)</f>
        <v/>
      </c>
      <c r="I175" s="787"/>
      <c r="J175" s="512"/>
      <c r="K175" s="527"/>
      <c r="L175" s="526"/>
      <c r="M175" s="525"/>
      <c r="N175" s="524"/>
      <c r="O175" s="523"/>
      <c r="P175" s="523"/>
      <c r="Q175" s="786"/>
      <c r="R175" s="787"/>
    </row>
    <row r="176" spans="2:18" ht="15" customHeight="1" x14ac:dyDescent="0.2">
      <c r="B176" s="521" t="str">
        <f>IF(ISNUMBER(D176)=TRUE,VLOOKUP(B180,'[8]Obračun rezultata B sektora'!$D$2:$J$51,7,0),"")</f>
        <v/>
      </c>
      <c r="C176" s="522" t="str">
        <f>VLOOKUP(B180,'[8]Obračun rezultata B sektora'!$D$2:$E$51,2,FALSE)</f>
        <v/>
      </c>
      <c r="D176" s="518" t="str">
        <f>VLOOKUP(B180,'[8]Obračun rezultata B sektora'!$D$2:$H$51,5,FALSE)</f>
        <v/>
      </c>
      <c r="E176" s="520" t="str">
        <f>IF(AND(ISNUMBER(D176)=TRUE,ISNUMBER(F176)=TRUE),VLOOKUP(B180,'[8]Obračun rezultata B sektora'!$D$2:$I$51,3,FALSE),"")</f>
        <v/>
      </c>
      <c r="F176" s="519" t="str">
        <f>VLOOKUP(B180,'[8]Obračun rezultata B sektora'!D$2:$G$51,4,FALSE)</f>
        <v/>
      </c>
      <c r="G176" s="519" t="str">
        <f>VLOOKUP(C176,'[8]Pojedinačni plasman'!$A$6:$G$155,7,FALSE)</f>
        <v/>
      </c>
      <c r="H176" s="788"/>
      <c r="I176" s="789"/>
      <c r="J176" s="512"/>
      <c r="K176" s="521"/>
      <c r="L176" s="522"/>
      <c r="M176" s="518"/>
      <c r="N176" s="520"/>
      <c r="O176" s="519"/>
      <c r="P176" s="519"/>
      <c r="Q176" s="788"/>
      <c r="R176" s="789"/>
    </row>
    <row r="177" spans="2:18" ht="15" customHeight="1" x14ac:dyDescent="0.2">
      <c r="B177" s="521" t="str">
        <f>IF(ISNUMBER(D177)=TRUE,VLOOKUP(B180,'[8]Obračun rezultata C sektora'!$D$2:$J$51,7,0),"")</f>
        <v/>
      </c>
      <c r="C177" s="522" t="str">
        <f>VLOOKUP(B180,'[8]Obračun rezultata C sektora'!$D$2:$E$51,2,FALSE)</f>
        <v/>
      </c>
      <c r="D177" s="518" t="str">
        <f>VLOOKUP(B180,'[8]Obračun rezultata C sektora'!$D$2:$H$51,5,FALSE)</f>
        <v/>
      </c>
      <c r="E177" s="520" t="str">
        <f>IF(AND(ISNUMBER(D177)=TRUE,ISNUMBER(F177)=TRUE),VLOOKUP(B180,'[8]Obračun rezultata C sektora'!$D$2:$I$51,3,FALSE),"")</f>
        <v/>
      </c>
      <c r="F177" s="519" t="str">
        <f>VLOOKUP(B180,'[8]Obračun rezultata C sektora'!D$2:$G$51,4,FALSE)</f>
        <v/>
      </c>
      <c r="G177" s="519" t="str">
        <f>VLOOKUP(C177,'[8]Pojedinačni plasman'!$A$6:$G$155,7,FALSE)</f>
        <v/>
      </c>
      <c r="H177" s="788"/>
      <c r="I177" s="789"/>
      <c r="J177" s="512"/>
      <c r="K177" s="521"/>
      <c r="L177" s="522"/>
      <c r="M177" s="518"/>
      <c r="N177" s="520"/>
      <c r="O177" s="519"/>
      <c r="P177" s="519"/>
      <c r="Q177" s="788"/>
      <c r="R177" s="789"/>
    </row>
    <row r="178" spans="2:18" ht="15" customHeight="1" x14ac:dyDescent="0.2">
      <c r="B178" s="521"/>
      <c r="C178" s="520"/>
      <c r="D178" s="518"/>
      <c r="E178" s="520"/>
      <c r="F178" s="519"/>
      <c r="G178" s="519"/>
      <c r="H178" s="788"/>
      <c r="I178" s="789"/>
      <c r="J178" s="512"/>
      <c r="K178" s="521"/>
      <c r="L178" s="520"/>
      <c r="M178" s="518"/>
      <c r="N178" s="520"/>
      <c r="O178" s="519"/>
      <c r="P178" s="519"/>
      <c r="Q178" s="788"/>
      <c r="R178" s="789"/>
    </row>
    <row r="179" spans="2:18" ht="15" customHeight="1" x14ac:dyDescent="0.2">
      <c r="B179" s="521"/>
      <c r="C179" s="520"/>
      <c r="D179" s="518"/>
      <c r="E179" s="520"/>
      <c r="F179" s="519"/>
      <c r="G179" s="519"/>
      <c r="H179" s="788"/>
      <c r="I179" s="789"/>
      <c r="J179" s="512"/>
      <c r="K179" s="521"/>
      <c r="L179" s="520"/>
      <c r="M179" s="518"/>
      <c r="N179" s="520"/>
      <c r="O179" s="519"/>
      <c r="P179" s="519"/>
      <c r="Q179" s="788"/>
      <c r="R179" s="789"/>
    </row>
    <row r="180" spans="2:18" ht="21" thickBot="1" x14ac:dyDescent="0.35">
      <c r="B180" s="783" t="str">
        <f>IF(ISNONTEXT('[8]Ekipni plasman'!$B$46)=FALSE,'[8]Ekipni plasman'!$B$46,"")</f>
        <v/>
      </c>
      <c r="C180" s="784"/>
      <c r="D180" s="785"/>
      <c r="E180" s="516" t="str">
        <f>VLOOKUP(B180,'[8]Ekipni plasman'!$B$6:$F$55,3,FALSE)</f>
        <v/>
      </c>
      <c r="F180" s="515" t="str">
        <f>VLOOKUP(B180,'[8]Ekipni plasman'!$B$6:$F$55,2,FALSE)</f>
        <v/>
      </c>
      <c r="G180" s="514"/>
      <c r="H180" s="790"/>
      <c r="I180" s="791"/>
      <c r="J180" s="517"/>
      <c r="K180" s="783"/>
      <c r="L180" s="784"/>
      <c r="M180" s="785"/>
      <c r="N180" s="516"/>
      <c r="O180" s="515"/>
      <c r="P180" s="514"/>
      <c r="Q180" s="790"/>
      <c r="R180" s="791"/>
    </row>
    <row r="181" spans="2:18" ht="12" customHeight="1" thickBot="1" x14ac:dyDescent="0.25">
      <c r="K181" s="510"/>
      <c r="M181" s="510"/>
      <c r="P181" s="510"/>
      <c r="Q181" s="511"/>
      <c r="R181" s="510"/>
    </row>
    <row r="182" spans="2:18" ht="15" customHeight="1" x14ac:dyDescent="0.2">
      <c r="B182" s="527" t="str">
        <f>IF(ISNUMBER(D182)=TRUE,VLOOKUP(B187,'[8]Obračun rezultata A sektora'!$D$2:$J$51,7,0),"")</f>
        <v/>
      </c>
      <c r="C182" s="526" t="str">
        <f>VLOOKUP(B187,'[8]Obračun rezultata A sektora'!$D$2:$E$51,2,FALSE)</f>
        <v/>
      </c>
      <c r="D182" s="525" t="str">
        <f>VLOOKUP(B187,'[8]Obračun rezultata A sektora'!$D$2:$H$51,5,FALSE)</f>
        <v/>
      </c>
      <c r="E182" s="524" t="str">
        <f>IF(AND(ISNUMBER(D182)=TRUE,ISNUMBER(F182)=TRUE),VLOOKUP(B187,'[8]Obračun rezultata A sektora'!$D$2:$I$51,3,FALSE),"")</f>
        <v/>
      </c>
      <c r="F182" s="523" t="str">
        <f>VLOOKUP(B187,'[8]Obračun rezultata A sektora'!D$2:$G$51,4,FALSE)</f>
        <v/>
      </c>
      <c r="G182" s="523" t="str">
        <f>VLOOKUP(C182,'[8]Pojedinačni plasman'!$A$6:$G$155,7,FALSE)</f>
        <v/>
      </c>
      <c r="H182" s="786" t="str">
        <f>VLOOKUP(B187,'[8]Ekipni plasman'!$B$6:$F$55,5,FALSE)</f>
        <v/>
      </c>
      <c r="I182" s="787"/>
      <c r="J182" s="512"/>
      <c r="K182" s="527"/>
      <c r="L182" s="526"/>
      <c r="M182" s="525"/>
      <c r="N182" s="524"/>
      <c r="O182" s="523"/>
      <c r="P182" s="523"/>
      <c r="Q182" s="786"/>
      <c r="R182" s="787"/>
    </row>
    <row r="183" spans="2:18" ht="15" customHeight="1" x14ac:dyDescent="0.2">
      <c r="B183" s="521" t="str">
        <f>IF(ISNUMBER(D183)=TRUE,VLOOKUP(B187,'[8]Obračun rezultata B sektora'!$D$2:$J$51,7,0),"")</f>
        <v/>
      </c>
      <c r="C183" s="522" t="str">
        <f>VLOOKUP(B187,'[8]Obračun rezultata B sektora'!$D$2:$E$51,2,FALSE)</f>
        <v/>
      </c>
      <c r="D183" s="518" t="str">
        <f>VLOOKUP(B187,'[8]Obračun rezultata B sektora'!$D$2:$H$51,5,FALSE)</f>
        <v/>
      </c>
      <c r="E183" s="520" t="str">
        <f>IF(AND(ISNUMBER(D183)=TRUE,ISNUMBER(F183)=TRUE),VLOOKUP(B187,'[8]Obračun rezultata B sektora'!$D$2:$I$51,3,FALSE),"")</f>
        <v/>
      </c>
      <c r="F183" s="519" t="str">
        <f>VLOOKUP(B187,'[8]Obračun rezultata B sektora'!D$2:$G$51,4,FALSE)</f>
        <v/>
      </c>
      <c r="G183" s="519" t="str">
        <f>VLOOKUP(C183,'[8]Pojedinačni plasman'!$A$6:$G$155,7,FALSE)</f>
        <v/>
      </c>
      <c r="H183" s="788"/>
      <c r="I183" s="789"/>
      <c r="J183" s="512"/>
      <c r="K183" s="521"/>
      <c r="L183" s="522"/>
      <c r="M183" s="518"/>
      <c r="N183" s="520"/>
      <c r="O183" s="519"/>
      <c r="P183" s="519"/>
      <c r="Q183" s="788"/>
      <c r="R183" s="789"/>
    </row>
    <row r="184" spans="2:18" ht="15" customHeight="1" x14ac:dyDescent="0.2">
      <c r="B184" s="521" t="str">
        <f>IF(ISNUMBER(D184)=TRUE,VLOOKUP(B187,'[8]Obračun rezultata C sektora'!$D$2:$J$51,7,0),"")</f>
        <v/>
      </c>
      <c r="C184" s="522" t="str">
        <f>VLOOKUP(B187,'[8]Obračun rezultata C sektora'!$D$2:$E$51,2,FALSE)</f>
        <v/>
      </c>
      <c r="D184" s="518" t="str">
        <f>VLOOKUP(B187,'[8]Obračun rezultata C sektora'!$D$2:$H$51,5,FALSE)</f>
        <v/>
      </c>
      <c r="E184" s="520" t="str">
        <f>IF(AND(ISNUMBER(D184)=TRUE,ISNUMBER(F184)=TRUE),VLOOKUP(B187,'[8]Obračun rezultata C sektora'!$D$2:$I$51,3,FALSE),"")</f>
        <v/>
      </c>
      <c r="F184" s="519" t="str">
        <f>VLOOKUP(B187,'[8]Obračun rezultata C sektora'!D$2:$G$51,4,FALSE)</f>
        <v/>
      </c>
      <c r="G184" s="519" t="str">
        <f>VLOOKUP(C184,'[8]Pojedinačni plasman'!$A$6:$G$155,7,FALSE)</f>
        <v/>
      </c>
      <c r="H184" s="788"/>
      <c r="I184" s="789"/>
      <c r="J184" s="512"/>
      <c r="K184" s="521"/>
      <c r="L184" s="522"/>
      <c r="M184" s="518"/>
      <c r="N184" s="520"/>
      <c r="O184" s="519"/>
      <c r="P184" s="519"/>
      <c r="Q184" s="788"/>
      <c r="R184" s="789"/>
    </row>
    <row r="185" spans="2:18" ht="15" customHeight="1" x14ac:dyDescent="0.2">
      <c r="B185" s="521"/>
      <c r="C185" s="520"/>
      <c r="D185" s="518"/>
      <c r="E185" s="520"/>
      <c r="F185" s="519"/>
      <c r="G185" s="519"/>
      <c r="H185" s="788"/>
      <c r="I185" s="789"/>
      <c r="J185" s="512"/>
      <c r="K185" s="521"/>
      <c r="L185" s="520"/>
      <c r="M185" s="518"/>
      <c r="N185" s="520"/>
      <c r="O185" s="519"/>
      <c r="P185" s="519"/>
      <c r="Q185" s="788"/>
      <c r="R185" s="789"/>
    </row>
    <row r="186" spans="2:18" ht="15" customHeight="1" x14ac:dyDescent="0.2">
      <c r="B186" s="521"/>
      <c r="C186" s="520"/>
      <c r="D186" s="518"/>
      <c r="E186" s="520"/>
      <c r="F186" s="519"/>
      <c r="G186" s="519"/>
      <c r="H186" s="788"/>
      <c r="I186" s="789"/>
      <c r="J186" s="512"/>
      <c r="K186" s="521"/>
      <c r="L186" s="520"/>
      <c r="M186" s="518"/>
      <c r="N186" s="520"/>
      <c r="O186" s="519"/>
      <c r="P186" s="519"/>
      <c r="Q186" s="788"/>
      <c r="R186" s="789"/>
    </row>
    <row r="187" spans="2:18" ht="21" thickBot="1" x14ac:dyDescent="0.35">
      <c r="B187" s="783" t="str">
        <f>IF(ISNONTEXT('[8]Ekipni plasman'!$B$47)=FALSE,'[8]Ekipni plasman'!$B$47,"")</f>
        <v/>
      </c>
      <c r="C187" s="784"/>
      <c r="D187" s="785"/>
      <c r="E187" s="516" t="str">
        <f>VLOOKUP(B187,'[8]Ekipni plasman'!$B$6:$F$55,3,FALSE)</f>
        <v/>
      </c>
      <c r="F187" s="515" t="str">
        <f>VLOOKUP(B187,'[8]Ekipni plasman'!$B$6:$F$55,2,FALSE)</f>
        <v/>
      </c>
      <c r="G187" s="514"/>
      <c r="H187" s="790"/>
      <c r="I187" s="791"/>
      <c r="J187" s="517"/>
      <c r="K187" s="783"/>
      <c r="L187" s="784"/>
      <c r="M187" s="785"/>
      <c r="N187" s="516"/>
      <c r="O187" s="515"/>
      <c r="P187" s="514"/>
      <c r="Q187" s="790"/>
      <c r="R187" s="791"/>
    </row>
    <row r="188" spans="2:18" ht="12" customHeight="1" thickBot="1" x14ac:dyDescent="0.25">
      <c r="K188" s="510"/>
      <c r="M188" s="510"/>
      <c r="P188" s="510"/>
      <c r="Q188" s="511"/>
      <c r="R188" s="510"/>
    </row>
    <row r="189" spans="2:18" ht="15" customHeight="1" x14ac:dyDescent="0.2">
      <c r="B189" s="527" t="str">
        <f>IF(ISNUMBER(D189)=TRUE,VLOOKUP(B194,'[8]Obračun rezultata A sektora'!$D$2:$J$51,7,0),"")</f>
        <v/>
      </c>
      <c r="C189" s="526" t="str">
        <f>VLOOKUP(B194,'[8]Obračun rezultata A sektora'!$D$2:$E$51,2,FALSE)</f>
        <v/>
      </c>
      <c r="D189" s="525" t="str">
        <f>VLOOKUP(B194,'[8]Obračun rezultata A sektora'!$D$2:$H$51,5,FALSE)</f>
        <v/>
      </c>
      <c r="E189" s="524" t="str">
        <f>IF(AND(ISNUMBER(D189)=TRUE,ISNUMBER(F189)=TRUE),VLOOKUP(B194,'[8]Obračun rezultata A sektora'!$D$2:$I$51,3,FALSE),"")</f>
        <v/>
      </c>
      <c r="F189" s="523" t="str">
        <f>VLOOKUP(B194,'[8]Obračun rezultata A sektora'!D$2:$G$51,4,FALSE)</f>
        <v/>
      </c>
      <c r="G189" s="523" t="str">
        <f>VLOOKUP(C189,'[8]Pojedinačni plasman'!$A$6:$G$155,7,FALSE)</f>
        <v/>
      </c>
      <c r="H189" s="786" t="str">
        <f>VLOOKUP(B194,'[8]Ekipni plasman'!$B$6:$F$55,5,FALSE)</f>
        <v/>
      </c>
      <c r="I189" s="787"/>
      <c r="J189" s="512"/>
      <c r="K189" s="527"/>
      <c r="L189" s="526"/>
      <c r="M189" s="525"/>
      <c r="N189" s="524"/>
      <c r="O189" s="523"/>
      <c r="P189" s="523"/>
      <c r="Q189" s="786"/>
      <c r="R189" s="787"/>
    </row>
    <row r="190" spans="2:18" ht="15" customHeight="1" x14ac:dyDescent="0.2">
      <c r="B190" s="521" t="str">
        <f>IF(ISNUMBER(D190)=TRUE,VLOOKUP(B194,'[8]Obračun rezultata B sektora'!$D$2:$J$51,7,0),"")</f>
        <v/>
      </c>
      <c r="C190" s="522" t="str">
        <f>VLOOKUP(B194,'[8]Obračun rezultata B sektora'!$D$2:$E$51,2,FALSE)</f>
        <v/>
      </c>
      <c r="D190" s="518" t="str">
        <f>VLOOKUP(B194,'[8]Obračun rezultata B sektora'!$D$2:$H$51,5,FALSE)</f>
        <v/>
      </c>
      <c r="E190" s="520" t="str">
        <f>IF(AND(ISNUMBER(D190)=TRUE,ISNUMBER(F190)=TRUE),VLOOKUP(B194,'[8]Obračun rezultata B sektora'!$D$2:$I$51,3,FALSE),"")</f>
        <v/>
      </c>
      <c r="F190" s="519" t="str">
        <f>VLOOKUP(B194,'[8]Obračun rezultata B sektora'!D$2:$G$51,4,FALSE)</f>
        <v/>
      </c>
      <c r="G190" s="519" t="str">
        <f>VLOOKUP(C190,'[8]Pojedinačni plasman'!$A$6:$G$155,7,FALSE)</f>
        <v/>
      </c>
      <c r="H190" s="788"/>
      <c r="I190" s="789"/>
      <c r="J190" s="512"/>
      <c r="K190" s="521"/>
      <c r="L190" s="522"/>
      <c r="M190" s="518"/>
      <c r="N190" s="520"/>
      <c r="O190" s="519"/>
      <c r="P190" s="519"/>
      <c r="Q190" s="788"/>
      <c r="R190" s="789"/>
    </row>
    <row r="191" spans="2:18" ht="15" customHeight="1" x14ac:dyDescent="0.2">
      <c r="B191" s="521" t="str">
        <f>IF(ISNUMBER(D191)=TRUE,VLOOKUP(B194,'[8]Obračun rezultata C sektora'!$D$2:$J$51,7,0),"")</f>
        <v/>
      </c>
      <c r="C191" s="522" t="str">
        <f>VLOOKUP(B194,'[8]Obračun rezultata C sektora'!$D$2:$E$51,2,FALSE)</f>
        <v/>
      </c>
      <c r="D191" s="518" t="str">
        <f>VLOOKUP(B194,'[8]Obračun rezultata C sektora'!$D$2:$H$51,5,FALSE)</f>
        <v/>
      </c>
      <c r="E191" s="520" t="str">
        <f>IF(AND(ISNUMBER(D191)=TRUE,ISNUMBER(F191)=TRUE),VLOOKUP(B194,'[8]Obračun rezultata C sektora'!$D$2:$I$51,3,FALSE),"")</f>
        <v/>
      </c>
      <c r="F191" s="519" t="str">
        <f>VLOOKUP(B194,'[8]Obračun rezultata C sektora'!D$2:$G$51,4,FALSE)</f>
        <v/>
      </c>
      <c r="G191" s="519" t="str">
        <f>VLOOKUP(C191,'[8]Pojedinačni plasman'!$A$6:$G$155,7,FALSE)</f>
        <v/>
      </c>
      <c r="H191" s="788"/>
      <c r="I191" s="789"/>
      <c r="J191" s="512"/>
      <c r="K191" s="521"/>
      <c r="L191" s="522"/>
      <c r="M191" s="518"/>
      <c r="N191" s="520"/>
      <c r="O191" s="519"/>
      <c r="P191" s="519"/>
      <c r="Q191" s="788"/>
      <c r="R191" s="789"/>
    </row>
    <row r="192" spans="2:18" ht="15" customHeight="1" x14ac:dyDescent="0.2">
      <c r="B192" s="521"/>
      <c r="C192" s="520"/>
      <c r="D192" s="518"/>
      <c r="E192" s="520"/>
      <c r="F192" s="519"/>
      <c r="G192" s="519"/>
      <c r="H192" s="788"/>
      <c r="I192" s="789"/>
      <c r="J192" s="512"/>
      <c r="K192" s="521"/>
      <c r="L192" s="520"/>
      <c r="M192" s="518"/>
      <c r="N192" s="520"/>
      <c r="O192" s="519"/>
      <c r="P192" s="519"/>
      <c r="Q192" s="788"/>
      <c r="R192" s="789"/>
    </row>
    <row r="193" spans="2:18" ht="15" customHeight="1" x14ac:dyDescent="0.2">
      <c r="B193" s="521"/>
      <c r="C193" s="520"/>
      <c r="D193" s="518"/>
      <c r="E193" s="520"/>
      <c r="F193" s="519"/>
      <c r="G193" s="519"/>
      <c r="H193" s="788"/>
      <c r="I193" s="789"/>
      <c r="J193" s="512"/>
      <c r="K193" s="521"/>
      <c r="L193" s="520"/>
      <c r="M193" s="518"/>
      <c r="N193" s="520"/>
      <c r="O193" s="519"/>
      <c r="P193" s="519"/>
      <c r="Q193" s="788"/>
      <c r="R193" s="789"/>
    </row>
    <row r="194" spans="2:18" ht="21" thickBot="1" x14ac:dyDescent="0.35">
      <c r="B194" s="783" t="str">
        <f>IF(ISNONTEXT('[8]Ekipni plasman'!$B$48)=FALSE,'[8]Ekipni plasman'!$B$48,"")</f>
        <v/>
      </c>
      <c r="C194" s="784"/>
      <c r="D194" s="785"/>
      <c r="E194" s="516" t="str">
        <f>VLOOKUP(B194,'[8]Ekipni plasman'!$B$6:$F$55,3,FALSE)</f>
        <v/>
      </c>
      <c r="F194" s="515" t="str">
        <f>VLOOKUP(B194,'[8]Ekipni plasman'!$B$6:$F$55,2,FALSE)</f>
        <v/>
      </c>
      <c r="G194" s="514"/>
      <c r="H194" s="790"/>
      <c r="I194" s="791"/>
      <c r="J194" s="517"/>
      <c r="K194" s="783"/>
      <c r="L194" s="784"/>
      <c r="M194" s="785"/>
      <c r="N194" s="516"/>
      <c r="O194" s="515"/>
      <c r="P194" s="514"/>
      <c r="Q194" s="790"/>
      <c r="R194" s="791"/>
    </row>
    <row r="195" spans="2:18" ht="12" customHeight="1" thickBot="1" x14ac:dyDescent="0.25">
      <c r="K195" s="510"/>
      <c r="M195" s="510"/>
      <c r="P195" s="510"/>
      <c r="Q195" s="511"/>
      <c r="R195" s="510"/>
    </row>
    <row r="196" spans="2:18" ht="15" customHeight="1" x14ac:dyDescent="0.2">
      <c r="B196" s="527" t="str">
        <f>IF(ISNUMBER(D196)=TRUE,VLOOKUP(B201,'[8]Obračun rezultata A sektora'!$D$2:$J$51,7,0),"")</f>
        <v/>
      </c>
      <c r="C196" s="526" t="str">
        <f>VLOOKUP(B201,'[8]Obračun rezultata A sektora'!$D$2:$E$51,2,FALSE)</f>
        <v/>
      </c>
      <c r="D196" s="525" t="str">
        <f>VLOOKUP(B201,'[8]Obračun rezultata A sektora'!$D$2:$H$51,5,FALSE)</f>
        <v/>
      </c>
      <c r="E196" s="524" t="str">
        <f>IF(AND(ISNUMBER(D196)=TRUE,ISNUMBER(F196)=TRUE),VLOOKUP(B201,'[8]Obračun rezultata A sektora'!$D$2:$I$51,3,FALSE),"")</f>
        <v/>
      </c>
      <c r="F196" s="523" t="str">
        <f>VLOOKUP(B201,'[8]Obračun rezultata A sektora'!D$2:$G$51,4,FALSE)</f>
        <v/>
      </c>
      <c r="G196" s="523" t="str">
        <f>VLOOKUP(C196,'[8]Pojedinačni plasman'!$A$6:$G$155,7,FALSE)</f>
        <v/>
      </c>
      <c r="H196" s="786" t="str">
        <f>VLOOKUP(B201,'[8]Ekipni plasman'!$B$6:$F$55,5,FALSE)</f>
        <v/>
      </c>
      <c r="I196" s="787"/>
      <c r="J196" s="512"/>
      <c r="K196" s="527"/>
      <c r="L196" s="526"/>
      <c r="M196" s="525"/>
      <c r="N196" s="524"/>
      <c r="O196" s="523"/>
      <c r="P196" s="523"/>
      <c r="Q196" s="786"/>
      <c r="R196" s="787"/>
    </row>
    <row r="197" spans="2:18" ht="15" customHeight="1" x14ac:dyDescent="0.2">
      <c r="B197" s="521" t="str">
        <f>IF(ISNUMBER(D197)=TRUE,VLOOKUP(B201,'[8]Obračun rezultata B sektora'!$D$2:$J$51,7,0),"")</f>
        <v/>
      </c>
      <c r="C197" s="522" t="str">
        <f>VLOOKUP(B201,'[8]Obračun rezultata B sektora'!$D$2:$E$51,2,FALSE)</f>
        <v/>
      </c>
      <c r="D197" s="518" t="str">
        <f>VLOOKUP(B201,'[8]Obračun rezultata B sektora'!$D$2:$H$51,5,FALSE)</f>
        <v/>
      </c>
      <c r="E197" s="520" t="str">
        <f>IF(AND(ISNUMBER(D197)=TRUE,ISNUMBER(F197)=TRUE),VLOOKUP(B201,'[8]Obračun rezultata B sektora'!$D$2:$I$51,3,FALSE),"")</f>
        <v/>
      </c>
      <c r="F197" s="519" t="str">
        <f>VLOOKUP(B201,'[8]Obračun rezultata B sektora'!D$2:$G$51,4,FALSE)</f>
        <v/>
      </c>
      <c r="G197" s="519" t="str">
        <f>VLOOKUP(C197,'[8]Pojedinačni plasman'!$A$6:$G$155,7,FALSE)</f>
        <v/>
      </c>
      <c r="H197" s="788"/>
      <c r="I197" s="789"/>
      <c r="J197" s="512"/>
      <c r="K197" s="521"/>
      <c r="L197" s="522"/>
      <c r="M197" s="518"/>
      <c r="N197" s="520"/>
      <c r="O197" s="519"/>
      <c r="P197" s="519"/>
      <c r="Q197" s="788"/>
      <c r="R197" s="789"/>
    </row>
    <row r="198" spans="2:18" ht="15" customHeight="1" x14ac:dyDescent="0.2">
      <c r="B198" s="521" t="str">
        <f>IF(ISNUMBER(D198)=TRUE,VLOOKUP(B201,'[8]Obračun rezultata C sektora'!$D$2:$J$51,7,0),"")</f>
        <v/>
      </c>
      <c r="C198" s="522" t="str">
        <f>VLOOKUP(B201,'[8]Obračun rezultata C sektora'!$D$2:$E$51,2,FALSE)</f>
        <v/>
      </c>
      <c r="D198" s="518" t="str">
        <f>VLOOKUP(B201,'[8]Obračun rezultata C sektora'!$D$2:$H$51,5,FALSE)</f>
        <v/>
      </c>
      <c r="E198" s="520" t="str">
        <f>IF(AND(ISNUMBER(D198)=TRUE,ISNUMBER(F198)=TRUE),VLOOKUP(B201,'[8]Obračun rezultata C sektora'!$D$2:$I$51,3,FALSE),"")</f>
        <v/>
      </c>
      <c r="F198" s="519" t="str">
        <f>VLOOKUP(B201,'[8]Obračun rezultata C sektora'!D$2:$G$51,4,FALSE)</f>
        <v/>
      </c>
      <c r="G198" s="519" t="str">
        <f>VLOOKUP(C198,'[8]Pojedinačni plasman'!$A$6:$G$155,7,FALSE)</f>
        <v/>
      </c>
      <c r="H198" s="788"/>
      <c r="I198" s="789"/>
      <c r="J198" s="512"/>
      <c r="K198" s="521"/>
      <c r="L198" s="522"/>
      <c r="M198" s="518"/>
      <c r="N198" s="520"/>
      <c r="O198" s="519"/>
      <c r="P198" s="519"/>
      <c r="Q198" s="788"/>
      <c r="R198" s="789"/>
    </row>
    <row r="199" spans="2:18" ht="15" customHeight="1" x14ac:dyDescent="0.2">
      <c r="B199" s="521"/>
      <c r="C199" s="520"/>
      <c r="D199" s="518"/>
      <c r="E199" s="520"/>
      <c r="F199" s="519"/>
      <c r="G199" s="519"/>
      <c r="H199" s="788"/>
      <c r="I199" s="789"/>
      <c r="J199" s="512"/>
      <c r="K199" s="521"/>
      <c r="L199" s="520"/>
      <c r="M199" s="518"/>
      <c r="N199" s="520"/>
      <c r="O199" s="519"/>
      <c r="P199" s="519"/>
      <c r="Q199" s="788"/>
      <c r="R199" s="789"/>
    </row>
    <row r="200" spans="2:18" ht="15" customHeight="1" x14ac:dyDescent="0.2">
      <c r="B200" s="521"/>
      <c r="C200" s="520"/>
      <c r="D200" s="518"/>
      <c r="E200" s="520"/>
      <c r="F200" s="519"/>
      <c r="G200" s="519"/>
      <c r="H200" s="788"/>
      <c r="I200" s="789"/>
      <c r="J200" s="512"/>
      <c r="K200" s="521"/>
      <c r="L200" s="520"/>
      <c r="M200" s="518"/>
      <c r="N200" s="520"/>
      <c r="O200" s="519"/>
      <c r="P200" s="519"/>
      <c r="Q200" s="788"/>
      <c r="R200" s="789"/>
    </row>
    <row r="201" spans="2:18" ht="21" thickBot="1" x14ac:dyDescent="0.35">
      <c r="B201" s="783" t="str">
        <f>IF(ISNONTEXT('[8]Ekipni plasman'!$B$49)=FALSE,'[8]Ekipni plasman'!$B$49,"")</f>
        <v/>
      </c>
      <c r="C201" s="784"/>
      <c r="D201" s="785"/>
      <c r="E201" s="516" t="str">
        <f>VLOOKUP(B201,'[8]Ekipni plasman'!$B$6:$F$55,3,FALSE)</f>
        <v/>
      </c>
      <c r="F201" s="515" t="str">
        <f>VLOOKUP(B201,'[8]Ekipni plasman'!$B$6:$F$55,2,FALSE)</f>
        <v/>
      </c>
      <c r="G201" s="514"/>
      <c r="H201" s="790"/>
      <c r="I201" s="791"/>
      <c r="J201" s="517"/>
      <c r="K201" s="783"/>
      <c r="L201" s="784"/>
      <c r="M201" s="785"/>
      <c r="N201" s="516"/>
      <c r="O201" s="515"/>
      <c r="P201" s="514"/>
      <c r="Q201" s="790"/>
      <c r="R201" s="791"/>
    </row>
    <row r="202" spans="2:18" ht="12" customHeight="1" thickBot="1" x14ac:dyDescent="0.25">
      <c r="K202" s="510"/>
      <c r="M202" s="510"/>
      <c r="P202" s="510"/>
      <c r="Q202" s="511"/>
      <c r="R202" s="510"/>
    </row>
    <row r="203" spans="2:18" ht="15" customHeight="1" x14ac:dyDescent="0.2">
      <c r="B203" s="527" t="str">
        <f>IF(ISNUMBER(D203)=TRUE,VLOOKUP(B208,'[8]Obračun rezultata A sektora'!$D$2:$J$51,7,0),"")</f>
        <v/>
      </c>
      <c r="C203" s="526" t="str">
        <f>VLOOKUP(B208,'[8]Obračun rezultata A sektora'!$D$2:$E$51,2,FALSE)</f>
        <v/>
      </c>
      <c r="D203" s="525" t="str">
        <f>VLOOKUP(B208,'[8]Obračun rezultata A sektora'!$D$2:$H$51,5,FALSE)</f>
        <v/>
      </c>
      <c r="E203" s="524" t="str">
        <f>IF(AND(ISNUMBER(D203)=TRUE,ISNUMBER(F203)=TRUE),VLOOKUP(B208,'[8]Obračun rezultata A sektora'!$D$2:$I$51,3,FALSE),"")</f>
        <v/>
      </c>
      <c r="F203" s="523" t="str">
        <f>VLOOKUP(B208,'[8]Obračun rezultata A sektora'!D$2:$G$51,4,FALSE)</f>
        <v/>
      </c>
      <c r="G203" s="523" t="str">
        <f>VLOOKUP(C203,'[8]Pojedinačni plasman'!$A$6:$G$155,7,FALSE)</f>
        <v/>
      </c>
      <c r="H203" s="786" t="str">
        <f>VLOOKUP(B208,'[8]Ekipni plasman'!$B$6:$F$55,5,FALSE)</f>
        <v/>
      </c>
      <c r="I203" s="787"/>
      <c r="J203" s="512"/>
      <c r="K203" s="527"/>
      <c r="L203" s="526"/>
      <c r="M203" s="525"/>
      <c r="N203" s="524"/>
      <c r="O203" s="523"/>
      <c r="P203" s="523"/>
      <c r="Q203" s="786"/>
      <c r="R203" s="787"/>
    </row>
    <row r="204" spans="2:18" ht="15" customHeight="1" x14ac:dyDescent="0.2">
      <c r="B204" s="521" t="str">
        <f>IF(ISNUMBER(D204)=TRUE,VLOOKUP(B208,'[8]Obračun rezultata B sektora'!$D$2:$J$51,7,0),"")</f>
        <v/>
      </c>
      <c r="C204" s="522" t="str">
        <f>VLOOKUP(B208,'[8]Obračun rezultata B sektora'!$D$2:$E$51,2,FALSE)</f>
        <v/>
      </c>
      <c r="D204" s="518" t="str">
        <f>VLOOKUP(B208,'[8]Obračun rezultata B sektora'!$D$2:$H$51,5,FALSE)</f>
        <v/>
      </c>
      <c r="E204" s="520" t="str">
        <f>IF(AND(ISNUMBER(D204)=TRUE,ISNUMBER(F204)=TRUE),VLOOKUP(B208,'[8]Obračun rezultata B sektora'!$D$2:$I$51,3,FALSE),"")</f>
        <v/>
      </c>
      <c r="F204" s="519" t="str">
        <f>VLOOKUP(B208,'[8]Obračun rezultata B sektora'!D$2:$G$51,4,FALSE)</f>
        <v/>
      </c>
      <c r="G204" s="519" t="str">
        <f>VLOOKUP(C204,'[8]Pojedinačni plasman'!$A$6:$G$155,7,FALSE)</f>
        <v/>
      </c>
      <c r="H204" s="788"/>
      <c r="I204" s="789"/>
      <c r="J204" s="512"/>
      <c r="K204" s="521"/>
      <c r="L204" s="522"/>
      <c r="M204" s="518"/>
      <c r="N204" s="520"/>
      <c r="O204" s="519"/>
      <c r="P204" s="519"/>
      <c r="Q204" s="788"/>
      <c r="R204" s="789"/>
    </row>
    <row r="205" spans="2:18" ht="15" customHeight="1" x14ac:dyDescent="0.2">
      <c r="B205" s="521" t="str">
        <f>IF(ISNUMBER(D205)=TRUE,VLOOKUP(B208,'[8]Obračun rezultata C sektora'!$D$2:$J$51,7,0),"")</f>
        <v/>
      </c>
      <c r="C205" s="522" t="str">
        <f>VLOOKUP(B208,'[8]Obračun rezultata C sektora'!$D$2:$E$51,2,FALSE)</f>
        <v/>
      </c>
      <c r="D205" s="518" t="str">
        <f>VLOOKUP(B208,'[8]Obračun rezultata C sektora'!$D$2:$H$51,5,FALSE)</f>
        <v/>
      </c>
      <c r="E205" s="520" t="str">
        <f>IF(AND(ISNUMBER(D205)=TRUE,ISNUMBER(F205)=TRUE),VLOOKUP(B208,'[8]Obračun rezultata C sektora'!$D$2:$I$51,3,FALSE),"")</f>
        <v/>
      </c>
      <c r="F205" s="519" t="str">
        <f>VLOOKUP(B208,'[8]Obračun rezultata C sektora'!D$2:$G$51,4,FALSE)</f>
        <v/>
      </c>
      <c r="G205" s="519" t="str">
        <f>VLOOKUP(C205,'[8]Pojedinačni plasman'!$A$6:$G$155,7,FALSE)</f>
        <v/>
      </c>
      <c r="H205" s="788"/>
      <c r="I205" s="789"/>
      <c r="J205" s="512"/>
      <c r="K205" s="521"/>
      <c r="L205" s="522"/>
      <c r="M205" s="518"/>
      <c r="N205" s="520"/>
      <c r="O205" s="519"/>
      <c r="P205" s="519"/>
      <c r="Q205" s="788"/>
      <c r="R205" s="789"/>
    </row>
    <row r="206" spans="2:18" ht="15" customHeight="1" x14ac:dyDescent="0.2">
      <c r="B206" s="521"/>
      <c r="C206" s="520"/>
      <c r="D206" s="518"/>
      <c r="E206" s="520"/>
      <c r="F206" s="519"/>
      <c r="G206" s="519"/>
      <c r="H206" s="788"/>
      <c r="I206" s="789"/>
      <c r="J206" s="512"/>
      <c r="K206" s="521"/>
      <c r="L206" s="520"/>
      <c r="M206" s="518"/>
      <c r="N206" s="520"/>
      <c r="O206" s="519"/>
      <c r="P206" s="519"/>
      <c r="Q206" s="788"/>
      <c r="R206" s="789"/>
    </row>
    <row r="207" spans="2:18" ht="15" customHeight="1" x14ac:dyDescent="0.2">
      <c r="B207" s="521"/>
      <c r="C207" s="520"/>
      <c r="D207" s="518"/>
      <c r="E207" s="520"/>
      <c r="F207" s="519"/>
      <c r="G207" s="519"/>
      <c r="H207" s="788"/>
      <c r="I207" s="789"/>
      <c r="J207" s="512"/>
      <c r="K207" s="521"/>
      <c r="L207" s="520"/>
      <c r="M207" s="518"/>
      <c r="N207" s="520"/>
      <c r="O207" s="519"/>
      <c r="P207" s="519"/>
      <c r="Q207" s="788"/>
      <c r="R207" s="789"/>
    </row>
    <row r="208" spans="2:18" ht="21" thickBot="1" x14ac:dyDescent="0.35">
      <c r="B208" s="783" t="str">
        <f>IF(ISNONTEXT('[8]Ekipni plasman'!$B$50)=FALSE,'[8]Ekipni plasman'!$B$50,"")</f>
        <v/>
      </c>
      <c r="C208" s="784"/>
      <c r="D208" s="785"/>
      <c r="E208" s="516" t="str">
        <f>VLOOKUP(B208,'[8]Ekipni plasman'!$B$6:$F$55,3,FALSE)</f>
        <v/>
      </c>
      <c r="F208" s="515" t="str">
        <f>VLOOKUP(B208,'[8]Ekipni plasman'!$B$6:$F$55,2,FALSE)</f>
        <v/>
      </c>
      <c r="G208" s="514"/>
      <c r="H208" s="790"/>
      <c r="I208" s="791"/>
      <c r="J208" s="517"/>
      <c r="K208" s="783"/>
      <c r="L208" s="784"/>
      <c r="M208" s="785"/>
      <c r="N208" s="516"/>
      <c r="O208" s="515"/>
      <c r="P208" s="514"/>
      <c r="Q208" s="790"/>
      <c r="R208" s="791"/>
    </row>
    <row r="209" spans="2:18" ht="12" customHeight="1" thickBot="1" x14ac:dyDescent="0.25"/>
    <row r="210" spans="2:18" ht="15" customHeight="1" x14ac:dyDescent="0.2">
      <c r="B210" s="527" t="str">
        <f>IF(ISNUMBER(D210)=TRUE,VLOOKUP(B215,'[8]Obračun rezultata A sektora'!$D$2:$J$51,7,0),"")</f>
        <v/>
      </c>
      <c r="C210" s="526" t="str">
        <f>VLOOKUP(B215,'[8]Obračun rezultata A sektora'!$D$2:$E$51,2,FALSE)</f>
        <v/>
      </c>
      <c r="D210" s="525" t="str">
        <f>VLOOKUP(B215,'[8]Obračun rezultata A sektora'!$D$2:$H$51,5,FALSE)</f>
        <v/>
      </c>
      <c r="E210" s="524" t="str">
        <f>IF(AND(ISNUMBER(D210)=TRUE,ISNUMBER(F210)=TRUE),VLOOKUP(B215,'[8]Obračun rezultata A sektora'!$D$2:$I$51,3,FALSE),"")</f>
        <v/>
      </c>
      <c r="F210" s="523" t="str">
        <f>VLOOKUP(B215,'[8]Obračun rezultata A sektora'!$D$2:G$51,4,FALSE)</f>
        <v/>
      </c>
      <c r="G210" s="523" t="str">
        <f>VLOOKUP(C210,'[8]Pojedinačni plasman'!$A$6:$G$155,7,FALSE)</f>
        <v/>
      </c>
      <c r="H210" s="786" t="str">
        <f>VLOOKUP(B215,'[8]Ekipni plasman'!$B$6:$F$55,5,FALSE)</f>
        <v/>
      </c>
      <c r="I210" s="787"/>
      <c r="J210" s="512"/>
      <c r="K210" s="527"/>
      <c r="L210" s="526"/>
      <c r="M210" s="525"/>
      <c r="N210" s="524"/>
      <c r="O210" s="523"/>
      <c r="P210" s="523"/>
      <c r="Q210" s="786"/>
      <c r="R210" s="787"/>
    </row>
    <row r="211" spans="2:18" ht="15" customHeight="1" x14ac:dyDescent="0.2">
      <c r="B211" s="521" t="str">
        <f>IF(ISNUMBER(D211)=TRUE,VLOOKUP(B215,'[8]Obračun rezultata B sektora'!$D$2:$J$51,7,0),"")</f>
        <v/>
      </c>
      <c r="C211" s="522" t="str">
        <f>VLOOKUP(B215,'[8]Obračun rezultata B sektora'!$D$2:$E$51,2,FALSE)</f>
        <v/>
      </c>
      <c r="D211" s="518" t="str">
        <f>VLOOKUP(B215,'[8]Obračun rezultata B sektora'!$D$2:$H$51,5,FALSE)</f>
        <v/>
      </c>
      <c r="E211" s="520" t="str">
        <f>IF(AND(ISNUMBER(D211)=TRUE,ISNUMBER(F211)=TRUE),VLOOKUP(B215,'[8]Obračun rezultata B sektora'!$D$2:$I$51,3,FALSE),"")</f>
        <v/>
      </c>
      <c r="F211" s="519" t="str">
        <f>VLOOKUP(B215,'[8]Obračun rezultata B sektora'!$D$2:G$51,4,FALSE)</f>
        <v/>
      </c>
      <c r="G211" s="519" t="str">
        <f>VLOOKUP(C211,'[8]Pojedinačni plasman'!$A$6:$G$155,7,FALSE)</f>
        <v/>
      </c>
      <c r="H211" s="788"/>
      <c r="I211" s="789"/>
      <c r="J211" s="512"/>
      <c r="K211" s="521"/>
      <c r="L211" s="522"/>
      <c r="M211" s="518"/>
      <c r="N211" s="520"/>
      <c r="O211" s="519"/>
      <c r="P211" s="519"/>
      <c r="Q211" s="788"/>
      <c r="R211" s="789"/>
    </row>
    <row r="212" spans="2:18" ht="15" customHeight="1" x14ac:dyDescent="0.2">
      <c r="B212" s="521" t="str">
        <f>IF(ISNUMBER(D212)=TRUE,VLOOKUP(B215,'[8]Obračun rezultata C sektora'!$D$2:$J$51,7,0),"")</f>
        <v/>
      </c>
      <c r="C212" s="522" t="str">
        <f>VLOOKUP(B215,'[8]Obračun rezultata C sektora'!$D$2:$E$51,2,FALSE)</f>
        <v/>
      </c>
      <c r="D212" s="518" t="str">
        <f>VLOOKUP(B215,'[8]Obračun rezultata C sektora'!$D$2:$H$51,5,FALSE)</f>
        <v/>
      </c>
      <c r="E212" s="520" t="str">
        <f>IF(AND(ISNUMBER(D212)=TRUE,ISNUMBER(F212)=TRUE),VLOOKUP(B215,'[8]Obračun rezultata C sektora'!$D$2:$I$51,3,FALSE),"")</f>
        <v/>
      </c>
      <c r="F212" s="519" t="str">
        <f>VLOOKUP(B215,'[8]Obračun rezultata C sektora'!$D$2:G$51,4,FALSE)</f>
        <v/>
      </c>
      <c r="G212" s="519" t="str">
        <f>VLOOKUP(C212,'[8]Pojedinačni plasman'!$A$6:$G$155,7,FALSE)</f>
        <v/>
      </c>
      <c r="H212" s="788"/>
      <c r="I212" s="789"/>
      <c r="J212" s="512"/>
      <c r="K212" s="521"/>
      <c r="L212" s="522"/>
      <c r="M212" s="518"/>
      <c r="N212" s="520"/>
      <c r="O212" s="519"/>
      <c r="P212" s="519"/>
      <c r="Q212" s="788"/>
      <c r="R212" s="789"/>
    </row>
    <row r="213" spans="2:18" ht="15" customHeight="1" x14ac:dyDescent="0.2">
      <c r="B213" s="521"/>
      <c r="C213" s="520"/>
      <c r="D213" s="518"/>
      <c r="E213" s="520"/>
      <c r="F213" s="519"/>
      <c r="G213" s="518"/>
      <c r="H213" s="788"/>
      <c r="I213" s="789"/>
      <c r="J213" s="512"/>
      <c r="K213" s="521"/>
      <c r="L213" s="520"/>
      <c r="M213" s="518"/>
      <c r="N213" s="520"/>
      <c r="O213" s="519"/>
      <c r="P213" s="518"/>
      <c r="Q213" s="788"/>
      <c r="R213" s="789"/>
    </row>
    <row r="214" spans="2:18" ht="15" customHeight="1" x14ac:dyDescent="0.2">
      <c r="B214" s="521"/>
      <c r="C214" s="520"/>
      <c r="D214" s="518"/>
      <c r="E214" s="520"/>
      <c r="F214" s="519"/>
      <c r="G214" s="518"/>
      <c r="H214" s="788"/>
      <c r="I214" s="789"/>
      <c r="J214" s="512"/>
      <c r="K214" s="521"/>
      <c r="L214" s="520"/>
      <c r="M214" s="518"/>
      <c r="N214" s="520"/>
      <c r="O214" s="519"/>
      <c r="P214" s="518"/>
      <c r="Q214" s="788"/>
      <c r="R214" s="789"/>
    </row>
    <row r="215" spans="2:18" ht="21" thickBot="1" x14ac:dyDescent="0.35">
      <c r="B215" s="783" t="str">
        <f>IF(ISNONTEXT('[8]Ekipni plasman'!$B$51)=FALSE,'[8]Ekipni plasman'!$B$51,"")</f>
        <v/>
      </c>
      <c r="C215" s="784"/>
      <c r="D215" s="785"/>
      <c r="E215" s="516" t="str">
        <f>VLOOKUP(B215,'[8]Ekipni plasman'!$B$6:$F$55,3,FALSE)</f>
        <v/>
      </c>
      <c r="F215" s="515" t="str">
        <f>VLOOKUP(B215,'[8]Ekipni plasman'!$B$6:$F$55,2,FALSE)</f>
        <v/>
      </c>
      <c r="G215" s="514"/>
      <c r="H215" s="790"/>
      <c r="I215" s="791"/>
      <c r="J215" s="517"/>
      <c r="K215" s="783"/>
      <c r="L215" s="784"/>
      <c r="M215" s="785"/>
      <c r="N215" s="516"/>
      <c r="O215" s="515"/>
      <c r="P215" s="514"/>
      <c r="Q215" s="790"/>
      <c r="R215" s="791"/>
    </row>
    <row r="216" spans="2:18" ht="12" customHeight="1" thickBot="1" x14ac:dyDescent="0.25">
      <c r="B216" s="507"/>
      <c r="D216" s="507"/>
      <c r="G216" s="507"/>
      <c r="H216" s="508"/>
      <c r="I216" s="507"/>
    </row>
    <row r="217" spans="2:18" ht="15" customHeight="1" x14ac:dyDescent="0.2">
      <c r="B217" s="527" t="str">
        <f>IF(ISNUMBER(D217)=TRUE,VLOOKUP(B222,'[8]Obračun rezultata A sektora'!$D$2:$J$51,7,0),"")</f>
        <v/>
      </c>
      <c r="C217" s="526" t="str">
        <f>VLOOKUP(B222,'[8]Obračun rezultata A sektora'!$D$2:$E$51,2,FALSE)</f>
        <v/>
      </c>
      <c r="D217" s="525" t="str">
        <f>VLOOKUP(B222,'[8]Obračun rezultata A sektora'!$D$2:$H$51,5,FALSE)</f>
        <v/>
      </c>
      <c r="E217" s="524" t="str">
        <f>IF(AND(ISNUMBER(D217)=TRUE,ISNUMBER(F217)=TRUE),VLOOKUP(B222,'[8]Obračun rezultata A sektora'!$D$2:$I$51,3,FALSE),"")</f>
        <v/>
      </c>
      <c r="F217" s="523" t="str">
        <f>VLOOKUP(B222,'[8]Obračun rezultata A sektora'!$D$2:G$51,4,FALSE)</f>
        <v/>
      </c>
      <c r="G217" s="523" t="str">
        <f>VLOOKUP(C217,'[8]Pojedinačni plasman'!$A$6:$G$155,7,FALSE)</f>
        <v/>
      </c>
      <c r="H217" s="786" t="str">
        <f>VLOOKUP(B222,'[8]Ekipni plasman'!$B$6:$F$55,5,FALSE)</f>
        <v/>
      </c>
      <c r="I217" s="787"/>
      <c r="J217" s="512"/>
      <c r="K217" s="527"/>
      <c r="L217" s="526"/>
      <c r="M217" s="525"/>
      <c r="N217" s="524"/>
      <c r="O217" s="523"/>
      <c r="P217" s="523"/>
      <c r="Q217" s="786"/>
      <c r="R217" s="787"/>
    </row>
    <row r="218" spans="2:18" ht="15" customHeight="1" x14ac:dyDescent="0.2">
      <c r="B218" s="521" t="str">
        <f>IF(ISNUMBER(D218)=TRUE,VLOOKUP(B222,'[8]Obračun rezultata B sektora'!$D$2:$J$51,7,0),"")</f>
        <v/>
      </c>
      <c r="C218" s="522" t="str">
        <f>VLOOKUP(B222,'[8]Obračun rezultata B sektora'!$D$2:$E$51,2,FALSE)</f>
        <v/>
      </c>
      <c r="D218" s="518" t="str">
        <f>VLOOKUP(B222,'[8]Obračun rezultata B sektora'!$D$2:$H$51,5,FALSE)</f>
        <v/>
      </c>
      <c r="E218" s="520" t="str">
        <f>IF(AND(ISNUMBER(D218)=TRUE,ISNUMBER(F218)=TRUE),VLOOKUP(B222,'[8]Obračun rezultata B sektora'!$D$2:$I$51,3,FALSE),"")</f>
        <v/>
      </c>
      <c r="F218" s="519" t="str">
        <f>VLOOKUP(B222,'[8]Obračun rezultata B sektora'!$D$2:G$51,4,FALSE)</f>
        <v/>
      </c>
      <c r="G218" s="519" t="str">
        <f>VLOOKUP(C218,'[8]Pojedinačni plasman'!$A$6:$G$155,7,FALSE)</f>
        <v/>
      </c>
      <c r="H218" s="788"/>
      <c r="I218" s="789"/>
      <c r="J218" s="512"/>
      <c r="K218" s="521"/>
      <c r="L218" s="522"/>
      <c r="M218" s="518"/>
      <c r="N218" s="520"/>
      <c r="O218" s="519"/>
      <c r="P218" s="519"/>
      <c r="Q218" s="788"/>
      <c r="R218" s="789"/>
    </row>
    <row r="219" spans="2:18" ht="15" customHeight="1" x14ac:dyDescent="0.2">
      <c r="B219" s="521" t="str">
        <f>IF(ISNUMBER(D219)=TRUE,VLOOKUP(B222,'[8]Obračun rezultata C sektora'!$D$2:$J$51,7,0),"")</f>
        <v/>
      </c>
      <c r="C219" s="522" t="str">
        <f>VLOOKUP(B222,'[8]Obračun rezultata C sektora'!$D$2:$E$51,2,FALSE)</f>
        <v/>
      </c>
      <c r="D219" s="518" t="str">
        <f>VLOOKUP(B222,'[8]Obračun rezultata C sektora'!$D$2:$H$51,5,FALSE)</f>
        <v/>
      </c>
      <c r="E219" s="520" t="str">
        <f>IF(AND(ISNUMBER(D219)=TRUE,ISNUMBER(F219)=TRUE),VLOOKUP(B222,'[8]Obračun rezultata C sektora'!$D$2:$I$51,3,FALSE),"")</f>
        <v/>
      </c>
      <c r="F219" s="519" t="str">
        <f>VLOOKUP(B222,'[8]Obračun rezultata C sektora'!$D$2:G$51,4,FALSE)</f>
        <v/>
      </c>
      <c r="G219" s="519" t="str">
        <f>VLOOKUP(C219,'[8]Pojedinačni plasman'!$A$6:$G$155,7,FALSE)</f>
        <v/>
      </c>
      <c r="H219" s="788"/>
      <c r="I219" s="789"/>
      <c r="J219" s="512"/>
      <c r="K219" s="521"/>
      <c r="L219" s="522"/>
      <c r="M219" s="518"/>
      <c r="N219" s="520"/>
      <c r="O219" s="519"/>
      <c r="P219" s="519"/>
      <c r="Q219" s="788"/>
      <c r="R219" s="789"/>
    </row>
    <row r="220" spans="2:18" ht="15" customHeight="1" x14ac:dyDescent="0.2">
      <c r="B220" s="521"/>
      <c r="C220" s="520"/>
      <c r="D220" s="518"/>
      <c r="E220" s="520"/>
      <c r="F220" s="519"/>
      <c r="G220" s="518"/>
      <c r="H220" s="788"/>
      <c r="I220" s="789"/>
      <c r="J220" s="512"/>
      <c r="K220" s="521"/>
      <c r="L220" s="520"/>
      <c r="M220" s="518"/>
      <c r="N220" s="520"/>
      <c r="O220" s="519"/>
      <c r="P220" s="518"/>
      <c r="Q220" s="788"/>
      <c r="R220" s="789"/>
    </row>
    <row r="221" spans="2:18" ht="15" customHeight="1" x14ac:dyDescent="0.2">
      <c r="B221" s="521"/>
      <c r="C221" s="520"/>
      <c r="D221" s="518"/>
      <c r="E221" s="520"/>
      <c r="F221" s="519"/>
      <c r="G221" s="518"/>
      <c r="H221" s="788"/>
      <c r="I221" s="789"/>
      <c r="J221" s="512"/>
      <c r="K221" s="521"/>
      <c r="L221" s="520"/>
      <c r="M221" s="518"/>
      <c r="N221" s="520"/>
      <c r="O221" s="519"/>
      <c r="P221" s="518"/>
      <c r="Q221" s="788"/>
      <c r="R221" s="789"/>
    </row>
    <row r="222" spans="2:18" ht="21" thickBot="1" x14ac:dyDescent="0.35">
      <c r="B222" s="783" t="str">
        <f>IF(ISNONTEXT('[8]Ekipni plasman'!$B$52)=FALSE,'[8]Ekipni plasman'!$B$52,"")</f>
        <v/>
      </c>
      <c r="C222" s="784"/>
      <c r="D222" s="785"/>
      <c r="E222" s="516" t="str">
        <f>VLOOKUP(B222,'[8]Ekipni plasman'!$B$6:$F$55,3,FALSE)</f>
        <v/>
      </c>
      <c r="F222" s="515" t="str">
        <f>VLOOKUP(B222,'[8]Ekipni plasman'!$B$6:$F$55,2,FALSE)</f>
        <v/>
      </c>
      <c r="G222" s="514"/>
      <c r="H222" s="790"/>
      <c r="I222" s="791"/>
      <c r="J222" s="517"/>
      <c r="K222" s="783"/>
      <c r="L222" s="784"/>
      <c r="M222" s="785"/>
      <c r="N222" s="516"/>
      <c r="O222" s="515"/>
      <c r="P222" s="514"/>
      <c r="Q222" s="790"/>
      <c r="R222" s="791"/>
    </row>
    <row r="223" spans="2:18" ht="12" customHeight="1" thickBot="1" x14ac:dyDescent="0.25">
      <c r="B223" s="507"/>
      <c r="D223" s="507"/>
      <c r="G223" s="507"/>
      <c r="H223" s="508"/>
      <c r="I223" s="507"/>
    </row>
    <row r="224" spans="2:18" ht="15" customHeight="1" x14ac:dyDescent="0.2">
      <c r="B224" s="527" t="str">
        <f>IF(ISNUMBER(D224)=TRUE,VLOOKUP(B229,'[8]Obračun rezultata A sektora'!$D$2:$J$51,7,0),"")</f>
        <v/>
      </c>
      <c r="C224" s="526" t="str">
        <f>VLOOKUP(B229,'[8]Obračun rezultata A sektora'!$D$2:$E$51,2,FALSE)</f>
        <v/>
      </c>
      <c r="D224" s="525" t="str">
        <f>VLOOKUP(B229,'[8]Obračun rezultata A sektora'!$D$2:$H$51,5,FALSE)</f>
        <v/>
      </c>
      <c r="E224" s="524" t="str">
        <f>IF(AND(ISNUMBER(D224)=TRUE,ISNUMBER(F224)=TRUE),VLOOKUP(B229,'[8]Obračun rezultata A sektora'!$D$2:$I$51,3,FALSE),"")</f>
        <v/>
      </c>
      <c r="F224" s="523" t="str">
        <f>VLOOKUP(B229,'[8]Obračun rezultata A sektora'!$D$2:G$51,4,FALSE)</f>
        <v/>
      </c>
      <c r="G224" s="523" t="str">
        <f>VLOOKUP(C224,'[8]Pojedinačni plasman'!$A$6:$G$155,7,FALSE)</f>
        <v/>
      </c>
      <c r="H224" s="786" t="str">
        <f>VLOOKUP(B229,'[8]Ekipni plasman'!$B$6:$F$55,5,FALSE)</f>
        <v/>
      </c>
      <c r="I224" s="787"/>
      <c r="J224" s="512"/>
      <c r="K224" s="527"/>
      <c r="L224" s="526"/>
      <c r="M224" s="525"/>
      <c r="N224" s="524"/>
      <c r="O224" s="523"/>
      <c r="P224" s="523"/>
      <c r="Q224" s="786"/>
      <c r="R224" s="787"/>
    </row>
    <row r="225" spans="2:18" ht="15" customHeight="1" x14ac:dyDescent="0.2">
      <c r="B225" s="521" t="str">
        <f>IF(ISNUMBER(D225)=TRUE,VLOOKUP(B229,'[8]Obračun rezultata B sektora'!$D$2:$J$51,7,0),"")</f>
        <v/>
      </c>
      <c r="C225" s="522" t="str">
        <f>VLOOKUP(B229,'[8]Obračun rezultata B sektora'!$D$2:$E$51,2,FALSE)</f>
        <v/>
      </c>
      <c r="D225" s="518" t="str">
        <f>VLOOKUP(B229,'[8]Obračun rezultata B sektora'!$D$2:$H$51,5,FALSE)</f>
        <v/>
      </c>
      <c r="E225" s="520" t="str">
        <f>IF(AND(ISNUMBER(D225)=TRUE,ISNUMBER(F225)=TRUE),VLOOKUP(B229,'[8]Obračun rezultata B sektora'!$D$2:$I$51,3,FALSE),"")</f>
        <v/>
      </c>
      <c r="F225" s="519" t="str">
        <f>VLOOKUP(B229,'[8]Obračun rezultata B sektora'!$D$2:G$51,4,FALSE)</f>
        <v/>
      </c>
      <c r="G225" s="519" t="str">
        <f>VLOOKUP(C225,'[8]Pojedinačni plasman'!$A$6:$G$155,7,FALSE)</f>
        <v/>
      </c>
      <c r="H225" s="788"/>
      <c r="I225" s="789"/>
      <c r="J225" s="512"/>
      <c r="K225" s="521"/>
      <c r="L225" s="522"/>
      <c r="M225" s="518"/>
      <c r="N225" s="520"/>
      <c r="O225" s="519"/>
      <c r="P225" s="519"/>
      <c r="Q225" s="788"/>
      <c r="R225" s="789"/>
    </row>
    <row r="226" spans="2:18" ht="15" customHeight="1" x14ac:dyDescent="0.2">
      <c r="B226" s="521" t="str">
        <f>IF(ISNUMBER(D226)=TRUE,VLOOKUP(B229,'[8]Obračun rezultata C sektora'!$D$2:$J$51,7,0),"")</f>
        <v/>
      </c>
      <c r="C226" s="522" t="str">
        <f>VLOOKUP(B229,'[8]Obračun rezultata C sektora'!$D$2:$E$51,2,FALSE)</f>
        <v/>
      </c>
      <c r="D226" s="518" t="str">
        <f>VLOOKUP(B229,'[8]Obračun rezultata C sektora'!$D$2:$H$51,5,FALSE)</f>
        <v/>
      </c>
      <c r="E226" s="520" t="str">
        <f>IF(AND(ISNUMBER(D226)=TRUE,ISNUMBER(F226)=TRUE),VLOOKUP(B229,'[8]Obračun rezultata C sektora'!$D$2:$I$51,3,FALSE),"")</f>
        <v/>
      </c>
      <c r="F226" s="519" t="str">
        <f>VLOOKUP(B229,'[8]Obračun rezultata C sektora'!$D$2:G$51,4,FALSE)</f>
        <v/>
      </c>
      <c r="G226" s="519" t="str">
        <f>VLOOKUP(C226,'[8]Pojedinačni plasman'!$A$6:$G$155,7,FALSE)</f>
        <v/>
      </c>
      <c r="H226" s="788"/>
      <c r="I226" s="789"/>
      <c r="J226" s="512"/>
      <c r="K226" s="521"/>
      <c r="L226" s="522"/>
      <c r="M226" s="518"/>
      <c r="N226" s="520"/>
      <c r="O226" s="519"/>
      <c r="P226" s="519"/>
      <c r="Q226" s="788"/>
      <c r="R226" s="789"/>
    </row>
    <row r="227" spans="2:18" ht="15" customHeight="1" x14ac:dyDescent="0.2">
      <c r="B227" s="521"/>
      <c r="C227" s="520"/>
      <c r="D227" s="518"/>
      <c r="E227" s="520"/>
      <c r="F227" s="519"/>
      <c r="G227" s="518"/>
      <c r="H227" s="788"/>
      <c r="I227" s="789"/>
      <c r="J227" s="512"/>
      <c r="K227" s="521"/>
      <c r="L227" s="520"/>
      <c r="M227" s="518"/>
      <c r="N227" s="520"/>
      <c r="O227" s="519"/>
      <c r="P227" s="518"/>
      <c r="Q227" s="788"/>
      <c r="R227" s="789"/>
    </row>
    <row r="228" spans="2:18" ht="15" customHeight="1" x14ac:dyDescent="0.2">
      <c r="B228" s="521"/>
      <c r="C228" s="520"/>
      <c r="D228" s="518"/>
      <c r="E228" s="520"/>
      <c r="F228" s="519"/>
      <c r="G228" s="518"/>
      <c r="H228" s="788"/>
      <c r="I228" s="789"/>
      <c r="J228" s="512"/>
      <c r="K228" s="521"/>
      <c r="L228" s="520"/>
      <c r="M228" s="518"/>
      <c r="N228" s="520"/>
      <c r="O228" s="519"/>
      <c r="P228" s="518"/>
      <c r="Q228" s="788"/>
      <c r="R228" s="789"/>
    </row>
    <row r="229" spans="2:18" ht="21" thickBot="1" x14ac:dyDescent="0.35">
      <c r="B229" s="783" t="str">
        <f>IF(ISNONTEXT('[8]Ekipni plasman'!$B$53)=FALSE,'[8]Ekipni plasman'!$B$53,"")</f>
        <v/>
      </c>
      <c r="C229" s="784"/>
      <c r="D229" s="785"/>
      <c r="E229" s="516" t="str">
        <f>VLOOKUP(B229,'[8]Ekipni plasman'!$B$6:$F$55,3,FALSE)</f>
        <v/>
      </c>
      <c r="F229" s="515" t="str">
        <f>VLOOKUP(B229,'[8]Ekipni plasman'!$B$6:$F$55,2,FALSE)</f>
        <v/>
      </c>
      <c r="G229" s="514"/>
      <c r="H229" s="790"/>
      <c r="I229" s="791"/>
      <c r="J229" s="517"/>
      <c r="K229" s="783"/>
      <c r="L229" s="784"/>
      <c r="M229" s="785"/>
      <c r="N229" s="516"/>
      <c r="O229" s="515"/>
      <c r="P229" s="514"/>
      <c r="Q229" s="790"/>
      <c r="R229" s="791"/>
    </row>
    <row r="230" spans="2:18" ht="12" customHeight="1" thickBot="1" x14ac:dyDescent="0.25">
      <c r="B230" s="507"/>
      <c r="D230" s="507"/>
      <c r="G230" s="507"/>
      <c r="H230" s="508"/>
      <c r="I230" s="507"/>
    </row>
    <row r="231" spans="2:18" ht="15" customHeight="1" x14ac:dyDescent="0.2">
      <c r="B231" s="527" t="str">
        <f>IF(ISNUMBER(D231)=TRUE,VLOOKUP(B236,'[8]Obračun rezultata A sektora'!$D$2:$J$51,7,0),"")</f>
        <v/>
      </c>
      <c r="C231" s="526" t="str">
        <f>VLOOKUP(B236,'[8]Obračun rezultata A sektora'!$D$2:$E$51,2,FALSE)</f>
        <v/>
      </c>
      <c r="D231" s="525" t="str">
        <f>VLOOKUP(B236,'[8]Obračun rezultata A sektora'!$D$2:$H$51,5,FALSE)</f>
        <v/>
      </c>
      <c r="E231" s="524" t="str">
        <f>IF(AND(ISNUMBER(D231)=TRUE,ISNUMBER(F231)=TRUE),VLOOKUP(B236,'[8]Obračun rezultata A sektora'!$D$2:$I$51,3,FALSE),"")</f>
        <v/>
      </c>
      <c r="F231" s="523" t="str">
        <f>VLOOKUP(B236,'[8]Obračun rezultata A sektora'!$D$2:G$51,4,FALSE)</f>
        <v/>
      </c>
      <c r="G231" s="523" t="str">
        <f>VLOOKUP(C231,'[8]Pojedinačni plasman'!$A$6:$G$155,7,FALSE)</f>
        <v/>
      </c>
      <c r="H231" s="786" t="str">
        <f>VLOOKUP(B236,'[8]Ekipni plasman'!$B$6:$F$55,5,FALSE)</f>
        <v/>
      </c>
      <c r="I231" s="787"/>
      <c r="J231" s="512"/>
      <c r="K231" s="527"/>
      <c r="L231" s="526"/>
      <c r="M231" s="525"/>
      <c r="N231" s="524"/>
      <c r="O231" s="523"/>
      <c r="P231" s="523"/>
      <c r="Q231" s="786"/>
      <c r="R231" s="787"/>
    </row>
    <row r="232" spans="2:18" ht="15" customHeight="1" x14ac:dyDescent="0.2">
      <c r="B232" s="521" t="str">
        <f>IF(ISNUMBER(D232)=TRUE,VLOOKUP(B236,'[8]Obračun rezultata B sektora'!$D$2:$J$51,7,0),"")</f>
        <v/>
      </c>
      <c r="C232" s="522" t="str">
        <f>VLOOKUP(B236,'[8]Obračun rezultata B sektora'!$D$2:$E$51,2,FALSE)</f>
        <v/>
      </c>
      <c r="D232" s="518" t="str">
        <f>VLOOKUP(B236,'[8]Obračun rezultata B sektora'!$D$2:$H$51,5,FALSE)</f>
        <v/>
      </c>
      <c r="E232" s="520" t="str">
        <f>IF(AND(ISNUMBER(D232)=TRUE,ISNUMBER(F232)=TRUE),VLOOKUP(B236,'[8]Obračun rezultata B sektora'!$D$2:$I$51,3,FALSE),"")</f>
        <v/>
      </c>
      <c r="F232" s="519" t="str">
        <f>VLOOKUP(B236,'[8]Obračun rezultata B sektora'!$D$2:G$51,4,FALSE)</f>
        <v/>
      </c>
      <c r="G232" s="519" t="str">
        <f>VLOOKUP(C232,'[8]Pojedinačni plasman'!$A$6:$G$155,7,FALSE)</f>
        <v/>
      </c>
      <c r="H232" s="788"/>
      <c r="I232" s="789"/>
      <c r="J232" s="512"/>
      <c r="K232" s="521"/>
      <c r="L232" s="522"/>
      <c r="M232" s="518"/>
      <c r="N232" s="520"/>
      <c r="O232" s="519"/>
      <c r="P232" s="519"/>
      <c r="Q232" s="788"/>
      <c r="R232" s="789"/>
    </row>
    <row r="233" spans="2:18" ht="15" customHeight="1" x14ac:dyDescent="0.2">
      <c r="B233" s="521" t="str">
        <f>IF(ISNUMBER(D233)=TRUE,VLOOKUP(B236,'[8]Obračun rezultata C sektora'!$D$2:$J$51,7,0),"")</f>
        <v/>
      </c>
      <c r="C233" s="522" t="str">
        <f>VLOOKUP(B236,'[8]Obračun rezultata C sektora'!$D$2:$E$51,2,FALSE)</f>
        <v/>
      </c>
      <c r="D233" s="518" t="str">
        <f>VLOOKUP(B236,'[8]Obračun rezultata C sektora'!$D$2:$H$51,5,FALSE)</f>
        <v/>
      </c>
      <c r="E233" s="520" t="str">
        <f>IF(AND(ISNUMBER(D233)=TRUE,ISNUMBER(F233)=TRUE),VLOOKUP(B236,'[8]Obračun rezultata C sektora'!$D$2:$I$51,3,FALSE),"")</f>
        <v/>
      </c>
      <c r="F233" s="519" t="str">
        <f>VLOOKUP(B236,'[8]Obračun rezultata C sektora'!$D$2:G$51,4,FALSE)</f>
        <v/>
      </c>
      <c r="G233" s="519" t="str">
        <f>VLOOKUP(C233,'[8]Pojedinačni plasman'!$A$6:$G$155,7,FALSE)</f>
        <v/>
      </c>
      <c r="H233" s="788"/>
      <c r="I233" s="789"/>
      <c r="J233" s="512"/>
      <c r="K233" s="521"/>
      <c r="L233" s="522"/>
      <c r="M233" s="518"/>
      <c r="N233" s="520"/>
      <c r="O233" s="519"/>
      <c r="P233" s="519"/>
      <c r="Q233" s="788"/>
      <c r="R233" s="789"/>
    </row>
    <row r="234" spans="2:18" ht="15" customHeight="1" x14ac:dyDescent="0.2">
      <c r="B234" s="521"/>
      <c r="C234" s="520"/>
      <c r="D234" s="518"/>
      <c r="E234" s="520"/>
      <c r="F234" s="519"/>
      <c r="G234" s="518"/>
      <c r="H234" s="788"/>
      <c r="I234" s="789"/>
      <c r="J234" s="512"/>
      <c r="K234" s="521"/>
      <c r="L234" s="520"/>
      <c r="M234" s="518"/>
      <c r="N234" s="520"/>
      <c r="O234" s="519"/>
      <c r="P234" s="518"/>
      <c r="Q234" s="788"/>
      <c r="R234" s="789"/>
    </row>
    <row r="235" spans="2:18" ht="15" customHeight="1" x14ac:dyDescent="0.2">
      <c r="B235" s="521"/>
      <c r="C235" s="520"/>
      <c r="D235" s="518"/>
      <c r="E235" s="520"/>
      <c r="F235" s="519"/>
      <c r="G235" s="518"/>
      <c r="H235" s="788"/>
      <c r="I235" s="789"/>
      <c r="J235" s="512"/>
      <c r="K235" s="521"/>
      <c r="L235" s="520"/>
      <c r="M235" s="518"/>
      <c r="N235" s="520"/>
      <c r="O235" s="519"/>
      <c r="P235" s="518"/>
      <c r="Q235" s="788"/>
      <c r="R235" s="789"/>
    </row>
    <row r="236" spans="2:18" ht="21" thickBot="1" x14ac:dyDescent="0.35">
      <c r="B236" s="783" t="str">
        <f>IF(ISNONTEXT('[8]Ekipni plasman'!$B$54)=FALSE,'[8]Ekipni plasman'!$B$54,"")</f>
        <v/>
      </c>
      <c r="C236" s="784"/>
      <c r="D236" s="785"/>
      <c r="E236" s="516" t="str">
        <f>VLOOKUP(B236,'[8]Ekipni plasman'!$B$6:$F$55,3,FALSE)</f>
        <v/>
      </c>
      <c r="F236" s="515" t="str">
        <f>VLOOKUP(B236,'[8]Ekipni plasman'!$B$6:$F$55,2,FALSE)</f>
        <v/>
      </c>
      <c r="G236" s="514"/>
      <c r="H236" s="790"/>
      <c r="I236" s="791"/>
      <c r="J236" s="517"/>
      <c r="K236" s="783"/>
      <c r="L236" s="784"/>
      <c r="M236" s="785"/>
      <c r="N236" s="516"/>
      <c r="O236" s="515"/>
      <c r="P236" s="514"/>
      <c r="Q236" s="790"/>
      <c r="R236" s="791"/>
    </row>
    <row r="237" spans="2:18" ht="12" customHeight="1" thickBot="1" x14ac:dyDescent="0.25">
      <c r="B237" s="507"/>
      <c r="D237" s="507"/>
      <c r="G237" s="507"/>
      <c r="H237" s="508"/>
      <c r="I237" s="507"/>
    </row>
    <row r="238" spans="2:18" ht="15" customHeight="1" x14ac:dyDescent="0.2">
      <c r="B238" s="527" t="str">
        <f>IF(ISNUMBER(D238)=TRUE,VLOOKUP(B243,'[8]Obračun rezultata A sektora'!$D$2:$J$51,7,0),"")</f>
        <v/>
      </c>
      <c r="C238" s="526" t="str">
        <f>VLOOKUP(B243,'[8]Obračun rezultata A sektora'!$D$2:$E$51,2,FALSE)</f>
        <v/>
      </c>
      <c r="D238" s="525" t="str">
        <f>VLOOKUP(B243,'[8]Obračun rezultata A sektora'!$D$2:$H$51,5,FALSE)</f>
        <v/>
      </c>
      <c r="E238" s="524" t="str">
        <f>IF(AND(ISNUMBER(D238)=TRUE,ISNUMBER(F238)=TRUE),VLOOKUP(B243,'[8]Obračun rezultata A sektora'!$D$2:$I$51,3,FALSE),"")</f>
        <v/>
      </c>
      <c r="F238" s="523" t="str">
        <f>VLOOKUP(B243,'[8]Obračun rezultata A sektora'!$D$2:G$51,4,FALSE)</f>
        <v/>
      </c>
      <c r="G238" s="523" t="str">
        <f>VLOOKUP(C238,'[8]Pojedinačni plasman'!$A$6:$G$155,7,FALSE)</f>
        <v/>
      </c>
      <c r="H238" s="786" t="str">
        <f>VLOOKUP(B243,'[8]Ekipni plasman'!$B$6:$F$55,5,FALSE)</f>
        <v/>
      </c>
      <c r="I238" s="787"/>
      <c r="J238" s="512"/>
      <c r="K238" s="527"/>
      <c r="L238" s="526"/>
      <c r="M238" s="525"/>
      <c r="N238" s="524"/>
      <c r="O238" s="523"/>
      <c r="P238" s="523"/>
      <c r="Q238" s="786"/>
      <c r="R238" s="787"/>
    </row>
    <row r="239" spans="2:18" ht="15" customHeight="1" x14ac:dyDescent="0.2">
      <c r="B239" s="521" t="str">
        <f>IF(ISNUMBER(D239)=TRUE,VLOOKUP(B243,'[8]Obračun rezultata B sektora'!$D$2:$J$51,7,0),"")</f>
        <v/>
      </c>
      <c r="C239" s="522" t="str">
        <f>VLOOKUP(B243,'[8]Obračun rezultata B sektora'!$D$2:$E$51,2,FALSE)</f>
        <v/>
      </c>
      <c r="D239" s="518" t="str">
        <f>VLOOKUP(B243,'[8]Obračun rezultata B sektora'!$D$2:$H$51,5,FALSE)</f>
        <v/>
      </c>
      <c r="E239" s="520" t="str">
        <f>IF(AND(ISNUMBER(D239)=TRUE,ISNUMBER(F239)=TRUE),VLOOKUP(B243,'[8]Obračun rezultata B sektora'!$D$2:$I$51,3,FALSE),"")</f>
        <v/>
      </c>
      <c r="F239" s="519" t="str">
        <f>VLOOKUP(B243,'[8]Obračun rezultata B sektora'!$D$2:G$51,4,FALSE)</f>
        <v/>
      </c>
      <c r="G239" s="519" t="str">
        <f>VLOOKUP(C239,'[8]Pojedinačni plasman'!$A$6:$G$155,7,FALSE)</f>
        <v/>
      </c>
      <c r="H239" s="788"/>
      <c r="I239" s="789"/>
      <c r="J239" s="512"/>
      <c r="K239" s="521"/>
      <c r="L239" s="522"/>
      <c r="M239" s="518"/>
      <c r="N239" s="520"/>
      <c r="O239" s="519"/>
      <c r="P239" s="519"/>
      <c r="Q239" s="788"/>
      <c r="R239" s="789"/>
    </row>
    <row r="240" spans="2:18" ht="15" customHeight="1" x14ac:dyDescent="0.2">
      <c r="B240" s="521" t="str">
        <f>IF(ISNUMBER(D240)=TRUE,VLOOKUP(B243,'[8]Obračun rezultata C sektora'!$D$2:$J$51,7,0),"")</f>
        <v/>
      </c>
      <c r="C240" s="522" t="str">
        <f>VLOOKUP(B243,'[8]Obračun rezultata C sektora'!$D$2:$E$51,2,FALSE)</f>
        <v/>
      </c>
      <c r="D240" s="518" t="str">
        <f>VLOOKUP(B243,'[8]Obračun rezultata C sektora'!$D$2:$H$51,5,FALSE)</f>
        <v/>
      </c>
      <c r="E240" s="520" t="str">
        <f>IF(AND(ISNUMBER(D240)=TRUE,ISNUMBER(F240)=TRUE),VLOOKUP(B243,'[8]Obračun rezultata C sektora'!$D$2:$I$51,3,FALSE),"")</f>
        <v/>
      </c>
      <c r="F240" s="519" t="str">
        <f>VLOOKUP(B243,'[8]Obračun rezultata C sektora'!$D$2:G$51,4,FALSE)</f>
        <v/>
      </c>
      <c r="G240" s="519" t="str">
        <f>VLOOKUP(C240,'[8]Pojedinačni plasman'!$A$6:$G$155,7,FALSE)</f>
        <v/>
      </c>
      <c r="H240" s="788"/>
      <c r="I240" s="789"/>
      <c r="J240" s="512"/>
      <c r="K240" s="521"/>
      <c r="L240" s="522"/>
      <c r="M240" s="518"/>
      <c r="N240" s="520"/>
      <c r="O240" s="519"/>
      <c r="P240" s="519"/>
      <c r="Q240" s="788"/>
      <c r="R240" s="789"/>
    </row>
    <row r="241" spans="2:18" ht="15" customHeight="1" x14ac:dyDescent="0.2">
      <c r="B241" s="521"/>
      <c r="C241" s="520"/>
      <c r="D241" s="518"/>
      <c r="E241" s="520"/>
      <c r="F241" s="519"/>
      <c r="G241" s="518"/>
      <c r="H241" s="788"/>
      <c r="I241" s="789"/>
      <c r="J241" s="512"/>
      <c r="K241" s="521"/>
      <c r="L241" s="520"/>
      <c r="M241" s="518"/>
      <c r="N241" s="520"/>
      <c r="O241" s="519"/>
      <c r="P241" s="518"/>
      <c r="Q241" s="788"/>
      <c r="R241" s="789"/>
    </row>
    <row r="242" spans="2:18" ht="15" customHeight="1" x14ac:dyDescent="0.2">
      <c r="B242" s="521"/>
      <c r="C242" s="520"/>
      <c r="D242" s="518"/>
      <c r="E242" s="520"/>
      <c r="F242" s="519"/>
      <c r="G242" s="518"/>
      <c r="H242" s="788"/>
      <c r="I242" s="789"/>
      <c r="J242" s="512"/>
      <c r="K242" s="521"/>
      <c r="L242" s="520"/>
      <c r="M242" s="518"/>
      <c r="N242" s="520"/>
      <c r="O242" s="519"/>
      <c r="P242" s="518"/>
      <c r="Q242" s="788"/>
      <c r="R242" s="789"/>
    </row>
    <row r="243" spans="2:18" ht="21" thickBot="1" x14ac:dyDescent="0.35">
      <c r="B243" s="783" t="str">
        <f>IF(ISNONTEXT('[8]Ekipni plasman'!$B$55)=FALSE,'[8]Ekipni plasman'!$B$55,"")</f>
        <v/>
      </c>
      <c r="C243" s="784"/>
      <c r="D243" s="785"/>
      <c r="E243" s="516" t="str">
        <f>VLOOKUP(B243,'[8]Ekipni plasman'!$B$6:$F$55,3,FALSE)</f>
        <v/>
      </c>
      <c r="F243" s="515" t="str">
        <f>VLOOKUP(B243,'[8]Ekipni plasman'!$B$6:$F$55,2,FALSE)</f>
        <v/>
      </c>
      <c r="G243" s="514"/>
      <c r="H243" s="790"/>
      <c r="I243" s="791"/>
      <c r="J243" s="517"/>
      <c r="K243" s="783"/>
      <c r="L243" s="784"/>
      <c r="M243" s="785"/>
      <c r="N243" s="516"/>
      <c r="O243" s="515"/>
      <c r="P243" s="514"/>
      <c r="Q243" s="790"/>
      <c r="R243" s="791"/>
    </row>
    <row r="245" spans="2:18" x14ac:dyDescent="0.2">
      <c r="B245" s="513"/>
      <c r="C245" s="513" t="s">
        <v>246</v>
      </c>
      <c r="D245" s="513"/>
      <c r="E245" s="512"/>
      <c r="G245" s="513" t="s">
        <v>245</v>
      </c>
      <c r="H245" s="513"/>
      <c r="I245" s="513"/>
      <c r="J245" s="512"/>
      <c r="K245" s="512"/>
      <c r="L245" s="513" t="s">
        <v>244</v>
      </c>
      <c r="M245" s="512"/>
      <c r="N245" s="512"/>
      <c r="P245" s="513" t="s">
        <v>243</v>
      </c>
      <c r="Q245" s="513" t="str">
        <f>IF(ISNUMBER($H$175)=TRUE,"3/3","")</f>
        <v/>
      </c>
      <c r="R245" s="512"/>
    </row>
    <row r="246" spans="2:18" x14ac:dyDescent="0.2">
      <c r="B246" s="513"/>
      <c r="C246" s="513" t="str">
        <f>IF(ISBLANK('[8]Organizacija natjecanja'!$H$20)=TRUE,"",'[8]Organizacija natjecanja'!$H$20)</f>
        <v>MIROSLAV MIKULČIĆ</v>
      </c>
      <c r="D246" s="513"/>
      <c r="E246" s="512"/>
      <c r="G246" s="513" t="str">
        <f>IF(ISBLANK('[8]Organizacija natjecanja'!$H$16)=TRUE,"",'[8]Organizacija natjecanja'!$H$16)</f>
        <v>DRAGUTIN KEDMENEC</v>
      </c>
      <c r="H246" s="513"/>
      <c r="I246" s="513"/>
      <c r="J246" s="512"/>
      <c r="K246" s="512"/>
      <c r="L246" s="513" t="str">
        <f>IF(ISBLANK('[8]Organizacija natjecanja'!$H$18)=TRUE,"",'[8]Organizacija natjecanja'!$H$18)</f>
        <v>MIROSLAV MIKULČIĆ</v>
      </c>
      <c r="M246" s="512"/>
      <c r="N246" s="512"/>
      <c r="P246" s="512"/>
      <c r="Q246" s="512"/>
      <c r="R246" s="512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E39F-9F15-4509-ADA4-9111882E38A0}">
  <sheetPr codeName="Sheet54">
    <tabColor indexed="11"/>
    <pageSetUpPr autoPageBreaks="0"/>
  </sheetPr>
  <dimension ref="B2:R246"/>
  <sheetViews>
    <sheetView showGridLines="0" showRowColHeaders="0" zoomScale="90" zoomScaleNormal="90" workbookViewId="0">
      <selection activeCell="S32" sqref="S32"/>
    </sheetView>
  </sheetViews>
  <sheetFormatPr defaultRowHeight="15" x14ac:dyDescent="0.2"/>
  <cols>
    <col min="1" max="1" width="5.75" style="507" customWidth="1"/>
    <col min="2" max="2" width="4.5" style="510" customWidth="1"/>
    <col min="3" max="3" width="17.5" style="507" customWidth="1"/>
    <col min="4" max="4" width="7.5" style="510" customWidth="1"/>
    <col min="5" max="5" width="10.25" style="507" customWidth="1"/>
    <col min="6" max="6" width="7.75" style="509" customWidth="1"/>
    <col min="7" max="7" width="7.5" style="510" customWidth="1"/>
    <col min="8" max="8" width="3.75" style="511" customWidth="1"/>
    <col min="9" max="9" width="3.875" style="510" customWidth="1"/>
    <col min="10" max="10" width="3.875" style="507" customWidth="1"/>
    <col min="11" max="11" width="4.625" style="507" customWidth="1"/>
    <col min="12" max="12" width="17.5" style="507" customWidth="1"/>
    <col min="13" max="13" width="7.5" style="507" customWidth="1"/>
    <col min="14" max="14" width="10.125" style="507" customWidth="1"/>
    <col min="15" max="15" width="7.75" style="509" customWidth="1"/>
    <col min="16" max="16" width="7.5" style="507" customWidth="1"/>
    <col min="17" max="17" width="3.875" style="508" customWidth="1"/>
    <col min="18" max="18" width="3.875" style="507" customWidth="1"/>
    <col min="19" max="256" width="9" style="507"/>
    <col min="257" max="257" width="5.75" style="507" customWidth="1"/>
    <col min="258" max="258" width="4.5" style="507" customWidth="1"/>
    <col min="259" max="259" width="17.5" style="507" customWidth="1"/>
    <col min="260" max="260" width="7.5" style="507" customWidth="1"/>
    <col min="261" max="261" width="10.25" style="507" customWidth="1"/>
    <col min="262" max="262" width="7.75" style="507" customWidth="1"/>
    <col min="263" max="263" width="7.5" style="507" customWidth="1"/>
    <col min="264" max="264" width="3.75" style="507" customWidth="1"/>
    <col min="265" max="266" width="3.875" style="507" customWidth="1"/>
    <col min="267" max="267" width="4.625" style="507" customWidth="1"/>
    <col min="268" max="268" width="17.5" style="507" customWidth="1"/>
    <col min="269" max="269" width="7.5" style="507" customWidth="1"/>
    <col min="270" max="270" width="10.125" style="507" customWidth="1"/>
    <col min="271" max="271" width="7.75" style="507" customWidth="1"/>
    <col min="272" max="272" width="7.5" style="507" customWidth="1"/>
    <col min="273" max="274" width="3.875" style="507" customWidth="1"/>
    <col min="275" max="512" width="9" style="507"/>
    <col min="513" max="513" width="5.75" style="507" customWidth="1"/>
    <col min="514" max="514" width="4.5" style="507" customWidth="1"/>
    <col min="515" max="515" width="17.5" style="507" customWidth="1"/>
    <col min="516" max="516" width="7.5" style="507" customWidth="1"/>
    <col min="517" max="517" width="10.25" style="507" customWidth="1"/>
    <col min="518" max="518" width="7.75" style="507" customWidth="1"/>
    <col min="519" max="519" width="7.5" style="507" customWidth="1"/>
    <col min="520" max="520" width="3.75" style="507" customWidth="1"/>
    <col min="521" max="522" width="3.875" style="507" customWidth="1"/>
    <col min="523" max="523" width="4.625" style="507" customWidth="1"/>
    <col min="524" max="524" width="17.5" style="507" customWidth="1"/>
    <col min="525" max="525" width="7.5" style="507" customWidth="1"/>
    <col min="526" max="526" width="10.125" style="507" customWidth="1"/>
    <col min="527" max="527" width="7.75" style="507" customWidth="1"/>
    <col min="528" max="528" width="7.5" style="507" customWidth="1"/>
    <col min="529" max="530" width="3.875" style="507" customWidth="1"/>
    <col min="531" max="768" width="9" style="507"/>
    <col min="769" max="769" width="5.75" style="507" customWidth="1"/>
    <col min="770" max="770" width="4.5" style="507" customWidth="1"/>
    <col min="771" max="771" width="17.5" style="507" customWidth="1"/>
    <col min="772" max="772" width="7.5" style="507" customWidth="1"/>
    <col min="773" max="773" width="10.25" style="507" customWidth="1"/>
    <col min="774" max="774" width="7.75" style="507" customWidth="1"/>
    <col min="775" max="775" width="7.5" style="507" customWidth="1"/>
    <col min="776" max="776" width="3.75" style="507" customWidth="1"/>
    <col min="777" max="778" width="3.875" style="507" customWidth="1"/>
    <col min="779" max="779" width="4.625" style="507" customWidth="1"/>
    <col min="780" max="780" width="17.5" style="507" customWidth="1"/>
    <col min="781" max="781" width="7.5" style="507" customWidth="1"/>
    <col min="782" max="782" width="10.125" style="507" customWidth="1"/>
    <col min="783" max="783" width="7.75" style="507" customWidth="1"/>
    <col min="784" max="784" width="7.5" style="507" customWidth="1"/>
    <col min="785" max="786" width="3.875" style="507" customWidth="1"/>
    <col min="787" max="1024" width="9" style="507"/>
    <col min="1025" max="1025" width="5.75" style="507" customWidth="1"/>
    <col min="1026" max="1026" width="4.5" style="507" customWidth="1"/>
    <col min="1027" max="1027" width="17.5" style="507" customWidth="1"/>
    <col min="1028" max="1028" width="7.5" style="507" customWidth="1"/>
    <col min="1029" max="1029" width="10.25" style="507" customWidth="1"/>
    <col min="1030" max="1030" width="7.75" style="507" customWidth="1"/>
    <col min="1031" max="1031" width="7.5" style="507" customWidth="1"/>
    <col min="1032" max="1032" width="3.75" style="507" customWidth="1"/>
    <col min="1033" max="1034" width="3.875" style="507" customWidth="1"/>
    <col min="1035" max="1035" width="4.625" style="507" customWidth="1"/>
    <col min="1036" max="1036" width="17.5" style="507" customWidth="1"/>
    <col min="1037" max="1037" width="7.5" style="507" customWidth="1"/>
    <col min="1038" max="1038" width="10.125" style="507" customWidth="1"/>
    <col min="1039" max="1039" width="7.75" style="507" customWidth="1"/>
    <col min="1040" max="1040" width="7.5" style="507" customWidth="1"/>
    <col min="1041" max="1042" width="3.875" style="507" customWidth="1"/>
    <col min="1043" max="1280" width="9" style="507"/>
    <col min="1281" max="1281" width="5.75" style="507" customWidth="1"/>
    <col min="1282" max="1282" width="4.5" style="507" customWidth="1"/>
    <col min="1283" max="1283" width="17.5" style="507" customWidth="1"/>
    <col min="1284" max="1284" width="7.5" style="507" customWidth="1"/>
    <col min="1285" max="1285" width="10.25" style="507" customWidth="1"/>
    <col min="1286" max="1286" width="7.75" style="507" customWidth="1"/>
    <col min="1287" max="1287" width="7.5" style="507" customWidth="1"/>
    <col min="1288" max="1288" width="3.75" style="507" customWidth="1"/>
    <col min="1289" max="1290" width="3.875" style="507" customWidth="1"/>
    <col min="1291" max="1291" width="4.625" style="507" customWidth="1"/>
    <col min="1292" max="1292" width="17.5" style="507" customWidth="1"/>
    <col min="1293" max="1293" width="7.5" style="507" customWidth="1"/>
    <col min="1294" max="1294" width="10.125" style="507" customWidth="1"/>
    <col min="1295" max="1295" width="7.75" style="507" customWidth="1"/>
    <col min="1296" max="1296" width="7.5" style="507" customWidth="1"/>
    <col min="1297" max="1298" width="3.875" style="507" customWidth="1"/>
    <col min="1299" max="1536" width="9" style="507"/>
    <col min="1537" max="1537" width="5.75" style="507" customWidth="1"/>
    <col min="1538" max="1538" width="4.5" style="507" customWidth="1"/>
    <col min="1539" max="1539" width="17.5" style="507" customWidth="1"/>
    <col min="1540" max="1540" width="7.5" style="507" customWidth="1"/>
    <col min="1541" max="1541" width="10.25" style="507" customWidth="1"/>
    <col min="1542" max="1542" width="7.75" style="507" customWidth="1"/>
    <col min="1543" max="1543" width="7.5" style="507" customWidth="1"/>
    <col min="1544" max="1544" width="3.75" style="507" customWidth="1"/>
    <col min="1545" max="1546" width="3.875" style="507" customWidth="1"/>
    <col min="1547" max="1547" width="4.625" style="507" customWidth="1"/>
    <col min="1548" max="1548" width="17.5" style="507" customWidth="1"/>
    <col min="1549" max="1549" width="7.5" style="507" customWidth="1"/>
    <col min="1550" max="1550" width="10.125" style="507" customWidth="1"/>
    <col min="1551" max="1551" width="7.75" style="507" customWidth="1"/>
    <col min="1552" max="1552" width="7.5" style="507" customWidth="1"/>
    <col min="1553" max="1554" width="3.875" style="507" customWidth="1"/>
    <col min="1555" max="1792" width="9" style="507"/>
    <col min="1793" max="1793" width="5.75" style="507" customWidth="1"/>
    <col min="1794" max="1794" width="4.5" style="507" customWidth="1"/>
    <col min="1795" max="1795" width="17.5" style="507" customWidth="1"/>
    <col min="1796" max="1796" width="7.5" style="507" customWidth="1"/>
    <col min="1797" max="1797" width="10.25" style="507" customWidth="1"/>
    <col min="1798" max="1798" width="7.75" style="507" customWidth="1"/>
    <col min="1799" max="1799" width="7.5" style="507" customWidth="1"/>
    <col min="1800" max="1800" width="3.75" style="507" customWidth="1"/>
    <col min="1801" max="1802" width="3.875" style="507" customWidth="1"/>
    <col min="1803" max="1803" width="4.625" style="507" customWidth="1"/>
    <col min="1804" max="1804" width="17.5" style="507" customWidth="1"/>
    <col min="1805" max="1805" width="7.5" style="507" customWidth="1"/>
    <col min="1806" max="1806" width="10.125" style="507" customWidth="1"/>
    <col min="1807" max="1807" width="7.75" style="507" customWidth="1"/>
    <col min="1808" max="1808" width="7.5" style="507" customWidth="1"/>
    <col min="1809" max="1810" width="3.875" style="507" customWidth="1"/>
    <col min="1811" max="2048" width="9" style="507"/>
    <col min="2049" max="2049" width="5.75" style="507" customWidth="1"/>
    <col min="2050" max="2050" width="4.5" style="507" customWidth="1"/>
    <col min="2051" max="2051" width="17.5" style="507" customWidth="1"/>
    <col min="2052" max="2052" width="7.5" style="507" customWidth="1"/>
    <col min="2053" max="2053" width="10.25" style="507" customWidth="1"/>
    <col min="2054" max="2054" width="7.75" style="507" customWidth="1"/>
    <col min="2055" max="2055" width="7.5" style="507" customWidth="1"/>
    <col min="2056" max="2056" width="3.75" style="507" customWidth="1"/>
    <col min="2057" max="2058" width="3.875" style="507" customWidth="1"/>
    <col min="2059" max="2059" width="4.625" style="507" customWidth="1"/>
    <col min="2060" max="2060" width="17.5" style="507" customWidth="1"/>
    <col min="2061" max="2061" width="7.5" style="507" customWidth="1"/>
    <col min="2062" max="2062" width="10.125" style="507" customWidth="1"/>
    <col min="2063" max="2063" width="7.75" style="507" customWidth="1"/>
    <col min="2064" max="2064" width="7.5" style="507" customWidth="1"/>
    <col min="2065" max="2066" width="3.875" style="507" customWidth="1"/>
    <col min="2067" max="2304" width="9" style="507"/>
    <col min="2305" max="2305" width="5.75" style="507" customWidth="1"/>
    <col min="2306" max="2306" width="4.5" style="507" customWidth="1"/>
    <col min="2307" max="2307" width="17.5" style="507" customWidth="1"/>
    <col min="2308" max="2308" width="7.5" style="507" customWidth="1"/>
    <col min="2309" max="2309" width="10.25" style="507" customWidth="1"/>
    <col min="2310" max="2310" width="7.75" style="507" customWidth="1"/>
    <col min="2311" max="2311" width="7.5" style="507" customWidth="1"/>
    <col min="2312" max="2312" width="3.75" style="507" customWidth="1"/>
    <col min="2313" max="2314" width="3.875" style="507" customWidth="1"/>
    <col min="2315" max="2315" width="4.625" style="507" customWidth="1"/>
    <col min="2316" max="2316" width="17.5" style="507" customWidth="1"/>
    <col min="2317" max="2317" width="7.5" style="507" customWidth="1"/>
    <col min="2318" max="2318" width="10.125" style="507" customWidth="1"/>
    <col min="2319" max="2319" width="7.75" style="507" customWidth="1"/>
    <col min="2320" max="2320" width="7.5" style="507" customWidth="1"/>
    <col min="2321" max="2322" width="3.875" style="507" customWidth="1"/>
    <col min="2323" max="2560" width="9" style="507"/>
    <col min="2561" max="2561" width="5.75" style="507" customWidth="1"/>
    <col min="2562" max="2562" width="4.5" style="507" customWidth="1"/>
    <col min="2563" max="2563" width="17.5" style="507" customWidth="1"/>
    <col min="2564" max="2564" width="7.5" style="507" customWidth="1"/>
    <col min="2565" max="2565" width="10.25" style="507" customWidth="1"/>
    <col min="2566" max="2566" width="7.75" style="507" customWidth="1"/>
    <col min="2567" max="2567" width="7.5" style="507" customWidth="1"/>
    <col min="2568" max="2568" width="3.75" style="507" customWidth="1"/>
    <col min="2569" max="2570" width="3.875" style="507" customWidth="1"/>
    <col min="2571" max="2571" width="4.625" style="507" customWidth="1"/>
    <col min="2572" max="2572" width="17.5" style="507" customWidth="1"/>
    <col min="2573" max="2573" width="7.5" style="507" customWidth="1"/>
    <col min="2574" max="2574" width="10.125" style="507" customWidth="1"/>
    <col min="2575" max="2575" width="7.75" style="507" customWidth="1"/>
    <col min="2576" max="2576" width="7.5" style="507" customWidth="1"/>
    <col min="2577" max="2578" width="3.875" style="507" customWidth="1"/>
    <col min="2579" max="2816" width="9" style="507"/>
    <col min="2817" max="2817" width="5.75" style="507" customWidth="1"/>
    <col min="2818" max="2818" width="4.5" style="507" customWidth="1"/>
    <col min="2819" max="2819" width="17.5" style="507" customWidth="1"/>
    <col min="2820" max="2820" width="7.5" style="507" customWidth="1"/>
    <col min="2821" max="2821" width="10.25" style="507" customWidth="1"/>
    <col min="2822" max="2822" width="7.75" style="507" customWidth="1"/>
    <col min="2823" max="2823" width="7.5" style="507" customWidth="1"/>
    <col min="2824" max="2824" width="3.75" style="507" customWidth="1"/>
    <col min="2825" max="2826" width="3.875" style="507" customWidth="1"/>
    <col min="2827" max="2827" width="4.625" style="507" customWidth="1"/>
    <col min="2828" max="2828" width="17.5" style="507" customWidth="1"/>
    <col min="2829" max="2829" width="7.5" style="507" customWidth="1"/>
    <col min="2830" max="2830" width="10.125" style="507" customWidth="1"/>
    <col min="2831" max="2831" width="7.75" style="507" customWidth="1"/>
    <col min="2832" max="2832" width="7.5" style="507" customWidth="1"/>
    <col min="2833" max="2834" width="3.875" style="507" customWidth="1"/>
    <col min="2835" max="3072" width="9" style="507"/>
    <col min="3073" max="3073" width="5.75" style="507" customWidth="1"/>
    <col min="3074" max="3074" width="4.5" style="507" customWidth="1"/>
    <col min="3075" max="3075" width="17.5" style="507" customWidth="1"/>
    <col min="3076" max="3076" width="7.5" style="507" customWidth="1"/>
    <col min="3077" max="3077" width="10.25" style="507" customWidth="1"/>
    <col min="3078" max="3078" width="7.75" style="507" customWidth="1"/>
    <col min="3079" max="3079" width="7.5" style="507" customWidth="1"/>
    <col min="3080" max="3080" width="3.75" style="507" customWidth="1"/>
    <col min="3081" max="3082" width="3.875" style="507" customWidth="1"/>
    <col min="3083" max="3083" width="4.625" style="507" customWidth="1"/>
    <col min="3084" max="3084" width="17.5" style="507" customWidth="1"/>
    <col min="3085" max="3085" width="7.5" style="507" customWidth="1"/>
    <col min="3086" max="3086" width="10.125" style="507" customWidth="1"/>
    <col min="3087" max="3087" width="7.75" style="507" customWidth="1"/>
    <col min="3088" max="3088" width="7.5" style="507" customWidth="1"/>
    <col min="3089" max="3090" width="3.875" style="507" customWidth="1"/>
    <col min="3091" max="3328" width="9" style="507"/>
    <col min="3329" max="3329" width="5.75" style="507" customWidth="1"/>
    <col min="3330" max="3330" width="4.5" style="507" customWidth="1"/>
    <col min="3331" max="3331" width="17.5" style="507" customWidth="1"/>
    <col min="3332" max="3332" width="7.5" style="507" customWidth="1"/>
    <col min="3333" max="3333" width="10.25" style="507" customWidth="1"/>
    <col min="3334" max="3334" width="7.75" style="507" customWidth="1"/>
    <col min="3335" max="3335" width="7.5" style="507" customWidth="1"/>
    <col min="3336" max="3336" width="3.75" style="507" customWidth="1"/>
    <col min="3337" max="3338" width="3.875" style="507" customWidth="1"/>
    <col min="3339" max="3339" width="4.625" style="507" customWidth="1"/>
    <col min="3340" max="3340" width="17.5" style="507" customWidth="1"/>
    <col min="3341" max="3341" width="7.5" style="507" customWidth="1"/>
    <col min="3342" max="3342" width="10.125" style="507" customWidth="1"/>
    <col min="3343" max="3343" width="7.75" style="507" customWidth="1"/>
    <col min="3344" max="3344" width="7.5" style="507" customWidth="1"/>
    <col min="3345" max="3346" width="3.875" style="507" customWidth="1"/>
    <col min="3347" max="3584" width="9" style="507"/>
    <col min="3585" max="3585" width="5.75" style="507" customWidth="1"/>
    <col min="3586" max="3586" width="4.5" style="507" customWidth="1"/>
    <col min="3587" max="3587" width="17.5" style="507" customWidth="1"/>
    <col min="3588" max="3588" width="7.5" style="507" customWidth="1"/>
    <col min="3589" max="3589" width="10.25" style="507" customWidth="1"/>
    <col min="3590" max="3590" width="7.75" style="507" customWidth="1"/>
    <col min="3591" max="3591" width="7.5" style="507" customWidth="1"/>
    <col min="3592" max="3592" width="3.75" style="507" customWidth="1"/>
    <col min="3593" max="3594" width="3.875" style="507" customWidth="1"/>
    <col min="3595" max="3595" width="4.625" style="507" customWidth="1"/>
    <col min="3596" max="3596" width="17.5" style="507" customWidth="1"/>
    <col min="3597" max="3597" width="7.5" style="507" customWidth="1"/>
    <col min="3598" max="3598" width="10.125" style="507" customWidth="1"/>
    <col min="3599" max="3599" width="7.75" style="507" customWidth="1"/>
    <col min="3600" max="3600" width="7.5" style="507" customWidth="1"/>
    <col min="3601" max="3602" width="3.875" style="507" customWidth="1"/>
    <col min="3603" max="3840" width="9" style="507"/>
    <col min="3841" max="3841" width="5.75" style="507" customWidth="1"/>
    <col min="3842" max="3842" width="4.5" style="507" customWidth="1"/>
    <col min="3843" max="3843" width="17.5" style="507" customWidth="1"/>
    <col min="3844" max="3844" width="7.5" style="507" customWidth="1"/>
    <col min="3845" max="3845" width="10.25" style="507" customWidth="1"/>
    <col min="3846" max="3846" width="7.75" style="507" customWidth="1"/>
    <col min="3847" max="3847" width="7.5" style="507" customWidth="1"/>
    <col min="3848" max="3848" width="3.75" style="507" customWidth="1"/>
    <col min="3849" max="3850" width="3.875" style="507" customWidth="1"/>
    <col min="3851" max="3851" width="4.625" style="507" customWidth="1"/>
    <col min="3852" max="3852" width="17.5" style="507" customWidth="1"/>
    <col min="3853" max="3853" width="7.5" style="507" customWidth="1"/>
    <col min="3854" max="3854" width="10.125" style="507" customWidth="1"/>
    <col min="3855" max="3855" width="7.75" style="507" customWidth="1"/>
    <col min="3856" max="3856" width="7.5" style="507" customWidth="1"/>
    <col min="3857" max="3858" width="3.875" style="507" customWidth="1"/>
    <col min="3859" max="4096" width="9" style="507"/>
    <col min="4097" max="4097" width="5.75" style="507" customWidth="1"/>
    <col min="4098" max="4098" width="4.5" style="507" customWidth="1"/>
    <col min="4099" max="4099" width="17.5" style="507" customWidth="1"/>
    <col min="4100" max="4100" width="7.5" style="507" customWidth="1"/>
    <col min="4101" max="4101" width="10.25" style="507" customWidth="1"/>
    <col min="4102" max="4102" width="7.75" style="507" customWidth="1"/>
    <col min="4103" max="4103" width="7.5" style="507" customWidth="1"/>
    <col min="4104" max="4104" width="3.75" style="507" customWidth="1"/>
    <col min="4105" max="4106" width="3.875" style="507" customWidth="1"/>
    <col min="4107" max="4107" width="4.625" style="507" customWidth="1"/>
    <col min="4108" max="4108" width="17.5" style="507" customWidth="1"/>
    <col min="4109" max="4109" width="7.5" style="507" customWidth="1"/>
    <col min="4110" max="4110" width="10.125" style="507" customWidth="1"/>
    <col min="4111" max="4111" width="7.75" style="507" customWidth="1"/>
    <col min="4112" max="4112" width="7.5" style="507" customWidth="1"/>
    <col min="4113" max="4114" width="3.875" style="507" customWidth="1"/>
    <col min="4115" max="4352" width="9" style="507"/>
    <col min="4353" max="4353" width="5.75" style="507" customWidth="1"/>
    <col min="4354" max="4354" width="4.5" style="507" customWidth="1"/>
    <col min="4355" max="4355" width="17.5" style="507" customWidth="1"/>
    <col min="4356" max="4356" width="7.5" style="507" customWidth="1"/>
    <col min="4357" max="4357" width="10.25" style="507" customWidth="1"/>
    <col min="4358" max="4358" width="7.75" style="507" customWidth="1"/>
    <col min="4359" max="4359" width="7.5" style="507" customWidth="1"/>
    <col min="4360" max="4360" width="3.75" style="507" customWidth="1"/>
    <col min="4361" max="4362" width="3.875" style="507" customWidth="1"/>
    <col min="4363" max="4363" width="4.625" style="507" customWidth="1"/>
    <col min="4364" max="4364" width="17.5" style="507" customWidth="1"/>
    <col min="4365" max="4365" width="7.5" style="507" customWidth="1"/>
    <col min="4366" max="4366" width="10.125" style="507" customWidth="1"/>
    <col min="4367" max="4367" width="7.75" style="507" customWidth="1"/>
    <col min="4368" max="4368" width="7.5" style="507" customWidth="1"/>
    <col min="4369" max="4370" width="3.875" style="507" customWidth="1"/>
    <col min="4371" max="4608" width="9" style="507"/>
    <col min="4609" max="4609" width="5.75" style="507" customWidth="1"/>
    <col min="4610" max="4610" width="4.5" style="507" customWidth="1"/>
    <col min="4611" max="4611" width="17.5" style="507" customWidth="1"/>
    <col min="4612" max="4612" width="7.5" style="507" customWidth="1"/>
    <col min="4613" max="4613" width="10.25" style="507" customWidth="1"/>
    <col min="4614" max="4614" width="7.75" style="507" customWidth="1"/>
    <col min="4615" max="4615" width="7.5" style="507" customWidth="1"/>
    <col min="4616" max="4616" width="3.75" style="507" customWidth="1"/>
    <col min="4617" max="4618" width="3.875" style="507" customWidth="1"/>
    <col min="4619" max="4619" width="4.625" style="507" customWidth="1"/>
    <col min="4620" max="4620" width="17.5" style="507" customWidth="1"/>
    <col min="4621" max="4621" width="7.5" style="507" customWidth="1"/>
    <col min="4622" max="4622" width="10.125" style="507" customWidth="1"/>
    <col min="4623" max="4623" width="7.75" style="507" customWidth="1"/>
    <col min="4624" max="4624" width="7.5" style="507" customWidth="1"/>
    <col min="4625" max="4626" width="3.875" style="507" customWidth="1"/>
    <col min="4627" max="4864" width="9" style="507"/>
    <col min="4865" max="4865" width="5.75" style="507" customWidth="1"/>
    <col min="4866" max="4866" width="4.5" style="507" customWidth="1"/>
    <col min="4867" max="4867" width="17.5" style="507" customWidth="1"/>
    <col min="4868" max="4868" width="7.5" style="507" customWidth="1"/>
    <col min="4869" max="4869" width="10.25" style="507" customWidth="1"/>
    <col min="4870" max="4870" width="7.75" style="507" customWidth="1"/>
    <col min="4871" max="4871" width="7.5" style="507" customWidth="1"/>
    <col min="4872" max="4872" width="3.75" style="507" customWidth="1"/>
    <col min="4873" max="4874" width="3.875" style="507" customWidth="1"/>
    <col min="4875" max="4875" width="4.625" style="507" customWidth="1"/>
    <col min="4876" max="4876" width="17.5" style="507" customWidth="1"/>
    <col min="4877" max="4877" width="7.5" style="507" customWidth="1"/>
    <col min="4878" max="4878" width="10.125" style="507" customWidth="1"/>
    <col min="4879" max="4879" width="7.75" style="507" customWidth="1"/>
    <col min="4880" max="4880" width="7.5" style="507" customWidth="1"/>
    <col min="4881" max="4882" width="3.875" style="507" customWidth="1"/>
    <col min="4883" max="5120" width="9" style="507"/>
    <col min="5121" max="5121" width="5.75" style="507" customWidth="1"/>
    <col min="5122" max="5122" width="4.5" style="507" customWidth="1"/>
    <col min="5123" max="5123" width="17.5" style="507" customWidth="1"/>
    <col min="5124" max="5124" width="7.5" style="507" customWidth="1"/>
    <col min="5125" max="5125" width="10.25" style="507" customWidth="1"/>
    <col min="5126" max="5126" width="7.75" style="507" customWidth="1"/>
    <col min="5127" max="5127" width="7.5" style="507" customWidth="1"/>
    <col min="5128" max="5128" width="3.75" style="507" customWidth="1"/>
    <col min="5129" max="5130" width="3.875" style="507" customWidth="1"/>
    <col min="5131" max="5131" width="4.625" style="507" customWidth="1"/>
    <col min="5132" max="5132" width="17.5" style="507" customWidth="1"/>
    <col min="5133" max="5133" width="7.5" style="507" customWidth="1"/>
    <col min="5134" max="5134" width="10.125" style="507" customWidth="1"/>
    <col min="5135" max="5135" width="7.75" style="507" customWidth="1"/>
    <col min="5136" max="5136" width="7.5" style="507" customWidth="1"/>
    <col min="5137" max="5138" width="3.875" style="507" customWidth="1"/>
    <col min="5139" max="5376" width="9" style="507"/>
    <col min="5377" max="5377" width="5.75" style="507" customWidth="1"/>
    <col min="5378" max="5378" width="4.5" style="507" customWidth="1"/>
    <col min="5379" max="5379" width="17.5" style="507" customWidth="1"/>
    <col min="5380" max="5380" width="7.5" style="507" customWidth="1"/>
    <col min="5381" max="5381" width="10.25" style="507" customWidth="1"/>
    <col min="5382" max="5382" width="7.75" style="507" customWidth="1"/>
    <col min="5383" max="5383" width="7.5" style="507" customWidth="1"/>
    <col min="5384" max="5384" width="3.75" style="507" customWidth="1"/>
    <col min="5385" max="5386" width="3.875" style="507" customWidth="1"/>
    <col min="5387" max="5387" width="4.625" style="507" customWidth="1"/>
    <col min="5388" max="5388" width="17.5" style="507" customWidth="1"/>
    <col min="5389" max="5389" width="7.5" style="507" customWidth="1"/>
    <col min="5390" max="5390" width="10.125" style="507" customWidth="1"/>
    <col min="5391" max="5391" width="7.75" style="507" customWidth="1"/>
    <col min="5392" max="5392" width="7.5" style="507" customWidth="1"/>
    <col min="5393" max="5394" width="3.875" style="507" customWidth="1"/>
    <col min="5395" max="5632" width="9" style="507"/>
    <col min="5633" max="5633" width="5.75" style="507" customWidth="1"/>
    <col min="5634" max="5634" width="4.5" style="507" customWidth="1"/>
    <col min="5635" max="5635" width="17.5" style="507" customWidth="1"/>
    <col min="5636" max="5636" width="7.5" style="507" customWidth="1"/>
    <col min="5637" max="5637" width="10.25" style="507" customWidth="1"/>
    <col min="5638" max="5638" width="7.75" style="507" customWidth="1"/>
    <col min="5639" max="5639" width="7.5" style="507" customWidth="1"/>
    <col min="5640" max="5640" width="3.75" style="507" customWidth="1"/>
    <col min="5641" max="5642" width="3.875" style="507" customWidth="1"/>
    <col min="5643" max="5643" width="4.625" style="507" customWidth="1"/>
    <col min="5644" max="5644" width="17.5" style="507" customWidth="1"/>
    <col min="5645" max="5645" width="7.5" style="507" customWidth="1"/>
    <col min="5646" max="5646" width="10.125" style="507" customWidth="1"/>
    <col min="5647" max="5647" width="7.75" style="507" customWidth="1"/>
    <col min="5648" max="5648" width="7.5" style="507" customWidth="1"/>
    <col min="5649" max="5650" width="3.875" style="507" customWidth="1"/>
    <col min="5651" max="5888" width="9" style="507"/>
    <col min="5889" max="5889" width="5.75" style="507" customWidth="1"/>
    <col min="5890" max="5890" width="4.5" style="507" customWidth="1"/>
    <col min="5891" max="5891" width="17.5" style="507" customWidth="1"/>
    <col min="5892" max="5892" width="7.5" style="507" customWidth="1"/>
    <col min="5893" max="5893" width="10.25" style="507" customWidth="1"/>
    <col min="5894" max="5894" width="7.75" style="507" customWidth="1"/>
    <col min="5895" max="5895" width="7.5" style="507" customWidth="1"/>
    <col min="5896" max="5896" width="3.75" style="507" customWidth="1"/>
    <col min="5897" max="5898" width="3.875" style="507" customWidth="1"/>
    <col min="5899" max="5899" width="4.625" style="507" customWidth="1"/>
    <col min="5900" max="5900" width="17.5" style="507" customWidth="1"/>
    <col min="5901" max="5901" width="7.5" style="507" customWidth="1"/>
    <col min="5902" max="5902" width="10.125" style="507" customWidth="1"/>
    <col min="5903" max="5903" width="7.75" style="507" customWidth="1"/>
    <col min="5904" max="5904" width="7.5" style="507" customWidth="1"/>
    <col min="5905" max="5906" width="3.875" style="507" customWidth="1"/>
    <col min="5907" max="6144" width="9" style="507"/>
    <col min="6145" max="6145" width="5.75" style="507" customWidth="1"/>
    <col min="6146" max="6146" width="4.5" style="507" customWidth="1"/>
    <col min="6147" max="6147" width="17.5" style="507" customWidth="1"/>
    <col min="6148" max="6148" width="7.5" style="507" customWidth="1"/>
    <col min="6149" max="6149" width="10.25" style="507" customWidth="1"/>
    <col min="6150" max="6150" width="7.75" style="507" customWidth="1"/>
    <col min="6151" max="6151" width="7.5" style="507" customWidth="1"/>
    <col min="6152" max="6152" width="3.75" style="507" customWidth="1"/>
    <col min="6153" max="6154" width="3.875" style="507" customWidth="1"/>
    <col min="6155" max="6155" width="4.625" style="507" customWidth="1"/>
    <col min="6156" max="6156" width="17.5" style="507" customWidth="1"/>
    <col min="6157" max="6157" width="7.5" style="507" customWidth="1"/>
    <col min="6158" max="6158" width="10.125" style="507" customWidth="1"/>
    <col min="6159" max="6159" width="7.75" style="507" customWidth="1"/>
    <col min="6160" max="6160" width="7.5" style="507" customWidth="1"/>
    <col min="6161" max="6162" width="3.875" style="507" customWidth="1"/>
    <col min="6163" max="6400" width="9" style="507"/>
    <col min="6401" max="6401" width="5.75" style="507" customWidth="1"/>
    <col min="6402" max="6402" width="4.5" style="507" customWidth="1"/>
    <col min="6403" max="6403" width="17.5" style="507" customWidth="1"/>
    <col min="6404" max="6404" width="7.5" style="507" customWidth="1"/>
    <col min="6405" max="6405" width="10.25" style="507" customWidth="1"/>
    <col min="6406" max="6406" width="7.75" style="507" customWidth="1"/>
    <col min="6407" max="6407" width="7.5" style="507" customWidth="1"/>
    <col min="6408" max="6408" width="3.75" style="507" customWidth="1"/>
    <col min="6409" max="6410" width="3.875" style="507" customWidth="1"/>
    <col min="6411" max="6411" width="4.625" style="507" customWidth="1"/>
    <col min="6412" max="6412" width="17.5" style="507" customWidth="1"/>
    <col min="6413" max="6413" width="7.5" style="507" customWidth="1"/>
    <col min="6414" max="6414" width="10.125" style="507" customWidth="1"/>
    <col min="6415" max="6415" width="7.75" style="507" customWidth="1"/>
    <col min="6416" max="6416" width="7.5" style="507" customWidth="1"/>
    <col min="6417" max="6418" width="3.875" style="507" customWidth="1"/>
    <col min="6419" max="6656" width="9" style="507"/>
    <col min="6657" max="6657" width="5.75" style="507" customWidth="1"/>
    <col min="6658" max="6658" width="4.5" style="507" customWidth="1"/>
    <col min="6659" max="6659" width="17.5" style="507" customWidth="1"/>
    <col min="6660" max="6660" width="7.5" style="507" customWidth="1"/>
    <col min="6661" max="6661" width="10.25" style="507" customWidth="1"/>
    <col min="6662" max="6662" width="7.75" style="507" customWidth="1"/>
    <col min="6663" max="6663" width="7.5" style="507" customWidth="1"/>
    <col min="6664" max="6664" width="3.75" style="507" customWidth="1"/>
    <col min="6665" max="6666" width="3.875" style="507" customWidth="1"/>
    <col min="6667" max="6667" width="4.625" style="507" customWidth="1"/>
    <col min="6668" max="6668" width="17.5" style="507" customWidth="1"/>
    <col min="6669" max="6669" width="7.5" style="507" customWidth="1"/>
    <col min="6670" max="6670" width="10.125" style="507" customWidth="1"/>
    <col min="6671" max="6671" width="7.75" style="507" customWidth="1"/>
    <col min="6672" max="6672" width="7.5" style="507" customWidth="1"/>
    <col min="6673" max="6674" width="3.875" style="507" customWidth="1"/>
    <col min="6675" max="6912" width="9" style="507"/>
    <col min="6913" max="6913" width="5.75" style="507" customWidth="1"/>
    <col min="6914" max="6914" width="4.5" style="507" customWidth="1"/>
    <col min="6915" max="6915" width="17.5" style="507" customWidth="1"/>
    <col min="6916" max="6916" width="7.5" style="507" customWidth="1"/>
    <col min="6917" max="6917" width="10.25" style="507" customWidth="1"/>
    <col min="6918" max="6918" width="7.75" style="507" customWidth="1"/>
    <col min="6919" max="6919" width="7.5" style="507" customWidth="1"/>
    <col min="6920" max="6920" width="3.75" style="507" customWidth="1"/>
    <col min="6921" max="6922" width="3.875" style="507" customWidth="1"/>
    <col min="6923" max="6923" width="4.625" style="507" customWidth="1"/>
    <col min="6924" max="6924" width="17.5" style="507" customWidth="1"/>
    <col min="6925" max="6925" width="7.5" style="507" customWidth="1"/>
    <col min="6926" max="6926" width="10.125" style="507" customWidth="1"/>
    <col min="6927" max="6927" width="7.75" style="507" customWidth="1"/>
    <col min="6928" max="6928" width="7.5" style="507" customWidth="1"/>
    <col min="6929" max="6930" width="3.875" style="507" customWidth="1"/>
    <col min="6931" max="7168" width="9" style="507"/>
    <col min="7169" max="7169" width="5.75" style="507" customWidth="1"/>
    <col min="7170" max="7170" width="4.5" style="507" customWidth="1"/>
    <col min="7171" max="7171" width="17.5" style="507" customWidth="1"/>
    <col min="7172" max="7172" width="7.5" style="507" customWidth="1"/>
    <col min="7173" max="7173" width="10.25" style="507" customWidth="1"/>
    <col min="7174" max="7174" width="7.75" style="507" customWidth="1"/>
    <col min="7175" max="7175" width="7.5" style="507" customWidth="1"/>
    <col min="7176" max="7176" width="3.75" style="507" customWidth="1"/>
    <col min="7177" max="7178" width="3.875" style="507" customWidth="1"/>
    <col min="7179" max="7179" width="4.625" style="507" customWidth="1"/>
    <col min="7180" max="7180" width="17.5" style="507" customWidth="1"/>
    <col min="7181" max="7181" width="7.5" style="507" customWidth="1"/>
    <col min="7182" max="7182" width="10.125" style="507" customWidth="1"/>
    <col min="7183" max="7183" width="7.75" style="507" customWidth="1"/>
    <col min="7184" max="7184" width="7.5" style="507" customWidth="1"/>
    <col min="7185" max="7186" width="3.875" style="507" customWidth="1"/>
    <col min="7187" max="7424" width="9" style="507"/>
    <col min="7425" max="7425" width="5.75" style="507" customWidth="1"/>
    <col min="7426" max="7426" width="4.5" style="507" customWidth="1"/>
    <col min="7427" max="7427" width="17.5" style="507" customWidth="1"/>
    <col min="7428" max="7428" width="7.5" style="507" customWidth="1"/>
    <col min="7429" max="7429" width="10.25" style="507" customWidth="1"/>
    <col min="7430" max="7430" width="7.75" style="507" customWidth="1"/>
    <col min="7431" max="7431" width="7.5" style="507" customWidth="1"/>
    <col min="7432" max="7432" width="3.75" style="507" customWidth="1"/>
    <col min="7433" max="7434" width="3.875" style="507" customWidth="1"/>
    <col min="7435" max="7435" width="4.625" style="507" customWidth="1"/>
    <col min="7436" max="7436" width="17.5" style="507" customWidth="1"/>
    <col min="7437" max="7437" width="7.5" style="507" customWidth="1"/>
    <col min="7438" max="7438" width="10.125" style="507" customWidth="1"/>
    <col min="7439" max="7439" width="7.75" style="507" customWidth="1"/>
    <col min="7440" max="7440" width="7.5" style="507" customWidth="1"/>
    <col min="7441" max="7442" width="3.875" style="507" customWidth="1"/>
    <col min="7443" max="7680" width="9" style="507"/>
    <col min="7681" max="7681" width="5.75" style="507" customWidth="1"/>
    <col min="7682" max="7682" width="4.5" style="507" customWidth="1"/>
    <col min="7683" max="7683" width="17.5" style="507" customWidth="1"/>
    <col min="7684" max="7684" width="7.5" style="507" customWidth="1"/>
    <col min="7685" max="7685" width="10.25" style="507" customWidth="1"/>
    <col min="7686" max="7686" width="7.75" style="507" customWidth="1"/>
    <col min="7687" max="7687" width="7.5" style="507" customWidth="1"/>
    <col min="7688" max="7688" width="3.75" style="507" customWidth="1"/>
    <col min="7689" max="7690" width="3.875" style="507" customWidth="1"/>
    <col min="7691" max="7691" width="4.625" style="507" customWidth="1"/>
    <col min="7692" max="7692" width="17.5" style="507" customWidth="1"/>
    <col min="7693" max="7693" width="7.5" style="507" customWidth="1"/>
    <col min="7694" max="7694" width="10.125" style="507" customWidth="1"/>
    <col min="7695" max="7695" width="7.75" style="507" customWidth="1"/>
    <col min="7696" max="7696" width="7.5" style="507" customWidth="1"/>
    <col min="7697" max="7698" width="3.875" style="507" customWidth="1"/>
    <col min="7699" max="7936" width="9" style="507"/>
    <col min="7937" max="7937" width="5.75" style="507" customWidth="1"/>
    <col min="7938" max="7938" width="4.5" style="507" customWidth="1"/>
    <col min="7939" max="7939" width="17.5" style="507" customWidth="1"/>
    <col min="7940" max="7940" width="7.5" style="507" customWidth="1"/>
    <col min="7941" max="7941" width="10.25" style="507" customWidth="1"/>
    <col min="7942" max="7942" width="7.75" style="507" customWidth="1"/>
    <col min="7943" max="7943" width="7.5" style="507" customWidth="1"/>
    <col min="7944" max="7944" width="3.75" style="507" customWidth="1"/>
    <col min="7945" max="7946" width="3.875" style="507" customWidth="1"/>
    <col min="7947" max="7947" width="4.625" style="507" customWidth="1"/>
    <col min="7948" max="7948" width="17.5" style="507" customWidth="1"/>
    <col min="7949" max="7949" width="7.5" style="507" customWidth="1"/>
    <col min="7950" max="7950" width="10.125" style="507" customWidth="1"/>
    <col min="7951" max="7951" width="7.75" style="507" customWidth="1"/>
    <col min="7952" max="7952" width="7.5" style="507" customWidth="1"/>
    <col min="7953" max="7954" width="3.875" style="507" customWidth="1"/>
    <col min="7955" max="8192" width="9" style="507"/>
    <col min="8193" max="8193" width="5.75" style="507" customWidth="1"/>
    <col min="8194" max="8194" width="4.5" style="507" customWidth="1"/>
    <col min="8195" max="8195" width="17.5" style="507" customWidth="1"/>
    <col min="8196" max="8196" width="7.5" style="507" customWidth="1"/>
    <col min="8197" max="8197" width="10.25" style="507" customWidth="1"/>
    <col min="8198" max="8198" width="7.75" style="507" customWidth="1"/>
    <col min="8199" max="8199" width="7.5" style="507" customWidth="1"/>
    <col min="8200" max="8200" width="3.75" style="507" customWidth="1"/>
    <col min="8201" max="8202" width="3.875" style="507" customWidth="1"/>
    <col min="8203" max="8203" width="4.625" style="507" customWidth="1"/>
    <col min="8204" max="8204" width="17.5" style="507" customWidth="1"/>
    <col min="8205" max="8205" width="7.5" style="507" customWidth="1"/>
    <col min="8206" max="8206" width="10.125" style="507" customWidth="1"/>
    <col min="8207" max="8207" width="7.75" style="507" customWidth="1"/>
    <col min="8208" max="8208" width="7.5" style="507" customWidth="1"/>
    <col min="8209" max="8210" width="3.875" style="507" customWidth="1"/>
    <col min="8211" max="8448" width="9" style="507"/>
    <col min="8449" max="8449" width="5.75" style="507" customWidth="1"/>
    <col min="8450" max="8450" width="4.5" style="507" customWidth="1"/>
    <col min="8451" max="8451" width="17.5" style="507" customWidth="1"/>
    <col min="8452" max="8452" width="7.5" style="507" customWidth="1"/>
    <col min="8453" max="8453" width="10.25" style="507" customWidth="1"/>
    <col min="8454" max="8454" width="7.75" style="507" customWidth="1"/>
    <col min="8455" max="8455" width="7.5" style="507" customWidth="1"/>
    <col min="8456" max="8456" width="3.75" style="507" customWidth="1"/>
    <col min="8457" max="8458" width="3.875" style="507" customWidth="1"/>
    <col min="8459" max="8459" width="4.625" style="507" customWidth="1"/>
    <col min="8460" max="8460" width="17.5" style="507" customWidth="1"/>
    <col min="8461" max="8461" width="7.5" style="507" customWidth="1"/>
    <col min="8462" max="8462" width="10.125" style="507" customWidth="1"/>
    <col min="8463" max="8463" width="7.75" style="507" customWidth="1"/>
    <col min="8464" max="8464" width="7.5" style="507" customWidth="1"/>
    <col min="8465" max="8466" width="3.875" style="507" customWidth="1"/>
    <col min="8467" max="8704" width="9" style="507"/>
    <col min="8705" max="8705" width="5.75" style="507" customWidth="1"/>
    <col min="8706" max="8706" width="4.5" style="507" customWidth="1"/>
    <col min="8707" max="8707" width="17.5" style="507" customWidth="1"/>
    <col min="8708" max="8708" width="7.5" style="507" customWidth="1"/>
    <col min="8709" max="8709" width="10.25" style="507" customWidth="1"/>
    <col min="8710" max="8710" width="7.75" style="507" customWidth="1"/>
    <col min="8711" max="8711" width="7.5" style="507" customWidth="1"/>
    <col min="8712" max="8712" width="3.75" style="507" customWidth="1"/>
    <col min="8713" max="8714" width="3.875" style="507" customWidth="1"/>
    <col min="8715" max="8715" width="4.625" style="507" customWidth="1"/>
    <col min="8716" max="8716" width="17.5" style="507" customWidth="1"/>
    <col min="8717" max="8717" width="7.5" style="507" customWidth="1"/>
    <col min="8718" max="8718" width="10.125" style="507" customWidth="1"/>
    <col min="8719" max="8719" width="7.75" style="507" customWidth="1"/>
    <col min="8720" max="8720" width="7.5" style="507" customWidth="1"/>
    <col min="8721" max="8722" width="3.875" style="507" customWidth="1"/>
    <col min="8723" max="8960" width="9" style="507"/>
    <col min="8961" max="8961" width="5.75" style="507" customWidth="1"/>
    <col min="8962" max="8962" width="4.5" style="507" customWidth="1"/>
    <col min="8963" max="8963" width="17.5" style="507" customWidth="1"/>
    <col min="8964" max="8964" width="7.5" style="507" customWidth="1"/>
    <col min="8965" max="8965" width="10.25" style="507" customWidth="1"/>
    <col min="8966" max="8966" width="7.75" style="507" customWidth="1"/>
    <col min="8967" max="8967" width="7.5" style="507" customWidth="1"/>
    <col min="8968" max="8968" width="3.75" style="507" customWidth="1"/>
    <col min="8969" max="8970" width="3.875" style="507" customWidth="1"/>
    <col min="8971" max="8971" width="4.625" style="507" customWidth="1"/>
    <col min="8972" max="8972" width="17.5" style="507" customWidth="1"/>
    <col min="8973" max="8973" width="7.5" style="507" customWidth="1"/>
    <col min="8974" max="8974" width="10.125" style="507" customWidth="1"/>
    <col min="8975" max="8975" width="7.75" style="507" customWidth="1"/>
    <col min="8976" max="8976" width="7.5" style="507" customWidth="1"/>
    <col min="8977" max="8978" width="3.875" style="507" customWidth="1"/>
    <col min="8979" max="9216" width="9" style="507"/>
    <col min="9217" max="9217" width="5.75" style="507" customWidth="1"/>
    <col min="9218" max="9218" width="4.5" style="507" customWidth="1"/>
    <col min="9219" max="9219" width="17.5" style="507" customWidth="1"/>
    <col min="9220" max="9220" width="7.5" style="507" customWidth="1"/>
    <col min="9221" max="9221" width="10.25" style="507" customWidth="1"/>
    <col min="9222" max="9222" width="7.75" style="507" customWidth="1"/>
    <col min="9223" max="9223" width="7.5" style="507" customWidth="1"/>
    <col min="9224" max="9224" width="3.75" style="507" customWidth="1"/>
    <col min="9225" max="9226" width="3.875" style="507" customWidth="1"/>
    <col min="9227" max="9227" width="4.625" style="507" customWidth="1"/>
    <col min="9228" max="9228" width="17.5" style="507" customWidth="1"/>
    <col min="9229" max="9229" width="7.5" style="507" customWidth="1"/>
    <col min="9230" max="9230" width="10.125" style="507" customWidth="1"/>
    <col min="9231" max="9231" width="7.75" style="507" customWidth="1"/>
    <col min="9232" max="9232" width="7.5" style="507" customWidth="1"/>
    <col min="9233" max="9234" width="3.875" style="507" customWidth="1"/>
    <col min="9235" max="9472" width="9" style="507"/>
    <col min="9473" max="9473" width="5.75" style="507" customWidth="1"/>
    <col min="9474" max="9474" width="4.5" style="507" customWidth="1"/>
    <col min="9475" max="9475" width="17.5" style="507" customWidth="1"/>
    <col min="9476" max="9476" width="7.5" style="507" customWidth="1"/>
    <col min="9477" max="9477" width="10.25" style="507" customWidth="1"/>
    <col min="9478" max="9478" width="7.75" style="507" customWidth="1"/>
    <col min="9479" max="9479" width="7.5" style="507" customWidth="1"/>
    <col min="9480" max="9480" width="3.75" style="507" customWidth="1"/>
    <col min="9481" max="9482" width="3.875" style="507" customWidth="1"/>
    <col min="9483" max="9483" width="4.625" style="507" customWidth="1"/>
    <col min="9484" max="9484" width="17.5" style="507" customWidth="1"/>
    <col min="9485" max="9485" width="7.5" style="507" customWidth="1"/>
    <col min="9486" max="9486" width="10.125" style="507" customWidth="1"/>
    <col min="9487" max="9487" width="7.75" style="507" customWidth="1"/>
    <col min="9488" max="9488" width="7.5" style="507" customWidth="1"/>
    <col min="9489" max="9490" width="3.875" style="507" customWidth="1"/>
    <col min="9491" max="9728" width="9" style="507"/>
    <col min="9729" max="9729" width="5.75" style="507" customWidth="1"/>
    <col min="9730" max="9730" width="4.5" style="507" customWidth="1"/>
    <col min="9731" max="9731" width="17.5" style="507" customWidth="1"/>
    <col min="9732" max="9732" width="7.5" style="507" customWidth="1"/>
    <col min="9733" max="9733" width="10.25" style="507" customWidth="1"/>
    <col min="9734" max="9734" width="7.75" style="507" customWidth="1"/>
    <col min="9735" max="9735" width="7.5" style="507" customWidth="1"/>
    <col min="9736" max="9736" width="3.75" style="507" customWidth="1"/>
    <col min="9737" max="9738" width="3.875" style="507" customWidth="1"/>
    <col min="9739" max="9739" width="4.625" style="507" customWidth="1"/>
    <col min="9740" max="9740" width="17.5" style="507" customWidth="1"/>
    <col min="9741" max="9741" width="7.5" style="507" customWidth="1"/>
    <col min="9742" max="9742" width="10.125" style="507" customWidth="1"/>
    <col min="9743" max="9743" width="7.75" style="507" customWidth="1"/>
    <col min="9744" max="9744" width="7.5" style="507" customWidth="1"/>
    <col min="9745" max="9746" width="3.875" style="507" customWidth="1"/>
    <col min="9747" max="9984" width="9" style="507"/>
    <col min="9985" max="9985" width="5.75" style="507" customWidth="1"/>
    <col min="9986" max="9986" width="4.5" style="507" customWidth="1"/>
    <col min="9987" max="9987" width="17.5" style="507" customWidth="1"/>
    <col min="9988" max="9988" width="7.5" style="507" customWidth="1"/>
    <col min="9989" max="9989" width="10.25" style="507" customWidth="1"/>
    <col min="9990" max="9990" width="7.75" style="507" customWidth="1"/>
    <col min="9991" max="9991" width="7.5" style="507" customWidth="1"/>
    <col min="9992" max="9992" width="3.75" style="507" customWidth="1"/>
    <col min="9993" max="9994" width="3.875" style="507" customWidth="1"/>
    <col min="9995" max="9995" width="4.625" style="507" customWidth="1"/>
    <col min="9996" max="9996" width="17.5" style="507" customWidth="1"/>
    <col min="9997" max="9997" width="7.5" style="507" customWidth="1"/>
    <col min="9998" max="9998" width="10.125" style="507" customWidth="1"/>
    <col min="9999" max="9999" width="7.75" style="507" customWidth="1"/>
    <col min="10000" max="10000" width="7.5" style="507" customWidth="1"/>
    <col min="10001" max="10002" width="3.875" style="507" customWidth="1"/>
    <col min="10003" max="10240" width="9" style="507"/>
    <col min="10241" max="10241" width="5.75" style="507" customWidth="1"/>
    <col min="10242" max="10242" width="4.5" style="507" customWidth="1"/>
    <col min="10243" max="10243" width="17.5" style="507" customWidth="1"/>
    <col min="10244" max="10244" width="7.5" style="507" customWidth="1"/>
    <col min="10245" max="10245" width="10.25" style="507" customWidth="1"/>
    <col min="10246" max="10246" width="7.75" style="507" customWidth="1"/>
    <col min="10247" max="10247" width="7.5" style="507" customWidth="1"/>
    <col min="10248" max="10248" width="3.75" style="507" customWidth="1"/>
    <col min="10249" max="10250" width="3.875" style="507" customWidth="1"/>
    <col min="10251" max="10251" width="4.625" style="507" customWidth="1"/>
    <col min="10252" max="10252" width="17.5" style="507" customWidth="1"/>
    <col min="10253" max="10253" width="7.5" style="507" customWidth="1"/>
    <col min="10254" max="10254" width="10.125" style="507" customWidth="1"/>
    <col min="10255" max="10255" width="7.75" style="507" customWidth="1"/>
    <col min="10256" max="10256" width="7.5" style="507" customWidth="1"/>
    <col min="10257" max="10258" width="3.875" style="507" customWidth="1"/>
    <col min="10259" max="10496" width="9" style="507"/>
    <col min="10497" max="10497" width="5.75" style="507" customWidth="1"/>
    <col min="10498" max="10498" width="4.5" style="507" customWidth="1"/>
    <col min="10499" max="10499" width="17.5" style="507" customWidth="1"/>
    <col min="10500" max="10500" width="7.5" style="507" customWidth="1"/>
    <col min="10501" max="10501" width="10.25" style="507" customWidth="1"/>
    <col min="10502" max="10502" width="7.75" style="507" customWidth="1"/>
    <col min="10503" max="10503" width="7.5" style="507" customWidth="1"/>
    <col min="10504" max="10504" width="3.75" style="507" customWidth="1"/>
    <col min="10505" max="10506" width="3.875" style="507" customWidth="1"/>
    <col min="10507" max="10507" width="4.625" style="507" customWidth="1"/>
    <col min="10508" max="10508" width="17.5" style="507" customWidth="1"/>
    <col min="10509" max="10509" width="7.5" style="507" customWidth="1"/>
    <col min="10510" max="10510" width="10.125" style="507" customWidth="1"/>
    <col min="10511" max="10511" width="7.75" style="507" customWidth="1"/>
    <col min="10512" max="10512" width="7.5" style="507" customWidth="1"/>
    <col min="10513" max="10514" width="3.875" style="507" customWidth="1"/>
    <col min="10515" max="10752" width="9" style="507"/>
    <col min="10753" max="10753" width="5.75" style="507" customWidth="1"/>
    <col min="10754" max="10754" width="4.5" style="507" customWidth="1"/>
    <col min="10755" max="10755" width="17.5" style="507" customWidth="1"/>
    <col min="10756" max="10756" width="7.5" style="507" customWidth="1"/>
    <col min="10757" max="10757" width="10.25" style="507" customWidth="1"/>
    <col min="10758" max="10758" width="7.75" style="507" customWidth="1"/>
    <col min="10759" max="10759" width="7.5" style="507" customWidth="1"/>
    <col min="10760" max="10760" width="3.75" style="507" customWidth="1"/>
    <col min="10761" max="10762" width="3.875" style="507" customWidth="1"/>
    <col min="10763" max="10763" width="4.625" style="507" customWidth="1"/>
    <col min="10764" max="10764" width="17.5" style="507" customWidth="1"/>
    <col min="10765" max="10765" width="7.5" style="507" customWidth="1"/>
    <col min="10766" max="10766" width="10.125" style="507" customWidth="1"/>
    <col min="10767" max="10767" width="7.75" style="507" customWidth="1"/>
    <col min="10768" max="10768" width="7.5" style="507" customWidth="1"/>
    <col min="10769" max="10770" width="3.875" style="507" customWidth="1"/>
    <col min="10771" max="11008" width="9" style="507"/>
    <col min="11009" max="11009" width="5.75" style="507" customWidth="1"/>
    <col min="11010" max="11010" width="4.5" style="507" customWidth="1"/>
    <col min="11011" max="11011" width="17.5" style="507" customWidth="1"/>
    <col min="11012" max="11012" width="7.5" style="507" customWidth="1"/>
    <col min="11013" max="11013" width="10.25" style="507" customWidth="1"/>
    <col min="11014" max="11014" width="7.75" style="507" customWidth="1"/>
    <col min="11015" max="11015" width="7.5" style="507" customWidth="1"/>
    <col min="11016" max="11016" width="3.75" style="507" customWidth="1"/>
    <col min="11017" max="11018" width="3.875" style="507" customWidth="1"/>
    <col min="11019" max="11019" width="4.625" style="507" customWidth="1"/>
    <col min="11020" max="11020" width="17.5" style="507" customWidth="1"/>
    <col min="11021" max="11021" width="7.5" style="507" customWidth="1"/>
    <col min="11022" max="11022" width="10.125" style="507" customWidth="1"/>
    <col min="11023" max="11023" width="7.75" style="507" customWidth="1"/>
    <col min="11024" max="11024" width="7.5" style="507" customWidth="1"/>
    <col min="11025" max="11026" width="3.875" style="507" customWidth="1"/>
    <col min="11027" max="11264" width="9" style="507"/>
    <col min="11265" max="11265" width="5.75" style="507" customWidth="1"/>
    <col min="11266" max="11266" width="4.5" style="507" customWidth="1"/>
    <col min="11267" max="11267" width="17.5" style="507" customWidth="1"/>
    <col min="11268" max="11268" width="7.5" style="507" customWidth="1"/>
    <col min="11269" max="11269" width="10.25" style="507" customWidth="1"/>
    <col min="11270" max="11270" width="7.75" style="507" customWidth="1"/>
    <col min="11271" max="11271" width="7.5" style="507" customWidth="1"/>
    <col min="11272" max="11272" width="3.75" style="507" customWidth="1"/>
    <col min="11273" max="11274" width="3.875" style="507" customWidth="1"/>
    <col min="11275" max="11275" width="4.625" style="507" customWidth="1"/>
    <col min="11276" max="11276" width="17.5" style="507" customWidth="1"/>
    <col min="11277" max="11277" width="7.5" style="507" customWidth="1"/>
    <col min="11278" max="11278" width="10.125" style="507" customWidth="1"/>
    <col min="11279" max="11279" width="7.75" style="507" customWidth="1"/>
    <col min="11280" max="11280" width="7.5" style="507" customWidth="1"/>
    <col min="11281" max="11282" width="3.875" style="507" customWidth="1"/>
    <col min="11283" max="11520" width="9" style="507"/>
    <col min="11521" max="11521" width="5.75" style="507" customWidth="1"/>
    <col min="11522" max="11522" width="4.5" style="507" customWidth="1"/>
    <col min="11523" max="11523" width="17.5" style="507" customWidth="1"/>
    <col min="11524" max="11524" width="7.5" style="507" customWidth="1"/>
    <col min="11525" max="11525" width="10.25" style="507" customWidth="1"/>
    <col min="11526" max="11526" width="7.75" style="507" customWidth="1"/>
    <col min="11527" max="11527" width="7.5" style="507" customWidth="1"/>
    <col min="11528" max="11528" width="3.75" style="507" customWidth="1"/>
    <col min="11529" max="11530" width="3.875" style="507" customWidth="1"/>
    <col min="11531" max="11531" width="4.625" style="507" customWidth="1"/>
    <col min="11532" max="11532" width="17.5" style="507" customWidth="1"/>
    <col min="11533" max="11533" width="7.5" style="507" customWidth="1"/>
    <col min="11534" max="11534" width="10.125" style="507" customWidth="1"/>
    <col min="11535" max="11535" width="7.75" style="507" customWidth="1"/>
    <col min="11536" max="11536" width="7.5" style="507" customWidth="1"/>
    <col min="11537" max="11538" width="3.875" style="507" customWidth="1"/>
    <col min="11539" max="11776" width="9" style="507"/>
    <col min="11777" max="11777" width="5.75" style="507" customWidth="1"/>
    <col min="11778" max="11778" width="4.5" style="507" customWidth="1"/>
    <col min="11779" max="11779" width="17.5" style="507" customWidth="1"/>
    <col min="11780" max="11780" width="7.5" style="507" customWidth="1"/>
    <col min="11781" max="11781" width="10.25" style="507" customWidth="1"/>
    <col min="11782" max="11782" width="7.75" style="507" customWidth="1"/>
    <col min="11783" max="11783" width="7.5" style="507" customWidth="1"/>
    <col min="11784" max="11784" width="3.75" style="507" customWidth="1"/>
    <col min="11785" max="11786" width="3.875" style="507" customWidth="1"/>
    <col min="11787" max="11787" width="4.625" style="507" customWidth="1"/>
    <col min="11788" max="11788" width="17.5" style="507" customWidth="1"/>
    <col min="11789" max="11789" width="7.5" style="507" customWidth="1"/>
    <col min="11790" max="11790" width="10.125" style="507" customWidth="1"/>
    <col min="11791" max="11791" width="7.75" style="507" customWidth="1"/>
    <col min="11792" max="11792" width="7.5" style="507" customWidth="1"/>
    <col min="11793" max="11794" width="3.875" style="507" customWidth="1"/>
    <col min="11795" max="12032" width="9" style="507"/>
    <col min="12033" max="12033" width="5.75" style="507" customWidth="1"/>
    <col min="12034" max="12034" width="4.5" style="507" customWidth="1"/>
    <col min="12035" max="12035" width="17.5" style="507" customWidth="1"/>
    <col min="12036" max="12036" width="7.5" style="507" customWidth="1"/>
    <col min="12037" max="12037" width="10.25" style="507" customWidth="1"/>
    <col min="12038" max="12038" width="7.75" style="507" customWidth="1"/>
    <col min="12039" max="12039" width="7.5" style="507" customWidth="1"/>
    <col min="12040" max="12040" width="3.75" style="507" customWidth="1"/>
    <col min="12041" max="12042" width="3.875" style="507" customWidth="1"/>
    <col min="12043" max="12043" width="4.625" style="507" customWidth="1"/>
    <col min="12044" max="12044" width="17.5" style="507" customWidth="1"/>
    <col min="12045" max="12045" width="7.5" style="507" customWidth="1"/>
    <col min="12046" max="12046" width="10.125" style="507" customWidth="1"/>
    <col min="12047" max="12047" width="7.75" style="507" customWidth="1"/>
    <col min="12048" max="12048" width="7.5" style="507" customWidth="1"/>
    <col min="12049" max="12050" width="3.875" style="507" customWidth="1"/>
    <col min="12051" max="12288" width="9" style="507"/>
    <col min="12289" max="12289" width="5.75" style="507" customWidth="1"/>
    <col min="12290" max="12290" width="4.5" style="507" customWidth="1"/>
    <col min="12291" max="12291" width="17.5" style="507" customWidth="1"/>
    <col min="12292" max="12292" width="7.5" style="507" customWidth="1"/>
    <col min="12293" max="12293" width="10.25" style="507" customWidth="1"/>
    <col min="12294" max="12294" width="7.75" style="507" customWidth="1"/>
    <col min="12295" max="12295" width="7.5" style="507" customWidth="1"/>
    <col min="12296" max="12296" width="3.75" style="507" customWidth="1"/>
    <col min="12297" max="12298" width="3.875" style="507" customWidth="1"/>
    <col min="12299" max="12299" width="4.625" style="507" customWidth="1"/>
    <col min="12300" max="12300" width="17.5" style="507" customWidth="1"/>
    <col min="12301" max="12301" width="7.5" style="507" customWidth="1"/>
    <col min="12302" max="12302" width="10.125" style="507" customWidth="1"/>
    <col min="12303" max="12303" width="7.75" style="507" customWidth="1"/>
    <col min="12304" max="12304" width="7.5" style="507" customWidth="1"/>
    <col min="12305" max="12306" width="3.875" style="507" customWidth="1"/>
    <col min="12307" max="12544" width="9" style="507"/>
    <col min="12545" max="12545" width="5.75" style="507" customWidth="1"/>
    <col min="12546" max="12546" width="4.5" style="507" customWidth="1"/>
    <col min="12547" max="12547" width="17.5" style="507" customWidth="1"/>
    <col min="12548" max="12548" width="7.5" style="507" customWidth="1"/>
    <col min="12549" max="12549" width="10.25" style="507" customWidth="1"/>
    <col min="12550" max="12550" width="7.75" style="507" customWidth="1"/>
    <col min="12551" max="12551" width="7.5" style="507" customWidth="1"/>
    <col min="12552" max="12552" width="3.75" style="507" customWidth="1"/>
    <col min="12553" max="12554" width="3.875" style="507" customWidth="1"/>
    <col min="12555" max="12555" width="4.625" style="507" customWidth="1"/>
    <col min="12556" max="12556" width="17.5" style="507" customWidth="1"/>
    <col min="12557" max="12557" width="7.5" style="507" customWidth="1"/>
    <col min="12558" max="12558" width="10.125" style="507" customWidth="1"/>
    <col min="12559" max="12559" width="7.75" style="507" customWidth="1"/>
    <col min="12560" max="12560" width="7.5" style="507" customWidth="1"/>
    <col min="12561" max="12562" width="3.875" style="507" customWidth="1"/>
    <col min="12563" max="12800" width="9" style="507"/>
    <col min="12801" max="12801" width="5.75" style="507" customWidth="1"/>
    <col min="12802" max="12802" width="4.5" style="507" customWidth="1"/>
    <col min="12803" max="12803" width="17.5" style="507" customWidth="1"/>
    <col min="12804" max="12804" width="7.5" style="507" customWidth="1"/>
    <col min="12805" max="12805" width="10.25" style="507" customWidth="1"/>
    <col min="12806" max="12806" width="7.75" style="507" customWidth="1"/>
    <col min="12807" max="12807" width="7.5" style="507" customWidth="1"/>
    <col min="12808" max="12808" width="3.75" style="507" customWidth="1"/>
    <col min="12809" max="12810" width="3.875" style="507" customWidth="1"/>
    <col min="12811" max="12811" width="4.625" style="507" customWidth="1"/>
    <col min="12812" max="12812" width="17.5" style="507" customWidth="1"/>
    <col min="12813" max="12813" width="7.5" style="507" customWidth="1"/>
    <col min="12814" max="12814" width="10.125" style="507" customWidth="1"/>
    <col min="12815" max="12815" width="7.75" style="507" customWidth="1"/>
    <col min="12816" max="12816" width="7.5" style="507" customWidth="1"/>
    <col min="12817" max="12818" width="3.875" style="507" customWidth="1"/>
    <col min="12819" max="13056" width="9" style="507"/>
    <col min="13057" max="13057" width="5.75" style="507" customWidth="1"/>
    <col min="13058" max="13058" width="4.5" style="507" customWidth="1"/>
    <col min="13059" max="13059" width="17.5" style="507" customWidth="1"/>
    <col min="13060" max="13060" width="7.5" style="507" customWidth="1"/>
    <col min="13061" max="13061" width="10.25" style="507" customWidth="1"/>
    <col min="13062" max="13062" width="7.75" style="507" customWidth="1"/>
    <col min="13063" max="13063" width="7.5" style="507" customWidth="1"/>
    <col min="13064" max="13064" width="3.75" style="507" customWidth="1"/>
    <col min="13065" max="13066" width="3.875" style="507" customWidth="1"/>
    <col min="13067" max="13067" width="4.625" style="507" customWidth="1"/>
    <col min="13068" max="13068" width="17.5" style="507" customWidth="1"/>
    <col min="13069" max="13069" width="7.5" style="507" customWidth="1"/>
    <col min="13070" max="13070" width="10.125" style="507" customWidth="1"/>
    <col min="13071" max="13071" width="7.75" style="507" customWidth="1"/>
    <col min="13072" max="13072" width="7.5" style="507" customWidth="1"/>
    <col min="13073" max="13074" width="3.875" style="507" customWidth="1"/>
    <col min="13075" max="13312" width="9" style="507"/>
    <col min="13313" max="13313" width="5.75" style="507" customWidth="1"/>
    <col min="13314" max="13314" width="4.5" style="507" customWidth="1"/>
    <col min="13315" max="13315" width="17.5" style="507" customWidth="1"/>
    <col min="13316" max="13316" width="7.5" style="507" customWidth="1"/>
    <col min="13317" max="13317" width="10.25" style="507" customWidth="1"/>
    <col min="13318" max="13318" width="7.75" style="507" customWidth="1"/>
    <col min="13319" max="13319" width="7.5" style="507" customWidth="1"/>
    <col min="13320" max="13320" width="3.75" style="507" customWidth="1"/>
    <col min="13321" max="13322" width="3.875" style="507" customWidth="1"/>
    <col min="13323" max="13323" width="4.625" style="507" customWidth="1"/>
    <col min="13324" max="13324" width="17.5" style="507" customWidth="1"/>
    <col min="13325" max="13325" width="7.5" style="507" customWidth="1"/>
    <col min="13326" max="13326" width="10.125" style="507" customWidth="1"/>
    <col min="13327" max="13327" width="7.75" style="507" customWidth="1"/>
    <col min="13328" max="13328" width="7.5" style="507" customWidth="1"/>
    <col min="13329" max="13330" width="3.875" style="507" customWidth="1"/>
    <col min="13331" max="13568" width="9" style="507"/>
    <col min="13569" max="13569" width="5.75" style="507" customWidth="1"/>
    <col min="13570" max="13570" width="4.5" style="507" customWidth="1"/>
    <col min="13571" max="13571" width="17.5" style="507" customWidth="1"/>
    <col min="13572" max="13572" width="7.5" style="507" customWidth="1"/>
    <col min="13573" max="13573" width="10.25" style="507" customWidth="1"/>
    <col min="13574" max="13574" width="7.75" style="507" customWidth="1"/>
    <col min="13575" max="13575" width="7.5" style="507" customWidth="1"/>
    <col min="13576" max="13576" width="3.75" style="507" customWidth="1"/>
    <col min="13577" max="13578" width="3.875" style="507" customWidth="1"/>
    <col min="13579" max="13579" width="4.625" style="507" customWidth="1"/>
    <col min="13580" max="13580" width="17.5" style="507" customWidth="1"/>
    <col min="13581" max="13581" width="7.5" style="507" customWidth="1"/>
    <col min="13582" max="13582" width="10.125" style="507" customWidth="1"/>
    <col min="13583" max="13583" width="7.75" style="507" customWidth="1"/>
    <col min="13584" max="13584" width="7.5" style="507" customWidth="1"/>
    <col min="13585" max="13586" width="3.875" style="507" customWidth="1"/>
    <col min="13587" max="13824" width="9" style="507"/>
    <col min="13825" max="13825" width="5.75" style="507" customWidth="1"/>
    <col min="13826" max="13826" width="4.5" style="507" customWidth="1"/>
    <col min="13827" max="13827" width="17.5" style="507" customWidth="1"/>
    <col min="13828" max="13828" width="7.5" style="507" customWidth="1"/>
    <col min="13829" max="13829" width="10.25" style="507" customWidth="1"/>
    <col min="13830" max="13830" width="7.75" style="507" customWidth="1"/>
    <col min="13831" max="13831" width="7.5" style="507" customWidth="1"/>
    <col min="13832" max="13832" width="3.75" style="507" customWidth="1"/>
    <col min="13833" max="13834" width="3.875" style="507" customWidth="1"/>
    <col min="13835" max="13835" width="4.625" style="507" customWidth="1"/>
    <col min="13836" max="13836" width="17.5" style="507" customWidth="1"/>
    <col min="13837" max="13837" width="7.5" style="507" customWidth="1"/>
    <col min="13838" max="13838" width="10.125" style="507" customWidth="1"/>
    <col min="13839" max="13839" width="7.75" style="507" customWidth="1"/>
    <col min="13840" max="13840" width="7.5" style="507" customWidth="1"/>
    <col min="13841" max="13842" width="3.875" style="507" customWidth="1"/>
    <col min="13843" max="14080" width="9" style="507"/>
    <col min="14081" max="14081" width="5.75" style="507" customWidth="1"/>
    <col min="14082" max="14082" width="4.5" style="507" customWidth="1"/>
    <col min="14083" max="14083" width="17.5" style="507" customWidth="1"/>
    <col min="14084" max="14084" width="7.5" style="507" customWidth="1"/>
    <col min="14085" max="14085" width="10.25" style="507" customWidth="1"/>
    <col min="14086" max="14086" width="7.75" style="507" customWidth="1"/>
    <col min="14087" max="14087" width="7.5" style="507" customWidth="1"/>
    <col min="14088" max="14088" width="3.75" style="507" customWidth="1"/>
    <col min="14089" max="14090" width="3.875" style="507" customWidth="1"/>
    <col min="14091" max="14091" width="4.625" style="507" customWidth="1"/>
    <col min="14092" max="14092" width="17.5" style="507" customWidth="1"/>
    <col min="14093" max="14093" width="7.5" style="507" customWidth="1"/>
    <col min="14094" max="14094" width="10.125" style="507" customWidth="1"/>
    <col min="14095" max="14095" width="7.75" style="507" customWidth="1"/>
    <col min="14096" max="14096" width="7.5" style="507" customWidth="1"/>
    <col min="14097" max="14098" width="3.875" style="507" customWidth="1"/>
    <col min="14099" max="14336" width="9" style="507"/>
    <col min="14337" max="14337" width="5.75" style="507" customWidth="1"/>
    <col min="14338" max="14338" width="4.5" style="507" customWidth="1"/>
    <col min="14339" max="14339" width="17.5" style="507" customWidth="1"/>
    <col min="14340" max="14340" width="7.5" style="507" customWidth="1"/>
    <col min="14341" max="14341" width="10.25" style="507" customWidth="1"/>
    <col min="14342" max="14342" width="7.75" style="507" customWidth="1"/>
    <col min="14343" max="14343" width="7.5" style="507" customWidth="1"/>
    <col min="14344" max="14344" width="3.75" style="507" customWidth="1"/>
    <col min="14345" max="14346" width="3.875" style="507" customWidth="1"/>
    <col min="14347" max="14347" width="4.625" style="507" customWidth="1"/>
    <col min="14348" max="14348" width="17.5" style="507" customWidth="1"/>
    <col min="14349" max="14349" width="7.5" style="507" customWidth="1"/>
    <col min="14350" max="14350" width="10.125" style="507" customWidth="1"/>
    <col min="14351" max="14351" width="7.75" style="507" customWidth="1"/>
    <col min="14352" max="14352" width="7.5" style="507" customWidth="1"/>
    <col min="14353" max="14354" width="3.875" style="507" customWidth="1"/>
    <col min="14355" max="14592" width="9" style="507"/>
    <col min="14593" max="14593" width="5.75" style="507" customWidth="1"/>
    <col min="14594" max="14594" width="4.5" style="507" customWidth="1"/>
    <col min="14595" max="14595" width="17.5" style="507" customWidth="1"/>
    <col min="14596" max="14596" width="7.5" style="507" customWidth="1"/>
    <col min="14597" max="14597" width="10.25" style="507" customWidth="1"/>
    <col min="14598" max="14598" width="7.75" style="507" customWidth="1"/>
    <col min="14599" max="14599" width="7.5" style="507" customWidth="1"/>
    <col min="14600" max="14600" width="3.75" style="507" customWidth="1"/>
    <col min="14601" max="14602" width="3.875" style="507" customWidth="1"/>
    <col min="14603" max="14603" width="4.625" style="507" customWidth="1"/>
    <col min="14604" max="14604" width="17.5" style="507" customWidth="1"/>
    <col min="14605" max="14605" width="7.5" style="507" customWidth="1"/>
    <col min="14606" max="14606" width="10.125" style="507" customWidth="1"/>
    <col min="14607" max="14607" width="7.75" style="507" customWidth="1"/>
    <col min="14608" max="14608" width="7.5" style="507" customWidth="1"/>
    <col min="14609" max="14610" width="3.875" style="507" customWidth="1"/>
    <col min="14611" max="14848" width="9" style="507"/>
    <col min="14849" max="14849" width="5.75" style="507" customWidth="1"/>
    <col min="14850" max="14850" width="4.5" style="507" customWidth="1"/>
    <col min="14851" max="14851" width="17.5" style="507" customWidth="1"/>
    <col min="14852" max="14852" width="7.5" style="507" customWidth="1"/>
    <col min="14853" max="14853" width="10.25" style="507" customWidth="1"/>
    <col min="14854" max="14854" width="7.75" style="507" customWidth="1"/>
    <col min="14855" max="14855" width="7.5" style="507" customWidth="1"/>
    <col min="14856" max="14856" width="3.75" style="507" customWidth="1"/>
    <col min="14857" max="14858" width="3.875" style="507" customWidth="1"/>
    <col min="14859" max="14859" width="4.625" style="507" customWidth="1"/>
    <col min="14860" max="14860" width="17.5" style="507" customWidth="1"/>
    <col min="14861" max="14861" width="7.5" style="507" customWidth="1"/>
    <col min="14862" max="14862" width="10.125" style="507" customWidth="1"/>
    <col min="14863" max="14863" width="7.75" style="507" customWidth="1"/>
    <col min="14864" max="14864" width="7.5" style="507" customWidth="1"/>
    <col min="14865" max="14866" width="3.875" style="507" customWidth="1"/>
    <col min="14867" max="15104" width="9" style="507"/>
    <col min="15105" max="15105" width="5.75" style="507" customWidth="1"/>
    <col min="15106" max="15106" width="4.5" style="507" customWidth="1"/>
    <col min="15107" max="15107" width="17.5" style="507" customWidth="1"/>
    <col min="15108" max="15108" width="7.5" style="507" customWidth="1"/>
    <col min="15109" max="15109" width="10.25" style="507" customWidth="1"/>
    <col min="15110" max="15110" width="7.75" style="507" customWidth="1"/>
    <col min="15111" max="15111" width="7.5" style="507" customWidth="1"/>
    <col min="15112" max="15112" width="3.75" style="507" customWidth="1"/>
    <col min="15113" max="15114" width="3.875" style="507" customWidth="1"/>
    <col min="15115" max="15115" width="4.625" style="507" customWidth="1"/>
    <col min="15116" max="15116" width="17.5" style="507" customWidth="1"/>
    <col min="15117" max="15117" width="7.5" style="507" customWidth="1"/>
    <col min="15118" max="15118" width="10.125" style="507" customWidth="1"/>
    <col min="15119" max="15119" width="7.75" style="507" customWidth="1"/>
    <col min="15120" max="15120" width="7.5" style="507" customWidth="1"/>
    <col min="15121" max="15122" width="3.875" style="507" customWidth="1"/>
    <col min="15123" max="15360" width="9" style="507"/>
    <col min="15361" max="15361" width="5.75" style="507" customWidth="1"/>
    <col min="15362" max="15362" width="4.5" style="507" customWidth="1"/>
    <col min="15363" max="15363" width="17.5" style="507" customWidth="1"/>
    <col min="15364" max="15364" width="7.5" style="507" customWidth="1"/>
    <col min="15365" max="15365" width="10.25" style="507" customWidth="1"/>
    <col min="15366" max="15366" width="7.75" style="507" customWidth="1"/>
    <col min="15367" max="15367" width="7.5" style="507" customWidth="1"/>
    <col min="15368" max="15368" width="3.75" style="507" customWidth="1"/>
    <col min="15369" max="15370" width="3.875" style="507" customWidth="1"/>
    <col min="15371" max="15371" width="4.625" style="507" customWidth="1"/>
    <col min="15372" max="15372" width="17.5" style="507" customWidth="1"/>
    <col min="15373" max="15373" width="7.5" style="507" customWidth="1"/>
    <col min="15374" max="15374" width="10.125" style="507" customWidth="1"/>
    <col min="15375" max="15375" width="7.75" style="507" customWidth="1"/>
    <col min="15376" max="15376" width="7.5" style="507" customWidth="1"/>
    <col min="15377" max="15378" width="3.875" style="507" customWidth="1"/>
    <col min="15379" max="15616" width="9" style="507"/>
    <col min="15617" max="15617" width="5.75" style="507" customWidth="1"/>
    <col min="15618" max="15618" width="4.5" style="507" customWidth="1"/>
    <col min="15619" max="15619" width="17.5" style="507" customWidth="1"/>
    <col min="15620" max="15620" width="7.5" style="507" customWidth="1"/>
    <col min="15621" max="15621" width="10.25" style="507" customWidth="1"/>
    <col min="15622" max="15622" width="7.75" style="507" customWidth="1"/>
    <col min="15623" max="15623" width="7.5" style="507" customWidth="1"/>
    <col min="15624" max="15624" width="3.75" style="507" customWidth="1"/>
    <col min="15625" max="15626" width="3.875" style="507" customWidth="1"/>
    <col min="15627" max="15627" width="4.625" style="507" customWidth="1"/>
    <col min="15628" max="15628" width="17.5" style="507" customWidth="1"/>
    <col min="15629" max="15629" width="7.5" style="507" customWidth="1"/>
    <col min="15630" max="15630" width="10.125" style="507" customWidth="1"/>
    <col min="15631" max="15631" width="7.75" style="507" customWidth="1"/>
    <col min="15632" max="15632" width="7.5" style="507" customWidth="1"/>
    <col min="15633" max="15634" width="3.875" style="507" customWidth="1"/>
    <col min="15635" max="15872" width="9" style="507"/>
    <col min="15873" max="15873" width="5.75" style="507" customWidth="1"/>
    <col min="15874" max="15874" width="4.5" style="507" customWidth="1"/>
    <col min="15875" max="15875" width="17.5" style="507" customWidth="1"/>
    <col min="15876" max="15876" width="7.5" style="507" customWidth="1"/>
    <col min="15877" max="15877" width="10.25" style="507" customWidth="1"/>
    <col min="15878" max="15878" width="7.75" style="507" customWidth="1"/>
    <col min="15879" max="15879" width="7.5" style="507" customWidth="1"/>
    <col min="15880" max="15880" width="3.75" style="507" customWidth="1"/>
    <col min="15881" max="15882" width="3.875" style="507" customWidth="1"/>
    <col min="15883" max="15883" width="4.625" style="507" customWidth="1"/>
    <col min="15884" max="15884" width="17.5" style="507" customWidth="1"/>
    <col min="15885" max="15885" width="7.5" style="507" customWidth="1"/>
    <col min="15886" max="15886" width="10.125" style="507" customWidth="1"/>
    <col min="15887" max="15887" width="7.75" style="507" customWidth="1"/>
    <col min="15888" max="15888" width="7.5" style="507" customWidth="1"/>
    <col min="15889" max="15890" width="3.875" style="507" customWidth="1"/>
    <col min="15891" max="16128" width="9" style="507"/>
    <col min="16129" max="16129" width="5.75" style="507" customWidth="1"/>
    <col min="16130" max="16130" width="4.5" style="507" customWidth="1"/>
    <col min="16131" max="16131" width="17.5" style="507" customWidth="1"/>
    <col min="16132" max="16132" width="7.5" style="507" customWidth="1"/>
    <col min="16133" max="16133" width="10.25" style="507" customWidth="1"/>
    <col min="16134" max="16134" width="7.75" style="507" customWidth="1"/>
    <col min="16135" max="16135" width="7.5" style="507" customWidth="1"/>
    <col min="16136" max="16136" width="3.75" style="507" customWidth="1"/>
    <col min="16137" max="16138" width="3.875" style="507" customWidth="1"/>
    <col min="16139" max="16139" width="4.625" style="507" customWidth="1"/>
    <col min="16140" max="16140" width="17.5" style="507" customWidth="1"/>
    <col min="16141" max="16141" width="7.5" style="507" customWidth="1"/>
    <col min="16142" max="16142" width="10.125" style="507" customWidth="1"/>
    <col min="16143" max="16143" width="7.75" style="507" customWidth="1"/>
    <col min="16144" max="16144" width="7.5" style="507" customWidth="1"/>
    <col min="16145" max="16146" width="3.875" style="507" customWidth="1"/>
    <col min="16147" max="16384" width="9" style="507"/>
  </cols>
  <sheetData>
    <row r="2" spans="2:18" ht="15.75" x14ac:dyDescent="0.25">
      <c r="N2" s="543"/>
    </row>
    <row r="3" spans="2:18" ht="18" x14ac:dyDescent="0.25">
      <c r="D3" s="540" t="s">
        <v>259</v>
      </c>
      <c r="M3" s="517"/>
    </row>
    <row r="4" spans="2:18" ht="18" x14ac:dyDescent="0.25">
      <c r="D4" s="540" t="s">
        <v>258</v>
      </c>
    </row>
    <row r="6" spans="2:18" s="517" customFormat="1" ht="26.25" x14ac:dyDescent="0.4">
      <c r="B6" s="542" t="s">
        <v>257</v>
      </c>
      <c r="D6" s="540"/>
      <c r="F6" s="535"/>
      <c r="G6" s="540"/>
      <c r="H6" s="541"/>
      <c r="I6" s="540"/>
      <c r="J6" s="539" t="str">
        <f>IF(ISNONTEXT('[9]Organizacija natjecanja'!H$2)=TRUE,"",'[9]Organizacija natjecanja'!H$2)</f>
        <v>III ZONA</v>
      </c>
      <c r="N6" s="533" t="str">
        <f>IF(ISNONTEXT('[9]Organizacija natjecanja'!H$11)=TRUE,"",'[9]Organizacija natjecanja'!H$11)</f>
        <v>LOV RIBE UDICOM NA PLOVAK</v>
      </c>
      <c r="O6" s="535"/>
      <c r="Q6" s="538"/>
    </row>
    <row r="7" spans="2:18" s="533" customFormat="1" ht="18" x14ac:dyDescent="0.25">
      <c r="B7" s="536" t="s">
        <v>254</v>
      </c>
      <c r="D7" s="537"/>
      <c r="E7" s="537" t="str">
        <f>IF(ISNONTEXT('[9]Organizacija natjecanja'!H$4)=TRUE,"",'[9]Organizacija natjecanja'!H$4)</f>
        <v>STARA MURA ŽABNIK</v>
      </c>
      <c r="F7" s="535"/>
      <c r="G7" s="537"/>
      <c r="H7" s="513"/>
      <c r="I7" s="536" t="s">
        <v>252</v>
      </c>
      <c r="K7" s="533" t="str">
        <f>IF(ISNONTEXT('[9]Organizacija natjecanja'!H$5)=TRUE,"",'[9]Organizacija natjecanja'!H$5)</f>
        <v>19.05.2024. ŽABNIK</v>
      </c>
      <c r="O7" s="535" t="s">
        <v>250</v>
      </c>
      <c r="P7" s="534" t="str">
        <f>IF(ISNONTEXT('[9]Organizacija natjecanja'!H$9)=TRUE,"",'[9]Organizacija natjecanja'!H$9)</f>
        <v>SENIORI</v>
      </c>
    </row>
    <row r="8" spans="2:18" ht="12" customHeight="1" thickBot="1" x14ac:dyDescent="0.25"/>
    <row r="9" spans="2:18" s="532" customFormat="1" ht="25.5" customHeight="1" thickBot="1" x14ac:dyDescent="0.3">
      <c r="B9" s="531" t="s">
        <v>25</v>
      </c>
      <c r="C9" s="529" t="s">
        <v>3</v>
      </c>
      <c r="D9" s="529" t="s">
        <v>34</v>
      </c>
      <c r="E9" s="529" t="s">
        <v>249</v>
      </c>
      <c r="F9" s="530" t="s">
        <v>36</v>
      </c>
      <c r="G9" s="529" t="s">
        <v>248</v>
      </c>
      <c r="H9" s="792" t="s">
        <v>247</v>
      </c>
      <c r="I9" s="793"/>
      <c r="K9" s="531" t="s">
        <v>25</v>
      </c>
      <c r="L9" s="529" t="s">
        <v>3</v>
      </c>
      <c r="M9" s="529" t="s">
        <v>34</v>
      </c>
      <c r="N9" s="529" t="s">
        <v>249</v>
      </c>
      <c r="O9" s="530" t="s">
        <v>36</v>
      </c>
      <c r="P9" s="529" t="s">
        <v>248</v>
      </c>
      <c r="Q9" s="792" t="s">
        <v>247</v>
      </c>
      <c r="R9" s="793"/>
    </row>
    <row r="10" spans="2:18" ht="12" customHeight="1" thickBot="1" x14ac:dyDescent="0.25">
      <c r="K10" s="510"/>
      <c r="M10" s="510"/>
      <c r="P10" s="510"/>
      <c r="Q10" s="511"/>
      <c r="R10" s="510"/>
    </row>
    <row r="11" spans="2:18" s="549" customFormat="1" ht="15" customHeight="1" x14ac:dyDescent="0.2">
      <c r="B11" s="544">
        <f>IF(ISNUMBER(D11)=TRUE,VLOOKUP(B16,'[9]Obračun rezultata A sektora'!$D$2:$J$51,7,0),"")</f>
        <v>55</v>
      </c>
      <c r="C11" s="545" t="str">
        <f>VLOOKUP(B16,'[9]Obračun rezultata A sektora'!$D$2:$E$51,2,FALSE)</f>
        <v>Matija Lisjak</v>
      </c>
      <c r="D11" s="546">
        <f>VLOOKUP(B16,'[9]Obračun rezultata A sektora'!$D$2:$H$51,5,FALSE)</f>
        <v>19</v>
      </c>
      <c r="E11" s="547">
        <f>IF(AND(ISNUMBER(D11)=TRUE,ISNUMBER(F11)=TRUE),VLOOKUP(B16,'[9]Obračun rezultata A sektora'!$D$2:$I$51,3,FALSE),"")</f>
        <v>1981</v>
      </c>
      <c r="F11" s="523">
        <f>VLOOKUP(B16,'[9]Obračun rezultata A sektora'!D$2:$G$51,4,FALSE)</f>
        <v>6</v>
      </c>
      <c r="G11" s="548">
        <f>VLOOKUP(C11,'[9]Pojedinačni plasman'!$A$6:$G$155,7,FALSE)</f>
        <v>16</v>
      </c>
      <c r="H11" s="786">
        <f>VLOOKUP(B16,'[9]Ekipni plasman'!$B$6:$F$55,5,FALSE)</f>
        <v>1</v>
      </c>
      <c r="I11" s="787"/>
      <c r="K11" s="544">
        <f>IF(ISNUMBER(M11)=TRUE,VLOOKUP(K16,'[9]Obračun rezultata A sektora'!$D$2:$J$51,7,0),"")</f>
        <v>19</v>
      </c>
      <c r="L11" s="545" t="str">
        <f>VLOOKUP(K16,'[9]Obračun rezultata A sektora'!$D$2:$E$51,2,FALSE)</f>
        <v>Martin Sekačić</v>
      </c>
      <c r="M11" s="546">
        <f>VLOOKUP(K16,'[9]Obračun rezultata A sektora'!$D$2:$H$51,5,FALSE)</f>
        <v>7</v>
      </c>
      <c r="N11" s="547">
        <f>IF(AND(ISNUMBER(M11)=TRUE,ISNUMBER(O11)=TRUE),VLOOKUP(K16,'[9]Obračun rezultata A sektora'!$D$2:$I$51,3,FALSE),"")</f>
        <v>2796</v>
      </c>
      <c r="O11" s="523">
        <f>VLOOKUP(K16,'[9]Obračun rezultata A sektora'!D$2:$G$51,4,FALSE)</f>
        <v>3</v>
      </c>
      <c r="P11" s="548">
        <f>VLOOKUP(L11,'[9]Pojedinačni plasman'!$A$6:$G$155,7,FALSE)</f>
        <v>7</v>
      </c>
      <c r="Q11" s="786">
        <f>VLOOKUP(K16,'[9]Ekipni plasman'!$B$6:$F$55,5,FALSE)</f>
        <v>11</v>
      </c>
      <c r="R11" s="787"/>
    </row>
    <row r="12" spans="2:18" s="549" customFormat="1" ht="15" customHeight="1" x14ac:dyDescent="0.2">
      <c r="B12" s="550">
        <f>IF(ISNUMBER(D12)=TRUE,VLOOKUP(B16,'[9]Obračun rezultata B sektora'!$D$2:$J$51,7,0),"")</f>
        <v>56</v>
      </c>
      <c r="C12" s="551" t="str">
        <f>VLOOKUP(B16,'[9]Obračun rezultata B sektora'!$D$2:$E$51,2,FALSE)</f>
        <v>Kristijan Kosmačin</v>
      </c>
      <c r="D12" s="552">
        <f>VLOOKUP(B16,'[9]Obračun rezultata B sektora'!$D$2:$H$51,5,FALSE)</f>
        <v>19</v>
      </c>
      <c r="E12" s="553">
        <f>IF(AND(ISNUMBER(D12)=TRUE,ISNUMBER(F12)=TRUE),VLOOKUP(B16,'[9]Obračun rezultata B sektora'!$D$2:$I$51,3,FALSE),"")</f>
        <v>1688</v>
      </c>
      <c r="F12" s="519">
        <f>VLOOKUP(B16,'[9]Obračun rezultata B sektora'!D$2:$G$51,4,FALSE)</f>
        <v>5</v>
      </c>
      <c r="G12" s="554">
        <f>VLOOKUP(C12,'[9]Pojedinačni plasman'!$A$6:$G$155,7,FALSE)</f>
        <v>15</v>
      </c>
      <c r="H12" s="788"/>
      <c r="I12" s="789"/>
      <c r="K12" s="550">
        <f>IF(ISNUMBER(M12)=TRUE,VLOOKUP(K16,'[9]Obračun rezultata B sektora'!$D$2:$J$51,7,0),"")</f>
        <v>20</v>
      </c>
      <c r="L12" s="551" t="str">
        <f>VLOOKUP(K16,'[9]Obračun rezultata B sektora'!$D$2:$E$51,2,FALSE)</f>
        <v>Bojan Vranić</v>
      </c>
      <c r="M12" s="552">
        <f>VLOOKUP(K16,'[9]Obračun rezultata B sektora'!$D$2:$H$51,5,FALSE)</f>
        <v>7</v>
      </c>
      <c r="N12" s="553">
        <f>IF(AND(ISNUMBER(M12)=TRUE,ISNUMBER(O12)=TRUE),VLOOKUP(K16,'[9]Obračun rezultata B sektora'!$D$2:$I$51,3,FALSE),"")</f>
        <v>450</v>
      </c>
      <c r="O12" s="519">
        <f>VLOOKUP(K16,'[9]Obračun rezultata B sektora'!D$2:$G$51,4,FALSE)</f>
        <v>20</v>
      </c>
      <c r="P12" s="554">
        <f>VLOOKUP(L12,'[9]Pojedinačni plasman'!$A$6:$G$155,7,FALSE)</f>
        <v>57</v>
      </c>
      <c r="Q12" s="788"/>
      <c r="R12" s="789"/>
    </row>
    <row r="13" spans="2:18" s="549" customFormat="1" ht="15" customHeight="1" x14ac:dyDescent="0.2">
      <c r="B13" s="550">
        <f>IF(ISNUMBER(D13)=TRUE,VLOOKUP(B16,'[9]Obračun rezultata C sektora'!$D$2:$J$51,7,0),"")</f>
        <v>57</v>
      </c>
      <c r="C13" s="551" t="str">
        <f>VLOOKUP(B16,'[9]Obračun rezultata C sektora'!$D$2:$E$51,2,FALSE)</f>
        <v>Ivica Bonino Hasan</v>
      </c>
      <c r="D13" s="552">
        <f>VLOOKUP(B16,'[9]Obračun rezultata C sektora'!$D$2:$H$51,5,FALSE)</f>
        <v>19</v>
      </c>
      <c r="E13" s="553">
        <f>IF(AND(ISNUMBER(D13)=TRUE,ISNUMBER(F13)=TRUE),VLOOKUP(B16,'[9]Obračun rezultata C sektora'!$D$2:$I$51,3,FALSE),"")</f>
        <v>2793</v>
      </c>
      <c r="F13" s="519">
        <f>VLOOKUP(B16,'[9]Obračun rezultata C sektora'!D$2:$G$51,4,FALSE)</f>
        <v>1</v>
      </c>
      <c r="G13" s="554">
        <f>VLOOKUP(C13,'[9]Pojedinačni plasman'!$A$6:$G$155,7,FALSE)</f>
        <v>2</v>
      </c>
      <c r="H13" s="788"/>
      <c r="I13" s="789"/>
      <c r="K13" s="550">
        <f>IF(ISNUMBER(M13)=TRUE,VLOOKUP(K16,'[9]Obračun rezultata C sektora'!$D$2:$J$51,7,0),"")</f>
        <v>21</v>
      </c>
      <c r="L13" s="551" t="str">
        <f>VLOOKUP(K16,'[9]Obračun rezultata C sektora'!$D$2:$E$51,2,FALSE)</f>
        <v>Drago Habuš</v>
      </c>
      <c r="M13" s="552">
        <f>VLOOKUP(K16,'[9]Obračun rezultata C sektora'!$D$2:$H$51,5,FALSE)</f>
        <v>7</v>
      </c>
      <c r="N13" s="553">
        <f>IF(AND(ISNUMBER(M13)=TRUE,ISNUMBER(O13)=TRUE),VLOOKUP(K16,'[9]Obračun rezultata C sektora'!$D$2:$I$51,3,FALSE),"")</f>
        <v>986</v>
      </c>
      <c r="O13" s="519">
        <f>VLOOKUP(K16,'[9]Obračun rezultata C sektora'!D$2:$G$51,4,FALSE)</f>
        <v>11</v>
      </c>
      <c r="P13" s="554">
        <f>VLOOKUP(L13,'[9]Pojedinačni plasman'!$A$6:$G$155,7,FALSE)</f>
        <v>33</v>
      </c>
      <c r="Q13" s="788"/>
      <c r="R13" s="789"/>
    </row>
    <row r="14" spans="2:18" s="549" customFormat="1" ht="15" customHeight="1" x14ac:dyDescent="0.2">
      <c r="B14" s="550"/>
      <c r="C14" s="553"/>
      <c r="D14" s="552"/>
      <c r="E14" s="553"/>
      <c r="F14" s="519"/>
      <c r="G14" s="554"/>
      <c r="H14" s="788"/>
      <c r="I14" s="789"/>
      <c r="K14" s="550"/>
      <c r="L14" s="553"/>
      <c r="M14" s="552"/>
      <c r="N14" s="553"/>
      <c r="O14" s="519"/>
      <c r="P14" s="554"/>
      <c r="Q14" s="788"/>
      <c r="R14" s="789"/>
    </row>
    <row r="15" spans="2:18" s="549" customFormat="1" ht="15" customHeight="1" x14ac:dyDescent="0.2">
      <c r="B15" s="550"/>
      <c r="C15" s="553"/>
      <c r="D15" s="552"/>
      <c r="E15" s="553"/>
      <c r="F15" s="519"/>
      <c r="G15" s="554"/>
      <c r="H15" s="788"/>
      <c r="I15" s="789"/>
      <c r="K15" s="550"/>
      <c r="L15" s="553"/>
      <c r="M15" s="552"/>
      <c r="N15" s="553"/>
      <c r="O15" s="519"/>
      <c r="P15" s="554"/>
      <c r="Q15" s="788"/>
      <c r="R15" s="789"/>
    </row>
    <row r="16" spans="2:18" s="517" customFormat="1" ht="21" thickBot="1" x14ac:dyDescent="0.35">
      <c r="B16" s="783" t="str">
        <f>IF(ISNONTEXT('[9]Ekipni plasman'!$B$6)=FALSE,'[9]Ekipni plasman'!$B$6,"")</f>
        <v>VARAŽDIN Interland</v>
      </c>
      <c r="C16" s="784"/>
      <c r="D16" s="785"/>
      <c r="E16" s="516">
        <f>VLOOKUP(B16,'[9]Ekipni plasman'!$B$6:$F$55,3,FALSE)</f>
        <v>6462</v>
      </c>
      <c r="F16" s="515">
        <f>VLOOKUP(B16,'[9]Ekipni plasman'!$B$6:$F$55,2,FALSE)</f>
        <v>12</v>
      </c>
      <c r="G16" s="514"/>
      <c r="H16" s="790"/>
      <c r="I16" s="791"/>
      <c r="K16" s="783" t="str">
        <f>IF(ISNONTEXT('[9]Ekipni plasman'!$B$16)=FALSE,'[9]Ekipni plasman'!$B$16,"")</f>
        <v>AZZURO Varaždin</v>
      </c>
      <c r="L16" s="784"/>
      <c r="M16" s="785"/>
      <c r="N16" s="516">
        <f>VLOOKUP(K16,'[9]Ekipni plasman'!$B$6:$F$55,3,FALSE)</f>
        <v>4232</v>
      </c>
      <c r="O16" s="515">
        <f>VLOOKUP(K16,'[9]Ekipni plasman'!$B$6:$F$55,2,FALSE)</f>
        <v>34</v>
      </c>
      <c r="P16" s="514"/>
      <c r="Q16" s="790"/>
      <c r="R16" s="791"/>
    </row>
    <row r="17" spans="2:18" ht="12" customHeight="1" thickBot="1" x14ac:dyDescent="0.25">
      <c r="K17" s="510"/>
      <c r="M17" s="510"/>
      <c r="P17" s="510"/>
      <c r="Q17" s="511"/>
      <c r="R17" s="510"/>
    </row>
    <row r="18" spans="2:18" s="549" customFormat="1" ht="15" customHeight="1" x14ac:dyDescent="0.2">
      <c r="B18" s="544">
        <f>IF(ISNUMBER(D18)=TRUE,VLOOKUP(B23,'[9]Obračun rezultata A sektora'!$D$2:$J$51,7,0),"")</f>
        <v>40</v>
      </c>
      <c r="C18" s="545" t="str">
        <f>VLOOKUP(B23,'[9]Obračun rezultata A sektora'!$D$2:$E$51,2,FALSE)</f>
        <v>Nenad Jurinić</v>
      </c>
      <c r="D18" s="546">
        <f>VLOOKUP(B23,'[9]Obračun rezultata A sektora'!$D$2:$H$51,5,FALSE)</f>
        <v>14</v>
      </c>
      <c r="E18" s="547">
        <f>IF(AND(ISNUMBER(D18)=TRUE,ISNUMBER(F18)=TRUE),VLOOKUP(B23,'[9]Obračun rezultata A sektora'!$D$2:$I$51,3,FALSE),"")</f>
        <v>2411</v>
      </c>
      <c r="F18" s="523">
        <f>VLOOKUP(B23,'[9]Obračun rezultata A sektora'!D$2:$G$51,4,FALSE)</f>
        <v>4</v>
      </c>
      <c r="G18" s="548">
        <f>VLOOKUP(C18,'[9]Pojedinačni plasman'!$A$6:$G$155,7,FALSE)</f>
        <v>10</v>
      </c>
      <c r="H18" s="786">
        <f>VLOOKUP(B23,'[9]Ekipni plasman'!$B$6:$F$55,5,FALSE)</f>
        <v>2</v>
      </c>
      <c r="I18" s="787"/>
      <c r="K18" s="544">
        <f>IF(ISNUMBER(M18)=TRUE,VLOOKUP(K23,'[9]Obračun rezultata A sektora'!$D$2:$J$51,7,0),"")</f>
        <v>31</v>
      </c>
      <c r="L18" s="545" t="str">
        <f>VLOOKUP(K23,'[9]Obračun rezultata A sektora'!$D$2:$E$51,2,FALSE)</f>
        <v>Matija Habijan</v>
      </c>
      <c r="M18" s="546">
        <f>VLOOKUP(K23,'[9]Obračun rezultata A sektora'!$D$2:$H$51,5,FALSE)</f>
        <v>11</v>
      </c>
      <c r="N18" s="547">
        <f>IF(AND(ISNUMBER(M18)=TRUE,ISNUMBER(O18)=TRUE),VLOOKUP(K23,'[9]Obračun rezultata A sektora'!$D$2:$I$51,3,FALSE),"")</f>
        <v>3555</v>
      </c>
      <c r="O18" s="523">
        <f>VLOOKUP(K23,'[9]Obračun rezultata A sektora'!D$2:$G$51,4,FALSE)</f>
        <v>1</v>
      </c>
      <c r="P18" s="548">
        <f>VLOOKUP(L18,'[9]Pojedinačni plasman'!$A$6:$G$155,7,FALSE)</f>
        <v>1</v>
      </c>
      <c r="Q18" s="786">
        <f>VLOOKUP(K23,'[9]Ekipni plasman'!$B$6:$F$55,5,FALSE)</f>
        <v>12</v>
      </c>
      <c r="R18" s="787"/>
    </row>
    <row r="19" spans="2:18" s="549" customFormat="1" ht="15" customHeight="1" x14ac:dyDescent="0.2">
      <c r="B19" s="550">
        <f>IF(ISNUMBER(D19)=TRUE,VLOOKUP(B23,'[9]Obračun rezultata B sektora'!$D$2:$J$51,7,0),"")</f>
        <v>41</v>
      </c>
      <c r="C19" s="551" t="str">
        <f>VLOOKUP(B23,'[9]Obračun rezultata B sektora'!$D$2:$E$51,2,FALSE)</f>
        <v>Rajmond Pokrivač</v>
      </c>
      <c r="D19" s="552">
        <f>VLOOKUP(B23,'[9]Obračun rezultata B sektora'!$D$2:$H$51,5,FALSE)</f>
        <v>14</v>
      </c>
      <c r="E19" s="553">
        <f>IF(AND(ISNUMBER(D19)=TRUE,ISNUMBER(F19)=TRUE),VLOOKUP(B23,'[9]Obračun rezultata B sektora'!$D$2:$I$51,3,FALSE),"")</f>
        <v>1467</v>
      </c>
      <c r="F19" s="519">
        <f>VLOOKUP(B23,'[9]Obračun rezultata B sektora'!D$2:$G$51,4,FALSE)</f>
        <v>7</v>
      </c>
      <c r="G19" s="554">
        <f>VLOOKUP(C19,'[9]Pojedinačni plasman'!$A$6:$G$155,7,FALSE)</f>
        <v>20</v>
      </c>
      <c r="H19" s="788"/>
      <c r="I19" s="789"/>
      <c r="K19" s="550">
        <f>IF(ISNUMBER(M19)=TRUE,VLOOKUP(K23,'[9]Obračun rezultata B sektora'!$D$2:$J$51,7,0),"")</f>
        <v>32</v>
      </c>
      <c r="L19" s="551" t="str">
        <f>VLOOKUP(K23,'[9]Obračun rezultata B sektora'!$D$2:$E$51,2,FALSE)</f>
        <v>Mladen Škoda</v>
      </c>
      <c r="M19" s="552">
        <f>VLOOKUP(K23,'[9]Obračun rezultata B sektora'!$D$2:$H$51,5,FALSE)</f>
        <v>11</v>
      </c>
      <c r="N19" s="553">
        <f>IF(AND(ISNUMBER(M19)=TRUE,ISNUMBER(O19)=TRUE),VLOOKUP(K23,'[9]Obračun rezultata B sektora'!$D$2:$I$51,3,FALSE),"")</f>
        <v>752</v>
      </c>
      <c r="O19" s="519">
        <f>VLOOKUP(K23,'[9]Obračun rezultata B sektora'!D$2:$G$51,4,FALSE)</f>
        <v>17</v>
      </c>
      <c r="P19" s="554">
        <f>VLOOKUP(L19,'[9]Pojedinačni plasman'!$A$6:$G$155,7,FALSE)</f>
        <v>50</v>
      </c>
      <c r="Q19" s="788"/>
      <c r="R19" s="789"/>
    </row>
    <row r="20" spans="2:18" s="549" customFormat="1" ht="15" customHeight="1" x14ac:dyDescent="0.2">
      <c r="B20" s="550">
        <f>IF(ISNUMBER(D20)=TRUE,VLOOKUP(B23,'[9]Obračun rezultata C sektora'!$D$2:$J$51,7,0),"")</f>
        <v>42</v>
      </c>
      <c r="C20" s="551" t="str">
        <f>VLOOKUP(B23,'[9]Obračun rezultata C sektora'!$D$2:$E$51,2,FALSE)</f>
        <v>Mensur Rošić</v>
      </c>
      <c r="D20" s="552">
        <f>VLOOKUP(B23,'[9]Obračun rezultata C sektora'!$D$2:$H$51,5,FALSE)</f>
        <v>14</v>
      </c>
      <c r="E20" s="553">
        <f>IF(AND(ISNUMBER(D20)=TRUE,ISNUMBER(F20)=TRUE),VLOOKUP(B23,'[9]Obračun rezultata C sektora'!$D$2:$I$51,3,FALSE),"")</f>
        <v>1869</v>
      </c>
      <c r="F20" s="519">
        <f>VLOOKUP(B23,'[9]Obračun rezultata C sektora'!D$2:$G$51,4,FALSE)</f>
        <v>5</v>
      </c>
      <c r="G20" s="554">
        <f>VLOOKUP(C20,'[9]Pojedinačni plasman'!$A$6:$G$155,7,FALSE)</f>
        <v>14</v>
      </c>
      <c r="H20" s="788"/>
      <c r="I20" s="789"/>
      <c r="K20" s="550">
        <f>IF(ISNUMBER(M20)=TRUE,VLOOKUP(K23,'[9]Obračun rezultata C sektora'!$D$2:$J$51,7,0),"")</f>
        <v>33</v>
      </c>
      <c r="L20" s="551" t="str">
        <f>VLOOKUP(K23,'[9]Obračun rezultata C sektora'!$D$2:$E$51,2,FALSE)</f>
        <v>Marko Škoda</v>
      </c>
      <c r="M20" s="552">
        <f>VLOOKUP(K23,'[9]Obračun rezultata C sektora'!$D$2:$H$51,5,FALSE)</f>
        <v>11</v>
      </c>
      <c r="N20" s="553">
        <f>IF(AND(ISNUMBER(M20)=TRUE,ISNUMBER(O20)=TRUE),VLOOKUP(K23,'[9]Obračun rezultata C sektora'!$D$2:$I$51,3,FALSE),"")</f>
        <v>436</v>
      </c>
      <c r="O20" s="519">
        <f>VLOOKUP(K23,'[9]Obračun rezultata C sektora'!D$2:$G$51,4,FALSE)</f>
        <v>17</v>
      </c>
      <c r="P20" s="554">
        <f>VLOOKUP(L20,'[9]Pojedinačni plasman'!$A$6:$G$155,7,FALSE)</f>
        <v>51</v>
      </c>
      <c r="Q20" s="788"/>
      <c r="R20" s="789"/>
    </row>
    <row r="21" spans="2:18" s="549" customFormat="1" ht="15" customHeight="1" x14ac:dyDescent="0.2">
      <c r="B21" s="550"/>
      <c r="C21" s="553"/>
      <c r="D21" s="552"/>
      <c r="E21" s="553"/>
      <c r="F21" s="519"/>
      <c r="G21" s="554"/>
      <c r="H21" s="788"/>
      <c r="I21" s="789"/>
      <c r="K21" s="550"/>
      <c r="L21" s="553"/>
      <c r="M21" s="552"/>
      <c r="N21" s="553"/>
      <c r="O21" s="519"/>
      <c r="P21" s="554"/>
      <c r="Q21" s="788"/>
      <c r="R21" s="789"/>
    </row>
    <row r="22" spans="2:18" s="549" customFormat="1" ht="15" customHeight="1" x14ac:dyDescent="0.2">
      <c r="B22" s="550"/>
      <c r="C22" s="553"/>
      <c r="D22" s="552"/>
      <c r="E22" s="553"/>
      <c r="F22" s="519"/>
      <c r="G22" s="554"/>
      <c r="H22" s="788"/>
      <c r="I22" s="789"/>
      <c r="K22" s="550"/>
      <c r="L22" s="553"/>
      <c r="M22" s="552"/>
      <c r="N22" s="553"/>
      <c r="O22" s="519"/>
      <c r="P22" s="554"/>
      <c r="Q22" s="788"/>
      <c r="R22" s="789"/>
    </row>
    <row r="23" spans="2:18" s="517" customFormat="1" ht="21" thickBot="1" x14ac:dyDescent="0.35">
      <c r="B23" s="783" t="str">
        <f>IF(ISNONTEXT('[9]Ekipni plasman'!$B$7)=FALSE,'[9]Ekipni plasman'!$B$7,"")</f>
        <v>MURA M. Središće</v>
      </c>
      <c r="C23" s="784"/>
      <c r="D23" s="785"/>
      <c r="E23" s="516">
        <f>VLOOKUP(B23,'[9]Ekipni plasman'!$B$6:$F$55,3,FALSE)</f>
        <v>5747</v>
      </c>
      <c r="F23" s="515">
        <f>VLOOKUP(B23,'[9]Ekipni plasman'!$B$6:$F$55,2,FALSE)</f>
        <v>16</v>
      </c>
      <c r="G23" s="514"/>
      <c r="H23" s="790"/>
      <c r="I23" s="791"/>
      <c r="K23" s="783" t="str">
        <f>IF(ISNONTEXT('[9]Ekipni plasman'!$B$17)=FALSE,'[9]Ekipni plasman'!$B$17,"")</f>
        <v>ŽUŽIČKA Kotoriba</v>
      </c>
      <c r="L23" s="784"/>
      <c r="M23" s="785"/>
      <c r="N23" s="516">
        <f>VLOOKUP(K23,'[9]Ekipni plasman'!$B$6:$F$55,3,FALSE)</f>
        <v>4743</v>
      </c>
      <c r="O23" s="515">
        <f>VLOOKUP(K23,'[9]Ekipni plasman'!$B$6:$F$55,2,FALSE)</f>
        <v>35</v>
      </c>
      <c r="P23" s="514"/>
      <c r="Q23" s="790"/>
      <c r="R23" s="791"/>
    </row>
    <row r="24" spans="2:18" ht="12" customHeight="1" thickBot="1" x14ac:dyDescent="0.25">
      <c r="K24" s="510"/>
      <c r="M24" s="510"/>
      <c r="P24" s="510"/>
      <c r="Q24" s="511"/>
      <c r="R24" s="510"/>
    </row>
    <row r="25" spans="2:18" s="549" customFormat="1" ht="15" customHeight="1" x14ac:dyDescent="0.2">
      <c r="B25" s="544">
        <f>IF(ISNUMBER(D25)=TRUE,VLOOKUP(B30,'[9]Obračun rezultata A sektora'!$D$2:$J$51,7,0),"")</f>
        <v>46</v>
      </c>
      <c r="C25" s="545" t="str">
        <f>VLOOKUP(B30,'[9]Obračun rezultata A sektora'!$D$2:$E$51,2,FALSE)</f>
        <v>Goran Lipić</v>
      </c>
      <c r="D25" s="546">
        <f>VLOOKUP(B30,'[9]Obračun rezultata A sektora'!$D$2:$H$51,5,FALSE)</f>
        <v>16</v>
      </c>
      <c r="E25" s="547">
        <f>IF(AND(ISNUMBER(D25)=TRUE,ISNUMBER(F25)=TRUE),VLOOKUP(B30,'[9]Obračun rezultata A sektora'!$D$2:$I$51,3,FALSE),"")</f>
        <v>1674</v>
      </c>
      <c r="F25" s="523">
        <f>VLOOKUP(B30,'[9]Obračun rezultata A sektora'!D$2:$G$51,4,FALSE)</f>
        <v>11</v>
      </c>
      <c r="G25" s="548">
        <f>VLOOKUP(C25,'[9]Pojedinačni plasman'!$A$6:$G$155,7,FALSE)</f>
        <v>30</v>
      </c>
      <c r="H25" s="786">
        <f>VLOOKUP(B30,'[9]Ekipni plasman'!$B$6:$F$55,5,FALSE)</f>
        <v>3</v>
      </c>
      <c r="I25" s="787"/>
      <c r="K25" s="544">
        <f>IF(ISNUMBER(M25)=TRUE,VLOOKUP(K30,'[9]Obračun rezultata A sektora'!$D$2:$J$51,7,0),"")</f>
        <v>22</v>
      </c>
      <c r="L25" s="545" t="str">
        <f>VLOOKUP(K30,'[9]Obračun rezultata A sektora'!$D$2:$E$51,2,FALSE)</f>
        <v>Radmanić Vanja</v>
      </c>
      <c r="M25" s="546">
        <f>VLOOKUP(K30,'[9]Obračun rezultata A sektora'!$D$2:$H$51,5,FALSE)</f>
        <v>8</v>
      </c>
      <c r="N25" s="547">
        <f>IF(AND(ISNUMBER(M25)=TRUE,ISNUMBER(O25)=TRUE),VLOOKUP(K30,'[9]Obračun rezultata A sektora'!$D$2:$I$51,3,FALSE),"")</f>
        <v>1283</v>
      </c>
      <c r="O25" s="523">
        <f>VLOOKUP(K30,'[9]Obračun rezultata A sektora'!D$2:$G$51,4,FALSE)</f>
        <v>15</v>
      </c>
      <c r="P25" s="548">
        <f>VLOOKUP(L25,'[9]Pojedinačni plasman'!$A$6:$G$155,7,FALSE)</f>
        <v>43</v>
      </c>
      <c r="Q25" s="786">
        <f>VLOOKUP(K30,'[9]Ekipni plasman'!$B$6:$F$55,5,FALSE)</f>
        <v>13</v>
      </c>
      <c r="R25" s="787"/>
    </row>
    <row r="26" spans="2:18" s="549" customFormat="1" ht="15" customHeight="1" x14ac:dyDescent="0.2">
      <c r="B26" s="550">
        <f>IF(ISNUMBER(D26)=TRUE,VLOOKUP(B30,'[9]Obračun rezultata B sektora'!$D$2:$J$51,7,0),"")</f>
        <v>47</v>
      </c>
      <c r="C26" s="551" t="str">
        <f>VLOOKUP(B30,'[9]Obračun rezultata B sektora'!$D$2:$E$51,2,FALSE)</f>
        <v>Ljubomir Žuljić</v>
      </c>
      <c r="D26" s="552">
        <f>VLOOKUP(B30,'[9]Obračun rezultata B sektora'!$D$2:$H$51,5,FALSE)</f>
        <v>16</v>
      </c>
      <c r="E26" s="553">
        <f>IF(AND(ISNUMBER(D26)=TRUE,ISNUMBER(F26)=TRUE),VLOOKUP(B30,'[9]Obračun rezultata B sektora'!$D$2:$I$51,3,FALSE),"")</f>
        <v>1791</v>
      </c>
      <c r="F26" s="519">
        <f>VLOOKUP(B30,'[9]Obračun rezultata B sektora'!D$2:$G$51,4,FALSE)</f>
        <v>4</v>
      </c>
      <c r="G26" s="554">
        <f>VLOOKUP(C26,'[9]Pojedinačni plasman'!$A$6:$G$155,7,FALSE)</f>
        <v>12</v>
      </c>
      <c r="H26" s="788"/>
      <c r="I26" s="789"/>
      <c r="K26" s="550">
        <f>IF(ISNUMBER(M26)=TRUE,VLOOKUP(K30,'[9]Obračun rezultata B sektora'!$D$2:$J$51,7,0),"")</f>
        <v>23</v>
      </c>
      <c r="L26" s="551" t="str">
        <f>VLOOKUP(K30,'[9]Obračun rezultata B sektora'!$D$2:$E$51,2,FALSE)</f>
        <v>Špilak Denis</v>
      </c>
      <c r="M26" s="552">
        <f>VLOOKUP(K30,'[9]Obračun rezultata B sektora'!$D$2:$H$51,5,FALSE)</f>
        <v>8</v>
      </c>
      <c r="N26" s="553">
        <f>IF(AND(ISNUMBER(M26)=TRUE,ISNUMBER(O26)=TRUE),VLOOKUP(K30,'[9]Obračun rezultata B sektora'!$D$2:$I$51,3,FALSE),"")</f>
        <v>781</v>
      </c>
      <c r="O26" s="519">
        <f>VLOOKUP(K30,'[9]Obračun rezultata B sektora'!D$2:$G$51,4,FALSE)</f>
        <v>16</v>
      </c>
      <c r="P26" s="554">
        <f>VLOOKUP(L26,'[9]Pojedinačni plasman'!$A$6:$G$155,7,FALSE)</f>
        <v>47</v>
      </c>
      <c r="Q26" s="788"/>
      <c r="R26" s="789"/>
    </row>
    <row r="27" spans="2:18" s="549" customFormat="1" ht="15" customHeight="1" x14ac:dyDescent="0.2">
      <c r="B27" s="550">
        <f>IF(ISNUMBER(D27)=TRUE,VLOOKUP(B30,'[9]Obračun rezultata C sektora'!$D$2:$J$51,7,0),"")</f>
        <v>48</v>
      </c>
      <c r="C27" s="551" t="str">
        <f>VLOOKUP(B30,'[9]Obračun rezultata C sektora'!$D$2:$E$51,2,FALSE)</f>
        <v>Dragutin Vadlja</v>
      </c>
      <c r="D27" s="552">
        <f>VLOOKUP(B30,'[9]Obračun rezultata C sektora'!$D$2:$H$51,5,FALSE)</f>
        <v>16</v>
      </c>
      <c r="E27" s="553">
        <f>IF(AND(ISNUMBER(D27)=TRUE,ISNUMBER(F27)=TRUE),VLOOKUP(B30,'[9]Obračun rezultata C sektora'!$D$2:$I$51,3,FALSE),"")</f>
        <v>2253</v>
      </c>
      <c r="F27" s="519">
        <f>VLOOKUP(B30,'[9]Obračun rezultata C sektora'!D$2:$G$51,4,FALSE)</f>
        <v>2</v>
      </c>
      <c r="G27" s="554">
        <f>VLOOKUP(C27,'[9]Pojedinačni plasman'!$A$6:$G$155,7,FALSE)</f>
        <v>5</v>
      </c>
      <c r="H27" s="788"/>
      <c r="I27" s="789"/>
      <c r="K27" s="550">
        <f>IF(ISNUMBER(M27)=TRUE,VLOOKUP(K30,'[9]Obračun rezultata C sektora'!$D$2:$J$51,7,0),"")</f>
        <v>24</v>
      </c>
      <c r="L27" s="551" t="str">
        <f>VLOOKUP(K30,'[9]Obračun rezultata C sektora'!$D$2:$E$51,2,FALSE)</f>
        <v>Sabolić Željko</v>
      </c>
      <c r="M27" s="552">
        <f>VLOOKUP(K30,'[9]Obračun rezultata C sektora'!$D$2:$H$51,5,FALSE)</f>
        <v>8</v>
      </c>
      <c r="N27" s="553">
        <f>IF(AND(ISNUMBER(M27)=TRUE,ISNUMBER(O27)=TRUE),VLOOKUP(K30,'[9]Obračun rezultata C sektora'!$D$2:$I$51,3,FALSE),"")</f>
        <v>1964</v>
      </c>
      <c r="O27" s="519">
        <f>VLOOKUP(K30,'[9]Obračun rezultata C sektora'!D$2:$G$51,4,FALSE)</f>
        <v>4</v>
      </c>
      <c r="P27" s="554">
        <f>VLOOKUP(L27,'[9]Pojedinačni plasman'!$A$6:$G$155,7,FALSE)</f>
        <v>11</v>
      </c>
      <c r="Q27" s="788"/>
      <c r="R27" s="789"/>
    </row>
    <row r="28" spans="2:18" s="549" customFormat="1" ht="15" customHeight="1" x14ac:dyDescent="0.2">
      <c r="B28" s="550"/>
      <c r="C28" s="553"/>
      <c r="D28" s="552"/>
      <c r="E28" s="553"/>
      <c r="F28" s="519"/>
      <c r="G28" s="554"/>
      <c r="H28" s="788"/>
      <c r="I28" s="789"/>
      <c r="K28" s="550"/>
      <c r="L28" s="553"/>
      <c r="M28" s="552"/>
      <c r="N28" s="553"/>
      <c r="O28" s="519"/>
      <c r="P28" s="554"/>
      <c r="Q28" s="788"/>
      <c r="R28" s="789"/>
    </row>
    <row r="29" spans="2:18" s="549" customFormat="1" ht="15" customHeight="1" x14ac:dyDescent="0.2">
      <c r="B29" s="550"/>
      <c r="C29" s="553"/>
      <c r="D29" s="552"/>
      <c r="E29" s="553"/>
      <c r="F29" s="519"/>
      <c r="G29" s="554"/>
      <c r="H29" s="788"/>
      <c r="I29" s="789"/>
      <c r="K29" s="550"/>
      <c r="L29" s="553"/>
      <c r="M29" s="552"/>
      <c r="N29" s="553"/>
      <c r="O29" s="519"/>
      <c r="P29" s="554"/>
      <c r="Q29" s="788"/>
      <c r="R29" s="789"/>
    </row>
    <row r="30" spans="2:18" s="517" customFormat="1" ht="21" thickBot="1" x14ac:dyDescent="0.35">
      <c r="B30" s="783" t="str">
        <f>IF(ISNONTEXT('[9]Ekipni plasman'!$B$8)=FALSE,'[9]Ekipni plasman'!$B$8,"")</f>
        <v>LINJAK Palovec</v>
      </c>
      <c r="C30" s="784"/>
      <c r="D30" s="785"/>
      <c r="E30" s="516">
        <f>VLOOKUP(B30,'[9]Ekipni plasman'!$B$6:$F$55,3,FALSE)</f>
        <v>5718</v>
      </c>
      <c r="F30" s="515">
        <f>VLOOKUP(B30,'[9]Ekipni plasman'!$B$6:$F$55,2,FALSE)</f>
        <v>17</v>
      </c>
      <c r="G30" s="514"/>
      <c r="H30" s="790"/>
      <c r="I30" s="791"/>
      <c r="K30" s="783" t="str">
        <f>IF(ISNONTEXT('[9]Ekipni plasman'!$B$18)=FALSE,'[9]Ekipni plasman'!$B$18,"")</f>
        <v>SOM Kotoriba</v>
      </c>
      <c r="L30" s="784"/>
      <c r="M30" s="785"/>
      <c r="N30" s="516">
        <f>VLOOKUP(K30,'[9]Ekipni plasman'!$B$6:$F$55,3,FALSE)</f>
        <v>4028</v>
      </c>
      <c r="O30" s="515">
        <f>VLOOKUP(K30,'[9]Ekipni plasman'!$B$6:$F$55,2,FALSE)</f>
        <v>35</v>
      </c>
      <c r="P30" s="514"/>
      <c r="Q30" s="790"/>
      <c r="R30" s="791"/>
    </row>
    <row r="31" spans="2:18" ht="12" customHeight="1" thickBot="1" x14ac:dyDescent="0.25">
      <c r="K31" s="510"/>
      <c r="M31" s="510"/>
      <c r="P31" s="510"/>
      <c r="Q31" s="511"/>
      <c r="R31" s="510"/>
    </row>
    <row r="32" spans="2:18" s="549" customFormat="1" ht="15" customHeight="1" x14ac:dyDescent="0.2">
      <c r="B32" s="544">
        <f>IF(ISNUMBER(D32)=TRUE,VLOOKUP(B37,'[9]Obračun rezultata A sektora'!$D$2:$J$51,7,0),"")</f>
        <v>43</v>
      </c>
      <c r="C32" s="545" t="str">
        <f>VLOOKUP(B37,'[9]Obračun rezultata A sektora'!$D$2:$E$51,2,FALSE)</f>
        <v>Igor Mihalac</v>
      </c>
      <c r="D32" s="546">
        <f>VLOOKUP(B37,'[9]Obračun rezultata A sektora'!$D$2:$H$51,5,FALSE)</f>
        <v>15</v>
      </c>
      <c r="E32" s="547">
        <f>IF(AND(ISNUMBER(D32)=TRUE,ISNUMBER(F32)=TRUE),VLOOKUP(B37,'[9]Obračun rezultata A sektora'!$D$2:$I$51,3,FALSE),"")</f>
        <v>3309</v>
      </c>
      <c r="F32" s="523">
        <f>VLOOKUP(B37,'[9]Obračun rezultata A sektora'!D$2:$G$51,4,FALSE)</f>
        <v>2</v>
      </c>
      <c r="G32" s="548">
        <f>VLOOKUP(C32,'[9]Pojedinačni plasman'!$A$6:$G$155,7,FALSE)</f>
        <v>4</v>
      </c>
      <c r="H32" s="786">
        <f>VLOOKUP(B37,'[9]Ekipni plasman'!$B$6:$F$55,5,FALSE)</f>
        <v>4</v>
      </c>
      <c r="I32" s="787"/>
      <c r="K32" s="544">
        <f>IF(ISNUMBER(M32)=TRUE,VLOOKUP(K37,'[9]Obračun rezultata A sektora'!$D$2:$J$51,7,0),"")</f>
        <v>10</v>
      </c>
      <c r="L32" s="545" t="str">
        <f>VLOOKUP(K37,'[9]Obračun rezultata A sektora'!$D$2:$E$51,2,FALSE)</f>
        <v>Goroslav Grabarić</v>
      </c>
      <c r="M32" s="546">
        <f>VLOOKUP(K37,'[9]Obračun rezultata A sektora'!$D$2:$H$51,5,FALSE)</f>
        <v>4</v>
      </c>
      <c r="N32" s="547">
        <f>IF(AND(ISNUMBER(M32)=TRUE,ISNUMBER(O32)=TRUE),VLOOKUP(K37,'[9]Obračun rezultata A sektora'!$D$2:$I$51,3,FALSE),"")</f>
        <v>1430</v>
      </c>
      <c r="O32" s="523">
        <f>VLOOKUP(K37,'[9]Obračun rezultata A sektora'!D$2:$G$51,4,FALSE)</f>
        <v>14</v>
      </c>
      <c r="P32" s="548">
        <f>VLOOKUP(L32,'[9]Pojedinačni plasman'!$A$6:$G$155,7,FALSE)</f>
        <v>40</v>
      </c>
      <c r="Q32" s="786">
        <f>VLOOKUP(K37,'[9]Ekipni plasman'!$B$6:$F$55,5,FALSE)</f>
        <v>14</v>
      </c>
      <c r="R32" s="787"/>
    </row>
    <row r="33" spans="2:18" s="549" customFormat="1" ht="15" customHeight="1" x14ac:dyDescent="0.2">
      <c r="B33" s="550">
        <f>IF(ISNUMBER(D33)=TRUE,VLOOKUP(B37,'[9]Obračun rezultata B sektora'!$D$2:$J$51,7,0),"")</f>
        <v>44</v>
      </c>
      <c r="C33" s="551" t="str">
        <f>VLOOKUP(B37,'[9]Obračun rezultata B sektora'!$D$2:$E$51,2,FALSE)</f>
        <v>Mihael Pongrac</v>
      </c>
      <c r="D33" s="552">
        <f>VLOOKUP(B37,'[9]Obračun rezultata B sektora'!$D$2:$H$51,5,FALSE)</f>
        <v>15</v>
      </c>
      <c r="E33" s="553">
        <f>IF(AND(ISNUMBER(D33)=TRUE,ISNUMBER(F33)=TRUE),VLOOKUP(B37,'[9]Obračun rezultata B sektora'!$D$2:$I$51,3,FALSE),"")</f>
        <v>2051</v>
      </c>
      <c r="F33" s="519">
        <f>VLOOKUP(B37,'[9]Obračun rezultata B sektora'!D$2:$G$51,4,FALSE)</f>
        <v>3</v>
      </c>
      <c r="G33" s="554">
        <f>VLOOKUP(C33,'[9]Pojedinačni plasman'!$A$6:$G$155,7,FALSE)</f>
        <v>9</v>
      </c>
      <c r="H33" s="788"/>
      <c r="I33" s="789"/>
      <c r="K33" s="550">
        <f>IF(ISNUMBER(M33)=TRUE,VLOOKUP(K37,'[9]Obračun rezultata B sektora'!$D$2:$J$51,7,0),"")</f>
        <v>11</v>
      </c>
      <c r="L33" s="551" t="str">
        <f>VLOOKUP(K37,'[9]Obračun rezultata B sektora'!$D$2:$E$51,2,FALSE)</f>
        <v>Dražen Filipović</v>
      </c>
      <c r="M33" s="552">
        <f>VLOOKUP(K37,'[9]Obračun rezultata B sektora'!$D$2:$H$51,5,FALSE)</f>
        <v>4</v>
      </c>
      <c r="N33" s="553">
        <f>IF(AND(ISNUMBER(M33)=TRUE,ISNUMBER(O33)=TRUE),VLOOKUP(K37,'[9]Obračun rezultata B sektora'!$D$2:$I$51,3,FALSE),"")</f>
        <v>1400</v>
      </c>
      <c r="O33" s="519">
        <f>VLOOKUP(K37,'[9]Obračun rezultata B sektora'!D$2:$G$51,4,FALSE)</f>
        <v>8</v>
      </c>
      <c r="P33" s="554">
        <f>VLOOKUP(L33,'[9]Pojedinačni plasman'!$A$6:$G$155,7,FALSE)</f>
        <v>23</v>
      </c>
      <c r="Q33" s="788"/>
      <c r="R33" s="789"/>
    </row>
    <row r="34" spans="2:18" s="549" customFormat="1" ht="15" customHeight="1" x14ac:dyDescent="0.2">
      <c r="B34" s="550">
        <f>IF(ISNUMBER(D34)=TRUE,VLOOKUP(B37,'[9]Obračun rezultata C sektora'!$D$2:$J$51,7,0),"")</f>
        <v>45</v>
      </c>
      <c r="C34" s="551" t="str">
        <f>VLOOKUP(B37,'[9]Obračun rezultata C sektora'!$D$2:$E$51,2,FALSE)</f>
        <v>Luka Pozderec</v>
      </c>
      <c r="D34" s="552">
        <f>VLOOKUP(B37,'[9]Obračun rezultata C sektora'!$D$2:$H$51,5,FALSE)</f>
        <v>15</v>
      </c>
      <c r="E34" s="553">
        <f>IF(AND(ISNUMBER(D34)=TRUE,ISNUMBER(F34)=TRUE),VLOOKUP(B37,'[9]Obračun rezultata C sektora'!$D$2:$I$51,3,FALSE),"")</f>
        <v>582</v>
      </c>
      <c r="F34" s="519">
        <f>VLOOKUP(B37,'[9]Obračun rezultata C sektora'!D$2:$G$51,4,FALSE)</f>
        <v>15</v>
      </c>
      <c r="G34" s="554">
        <f>VLOOKUP(C34,'[9]Pojedinačni plasman'!$A$6:$G$155,7,FALSE)</f>
        <v>44</v>
      </c>
      <c r="H34" s="788"/>
      <c r="I34" s="789"/>
      <c r="K34" s="550">
        <f>IF(ISNUMBER(M34)=TRUE,VLOOKUP(K37,'[9]Obračun rezultata C sektora'!$D$2:$J$51,7,0),"")</f>
        <v>12</v>
      </c>
      <c r="L34" s="551" t="str">
        <f>VLOOKUP(K37,'[9]Obračun rezultata C sektora'!$D$2:$E$51,2,FALSE)</f>
        <v>Damir Zrinski</v>
      </c>
      <c r="M34" s="552">
        <f>VLOOKUP(K37,'[9]Obračun rezultata C sektora'!$D$2:$H$51,5,FALSE)</f>
        <v>4</v>
      </c>
      <c r="N34" s="553">
        <f>IF(AND(ISNUMBER(M34)=TRUE,ISNUMBER(O34)=TRUE),VLOOKUP(K37,'[9]Obračun rezultata C sektora'!$D$2:$I$51,3,FALSE),"")</f>
        <v>818</v>
      </c>
      <c r="O34" s="519">
        <f>VLOOKUP(K37,'[9]Obračun rezultata C sektora'!D$2:$G$51,4,FALSE)</f>
        <v>13</v>
      </c>
      <c r="P34" s="554">
        <f>VLOOKUP(L34,'[9]Pojedinačni plasman'!$A$6:$G$155,7,FALSE)</f>
        <v>39</v>
      </c>
      <c r="Q34" s="788"/>
      <c r="R34" s="789"/>
    </row>
    <row r="35" spans="2:18" s="549" customFormat="1" ht="15" customHeight="1" x14ac:dyDescent="0.2">
      <c r="B35" s="550"/>
      <c r="C35" s="553"/>
      <c r="D35" s="552"/>
      <c r="E35" s="553"/>
      <c r="F35" s="519"/>
      <c r="G35" s="554"/>
      <c r="H35" s="788"/>
      <c r="I35" s="789"/>
      <c r="K35" s="550"/>
      <c r="L35" s="553"/>
      <c r="M35" s="552"/>
      <c r="N35" s="553"/>
      <c r="O35" s="519"/>
      <c r="P35" s="554"/>
      <c r="Q35" s="788"/>
      <c r="R35" s="789"/>
    </row>
    <row r="36" spans="2:18" s="549" customFormat="1" ht="15" customHeight="1" x14ac:dyDescent="0.2">
      <c r="B36" s="550"/>
      <c r="C36" s="553"/>
      <c r="D36" s="552"/>
      <c r="E36" s="553"/>
      <c r="F36" s="519"/>
      <c r="G36" s="554"/>
      <c r="H36" s="788"/>
      <c r="I36" s="789"/>
      <c r="K36" s="550"/>
      <c r="L36" s="553"/>
      <c r="M36" s="552"/>
      <c r="N36" s="553"/>
      <c r="O36" s="519"/>
      <c r="P36" s="554"/>
      <c r="Q36" s="788"/>
      <c r="R36" s="789"/>
    </row>
    <row r="37" spans="2:18" s="517" customFormat="1" ht="21" thickBot="1" x14ac:dyDescent="0.35">
      <c r="B37" s="783" t="str">
        <f>IF(ISNONTEXT('[9]Ekipni plasman'!$B$9)=FALSE,'[9]Ekipni plasman'!$B$9,"")</f>
        <v>KLEN COLMIC S. Marija</v>
      </c>
      <c r="C37" s="784"/>
      <c r="D37" s="785"/>
      <c r="E37" s="516">
        <f>VLOOKUP(B37,'[9]Ekipni plasman'!$B$6:$F$55,3,FALSE)</f>
        <v>5942</v>
      </c>
      <c r="F37" s="515">
        <f>VLOOKUP(B37,'[9]Ekipni plasman'!$B$6:$F$55,2,FALSE)</f>
        <v>20</v>
      </c>
      <c r="G37" s="514"/>
      <c r="H37" s="790"/>
      <c r="I37" s="791"/>
      <c r="K37" s="783" t="str">
        <f>IF(ISNONTEXT('[9]Ekipni plasman'!$B$19)=FALSE,'[9]Ekipni plasman'!$B$19,"")</f>
        <v>LUDBREG Ludbreg</v>
      </c>
      <c r="L37" s="784"/>
      <c r="M37" s="785"/>
      <c r="N37" s="516">
        <f>VLOOKUP(K37,'[9]Ekipni plasman'!$B$6:$F$55,3,FALSE)</f>
        <v>3648</v>
      </c>
      <c r="O37" s="515">
        <f>VLOOKUP(K37,'[9]Ekipni plasman'!$B$6:$F$55,2,FALSE)</f>
        <v>35</v>
      </c>
      <c r="P37" s="514"/>
      <c r="Q37" s="790"/>
      <c r="R37" s="791"/>
    </row>
    <row r="38" spans="2:18" ht="12" customHeight="1" thickBot="1" x14ac:dyDescent="0.25">
      <c r="K38" s="510"/>
      <c r="M38" s="510"/>
      <c r="P38" s="510"/>
      <c r="Q38" s="511"/>
      <c r="R38" s="510"/>
    </row>
    <row r="39" spans="2:18" s="549" customFormat="1" ht="15" customHeight="1" x14ac:dyDescent="0.2">
      <c r="B39" s="544">
        <f>IF(ISNUMBER(D39)=TRUE,VLOOKUP(B44,'[9]Obračun rezultata A sektora'!$D$2:$J$51,7,0),"")</f>
        <v>49</v>
      </c>
      <c r="C39" s="545" t="str">
        <f>VLOOKUP(B44,'[9]Obračun rezultata A sektora'!$D$2:$E$51,2,FALSE)</f>
        <v>Mario Lončar</v>
      </c>
      <c r="D39" s="546">
        <f>VLOOKUP(B44,'[9]Obračun rezultata A sektora'!$D$2:$H$51,5,FALSE)</f>
        <v>17</v>
      </c>
      <c r="E39" s="547">
        <f>IF(AND(ISNUMBER(D39)=TRUE,ISNUMBER(F39)=TRUE),VLOOKUP(B44,'[9]Obračun rezultata A sektora'!$D$2:$I$51,3,FALSE),"")</f>
        <v>1803</v>
      </c>
      <c r="F39" s="523">
        <f>VLOOKUP(B44,'[9]Obračun rezultata A sektora'!D$2:$G$51,4,FALSE)</f>
        <v>9</v>
      </c>
      <c r="G39" s="548">
        <f>VLOOKUP(C39,'[9]Pojedinačni plasman'!$A$6:$G$155,7,FALSE)</f>
        <v>25</v>
      </c>
      <c r="H39" s="786">
        <f>VLOOKUP(B44,'[9]Ekipni plasman'!$B$6:$F$55,5,FALSE)</f>
        <v>5</v>
      </c>
      <c r="I39" s="787"/>
      <c r="K39" s="544">
        <f>IF(ISNUMBER(M39)=TRUE,VLOOKUP(K44,'[9]Obračun rezultata A sektora'!$D$2:$J$51,7,0),"")</f>
        <v>25</v>
      </c>
      <c r="L39" s="545" t="str">
        <f>VLOOKUP(K44,'[9]Obračun rezultata A sektora'!$D$2:$E$51,2,FALSE)</f>
        <v>Stanko Oblaković</v>
      </c>
      <c r="M39" s="546">
        <f>VLOOKUP(K44,'[9]Obračun rezultata A sektora'!$D$2:$H$51,5,FALSE)</f>
        <v>9</v>
      </c>
      <c r="N39" s="547">
        <f>IF(AND(ISNUMBER(M39)=TRUE,ISNUMBER(O39)=TRUE),VLOOKUP(K44,'[9]Obračun rezultata A sektora'!$D$2:$I$51,3,FALSE),"")</f>
        <v>267</v>
      </c>
      <c r="O39" s="523">
        <f>VLOOKUP(K44,'[9]Obračun rezultata A sektora'!D$2:$G$51,4,FALSE)</f>
        <v>19</v>
      </c>
      <c r="P39" s="548">
        <f>VLOOKUP(L39,'[9]Pojedinačni plasman'!$A$6:$G$155,7,FALSE)</f>
        <v>56</v>
      </c>
      <c r="Q39" s="786">
        <f>VLOOKUP(K44,'[9]Ekipni plasman'!$B$6:$F$55,5,FALSE)</f>
        <v>15</v>
      </c>
      <c r="R39" s="787"/>
    </row>
    <row r="40" spans="2:18" s="549" customFormat="1" ht="15" customHeight="1" x14ac:dyDescent="0.2">
      <c r="B40" s="550">
        <f>IF(ISNUMBER(D40)=TRUE,VLOOKUP(B44,'[9]Obračun rezultata B sektora'!$D$2:$J$51,7,0),"")</f>
        <v>50</v>
      </c>
      <c r="C40" s="551" t="str">
        <f>VLOOKUP(B44,'[9]Obračun rezultata B sektora'!$D$2:$E$51,2,FALSE)</f>
        <v>Kruno Milić</v>
      </c>
      <c r="D40" s="552">
        <f>VLOOKUP(B44,'[9]Obračun rezultata B sektora'!$D$2:$H$51,5,FALSE)</f>
        <v>17</v>
      </c>
      <c r="E40" s="553">
        <f>IF(AND(ISNUMBER(D40)=TRUE,ISNUMBER(F40)=TRUE),VLOOKUP(B44,'[9]Obračun rezultata B sektora'!$D$2:$I$51,3,FALSE),"")</f>
        <v>2299</v>
      </c>
      <c r="F40" s="519">
        <f>VLOOKUP(B44,'[9]Obračun rezultata B sektora'!D$2:$G$51,4,FALSE)</f>
        <v>1</v>
      </c>
      <c r="G40" s="554">
        <f>VLOOKUP(C40,'[9]Pojedinačni plasman'!$A$6:$G$155,7,FALSE)</f>
        <v>3</v>
      </c>
      <c r="H40" s="788"/>
      <c r="I40" s="789"/>
      <c r="K40" s="550">
        <f>IF(ISNUMBER(M40)=TRUE,VLOOKUP(K44,'[9]Obračun rezultata B sektora'!$D$2:$J$51,7,0),"")</f>
        <v>26</v>
      </c>
      <c r="L40" s="551" t="str">
        <f>VLOOKUP(K44,'[9]Obračun rezultata B sektora'!$D$2:$E$51,2,FALSE)</f>
        <v>Petar Klaus</v>
      </c>
      <c r="M40" s="552">
        <f>VLOOKUP(K44,'[9]Obračun rezultata B sektora'!$D$2:$H$51,5,FALSE)</f>
        <v>9</v>
      </c>
      <c r="N40" s="553">
        <f>IF(AND(ISNUMBER(M40)=TRUE,ISNUMBER(O40)=TRUE),VLOOKUP(K44,'[9]Obračun rezultata B sektora'!$D$2:$I$51,3,FALSE),"")</f>
        <v>1227.5999999999999</v>
      </c>
      <c r="O40" s="519">
        <f>VLOOKUP(K44,'[9]Obračun rezultata B sektora'!D$2:$G$51,4,FALSE)</f>
        <v>11</v>
      </c>
      <c r="P40" s="554">
        <f>VLOOKUP(L40,'[9]Pojedinačni plasman'!$A$6:$G$155,7,FALSE)</f>
        <v>31</v>
      </c>
      <c r="Q40" s="788"/>
      <c r="R40" s="789"/>
    </row>
    <row r="41" spans="2:18" s="549" customFormat="1" ht="15" customHeight="1" x14ac:dyDescent="0.2">
      <c r="B41" s="550">
        <f>IF(ISNUMBER(D41)=TRUE,VLOOKUP(B44,'[9]Obračun rezultata C sektora'!$D$2:$J$51,7,0),"")</f>
        <v>51</v>
      </c>
      <c r="C41" s="551" t="str">
        <f>VLOOKUP(B44,'[9]Obračun rezultata C sektora'!$D$2:$E$51,2,FALSE)</f>
        <v>Danijel Picer</v>
      </c>
      <c r="D41" s="552">
        <f>VLOOKUP(B44,'[9]Obračun rezultata C sektora'!$D$2:$H$51,5,FALSE)</f>
        <v>17</v>
      </c>
      <c r="E41" s="553">
        <f>IF(AND(ISNUMBER(D41)=TRUE,ISNUMBER(F41)=TRUE),VLOOKUP(B44,'[9]Obračun rezultata C sektora'!$D$2:$I$51,3,FALSE),"")</f>
        <v>1063</v>
      </c>
      <c r="F41" s="519">
        <f>VLOOKUP(B44,'[9]Obračun rezultata C sektora'!D$2:$G$51,4,FALSE)</f>
        <v>10</v>
      </c>
      <c r="G41" s="554">
        <f>VLOOKUP(C41,'[9]Pojedinačni plasman'!$A$6:$G$155,7,FALSE)</f>
        <v>29</v>
      </c>
      <c r="H41" s="788"/>
      <c r="I41" s="789"/>
      <c r="K41" s="550">
        <f>IF(ISNUMBER(M41)=TRUE,VLOOKUP(K44,'[9]Obračun rezultata C sektora'!$D$2:$J$51,7,0),"")</f>
        <v>27</v>
      </c>
      <c r="L41" s="551" t="str">
        <f>VLOOKUP(K44,'[9]Obračun rezultata C sektora'!$D$2:$E$51,2,FALSE)</f>
        <v>Ivica Plemenčić</v>
      </c>
      <c r="M41" s="552">
        <f>VLOOKUP(K44,'[9]Obračun rezultata C sektora'!$D$2:$H$51,5,FALSE)</f>
        <v>9</v>
      </c>
      <c r="N41" s="553">
        <f>IF(AND(ISNUMBER(M41)=TRUE,ISNUMBER(O41)=TRUE),VLOOKUP(K44,'[9]Obračun rezultata C sektora'!$D$2:$I$51,3,FALSE),"")</f>
        <v>1189</v>
      </c>
      <c r="O41" s="519">
        <f>VLOOKUP(K44,'[9]Obračun rezultata C sektora'!D$2:$G$51,4,FALSE)</f>
        <v>8</v>
      </c>
      <c r="P41" s="554">
        <f>VLOOKUP(L41,'[9]Pojedinačni plasman'!$A$6:$G$155,7,FALSE)</f>
        <v>24</v>
      </c>
      <c r="Q41" s="788"/>
      <c r="R41" s="789"/>
    </row>
    <row r="42" spans="2:18" s="549" customFormat="1" ht="15" customHeight="1" x14ac:dyDescent="0.2">
      <c r="B42" s="550"/>
      <c r="C42" s="553"/>
      <c r="D42" s="552"/>
      <c r="E42" s="553"/>
      <c r="F42" s="519"/>
      <c r="G42" s="554"/>
      <c r="H42" s="788"/>
      <c r="I42" s="789"/>
      <c r="K42" s="550"/>
      <c r="L42" s="553"/>
      <c r="M42" s="552"/>
      <c r="N42" s="553"/>
      <c r="O42" s="519"/>
      <c r="P42" s="554"/>
      <c r="Q42" s="788"/>
      <c r="R42" s="789"/>
    </row>
    <row r="43" spans="2:18" s="549" customFormat="1" ht="15" customHeight="1" x14ac:dyDescent="0.2">
      <c r="B43" s="550"/>
      <c r="C43" s="553"/>
      <c r="D43" s="552"/>
      <c r="E43" s="553"/>
      <c r="F43" s="519"/>
      <c r="G43" s="554"/>
      <c r="H43" s="788"/>
      <c r="I43" s="789"/>
      <c r="K43" s="550"/>
      <c r="L43" s="553"/>
      <c r="M43" s="552"/>
      <c r="N43" s="553"/>
      <c r="O43" s="519"/>
      <c r="P43" s="554"/>
      <c r="Q43" s="788"/>
      <c r="R43" s="789"/>
    </row>
    <row r="44" spans="2:18" s="517" customFormat="1" ht="21" thickBot="1" x14ac:dyDescent="0.35">
      <c r="B44" s="783" t="str">
        <f>IF(ISNONTEXT('[9]Ekipni plasman'!$B$10)=FALSE,'[9]Ekipni plasman'!$B$10,"")</f>
        <v>ŠTUKA COLIMC Torčec</v>
      </c>
      <c r="C44" s="784"/>
      <c r="D44" s="785"/>
      <c r="E44" s="516">
        <f>VLOOKUP(B44,'[9]Ekipni plasman'!$B$6:$F$55,3,FALSE)</f>
        <v>5165</v>
      </c>
      <c r="F44" s="515">
        <f>VLOOKUP(B44,'[9]Ekipni plasman'!$B$6:$F$55,2,FALSE)</f>
        <v>20</v>
      </c>
      <c r="G44" s="514"/>
      <c r="H44" s="790"/>
      <c r="I44" s="791"/>
      <c r="K44" s="783" t="str">
        <f>IF(ISNONTEXT('[9]Ekipni plasman'!$B$20)=FALSE,'[9]Ekipni plasman'!$B$20,"")</f>
        <v>SRAČINEC Sračinec</v>
      </c>
      <c r="L44" s="784"/>
      <c r="M44" s="785"/>
      <c r="N44" s="516">
        <f>VLOOKUP(K44,'[9]Ekipni plasman'!$B$6:$F$55,3,FALSE)</f>
        <v>2683.6</v>
      </c>
      <c r="O44" s="515">
        <f>VLOOKUP(K44,'[9]Ekipni plasman'!$B$6:$F$55,2,FALSE)</f>
        <v>38</v>
      </c>
      <c r="P44" s="514"/>
      <c r="Q44" s="790"/>
      <c r="R44" s="791"/>
    </row>
    <row r="45" spans="2:18" ht="12" customHeight="1" thickBot="1" x14ac:dyDescent="0.25"/>
    <row r="46" spans="2:18" s="549" customFormat="1" ht="15" customHeight="1" x14ac:dyDescent="0.2">
      <c r="B46" s="544">
        <f>IF(ISNUMBER(D46)=TRUE,VLOOKUP(B51,'[9]Obračun rezultata A sektora'!$D$2:$J$51,7,0),"")</f>
        <v>7</v>
      </c>
      <c r="C46" s="545" t="str">
        <f>VLOOKUP(B51,'[9]Obračun rezultata A sektora'!$D$2:$E$51,2,FALSE)</f>
        <v>Krešimir Kadija</v>
      </c>
      <c r="D46" s="546">
        <f>VLOOKUP(B51,'[9]Obračun rezultata A sektora'!$D$2:$H$51,5,FALSE)</f>
        <v>3</v>
      </c>
      <c r="E46" s="547">
        <f>IF(AND(ISNUMBER(D46)=TRUE,ISNUMBER(F46)=TRUE),VLOOKUP(B51,'[9]Obračun rezultata A sektora'!$D$2:$I$51,3,FALSE),"")</f>
        <v>1880</v>
      </c>
      <c r="F46" s="523">
        <f>VLOOKUP(B51,'[9]Obračun rezultata A sektora'!$D$2:G$51,4,FALSE)</f>
        <v>7</v>
      </c>
      <c r="G46" s="548">
        <f>VLOOKUP(C46,'[9]Pojedinačni plasman'!$A$6:$G$155,7,FALSE)</f>
        <v>19</v>
      </c>
      <c r="H46" s="786">
        <f>VLOOKUP(B51,'[9]Ekipni plasman'!$B$6:$F$55,5,FALSE)</f>
        <v>6</v>
      </c>
      <c r="I46" s="787"/>
      <c r="K46" s="544">
        <f>IF(ISNUMBER(M46)=TRUE,VLOOKUP(K51,'[9]Obračun rezultata A sektora'!$D$2:$J$51,7,0),"")</f>
        <v>13</v>
      </c>
      <c r="L46" s="545" t="str">
        <f>VLOOKUP(K51,'[9]Obračun rezultata A sektora'!$D$2:$E$51,2,FALSE)</f>
        <v>Stjepan Ružić</v>
      </c>
      <c r="M46" s="546">
        <f>VLOOKUP(K51,'[9]Obračun rezultata A sektora'!$D$2:$H$51,5,FALSE)</f>
        <v>5</v>
      </c>
      <c r="N46" s="547">
        <f>IF(AND(ISNUMBER(M46)=TRUE,ISNUMBER(O46)=TRUE),VLOOKUP(K51,'[9]Obračun rezultata A sektora'!$D$2:$I$51,3,FALSE),"")</f>
        <v>837</v>
      </c>
      <c r="O46" s="523">
        <f>VLOOKUP(K51,'[9]Obračun rezultata A sektora'!$D$2:G$51,4,FALSE)</f>
        <v>16</v>
      </c>
      <c r="P46" s="548">
        <f>VLOOKUP(L46,'[9]Pojedinačni plasman'!$A$6:$G$155,7,FALSE)</f>
        <v>45</v>
      </c>
      <c r="Q46" s="786">
        <f>VLOOKUP(K51,'[9]Ekipni plasman'!$B$6:$F$55,5,FALSE)</f>
        <v>16</v>
      </c>
      <c r="R46" s="787"/>
    </row>
    <row r="47" spans="2:18" s="549" customFormat="1" ht="15" customHeight="1" x14ac:dyDescent="0.2">
      <c r="B47" s="550">
        <f>IF(ISNUMBER(D47)=TRUE,VLOOKUP(B51,'[9]Obračun rezultata B sektora'!$D$2:$J$51,7,0),"")</f>
        <v>8</v>
      </c>
      <c r="C47" s="551" t="str">
        <f>VLOOKUP(B51,'[9]Obračun rezultata B sektora'!$D$2:$E$51,2,FALSE)</f>
        <v>Siniša Margetić</v>
      </c>
      <c r="D47" s="552">
        <f>VLOOKUP(B51,'[9]Obračun rezultata B sektora'!$D$2:$H$51,5,FALSE)</f>
        <v>3</v>
      </c>
      <c r="E47" s="553">
        <f>IF(AND(ISNUMBER(D47)=TRUE,ISNUMBER(F47)=TRUE),VLOOKUP(B51,'[9]Obračun rezultata B sektora'!$D$2:$I$51,3,FALSE),"")</f>
        <v>1671</v>
      </c>
      <c r="F47" s="519">
        <f>VLOOKUP(B51,'[9]Obračun rezultata B sektora'!$D$2:G$51,4,FALSE)</f>
        <v>6</v>
      </c>
      <c r="G47" s="554">
        <f>VLOOKUP(C47,'[9]Pojedinačni plasman'!$A$6:$G$155,7,FALSE)</f>
        <v>18</v>
      </c>
      <c r="H47" s="788"/>
      <c r="I47" s="789"/>
      <c r="K47" s="550">
        <f>IF(ISNUMBER(M47)=TRUE,VLOOKUP(K51,'[9]Obračun rezultata B sektora'!$D$2:$J$51,7,0),"")</f>
        <v>14</v>
      </c>
      <c r="L47" s="551" t="str">
        <f>VLOOKUP(K51,'[9]Obračun rezultata B sektora'!$D$2:$E$51,2,FALSE)</f>
        <v>Kristijan Naranđa</v>
      </c>
      <c r="M47" s="552">
        <f>VLOOKUP(K51,'[9]Obračun rezultata B sektora'!$D$2:$H$51,5,FALSE)</f>
        <v>5</v>
      </c>
      <c r="N47" s="553">
        <f>IF(AND(ISNUMBER(M47)=TRUE,ISNUMBER(O47)=TRUE),VLOOKUP(K51,'[9]Obračun rezultata B sektora'!$D$2:$I$51,3,FALSE),"")</f>
        <v>621</v>
      </c>
      <c r="O47" s="519">
        <f>VLOOKUP(K51,'[9]Obračun rezultata B sektora'!$D$2:G$51,4,FALSE)</f>
        <v>18</v>
      </c>
      <c r="P47" s="554">
        <f>VLOOKUP(L47,'[9]Pojedinačni plasman'!$A$6:$G$155,7,FALSE)</f>
        <v>53</v>
      </c>
      <c r="Q47" s="788"/>
      <c r="R47" s="789"/>
    </row>
    <row r="48" spans="2:18" s="549" customFormat="1" ht="15" customHeight="1" x14ac:dyDescent="0.2">
      <c r="B48" s="550">
        <f>IF(ISNUMBER(D48)=TRUE,VLOOKUP(B51,'[9]Obračun rezultata C sektora'!$D$2:$J$51,7,0),"")</f>
        <v>9</v>
      </c>
      <c r="C48" s="551" t="str">
        <f>VLOOKUP(B51,'[9]Obračun rezultata C sektora'!$D$2:$E$51,2,FALSE)</f>
        <v>Damir Cmrk</v>
      </c>
      <c r="D48" s="552">
        <f>VLOOKUP(B51,'[9]Obračun rezultata C sektora'!$D$2:$H$51,5,FALSE)</f>
        <v>3</v>
      </c>
      <c r="E48" s="553">
        <f>IF(AND(ISNUMBER(D48)=TRUE,ISNUMBER(F48)=TRUE),VLOOKUP(B51,'[9]Obračun rezultata C sektora'!$D$2:$I$51,3,FALSE),"")</f>
        <v>1403</v>
      </c>
      <c r="F48" s="519">
        <f>VLOOKUP(B51,'[9]Obračun rezultata C sektora'!$D$2:G$51,4,FALSE)</f>
        <v>7</v>
      </c>
      <c r="G48" s="554">
        <f>VLOOKUP(C48,'[9]Pojedinačni plasman'!$A$6:$G$155,7,FALSE)</f>
        <v>21</v>
      </c>
      <c r="H48" s="788"/>
      <c r="I48" s="789"/>
      <c r="K48" s="550">
        <f>IF(ISNUMBER(M48)=TRUE,VLOOKUP(K51,'[9]Obračun rezultata C sektora'!$D$2:$J$51,7,0),"")</f>
        <v>15</v>
      </c>
      <c r="L48" s="551" t="str">
        <f>VLOOKUP(K51,'[9]Obračun rezultata C sektora'!$D$2:$E$51,2,FALSE)</f>
        <v>Jan Varga</v>
      </c>
      <c r="M48" s="552">
        <f>VLOOKUP(K51,'[9]Obračun rezultata C sektora'!$D$2:$H$51,5,FALSE)</f>
        <v>5</v>
      </c>
      <c r="N48" s="553">
        <f>IF(AND(ISNUMBER(M48)=TRUE,ISNUMBER(O48)=TRUE),VLOOKUP(K51,'[9]Obračun rezultata C sektora'!$D$2:$I$51,3,FALSE),"")</f>
        <v>1738</v>
      </c>
      <c r="O48" s="519">
        <f>VLOOKUP(K51,'[9]Obračun rezultata C sektora'!$D$2:G$51,4,FALSE)</f>
        <v>6</v>
      </c>
      <c r="P48" s="554">
        <f>VLOOKUP(L48,'[9]Pojedinačni plasman'!$A$6:$G$155,7,FALSE)</f>
        <v>17</v>
      </c>
      <c r="Q48" s="788"/>
      <c r="R48" s="789"/>
    </row>
    <row r="49" spans="2:18" s="549" customFormat="1" ht="15" customHeight="1" x14ac:dyDescent="0.2">
      <c r="B49" s="550"/>
      <c r="C49" s="553"/>
      <c r="D49" s="552"/>
      <c r="E49" s="553"/>
      <c r="F49" s="519"/>
      <c r="G49" s="554"/>
      <c r="H49" s="788"/>
      <c r="I49" s="789"/>
      <c r="K49" s="550"/>
      <c r="L49" s="553"/>
      <c r="M49" s="552"/>
      <c r="N49" s="553"/>
      <c r="O49" s="519"/>
      <c r="P49" s="554"/>
      <c r="Q49" s="788"/>
      <c r="R49" s="789"/>
    </row>
    <row r="50" spans="2:18" s="549" customFormat="1" ht="15" customHeight="1" x14ac:dyDescent="0.2">
      <c r="B50" s="550"/>
      <c r="C50" s="553"/>
      <c r="D50" s="552"/>
      <c r="E50" s="553"/>
      <c r="F50" s="519"/>
      <c r="G50" s="554"/>
      <c r="H50" s="788"/>
      <c r="I50" s="789"/>
      <c r="K50" s="550"/>
      <c r="L50" s="553"/>
      <c r="M50" s="552"/>
      <c r="N50" s="553"/>
      <c r="O50" s="519"/>
      <c r="P50" s="554"/>
      <c r="Q50" s="788"/>
      <c r="R50" s="789"/>
    </row>
    <row r="51" spans="2:18" ht="21" thickBot="1" x14ac:dyDescent="0.35">
      <c r="B51" s="783" t="str">
        <f>IF(ISNONTEXT('[9]Ekipni plasman'!$B$11)=FALSE,'[9]Ekipni plasman'!$B$11,"")</f>
        <v>ĐELEKOVEC Đelekovec</v>
      </c>
      <c r="C51" s="784"/>
      <c r="D51" s="785"/>
      <c r="E51" s="516">
        <f>VLOOKUP(B51,'[9]Ekipni plasman'!$B$6:$F$55,3,FALSE)</f>
        <v>4954</v>
      </c>
      <c r="F51" s="515">
        <f>VLOOKUP(B51,'[9]Ekipni plasman'!$B$6:$F$55,2,FALSE)</f>
        <v>20</v>
      </c>
      <c r="G51" s="514"/>
      <c r="H51" s="790"/>
      <c r="I51" s="791"/>
      <c r="J51" s="517"/>
      <c r="K51" s="783" t="str">
        <f>IF(ISNONTEXT('[9]Ekipni plasman'!$B$21)=FALSE,'[9]Ekipni plasman'!$B$21,"")</f>
        <v>GLAVATICA Prelog</v>
      </c>
      <c r="L51" s="784"/>
      <c r="M51" s="785"/>
      <c r="N51" s="516">
        <f>VLOOKUP(K51,'[9]Ekipni plasman'!$B$6:$F$55,3,FALSE)</f>
        <v>3196</v>
      </c>
      <c r="O51" s="515">
        <f>VLOOKUP(K51,'[9]Ekipni plasman'!$B$6:$F$55,2,FALSE)</f>
        <v>40</v>
      </c>
      <c r="P51" s="514"/>
      <c r="Q51" s="790"/>
      <c r="R51" s="791"/>
    </row>
    <row r="52" spans="2:18" ht="12" customHeight="1" thickBot="1" x14ac:dyDescent="0.25">
      <c r="B52" s="507"/>
      <c r="D52" s="507"/>
      <c r="G52" s="507"/>
      <c r="H52" s="508"/>
      <c r="I52" s="507"/>
    </row>
    <row r="53" spans="2:18" s="549" customFormat="1" ht="15" customHeight="1" x14ac:dyDescent="0.2">
      <c r="B53" s="544">
        <f>IF(ISNUMBER(D53)=TRUE,VLOOKUP(B58,'[9]Obračun rezultata A sektora'!$D$2:$J$51,7,0),"")</f>
        <v>1</v>
      </c>
      <c r="C53" s="545" t="str">
        <f>VLOOKUP(B58,'[9]Obračun rezultata A sektora'!$D$2:$E$51,2,FALSE)</f>
        <v>Darijan Patačko</v>
      </c>
      <c r="D53" s="546">
        <f>VLOOKUP(B58,'[9]Obračun rezultata A sektora'!$D$2:$H$51,5,FALSE)</f>
        <v>1</v>
      </c>
      <c r="E53" s="547">
        <f>IF(AND(ISNUMBER(D53)=TRUE,ISNUMBER(F53)=TRUE),VLOOKUP(B58,'[9]Obračun rezultata A sektora'!$D$2:$I$51,3,FALSE),"")</f>
        <v>1639</v>
      </c>
      <c r="F53" s="523">
        <f>VLOOKUP(B58,'[9]Obračun rezultata A sektora'!$D$2:G$51,4,FALSE)</f>
        <v>12</v>
      </c>
      <c r="G53" s="548">
        <f>VLOOKUP(C53,'[9]Pojedinačni plasman'!$A$6:$G$155,7,FALSE)</f>
        <v>34</v>
      </c>
      <c r="H53" s="786">
        <f>VLOOKUP(B58,'[9]Ekipni plasman'!$B$6:$F$55,5,FALSE)</f>
        <v>7</v>
      </c>
      <c r="I53" s="787"/>
      <c r="K53" s="544">
        <f>IF(ISNUMBER(M53)=TRUE,VLOOKUP(K58,'[9]Obračun rezultata A sektora'!$D$2:$J$51,7,0),"")</f>
        <v>34</v>
      </c>
      <c r="L53" s="545" t="str">
        <f>VLOOKUP(K58,'[9]Obračun rezultata A sektora'!$D$2:$E$51,2,FALSE)</f>
        <v>Tomislav Kožar</v>
      </c>
      <c r="M53" s="546">
        <f>VLOOKUP(K58,'[9]Obračun rezultata A sektora'!$D$2:$H$51,5,FALSE)</f>
        <v>12</v>
      </c>
      <c r="N53" s="547">
        <f>IF(AND(ISNUMBER(M53)=TRUE,ISNUMBER(O53)=TRUE),VLOOKUP(K58,'[9]Obračun rezultata A sektora'!$D$2:$I$51,3,FALSE),"")</f>
        <v>1818</v>
      </c>
      <c r="O53" s="523">
        <f>VLOOKUP(K58,'[9]Obračun rezultata A sektora'!$D$2:G$51,4,FALSE)</f>
        <v>8</v>
      </c>
      <c r="P53" s="548">
        <f>VLOOKUP(L53,'[9]Pojedinačni plasman'!$A$6:$G$155,7,FALSE)</f>
        <v>22</v>
      </c>
      <c r="Q53" s="786">
        <f>VLOOKUP(K58,'[9]Ekipni plasman'!$B$6:$F$55,5,FALSE)</f>
        <v>17</v>
      </c>
      <c r="R53" s="787"/>
    </row>
    <row r="54" spans="2:18" s="549" customFormat="1" ht="15" customHeight="1" x14ac:dyDescent="0.2">
      <c r="B54" s="550">
        <f>IF(ISNUMBER(D54)=TRUE,VLOOKUP(B58,'[9]Obračun rezultata B sektora'!$D$2:$J$51,7,0),"")</f>
        <v>2</v>
      </c>
      <c r="C54" s="551" t="str">
        <f>VLOOKUP(B58,'[9]Obračun rezultata B sektora'!$D$2:$E$51,2,FALSE)</f>
        <v>Mario Sabolić</v>
      </c>
      <c r="D54" s="552">
        <f>VLOOKUP(B58,'[9]Obračun rezultata B sektora'!$D$2:$H$51,5,FALSE)</f>
        <v>1</v>
      </c>
      <c r="E54" s="553">
        <f>IF(AND(ISNUMBER(D54)=TRUE,ISNUMBER(F54)=TRUE),VLOOKUP(B58,'[9]Obračun rezultata B sektora'!$D$2:$I$51,3,FALSE),"")</f>
        <v>2154</v>
      </c>
      <c r="F54" s="519">
        <f>VLOOKUP(B58,'[9]Obračun rezultata B sektora'!$D$2:G$51,4,FALSE)</f>
        <v>2</v>
      </c>
      <c r="G54" s="554">
        <f>VLOOKUP(C54,'[9]Pojedinačni plasman'!$A$6:$G$155,7,FALSE)</f>
        <v>6</v>
      </c>
      <c r="H54" s="788"/>
      <c r="I54" s="789"/>
      <c r="K54" s="550">
        <f>IF(ISNUMBER(M54)=TRUE,VLOOKUP(K58,'[9]Obračun rezultata B sektora'!$D$2:$J$51,7,0),"")</f>
        <v>35</v>
      </c>
      <c r="L54" s="551" t="str">
        <f>VLOOKUP(K58,'[9]Obračun rezultata B sektora'!$D$2:$E$51,2,FALSE)</f>
        <v>Božidar Sabočanec</v>
      </c>
      <c r="M54" s="552">
        <f>VLOOKUP(K58,'[9]Obračun rezultata B sektora'!$D$2:$H$51,5,FALSE)</f>
        <v>12</v>
      </c>
      <c r="N54" s="553">
        <f>IF(AND(ISNUMBER(M54)=TRUE,ISNUMBER(O54)=TRUE),VLOOKUP(K58,'[9]Obračun rezultata B sektora'!$D$2:$I$51,3,FALSE),"")</f>
        <v>794.7</v>
      </c>
      <c r="O54" s="519">
        <f>VLOOKUP(K58,'[9]Obračun rezultata B sektora'!$D$2:G$51,4,FALSE)</f>
        <v>16</v>
      </c>
      <c r="P54" s="554">
        <f>VLOOKUP(L54,'[9]Pojedinačni plasman'!$A$6:$G$155,7,FALSE)</f>
        <v>46</v>
      </c>
      <c r="Q54" s="788"/>
      <c r="R54" s="789"/>
    </row>
    <row r="55" spans="2:18" s="549" customFormat="1" ht="15" customHeight="1" x14ac:dyDescent="0.2">
      <c r="B55" s="550">
        <f>IF(ISNUMBER(D55)=TRUE,VLOOKUP(B58,'[9]Obračun rezultata C sektora'!$D$2:$J$51,7,0),"")</f>
        <v>3</v>
      </c>
      <c r="C55" s="551" t="str">
        <f>VLOOKUP(B58,'[9]Obračun rezultata C sektora'!$D$2:$E$51,2,FALSE)</f>
        <v>Goran Štargel</v>
      </c>
      <c r="D55" s="552">
        <f>VLOOKUP(B58,'[9]Obračun rezultata C sektora'!$D$2:$H$51,5,FALSE)</f>
        <v>1</v>
      </c>
      <c r="E55" s="553">
        <f>IF(AND(ISNUMBER(D55)=TRUE,ISNUMBER(F55)=TRUE),VLOOKUP(B58,'[9]Obračun rezultata C sektora'!$D$2:$I$51,3,FALSE),"")</f>
        <v>749</v>
      </c>
      <c r="F55" s="519">
        <f>VLOOKUP(B58,'[9]Obračun rezultata C sektora'!$D$2:G$51,4,FALSE)</f>
        <v>14</v>
      </c>
      <c r="G55" s="554">
        <f>VLOOKUP(C55,'[9]Pojedinačni plasman'!$A$6:$G$155,7,FALSE)</f>
        <v>42</v>
      </c>
      <c r="H55" s="788"/>
      <c r="I55" s="789"/>
      <c r="K55" s="550">
        <f>IF(ISNUMBER(M55)=TRUE,VLOOKUP(K58,'[9]Obračun rezultata C sektora'!$D$2:$J$51,7,0),"")</f>
        <v>36</v>
      </c>
      <c r="L55" s="551" t="str">
        <f>VLOOKUP(K58,'[9]Obračun rezultata C sektora'!$D$2:$E$51,2,FALSE)</f>
        <v>Josip Hosi</v>
      </c>
      <c r="M55" s="552">
        <f>VLOOKUP(K58,'[9]Obračun rezultata C sektora'!$D$2:$H$51,5,FALSE)</f>
        <v>12</v>
      </c>
      <c r="N55" s="553">
        <f>IF(AND(ISNUMBER(M55)=TRUE,ISNUMBER(O55)=TRUE),VLOOKUP(K58,'[9]Obračun rezultata C sektora'!$D$2:$I$51,3,FALSE),"")</f>
        <v>349</v>
      </c>
      <c r="O55" s="519">
        <f>VLOOKUP(K58,'[9]Obračun rezultata C sektora'!$D$2:G$51,4,FALSE)</f>
        <v>18</v>
      </c>
      <c r="P55" s="554">
        <f>VLOOKUP(L55,'[9]Pojedinačni plasman'!$A$6:$G$155,7,FALSE)</f>
        <v>54</v>
      </c>
      <c r="Q55" s="788"/>
      <c r="R55" s="789"/>
    </row>
    <row r="56" spans="2:18" s="549" customFormat="1" ht="15" customHeight="1" x14ac:dyDescent="0.2">
      <c r="B56" s="550"/>
      <c r="C56" s="553"/>
      <c r="D56" s="552"/>
      <c r="E56" s="553"/>
      <c r="F56" s="519"/>
      <c r="G56" s="554"/>
      <c r="H56" s="788"/>
      <c r="I56" s="789"/>
      <c r="K56" s="550"/>
      <c r="L56" s="553"/>
      <c r="M56" s="552"/>
      <c r="N56" s="553"/>
      <c r="O56" s="519"/>
      <c r="P56" s="554"/>
      <c r="Q56" s="788"/>
      <c r="R56" s="789"/>
    </row>
    <row r="57" spans="2:18" s="549" customFormat="1" ht="15" customHeight="1" x14ac:dyDescent="0.2">
      <c r="B57" s="550"/>
      <c r="C57" s="553"/>
      <c r="D57" s="552"/>
      <c r="E57" s="553"/>
      <c r="F57" s="519"/>
      <c r="G57" s="554"/>
      <c r="H57" s="788"/>
      <c r="I57" s="789"/>
      <c r="K57" s="550"/>
      <c r="L57" s="553"/>
      <c r="M57" s="552"/>
      <c r="N57" s="553"/>
      <c r="O57" s="519"/>
      <c r="P57" s="554"/>
      <c r="Q57" s="788"/>
      <c r="R57" s="789"/>
    </row>
    <row r="58" spans="2:18" ht="21" thickBot="1" x14ac:dyDescent="0.35">
      <c r="B58" s="783" t="str">
        <f>IF(ISNONTEXT('[9]Ekipni plasman'!$B$12)=FALSE,'[9]Ekipni plasman'!$B$12,"")</f>
        <v>BISTRA Repaš</v>
      </c>
      <c r="C58" s="784"/>
      <c r="D58" s="785"/>
      <c r="E58" s="516">
        <f>VLOOKUP(B58,'[9]Ekipni plasman'!$B$6:$F$55,3,FALSE)</f>
        <v>4542</v>
      </c>
      <c r="F58" s="515">
        <f>VLOOKUP(B58,'[9]Ekipni plasman'!$B$6:$F$55,2,FALSE)</f>
        <v>28</v>
      </c>
      <c r="G58" s="514"/>
      <c r="H58" s="790"/>
      <c r="I58" s="791"/>
      <c r="J58" s="517"/>
      <c r="K58" s="783" t="str">
        <f>IF(ISNONTEXT('[9]Ekipni plasman'!$B$22)=FALSE,'[9]Ekipni plasman'!$B$22,"")</f>
        <v>ŠTUKA Ferdinandovac</v>
      </c>
      <c r="L58" s="784"/>
      <c r="M58" s="785"/>
      <c r="N58" s="516">
        <f>VLOOKUP(K58,'[9]Ekipni plasman'!$B$6:$F$55,3,FALSE)</f>
        <v>2961.7</v>
      </c>
      <c r="O58" s="515">
        <f>VLOOKUP(K58,'[9]Ekipni plasman'!$B$6:$F$55,2,FALSE)</f>
        <v>42</v>
      </c>
      <c r="P58" s="514"/>
      <c r="Q58" s="790"/>
      <c r="R58" s="791"/>
    </row>
    <row r="59" spans="2:18" ht="12" customHeight="1" thickBot="1" x14ac:dyDescent="0.25">
      <c r="B59" s="507"/>
      <c r="D59" s="507"/>
      <c r="G59" s="507"/>
      <c r="H59" s="508"/>
      <c r="I59" s="507"/>
    </row>
    <row r="60" spans="2:18" s="549" customFormat="1" ht="15" customHeight="1" x14ac:dyDescent="0.2">
      <c r="B60" s="544">
        <f>IF(ISNUMBER(D60)=TRUE,VLOOKUP(B65,'[9]Obračun rezultata A sektora'!$D$2:$J$51,7,0),"")</f>
        <v>4</v>
      </c>
      <c r="C60" s="545" t="str">
        <f>VLOOKUP(B65,'[9]Obračun rezultata A sektora'!$D$2:$E$51,2,FALSE)</f>
        <v>Mladen Svačko</v>
      </c>
      <c r="D60" s="546">
        <f>VLOOKUP(B65,'[9]Obračun rezultata A sektora'!$D$2:$H$51,5,FALSE)</f>
        <v>2</v>
      </c>
      <c r="E60" s="547">
        <f>IF(AND(ISNUMBER(D60)=TRUE,ISNUMBER(F60)=TRUE),VLOOKUP(B65,'[9]Obračun rezultata A sektora'!$D$2:$I$51,3,FALSE),"")</f>
        <v>1751</v>
      </c>
      <c r="F60" s="523">
        <f>VLOOKUP(B65,'[9]Obračun rezultata A sektora'!$D$2:G$51,4,FALSE)</f>
        <v>10</v>
      </c>
      <c r="G60" s="548">
        <f>VLOOKUP(C60,'[9]Pojedinačni plasman'!$A$6:$G$155,7,FALSE)</f>
        <v>28</v>
      </c>
      <c r="H60" s="786">
        <f>VLOOKUP(B65,'[9]Ekipni plasman'!$B$6:$F$55,5,FALSE)</f>
        <v>8</v>
      </c>
      <c r="I60" s="787"/>
      <c r="K60" s="544">
        <f>IF(ISNUMBER(M60)=TRUE,VLOOKUP(K65,'[9]Obračun rezultata A sektora'!$D$2:$J$51,7,0),"")</f>
        <v>16</v>
      </c>
      <c r="L60" s="545" t="str">
        <f>VLOOKUP(K65,'[9]Obračun rezultata A sektora'!$D$2:$E$51,2,FALSE)</f>
        <v>Marko Jagec</v>
      </c>
      <c r="M60" s="546">
        <f>VLOOKUP(K65,'[9]Obračun rezultata A sektora'!$D$2:$H$51,5,FALSE)</f>
        <v>6</v>
      </c>
      <c r="N60" s="547">
        <f>IF(AND(ISNUMBER(M60)=TRUE,ISNUMBER(O60)=TRUE),VLOOKUP(K65,'[9]Obračun rezultata A sektora'!$D$2:$I$51,3,FALSE),"")</f>
        <v>674</v>
      </c>
      <c r="O60" s="523">
        <f>VLOOKUP(K65,'[9]Obračun rezultata A sektora'!$D$2:G$51,4,FALSE)</f>
        <v>18</v>
      </c>
      <c r="P60" s="548">
        <f>VLOOKUP(L60,'[9]Pojedinačni plasman'!$A$6:$G$155,7,FALSE)</f>
        <v>52</v>
      </c>
      <c r="Q60" s="786">
        <f>VLOOKUP(K65,'[9]Ekipni plasman'!$B$6:$F$55,5,FALSE)</f>
        <v>18</v>
      </c>
      <c r="R60" s="787"/>
    </row>
    <row r="61" spans="2:18" s="549" customFormat="1" ht="15" customHeight="1" x14ac:dyDescent="0.2">
      <c r="B61" s="550">
        <f>IF(ISNUMBER(D61)=TRUE,VLOOKUP(B65,'[9]Obračun rezultata B sektora'!$D$2:$J$51,7,0),"")</f>
        <v>5</v>
      </c>
      <c r="C61" s="551" t="str">
        <f>VLOOKUP(B65,'[9]Obračun rezultata B sektora'!$D$2:$E$51,2,FALSE)</f>
        <v>Antonio Težak</v>
      </c>
      <c r="D61" s="552">
        <f>VLOOKUP(B65,'[9]Obračun rezultata B sektora'!$D$2:$H$51,5,FALSE)</f>
        <v>2</v>
      </c>
      <c r="E61" s="553">
        <f>IF(AND(ISNUMBER(D61)=TRUE,ISNUMBER(F61)=TRUE),VLOOKUP(B65,'[9]Obračun rezultata B sektora'!$D$2:$I$51,3,FALSE),"")</f>
        <v>1314</v>
      </c>
      <c r="F61" s="519">
        <f>VLOOKUP(B65,'[9]Obračun rezultata B sektora'!$D$2:G$51,4,FALSE)</f>
        <v>9</v>
      </c>
      <c r="G61" s="554">
        <f>VLOOKUP(C61,'[9]Pojedinačni plasman'!$A$6:$G$155,7,FALSE)</f>
        <v>26</v>
      </c>
      <c r="H61" s="788"/>
      <c r="I61" s="789"/>
      <c r="K61" s="550">
        <f>IF(ISNUMBER(M61)=TRUE,VLOOKUP(K65,'[9]Obračun rezultata B sektora'!$D$2:$J$51,7,0),"")</f>
        <v>17</v>
      </c>
      <c r="L61" s="551" t="str">
        <f>VLOOKUP(K65,'[9]Obračun rezultata B sektora'!$D$2:$E$51,2,FALSE)</f>
        <v>Miroslav Galešić</v>
      </c>
      <c r="M61" s="552">
        <f>VLOOKUP(K65,'[9]Obračun rezultata B sektora'!$D$2:$H$51,5,FALSE)</f>
        <v>6</v>
      </c>
      <c r="N61" s="553">
        <f>IF(AND(ISNUMBER(M61)=TRUE,ISNUMBER(O61)=TRUE),VLOOKUP(K65,'[9]Obračun rezultata B sektora'!$D$2:$I$51,3,FALSE),"")</f>
        <v>1080</v>
      </c>
      <c r="O61" s="519">
        <f>VLOOKUP(K65,'[9]Obračun rezultata B sektora'!$D$2:G$51,4,FALSE)</f>
        <v>12</v>
      </c>
      <c r="P61" s="554">
        <f>VLOOKUP(L61,'[9]Pojedinačni plasman'!$A$6:$G$155,7,FALSE)</f>
        <v>35</v>
      </c>
      <c r="Q61" s="788"/>
      <c r="R61" s="789"/>
    </row>
    <row r="62" spans="2:18" s="549" customFormat="1" ht="15" customHeight="1" x14ac:dyDescent="0.2">
      <c r="B62" s="550">
        <f>IF(ISNUMBER(D62)=TRUE,VLOOKUP(B65,'[9]Obračun rezultata C sektora'!$D$2:$J$51,7,0),"")</f>
        <v>6</v>
      </c>
      <c r="C62" s="551" t="str">
        <f>VLOOKUP(B65,'[9]Obračun rezultata C sektora'!$D$2:$E$51,2,FALSE)</f>
        <v>Andrija Uranić</v>
      </c>
      <c r="D62" s="552">
        <f>VLOOKUP(B65,'[9]Obračun rezultata C sektora'!$D$2:$H$51,5,FALSE)</f>
        <v>2</v>
      </c>
      <c r="E62" s="553">
        <f>IF(AND(ISNUMBER(D62)=TRUE,ISNUMBER(F62)=TRUE),VLOOKUP(B65,'[9]Obračun rezultata C sektora'!$D$2:$I$51,3,FALSE),"")</f>
        <v>1143</v>
      </c>
      <c r="F62" s="519">
        <f>VLOOKUP(B65,'[9]Obračun rezultata C sektora'!$D$2:G$51,4,FALSE)</f>
        <v>9</v>
      </c>
      <c r="G62" s="554">
        <f>VLOOKUP(C62,'[9]Pojedinačni plasman'!$A$6:$G$155,7,FALSE)</f>
        <v>27</v>
      </c>
      <c r="H62" s="788"/>
      <c r="I62" s="789"/>
      <c r="K62" s="550">
        <f>IF(ISNUMBER(M62)=TRUE,VLOOKUP(K65,'[9]Obračun rezultata C sektora'!$D$2:$J$51,7,0),"")</f>
        <v>18</v>
      </c>
      <c r="L62" s="551" t="str">
        <f>VLOOKUP(K65,'[9]Obračun rezultata C sektora'!$D$2:$E$51,2,FALSE)</f>
        <v>Mladen Gres</v>
      </c>
      <c r="M62" s="552">
        <f>VLOOKUP(K65,'[9]Obračun rezultata C sektora'!$D$2:$H$51,5,FALSE)</f>
        <v>6</v>
      </c>
      <c r="N62" s="553">
        <f>IF(AND(ISNUMBER(M62)=TRUE,ISNUMBER(O62)=TRUE),VLOOKUP(K65,'[9]Obračun rezultata C sektora'!$D$2:$I$51,3,FALSE),"")</f>
        <v>558</v>
      </c>
      <c r="O62" s="519">
        <f>VLOOKUP(K65,'[9]Obračun rezultata C sektora'!$D$2:G$51,4,FALSE)</f>
        <v>16</v>
      </c>
      <c r="P62" s="554">
        <f>VLOOKUP(L62,'[9]Pojedinačni plasman'!$A$6:$G$155,7,FALSE)</f>
        <v>48</v>
      </c>
      <c r="Q62" s="788"/>
      <c r="R62" s="789"/>
    </row>
    <row r="63" spans="2:18" s="549" customFormat="1" ht="15" customHeight="1" x14ac:dyDescent="0.2">
      <c r="B63" s="550"/>
      <c r="C63" s="553"/>
      <c r="D63" s="552"/>
      <c r="E63" s="553"/>
      <c r="F63" s="519"/>
      <c r="G63" s="554"/>
      <c r="H63" s="788"/>
      <c r="I63" s="789"/>
      <c r="K63" s="550"/>
      <c r="L63" s="553"/>
      <c r="M63" s="552"/>
      <c r="N63" s="553"/>
      <c r="O63" s="519"/>
      <c r="P63" s="554"/>
      <c r="Q63" s="788"/>
      <c r="R63" s="789"/>
    </row>
    <row r="64" spans="2:18" s="549" customFormat="1" ht="15" customHeight="1" x14ac:dyDescent="0.2">
      <c r="B64" s="550"/>
      <c r="C64" s="553"/>
      <c r="D64" s="552"/>
      <c r="E64" s="553"/>
      <c r="F64" s="519"/>
      <c r="G64" s="554"/>
      <c r="H64" s="788"/>
      <c r="I64" s="789"/>
      <c r="K64" s="550"/>
      <c r="L64" s="553"/>
      <c r="M64" s="552"/>
      <c r="N64" s="553"/>
      <c r="O64" s="519"/>
      <c r="P64" s="554"/>
      <c r="Q64" s="788"/>
      <c r="R64" s="789"/>
    </row>
    <row r="65" spans="2:18" ht="21" thickBot="1" x14ac:dyDescent="0.35">
      <c r="B65" s="783" t="str">
        <f>IF(ISNONTEXT('[9]Ekipni plasman'!$B$13)=FALSE,'[9]Ekipni plasman'!$B$13,"")</f>
        <v>VIDOVEC Vidovec</v>
      </c>
      <c r="C65" s="784"/>
      <c r="D65" s="785"/>
      <c r="E65" s="516">
        <f>VLOOKUP(B65,'[9]Ekipni plasman'!$B$6:$F$55,3,FALSE)</f>
        <v>4208</v>
      </c>
      <c r="F65" s="515">
        <f>VLOOKUP(B65,'[9]Ekipni plasman'!$B$6:$F$55,2,FALSE)</f>
        <v>28</v>
      </c>
      <c r="G65" s="514"/>
      <c r="H65" s="790"/>
      <c r="I65" s="791"/>
      <c r="J65" s="517"/>
      <c r="K65" s="783" t="str">
        <f>IF(ISNONTEXT('[9]Ekipni plasman'!$B$23)=FALSE,'[9]Ekipni plasman'!$B$23,"")</f>
        <v>SMUĐ Legrad</v>
      </c>
      <c r="L65" s="784"/>
      <c r="M65" s="785"/>
      <c r="N65" s="516">
        <f>VLOOKUP(K65,'[9]Ekipni plasman'!$B$6:$F$55,3,FALSE)</f>
        <v>2312</v>
      </c>
      <c r="O65" s="515">
        <f>VLOOKUP(K65,'[9]Ekipni plasman'!$B$6:$F$55,2,FALSE)</f>
        <v>46</v>
      </c>
      <c r="P65" s="514"/>
      <c r="Q65" s="790"/>
      <c r="R65" s="791"/>
    </row>
    <row r="66" spans="2:18" ht="12" customHeight="1" thickBot="1" x14ac:dyDescent="0.25">
      <c r="B66" s="507"/>
      <c r="D66" s="507"/>
      <c r="G66" s="507"/>
      <c r="H66" s="508"/>
      <c r="I66" s="507"/>
    </row>
    <row r="67" spans="2:18" s="549" customFormat="1" ht="15" customHeight="1" x14ac:dyDescent="0.2">
      <c r="B67" s="544">
        <f>IF(ISNUMBER(D67)=TRUE,VLOOKUP(B72,'[9]Obračun rezultata A sektora'!$D$2:$J$51,7,0),"")</f>
        <v>52</v>
      </c>
      <c r="C67" s="545" t="str">
        <f>VLOOKUP(B72,'[9]Obračun rezultata A sektora'!$D$2:$E$51,2,FALSE)</f>
        <v>Jan Zrna</v>
      </c>
      <c r="D67" s="546">
        <f>VLOOKUP(B72,'[9]Obračun rezultata A sektora'!$D$2:$H$51,5,FALSE)</f>
        <v>18</v>
      </c>
      <c r="E67" s="547">
        <f>IF(AND(ISNUMBER(D67)=TRUE,ISNUMBER(F67)=TRUE),VLOOKUP(B72,'[9]Obračun rezultata A sektora'!$D$2:$I$51,3,FALSE),"")</f>
        <v>1518</v>
      </c>
      <c r="F67" s="523">
        <f>VLOOKUP(B72,'[9]Obračun rezultata A sektora'!$D$2:G$51,4,FALSE)</f>
        <v>13</v>
      </c>
      <c r="G67" s="548">
        <f>VLOOKUP(C67,'[9]Pojedinačni plasman'!$A$6:$G$155,7,FALSE)</f>
        <v>37</v>
      </c>
      <c r="H67" s="786">
        <f>VLOOKUP(B72,'[9]Ekipni plasman'!$B$6:$F$55,5,FALSE)</f>
        <v>9</v>
      </c>
      <c r="I67" s="787"/>
      <c r="K67" s="544">
        <f>IF(ISNUMBER(M67)=TRUE,VLOOKUP(K72,'[9]Obračun rezultata A sektora'!$D$2:$J$51,7,0),"")</f>
        <v>37</v>
      </c>
      <c r="L67" s="545" t="str">
        <f>VLOOKUP(K72,'[9]Obračun rezultata A sektora'!$D$2:$E$51,2,FALSE)</f>
        <v>Ivan Herman</v>
      </c>
      <c r="M67" s="546">
        <f>VLOOKUP(K72,'[9]Obračun rezultata A sektora'!$D$2:$H$51,5,FALSE)</f>
        <v>13</v>
      </c>
      <c r="N67" s="547">
        <f>IF(AND(ISNUMBER(M67)=TRUE,ISNUMBER(O67)=TRUE),VLOOKUP(K72,'[9]Obračun rezultata A sektora'!$D$2:$I$51,3,FALSE),"")</f>
        <v>818</v>
      </c>
      <c r="O67" s="523">
        <f>VLOOKUP(K72,'[9]Obračun rezultata A sektora'!$D$2:G$51,4,FALSE)</f>
        <v>17</v>
      </c>
      <c r="P67" s="548">
        <f>VLOOKUP(L67,'[9]Pojedinačni plasman'!$A$6:$G$155,7,FALSE)</f>
        <v>49</v>
      </c>
      <c r="Q67" s="786">
        <f>VLOOKUP(K72,'[9]Ekipni plasman'!$B$6:$F$55,5,FALSE)</f>
        <v>19</v>
      </c>
      <c r="R67" s="787"/>
    </row>
    <row r="68" spans="2:18" s="549" customFormat="1" ht="15" customHeight="1" x14ac:dyDescent="0.2">
      <c r="B68" s="550">
        <f>IF(ISNUMBER(D68)=TRUE,VLOOKUP(B72,'[9]Obračun rezultata B sektora'!$D$2:$J$51,7,0),"")</f>
        <v>53</v>
      </c>
      <c r="C68" s="551" t="str">
        <f>VLOOKUP(B72,'[9]Obračun rezultata B sektora'!$D$2:$E$51,2,FALSE)</f>
        <v>Nenad Kuhanec</v>
      </c>
      <c r="D68" s="552">
        <f>VLOOKUP(B72,'[9]Obračun rezultata B sektora'!$D$2:$H$51,5,FALSE)</f>
        <v>18</v>
      </c>
      <c r="E68" s="553">
        <f>IF(AND(ISNUMBER(D68)=TRUE,ISNUMBER(F68)=TRUE),VLOOKUP(B72,'[9]Obračun rezultata B sektora'!$D$2:$I$51,3,FALSE),"")</f>
        <v>1040</v>
      </c>
      <c r="F68" s="519">
        <f>VLOOKUP(B72,'[9]Obračun rezultata B sektora'!$D$2:G$51,4,FALSE)</f>
        <v>13</v>
      </c>
      <c r="G68" s="554">
        <f>VLOOKUP(C68,'[9]Pojedinačni plasman'!$A$6:$G$155,7,FALSE)</f>
        <v>38</v>
      </c>
      <c r="H68" s="788"/>
      <c r="I68" s="789"/>
      <c r="K68" s="550">
        <f>IF(ISNUMBER(M68)=TRUE,VLOOKUP(K72,'[9]Obračun rezultata B sektora'!$D$2:$J$51,7,0),"")</f>
        <v>38</v>
      </c>
      <c r="L68" s="551" t="str">
        <f>VLOOKUP(K72,'[9]Obračun rezultata B sektora'!$D$2:$E$51,2,FALSE)</f>
        <v>Emanuel Senković</v>
      </c>
      <c r="M68" s="552">
        <f>VLOOKUP(K72,'[9]Obračun rezultata B sektora'!$D$2:$H$51,5,FALSE)</f>
        <v>13</v>
      </c>
      <c r="N68" s="553">
        <f>IF(AND(ISNUMBER(M68)=TRUE,ISNUMBER(O68)=TRUE),VLOOKUP(K72,'[9]Obračun rezultata B sektora'!$D$2:$I$51,3,FALSE),"")</f>
        <v>1128</v>
      </c>
      <c r="O68" s="519">
        <f>VLOOKUP(K72,'[9]Obračun rezultata B sektora'!$D$2:G$51,4,FALSE)</f>
        <v>11</v>
      </c>
      <c r="P68" s="554">
        <f>VLOOKUP(L68,'[9]Pojedinačni plasman'!$A$6:$G$155,7,FALSE)</f>
        <v>32</v>
      </c>
      <c r="Q68" s="788"/>
      <c r="R68" s="789"/>
    </row>
    <row r="69" spans="2:18" s="549" customFormat="1" ht="15" customHeight="1" x14ac:dyDescent="0.2">
      <c r="B69" s="550">
        <f>IF(ISNUMBER(D69)=TRUE,VLOOKUP(B72,'[9]Obračun rezultata C sektora'!$D$2:$J$51,7,0),"")</f>
        <v>54</v>
      </c>
      <c r="C69" s="551" t="str">
        <f>VLOOKUP(B72,'[9]Obračun rezultata C sektora'!$D$2:$E$51,2,FALSE)</f>
        <v>Marko Čanadi</v>
      </c>
      <c r="D69" s="552">
        <f>VLOOKUP(B72,'[9]Obračun rezultata C sektora'!$D$2:$H$51,5,FALSE)</f>
        <v>18</v>
      </c>
      <c r="E69" s="553">
        <f>IF(AND(ISNUMBER(D69)=TRUE,ISNUMBER(F69)=TRUE),VLOOKUP(B72,'[9]Obračun rezultata C sektora'!$D$2:$I$51,3,FALSE),"")</f>
        <v>2071</v>
      </c>
      <c r="F69" s="519">
        <f>VLOOKUP(B72,'[9]Obračun rezultata C sektora'!$D$2:G$51,4,FALSE)</f>
        <v>3</v>
      </c>
      <c r="G69" s="554">
        <f>VLOOKUP(C69,'[9]Pojedinačni plasman'!$A$6:$G$155,7,FALSE)</f>
        <v>8</v>
      </c>
      <c r="H69" s="788"/>
      <c r="I69" s="789"/>
      <c r="K69" s="550">
        <f>IF(ISNUMBER(M69)=TRUE,VLOOKUP(K72,'[9]Obračun rezultata C sektora'!$D$2:$J$51,7,0),"")</f>
        <v>39</v>
      </c>
      <c r="L69" s="551" t="str">
        <f>VLOOKUP(K72,'[9]Obračun rezultata C sektora'!$D$2:$E$51,2,FALSE)</f>
        <v>Patricija Cikuš</v>
      </c>
      <c r="M69" s="552">
        <f>VLOOKUP(K72,'[9]Obračun rezultata C sektora'!$D$2:$H$51,5,FALSE)</f>
        <v>13</v>
      </c>
      <c r="N69" s="553">
        <f>IF(AND(ISNUMBER(M69)=TRUE,ISNUMBER(O69)=TRUE),VLOOKUP(K72,'[9]Obračun rezultata C sektora'!$D$2:$I$51,3,FALSE),"")</f>
        <v>308</v>
      </c>
      <c r="O69" s="519">
        <f>VLOOKUP(K72,'[9]Obračun rezultata C sektora'!$D$2:G$51,4,FALSE)</f>
        <v>19</v>
      </c>
      <c r="P69" s="554">
        <f>VLOOKUP(L69,'[9]Pojedinačni plasman'!$A$6:$G$155,7,FALSE)</f>
        <v>55</v>
      </c>
      <c r="Q69" s="788"/>
      <c r="R69" s="789"/>
    </row>
    <row r="70" spans="2:18" s="549" customFormat="1" ht="15" customHeight="1" x14ac:dyDescent="0.2">
      <c r="B70" s="550"/>
      <c r="C70" s="553"/>
      <c r="D70" s="552"/>
      <c r="E70" s="553"/>
      <c r="F70" s="519"/>
      <c r="G70" s="554"/>
      <c r="H70" s="788"/>
      <c r="I70" s="789"/>
      <c r="K70" s="550"/>
      <c r="L70" s="553"/>
      <c r="M70" s="552"/>
      <c r="N70" s="553"/>
      <c r="O70" s="519"/>
      <c r="P70" s="554"/>
      <c r="Q70" s="788"/>
      <c r="R70" s="789"/>
    </row>
    <row r="71" spans="2:18" s="549" customFormat="1" ht="15" customHeight="1" x14ac:dyDescent="0.2">
      <c r="B71" s="550"/>
      <c r="C71" s="553"/>
      <c r="D71" s="552"/>
      <c r="E71" s="553"/>
      <c r="F71" s="519"/>
      <c r="G71" s="554"/>
      <c r="H71" s="788"/>
      <c r="I71" s="789"/>
      <c r="K71" s="550"/>
      <c r="L71" s="553"/>
      <c r="M71" s="552"/>
      <c r="N71" s="553"/>
      <c r="O71" s="519"/>
      <c r="P71" s="554"/>
      <c r="Q71" s="788"/>
      <c r="R71" s="789"/>
    </row>
    <row r="72" spans="2:18" ht="21" thickBot="1" x14ac:dyDescent="0.35">
      <c r="B72" s="783" t="str">
        <f>IF(ISNONTEXT('[9]Ekipni plasman'!$B$14)=FALSE,'[9]Ekipni plasman'!$B$14,"")</f>
        <v>ŠARAN Palinovec</v>
      </c>
      <c r="C72" s="784"/>
      <c r="D72" s="785"/>
      <c r="E72" s="516">
        <f>VLOOKUP(B72,'[9]Ekipni plasman'!$B$6:$F$55,3,FALSE)</f>
        <v>4629</v>
      </c>
      <c r="F72" s="515">
        <f>VLOOKUP(B72,'[9]Ekipni plasman'!$B$6:$F$55,2,FALSE)</f>
        <v>29</v>
      </c>
      <c r="G72" s="514"/>
      <c r="H72" s="790"/>
      <c r="I72" s="791"/>
      <c r="J72" s="517"/>
      <c r="K72" s="783" t="str">
        <f>IF(ISNONTEXT('[9]Ekipni plasman'!$B$24)=FALSE,'[9]Ekipni plasman'!$B$24,"")</f>
        <v>HLEBINE Hlebnine</v>
      </c>
      <c r="L72" s="784"/>
      <c r="M72" s="785"/>
      <c r="N72" s="516">
        <f>VLOOKUP(K72,'[9]Ekipni plasman'!$B$6:$F$55,3,FALSE)</f>
        <v>2254</v>
      </c>
      <c r="O72" s="515">
        <f>VLOOKUP(K72,'[9]Ekipni plasman'!$B$6:$F$55,2,FALSE)</f>
        <v>47</v>
      </c>
      <c r="P72" s="514"/>
      <c r="Q72" s="790"/>
      <c r="R72" s="791"/>
    </row>
    <row r="73" spans="2:18" ht="12" customHeight="1" thickBot="1" x14ac:dyDescent="0.25">
      <c r="B73" s="507"/>
      <c r="D73" s="507"/>
      <c r="G73" s="507"/>
      <c r="H73" s="508"/>
      <c r="I73" s="507"/>
    </row>
    <row r="74" spans="2:18" s="549" customFormat="1" ht="15" customHeight="1" x14ac:dyDescent="0.2">
      <c r="B74" s="544">
        <f>IF(ISNUMBER(D74)=TRUE,VLOOKUP(B79,'[9]Obračun rezultata A sektora'!$D$2:$J$51,7,0),"")</f>
        <v>28</v>
      </c>
      <c r="C74" s="545" t="str">
        <f>VLOOKUP(B79,'[9]Obračun rezultata A sektora'!$D$2:$E$51,2,FALSE)</f>
        <v>Stanko Vincetić</v>
      </c>
      <c r="D74" s="546">
        <f>VLOOKUP(B79,'[9]Obračun rezultata A sektora'!$D$2:$H$51,5,FALSE)</f>
        <v>10</v>
      </c>
      <c r="E74" s="547">
        <f>IF(AND(ISNUMBER(D74)=TRUE,ISNUMBER(F74)=TRUE),VLOOKUP(B79,'[9]Obračun rezultata A sektora'!$D$2:$I$51,3,FALSE),"")</f>
        <v>2071</v>
      </c>
      <c r="F74" s="523">
        <f>VLOOKUP(B79,'[9]Obračun rezultata A sektora'!$D$2:G$51,4,FALSE)</f>
        <v>5</v>
      </c>
      <c r="G74" s="548">
        <f>VLOOKUP(C74,'[9]Pojedinačni plasman'!$A$6:$G$155,7,FALSE)</f>
        <v>13</v>
      </c>
      <c r="H74" s="786">
        <f>VLOOKUP(B79,'[9]Ekipni plasman'!$B$6:$F$55,5,FALSE)</f>
        <v>10</v>
      </c>
      <c r="I74" s="787"/>
      <c r="K74" s="544" t="str">
        <f>IF(ISNUMBER(M74)=TRUE,VLOOKUP(K79,'[9]Obračun rezultata A sektora'!$D$2:$J$51,7,0),"")</f>
        <v/>
      </c>
      <c r="L74" s="545" t="str">
        <f>VLOOKUP(K79,'[9]Obračun rezultata A sektora'!$D$2:$E$51,2,FALSE)</f>
        <v/>
      </c>
      <c r="M74" s="546" t="str">
        <f>VLOOKUP(K79,'[9]Obračun rezultata A sektora'!$D$2:$H$51,5,FALSE)</f>
        <v/>
      </c>
      <c r="N74" s="547" t="str">
        <f>IF(AND(ISNUMBER(M74)=TRUE,ISNUMBER(O74)=TRUE),VLOOKUP(K79,'[9]Obračun rezultata A sektora'!$D$2:$I$51,3,FALSE),"")</f>
        <v/>
      </c>
      <c r="O74" s="523" t="str">
        <f>VLOOKUP(K79,'[9]Obračun rezultata A sektora'!$D$2:G$51,4,FALSE)</f>
        <v/>
      </c>
      <c r="P74" s="548" t="str">
        <f>VLOOKUP(L74,'[9]Pojedinačni plasman'!$A$6:$G$155,7,FALSE)</f>
        <v/>
      </c>
      <c r="Q74" s="786" t="str">
        <f>VLOOKUP(K79,'[9]Ekipni plasman'!$B$6:$F$55,5,FALSE)</f>
        <v/>
      </c>
      <c r="R74" s="787"/>
    </row>
    <row r="75" spans="2:18" s="549" customFormat="1" ht="15" customHeight="1" x14ac:dyDescent="0.2">
      <c r="B75" s="550">
        <f>IF(ISNUMBER(D75)=TRUE,VLOOKUP(B79,'[9]Obračun rezultata B sektora'!$D$2:$J$51,7,0),"")</f>
        <v>29</v>
      </c>
      <c r="C75" s="551" t="str">
        <f>VLOOKUP(B79,'[9]Obračun rezultata B sektora'!$D$2:$E$51,2,FALSE)</f>
        <v>Ivica Belović</v>
      </c>
      <c r="D75" s="552">
        <f>VLOOKUP(B79,'[9]Obračun rezultata B sektora'!$D$2:$H$51,5,FALSE)</f>
        <v>10</v>
      </c>
      <c r="E75" s="553">
        <f>IF(AND(ISNUMBER(D75)=TRUE,ISNUMBER(F75)=TRUE),VLOOKUP(B79,'[9]Obračun rezultata B sektora'!$D$2:$I$51,3,FALSE),"")</f>
        <v>798</v>
      </c>
      <c r="F75" s="519">
        <f>VLOOKUP(B79,'[9]Obračun rezultata B sektora'!$D$2:G$51,4,FALSE)</f>
        <v>14</v>
      </c>
      <c r="G75" s="554">
        <f>VLOOKUP(C75,'[9]Pojedinačni plasman'!$A$6:$G$155,7,FALSE)</f>
        <v>41</v>
      </c>
      <c r="H75" s="788"/>
      <c r="I75" s="789"/>
      <c r="K75" s="550" t="str">
        <f>IF(ISNUMBER(M75)=TRUE,VLOOKUP(K79,'[9]Obračun rezultata B sektora'!$D$2:$J$51,7,0),"")</f>
        <v/>
      </c>
      <c r="L75" s="551" t="str">
        <f>VLOOKUP(K79,'[9]Obračun rezultata B sektora'!$D$2:$E$51,2,FALSE)</f>
        <v/>
      </c>
      <c r="M75" s="552" t="str">
        <f>VLOOKUP(K79,'[9]Obračun rezultata B sektora'!$D$2:$H$51,5,FALSE)</f>
        <v/>
      </c>
      <c r="N75" s="553" t="str">
        <f>IF(AND(ISNUMBER(M75)=TRUE,ISNUMBER(O75)=TRUE),VLOOKUP(K79,'[9]Obračun rezultata B sektora'!$D$2:$I$51,3,FALSE),"")</f>
        <v/>
      </c>
      <c r="O75" s="519" t="str">
        <f>VLOOKUP(K79,'[9]Obračun rezultata B sektora'!$D$2:G$51,4,FALSE)</f>
        <v/>
      </c>
      <c r="P75" s="554" t="str">
        <f>VLOOKUP(L75,'[9]Pojedinačni plasman'!$A$6:$G$155,7,FALSE)</f>
        <v/>
      </c>
      <c r="Q75" s="788"/>
      <c r="R75" s="789"/>
    </row>
    <row r="76" spans="2:18" s="549" customFormat="1" ht="15" customHeight="1" x14ac:dyDescent="0.2">
      <c r="B76" s="550">
        <f>IF(ISNUMBER(D76)=TRUE,VLOOKUP(B79,'[9]Obračun rezultata C sektora'!$D$2:$J$51,7,0),"")</f>
        <v>30</v>
      </c>
      <c r="C76" s="551" t="str">
        <f>VLOOKUP(B79,'[9]Obračun rezultata C sektora'!$D$2:$E$51,2,FALSE)</f>
        <v>Mladen Hrnčić</v>
      </c>
      <c r="D76" s="552">
        <f>VLOOKUP(B79,'[9]Obračun rezultata C sektora'!$D$2:$H$51,5,FALSE)</f>
        <v>10</v>
      </c>
      <c r="E76" s="553">
        <f>IF(AND(ISNUMBER(D76)=TRUE,ISNUMBER(F76)=TRUE),VLOOKUP(B79,'[9]Obračun rezultata C sektora'!$D$2:$I$51,3,FALSE),"")</f>
        <v>900</v>
      </c>
      <c r="F76" s="519">
        <f>VLOOKUP(B79,'[9]Obračun rezultata C sektora'!$D$2:G$51,4,FALSE)</f>
        <v>12</v>
      </c>
      <c r="G76" s="554">
        <f>VLOOKUP(C76,'[9]Pojedinačni plasman'!$A$6:$G$155,7,FALSE)</f>
        <v>36</v>
      </c>
      <c r="H76" s="788"/>
      <c r="I76" s="789"/>
      <c r="K76" s="550" t="str">
        <f>IF(ISNUMBER(M76)=TRUE,VLOOKUP(K79,'[9]Obračun rezultata C sektora'!$D$2:$J$51,7,0),"")</f>
        <v/>
      </c>
      <c r="L76" s="551" t="str">
        <f>VLOOKUP(K79,'[9]Obračun rezultata C sektora'!$D$2:$E$51,2,FALSE)</f>
        <v/>
      </c>
      <c r="M76" s="552" t="str">
        <f>VLOOKUP(K79,'[9]Obračun rezultata C sektora'!$D$2:$H$51,5,FALSE)</f>
        <v/>
      </c>
      <c r="N76" s="553" t="str">
        <f>IF(AND(ISNUMBER(M76)=TRUE,ISNUMBER(O76)=TRUE),VLOOKUP(K79,'[9]Obračun rezultata C sektora'!$D$2:$I$51,3,FALSE),"")</f>
        <v/>
      </c>
      <c r="O76" s="519" t="str">
        <f>VLOOKUP(K79,'[9]Obračun rezultata C sektora'!$D$2:G$51,4,FALSE)</f>
        <v/>
      </c>
      <c r="P76" s="554" t="str">
        <f>VLOOKUP(L76,'[9]Pojedinačni plasman'!$A$6:$G$155,7,FALSE)</f>
        <v/>
      </c>
      <c r="Q76" s="788"/>
      <c r="R76" s="789"/>
    </row>
    <row r="77" spans="2:18" s="549" customFormat="1" ht="15" customHeight="1" x14ac:dyDescent="0.2">
      <c r="B77" s="550"/>
      <c r="C77" s="553"/>
      <c r="D77" s="552"/>
      <c r="E77" s="553"/>
      <c r="F77" s="519"/>
      <c r="G77" s="554"/>
      <c r="H77" s="788"/>
      <c r="I77" s="789"/>
      <c r="K77" s="550"/>
      <c r="L77" s="553"/>
      <c r="M77" s="552"/>
      <c r="N77" s="553"/>
      <c r="O77" s="519"/>
      <c r="P77" s="554"/>
      <c r="Q77" s="788"/>
      <c r="R77" s="789"/>
    </row>
    <row r="78" spans="2:18" s="549" customFormat="1" ht="15" customHeight="1" x14ac:dyDescent="0.2">
      <c r="B78" s="550"/>
      <c r="C78" s="553"/>
      <c r="D78" s="552"/>
      <c r="E78" s="553"/>
      <c r="F78" s="519"/>
      <c r="G78" s="554"/>
      <c r="H78" s="788"/>
      <c r="I78" s="789"/>
      <c r="K78" s="550"/>
      <c r="L78" s="553"/>
      <c r="M78" s="552"/>
      <c r="N78" s="553"/>
      <c r="O78" s="519"/>
      <c r="P78" s="554"/>
      <c r="Q78" s="788"/>
      <c r="R78" s="789"/>
    </row>
    <row r="79" spans="2:18" ht="21" thickBot="1" x14ac:dyDescent="0.35">
      <c r="B79" s="783" t="str">
        <f>IF(ISNONTEXT('[9]Ekipni plasman'!$B$15)=FALSE,'[9]Ekipni plasman'!$B$15,"")</f>
        <v>OPČINA CESTICA1995</v>
      </c>
      <c r="C79" s="784"/>
      <c r="D79" s="785"/>
      <c r="E79" s="516">
        <f>VLOOKUP(B79,'[9]Ekipni plasman'!$B$6:$F$55,3,FALSE)</f>
        <v>3769</v>
      </c>
      <c r="F79" s="515">
        <f>VLOOKUP(B79,'[9]Ekipni plasman'!$B$6:$F$55,2,FALSE)</f>
        <v>31</v>
      </c>
      <c r="G79" s="514"/>
      <c r="H79" s="790"/>
      <c r="I79" s="791"/>
      <c r="J79" s="517"/>
      <c r="K79" s="783" t="str">
        <f>IF(ISNONTEXT('[9]Ekipni plasman'!$B$25)=FALSE,'[9]Ekipni plasman'!$B$25,"")</f>
        <v/>
      </c>
      <c r="L79" s="784"/>
      <c r="M79" s="785"/>
      <c r="N79" s="516" t="str">
        <f>VLOOKUP(K79,'[9]Ekipni plasman'!$B$6:$F$55,3,FALSE)</f>
        <v/>
      </c>
      <c r="O79" s="515" t="str">
        <f>VLOOKUP(K79,'[9]Ekipni plasman'!$B$6:$F$55,2,FALSE)</f>
        <v/>
      </c>
      <c r="P79" s="514"/>
      <c r="Q79" s="790"/>
      <c r="R79" s="791"/>
    </row>
    <row r="81" spans="2:18" s="549" customFormat="1" x14ac:dyDescent="0.2">
      <c r="B81" s="555"/>
      <c r="C81" s="555" t="s">
        <v>246</v>
      </c>
      <c r="D81" s="555"/>
      <c r="F81" s="509"/>
      <c r="G81" s="555" t="s">
        <v>245</v>
      </c>
      <c r="H81" s="555"/>
      <c r="I81" s="555"/>
      <c r="L81" s="555" t="s">
        <v>244</v>
      </c>
      <c r="O81" s="509"/>
      <c r="P81" s="555" t="s">
        <v>243</v>
      </c>
      <c r="Q81" s="555" t="str">
        <f>IF(ISNUMBER($H$175)=TRUE,"1/3",IF(ISNUMBER($Q$93)=TRUE,"1/2",IF(ISNUMBER($H$11)=TRUE,"1/1","")))</f>
        <v>1/1</v>
      </c>
    </row>
    <row r="82" spans="2:18" s="549" customFormat="1" x14ac:dyDescent="0.2">
      <c r="B82" s="555"/>
      <c r="C82" s="555" t="str">
        <f>IF(ISBLANK('[9]Organizacija natjecanja'!$H$20)=TRUE,"",'[9]Organizacija natjecanja'!$H$20)</f>
        <v>MIROSLAV MIKULČIĆ</v>
      </c>
      <c r="D82" s="555"/>
      <c r="F82" s="509"/>
      <c r="G82" s="555" t="str">
        <f>IF(ISBLANK('[9]Organizacija natjecanja'!$H$16)=TRUE,"",'[9]Organizacija natjecanja'!$H$16)</f>
        <v>DRAGUTIN KEDMENEC</v>
      </c>
      <c r="H82" s="555"/>
      <c r="I82" s="555"/>
      <c r="L82" s="555" t="str">
        <f>IF(ISBLANK('[9]Organizacija natjecanja'!$H$18)=TRUE,"",'[9]Organizacija natjecanja'!$H$18)</f>
        <v>MIROSLAV MIKULČIĆ</v>
      </c>
      <c r="O82" s="509"/>
    </row>
    <row r="83" spans="2:18" s="549" customFormat="1" x14ac:dyDescent="0.2">
      <c r="B83" s="555"/>
      <c r="C83" s="555"/>
      <c r="D83" s="555"/>
      <c r="F83" s="509"/>
      <c r="G83" s="555"/>
      <c r="H83" s="555"/>
      <c r="I83" s="555"/>
      <c r="L83" s="555"/>
      <c r="O83" s="509"/>
    </row>
    <row r="84" spans="2:18" s="549" customFormat="1" x14ac:dyDescent="0.2">
      <c r="B84" s="555"/>
      <c r="C84" s="555"/>
      <c r="D84" s="555"/>
      <c r="F84" s="509"/>
      <c r="G84" s="555"/>
      <c r="H84" s="555"/>
      <c r="I84" s="555"/>
      <c r="L84" s="555"/>
      <c r="O84" s="509"/>
    </row>
    <row r="85" spans="2:18" s="549" customFormat="1" ht="18" x14ac:dyDescent="0.25">
      <c r="B85" s="555"/>
      <c r="C85" s="555"/>
      <c r="D85" s="540" t="s">
        <v>259</v>
      </c>
      <c r="F85" s="509"/>
      <c r="G85" s="555"/>
      <c r="H85" s="555"/>
      <c r="I85" s="555"/>
      <c r="L85" s="555"/>
      <c r="O85" s="509"/>
    </row>
    <row r="86" spans="2:18" s="549" customFormat="1" ht="18" x14ac:dyDescent="0.25">
      <c r="B86" s="555"/>
      <c r="C86" s="555"/>
      <c r="D86" s="540" t="s">
        <v>258</v>
      </c>
      <c r="F86" s="509"/>
      <c r="G86" s="555"/>
      <c r="H86" s="555"/>
      <c r="I86" s="555"/>
      <c r="L86" s="555"/>
      <c r="O86" s="509"/>
    </row>
    <row r="87" spans="2:18" s="549" customFormat="1" x14ac:dyDescent="0.2">
      <c r="B87" s="555"/>
      <c r="C87" s="555"/>
      <c r="D87" s="555"/>
      <c r="F87" s="509"/>
      <c r="G87" s="555"/>
      <c r="H87" s="555"/>
      <c r="I87" s="555"/>
      <c r="L87" s="555"/>
      <c r="O87" s="509"/>
    </row>
    <row r="88" spans="2:18" ht="26.25" x14ac:dyDescent="0.4">
      <c r="B88" s="542" t="s">
        <v>257</v>
      </c>
      <c r="C88" s="517"/>
      <c r="D88" s="540"/>
      <c r="E88" s="517"/>
      <c r="F88" s="535"/>
      <c r="G88" s="540"/>
      <c r="H88" s="541"/>
      <c r="I88" s="540"/>
      <c r="J88" s="539" t="str">
        <f>IF(ISNONTEXT('[9]Organizacija natjecanja'!H$2)=TRUE,"",'[9]Organizacija natjecanja'!H$2)</f>
        <v>III ZONA</v>
      </c>
      <c r="K88" s="517"/>
      <c r="L88" s="517"/>
      <c r="M88" s="517"/>
      <c r="N88" s="533" t="str">
        <f>IF(ISNONTEXT('[9]Organizacija natjecanja'!H$11)=TRUE,"",'[9]Organizacija natjecanja'!H$11)</f>
        <v>LOV RIBE UDICOM NA PLOVAK</v>
      </c>
      <c r="O88" s="535"/>
      <c r="P88" s="517"/>
      <c r="Q88" s="538"/>
      <c r="R88" s="517"/>
    </row>
    <row r="89" spans="2:18" ht="18" x14ac:dyDescent="0.25">
      <c r="B89" s="536" t="s">
        <v>254</v>
      </c>
      <c r="C89" s="533"/>
      <c r="D89" s="537"/>
      <c r="E89" s="537" t="str">
        <f>IF(ISNONTEXT('[9]Organizacija natjecanja'!H$4)=TRUE,"",'[9]Organizacija natjecanja'!H$4)</f>
        <v>STARA MURA ŽABNIK</v>
      </c>
      <c r="F89" s="535"/>
      <c r="G89" s="537"/>
      <c r="H89" s="513"/>
      <c r="I89" s="536" t="s">
        <v>252</v>
      </c>
      <c r="J89" s="533"/>
      <c r="K89" s="533" t="str">
        <f>IF(ISNONTEXT('[9]Organizacija natjecanja'!H$5)=TRUE,"",'[9]Organizacija natjecanja'!H$5)</f>
        <v>19.05.2024. ŽABNIK</v>
      </c>
      <c r="L89" s="533"/>
      <c r="M89" s="533"/>
      <c r="N89" s="533"/>
      <c r="O89" s="535" t="s">
        <v>250</v>
      </c>
      <c r="P89" s="534" t="str">
        <f>IF(ISNONTEXT('[9]Organizacija natjecanja'!H$9)=TRUE,"",'[9]Organizacija natjecanja'!H$9)</f>
        <v>SENIORI</v>
      </c>
      <c r="R89" s="533"/>
    </row>
    <row r="90" spans="2:18" ht="12" customHeight="1" thickBot="1" x14ac:dyDescent="0.25"/>
    <row r="91" spans="2:18" s="528" customFormat="1" ht="26.25" customHeight="1" thickBot="1" x14ac:dyDescent="0.3">
      <c r="B91" s="531" t="s">
        <v>25</v>
      </c>
      <c r="C91" s="529" t="s">
        <v>3</v>
      </c>
      <c r="D91" s="529" t="s">
        <v>34</v>
      </c>
      <c r="E91" s="529" t="s">
        <v>249</v>
      </c>
      <c r="F91" s="530" t="s">
        <v>36</v>
      </c>
      <c r="G91" s="529" t="s">
        <v>248</v>
      </c>
      <c r="H91" s="792" t="s">
        <v>247</v>
      </c>
      <c r="I91" s="793"/>
      <c r="J91" s="532"/>
      <c r="K91" s="531" t="s">
        <v>25</v>
      </c>
      <c r="L91" s="529" t="s">
        <v>3</v>
      </c>
      <c r="M91" s="529" t="s">
        <v>34</v>
      </c>
      <c r="N91" s="529" t="s">
        <v>249</v>
      </c>
      <c r="O91" s="530" t="s">
        <v>36</v>
      </c>
      <c r="P91" s="529" t="s">
        <v>248</v>
      </c>
      <c r="Q91" s="792" t="s">
        <v>247</v>
      </c>
      <c r="R91" s="793"/>
    </row>
    <row r="92" spans="2:18" ht="12" customHeight="1" thickBot="1" x14ac:dyDescent="0.25">
      <c r="C92" s="507" t="str">
        <f>IF(ISNONTEXT($B$16)=FALSE,"",VLOOKUP(B98,'[9]Pojedinačni plasman'!$A$6:$G$140,1,FALSE))</f>
        <v/>
      </c>
      <c r="K92" s="510"/>
      <c r="M92" s="510"/>
      <c r="P92" s="510"/>
      <c r="Q92" s="511"/>
      <c r="R92" s="510"/>
    </row>
    <row r="93" spans="2:18" s="549" customFormat="1" ht="15" customHeight="1" x14ac:dyDescent="0.2">
      <c r="B93" s="544" t="str">
        <f>IF(ISNUMBER(D93)=TRUE,VLOOKUP(B98,'[9]Obračun rezultata A sektora'!$D$2:$J$51,7,0),"")</f>
        <v/>
      </c>
      <c r="C93" s="545" t="str">
        <f>VLOOKUP(B98,'[9]Obračun rezultata A sektora'!$D$2:$E$51,2,FALSE)</f>
        <v/>
      </c>
      <c r="D93" s="546" t="str">
        <f>VLOOKUP(B98,'[9]Obračun rezultata A sektora'!$D$2:$H$51,5,FALSE)</f>
        <v/>
      </c>
      <c r="E93" s="547" t="str">
        <f>IF(AND(ISNUMBER(D93)=TRUE,ISNUMBER(F93)=TRUE),VLOOKUP(B98,'[9]Obračun rezultata A sektora'!$D$2:$I$51,3,FALSE),"")</f>
        <v/>
      </c>
      <c r="F93" s="523" t="str">
        <f>VLOOKUP(B98,'[9]Obračun rezultata A sektora'!D$2:$G$51,4,FALSE)</f>
        <v/>
      </c>
      <c r="G93" s="548" t="str">
        <f>VLOOKUP(C93,'[9]Pojedinačni plasman'!$A$6:$G$155,7,FALSE)</f>
        <v/>
      </c>
      <c r="H93" s="786" t="str">
        <f>VLOOKUP(B98,'[9]Ekipni plasman'!$B$6:$F$55,5,FALSE)</f>
        <v/>
      </c>
      <c r="I93" s="787"/>
      <c r="K93" s="544" t="str">
        <f>IF(ISNUMBER(M93)=TRUE,VLOOKUP(K98,'[9]Obračun rezultata A sektora'!$D$2:$J$51,7,0),"")</f>
        <v/>
      </c>
      <c r="L93" s="545" t="str">
        <f>VLOOKUP(K98,'[9]Obračun rezultata A sektora'!$D$2:$E$51,2,FALSE)</f>
        <v/>
      </c>
      <c r="M93" s="546" t="str">
        <f>VLOOKUP(K98,'[9]Obračun rezultata A sektora'!$D$2:$H$51,5,FALSE)</f>
        <v/>
      </c>
      <c r="N93" s="547" t="str">
        <f>IF(AND(ISNUMBER(M93)=TRUE,ISNUMBER(O93)=TRUE),VLOOKUP(K98,'[9]Obračun rezultata A sektora'!$D$2:$I$51,3,FALSE),"")</f>
        <v/>
      </c>
      <c r="O93" s="523" t="str">
        <f>VLOOKUP(K98,'[9]Obračun rezultata A sektora'!D$2:$G$51,4,FALSE)</f>
        <v/>
      </c>
      <c r="P93" s="548" t="str">
        <f>VLOOKUP(L93,'[9]Pojedinačni plasman'!$A$6:$G$155,7,FALSE)</f>
        <v/>
      </c>
      <c r="Q93" s="786" t="str">
        <f>VLOOKUP(K98,'[9]Ekipni plasman'!$B$6:$F$55,5,FALSE)</f>
        <v/>
      </c>
      <c r="R93" s="787"/>
    </row>
    <row r="94" spans="2:18" s="549" customFormat="1" ht="15" customHeight="1" x14ac:dyDescent="0.2">
      <c r="B94" s="550" t="str">
        <f>IF(ISNUMBER(D94)=TRUE,VLOOKUP(B98,'[9]Obračun rezultata B sektora'!$D$2:$J$51,7,0),"")</f>
        <v/>
      </c>
      <c r="C94" s="551" t="str">
        <f>VLOOKUP(B98,'[9]Obračun rezultata B sektora'!$D$2:$E$51,2,FALSE)</f>
        <v/>
      </c>
      <c r="D94" s="552" t="str">
        <f>VLOOKUP(B98,'[9]Obračun rezultata B sektora'!$D$2:$H$51,5,FALSE)</f>
        <v/>
      </c>
      <c r="E94" s="553" t="str">
        <f>IF(AND(ISNUMBER(D94)=TRUE,ISNUMBER(F94)=TRUE),VLOOKUP(B98,'[9]Obračun rezultata B sektora'!$D$2:$I$51,3,FALSE),"")</f>
        <v/>
      </c>
      <c r="F94" s="519" t="str">
        <f>VLOOKUP(B98,'[9]Obračun rezultata B sektora'!D$2:$G$51,4,FALSE)</f>
        <v/>
      </c>
      <c r="G94" s="554" t="str">
        <f>VLOOKUP(C94,'[9]Pojedinačni plasman'!$A$6:$G$155,7,FALSE)</f>
        <v/>
      </c>
      <c r="H94" s="788"/>
      <c r="I94" s="789"/>
      <c r="K94" s="550" t="str">
        <f>IF(ISNUMBER(M94)=TRUE,VLOOKUP(K98,'[9]Obračun rezultata B sektora'!$D$2:$J$51,7,0),"")</f>
        <v/>
      </c>
      <c r="L94" s="551" t="str">
        <f>VLOOKUP(K98,'[9]Obračun rezultata B sektora'!$D$2:$E$51,2,FALSE)</f>
        <v/>
      </c>
      <c r="M94" s="552" t="str">
        <f>VLOOKUP(K98,'[9]Obračun rezultata B sektora'!$D$2:$H$51,5,FALSE)</f>
        <v/>
      </c>
      <c r="N94" s="553" t="str">
        <f>IF(AND(ISNUMBER(M94)=TRUE,ISNUMBER(O94)=TRUE),VLOOKUP(K98,'[9]Obračun rezultata B sektora'!$D$2:$I$51,3,FALSE),"")</f>
        <v/>
      </c>
      <c r="O94" s="519" t="str">
        <f>VLOOKUP(K98,'[9]Obračun rezultata B sektora'!D$2:$G$51,4,FALSE)</f>
        <v/>
      </c>
      <c r="P94" s="554" t="str">
        <f>VLOOKUP(L94,'[9]Pojedinačni plasman'!$A$6:$G$155,7,FALSE)</f>
        <v/>
      </c>
      <c r="Q94" s="788"/>
      <c r="R94" s="789"/>
    </row>
    <row r="95" spans="2:18" s="549" customFormat="1" ht="15" customHeight="1" x14ac:dyDescent="0.2">
      <c r="B95" s="550" t="str">
        <f>IF(ISNUMBER(D95)=TRUE,VLOOKUP(B98,'[9]Obračun rezultata C sektora'!$D$2:$J$51,7,0),"")</f>
        <v/>
      </c>
      <c r="C95" s="551" t="str">
        <f>VLOOKUP(B98,'[9]Obračun rezultata C sektora'!$D$2:$E$51,2,FALSE)</f>
        <v/>
      </c>
      <c r="D95" s="552" t="str">
        <f>VLOOKUP(B98,'[9]Obračun rezultata C sektora'!$D$2:$H$51,5,FALSE)</f>
        <v/>
      </c>
      <c r="E95" s="553" t="str">
        <f>IF(AND(ISNUMBER(D95)=TRUE,ISNUMBER(F95)=TRUE),VLOOKUP(B98,'[9]Obračun rezultata C sektora'!$D$2:$I$51,3,FALSE),"")</f>
        <v/>
      </c>
      <c r="F95" s="519" t="str">
        <f>VLOOKUP(B98,'[9]Obračun rezultata C sektora'!D$2:$G$51,4,FALSE)</f>
        <v/>
      </c>
      <c r="G95" s="554" t="str">
        <f>VLOOKUP(C95,'[9]Pojedinačni plasman'!$A$6:$G$155,7,FALSE)</f>
        <v/>
      </c>
      <c r="H95" s="788"/>
      <c r="I95" s="789"/>
      <c r="K95" s="550" t="str">
        <f>IF(ISNUMBER(M95)=TRUE,VLOOKUP(K98,'[9]Obračun rezultata C sektora'!$D$2:$J$51,7,0),"")</f>
        <v/>
      </c>
      <c r="L95" s="551" t="str">
        <f>VLOOKUP(K98,'[9]Obračun rezultata C sektora'!$D$2:$E$51,2,FALSE)</f>
        <v/>
      </c>
      <c r="M95" s="552" t="str">
        <f>VLOOKUP(K98,'[9]Obračun rezultata C sektora'!$D$2:$H$51,5,FALSE)</f>
        <v/>
      </c>
      <c r="N95" s="553" t="str">
        <f>IF(AND(ISNUMBER(M95)=TRUE,ISNUMBER(O95)=TRUE),VLOOKUP(K98,'[9]Obračun rezultata C sektora'!$D$2:$I$51,3,FALSE),"")</f>
        <v/>
      </c>
      <c r="O95" s="519" t="str">
        <f>VLOOKUP(K98,'[9]Obračun rezultata C sektora'!D$2:$G$51,4,FALSE)</f>
        <v/>
      </c>
      <c r="P95" s="554" t="str">
        <f>VLOOKUP(L95,'[9]Pojedinačni plasman'!$A$6:$G$155,7,FALSE)</f>
        <v/>
      </c>
      <c r="Q95" s="788"/>
      <c r="R95" s="789"/>
    </row>
    <row r="96" spans="2:18" s="549" customFormat="1" ht="15" customHeight="1" x14ac:dyDescent="0.2">
      <c r="B96" s="550"/>
      <c r="C96" s="553"/>
      <c r="D96" s="552"/>
      <c r="E96" s="553"/>
      <c r="F96" s="519"/>
      <c r="G96" s="554"/>
      <c r="H96" s="788"/>
      <c r="I96" s="789"/>
      <c r="K96" s="550"/>
      <c r="L96" s="553"/>
      <c r="M96" s="552"/>
      <c r="N96" s="553"/>
      <c r="O96" s="519"/>
      <c r="P96" s="554"/>
      <c r="Q96" s="788"/>
      <c r="R96" s="789"/>
    </row>
    <row r="97" spans="2:18" s="549" customFormat="1" ht="15" customHeight="1" x14ac:dyDescent="0.2">
      <c r="B97" s="550"/>
      <c r="C97" s="553"/>
      <c r="D97" s="552"/>
      <c r="E97" s="553"/>
      <c r="F97" s="519"/>
      <c r="G97" s="554"/>
      <c r="H97" s="788"/>
      <c r="I97" s="789"/>
      <c r="K97" s="550"/>
      <c r="L97" s="553"/>
      <c r="M97" s="552"/>
      <c r="N97" s="553"/>
      <c r="O97" s="519"/>
      <c r="P97" s="554"/>
      <c r="Q97" s="788"/>
      <c r="R97" s="789"/>
    </row>
    <row r="98" spans="2:18" ht="21" thickBot="1" x14ac:dyDescent="0.35">
      <c r="B98" s="783" t="str">
        <f>IF(ISNONTEXT('[9]Ekipni plasman'!$B$26)=FALSE,'[9]Ekipni plasman'!$B$26,"")</f>
        <v/>
      </c>
      <c r="C98" s="784"/>
      <c r="D98" s="785"/>
      <c r="E98" s="516" t="str">
        <f>VLOOKUP(B98,'[9]Ekipni plasman'!$B$6:$F$55,3,FALSE)</f>
        <v/>
      </c>
      <c r="F98" s="515" t="str">
        <f>VLOOKUP(B98,'[9]Ekipni plasman'!$B$6:$F$55,2,FALSE)</f>
        <v/>
      </c>
      <c r="G98" s="514"/>
      <c r="H98" s="790"/>
      <c r="I98" s="791"/>
      <c r="J98" s="517"/>
      <c r="K98" s="783" t="str">
        <f>IF(ISNONTEXT('[9]Ekipni plasman'!$B$36)=FALSE,'[9]Ekipni plasman'!$B$36,"")</f>
        <v/>
      </c>
      <c r="L98" s="784"/>
      <c r="M98" s="785"/>
      <c r="N98" s="516" t="str">
        <f>VLOOKUP(K98,'[9]Ekipni plasman'!$B$6:$F$55,3,FALSE)</f>
        <v/>
      </c>
      <c r="O98" s="515" t="str">
        <f>VLOOKUP(K98,'[9]Ekipni plasman'!$B$6:$F$55,2,FALSE)</f>
        <v/>
      </c>
      <c r="P98" s="514"/>
      <c r="Q98" s="790"/>
      <c r="R98" s="791"/>
    </row>
    <row r="99" spans="2:18" ht="12" customHeight="1" thickBot="1" x14ac:dyDescent="0.25">
      <c r="K99" s="510"/>
      <c r="M99" s="510"/>
      <c r="P99" s="510"/>
      <c r="Q99" s="511"/>
      <c r="R99" s="510"/>
    </row>
    <row r="100" spans="2:18" s="549" customFormat="1" ht="15" customHeight="1" x14ac:dyDescent="0.2">
      <c r="B100" s="544" t="str">
        <f>IF(ISNUMBER(D100)=TRUE,VLOOKUP(B105,'[9]Obračun rezultata A sektora'!$D$2:$J$51,7,0),"")</f>
        <v/>
      </c>
      <c r="C100" s="545" t="str">
        <f>VLOOKUP(B105,'[9]Obračun rezultata A sektora'!$D$2:$E$51,2,FALSE)</f>
        <v/>
      </c>
      <c r="D100" s="546" t="str">
        <f>VLOOKUP(B105,'[9]Obračun rezultata A sektora'!$D$2:$H$51,5,FALSE)</f>
        <v/>
      </c>
      <c r="E100" s="547" t="str">
        <f>IF(AND(ISNUMBER(D100)=TRUE,ISNUMBER(F100)=TRUE),VLOOKUP(B105,'[9]Obračun rezultata A sektora'!$D$2:$I$51,3,FALSE),"")</f>
        <v/>
      </c>
      <c r="F100" s="523" t="str">
        <f>VLOOKUP(B105,'[9]Obračun rezultata A sektora'!D$2:$G$51,4,FALSE)</f>
        <v/>
      </c>
      <c r="G100" s="548" t="str">
        <f>VLOOKUP(C100,'[9]Pojedinačni plasman'!$A$6:$G$155,7,FALSE)</f>
        <v/>
      </c>
      <c r="H100" s="786" t="str">
        <f>VLOOKUP(B105,'[9]Ekipni plasman'!$B$6:$F$55,5,FALSE)</f>
        <v/>
      </c>
      <c r="I100" s="787"/>
      <c r="K100" s="544" t="str">
        <f>IF(ISNUMBER(M100)=TRUE,VLOOKUP(K105,'[9]Obračun rezultata A sektora'!$D$2:$J$51,7,0),"")</f>
        <v/>
      </c>
      <c r="L100" s="545" t="str">
        <f>VLOOKUP(K105,'[9]Obračun rezultata A sektora'!$D$2:$E$51,2,FALSE)</f>
        <v/>
      </c>
      <c r="M100" s="546" t="str">
        <f>VLOOKUP(K105,'[9]Obračun rezultata A sektora'!$D$2:$H$51,5,FALSE)</f>
        <v/>
      </c>
      <c r="N100" s="547" t="str">
        <f>IF(AND(ISNUMBER(M100)=TRUE,ISNUMBER(O100)=TRUE),VLOOKUP(K105,'[9]Obračun rezultata A sektora'!$D$2:$I$51,3,FALSE),"")</f>
        <v/>
      </c>
      <c r="O100" s="523" t="str">
        <f>VLOOKUP(K105,'[9]Obračun rezultata A sektora'!D$2:$G$51,4,FALSE)</f>
        <v/>
      </c>
      <c r="P100" s="548" t="str">
        <f>VLOOKUP(L100,'[9]Pojedinačni plasman'!$A$6:$G$155,7,FALSE)</f>
        <v/>
      </c>
      <c r="Q100" s="786" t="str">
        <f>VLOOKUP(K105,'[9]Ekipni plasman'!$B$6:$F$55,5,FALSE)</f>
        <v/>
      </c>
      <c r="R100" s="787"/>
    </row>
    <row r="101" spans="2:18" s="549" customFormat="1" ht="15" customHeight="1" x14ac:dyDescent="0.2">
      <c r="B101" s="550" t="str">
        <f>IF(ISNUMBER(D101)=TRUE,VLOOKUP(B105,'[9]Obračun rezultata B sektora'!$D$2:$J$51,7,0),"")</f>
        <v/>
      </c>
      <c r="C101" s="551" t="str">
        <f>VLOOKUP(B105,'[9]Obračun rezultata B sektora'!$D$2:$E$51,2,FALSE)</f>
        <v/>
      </c>
      <c r="D101" s="552" t="str">
        <f>VLOOKUP(B105,'[9]Obračun rezultata B sektora'!$D$2:$H$51,5,FALSE)</f>
        <v/>
      </c>
      <c r="E101" s="553" t="str">
        <f>IF(AND(ISNUMBER(D101)=TRUE,ISNUMBER(F101)=TRUE),VLOOKUP(B105,'[9]Obračun rezultata B sektora'!$D$2:$I$51,3,FALSE),"")</f>
        <v/>
      </c>
      <c r="F101" s="519" t="str">
        <f>VLOOKUP(B105,'[9]Obračun rezultata B sektora'!D$2:$G$51,4,FALSE)</f>
        <v/>
      </c>
      <c r="G101" s="554" t="str">
        <f>VLOOKUP(C101,'[9]Pojedinačni plasman'!$A$6:$G$155,7,FALSE)</f>
        <v/>
      </c>
      <c r="H101" s="788"/>
      <c r="I101" s="789"/>
      <c r="K101" s="550" t="str">
        <f>IF(ISNUMBER(M101)=TRUE,VLOOKUP(K105,'[9]Obračun rezultata B sektora'!$D$2:$J$51,7,0),"")</f>
        <v/>
      </c>
      <c r="L101" s="551" t="str">
        <f>VLOOKUP(K105,'[9]Obračun rezultata B sektora'!$D$2:$E$51,2,FALSE)</f>
        <v/>
      </c>
      <c r="M101" s="552" t="str">
        <f>VLOOKUP(K105,'[9]Obračun rezultata B sektora'!$D$2:$H$51,5,FALSE)</f>
        <v/>
      </c>
      <c r="N101" s="553" t="str">
        <f>IF(AND(ISNUMBER(M101)=TRUE,ISNUMBER(O101)=TRUE),VLOOKUP(K105,'[9]Obračun rezultata B sektora'!$D$2:$I$51,3,FALSE),"")</f>
        <v/>
      </c>
      <c r="O101" s="519" t="str">
        <f>VLOOKUP(K105,'[9]Obračun rezultata B sektora'!D$2:$G$51,4,FALSE)</f>
        <v/>
      </c>
      <c r="P101" s="554" t="str">
        <f>VLOOKUP(L101,'[9]Pojedinačni plasman'!$A$6:$G$155,7,FALSE)</f>
        <v/>
      </c>
      <c r="Q101" s="788"/>
      <c r="R101" s="789"/>
    </row>
    <row r="102" spans="2:18" s="549" customFormat="1" ht="15" customHeight="1" x14ac:dyDescent="0.2">
      <c r="B102" s="550" t="str">
        <f>IF(ISNUMBER(D102)=TRUE,VLOOKUP(B105,'[9]Obračun rezultata C sektora'!$D$2:$J$51,7,0),"")</f>
        <v/>
      </c>
      <c r="C102" s="551" t="str">
        <f>VLOOKUP(B105,'[9]Obračun rezultata C sektora'!$D$2:$E$51,2,FALSE)</f>
        <v/>
      </c>
      <c r="D102" s="552" t="str">
        <f>VLOOKUP(B105,'[9]Obračun rezultata C sektora'!$D$2:$H$51,5,FALSE)</f>
        <v/>
      </c>
      <c r="E102" s="553" t="str">
        <f>IF(AND(ISNUMBER(D102)=TRUE,ISNUMBER(F102)=TRUE),VLOOKUP(B105,'[9]Obračun rezultata C sektora'!$D$2:$I$51,3,FALSE),"")</f>
        <v/>
      </c>
      <c r="F102" s="519" t="str">
        <f>VLOOKUP(B105,'[9]Obračun rezultata C sektora'!D$2:$G$51,4,FALSE)</f>
        <v/>
      </c>
      <c r="G102" s="554" t="str">
        <f>VLOOKUP(C102,'[9]Pojedinačni plasman'!$A$6:$G$155,7,FALSE)</f>
        <v/>
      </c>
      <c r="H102" s="788"/>
      <c r="I102" s="789"/>
      <c r="K102" s="550" t="str">
        <f>IF(ISNUMBER(M102)=TRUE,VLOOKUP(K105,'[9]Obračun rezultata C sektora'!$D$2:$J$51,7,0),"")</f>
        <v/>
      </c>
      <c r="L102" s="551" t="str">
        <f>VLOOKUP(K105,'[9]Obračun rezultata C sektora'!$D$2:$E$51,2,FALSE)</f>
        <v/>
      </c>
      <c r="M102" s="552" t="str">
        <f>VLOOKUP(K105,'[9]Obračun rezultata C sektora'!$D$2:$H$51,5,FALSE)</f>
        <v/>
      </c>
      <c r="N102" s="553" t="str">
        <f>IF(AND(ISNUMBER(M102)=TRUE,ISNUMBER(O102)=TRUE),VLOOKUP(K105,'[9]Obračun rezultata C sektora'!$D$2:$I$51,3,FALSE),"")</f>
        <v/>
      </c>
      <c r="O102" s="519" t="str">
        <f>VLOOKUP(K105,'[9]Obračun rezultata C sektora'!D$2:$G$51,4,FALSE)</f>
        <v/>
      </c>
      <c r="P102" s="554" t="str">
        <f>VLOOKUP(L102,'[9]Pojedinačni plasman'!$A$6:$G$155,7,FALSE)</f>
        <v/>
      </c>
      <c r="Q102" s="788"/>
      <c r="R102" s="789"/>
    </row>
    <row r="103" spans="2:18" s="549" customFormat="1" ht="15" customHeight="1" x14ac:dyDescent="0.2">
      <c r="B103" s="550"/>
      <c r="C103" s="553"/>
      <c r="D103" s="552"/>
      <c r="E103" s="553"/>
      <c r="F103" s="519"/>
      <c r="G103" s="554"/>
      <c r="H103" s="788"/>
      <c r="I103" s="789"/>
      <c r="K103" s="550"/>
      <c r="L103" s="553"/>
      <c r="M103" s="552"/>
      <c r="N103" s="553"/>
      <c r="O103" s="519"/>
      <c r="P103" s="554"/>
      <c r="Q103" s="788"/>
      <c r="R103" s="789"/>
    </row>
    <row r="104" spans="2:18" s="549" customFormat="1" ht="15" customHeight="1" x14ac:dyDescent="0.2">
      <c r="B104" s="550"/>
      <c r="C104" s="553"/>
      <c r="D104" s="552"/>
      <c r="E104" s="553"/>
      <c r="F104" s="519"/>
      <c r="G104" s="554"/>
      <c r="H104" s="788"/>
      <c r="I104" s="789"/>
      <c r="K104" s="550"/>
      <c r="L104" s="553"/>
      <c r="M104" s="552"/>
      <c r="N104" s="553"/>
      <c r="O104" s="519"/>
      <c r="P104" s="554"/>
      <c r="Q104" s="788"/>
      <c r="R104" s="789"/>
    </row>
    <row r="105" spans="2:18" ht="21" thickBot="1" x14ac:dyDescent="0.35">
      <c r="B105" s="783" t="str">
        <f>IF(ISNONTEXT('[9]Ekipni plasman'!$B$27)=FALSE,'[9]Ekipni plasman'!$B$27,"")</f>
        <v/>
      </c>
      <c r="C105" s="784"/>
      <c r="D105" s="785"/>
      <c r="E105" s="516" t="str">
        <f>VLOOKUP(B105,'[9]Ekipni plasman'!$B$6:$F$55,3,FALSE)</f>
        <v/>
      </c>
      <c r="F105" s="515" t="str">
        <f>VLOOKUP(B105,'[9]Ekipni plasman'!$B$6:$F$55,2,FALSE)</f>
        <v/>
      </c>
      <c r="G105" s="514"/>
      <c r="H105" s="790"/>
      <c r="I105" s="791"/>
      <c r="J105" s="517"/>
      <c r="K105" s="783" t="str">
        <f>IF(ISNONTEXT('[9]Ekipni plasman'!$B$37)=FALSE,'[9]Ekipni plasman'!$B$37,"")</f>
        <v/>
      </c>
      <c r="L105" s="784"/>
      <c r="M105" s="785"/>
      <c r="N105" s="516" t="str">
        <f>VLOOKUP(K105,'[9]Ekipni plasman'!$B$6:$F$55,3,FALSE)</f>
        <v/>
      </c>
      <c r="O105" s="515" t="str">
        <f>VLOOKUP(K105,'[9]Ekipni plasman'!$B$6:$F$55,2,FALSE)</f>
        <v/>
      </c>
      <c r="P105" s="514"/>
      <c r="Q105" s="790"/>
      <c r="R105" s="791"/>
    </row>
    <row r="106" spans="2:18" ht="12" customHeight="1" thickBot="1" x14ac:dyDescent="0.25">
      <c r="K106" s="510"/>
      <c r="M106" s="510"/>
      <c r="P106" s="510"/>
      <c r="Q106" s="511"/>
      <c r="R106" s="510"/>
    </row>
    <row r="107" spans="2:18" s="549" customFormat="1" ht="15" customHeight="1" x14ac:dyDescent="0.2">
      <c r="B107" s="544" t="str">
        <f>IF(ISNUMBER(D107)=TRUE,VLOOKUP(B112,'[9]Obračun rezultata A sektora'!$D$2:$J$51,7,0),"")</f>
        <v/>
      </c>
      <c r="C107" s="545" t="str">
        <f>VLOOKUP(B112,'[9]Obračun rezultata A sektora'!$D$2:$E$51,2,FALSE)</f>
        <v/>
      </c>
      <c r="D107" s="546" t="str">
        <f>VLOOKUP(B112,'[9]Obračun rezultata A sektora'!$D$2:$H$51,5,FALSE)</f>
        <v/>
      </c>
      <c r="E107" s="547" t="str">
        <f>IF(AND(ISNUMBER(D107)=TRUE,ISNUMBER(F107)=TRUE),VLOOKUP(B112,'[9]Obračun rezultata A sektora'!$D$2:$I$51,3,FALSE),"")</f>
        <v/>
      </c>
      <c r="F107" s="523" t="str">
        <f>VLOOKUP(B112,'[9]Obračun rezultata A sektora'!D$2:$G$51,4,FALSE)</f>
        <v/>
      </c>
      <c r="G107" s="548" t="str">
        <f>VLOOKUP(C107,'[9]Pojedinačni plasman'!$A$6:$G$155,7,FALSE)</f>
        <v/>
      </c>
      <c r="H107" s="786" t="str">
        <f>VLOOKUP(B112,'[9]Ekipni plasman'!$B$6:$F$55,5,FALSE)</f>
        <v/>
      </c>
      <c r="I107" s="787"/>
      <c r="K107" s="544" t="str">
        <f>IF(ISNUMBER(M107)=TRUE,VLOOKUP(K112,'[9]Obračun rezultata A sektora'!$D$2:$J$51,7,0),"")</f>
        <v/>
      </c>
      <c r="L107" s="545" t="str">
        <f>VLOOKUP(K112,'[9]Obračun rezultata A sektora'!$D$2:$E$51,2,FALSE)</f>
        <v/>
      </c>
      <c r="M107" s="546" t="str">
        <f>VLOOKUP(K112,'[9]Obračun rezultata A sektora'!$D$2:$H$51,5,FALSE)</f>
        <v/>
      </c>
      <c r="N107" s="547" t="str">
        <f>IF(AND(ISNUMBER(M107)=TRUE,ISNUMBER(O107)=TRUE),VLOOKUP(K112,'[9]Obračun rezultata A sektora'!$D$2:$I$51,3,FALSE),"")</f>
        <v/>
      </c>
      <c r="O107" s="523" t="str">
        <f>VLOOKUP(K112,'[9]Obračun rezultata A sektora'!D$2:$G$51,4,FALSE)</f>
        <v/>
      </c>
      <c r="P107" s="548" t="str">
        <f>VLOOKUP(L107,'[9]Pojedinačni plasman'!$A$6:$G$155,7,FALSE)</f>
        <v/>
      </c>
      <c r="Q107" s="786" t="str">
        <f>VLOOKUP(K112,'[9]Ekipni plasman'!$B$6:$F$55,5,FALSE)</f>
        <v/>
      </c>
      <c r="R107" s="787"/>
    </row>
    <row r="108" spans="2:18" s="549" customFormat="1" ht="15" customHeight="1" x14ac:dyDescent="0.2">
      <c r="B108" s="550" t="str">
        <f>IF(ISNUMBER(D108)=TRUE,VLOOKUP(B112,'[9]Obračun rezultata B sektora'!$D$2:$J$51,7,0),"")</f>
        <v/>
      </c>
      <c r="C108" s="551" t="str">
        <f>VLOOKUP(B112,'[9]Obračun rezultata B sektora'!$D$2:$E$51,2,FALSE)</f>
        <v/>
      </c>
      <c r="D108" s="552" t="str">
        <f>VLOOKUP(B112,'[9]Obračun rezultata B sektora'!$D$2:$H$51,5,FALSE)</f>
        <v/>
      </c>
      <c r="E108" s="553" t="str">
        <f>IF(AND(ISNUMBER(D108)=TRUE,ISNUMBER(F108)=TRUE),VLOOKUP(B112,'[9]Obračun rezultata B sektora'!$D$2:$I$51,3,FALSE),"")</f>
        <v/>
      </c>
      <c r="F108" s="519" t="str">
        <f>VLOOKUP(B112,'[9]Obračun rezultata B sektora'!D$2:$G$51,4,FALSE)</f>
        <v/>
      </c>
      <c r="G108" s="554" t="str">
        <f>VLOOKUP(C108,'[9]Pojedinačni plasman'!$A$6:$G$155,7,FALSE)</f>
        <v/>
      </c>
      <c r="H108" s="788"/>
      <c r="I108" s="789"/>
      <c r="K108" s="550" t="str">
        <f>IF(ISNUMBER(M108)=TRUE,VLOOKUP(K112,'[9]Obračun rezultata B sektora'!$D$2:$J$51,7,0),"")</f>
        <v/>
      </c>
      <c r="L108" s="551" t="str">
        <f>VLOOKUP(K112,'[9]Obračun rezultata B sektora'!$D$2:$E$51,2,FALSE)</f>
        <v/>
      </c>
      <c r="M108" s="552" t="str">
        <f>VLOOKUP(K112,'[9]Obračun rezultata B sektora'!$D$2:$H$51,5,FALSE)</f>
        <v/>
      </c>
      <c r="N108" s="553" t="str">
        <f>IF(AND(ISNUMBER(M108)=TRUE,ISNUMBER(O108)=TRUE),VLOOKUP(K112,'[9]Obračun rezultata B sektora'!$D$2:$I$51,3,FALSE),"")</f>
        <v/>
      </c>
      <c r="O108" s="519" t="str">
        <f>VLOOKUP(K112,'[9]Obračun rezultata B sektora'!D$2:$G$51,4,FALSE)</f>
        <v/>
      </c>
      <c r="P108" s="554" t="str">
        <f>VLOOKUP(L108,'[9]Pojedinačni plasman'!$A$6:$G$155,7,FALSE)</f>
        <v/>
      </c>
      <c r="Q108" s="788"/>
      <c r="R108" s="789"/>
    </row>
    <row r="109" spans="2:18" s="549" customFormat="1" ht="15" customHeight="1" x14ac:dyDescent="0.2">
      <c r="B109" s="550" t="str">
        <f>IF(ISNUMBER(D109)=TRUE,VLOOKUP(B112,'[9]Obračun rezultata C sektora'!$D$2:$J$51,7,0),"")</f>
        <v/>
      </c>
      <c r="C109" s="551" t="str">
        <f>VLOOKUP(B112,'[9]Obračun rezultata C sektora'!$D$2:$E$51,2,FALSE)</f>
        <v/>
      </c>
      <c r="D109" s="552" t="str">
        <f>VLOOKUP(B112,'[9]Obračun rezultata C sektora'!$D$2:$H$51,5,FALSE)</f>
        <v/>
      </c>
      <c r="E109" s="553" t="str">
        <f>IF(AND(ISNUMBER(D109)=TRUE,ISNUMBER(F109)=TRUE),VLOOKUP(B112,'[9]Obračun rezultata C sektora'!$D$2:$I$51,3,FALSE),"")</f>
        <v/>
      </c>
      <c r="F109" s="519" t="str">
        <f>VLOOKUP(B112,'[9]Obračun rezultata C sektora'!D$2:$G$51,4,FALSE)</f>
        <v/>
      </c>
      <c r="G109" s="554" t="str">
        <f>VLOOKUP(C109,'[9]Pojedinačni plasman'!$A$6:$G$155,7,FALSE)</f>
        <v/>
      </c>
      <c r="H109" s="788"/>
      <c r="I109" s="789"/>
      <c r="K109" s="550" t="str">
        <f>IF(ISNUMBER(M109)=TRUE,VLOOKUP(K112,'[9]Obračun rezultata C sektora'!$D$2:$J$51,7,0),"")</f>
        <v/>
      </c>
      <c r="L109" s="551" t="str">
        <f>VLOOKUP(K112,'[9]Obračun rezultata C sektora'!$D$2:$E$51,2,FALSE)</f>
        <v/>
      </c>
      <c r="M109" s="552" t="str">
        <f>VLOOKUP(K112,'[9]Obračun rezultata C sektora'!$D$2:$H$51,5,FALSE)</f>
        <v/>
      </c>
      <c r="N109" s="553" t="str">
        <f>IF(AND(ISNUMBER(M109)=TRUE,ISNUMBER(O109)=TRUE),VLOOKUP(K112,'[9]Obračun rezultata C sektora'!$D$2:$I$51,3,FALSE),"")</f>
        <v/>
      </c>
      <c r="O109" s="519" t="str">
        <f>VLOOKUP(K112,'[9]Obračun rezultata C sektora'!D$2:$G$51,4,FALSE)</f>
        <v/>
      </c>
      <c r="P109" s="554" t="str">
        <f>VLOOKUP(L109,'[9]Pojedinačni plasman'!$A$6:$G$155,7,FALSE)</f>
        <v/>
      </c>
      <c r="Q109" s="788"/>
      <c r="R109" s="789"/>
    </row>
    <row r="110" spans="2:18" s="549" customFormat="1" ht="15" customHeight="1" x14ac:dyDescent="0.2">
      <c r="B110" s="550"/>
      <c r="C110" s="553"/>
      <c r="D110" s="552"/>
      <c r="E110" s="553"/>
      <c r="F110" s="519"/>
      <c r="G110" s="554"/>
      <c r="H110" s="788"/>
      <c r="I110" s="789"/>
      <c r="K110" s="550"/>
      <c r="L110" s="553"/>
      <c r="M110" s="552"/>
      <c r="N110" s="553"/>
      <c r="O110" s="519"/>
      <c r="P110" s="554"/>
      <c r="Q110" s="788"/>
      <c r="R110" s="789"/>
    </row>
    <row r="111" spans="2:18" s="549" customFormat="1" ht="15" customHeight="1" x14ac:dyDescent="0.2">
      <c r="B111" s="550"/>
      <c r="C111" s="553"/>
      <c r="D111" s="552"/>
      <c r="E111" s="553"/>
      <c r="F111" s="519"/>
      <c r="G111" s="554"/>
      <c r="H111" s="788"/>
      <c r="I111" s="789"/>
      <c r="K111" s="550"/>
      <c r="L111" s="553"/>
      <c r="M111" s="552"/>
      <c r="N111" s="553"/>
      <c r="O111" s="519"/>
      <c r="P111" s="554"/>
      <c r="Q111" s="788"/>
      <c r="R111" s="789"/>
    </row>
    <row r="112" spans="2:18" ht="21" thickBot="1" x14ac:dyDescent="0.35">
      <c r="B112" s="783" t="str">
        <f>IF(ISNONTEXT('[9]Ekipni plasman'!$B$28)=FALSE,'[9]Ekipni plasman'!$B$28,"")</f>
        <v/>
      </c>
      <c r="C112" s="784"/>
      <c r="D112" s="785"/>
      <c r="E112" s="516" t="str">
        <f>VLOOKUP(B112,'[9]Ekipni plasman'!$B$6:$F$55,3,FALSE)</f>
        <v/>
      </c>
      <c r="F112" s="515" t="str">
        <f>VLOOKUP(B112,'[9]Ekipni plasman'!$B$6:$F$55,2,FALSE)</f>
        <v/>
      </c>
      <c r="G112" s="514"/>
      <c r="H112" s="790"/>
      <c r="I112" s="791"/>
      <c r="J112" s="517"/>
      <c r="K112" s="783" t="str">
        <f>IF(ISNONTEXT('[9]Ekipni plasman'!$B$38)=FALSE,'[9]Ekipni plasman'!$B$38,"")</f>
        <v/>
      </c>
      <c r="L112" s="784"/>
      <c r="M112" s="785"/>
      <c r="N112" s="516" t="str">
        <f>VLOOKUP(K112,'[9]Ekipni plasman'!$B$6:$F$55,3,FALSE)</f>
        <v/>
      </c>
      <c r="O112" s="515" t="str">
        <f>VLOOKUP(K112,'[9]Ekipni plasman'!$B$6:$F$55,2,FALSE)</f>
        <v/>
      </c>
      <c r="P112" s="514"/>
      <c r="Q112" s="790"/>
      <c r="R112" s="791"/>
    </row>
    <row r="113" spans="2:18" ht="12" customHeight="1" thickBot="1" x14ac:dyDescent="0.25">
      <c r="K113" s="510"/>
      <c r="M113" s="510"/>
      <c r="P113" s="510"/>
      <c r="Q113" s="511"/>
      <c r="R113" s="510"/>
    </row>
    <row r="114" spans="2:18" s="549" customFormat="1" ht="15" customHeight="1" x14ac:dyDescent="0.2">
      <c r="B114" s="544" t="str">
        <f>IF(ISNUMBER(D114)=TRUE,VLOOKUP(B119,'[9]Obračun rezultata A sektora'!$D$2:$J$51,7,0),"")</f>
        <v/>
      </c>
      <c r="C114" s="545" t="str">
        <f>VLOOKUP(B119,'[9]Obračun rezultata A sektora'!$D$2:$E$51,2,FALSE)</f>
        <v/>
      </c>
      <c r="D114" s="546" t="str">
        <f>VLOOKUP(B119,'[9]Obračun rezultata A sektora'!$D$2:$H$51,5,FALSE)</f>
        <v/>
      </c>
      <c r="E114" s="547" t="str">
        <f>IF(AND(ISNUMBER(D114)=TRUE,ISNUMBER(F114)=TRUE),VLOOKUP(B119,'[9]Obračun rezultata A sektora'!$D$2:$I$51,3,FALSE),"")</f>
        <v/>
      </c>
      <c r="F114" s="523" t="str">
        <f>VLOOKUP(B119,'[9]Obračun rezultata A sektora'!D$2:$G$51,4,FALSE)</f>
        <v/>
      </c>
      <c r="G114" s="548" t="str">
        <f>VLOOKUP(C114,'[9]Pojedinačni plasman'!$A$6:$G$155,7,FALSE)</f>
        <v/>
      </c>
      <c r="H114" s="786" t="str">
        <f>VLOOKUP(B119,'[9]Ekipni plasman'!$B$6:$F$55,5,FALSE)</f>
        <v/>
      </c>
      <c r="I114" s="787"/>
      <c r="K114" s="544" t="str">
        <f>IF(ISNUMBER(M114)=TRUE,VLOOKUP(K119,'[9]Obračun rezultata A sektora'!$D$2:$J$51,7,0),"")</f>
        <v/>
      </c>
      <c r="L114" s="545" t="str">
        <f>VLOOKUP(K119,'[9]Obračun rezultata A sektora'!$D$2:$E$51,2,FALSE)</f>
        <v/>
      </c>
      <c r="M114" s="546" t="str">
        <f>VLOOKUP(K119,'[9]Obračun rezultata A sektora'!$D$2:$H$51,5,FALSE)</f>
        <v/>
      </c>
      <c r="N114" s="547" t="str">
        <f>IF(AND(ISNUMBER(M114)=TRUE,ISNUMBER(O114)=TRUE),VLOOKUP(K119,'[9]Obračun rezultata A sektora'!$D$2:$I$51,3,FALSE),"")</f>
        <v/>
      </c>
      <c r="O114" s="523" t="str">
        <f>VLOOKUP(K119,'[9]Obračun rezultata A sektora'!D$2:$G$51,4,FALSE)</f>
        <v/>
      </c>
      <c r="P114" s="548" t="str">
        <f>VLOOKUP(L114,'[9]Pojedinačni plasman'!$A$6:$G$155,7,FALSE)</f>
        <v/>
      </c>
      <c r="Q114" s="786" t="str">
        <f>VLOOKUP(K119,'[9]Ekipni plasman'!$B$6:$F$55,5,FALSE)</f>
        <v/>
      </c>
      <c r="R114" s="787"/>
    </row>
    <row r="115" spans="2:18" s="549" customFormat="1" ht="15" customHeight="1" x14ac:dyDescent="0.2">
      <c r="B115" s="550" t="str">
        <f>IF(ISNUMBER(D115)=TRUE,VLOOKUP(B119,'[9]Obračun rezultata B sektora'!$D$2:$J$51,7,0),"")</f>
        <v/>
      </c>
      <c r="C115" s="551" t="str">
        <f>VLOOKUP(B119,'[9]Obračun rezultata B sektora'!$D$2:$E$51,2,FALSE)</f>
        <v/>
      </c>
      <c r="D115" s="552" t="str">
        <f>VLOOKUP(B119,'[9]Obračun rezultata B sektora'!$D$2:$H$51,5,FALSE)</f>
        <v/>
      </c>
      <c r="E115" s="553" t="str">
        <f>IF(AND(ISNUMBER(D115)=TRUE,ISNUMBER(F115)=TRUE),VLOOKUP(B119,'[9]Obračun rezultata B sektora'!$D$2:$I$51,3,FALSE),"")</f>
        <v/>
      </c>
      <c r="F115" s="519" t="str">
        <f>VLOOKUP(B119,'[9]Obračun rezultata B sektora'!D$2:$G$51,4,FALSE)</f>
        <v/>
      </c>
      <c r="G115" s="554" t="str">
        <f>VLOOKUP(C115,'[9]Pojedinačni plasman'!$A$6:$G$155,7,FALSE)</f>
        <v/>
      </c>
      <c r="H115" s="788"/>
      <c r="I115" s="789"/>
      <c r="K115" s="550" t="str">
        <f>IF(ISNUMBER(M115)=TRUE,VLOOKUP(K119,'[9]Obračun rezultata B sektora'!$D$2:$J$51,7,0),"")</f>
        <v/>
      </c>
      <c r="L115" s="551" t="str">
        <f>VLOOKUP(K119,'[9]Obračun rezultata B sektora'!$D$2:$E$51,2,FALSE)</f>
        <v/>
      </c>
      <c r="M115" s="552" t="str">
        <f>VLOOKUP(K119,'[9]Obračun rezultata B sektora'!$D$2:$H$51,5,FALSE)</f>
        <v/>
      </c>
      <c r="N115" s="553" t="str">
        <f>IF(AND(ISNUMBER(M115)=TRUE,ISNUMBER(O115)=TRUE),VLOOKUP(K119,'[9]Obračun rezultata B sektora'!$D$2:$I$51,3,FALSE),"")</f>
        <v/>
      </c>
      <c r="O115" s="519" t="str">
        <f>VLOOKUP(K119,'[9]Obračun rezultata B sektora'!D$2:$G$51,4,FALSE)</f>
        <v/>
      </c>
      <c r="P115" s="554" t="str">
        <f>VLOOKUP(L115,'[9]Pojedinačni plasman'!$A$6:$G$155,7,FALSE)</f>
        <v/>
      </c>
      <c r="Q115" s="788"/>
      <c r="R115" s="789"/>
    </row>
    <row r="116" spans="2:18" s="549" customFormat="1" ht="15" customHeight="1" x14ac:dyDescent="0.2">
      <c r="B116" s="550" t="str">
        <f>IF(ISNUMBER(D116)=TRUE,VLOOKUP(B119,'[9]Obračun rezultata C sektora'!$D$2:$J$51,7,0),"")</f>
        <v/>
      </c>
      <c r="C116" s="551" t="str">
        <f>VLOOKUP(B119,'[9]Obračun rezultata C sektora'!$D$2:$E$51,2,FALSE)</f>
        <v/>
      </c>
      <c r="D116" s="552" t="str">
        <f>VLOOKUP(B119,'[9]Obračun rezultata C sektora'!$D$2:$H$51,5,FALSE)</f>
        <v/>
      </c>
      <c r="E116" s="553" t="str">
        <f>IF(AND(ISNUMBER(D116)=TRUE,ISNUMBER(F116)=TRUE),VLOOKUP(B119,'[9]Obračun rezultata C sektora'!$D$2:$I$51,3,FALSE),"")</f>
        <v/>
      </c>
      <c r="F116" s="519" t="str">
        <f>VLOOKUP(B119,'[9]Obračun rezultata C sektora'!D$2:$G$51,4,FALSE)</f>
        <v/>
      </c>
      <c r="G116" s="554" t="str">
        <f>VLOOKUP(C116,'[9]Pojedinačni plasman'!$A$6:$G$155,7,FALSE)</f>
        <v/>
      </c>
      <c r="H116" s="788"/>
      <c r="I116" s="789"/>
      <c r="K116" s="550" t="str">
        <f>IF(ISNUMBER(M116)=TRUE,VLOOKUP(K119,'[9]Obračun rezultata C sektora'!$D$2:$J$51,7,0),"")</f>
        <v/>
      </c>
      <c r="L116" s="551" t="str">
        <f>VLOOKUP(K119,'[9]Obračun rezultata C sektora'!$D$2:$E$51,2,FALSE)</f>
        <v/>
      </c>
      <c r="M116" s="552" t="str">
        <f>VLOOKUP(K119,'[9]Obračun rezultata C sektora'!$D$2:$H$51,5,FALSE)</f>
        <v/>
      </c>
      <c r="N116" s="553" t="str">
        <f>IF(AND(ISNUMBER(M116)=TRUE,ISNUMBER(O116)=TRUE),VLOOKUP(K119,'[9]Obračun rezultata C sektora'!$D$2:$I$51,3,FALSE),"")</f>
        <v/>
      </c>
      <c r="O116" s="519" t="str">
        <f>VLOOKUP(K119,'[9]Obračun rezultata C sektora'!D$2:$G$51,4,FALSE)</f>
        <v/>
      </c>
      <c r="P116" s="554" t="str">
        <f>VLOOKUP(L116,'[9]Pojedinačni plasman'!$A$6:$G$155,7,FALSE)</f>
        <v/>
      </c>
      <c r="Q116" s="788"/>
      <c r="R116" s="789"/>
    </row>
    <row r="117" spans="2:18" s="549" customFormat="1" ht="15" customHeight="1" x14ac:dyDescent="0.2">
      <c r="B117" s="550"/>
      <c r="C117" s="553"/>
      <c r="D117" s="552"/>
      <c r="E117" s="553"/>
      <c r="F117" s="519"/>
      <c r="G117" s="554"/>
      <c r="H117" s="788"/>
      <c r="I117" s="789"/>
      <c r="K117" s="550"/>
      <c r="L117" s="553"/>
      <c r="M117" s="552"/>
      <c r="N117" s="553"/>
      <c r="O117" s="519"/>
      <c r="P117" s="554"/>
      <c r="Q117" s="788"/>
      <c r="R117" s="789"/>
    </row>
    <row r="118" spans="2:18" s="549" customFormat="1" ht="15" customHeight="1" x14ac:dyDescent="0.2">
      <c r="B118" s="550"/>
      <c r="C118" s="553"/>
      <c r="D118" s="552"/>
      <c r="E118" s="553"/>
      <c r="F118" s="519"/>
      <c r="G118" s="554"/>
      <c r="H118" s="788"/>
      <c r="I118" s="789"/>
      <c r="K118" s="550"/>
      <c r="L118" s="553"/>
      <c r="M118" s="552"/>
      <c r="N118" s="553"/>
      <c r="O118" s="519"/>
      <c r="P118" s="554"/>
      <c r="Q118" s="788"/>
      <c r="R118" s="789"/>
    </row>
    <row r="119" spans="2:18" ht="21" thickBot="1" x14ac:dyDescent="0.35">
      <c r="B119" s="783" t="str">
        <f>IF(ISNONTEXT('[9]Ekipni plasman'!$B$29)=FALSE,'[9]Ekipni plasman'!$B$29,"")</f>
        <v/>
      </c>
      <c r="C119" s="784"/>
      <c r="D119" s="785"/>
      <c r="E119" s="516" t="str">
        <f>VLOOKUP(B119,'[9]Ekipni plasman'!$B$6:$F$55,3,FALSE)</f>
        <v/>
      </c>
      <c r="F119" s="515" t="str">
        <f>VLOOKUP(B119,'[9]Ekipni plasman'!$B$6:$F$55,2,FALSE)</f>
        <v/>
      </c>
      <c r="G119" s="514"/>
      <c r="H119" s="790"/>
      <c r="I119" s="791"/>
      <c r="J119" s="517"/>
      <c r="K119" s="783" t="str">
        <f>IF(ISNONTEXT('[9]Ekipni plasman'!$B$39)=FALSE,'[9]Ekipni plasman'!$B$39,"")</f>
        <v/>
      </c>
      <c r="L119" s="784"/>
      <c r="M119" s="785"/>
      <c r="N119" s="516" t="str">
        <f>VLOOKUP(K119,'[9]Ekipni plasman'!$B$6:$F$55,3,FALSE)</f>
        <v/>
      </c>
      <c r="O119" s="515" t="str">
        <f>VLOOKUP(K119,'[9]Ekipni plasman'!$B$6:$F$55,2,FALSE)</f>
        <v/>
      </c>
      <c r="P119" s="514"/>
      <c r="Q119" s="790"/>
      <c r="R119" s="791"/>
    </row>
    <row r="120" spans="2:18" ht="12" customHeight="1" thickBot="1" x14ac:dyDescent="0.25">
      <c r="K120" s="510"/>
      <c r="M120" s="510"/>
      <c r="P120" s="510"/>
      <c r="Q120" s="511"/>
      <c r="R120" s="510"/>
    </row>
    <row r="121" spans="2:18" s="549" customFormat="1" ht="15" customHeight="1" x14ac:dyDescent="0.2">
      <c r="B121" s="544" t="str">
        <f>IF(ISNUMBER(D121)=TRUE,VLOOKUP(B126,'[9]Obračun rezultata A sektora'!$D$2:$J$51,7,0),"")</f>
        <v/>
      </c>
      <c r="C121" s="545" t="str">
        <f>VLOOKUP(B126,'[9]Obračun rezultata A sektora'!$D$2:$E$51,2,FALSE)</f>
        <v/>
      </c>
      <c r="D121" s="546" t="str">
        <f>VLOOKUP(B126,'[9]Obračun rezultata A sektora'!$D$2:$H$51,5,FALSE)</f>
        <v/>
      </c>
      <c r="E121" s="547" t="str">
        <f>IF(AND(ISNUMBER(D121)=TRUE,ISNUMBER(F121)=TRUE),VLOOKUP(B126,'[9]Obračun rezultata A sektora'!$D$2:$I$51,3,FALSE),"")</f>
        <v/>
      </c>
      <c r="F121" s="523" t="str">
        <f>VLOOKUP(B126,'[9]Obračun rezultata A sektora'!D$2:$G$51,4,FALSE)</f>
        <v/>
      </c>
      <c r="G121" s="548" t="str">
        <f>VLOOKUP(C121,'[9]Pojedinačni plasman'!$A$6:$G$155,7,FALSE)</f>
        <v/>
      </c>
      <c r="H121" s="786" t="str">
        <f>VLOOKUP(B126,'[9]Ekipni plasman'!$B$6:$F$55,5,FALSE)</f>
        <v/>
      </c>
      <c r="I121" s="787"/>
      <c r="K121" s="544" t="str">
        <f>IF(ISNUMBER(M121)=TRUE,VLOOKUP(K126,'[9]Obračun rezultata A sektora'!$D$2:$J$51,7,0),"")</f>
        <v/>
      </c>
      <c r="L121" s="545" t="str">
        <f>VLOOKUP(K126,'[9]Obračun rezultata A sektora'!$D$2:$E$51,2,FALSE)</f>
        <v/>
      </c>
      <c r="M121" s="546" t="str">
        <f>VLOOKUP(K126,'[9]Obračun rezultata A sektora'!$D$2:$H$51,5,FALSE)</f>
        <v/>
      </c>
      <c r="N121" s="547" t="str">
        <f>IF(AND(ISNUMBER(M121)=TRUE,ISNUMBER(O121)=TRUE),VLOOKUP(K126,'[9]Obračun rezultata A sektora'!$D$2:$I$51,3,FALSE),"")</f>
        <v/>
      </c>
      <c r="O121" s="523" t="str">
        <f>VLOOKUP(K126,'[9]Obračun rezultata A sektora'!D$2:$G$51,4,FALSE)</f>
        <v/>
      </c>
      <c r="P121" s="548" t="str">
        <f>VLOOKUP(L121,'[9]Pojedinačni plasman'!$A$6:$G$155,7,FALSE)</f>
        <v/>
      </c>
      <c r="Q121" s="786" t="str">
        <f>VLOOKUP(K126,'[9]Ekipni plasman'!$B$6:$F$55,5,FALSE)</f>
        <v/>
      </c>
      <c r="R121" s="787"/>
    </row>
    <row r="122" spans="2:18" s="549" customFormat="1" ht="15" customHeight="1" x14ac:dyDescent="0.2">
      <c r="B122" s="550" t="str">
        <f>IF(ISNUMBER(D122)=TRUE,VLOOKUP(B126,'[9]Obračun rezultata B sektora'!$D$2:$J$51,7,0),"")</f>
        <v/>
      </c>
      <c r="C122" s="551" t="str">
        <f>VLOOKUP(B126,'[9]Obračun rezultata B sektora'!$D$2:$E$51,2,FALSE)</f>
        <v/>
      </c>
      <c r="D122" s="552" t="str">
        <f>VLOOKUP(B126,'[9]Obračun rezultata B sektora'!$D$2:$H$51,5,FALSE)</f>
        <v/>
      </c>
      <c r="E122" s="553" t="str">
        <f>IF(AND(ISNUMBER(D122)=TRUE,ISNUMBER(F122)=TRUE),VLOOKUP(B126,'[9]Obračun rezultata B sektora'!$D$2:$I$51,3,FALSE),"")</f>
        <v/>
      </c>
      <c r="F122" s="519" t="str">
        <f>VLOOKUP(B126,'[9]Obračun rezultata B sektora'!D$2:$G$51,4,FALSE)</f>
        <v/>
      </c>
      <c r="G122" s="554" t="str">
        <f>VLOOKUP(C122,'[9]Pojedinačni plasman'!$A$6:$G$155,7,FALSE)</f>
        <v/>
      </c>
      <c r="H122" s="788"/>
      <c r="I122" s="789"/>
      <c r="K122" s="550" t="str">
        <f>IF(ISNUMBER(M122)=TRUE,VLOOKUP(K126,'[9]Obračun rezultata B sektora'!$D$2:$J$51,7,0),"")</f>
        <v/>
      </c>
      <c r="L122" s="551" t="str">
        <f>VLOOKUP(K126,'[9]Obračun rezultata B sektora'!$D$2:$E$51,2,FALSE)</f>
        <v/>
      </c>
      <c r="M122" s="552" t="str">
        <f>VLOOKUP(K126,'[9]Obračun rezultata B sektora'!$D$2:$H$51,5,FALSE)</f>
        <v/>
      </c>
      <c r="N122" s="553" t="str">
        <f>IF(AND(ISNUMBER(M122)=TRUE,ISNUMBER(O122)=TRUE),VLOOKUP(K126,'[9]Obračun rezultata B sektora'!$D$2:$I$51,3,FALSE),"")</f>
        <v/>
      </c>
      <c r="O122" s="519" t="str">
        <f>VLOOKUP(K126,'[9]Obračun rezultata B sektora'!D$2:$G$51,4,FALSE)</f>
        <v/>
      </c>
      <c r="P122" s="554" t="str">
        <f>VLOOKUP(L122,'[9]Pojedinačni plasman'!$A$6:$G$155,7,FALSE)</f>
        <v/>
      </c>
      <c r="Q122" s="788"/>
      <c r="R122" s="789"/>
    </row>
    <row r="123" spans="2:18" s="549" customFormat="1" ht="15" customHeight="1" x14ac:dyDescent="0.2">
      <c r="B123" s="550" t="str">
        <f>IF(ISNUMBER(D123)=TRUE,VLOOKUP(B126,'[9]Obračun rezultata C sektora'!$D$2:$J$51,7,0),"")</f>
        <v/>
      </c>
      <c r="C123" s="551" t="str">
        <f>VLOOKUP(B126,'[9]Obračun rezultata C sektora'!$D$2:$E$51,2,FALSE)</f>
        <v/>
      </c>
      <c r="D123" s="552" t="str">
        <f>VLOOKUP(B126,'[9]Obračun rezultata C sektora'!$D$2:$H$51,5,FALSE)</f>
        <v/>
      </c>
      <c r="E123" s="553" t="str">
        <f>IF(AND(ISNUMBER(D123)=TRUE,ISNUMBER(F123)=TRUE),VLOOKUP(B126,'[9]Obračun rezultata C sektora'!$D$2:$I$51,3,FALSE),"")</f>
        <v/>
      </c>
      <c r="F123" s="519" t="str">
        <f>VLOOKUP(B126,'[9]Obračun rezultata C sektora'!D$2:$G$51,4,FALSE)</f>
        <v/>
      </c>
      <c r="G123" s="554" t="str">
        <f>VLOOKUP(C123,'[9]Pojedinačni plasman'!$A$6:$G$155,7,FALSE)</f>
        <v/>
      </c>
      <c r="H123" s="788"/>
      <c r="I123" s="789"/>
      <c r="K123" s="550" t="str">
        <f>IF(ISNUMBER(M123)=TRUE,VLOOKUP(K126,'[9]Obračun rezultata C sektora'!$D$2:$J$51,7,0),"")</f>
        <v/>
      </c>
      <c r="L123" s="551" t="str">
        <f>VLOOKUP(K126,'[9]Obračun rezultata C sektora'!$D$2:$E$51,2,FALSE)</f>
        <v/>
      </c>
      <c r="M123" s="552" t="str">
        <f>VLOOKUP(K126,'[9]Obračun rezultata C sektora'!$D$2:$H$51,5,FALSE)</f>
        <v/>
      </c>
      <c r="N123" s="553" t="str">
        <f>IF(AND(ISNUMBER(M123)=TRUE,ISNUMBER(O123)=TRUE),VLOOKUP(K126,'[9]Obračun rezultata C sektora'!$D$2:$I$51,3,FALSE),"")</f>
        <v/>
      </c>
      <c r="O123" s="519" t="str">
        <f>VLOOKUP(K126,'[9]Obračun rezultata C sektora'!D$2:$G$51,4,FALSE)</f>
        <v/>
      </c>
      <c r="P123" s="554" t="str">
        <f>VLOOKUP(L123,'[9]Pojedinačni plasman'!$A$6:$G$155,7,FALSE)</f>
        <v/>
      </c>
      <c r="Q123" s="788"/>
      <c r="R123" s="789"/>
    </row>
    <row r="124" spans="2:18" s="549" customFormat="1" ht="15" customHeight="1" x14ac:dyDescent="0.2">
      <c r="B124" s="550"/>
      <c r="C124" s="553"/>
      <c r="D124" s="552"/>
      <c r="E124" s="553"/>
      <c r="F124" s="519"/>
      <c r="G124" s="554"/>
      <c r="H124" s="788"/>
      <c r="I124" s="789"/>
      <c r="K124" s="550"/>
      <c r="L124" s="553"/>
      <c r="M124" s="552"/>
      <c r="N124" s="553"/>
      <c r="O124" s="519"/>
      <c r="P124" s="554"/>
      <c r="Q124" s="788"/>
      <c r="R124" s="789"/>
    </row>
    <row r="125" spans="2:18" s="549" customFormat="1" ht="15" customHeight="1" x14ac:dyDescent="0.2">
      <c r="B125" s="550"/>
      <c r="C125" s="553"/>
      <c r="D125" s="552"/>
      <c r="E125" s="553"/>
      <c r="F125" s="519"/>
      <c r="G125" s="554"/>
      <c r="H125" s="788"/>
      <c r="I125" s="789"/>
      <c r="K125" s="550"/>
      <c r="L125" s="553"/>
      <c r="M125" s="552"/>
      <c r="N125" s="553"/>
      <c r="O125" s="519"/>
      <c r="P125" s="554"/>
      <c r="Q125" s="788"/>
      <c r="R125" s="789"/>
    </row>
    <row r="126" spans="2:18" ht="21" thickBot="1" x14ac:dyDescent="0.35">
      <c r="B126" s="783" t="str">
        <f>IF(ISNONTEXT('[9]Ekipni plasman'!$B$30)=FALSE,'[9]Ekipni plasman'!$B$30,"")</f>
        <v/>
      </c>
      <c r="C126" s="784"/>
      <c r="D126" s="785"/>
      <c r="E126" s="516" t="str">
        <f>VLOOKUP(B126,'[9]Ekipni plasman'!$B$6:$F$55,3,FALSE)</f>
        <v/>
      </c>
      <c r="F126" s="515" t="str">
        <f>VLOOKUP(B126,'[9]Ekipni plasman'!$B$6:$F$55,2,FALSE)</f>
        <v/>
      </c>
      <c r="G126" s="514"/>
      <c r="H126" s="790"/>
      <c r="I126" s="791"/>
      <c r="J126" s="517"/>
      <c r="K126" s="783" t="str">
        <f>IF(ISNONTEXT('[9]Ekipni plasman'!$B$40)=FALSE,'[9]Ekipni plasman'!$B$40,"")</f>
        <v/>
      </c>
      <c r="L126" s="784"/>
      <c r="M126" s="785"/>
      <c r="N126" s="516" t="str">
        <f>VLOOKUP(K126,'[9]Ekipni plasman'!$B$6:$F$55,3,FALSE)</f>
        <v/>
      </c>
      <c r="O126" s="515" t="str">
        <f>VLOOKUP(K126,'[9]Ekipni plasman'!$B$6:$F$55,2,FALSE)</f>
        <v/>
      </c>
      <c r="P126" s="514"/>
      <c r="Q126" s="790"/>
      <c r="R126" s="791"/>
    </row>
    <row r="127" spans="2:18" ht="12" customHeight="1" thickBot="1" x14ac:dyDescent="0.25"/>
    <row r="128" spans="2:18" s="549" customFormat="1" ht="15" customHeight="1" x14ac:dyDescent="0.2">
      <c r="B128" s="544" t="str">
        <f>IF(ISNUMBER(D128)=TRUE,VLOOKUP(B133,'[9]Obračun rezultata A sektora'!$D$2:$J$51,7,0),"")</f>
        <v/>
      </c>
      <c r="C128" s="545" t="str">
        <f>VLOOKUP(B133,'[9]Obračun rezultata A sektora'!$D$2:$E$51,2,FALSE)</f>
        <v/>
      </c>
      <c r="D128" s="546" t="str">
        <f>VLOOKUP(B133,'[9]Obračun rezultata A sektora'!$D$2:$H$51,5,FALSE)</f>
        <v/>
      </c>
      <c r="E128" s="547" t="str">
        <f>IF(AND(ISNUMBER(D128)=TRUE,ISNUMBER(F128)=TRUE),VLOOKUP(B133,'[9]Obračun rezultata A sektora'!$D$2:$I$51,3,FALSE),"")</f>
        <v/>
      </c>
      <c r="F128" s="523" t="str">
        <f>VLOOKUP(B133,'[9]Obračun rezultata A sektora'!$D$2:G$51,4,FALSE)</f>
        <v/>
      </c>
      <c r="G128" s="548" t="str">
        <f>VLOOKUP(C128,'[9]Pojedinačni plasman'!$A$6:$G$155,7,FALSE)</f>
        <v/>
      </c>
      <c r="H128" s="786" t="str">
        <f>VLOOKUP(B133,'[9]Ekipni plasman'!$B$6:$F$55,5,FALSE)</f>
        <v/>
      </c>
      <c r="I128" s="787"/>
      <c r="K128" s="544" t="str">
        <f>IF(ISNUMBER(M128)=TRUE,VLOOKUP(K133,'[9]Obračun rezultata A sektora'!$D$2:$J$51,7,0),"")</f>
        <v/>
      </c>
      <c r="L128" s="545" t="str">
        <f>VLOOKUP(K133,'[9]Obračun rezultata A sektora'!$D$2:$E$51,2,FALSE)</f>
        <v/>
      </c>
      <c r="M128" s="546" t="str">
        <f>VLOOKUP(K133,'[9]Obračun rezultata A sektora'!$D$2:$H$51,5,FALSE)</f>
        <v/>
      </c>
      <c r="N128" s="547" t="str">
        <f>IF(AND(ISNUMBER(M128)=TRUE,ISNUMBER(O128)=TRUE),VLOOKUP(K133,'[9]Obračun rezultata A sektora'!$D$2:$I$51,3,FALSE),"")</f>
        <v/>
      </c>
      <c r="O128" s="523" t="str">
        <f>VLOOKUP(K133,'[9]Obračun rezultata A sektora'!$D$2:G$51,4,FALSE)</f>
        <v/>
      </c>
      <c r="P128" s="548" t="str">
        <f>VLOOKUP(L128,'[9]Pojedinačni plasman'!$A$6:$G$155,7,FALSE)</f>
        <v/>
      </c>
      <c r="Q128" s="786" t="str">
        <f>VLOOKUP(K133,'[9]Ekipni plasman'!$B$6:$F$55,5,FALSE)</f>
        <v/>
      </c>
      <c r="R128" s="787"/>
    </row>
    <row r="129" spans="2:18" s="549" customFormat="1" ht="15" customHeight="1" x14ac:dyDescent="0.2">
      <c r="B129" s="550" t="str">
        <f>IF(ISNUMBER(D129)=TRUE,VLOOKUP(B133,'[9]Obračun rezultata B sektora'!$D$2:$J$51,7,0),"")</f>
        <v/>
      </c>
      <c r="C129" s="551" t="str">
        <f>VLOOKUP(B133,'[9]Obračun rezultata B sektora'!$D$2:$E$51,2,FALSE)</f>
        <v/>
      </c>
      <c r="D129" s="552" t="str">
        <f>VLOOKUP(B133,'[9]Obračun rezultata B sektora'!$D$2:$H$51,5,FALSE)</f>
        <v/>
      </c>
      <c r="E129" s="553" t="str">
        <f>IF(AND(ISNUMBER(D129)=TRUE,ISNUMBER(F129)=TRUE),VLOOKUP(B133,'[9]Obračun rezultata B sektora'!$D$2:$I$51,3,FALSE),"")</f>
        <v/>
      </c>
      <c r="F129" s="519" t="str">
        <f>VLOOKUP(B133,'[9]Obračun rezultata B sektora'!$D$2:G$51,4,FALSE)</f>
        <v/>
      </c>
      <c r="G129" s="554" t="str">
        <f>VLOOKUP(C129,'[9]Pojedinačni plasman'!$A$6:$G$155,7,FALSE)</f>
        <v/>
      </c>
      <c r="H129" s="788"/>
      <c r="I129" s="789"/>
      <c r="K129" s="550" t="str">
        <f>IF(ISNUMBER(M129)=TRUE,VLOOKUP(K133,'[9]Obračun rezultata B sektora'!$D$2:$J$51,7,0),"")</f>
        <v/>
      </c>
      <c r="L129" s="551" t="str">
        <f>VLOOKUP(K133,'[9]Obračun rezultata B sektora'!$D$2:$E$51,2,FALSE)</f>
        <v/>
      </c>
      <c r="M129" s="552" t="str">
        <f>VLOOKUP(K133,'[9]Obračun rezultata B sektora'!$D$2:$H$51,5,FALSE)</f>
        <v/>
      </c>
      <c r="N129" s="553" t="str">
        <f>IF(AND(ISNUMBER(M129)=TRUE,ISNUMBER(O129)=TRUE),VLOOKUP(K133,'[9]Obračun rezultata B sektora'!$D$2:$I$51,3,FALSE),"")</f>
        <v/>
      </c>
      <c r="O129" s="519" t="str">
        <f>VLOOKUP(K133,'[9]Obračun rezultata B sektora'!$D$2:G$51,4,FALSE)</f>
        <v/>
      </c>
      <c r="P129" s="554" t="str">
        <f>VLOOKUP(L129,'[9]Pojedinačni plasman'!$A$6:$G$155,7,FALSE)</f>
        <v/>
      </c>
      <c r="Q129" s="788"/>
      <c r="R129" s="789"/>
    </row>
    <row r="130" spans="2:18" s="549" customFormat="1" ht="15" customHeight="1" x14ac:dyDescent="0.2">
      <c r="B130" s="550" t="str">
        <f>IF(ISNUMBER(D130)=TRUE,VLOOKUP(B133,'[9]Obračun rezultata C sektora'!$D$2:$J$51,7,0),"")</f>
        <v/>
      </c>
      <c r="C130" s="551" t="str">
        <f>VLOOKUP(B133,'[9]Obračun rezultata C sektora'!$D$2:$E$51,2,FALSE)</f>
        <v/>
      </c>
      <c r="D130" s="552" t="str">
        <f>VLOOKUP(B133,'[9]Obračun rezultata C sektora'!$D$2:$H$51,5,FALSE)</f>
        <v/>
      </c>
      <c r="E130" s="553" t="str">
        <f>IF(AND(ISNUMBER(D130)=TRUE,ISNUMBER(F130)=TRUE),VLOOKUP(B133,'[9]Obračun rezultata C sektora'!$D$2:$I$51,3,FALSE),"")</f>
        <v/>
      </c>
      <c r="F130" s="519" t="str">
        <f>VLOOKUP(B133,'[9]Obračun rezultata C sektora'!$D$2:G$51,4,FALSE)</f>
        <v/>
      </c>
      <c r="G130" s="554" t="str">
        <f>VLOOKUP(C130,'[9]Pojedinačni plasman'!$A$6:$G$155,7,FALSE)</f>
        <v/>
      </c>
      <c r="H130" s="788"/>
      <c r="I130" s="789"/>
      <c r="K130" s="550" t="str">
        <f>IF(ISNUMBER(M130)=TRUE,VLOOKUP(K133,'[9]Obračun rezultata C sektora'!$D$2:$J$51,7,0),"")</f>
        <v/>
      </c>
      <c r="L130" s="551" t="str">
        <f>VLOOKUP(K133,'[9]Obračun rezultata C sektora'!$D$2:$E$51,2,FALSE)</f>
        <v/>
      </c>
      <c r="M130" s="552" t="str">
        <f>VLOOKUP(K133,'[9]Obračun rezultata C sektora'!$D$2:$H$51,5,FALSE)</f>
        <v/>
      </c>
      <c r="N130" s="553" t="str">
        <f>IF(AND(ISNUMBER(M130)=TRUE,ISNUMBER(O130)=TRUE),VLOOKUP(K133,'[9]Obračun rezultata C sektora'!$D$2:$I$51,3,FALSE),"")</f>
        <v/>
      </c>
      <c r="O130" s="519" t="str">
        <f>VLOOKUP(K133,'[9]Obračun rezultata C sektora'!$D$2:G$51,4,FALSE)</f>
        <v/>
      </c>
      <c r="P130" s="554" t="str">
        <f>VLOOKUP(L130,'[9]Pojedinačni plasman'!$A$6:$G$155,7,FALSE)</f>
        <v/>
      </c>
      <c r="Q130" s="788"/>
      <c r="R130" s="789"/>
    </row>
    <row r="131" spans="2:18" s="549" customFormat="1" ht="15" customHeight="1" x14ac:dyDescent="0.2">
      <c r="B131" s="550"/>
      <c r="C131" s="553"/>
      <c r="D131" s="552"/>
      <c r="E131" s="553"/>
      <c r="F131" s="519"/>
      <c r="G131" s="554"/>
      <c r="H131" s="788"/>
      <c r="I131" s="789"/>
      <c r="K131" s="550"/>
      <c r="L131" s="553"/>
      <c r="M131" s="552"/>
      <c r="N131" s="553"/>
      <c r="O131" s="519"/>
      <c r="P131" s="552"/>
      <c r="Q131" s="788"/>
      <c r="R131" s="789"/>
    </row>
    <row r="132" spans="2:18" s="549" customFormat="1" ht="15" customHeight="1" x14ac:dyDescent="0.2">
      <c r="B132" s="550"/>
      <c r="C132" s="553"/>
      <c r="D132" s="552"/>
      <c r="E132" s="553"/>
      <c r="F132" s="519"/>
      <c r="G132" s="554"/>
      <c r="H132" s="788"/>
      <c r="I132" s="789"/>
      <c r="K132" s="550"/>
      <c r="L132" s="553"/>
      <c r="M132" s="552"/>
      <c r="N132" s="553"/>
      <c r="O132" s="519"/>
      <c r="P132" s="552"/>
      <c r="Q132" s="788"/>
      <c r="R132" s="789"/>
    </row>
    <row r="133" spans="2:18" ht="21" thickBot="1" x14ac:dyDescent="0.35">
      <c r="B133" s="783" t="str">
        <f>IF(ISNONTEXT('[9]Ekipni plasman'!$B$31)=FALSE,'[9]Ekipni plasman'!$B$31,"")</f>
        <v/>
      </c>
      <c r="C133" s="784"/>
      <c r="D133" s="785"/>
      <c r="E133" s="516" t="str">
        <f>VLOOKUP(B133,'[9]Ekipni plasman'!$B$6:$F$55,3,FALSE)</f>
        <v/>
      </c>
      <c r="F133" s="515" t="str">
        <f>VLOOKUP(B133,'[9]Ekipni plasman'!$B$6:$F$55,2,FALSE)</f>
        <v/>
      </c>
      <c r="G133" s="514"/>
      <c r="H133" s="790"/>
      <c r="I133" s="791"/>
      <c r="J133" s="517"/>
      <c r="K133" s="783" t="str">
        <f>IF(ISNONTEXT('[9]Ekipni plasman'!$B$41)=FALSE,'[9]Ekipni plasman'!$B$41,"")</f>
        <v/>
      </c>
      <c r="L133" s="784"/>
      <c r="M133" s="785"/>
      <c r="N133" s="516" t="str">
        <f>VLOOKUP(K133,'[9]Ekipni plasman'!$B$6:$F$55,3,FALSE)</f>
        <v/>
      </c>
      <c r="O133" s="515" t="str">
        <f>VLOOKUP(K133,'[9]Ekipni plasman'!$B$6:$F$55,2,FALSE)</f>
        <v/>
      </c>
      <c r="P133" s="514"/>
      <c r="Q133" s="790"/>
      <c r="R133" s="791"/>
    </row>
    <row r="134" spans="2:18" ht="12" customHeight="1" thickBot="1" x14ac:dyDescent="0.25">
      <c r="B134" s="507"/>
      <c r="D134" s="507"/>
      <c r="G134" s="507"/>
      <c r="H134" s="508"/>
      <c r="I134" s="507"/>
    </row>
    <row r="135" spans="2:18" s="549" customFormat="1" ht="15" customHeight="1" x14ac:dyDescent="0.2">
      <c r="B135" s="544" t="str">
        <f>IF(ISNUMBER(D135)=TRUE,VLOOKUP(B140,'[9]Obračun rezultata A sektora'!$D$2:$J$51,7,0),"")</f>
        <v/>
      </c>
      <c r="C135" s="545" t="str">
        <f>VLOOKUP(B140,'[9]Obračun rezultata A sektora'!$D$2:$E$51,2,FALSE)</f>
        <v/>
      </c>
      <c r="D135" s="546" t="str">
        <f>VLOOKUP(B140,'[9]Obračun rezultata A sektora'!$D$2:$H$51,5,FALSE)</f>
        <v/>
      </c>
      <c r="E135" s="547" t="str">
        <f>IF(AND(ISNUMBER(D135)=TRUE,ISNUMBER(F135)=TRUE),VLOOKUP(B140,'[9]Obračun rezultata A sektora'!$D$2:$I$51,3,FALSE),"")</f>
        <v/>
      </c>
      <c r="F135" s="523" t="str">
        <f>VLOOKUP(B140,'[9]Obračun rezultata A sektora'!$D$2:G$51,4,FALSE)</f>
        <v/>
      </c>
      <c r="G135" s="548" t="str">
        <f>VLOOKUP(C135,'[9]Pojedinačni plasman'!$A$6:$G$155,7,FALSE)</f>
        <v/>
      </c>
      <c r="H135" s="786" t="str">
        <f>VLOOKUP(B140,'[9]Ekipni plasman'!$B$6:$F$55,5,FALSE)</f>
        <v/>
      </c>
      <c r="I135" s="787"/>
      <c r="K135" s="544" t="str">
        <f>IF(ISNUMBER(M135)=TRUE,VLOOKUP(K140,'[9]Obračun rezultata A sektora'!$D$2:$J$51,7,0),"")</f>
        <v/>
      </c>
      <c r="L135" s="545" t="str">
        <f>VLOOKUP(K140,'[9]Obračun rezultata A sektora'!$D$2:$E$51,2,FALSE)</f>
        <v/>
      </c>
      <c r="M135" s="546" t="str">
        <f>VLOOKUP(K140,'[9]Obračun rezultata A sektora'!$D$2:$H$51,5,FALSE)</f>
        <v/>
      </c>
      <c r="N135" s="547" t="str">
        <f>IF(AND(ISNUMBER(M135)=TRUE,ISNUMBER(O135)=TRUE),VLOOKUP(K140,'[9]Obračun rezultata A sektora'!$D$2:$I$51,3,FALSE),"")</f>
        <v/>
      </c>
      <c r="O135" s="523" t="str">
        <f>VLOOKUP(K140,'[9]Obračun rezultata A sektora'!$D$2:G$51,4,FALSE)</f>
        <v/>
      </c>
      <c r="P135" s="548" t="str">
        <f>VLOOKUP(L135,'[9]Pojedinačni plasman'!$A$6:$G$155,7,FALSE)</f>
        <v/>
      </c>
      <c r="Q135" s="786" t="str">
        <f>VLOOKUP(K140,'[9]Ekipni plasman'!$B$6:$F$55,5,FALSE)</f>
        <v/>
      </c>
      <c r="R135" s="787"/>
    </row>
    <row r="136" spans="2:18" s="549" customFormat="1" ht="15" customHeight="1" x14ac:dyDescent="0.2">
      <c r="B136" s="550" t="str">
        <f>IF(ISNUMBER(D136)=TRUE,VLOOKUP(B140,'[9]Obračun rezultata B sektora'!$D$2:$J$51,7,0),"")</f>
        <v/>
      </c>
      <c r="C136" s="551" t="str">
        <f>VLOOKUP(B140,'[9]Obračun rezultata B sektora'!$D$2:$E$51,2,FALSE)</f>
        <v/>
      </c>
      <c r="D136" s="552" t="str">
        <f>VLOOKUP(B140,'[9]Obračun rezultata B sektora'!$D$2:$H$51,5,FALSE)</f>
        <v/>
      </c>
      <c r="E136" s="553" t="str">
        <f>IF(AND(ISNUMBER(D136)=TRUE,ISNUMBER(F136)=TRUE),VLOOKUP(B140,'[9]Obračun rezultata B sektora'!$D$2:$I$51,3,FALSE),"")</f>
        <v/>
      </c>
      <c r="F136" s="519" t="str">
        <f>VLOOKUP(B140,'[9]Obračun rezultata B sektora'!$D$2:G$51,4,FALSE)</f>
        <v/>
      </c>
      <c r="G136" s="554" t="str">
        <f>VLOOKUP(C136,'[9]Pojedinačni plasman'!$A$6:$G$155,7,FALSE)</f>
        <v/>
      </c>
      <c r="H136" s="788"/>
      <c r="I136" s="789"/>
      <c r="K136" s="550" t="str">
        <f>IF(ISNUMBER(M136)=TRUE,VLOOKUP(K140,'[9]Obračun rezultata B sektora'!$D$2:$J$51,7,0),"")</f>
        <v/>
      </c>
      <c r="L136" s="551" t="str">
        <f>VLOOKUP(K140,'[9]Obračun rezultata B sektora'!$D$2:$E$51,2,FALSE)</f>
        <v/>
      </c>
      <c r="M136" s="552" t="str">
        <f>VLOOKUP(K140,'[9]Obračun rezultata B sektora'!$D$2:$H$51,5,FALSE)</f>
        <v/>
      </c>
      <c r="N136" s="553" t="str">
        <f>IF(AND(ISNUMBER(M136)=TRUE,ISNUMBER(O136)=TRUE),VLOOKUP(K140,'[9]Obračun rezultata B sektora'!$D$2:$I$51,3,FALSE),"")</f>
        <v/>
      </c>
      <c r="O136" s="519" t="str">
        <f>VLOOKUP(K140,'[9]Obračun rezultata B sektora'!$D$2:G$51,4,FALSE)</f>
        <v/>
      </c>
      <c r="P136" s="554" t="str">
        <f>VLOOKUP(L136,'[9]Pojedinačni plasman'!$A$6:$G$155,7,FALSE)</f>
        <v/>
      </c>
      <c r="Q136" s="788"/>
      <c r="R136" s="789"/>
    </row>
    <row r="137" spans="2:18" s="549" customFormat="1" ht="15" customHeight="1" x14ac:dyDescent="0.2">
      <c r="B137" s="550" t="str">
        <f>IF(ISNUMBER(D137)=TRUE,VLOOKUP(B140,'[9]Obračun rezultata C sektora'!$D$2:$J$51,7,0),"")</f>
        <v/>
      </c>
      <c r="C137" s="551" t="str">
        <f>VLOOKUP(B140,'[9]Obračun rezultata C sektora'!$D$2:$E$51,2,FALSE)</f>
        <v/>
      </c>
      <c r="D137" s="552" t="str">
        <f>VLOOKUP(B140,'[9]Obračun rezultata C sektora'!$D$2:$H$51,5,FALSE)</f>
        <v/>
      </c>
      <c r="E137" s="553" t="str">
        <f>IF(AND(ISNUMBER(D137)=TRUE,ISNUMBER(F137)=TRUE),VLOOKUP(B140,'[9]Obračun rezultata C sektora'!$D$2:$I$51,3,FALSE),"")</f>
        <v/>
      </c>
      <c r="F137" s="519" t="str">
        <f>VLOOKUP(B140,'[9]Obračun rezultata C sektora'!$D$2:G$51,4,FALSE)</f>
        <v/>
      </c>
      <c r="G137" s="554" t="str">
        <f>VLOOKUP(C137,'[9]Pojedinačni plasman'!$A$6:$G$155,7,FALSE)</f>
        <v/>
      </c>
      <c r="H137" s="788"/>
      <c r="I137" s="789"/>
      <c r="K137" s="550" t="str">
        <f>IF(ISNUMBER(M137)=TRUE,VLOOKUP(K140,'[9]Obračun rezultata C sektora'!$D$2:$J$51,7,0),"")</f>
        <v/>
      </c>
      <c r="L137" s="551" t="str">
        <f>VLOOKUP(K140,'[9]Obračun rezultata C sektora'!$D$2:$E$51,2,FALSE)</f>
        <v/>
      </c>
      <c r="M137" s="552" t="str">
        <f>VLOOKUP(K140,'[9]Obračun rezultata C sektora'!$D$2:$H$51,5,FALSE)</f>
        <v/>
      </c>
      <c r="N137" s="553" t="str">
        <f>IF(AND(ISNUMBER(M137)=TRUE,ISNUMBER(O137)=TRUE),VLOOKUP(K140,'[9]Obračun rezultata C sektora'!$D$2:$I$51,3,FALSE),"")</f>
        <v/>
      </c>
      <c r="O137" s="519" t="str">
        <f>VLOOKUP(K140,'[9]Obračun rezultata C sektora'!$D$2:G$51,4,FALSE)</f>
        <v/>
      </c>
      <c r="P137" s="554" t="str">
        <f>VLOOKUP(L137,'[9]Pojedinačni plasman'!$A$6:$G$155,7,FALSE)</f>
        <v/>
      </c>
      <c r="Q137" s="788"/>
      <c r="R137" s="789"/>
    </row>
    <row r="138" spans="2:18" s="549" customFormat="1" ht="15" customHeight="1" x14ac:dyDescent="0.2">
      <c r="B138" s="550"/>
      <c r="C138" s="553"/>
      <c r="D138" s="552"/>
      <c r="E138" s="553"/>
      <c r="F138" s="519"/>
      <c r="G138" s="554"/>
      <c r="H138" s="788"/>
      <c r="I138" s="789"/>
      <c r="K138" s="550"/>
      <c r="L138" s="553"/>
      <c r="M138" s="552"/>
      <c r="N138" s="553"/>
      <c r="O138" s="519"/>
      <c r="P138" s="552"/>
      <c r="Q138" s="788"/>
      <c r="R138" s="789"/>
    </row>
    <row r="139" spans="2:18" s="549" customFormat="1" ht="15" customHeight="1" x14ac:dyDescent="0.2">
      <c r="B139" s="550"/>
      <c r="C139" s="553"/>
      <c r="D139" s="552"/>
      <c r="E139" s="553"/>
      <c r="F139" s="519"/>
      <c r="G139" s="554"/>
      <c r="H139" s="788"/>
      <c r="I139" s="789"/>
      <c r="K139" s="550"/>
      <c r="L139" s="553"/>
      <c r="M139" s="552"/>
      <c r="N139" s="553"/>
      <c r="O139" s="519"/>
      <c r="P139" s="552"/>
      <c r="Q139" s="788"/>
      <c r="R139" s="789"/>
    </row>
    <row r="140" spans="2:18" ht="21" thickBot="1" x14ac:dyDescent="0.35">
      <c r="B140" s="783" t="str">
        <f>IF(ISNONTEXT('[9]Ekipni plasman'!$B$32)=FALSE,'[9]Ekipni plasman'!$B$32,"")</f>
        <v/>
      </c>
      <c r="C140" s="784"/>
      <c r="D140" s="785"/>
      <c r="E140" s="516" t="str">
        <f>VLOOKUP(B140,'[9]Ekipni plasman'!$B$6:$F$55,3,FALSE)</f>
        <v/>
      </c>
      <c r="F140" s="515" t="str">
        <f>VLOOKUP(B140,'[9]Ekipni plasman'!$B$6:$F$55,2,FALSE)</f>
        <v/>
      </c>
      <c r="G140" s="514"/>
      <c r="H140" s="790"/>
      <c r="I140" s="791"/>
      <c r="J140" s="517"/>
      <c r="K140" s="783" t="str">
        <f>IF(ISNONTEXT('[9]Ekipni plasman'!$B$42)=FALSE,'[9]Ekipni plasman'!$B$42,"")</f>
        <v/>
      </c>
      <c r="L140" s="784"/>
      <c r="M140" s="785"/>
      <c r="N140" s="516" t="str">
        <f>VLOOKUP(K140,'[9]Ekipni plasman'!$B$6:$F$55,3,FALSE)</f>
        <v/>
      </c>
      <c r="O140" s="515" t="str">
        <f>VLOOKUP(K140,'[9]Ekipni plasman'!$B$6:$F$55,2,FALSE)</f>
        <v/>
      </c>
      <c r="P140" s="514"/>
      <c r="Q140" s="790"/>
      <c r="R140" s="791"/>
    </row>
    <row r="141" spans="2:18" ht="12" customHeight="1" thickBot="1" x14ac:dyDescent="0.25">
      <c r="B141" s="507"/>
      <c r="D141" s="507"/>
      <c r="G141" s="507"/>
      <c r="H141" s="508"/>
      <c r="I141" s="507"/>
    </row>
    <row r="142" spans="2:18" s="549" customFormat="1" ht="15" customHeight="1" x14ac:dyDescent="0.2">
      <c r="B142" s="544" t="str">
        <f>IF(ISNUMBER(D142)=TRUE,VLOOKUP(B147,'[9]Obračun rezultata A sektora'!$D$2:$J$51,7,0),"")</f>
        <v/>
      </c>
      <c r="C142" s="545" t="str">
        <f>VLOOKUP(B147,'[9]Obračun rezultata A sektora'!$D$2:$E$51,2,FALSE)</f>
        <v/>
      </c>
      <c r="D142" s="546" t="str">
        <f>VLOOKUP(B147,'[9]Obračun rezultata A sektora'!$D$2:$H$51,5,FALSE)</f>
        <v/>
      </c>
      <c r="E142" s="547" t="str">
        <f>IF(AND(ISNUMBER(D142)=TRUE,ISNUMBER(F142)=TRUE),VLOOKUP(B147,'[9]Obračun rezultata A sektora'!$D$2:$I$51,3,FALSE),"")</f>
        <v/>
      </c>
      <c r="F142" s="523" t="str">
        <f>VLOOKUP(B147,'[9]Obračun rezultata A sektora'!$D$2:G$51,4,FALSE)</f>
        <v/>
      </c>
      <c r="G142" s="548" t="str">
        <f>VLOOKUP(C142,'[9]Pojedinačni plasman'!$A$6:$G$155,7,FALSE)</f>
        <v/>
      </c>
      <c r="H142" s="786" t="str">
        <f>VLOOKUP(B147,'[9]Ekipni plasman'!$B$6:$F$55,5,FALSE)</f>
        <v/>
      </c>
      <c r="I142" s="787"/>
      <c r="K142" s="544" t="str">
        <f>IF(ISNUMBER(M142)=TRUE,VLOOKUP(K147,'[9]Obračun rezultata A sektora'!$D$2:$J$51,7,0),"")</f>
        <v/>
      </c>
      <c r="L142" s="545" t="str">
        <f>VLOOKUP(K147,'[9]Obračun rezultata A sektora'!$D$2:$E$51,2,FALSE)</f>
        <v/>
      </c>
      <c r="M142" s="546" t="str">
        <f>VLOOKUP(K147,'[9]Obračun rezultata A sektora'!$D$2:$H$51,5,FALSE)</f>
        <v/>
      </c>
      <c r="N142" s="547" t="str">
        <f>IF(AND(ISNUMBER(M142)=TRUE,ISNUMBER(O142)=TRUE),VLOOKUP(K147,'[9]Obračun rezultata A sektora'!$D$2:$I$51,3,FALSE),"")</f>
        <v/>
      </c>
      <c r="O142" s="523" t="str">
        <f>VLOOKUP(K147,'[9]Obračun rezultata A sektora'!$D$2:G$51,4,FALSE)</f>
        <v/>
      </c>
      <c r="P142" s="548" t="str">
        <f>VLOOKUP(L142,'[9]Pojedinačni plasman'!$A$6:$G$155,7,FALSE)</f>
        <v/>
      </c>
      <c r="Q142" s="786" t="str">
        <f>VLOOKUP(K147,'[9]Ekipni plasman'!$B$6:$F$55,5,FALSE)</f>
        <v/>
      </c>
      <c r="R142" s="787"/>
    </row>
    <row r="143" spans="2:18" s="549" customFormat="1" ht="15" customHeight="1" x14ac:dyDescent="0.2">
      <c r="B143" s="550" t="str">
        <f>IF(ISNUMBER(D143)=TRUE,VLOOKUP(B147,'[9]Obračun rezultata B sektora'!$D$2:$J$51,7,0),"")</f>
        <v/>
      </c>
      <c r="C143" s="551" t="str">
        <f>VLOOKUP(B147,'[9]Obračun rezultata B sektora'!$D$2:$E$51,2,FALSE)</f>
        <v/>
      </c>
      <c r="D143" s="552" t="str">
        <f>VLOOKUP(B147,'[9]Obračun rezultata B sektora'!$D$2:$H$51,5,FALSE)</f>
        <v/>
      </c>
      <c r="E143" s="553" t="str">
        <f>IF(AND(ISNUMBER(D143)=TRUE,ISNUMBER(F143)=TRUE),VLOOKUP(B147,'[9]Obračun rezultata B sektora'!$D$2:$I$51,3,FALSE),"")</f>
        <v/>
      </c>
      <c r="F143" s="519" t="str">
        <f>VLOOKUP(B147,'[9]Obračun rezultata B sektora'!$D$2:G$51,4,FALSE)</f>
        <v/>
      </c>
      <c r="G143" s="554" t="str">
        <f>VLOOKUP(C143,'[9]Pojedinačni plasman'!$A$6:$G$155,7,FALSE)</f>
        <v/>
      </c>
      <c r="H143" s="788"/>
      <c r="I143" s="789"/>
      <c r="K143" s="550" t="str">
        <f>IF(ISNUMBER(M143)=TRUE,VLOOKUP(K147,'[9]Obračun rezultata B sektora'!$D$2:$J$51,7,0),"")</f>
        <v/>
      </c>
      <c r="L143" s="551" t="str">
        <f>VLOOKUP(K147,'[9]Obračun rezultata B sektora'!$D$2:$E$51,2,FALSE)</f>
        <v/>
      </c>
      <c r="M143" s="552" t="str">
        <f>VLOOKUP(K147,'[9]Obračun rezultata B sektora'!$D$2:$H$51,5,FALSE)</f>
        <v/>
      </c>
      <c r="N143" s="553" t="str">
        <f>IF(AND(ISNUMBER(M143)=TRUE,ISNUMBER(O143)=TRUE),VLOOKUP(K147,'[9]Obračun rezultata B sektora'!$D$2:$I$51,3,FALSE),"")</f>
        <v/>
      </c>
      <c r="O143" s="519" t="str">
        <f>VLOOKUP(K147,'[9]Obračun rezultata B sektora'!$D$2:G$51,4,FALSE)</f>
        <v/>
      </c>
      <c r="P143" s="554" t="str">
        <f>VLOOKUP(L143,'[9]Pojedinačni plasman'!$A$6:$G$155,7,FALSE)</f>
        <v/>
      </c>
      <c r="Q143" s="788"/>
      <c r="R143" s="789"/>
    </row>
    <row r="144" spans="2:18" s="549" customFormat="1" ht="15" customHeight="1" x14ac:dyDescent="0.2">
      <c r="B144" s="550" t="str">
        <f>IF(ISNUMBER(D144)=TRUE,VLOOKUP(B147,'[9]Obračun rezultata C sektora'!$D$2:$J$51,7,0),"")</f>
        <v/>
      </c>
      <c r="C144" s="551" t="str">
        <f>VLOOKUP(B147,'[9]Obračun rezultata C sektora'!$D$2:$E$51,2,FALSE)</f>
        <v/>
      </c>
      <c r="D144" s="552" t="str">
        <f>VLOOKUP(B147,'[9]Obračun rezultata C sektora'!$D$2:$H$51,5,FALSE)</f>
        <v/>
      </c>
      <c r="E144" s="553" t="str">
        <f>IF(AND(ISNUMBER(D144)=TRUE,ISNUMBER(F144)=TRUE),VLOOKUP(B147,'[9]Obračun rezultata C sektora'!$D$2:$I$51,3,FALSE),"")</f>
        <v/>
      </c>
      <c r="F144" s="519" t="str">
        <f>VLOOKUP(B147,'[9]Obračun rezultata C sektora'!$D$2:G$51,4,FALSE)</f>
        <v/>
      </c>
      <c r="G144" s="554" t="str">
        <f>VLOOKUP(C144,'[9]Pojedinačni plasman'!$A$6:$G$155,7,FALSE)</f>
        <v/>
      </c>
      <c r="H144" s="788"/>
      <c r="I144" s="789"/>
      <c r="K144" s="550" t="str">
        <f>IF(ISNUMBER(M144)=TRUE,VLOOKUP(K147,'[9]Obračun rezultata C sektora'!$D$2:$J$51,7,0),"")</f>
        <v/>
      </c>
      <c r="L144" s="551" t="str">
        <f>VLOOKUP(K147,'[9]Obračun rezultata C sektora'!$D$2:$E$51,2,FALSE)</f>
        <v/>
      </c>
      <c r="M144" s="552" t="str">
        <f>VLOOKUP(K147,'[9]Obračun rezultata C sektora'!$D$2:$H$51,5,FALSE)</f>
        <v/>
      </c>
      <c r="N144" s="553" t="str">
        <f>IF(AND(ISNUMBER(M144)=TRUE,ISNUMBER(O144)=TRUE),VLOOKUP(K147,'[9]Obračun rezultata C sektora'!$D$2:$I$51,3,FALSE),"")</f>
        <v/>
      </c>
      <c r="O144" s="519" t="str">
        <f>VLOOKUP(K147,'[9]Obračun rezultata C sektora'!$D$2:G$51,4,FALSE)</f>
        <v/>
      </c>
      <c r="P144" s="554" t="str">
        <f>VLOOKUP(L144,'[9]Pojedinačni plasman'!$A$6:$G$155,7,FALSE)</f>
        <v/>
      </c>
      <c r="Q144" s="788"/>
      <c r="R144" s="789"/>
    </row>
    <row r="145" spans="2:18" s="549" customFormat="1" ht="15" customHeight="1" x14ac:dyDescent="0.2">
      <c r="B145" s="550"/>
      <c r="C145" s="553"/>
      <c r="D145" s="552"/>
      <c r="E145" s="553"/>
      <c r="F145" s="519"/>
      <c r="G145" s="554"/>
      <c r="H145" s="788"/>
      <c r="I145" s="789"/>
      <c r="K145" s="550"/>
      <c r="L145" s="553"/>
      <c r="M145" s="552"/>
      <c r="N145" s="553"/>
      <c r="O145" s="519"/>
      <c r="P145" s="552"/>
      <c r="Q145" s="788"/>
      <c r="R145" s="789"/>
    </row>
    <row r="146" spans="2:18" s="549" customFormat="1" ht="15" customHeight="1" x14ac:dyDescent="0.2">
      <c r="B146" s="550"/>
      <c r="C146" s="553"/>
      <c r="D146" s="552"/>
      <c r="E146" s="553"/>
      <c r="F146" s="519"/>
      <c r="G146" s="554"/>
      <c r="H146" s="788"/>
      <c r="I146" s="789"/>
      <c r="K146" s="550"/>
      <c r="L146" s="553"/>
      <c r="M146" s="552"/>
      <c r="N146" s="553"/>
      <c r="O146" s="519"/>
      <c r="P146" s="552"/>
      <c r="Q146" s="788"/>
      <c r="R146" s="789"/>
    </row>
    <row r="147" spans="2:18" ht="21" thickBot="1" x14ac:dyDescent="0.35">
      <c r="B147" s="783" t="str">
        <f>IF(ISNONTEXT('[9]Ekipni plasman'!$B$33)=FALSE,'[9]Ekipni plasman'!$B$33,"")</f>
        <v/>
      </c>
      <c r="C147" s="784"/>
      <c r="D147" s="785"/>
      <c r="E147" s="516" t="str">
        <f>VLOOKUP(B147,'[9]Ekipni plasman'!$B$6:$F$55,3,FALSE)</f>
        <v/>
      </c>
      <c r="F147" s="515" t="str">
        <f>VLOOKUP(B147,'[9]Ekipni plasman'!$B$6:$F$55,2,FALSE)</f>
        <v/>
      </c>
      <c r="G147" s="514"/>
      <c r="H147" s="790"/>
      <c r="I147" s="791"/>
      <c r="J147" s="517"/>
      <c r="K147" s="783" t="str">
        <f>IF(ISNONTEXT('[9]Ekipni plasman'!$B$43)=FALSE,'[9]Ekipni plasman'!$B$43,"")</f>
        <v/>
      </c>
      <c r="L147" s="784"/>
      <c r="M147" s="785"/>
      <c r="N147" s="516" t="str">
        <f>VLOOKUP(K147,'[9]Ekipni plasman'!$B$6:$F$55,3,FALSE)</f>
        <v/>
      </c>
      <c r="O147" s="515" t="str">
        <f>VLOOKUP(K147,'[9]Ekipni plasman'!$B$6:$F$55,2,FALSE)</f>
        <v/>
      </c>
      <c r="P147" s="514"/>
      <c r="Q147" s="790"/>
      <c r="R147" s="791"/>
    </row>
    <row r="148" spans="2:18" ht="12" customHeight="1" thickBot="1" x14ac:dyDescent="0.25">
      <c r="B148" s="507"/>
      <c r="D148" s="507"/>
      <c r="G148" s="507"/>
      <c r="H148" s="508"/>
      <c r="I148" s="507"/>
    </row>
    <row r="149" spans="2:18" s="549" customFormat="1" ht="15" customHeight="1" x14ac:dyDescent="0.2">
      <c r="B149" s="544" t="str">
        <f>IF(ISNUMBER(D149)=TRUE,VLOOKUP(B154,'[9]Obračun rezultata A sektora'!$D$2:$J$51,7,0),"")</f>
        <v/>
      </c>
      <c r="C149" s="545" t="str">
        <f>VLOOKUP(B154,'[9]Obračun rezultata A sektora'!$D$2:$E$51,2,FALSE)</f>
        <v/>
      </c>
      <c r="D149" s="546" t="str">
        <f>VLOOKUP(B154,'[9]Obračun rezultata A sektora'!$D$2:$H$51,5,FALSE)</f>
        <v/>
      </c>
      <c r="E149" s="547" t="str">
        <f>IF(AND(ISNUMBER(D149)=TRUE,ISNUMBER(F149)=TRUE),VLOOKUP(B154,'[9]Obračun rezultata A sektora'!$D$2:$I$51,3,FALSE),"")</f>
        <v/>
      </c>
      <c r="F149" s="523" t="str">
        <f>VLOOKUP(B154,'[9]Obračun rezultata A sektora'!$D$2:G$51,4,FALSE)</f>
        <v/>
      </c>
      <c r="G149" s="548" t="str">
        <f>VLOOKUP(C149,'[9]Pojedinačni plasman'!$A$6:$G$155,7,FALSE)</f>
        <v/>
      </c>
      <c r="H149" s="786" t="str">
        <f>VLOOKUP(B154,'[9]Ekipni plasman'!$B$6:$F$55,5,FALSE)</f>
        <v/>
      </c>
      <c r="I149" s="787"/>
      <c r="K149" s="544" t="str">
        <f>IF(ISNUMBER(M149)=TRUE,VLOOKUP(K154,'[9]Obračun rezultata A sektora'!$D$2:$J$51,7,0),"")</f>
        <v/>
      </c>
      <c r="L149" s="545" t="str">
        <f>VLOOKUP(K154,'[9]Obračun rezultata A sektora'!$D$2:$E$51,2,FALSE)</f>
        <v/>
      </c>
      <c r="M149" s="546" t="str">
        <f>VLOOKUP(K154,'[9]Obračun rezultata A sektora'!$D$2:$H$51,5,FALSE)</f>
        <v/>
      </c>
      <c r="N149" s="547" t="str">
        <f>IF(AND(ISNUMBER(M149)=TRUE,ISNUMBER(O149)=TRUE),VLOOKUP(K154,'[9]Obračun rezultata A sektora'!$D$2:$I$51,3,FALSE),"")</f>
        <v/>
      </c>
      <c r="O149" s="523" t="str">
        <f>VLOOKUP(K154,'[9]Obračun rezultata A sektora'!$D$2:G$51,4,FALSE)</f>
        <v/>
      </c>
      <c r="P149" s="548" t="str">
        <f>VLOOKUP(L149,'[9]Pojedinačni plasman'!$A$6:$G$155,7,FALSE)</f>
        <v/>
      </c>
      <c r="Q149" s="786" t="str">
        <f>VLOOKUP(K154,'[9]Ekipni plasman'!$B$6:$F$55,5,FALSE)</f>
        <v/>
      </c>
      <c r="R149" s="787"/>
    </row>
    <row r="150" spans="2:18" s="549" customFormat="1" ht="15" customHeight="1" x14ac:dyDescent="0.2">
      <c r="B150" s="550" t="str">
        <f>IF(ISNUMBER(D150)=TRUE,VLOOKUP(B154,'[9]Obračun rezultata B sektora'!$D$2:$J$51,7,0),"")</f>
        <v/>
      </c>
      <c r="C150" s="551" t="str">
        <f>VLOOKUP(B154,'[9]Obračun rezultata B sektora'!$D$2:$E$51,2,FALSE)</f>
        <v/>
      </c>
      <c r="D150" s="552" t="str">
        <f>VLOOKUP(B154,'[9]Obračun rezultata B sektora'!$D$2:$H$51,5,FALSE)</f>
        <v/>
      </c>
      <c r="E150" s="553" t="str">
        <f>IF(AND(ISNUMBER(D150)=TRUE,ISNUMBER(F150)=TRUE),VLOOKUP(B154,'[9]Obračun rezultata B sektora'!$D$2:$I$51,3,FALSE),"")</f>
        <v/>
      </c>
      <c r="F150" s="519" t="str">
        <f>VLOOKUP(B154,'[9]Obračun rezultata B sektora'!$D$2:G$51,4,FALSE)</f>
        <v/>
      </c>
      <c r="G150" s="554" t="str">
        <f>VLOOKUP(C150,'[9]Pojedinačni plasman'!$A$6:$G$155,7,FALSE)</f>
        <v/>
      </c>
      <c r="H150" s="788"/>
      <c r="I150" s="789"/>
      <c r="K150" s="550" t="str">
        <f>IF(ISNUMBER(M150)=TRUE,VLOOKUP(K154,'[9]Obračun rezultata B sektora'!$D$2:$J$51,7,0),"")</f>
        <v/>
      </c>
      <c r="L150" s="551" t="str">
        <f>VLOOKUP(K154,'[9]Obračun rezultata B sektora'!$D$2:$E$51,2,FALSE)</f>
        <v/>
      </c>
      <c r="M150" s="552" t="str">
        <f>VLOOKUP(K154,'[9]Obračun rezultata B sektora'!$D$2:$H$51,5,FALSE)</f>
        <v/>
      </c>
      <c r="N150" s="553" t="str">
        <f>IF(AND(ISNUMBER(M150)=TRUE,ISNUMBER(O150)=TRUE),VLOOKUP(K154,'[9]Obračun rezultata B sektora'!$D$2:$I$51,3,FALSE),"")</f>
        <v/>
      </c>
      <c r="O150" s="519" t="str">
        <f>VLOOKUP(K154,'[9]Obračun rezultata B sektora'!$D$2:G$51,4,FALSE)</f>
        <v/>
      </c>
      <c r="P150" s="554" t="str">
        <f>VLOOKUP(L150,'[9]Pojedinačni plasman'!$A$6:$G$155,7,FALSE)</f>
        <v/>
      </c>
      <c r="Q150" s="788"/>
      <c r="R150" s="789"/>
    </row>
    <row r="151" spans="2:18" s="549" customFormat="1" ht="15" customHeight="1" x14ac:dyDescent="0.2">
      <c r="B151" s="550" t="str">
        <f>IF(ISNUMBER(D151)=TRUE,VLOOKUP(B154,'[9]Obračun rezultata C sektora'!$D$2:$J$51,7,0),"")</f>
        <v/>
      </c>
      <c r="C151" s="551" t="str">
        <f>VLOOKUP(B154,'[9]Obračun rezultata C sektora'!$D$2:$E$51,2,FALSE)</f>
        <v/>
      </c>
      <c r="D151" s="552" t="str">
        <f>VLOOKUP(B154,'[9]Obračun rezultata C sektora'!$D$2:$H$51,5,FALSE)</f>
        <v/>
      </c>
      <c r="E151" s="553" t="str">
        <f>IF(AND(ISNUMBER(D151)=TRUE,ISNUMBER(F151)=TRUE),VLOOKUP(B154,'[9]Obračun rezultata C sektora'!$D$2:$I$51,3,FALSE),"")</f>
        <v/>
      </c>
      <c r="F151" s="519" t="str">
        <f>VLOOKUP(B154,'[9]Obračun rezultata C sektora'!$D$2:G$51,4,FALSE)</f>
        <v/>
      </c>
      <c r="G151" s="554" t="str">
        <f>VLOOKUP(C151,'[9]Pojedinačni plasman'!$A$6:$G$155,7,FALSE)</f>
        <v/>
      </c>
      <c r="H151" s="788"/>
      <c r="I151" s="789"/>
      <c r="K151" s="550" t="str">
        <f>IF(ISNUMBER(M151)=TRUE,VLOOKUP(K154,'[9]Obračun rezultata C sektora'!$D$2:$J$51,7,0),"")</f>
        <v/>
      </c>
      <c r="L151" s="551" t="str">
        <f>VLOOKUP(K154,'[9]Obračun rezultata C sektora'!$D$2:$E$51,2,FALSE)</f>
        <v/>
      </c>
      <c r="M151" s="552" t="str">
        <f>VLOOKUP(K154,'[9]Obračun rezultata C sektora'!$D$2:$H$51,5,FALSE)</f>
        <v/>
      </c>
      <c r="N151" s="553" t="str">
        <f>IF(AND(ISNUMBER(M151)=TRUE,ISNUMBER(O151)=TRUE),VLOOKUP(K154,'[9]Obračun rezultata C sektora'!$D$2:$I$51,3,FALSE),"")</f>
        <v/>
      </c>
      <c r="O151" s="519" t="str">
        <f>VLOOKUP(K154,'[9]Obračun rezultata C sektora'!$D$2:G$51,4,FALSE)</f>
        <v/>
      </c>
      <c r="P151" s="554" t="str">
        <f>VLOOKUP(L151,'[9]Pojedinačni plasman'!$A$6:$G$155,7,FALSE)</f>
        <v/>
      </c>
      <c r="Q151" s="788"/>
      <c r="R151" s="789"/>
    </row>
    <row r="152" spans="2:18" s="549" customFormat="1" ht="15" customHeight="1" x14ac:dyDescent="0.2">
      <c r="B152" s="550"/>
      <c r="C152" s="553"/>
      <c r="D152" s="552"/>
      <c r="E152" s="553"/>
      <c r="F152" s="519"/>
      <c r="G152" s="554"/>
      <c r="H152" s="788"/>
      <c r="I152" s="789"/>
      <c r="K152" s="550"/>
      <c r="L152" s="553"/>
      <c r="M152" s="552"/>
      <c r="N152" s="553"/>
      <c r="O152" s="519"/>
      <c r="P152" s="552"/>
      <c r="Q152" s="788"/>
      <c r="R152" s="789"/>
    </row>
    <row r="153" spans="2:18" s="549" customFormat="1" ht="15" customHeight="1" x14ac:dyDescent="0.2">
      <c r="B153" s="550"/>
      <c r="C153" s="553"/>
      <c r="D153" s="552"/>
      <c r="E153" s="553"/>
      <c r="F153" s="519"/>
      <c r="G153" s="554"/>
      <c r="H153" s="788"/>
      <c r="I153" s="789"/>
      <c r="K153" s="550"/>
      <c r="L153" s="553"/>
      <c r="M153" s="552"/>
      <c r="N153" s="553"/>
      <c r="O153" s="519"/>
      <c r="P153" s="552"/>
      <c r="Q153" s="788"/>
      <c r="R153" s="789"/>
    </row>
    <row r="154" spans="2:18" ht="21" thickBot="1" x14ac:dyDescent="0.35">
      <c r="B154" s="783" t="str">
        <f>IF(ISNONTEXT('[9]Ekipni plasman'!$B$34)=FALSE,'[9]Ekipni plasman'!$B$34,"")</f>
        <v/>
      </c>
      <c r="C154" s="784"/>
      <c r="D154" s="785"/>
      <c r="E154" s="516" t="str">
        <f>VLOOKUP(B154,'[9]Ekipni plasman'!$B$6:$F$55,3,FALSE)</f>
        <v/>
      </c>
      <c r="F154" s="515" t="str">
        <f>VLOOKUP(B154,'[9]Ekipni plasman'!$B$6:$F$55,2,FALSE)</f>
        <v/>
      </c>
      <c r="G154" s="514"/>
      <c r="H154" s="790"/>
      <c r="I154" s="791"/>
      <c r="J154" s="517"/>
      <c r="K154" s="783" t="str">
        <f>IF(ISNONTEXT('[9]Ekipni plasman'!$B$44)=FALSE,'[9]Ekipni plasman'!$B$44,"")</f>
        <v/>
      </c>
      <c r="L154" s="784"/>
      <c r="M154" s="785"/>
      <c r="N154" s="516" t="str">
        <f>VLOOKUP(K154,'[9]Ekipni plasman'!$B$6:$F$55,3,FALSE)</f>
        <v/>
      </c>
      <c r="O154" s="515" t="str">
        <f>VLOOKUP(K154,'[9]Ekipni plasman'!$B$6:$F$55,2,FALSE)</f>
        <v/>
      </c>
      <c r="P154" s="514"/>
      <c r="Q154" s="790"/>
      <c r="R154" s="791"/>
    </row>
    <row r="155" spans="2:18" ht="12" customHeight="1" thickBot="1" x14ac:dyDescent="0.25">
      <c r="B155" s="507"/>
      <c r="D155" s="507"/>
      <c r="G155" s="507"/>
      <c r="H155" s="508"/>
      <c r="I155" s="507"/>
    </row>
    <row r="156" spans="2:18" s="549" customFormat="1" ht="15" customHeight="1" x14ac:dyDescent="0.2">
      <c r="B156" s="544" t="str">
        <f>IF(ISNUMBER(D156)=TRUE,VLOOKUP(B161,'[9]Obračun rezultata A sektora'!$D$2:$J$51,7,0),"")</f>
        <v/>
      </c>
      <c r="C156" s="545" t="str">
        <f>VLOOKUP(B161,'[9]Obračun rezultata A sektora'!$D$2:$E$51,2,FALSE)</f>
        <v/>
      </c>
      <c r="D156" s="546" t="str">
        <f>VLOOKUP(B161,'[9]Obračun rezultata A sektora'!$D$2:$H$51,5,FALSE)</f>
        <v/>
      </c>
      <c r="E156" s="547" t="str">
        <f>IF(AND(ISNUMBER(D156)=TRUE,ISNUMBER(F156)=TRUE),VLOOKUP(B161,'[9]Obračun rezultata A sektora'!$D$2:$I$51,3,FALSE),"")</f>
        <v/>
      </c>
      <c r="F156" s="523" t="str">
        <f>VLOOKUP(B161,'[9]Obračun rezultata A sektora'!$D$2:G$51,4,FALSE)</f>
        <v/>
      </c>
      <c r="G156" s="548" t="str">
        <f>VLOOKUP(C156,'[9]Pojedinačni plasman'!$A$6:$G$155,7,FALSE)</f>
        <v/>
      </c>
      <c r="H156" s="786" t="str">
        <f>VLOOKUP(B161,'[9]Ekipni plasman'!$B$6:$F$55,5,FALSE)</f>
        <v/>
      </c>
      <c r="I156" s="787"/>
      <c r="K156" s="544" t="str">
        <f>IF(ISNUMBER(M156)=TRUE,VLOOKUP(K161,'[9]Obračun rezultata A sektora'!$D$2:$J$51,7,0),"")</f>
        <v/>
      </c>
      <c r="L156" s="545" t="str">
        <f>VLOOKUP(K161,'[9]Obračun rezultata A sektora'!$D$2:$E$51,2,FALSE)</f>
        <v/>
      </c>
      <c r="M156" s="546" t="str">
        <f>VLOOKUP(K161,'[9]Obračun rezultata A sektora'!$D$2:$H$51,5,FALSE)</f>
        <v/>
      </c>
      <c r="N156" s="547" t="str">
        <f>IF(AND(ISNUMBER(M156)=TRUE,ISNUMBER(O156)=TRUE),VLOOKUP(K161,'[9]Obračun rezultata A sektora'!$D$2:$I$51,3,FALSE),"")</f>
        <v/>
      </c>
      <c r="O156" s="523" t="str">
        <f>VLOOKUP(K161,'[9]Obračun rezultata A sektora'!$D$2:G$51,4,FALSE)</f>
        <v/>
      </c>
      <c r="P156" s="548" t="str">
        <f>VLOOKUP(L156,'[9]Pojedinačni plasman'!$A$6:$G$155,7,FALSE)</f>
        <v/>
      </c>
      <c r="Q156" s="786" t="str">
        <f>VLOOKUP(K161,'[9]Ekipni plasman'!$B$6:$F$55,5,FALSE)</f>
        <v/>
      </c>
      <c r="R156" s="787"/>
    </row>
    <row r="157" spans="2:18" s="549" customFormat="1" ht="15" customHeight="1" x14ac:dyDescent="0.2">
      <c r="B157" s="550" t="str">
        <f>IF(ISNUMBER(D157)=TRUE,VLOOKUP(B161,'[9]Obračun rezultata B sektora'!$D$2:$J$51,7,0),"")</f>
        <v/>
      </c>
      <c r="C157" s="551" t="str">
        <f>VLOOKUP(B161,'[9]Obračun rezultata B sektora'!$D$2:$E$51,2,FALSE)</f>
        <v/>
      </c>
      <c r="D157" s="552" t="str">
        <f>VLOOKUP(B161,'[9]Obračun rezultata B sektora'!$D$2:$H$51,5,FALSE)</f>
        <v/>
      </c>
      <c r="E157" s="553" t="str">
        <f>IF(AND(ISNUMBER(D157)=TRUE,ISNUMBER(F157)=TRUE),VLOOKUP(B161,'[9]Obračun rezultata B sektora'!$D$2:$I$51,3,FALSE),"")</f>
        <v/>
      </c>
      <c r="F157" s="519" t="str">
        <f>VLOOKUP(B161,'[9]Obračun rezultata B sektora'!$D$2:G$51,4,FALSE)</f>
        <v/>
      </c>
      <c r="G157" s="554" t="str">
        <f>VLOOKUP(C157,'[9]Pojedinačni plasman'!$A$6:$G$155,7,FALSE)</f>
        <v/>
      </c>
      <c r="H157" s="788"/>
      <c r="I157" s="789"/>
      <c r="K157" s="550" t="str">
        <f>IF(ISNUMBER(M157)=TRUE,VLOOKUP(K161,'[9]Obračun rezultata B sektora'!$D$2:$J$51,7,0),"")</f>
        <v/>
      </c>
      <c r="L157" s="551" t="str">
        <f>VLOOKUP(K161,'[9]Obračun rezultata B sektora'!$D$2:$E$51,2,FALSE)</f>
        <v/>
      </c>
      <c r="M157" s="552" t="str">
        <f>VLOOKUP(K161,'[9]Obračun rezultata B sektora'!$D$2:$H$51,5,FALSE)</f>
        <v/>
      </c>
      <c r="N157" s="553" t="str">
        <f>IF(AND(ISNUMBER(M157)=TRUE,ISNUMBER(O157)=TRUE),VLOOKUP(K161,'[9]Obračun rezultata B sektora'!$D$2:$I$51,3,FALSE),"")</f>
        <v/>
      </c>
      <c r="O157" s="519" t="str">
        <f>VLOOKUP(K161,'[9]Obračun rezultata B sektora'!$D$2:G$51,4,FALSE)</f>
        <v/>
      </c>
      <c r="P157" s="554" t="str">
        <f>VLOOKUP(L157,'[9]Pojedinačni plasman'!$A$6:$G$155,7,FALSE)</f>
        <v/>
      </c>
      <c r="Q157" s="788"/>
      <c r="R157" s="789"/>
    </row>
    <row r="158" spans="2:18" s="549" customFormat="1" ht="15" customHeight="1" x14ac:dyDescent="0.2">
      <c r="B158" s="550" t="str">
        <f>IF(ISNUMBER(D158)=TRUE,VLOOKUP(B161,'[9]Obračun rezultata C sektora'!$D$2:$J$51,7,0),"")</f>
        <v/>
      </c>
      <c r="C158" s="551" t="str">
        <f>VLOOKUP(B161,'[9]Obračun rezultata C sektora'!$D$2:$E$51,2,FALSE)</f>
        <v/>
      </c>
      <c r="D158" s="552" t="str">
        <f>VLOOKUP(B161,'[9]Obračun rezultata C sektora'!$D$2:$H$51,5,FALSE)</f>
        <v/>
      </c>
      <c r="E158" s="553" t="str">
        <f>IF(AND(ISNUMBER(D158)=TRUE,ISNUMBER(F158)=TRUE),VLOOKUP(B161,'[9]Obračun rezultata C sektora'!$D$2:$I$51,3,FALSE),"")</f>
        <v/>
      </c>
      <c r="F158" s="519" t="str">
        <f>VLOOKUP(B161,'[9]Obračun rezultata C sektora'!$D$2:G$51,4,FALSE)</f>
        <v/>
      </c>
      <c r="G158" s="554" t="str">
        <f>VLOOKUP(C158,'[9]Pojedinačni plasman'!$A$6:$G$155,7,FALSE)</f>
        <v/>
      </c>
      <c r="H158" s="788"/>
      <c r="I158" s="789"/>
      <c r="K158" s="550" t="str">
        <f>IF(ISNUMBER(M158)=TRUE,VLOOKUP(K161,'[9]Obračun rezultata C sektora'!$D$2:$J$51,7,0),"")</f>
        <v/>
      </c>
      <c r="L158" s="551" t="str">
        <f>VLOOKUP(K161,'[9]Obračun rezultata C sektora'!$D$2:$E$51,2,FALSE)</f>
        <v/>
      </c>
      <c r="M158" s="552" t="str">
        <f>VLOOKUP(K161,'[9]Obračun rezultata C sektora'!$D$2:$H$51,5,FALSE)</f>
        <v/>
      </c>
      <c r="N158" s="553" t="str">
        <f>IF(AND(ISNUMBER(M158)=TRUE,ISNUMBER(O158)=TRUE),VLOOKUP(K161,'[9]Obračun rezultata C sektora'!$D$2:$I$51,3,FALSE),"")</f>
        <v/>
      </c>
      <c r="O158" s="519" t="str">
        <f>VLOOKUP(K161,'[9]Obračun rezultata C sektora'!$D$2:G$51,4,FALSE)</f>
        <v/>
      </c>
      <c r="P158" s="554" t="str">
        <f>VLOOKUP(L158,'[9]Pojedinačni plasman'!$A$6:$G$155,7,FALSE)</f>
        <v/>
      </c>
      <c r="Q158" s="788"/>
      <c r="R158" s="789"/>
    </row>
    <row r="159" spans="2:18" s="549" customFormat="1" ht="15" customHeight="1" x14ac:dyDescent="0.2">
      <c r="B159" s="550"/>
      <c r="C159" s="553"/>
      <c r="D159" s="552"/>
      <c r="E159" s="553"/>
      <c r="F159" s="519"/>
      <c r="G159" s="554"/>
      <c r="H159" s="788"/>
      <c r="I159" s="789"/>
      <c r="K159" s="550"/>
      <c r="L159" s="553"/>
      <c r="M159" s="552"/>
      <c r="N159" s="553"/>
      <c r="O159" s="519"/>
      <c r="P159" s="552"/>
      <c r="Q159" s="788"/>
      <c r="R159" s="789"/>
    </row>
    <row r="160" spans="2:18" s="549" customFormat="1" ht="15" customHeight="1" x14ac:dyDescent="0.2">
      <c r="B160" s="550"/>
      <c r="C160" s="553"/>
      <c r="D160" s="552"/>
      <c r="E160" s="553"/>
      <c r="F160" s="519"/>
      <c r="G160" s="554"/>
      <c r="H160" s="788"/>
      <c r="I160" s="789"/>
      <c r="K160" s="550"/>
      <c r="L160" s="553"/>
      <c r="M160" s="552"/>
      <c r="N160" s="553"/>
      <c r="O160" s="519"/>
      <c r="P160" s="552"/>
      <c r="Q160" s="788"/>
      <c r="R160" s="789"/>
    </row>
    <row r="161" spans="2:18" ht="21" thickBot="1" x14ac:dyDescent="0.35">
      <c r="B161" s="783" t="str">
        <f>IF(ISNONTEXT('[9]Ekipni plasman'!$B$35)=FALSE,'[9]Ekipni plasman'!$B$35,"")</f>
        <v/>
      </c>
      <c r="C161" s="784"/>
      <c r="D161" s="785"/>
      <c r="E161" s="516" t="str">
        <f>VLOOKUP(B161,'[9]Ekipni plasman'!$B$6:$F$55,3,FALSE)</f>
        <v/>
      </c>
      <c r="F161" s="515" t="str">
        <f>VLOOKUP(B161,'[9]Ekipni plasman'!$B$6:$F$55,2,FALSE)</f>
        <v/>
      </c>
      <c r="G161" s="514"/>
      <c r="H161" s="790"/>
      <c r="I161" s="791"/>
      <c r="J161" s="517"/>
      <c r="K161" s="783" t="str">
        <f>IF(ISNONTEXT('[9]Ekipni plasman'!$B$45)=FALSE,'[9]Ekipni plasman'!$B$45,"")</f>
        <v/>
      </c>
      <c r="L161" s="784"/>
      <c r="M161" s="785"/>
      <c r="N161" s="516" t="str">
        <f>VLOOKUP(K161,'[9]Ekipni plasman'!$B$6:$F$55,3,FALSE)</f>
        <v/>
      </c>
      <c r="O161" s="515" t="str">
        <f>VLOOKUP(K161,'[9]Ekipni plasman'!$B$6:$F$55,2,FALSE)</f>
        <v/>
      </c>
      <c r="P161" s="514"/>
      <c r="Q161" s="790"/>
      <c r="R161" s="791"/>
    </row>
    <row r="163" spans="2:18" s="549" customFormat="1" x14ac:dyDescent="0.2">
      <c r="B163" s="555"/>
      <c r="C163" s="555" t="s">
        <v>246</v>
      </c>
      <c r="D163" s="555"/>
      <c r="F163" s="509"/>
      <c r="G163" s="555" t="s">
        <v>245</v>
      </c>
      <c r="H163" s="555"/>
      <c r="I163" s="555"/>
      <c r="L163" s="555" t="s">
        <v>244</v>
      </c>
      <c r="O163" s="509"/>
      <c r="P163" s="555" t="s">
        <v>243</v>
      </c>
      <c r="Q163" s="555" t="str">
        <f>IF(ISNUMBER($H$175)=TRUE,"2/3",IF(ISNUMBER($Q$93)=TRUE,"2/2",""))</f>
        <v/>
      </c>
    </row>
    <row r="164" spans="2:18" s="549" customFormat="1" x14ac:dyDescent="0.2">
      <c r="B164" s="555"/>
      <c r="C164" s="555" t="str">
        <f>IF(ISBLANK('[9]Organizacija natjecanja'!$H$20)=TRUE,"",'[9]Organizacija natjecanja'!$H$20)</f>
        <v>MIROSLAV MIKULČIĆ</v>
      </c>
      <c r="D164" s="555"/>
      <c r="F164" s="509"/>
      <c r="G164" s="555" t="str">
        <f>IF(ISBLANK('[9]Organizacija natjecanja'!$H$16)=TRUE,"",'[9]Organizacija natjecanja'!$H$16)</f>
        <v>DRAGUTIN KEDMENEC</v>
      </c>
      <c r="H164" s="555"/>
      <c r="I164" s="555"/>
      <c r="L164" s="555" t="str">
        <f>IF(ISBLANK('[9]Organizacija natjecanja'!$H$18)=TRUE,"",'[9]Organizacija natjecanja'!$H$18)</f>
        <v>MIROSLAV MIKULČIĆ</v>
      </c>
      <c r="O164" s="509"/>
    </row>
    <row r="165" spans="2:18" s="549" customFormat="1" x14ac:dyDescent="0.2">
      <c r="B165" s="555"/>
      <c r="C165" s="555"/>
      <c r="D165" s="555"/>
      <c r="F165" s="509"/>
      <c r="G165" s="555"/>
      <c r="H165" s="555"/>
      <c r="I165" s="555"/>
      <c r="L165" s="555"/>
      <c r="O165" s="509"/>
    </row>
    <row r="166" spans="2:18" s="549" customFormat="1" x14ac:dyDescent="0.2">
      <c r="B166" s="555"/>
      <c r="C166" s="555"/>
      <c r="D166" s="555"/>
      <c r="F166" s="509"/>
      <c r="G166" s="555"/>
      <c r="H166" s="555"/>
      <c r="I166" s="555"/>
      <c r="L166" s="555"/>
      <c r="O166" s="509"/>
    </row>
    <row r="167" spans="2:18" s="549" customFormat="1" ht="18" x14ac:dyDescent="0.25">
      <c r="B167" s="555"/>
      <c r="C167" s="555"/>
      <c r="D167" s="540" t="s">
        <v>259</v>
      </c>
      <c r="F167" s="509"/>
      <c r="G167" s="555"/>
      <c r="H167" s="555"/>
      <c r="I167" s="555"/>
      <c r="L167" s="555"/>
      <c r="O167" s="509"/>
    </row>
    <row r="168" spans="2:18" s="549" customFormat="1" ht="18" x14ac:dyDescent="0.25">
      <c r="B168" s="555"/>
      <c r="C168" s="555"/>
      <c r="D168" s="540" t="s">
        <v>258</v>
      </c>
      <c r="F168" s="509"/>
      <c r="G168" s="555"/>
      <c r="H168" s="555"/>
      <c r="I168" s="555"/>
      <c r="L168" s="555"/>
      <c r="O168" s="509"/>
    </row>
    <row r="169" spans="2:18" s="549" customFormat="1" x14ac:dyDescent="0.2">
      <c r="B169" s="555"/>
      <c r="C169" s="555"/>
      <c r="D169" s="555"/>
      <c r="F169" s="509"/>
      <c r="G169" s="555"/>
      <c r="H169" s="555"/>
      <c r="I169" s="555"/>
      <c r="L169" s="555"/>
      <c r="O169" s="509"/>
    </row>
    <row r="170" spans="2:18" ht="26.25" x14ac:dyDescent="0.4">
      <c r="B170" s="542" t="s">
        <v>257</v>
      </c>
      <c r="C170" s="517"/>
      <c r="D170" s="540"/>
      <c r="E170" s="517"/>
      <c r="F170" s="535"/>
      <c r="G170" s="540"/>
      <c r="H170" s="541"/>
      <c r="I170" s="540"/>
      <c r="J170" s="539" t="str">
        <f>IF(ISNONTEXT('[9]Organizacija natjecanja'!H$2)=TRUE,"",'[9]Organizacija natjecanja'!H$2)</f>
        <v>III ZONA</v>
      </c>
      <c r="K170" s="517"/>
      <c r="L170" s="517"/>
      <c r="M170" s="517"/>
      <c r="N170" s="533" t="str">
        <f>IF(ISNONTEXT('[9]Organizacija natjecanja'!H$11)=TRUE,"",'[9]Organizacija natjecanja'!H$11)</f>
        <v>LOV RIBE UDICOM NA PLOVAK</v>
      </c>
      <c r="O170" s="535"/>
      <c r="P170" s="517"/>
      <c r="Q170" s="538"/>
      <c r="R170" s="517"/>
    </row>
    <row r="171" spans="2:18" ht="18" x14ac:dyDescent="0.25">
      <c r="B171" s="536" t="s">
        <v>254</v>
      </c>
      <c r="C171" s="533"/>
      <c r="D171" s="537"/>
      <c r="E171" s="537" t="str">
        <f>IF(ISNONTEXT('[9]Organizacija natjecanja'!H$4)=TRUE,"",'[9]Organizacija natjecanja'!H$4)</f>
        <v>STARA MURA ŽABNIK</v>
      </c>
      <c r="F171" s="535"/>
      <c r="G171" s="537"/>
      <c r="H171" s="513"/>
      <c r="I171" s="536" t="s">
        <v>252</v>
      </c>
      <c r="J171" s="533"/>
      <c r="K171" s="533" t="str">
        <f>IF(ISNONTEXT('[9]Organizacija natjecanja'!H$5)=TRUE,"",'[9]Organizacija natjecanja'!H$5)</f>
        <v>19.05.2024. ŽABNIK</v>
      </c>
      <c r="L171" s="533"/>
      <c r="M171" s="533"/>
      <c r="N171" s="533"/>
      <c r="O171" s="535" t="s">
        <v>250</v>
      </c>
      <c r="P171" s="534" t="str">
        <f>IF(ISNONTEXT('[9]Organizacija natjecanja'!H$9)=TRUE,"",'[9]Organizacija natjecanja'!H$9)</f>
        <v>SENIORI</v>
      </c>
      <c r="R171" s="533"/>
    </row>
    <row r="172" spans="2:18" ht="12" customHeight="1" thickBot="1" x14ac:dyDescent="0.25"/>
    <row r="173" spans="2:18" s="528" customFormat="1" ht="26.25" thickBot="1" x14ac:dyDescent="0.3">
      <c r="B173" s="531" t="s">
        <v>25</v>
      </c>
      <c r="C173" s="529" t="s">
        <v>3</v>
      </c>
      <c r="D173" s="529" t="s">
        <v>34</v>
      </c>
      <c r="E173" s="529" t="s">
        <v>249</v>
      </c>
      <c r="F173" s="530" t="s">
        <v>36</v>
      </c>
      <c r="G173" s="529" t="s">
        <v>248</v>
      </c>
      <c r="H173" s="792" t="s">
        <v>247</v>
      </c>
      <c r="I173" s="793"/>
      <c r="J173" s="532"/>
      <c r="K173" s="531" t="s">
        <v>25</v>
      </c>
      <c r="L173" s="529" t="s">
        <v>3</v>
      </c>
      <c r="M173" s="529" t="s">
        <v>34</v>
      </c>
      <c r="N173" s="529" t="s">
        <v>249</v>
      </c>
      <c r="O173" s="530" t="s">
        <v>36</v>
      </c>
      <c r="P173" s="529" t="s">
        <v>248</v>
      </c>
      <c r="Q173" s="792" t="s">
        <v>247</v>
      </c>
      <c r="R173" s="793"/>
    </row>
    <row r="174" spans="2:18" ht="12.75" customHeight="1" thickBot="1" x14ac:dyDescent="0.25">
      <c r="C174" s="507" t="str">
        <f>IF(ISNONTEXT($B$16)=FALSE,"",VLOOKUP(B180,'[9]Pojedinačni plasman'!$A$6:$G$140,1,FALSE))</f>
        <v/>
      </c>
      <c r="K174" s="510"/>
      <c r="M174" s="510"/>
      <c r="P174" s="510"/>
      <c r="Q174" s="511"/>
      <c r="R174" s="510"/>
    </row>
    <row r="175" spans="2:18" ht="15" customHeight="1" x14ac:dyDescent="0.2">
      <c r="B175" s="544" t="str">
        <f>IF(ISNUMBER(D175)=TRUE,VLOOKUP(B180,'[9]Obračun rezultata A sektora'!$D$2:$J$51,7,0),"")</f>
        <v/>
      </c>
      <c r="C175" s="545" t="str">
        <f>VLOOKUP(B180,'[9]Obračun rezultata A sektora'!$D$2:$E$51,2,FALSE)</f>
        <v/>
      </c>
      <c r="D175" s="546" t="str">
        <f>VLOOKUP(B180,'[9]Obračun rezultata A sektora'!$D$2:$H$51,5,FALSE)</f>
        <v/>
      </c>
      <c r="E175" s="547" t="str">
        <f>IF(AND(ISNUMBER(D175)=TRUE,ISNUMBER(F175)=TRUE),VLOOKUP(B180,'[9]Obračun rezultata A sektora'!$D$2:$I$51,3,FALSE),"")</f>
        <v/>
      </c>
      <c r="F175" s="523" t="str">
        <f>VLOOKUP(B180,'[9]Obračun rezultata A sektora'!D$2:$G$51,4,FALSE)</f>
        <v/>
      </c>
      <c r="G175" s="548" t="str">
        <f>VLOOKUP(C175,'[9]Pojedinačni plasman'!$A$6:$G$155,7,FALSE)</f>
        <v/>
      </c>
      <c r="H175" s="786" t="str">
        <f>VLOOKUP(B180,'[9]Ekipni plasman'!$B$6:$F$55,5,FALSE)</f>
        <v/>
      </c>
      <c r="I175" s="787"/>
      <c r="J175" s="549"/>
      <c r="K175" s="544"/>
      <c r="L175" s="545"/>
      <c r="M175" s="546"/>
      <c r="N175" s="547"/>
      <c r="O175" s="523"/>
      <c r="P175" s="548"/>
      <c r="Q175" s="786"/>
      <c r="R175" s="787"/>
    </row>
    <row r="176" spans="2:18" ht="15" customHeight="1" x14ac:dyDescent="0.2">
      <c r="B176" s="550" t="str">
        <f>IF(ISNUMBER(D176)=TRUE,VLOOKUP(B180,'[9]Obračun rezultata B sektora'!$D$2:$J$51,7,0),"")</f>
        <v/>
      </c>
      <c r="C176" s="551" t="str">
        <f>VLOOKUP(B180,'[9]Obračun rezultata B sektora'!$D$2:$E$51,2,FALSE)</f>
        <v/>
      </c>
      <c r="D176" s="552" t="str">
        <f>VLOOKUP(B180,'[9]Obračun rezultata B sektora'!$D$2:$H$51,5,FALSE)</f>
        <v/>
      </c>
      <c r="E176" s="553" t="str">
        <f>IF(AND(ISNUMBER(D176)=TRUE,ISNUMBER(F176)=TRUE),VLOOKUP(B180,'[9]Obračun rezultata B sektora'!$D$2:$I$51,3,FALSE),"")</f>
        <v/>
      </c>
      <c r="F176" s="519" t="str">
        <f>VLOOKUP(B180,'[9]Obračun rezultata B sektora'!D$2:$G$51,4,FALSE)</f>
        <v/>
      </c>
      <c r="G176" s="554" t="str">
        <f>VLOOKUP(C176,'[9]Pojedinačni plasman'!$A$6:$G$155,7,FALSE)</f>
        <v/>
      </c>
      <c r="H176" s="788"/>
      <c r="I176" s="789"/>
      <c r="J176" s="549"/>
      <c r="K176" s="550"/>
      <c r="L176" s="551"/>
      <c r="M176" s="552"/>
      <c r="N176" s="553"/>
      <c r="O176" s="519"/>
      <c r="P176" s="554"/>
      <c r="Q176" s="788"/>
      <c r="R176" s="789"/>
    </row>
    <row r="177" spans="2:18" ht="15" customHeight="1" x14ac:dyDescent="0.2">
      <c r="B177" s="550" t="str">
        <f>IF(ISNUMBER(D177)=TRUE,VLOOKUP(B180,'[9]Obračun rezultata C sektora'!$D$2:$J$51,7,0),"")</f>
        <v/>
      </c>
      <c r="C177" s="551" t="str">
        <f>VLOOKUP(B180,'[9]Obračun rezultata C sektora'!$D$2:$E$51,2,FALSE)</f>
        <v/>
      </c>
      <c r="D177" s="552" t="str">
        <f>VLOOKUP(B180,'[9]Obračun rezultata C sektora'!$D$2:$H$51,5,FALSE)</f>
        <v/>
      </c>
      <c r="E177" s="553" t="str">
        <f>IF(AND(ISNUMBER(D177)=TRUE,ISNUMBER(F177)=TRUE),VLOOKUP(B180,'[9]Obračun rezultata C sektora'!$D$2:$I$51,3,FALSE),"")</f>
        <v/>
      </c>
      <c r="F177" s="519" t="str">
        <f>VLOOKUP(B180,'[9]Obračun rezultata C sektora'!D$2:$G$51,4,FALSE)</f>
        <v/>
      </c>
      <c r="G177" s="554" t="str">
        <f>VLOOKUP(C177,'[9]Pojedinačni plasman'!$A$6:$G$155,7,FALSE)</f>
        <v/>
      </c>
      <c r="H177" s="788"/>
      <c r="I177" s="789"/>
      <c r="J177" s="549"/>
      <c r="K177" s="550"/>
      <c r="L177" s="551"/>
      <c r="M177" s="552"/>
      <c r="N177" s="553"/>
      <c r="O177" s="519"/>
      <c r="P177" s="554"/>
      <c r="Q177" s="788"/>
      <c r="R177" s="789"/>
    </row>
    <row r="178" spans="2:18" ht="15" customHeight="1" x14ac:dyDescent="0.2">
      <c r="B178" s="550"/>
      <c r="C178" s="553"/>
      <c r="D178" s="552"/>
      <c r="E178" s="553"/>
      <c r="F178" s="519"/>
      <c r="G178" s="554"/>
      <c r="H178" s="788"/>
      <c r="I178" s="789"/>
      <c r="J178" s="549"/>
      <c r="K178" s="550"/>
      <c r="L178" s="553"/>
      <c r="M178" s="552"/>
      <c r="N178" s="553"/>
      <c r="O178" s="519"/>
      <c r="P178" s="554"/>
      <c r="Q178" s="788"/>
      <c r="R178" s="789"/>
    </row>
    <row r="179" spans="2:18" ht="15" customHeight="1" x14ac:dyDescent="0.2">
      <c r="B179" s="550"/>
      <c r="C179" s="553"/>
      <c r="D179" s="552"/>
      <c r="E179" s="553"/>
      <c r="F179" s="519"/>
      <c r="G179" s="554"/>
      <c r="H179" s="788"/>
      <c r="I179" s="789"/>
      <c r="J179" s="549"/>
      <c r="K179" s="550"/>
      <c r="L179" s="553"/>
      <c r="M179" s="552"/>
      <c r="N179" s="553"/>
      <c r="O179" s="519"/>
      <c r="P179" s="554"/>
      <c r="Q179" s="788"/>
      <c r="R179" s="789"/>
    </row>
    <row r="180" spans="2:18" ht="21" thickBot="1" x14ac:dyDescent="0.35">
      <c r="B180" s="783" t="str">
        <f>IF(ISNONTEXT('[9]Ekipni plasman'!$B$46)=FALSE,'[9]Ekipni plasman'!$B$46,"")</f>
        <v/>
      </c>
      <c r="C180" s="784"/>
      <c r="D180" s="785"/>
      <c r="E180" s="516" t="str">
        <f>VLOOKUP(B180,'[9]Ekipni plasman'!$B$6:$F$55,3,FALSE)</f>
        <v/>
      </c>
      <c r="F180" s="515" t="str">
        <f>VLOOKUP(B180,'[9]Ekipni plasman'!$B$6:$F$55,2,FALSE)</f>
        <v/>
      </c>
      <c r="G180" s="514"/>
      <c r="H180" s="790"/>
      <c r="I180" s="791"/>
      <c r="J180" s="517"/>
      <c r="K180" s="783"/>
      <c r="L180" s="784"/>
      <c r="M180" s="785"/>
      <c r="N180" s="556"/>
      <c r="O180" s="515"/>
      <c r="P180" s="514"/>
      <c r="Q180" s="790"/>
      <c r="R180" s="791"/>
    </row>
    <row r="181" spans="2:18" ht="12" customHeight="1" thickBot="1" x14ac:dyDescent="0.25">
      <c r="K181" s="510"/>
      <c r="M181" s="510"/>
      <c r="P181" s="510"/>
      <c r="Q181" s="511"/>
      <c r="R181" s="510"/>
    </row>
    <row r="182" spans="2:18" ht="15" customHeight="1" x14ac:dyDescent="0.2">
      <c r="B182" s="544" t="str">
        <f>IF(ISNUMBER(D182)=TRUE,VLOOKUP(B187,'[9]Obračun rezultata A sektora'!$D$2:$J$51,7,0),"")</f>
        <v/>
      </c>
      <c r="C182" s="545" t="str">
        <f>VLOOKUP(B187,'[9]Obračun rezultata A sektora'!$D$2:$E$51,2,FALSE)</f>
        <v/>
      </c>
      <c r="D182" s="546" t="str">
        <f>VLOOKUP(B187,'[9]Obračun rezultata A sektora'!$D$2:$H$51,5,FALSE)</f>
        <v/>
      </c>
      <c r="E182" s="547" t="str">
        <f>IF(AND(ISNUMBER(D182)=TRUE,ISNUMBER(F182)=TRUE),VLOOKUP(B187,'[9]Obračun rezultata A sektora'!$D$2:$I$51,3,FALSE),"")</f>
        <v/>
      </c>
      <c r="F182" s="523" t="str">
        <f>VLOOKUP(B187,'[9]Obračun rezultata A sektora'!D$2:$G$51,4,FALSE)</f>
        <v/>
      </c>
      <c r="G182" s="548" t="str">
        <f>VLOOKUP(C182,'[9]Pojedinačni plasman'!$A$6:$G$155,7,FALSE)</f>
        <v/>
      </c>
      <c r="H182" s="786" t="str">
        <f>VLOOKUP(B187,'[9]Ekipni plasman'!$B$6:$F$55,5,FALSE)</f>
        <v/>
      </c>
      <c r="I182" s="787"/>
      <c r="J182" s="549"/>
      <c r="K182" s="544"/>
      <c r="L182" s="545"/>
      <c r="M182" s="546"/>
      <c r="N182" s="547"/>
      <c r="O182" s="523"/>
      <c r="P182" s="548"/>
      <c r="Q182" s="786"/>
      <c r="R182" s="787"/>
    </row>
    <row r="183" spans="2:18" ht="15" customHeight="1" x14ac:dyDescent="0.2">
      <c r="B183" s="550" t="str">
        <f>IF(ISNUMBER(D183)=TRUE,VLOOKUP(B187,'[9]Obračun rezultata B sektora'!$D$2:$J$51,7,0),"")</f>
        <v/>
      </c>
      <c r="C183" s="551" t="str">
        <f>VLOOKUP(B187,'[9]Obračun rezultata B sektora'!$D$2:$E$51,2,FALSE)</f>
        <v/>
      </c>
      <c r="D183" s="552" t="str">
        <f>VLOOKUP(B187,'[9]Obračun rezultata B sektora'!$D$2:$H$51,5,FALSE)</f>
        <v/>
      </c>
      <c r="E183" s="553" t="str">
        <f>IF(AND(ISNUMBER(D183)=TRUE,ISNUMBER(F183)=TRUE),VLOOKUP(B187,'[9]Obračun rezultata B sektora'!$D$2:$I$51,3,FALSE),"")</f>
        <v/>
      </c>
      <c r="F183" s="519" t="str">
        <f>VLOOKUP(B187,'[9]Obračun rezultata B sektora'!D$2:$G$51,4,FALSE)</f>
        <v/>
      </c>
      <c r="G183" s="554" t="str">
        <f>VLOOKUP(C183,'[9]Pojedinačni plasman'!$A$6:$G$155,7,FALSE)</f>
        <v/>
      </c>
      <c r="H183" s="788"/>
      <c r="I183" s="789"/>
      <c r="J183" s="549"/>
      <c r="K183" s="550"/>
      <c r="L183" s="551"/>
      <c r="M183" s="552"/>
      <c r="N183" s="553"/>
      <c r="O183" s="519"/>
      <c r="P183" s="554"/>
      <c r="Q183" s="788"/>
      <c r="R183" s="789"/>
    </row>
    <row r="184" spans="2:18" ht="15" customHeight="1" x14ac:dyDescent="0.2">
      <c r="B184" s="550" t="str">
        <f>IF(ISNUMBER(D184)=TRUE,VLOOKUP(B187,'[9]Obračun rezultata C sektora'!$D$2:$J$51,7,0),"")</f>
        <v/>
      </c>
      <c r="C184" s="551" t="str">
        <f>VLOOKUP(B187,'[9]Obračun rezultata C sektora'!$D$2:$E$51,2,FALSE)</f>
        <v/>
      </c>
      <c r="D184" s="552" t="str">
        <f>VLOOKUP(B187,'[9]Obračun rezultata C sektora'!$D$2:$H$51,5,FALSE)</f>
        <v/>
      </c>
      <c r="E184" s="553" t="str">
        <f>IF(AND(ISNUMBER(D184)=TRUE,ISNUMBER(F184)=TRUE),VLOOKUP(B187,'[9]Obračun rezultata C sektora'!$D$2:$I$51,3,FALSE),"")</f>
        <v/>
      </c>
      <c r="F184" s="519" t="str">
        <f>VLOOKUP(B187,'[9]Obračun rezultata C sektora'!D$2:$G$51,4,FALSE)</f>
        <v/>
      </c>
      <c r="G184" s="554" t="str">
        <f>VLOOKUP(C184,'[9]Pojedinačni plasman'!$A$6:$G$155,7,FALSE)</f>
        <v/>
      </c>
      <c r="H184" s="788"/>
      <c r="I184" s="789"/>
      <c r="J184" s="549"/>
      <c r="K184" s="550"/>
      <c r="L184" s="551"/>
      <c r="M184" s="552"/>
      <c r="N184" s="553"/>
      <c r="O184" s="519"/>
      <c r="P184" s="554"/>
      <c r="Q184" s="788"/>
      <c r="R184" s="789"/>
    </row>
    <row r="185" spans="2:18" ht="15" customHeight="1" x14ac:dyDescent="0.2">
      <c r="B185" s="550"/>
      <c r="C185" s="553"/>
      <c r="D185" s="552"/>
      <c r="E185" s="553"/>
      <c r="F185" s="519"/>
      <c r="G185" s="554"/>
      <c r="H185" s="788"/>
      <c r="I185" s="789"/>
      <c r="J185" s="549"/>
      <c r="K185" s="550"/>
      <c r="L185" s="553"/>
      <c r="M185" s="552"/>
      <c r="N185" s="553"/>
      <c r="O185" s="519"/>
      <c r="P185" s="554"/>
      <c r="Q185" s="788"/>
      <c r="R185" s="789"/>
    </row>
    <row r="186" spans="2:18" ht="15" customHeight="1" x14ac:dyDescent="0.2">
      <c r="B186" s="550"/>
      <c r="C186" s="553"/>
      <c r="D186" s="552"/>
      <c r="E186" s="553"/>
      <c r="F186" s="519"/>
      <c r="G186" s="554"/>
      <c r="H186" s="788"/>
      <c r="I186" s="789"/>
      <c r="J186" s="549"/>
      <c r="K186" s="550"/>
      <c r="L186" s="553"/>
      <c r="M186" s="552"/>
      <c r="N186" s="553"/>
      <c r="O186" s="519"/>
      <c r="P186" s="554"/>
      <c r="Q186" s="788"/>
      <c r="R186" s="789"/>
    </row>
    <row r="187" spans="2:18" ht="21" thickBot="1" x14ac:dyDescent="0.35">
      <c r="B187" s="783" t="str">
        <f>IF(ISNONTEXT('[9]Ekipni plasman'!$B$47)=FALSE,'[9]Ekipni plasman'!$B$47,"")</f>
        <v/>
      </c>
      <c r="C187" s="784"/>
      <c r="D187" s="785"/>
      <c r="E187" s="516" t="str">
        <f>VLOOKUP(B187,'[9]Ekipni plasman'!$B$6:$F$55,3,FALSE)</f>
        <v/>
      </c>
      <c r="F187" s="515" t="str">
        <f>VLOOKUP(B187,'[9]Ekipni plasman'!$B$6:$F$55,2,FALSE)</f>
        <v/>
      </c>
      <c r="G187" s="514"/>
      <c r="H187" s="790"/>
      <c r="I187" s="791"/>
      <c r="J187" s="517"/>
      <c r="K187" s="783"/>
      <c r="L187" s="784"/>
      <c r="M187" s="785"/>
      <c r="N187" s="556"/>
      <c r="O187" s="515"/>
      <c r="P187" s="514"/>
      <c r="Q187" s="790"/>
      <c r="R187" s="791"/>
    </row>
    <row r="188" spans="2:18" ht="12" customHeight="1" thickBot="1" x14ac:dyDescent="0.25">
      <c r="K188" s="510"/>
      <c r="M188" s="510"/>
      <c r="P188" s="510"/>
      <c r="Q188" s="511"/>
      <c r="R188" s="510"/>
    </row>
    <row r="189" spans="2:18" ht="15" customHeight="1" x14ac:dyDescent="0.2">
      <c r="B189" s="544" t="str">
        <f>IF(ISNUMBER(D189)=TRUE,VLOOKUP(B194,'[9]Obračun rezultata A sektora'!$D$2:$J$51,7,0),"")</f>
        <v/>
      </c>
      <c r="C189" s="545" t="str">
        <f>VLOOKUP(B194,'[9]Obračun rezultata A sektora'!$D$2:$E$51,2,FALSE)</f>
        <v/>
      </c>
      <c r="D189" s="546" t="str">
        <f>VLOOKUP(B194,'[9]Obračun rezultata A sektora'!$D$2:$H$51,5,FALSE)</f>
        <v/>
      </c>
      <c r="E189" s="547" t="str">
        <f>IF(AND(ISNUMBER(D189)=TRUE,ISNUMBER(F189)=TRUE),VLOOKUP(B194,'[9]Obračun rezultata A sektora'!$D$2:$I$51,3,FALSE),"")</f>
        <v/>
      </c>
      <c r="F189" s="523" t="str">
        <f>VLOOKUP(B194,'[9]Obračun rezultata A sektora'!D$2:$G$51,4,FALSE)</f>
        <v/>
      </c>
      <c r="G189" s="548" t="str">
        <f>VLOOKUP(C189,'[9]Pojedinačni plasman'!$A$6:$G$155,7,FALSE)</f>
        <v/>
      </c>
      <c r="H189" s="786" t="str">
        <f>VLOOKUP(B194,'[9]Ekipni plasman'!$B$6:$F$55,5,FALSE)</f>
        <v/>
      </c>
      <c r="I189" s="787"/>
      <c r="J189" s="549"/>
      <c r="K189" s="544"/>
      <c r="L189" s="545"/>
      <c r="M189" s="546"/>
      <c r="N189" s="547"/>
      <c r="O189" s="523"/>
      <c r="P189" s="548"/>
      <c r="Q189" s="786"/>
      <c r="R189" s="787"/>
    </row>
    <row r="190" spans="2:18" ht="15" customHeight="1" x14ac:dyDescent="0.2">
      <c r="B190" s="550" t="str">
        <f>IF(ISNUMBER(D190)=TRUE,VLOOKUP(B194,'[9]Obračun rezultata B sektora'!$D$2:$J$51,7,0),"")</f>
        <v/>
      </c>
      <c r="C190" s="551" t="str">
        <f>VLOOKUP(B194,'[9]Obračun rezultata B sektora'!$D$2:$E$51,2,FALSE)</f>
        <v/>
      </c>
      <c r="D190" s="552" t="str">
        <f>VLOOKUP(B194,'[9]Obračun rezultata B sektora'!$D$2:$H$51,5,FALSE)</f>
        <v/>
      </c>
      <c r="E190" s="553" t="str">
        <f>IF(AND(ISNUMBER(D190)=TRUE,ISNUMBER(F190)=TRUE),VLOOKUP(B194,'[9]Obračun rezultata B sektora'!$D$2:$I$51,3,FALSE),"")</f>
        <v/>
      </c>
      <c r="F190" s="519" t="str">
        <f>VLOOKUP(B194,'[9]Obračun rezultata B sektora'!D$2:$G$51,4,FALSE)</f>
        <v/>
      </c>
      <c r="G190" s="554" t="str">
        <f>VLOOKUP(C190,'[9]Pojedinačni plasman'!$A$6:$G$155,7,FALSE)</f>
        <v/>
      </c>
      <c r="H190" s="788"/>
      <c r="I190" s="789"/>
      <c r="J190" s="549"/>
      <c r="K190" s="550"/>
      <c r="L190" s="551"/>
      <c r="M190" s="552"/>
      <c r="N190" s="553"/>
      <c r="O190" s="519"/>
      <c r="P190" s="554"/>
      <c r="Q190" s="788"/>
      <c r="R190" s="789"/>
    </row>
    <row r="191" spans="2:18" ht="15" customHeight="1" x14ac:dyDescent="0.2">
      <c r="B191" s="550" t="str">
        <f>IF(ISNUMBER(D191)=TRUE,VLOOKUP(B194,'[9]Obračun rezultata C sektora'!$D$2:$J$51,7,0),"")</f>
        <v/>
      </c>
      <c r="C191" s="551" t="str">
        <f>VLOOKUP(B194,'[9]Obračun rezultata C sektora'!$D$2:$E$51,2,FALSE)</f>
        <v/>
      </c>
      <c r="D191" s="552" t="str">
        <f>VLOOKUP(B194,'[9]Obračun rezultata C sektora'!$D$2:$H$51,5,FALSE)</f>
        <v/>
      </c>
      <c r="E191" s="553" t="str">
        <f>IF(AND(ISNUMBER(D191)=TRUE,ISNUMBER(F191)=TRUE),VLOOKUP(B194,'[9]Obračun rezultata C sektora'!$D$2:$I$51,3,FALSE),"")</f>
        <v/>
      </c>
      <c r="F191" s="519" t="str">
        <f>VLOOKUP(B194,'[9]Obračun rezultata C sektora'!D$2:$G$51,4,FALSE)</f>
        <v/>
      </c>
      <c r="G191" s="554" t="str">
        <f>VLOOKUP(C191,'[9]Pojedinačni plasman'!$A$6:$G$155,7,FALSE)</f>
        <v/>
      </c>
      <c r="H191" s="788"/>
      <c r="I191" s="789"/>
      <c r="J191" s="549"/>
      <c r="K191" s="550"/>
      <c r="L191" s="551"/>
      <c r="M191" s="552"/>
      <c r="N191" s="553"/>
      <c r="O191" s="519"/>
      <c r="P191" s="554"/>
      <c r="Q191" s="788"/>
      <c r="R191" s="789"/>
    </row>
    <row r="192" spans="2:18" ht="15" customHeight="1" x14ac:dyDescent="0.2">
      <c r="B192" s="550"/>
      <c r="C192" s="553"/>
      <c r="D192" s="552"/>
      <c r="E192" s="553"/>
      <c r="F192" s="519"/>
      <c r="G192" s="554"/>
      <c r="H192" s="788"/>
      <c r="I192" s="789"/>
      <c r="J192" s="549"/>
      <c r="K192" s="550"/>
      <c r="L192" s="553"/>
      <c r="M192" s="552"/>
      <c r="N192" s="553"/>
      <c r="O192" s="519"/>
      <c r="P192" s="554"/>
      <c r="Q192" s="788"/>
      <c r="R192" s="789"/>
    </row>
    <row r="193" spans="2:18" ht="15" customHeight="1" x14ac:dyDescent="0.2">
      <c r="B193" s="550"/>
      <c r="C193" s="553"/>
      <c r="D193" s="552"/>
      <c r="E193" s="553"/>
      <c r="F193" s="519"/>
      <c r="G193" s="554"/>
      <c r="H193" s="788"/>
      <c r="I193" s="789"/>
      <c r="J193" s="549"/>
      <c r="K193" s="550"/>
      <c r="L193" s="553"/>
      <c r="M193" s="552"/>
      <c r="N193" s="553"/>
      <c r="O193" s="519"/>
      <c r="P193" s="554"/>
      <c r="Q193" s="788"/>
      <c r="R193" s="789"/>
    </row>
    <row r="194" spans="2:18" ht="21" thickBot="1" x14ac:dyDescent="0.35">
      <c r="B194" s="783" t="str">
        <f>IF(ISNONTEXT('[9]Ekipni plasman'!$B$48)=FALSE,'[9]Ekipni plasman'!$B$48,"")</f>
        <v/>
      </c>
      <c r="C194" s="784"/>
      <c r="D194" s="785"/>
      <c r="E194" s="516" t="str">
        <f>VLOOKUP(B194,'[9]Ekipni plasman'!$B$6:$F$55,3,FALSE)</f>
        <v/>
      </c>
      <c r="F194" s="515" t="str">
        <f>VLOOKUP(B194,'[9]Ekipni plasman'!$B$6:$F$55,2,FALSE)</f>
        <v/>
      </c>
      <c r="G194" s="514"/>
      <c r="H194" s="790"/>
      <c r="I194" s="791"/>
      <c r="J194" s="517"/>
      <c r="K194" s="783"/>
      <c r="L194" s="784"/>
      <c r="M194" s="785"/>
      <c r="N194" s="556"/>
      <c r="O194" s="515"/>
      <c r="P194" s="514"/>
      <c r="Q194" s="790"/>
      <c r="R194" s="791"/>
    </row>
    <row r="195" spans="2:18" ht="12" customHeight="1" thickBot="1" x14ac:dyDescent="0.25">
      <c r="K195" s="510"/>
      <c r="M195" s="510"/>
      <c r="P195" s="510"/>
      <c r="Q195" s="511"/>
      <c r="R195" s="510"/>
    </row>
    <row r="196" spans="2:18" ht="15" customHeight="1" x14ac:dyDescent="0.2">
      <c r="B196" s="544" t="str">
        <f>IF(ISNUMBER(D196)=TRUE,VLOOKUP(B201,'[9]Obračun rezultata A sektora'!$D$2:$J$51,7,0),"")</f>
        <v/>
      </c>
      <c r="C196" s="545" t="str">
        <f>VLOOKUP(B201,'[9]Obračun rezultata A sektora'!$D$2:$E$51,2,FALSE)</f>
        <v/>
      </c>
      <c r="D196" s="546" t="str">
        <f>VLOOKUP(B201,'[9]Obračun rezultata A sektora'!$D$2:$H$51,5,FALSE)</f>
        <v/>
      </c>
      <c r="E196" s="547" t="str">
        <f>IF(AND(ISNUMBER(D196)=TRUE,ISNUMBER(F196)=TRUE),VLOOKUP(B201,'[9]Obračun rezultata A sektora'!$D$2:$I$51,3,FALSE),"")</f>
        <v/>
      </c>
      <c r="F196" s="523" t="str">
        <f>VLOOKUP(B201,'[9]Obračun rezultata A sektora'!D$2:$G$51,4,FALSE)</f>
        <v/>
      </c>
      <c r="G196" s="548" t="str">
        <f>VLOOKUP(C196,'[9]Pojedinačni plasman'!$A$6:$G$155,7,FALSE)</f>
        <v/>
      </c>
      <c r="H196" s="786" t="str">
        <f>VLOOKUP(B201,'[9]Ekipni plasman'!$B$6:$F$55,5,FALSE)</f>
        <v/>
      </c>
      <c r="I196" s="787"/>
      <c r="J196" s="549"/>
      <c r="K196" s="544"/>
      <c r="L196" s="545"/>
      <c r="M196" s="546"/>
      <c r="N196" s="547"/>
      <c r="O196" s="523"/>
      <c r="P196" s="548"/>
      <c r="Q196" s="786"/>
      <c r="R196" s="787"/>
    </row>
    <row r="197" spans="2:18" ht="15" customHeight="1" x14ac:dyDescent="0.2">
      <c r="B197" s="550" t="str">
        <f>IF(ISNUMBER(D197)=TRUE,VLOOKUP(B201,'[9]Obračun rezultata B sektora'!$D$2:$J$51,7,0),"")</f>
        <v/>
      </c>
      <c r="C197" s="551" t="str">
        <f>VLOOKUP(B201,'[9]Obračun rezultata B sektora'!$D$2:$E$51,2,FALSE)</f>
        <v/>
      </c>
      <c r="D197" s="552" t="str">
        <f>VLOOKUP(B201,'[9]Obračun rezultata B sektora'!$D$2:$H$51,5,FALSE)</f>
        <v/>
      </c>
      <c r="E197" s="553" t="str">
        <f>IF(AND(ISNUMBER(D197)=TRUE,ISNUMBER(F197)=TRUE),VLOOKUP(B201,'[9]Obračun rezultata B sektora'!$D$2:$I$51,3,FALSE),"")</f>
        <v/>
      </c>
      <c r="F197" s="519" t="str">
        <f>VLOOKUP(B201,'[9]Obračun rezultata B sektora'!D$2:$G$51,4,FALSE)</f>
        <v/>
      </c>
      <c r="G197" s="554" t="str">
        <f>VLOOKUP(C197,'[9]Pojedinačni plasman'!$A$6:$G$155,7,FALSE)</f>
        <v/>
      </c>
      <c r="H197" s="788"/>
      <c r="I197" s="789"/>
      <c r="J197" s="549"/>
      <c r="K197" s="550"/>
      <c r="L197" s="551"/>
      <c r="M197" s="552"/>
      <c r="N197" s="553"/>
      <c r="O197" s="519"/>
      <c r="P197" s="554"/>
      <c r="Q197" s="788"/>
      <c r="R197" s="789"/>
    </row>
    <row r="198" spans="2:18" ht="15" customHeight="1" x14ac:dyDescent="0.2">
      <c r="B198" s="550" t="str">
        <f>IF(ISNUMBER(D198)=TRUE,VLOOKUP(B201,'[9]Obračun rezultata C sektora'!$D$2:$J$51,7,0),"")</f>
        <v/>
      </c>
      <c r="C198" s="551" t="str">
        <f>VLOOKUP(B201,'[9]Obračun rezultata C sektora'!$D$2:$E$51,2,FALSE)</f>
        <v/>
      </c>
      <c r="D198" s="552" t="str">
        <f>VLOOKUP(B201,'[9]Obračun rezultata C sektora'!$D$2:$H$51,5,FALSE)</f>
        <v/>
      </c>
      <c r="E198" s="553" t="str">
        <f>IF(AND(ISNUMBER(D198)=TRUE,ISNUMBER(F198)=TRUE),VLOOKUP(B201,'[9]Obračun rezultata C sektora'!$D$2:$I$51,3,FALSE),"")</f>
        <v/>
      </c>
      <c r="F198" s="519" t="str">
        <f>VLOOKUP(B201,'[9]Obračun rezultata C sektora'!D$2:$G$51,4,FALSE)</f>
        <v/>
      </c>
      <c r="G198" s="554" t="str">
        <f>VLOOKUP(C198,'[9]Pojedinačni plasman'!$A$6:$G$155,7,FALSE)</f>
        <v/>
      </c>
      <c r="H198" s="788"/>
      <c r="I198" s="789"/>
      <c r="J198" s="549"/>
      <c r="K198" s="550"/>
      <c r="L198" s="551"/>
      <c r="M198" s="552"/>
      <c r="N198" s="553"/>
      <c r="O198" s="519"/>
      <c r="P198" s="554"/>
      <c r="Q198" s="788"/>
      <c r="R198" s="789"/>
    </row>
    <row r="199" spans="2:18" ht="15" customHeight="1" x14ac:dyDescent="0.2">
      <c r="B199" s="550"/>
      <c r="C199" s="553"/>
      <c r="D199" s="552"/>
      <c r="E199" s="553"/>
      <c r="F199" s="519"/>
      <c r="G199" s="554"/>
      <c r="H199" s="788"/>
      <c r="I199" s="789"/>
      <c r="J199" s="549"/>
      <c r="K199" s="550"/>
      <c r="L199" s="553"/>
      <c r="M199" s="552"/>
      <c r="N199" s="553"/>
      <c r="O199" s="519"/>
      <c r="P199" s="554"/>
      <c r="Q199" s="788"/>
      <c r="R199" s="789"/>
    </row>
    <row r="200" spans="2:18" ht="15" customHeight="1" x14ac:dyDescent="0.2">
      <c r="B200" s="550"/>
      <c r="C200" s="553"/>
      <c r="D200" s="552"/>
      <c r="E200" s="553"/>
      <c r="F200" s="519"/>
      <c r="G200" s="554"/>
      <c r="H200" s="788"/>
      <c r="I200" s="789"/>
      <c r="J200" s="549"/>
      <c r="K200" s="550"/>
      <c r="L200" s="553"/>
      <c r="M200" s="552"/>
      <c r="N200" s="553"/>
      <c r="O200" s="519"/>
      <c r="P200" s="554"/>
      <c r="Q200" s="788"/>
      <c r="R200" s="789"/>
    </row>
    <row r="201" spans="2:18" ht="21" thickBot="1" x14ac:dyDescent="0.35">
      <c r="B201" s="783" t="str">
        <f>IF(ISNONTEXT('[9]Ekipni plasman'!$B$49)=FALSE,'[9]Ekipni plasman'!$B$49,"")</f>
        <v/>
      </c>
      <c r="C201" s="784"/>
      <c r="D201" s="785"/>
      <c r="E201" s="516" t="str">
        <f>VLOOKUP(B201,'[9]Ekipni plasman'!$B$6:$F$55,3,FALSE)</f>
        <v/>
      </c>
      <c r="F201" s="515" t="str">
        <f>VLOOKUP(B201,'[9]Ekipni plasman'!$B$6:$F$55,2,FALSE)</f>
        <v/>
      </c>
      <c r="G201" s="514"/>
      <c r="H201" s="790"/>
      <c r="I201" s="791"/>
      <c r="J201" s="517"/>
      <c r="K201" s="783"/>
      <c r="L201" s="784"/>
      <c r="M201" s="785"/>
      <c r="N201" s="556"/>
      <c r="O201" s="515"/>
      <c r="P201" s="514"/>
      <c r="Q201" s="790"/>
      <c r="R201" s="791"/>
    </row>
    <row r="202" spans="2:18" ht="12" customHeight="1" thickBot="1" x14ac:dyDescent="0.25">
      <c r="K202" s="510"/>
      <c r="M202" s="510"/>
      <c r="P202" s="510"/>
      <c r="Q202" s="511"/>
      <c r="R202" s="510"/>
    </row>
    <row r="203" spans="2:18" ht="15" customHeight="1" x14ac:dyDescent="0.2">
      <c r="B203" s="544" t="str">
        <f>IF(ISNUMBER(D203)=TRUE,VLOOKUP(B208,'[9]Obračun rezultata A sektora'!$D$2:$J$51,7,0),"")</f>
        <v/>
      </c>
      <c r="C203" s="545" t="str">
        <f>VLOOKUP(B208,'[9]Obračun rezultata A sektora'!$D$2:$E$51,2,FALSE)</f>
        <v/>
      </c>
      <c r="D203" s="546" t="str">
        <f>VLOOKUP(B208,'[9]Obračun rezultata A sektora'!$D$2:$H$51,5,FALSE)</f>
        <v/>
      </c>
      <c r="E203" s="547" t="str">
        <f>IF(AND(ISNUMBER(D203)=TRUE,ISNUMBER(F203)=TRUE),VLOOKUP(B208,'[9]Obračun rezultata A sektora'!$D$2:$I$51,3,FALSE),"")</f>
        <v/>
      </c>
      <c r="F203" s="523" t="str">
        <f>VLOOKUP(B208,'[9]Obračun rezultata A sektora'!D$2:$G$51,4,FALSE)</f>
        <v/>
      </c>
      <c r="G203" s="548" t="str">
        <f>VLOOKUP(C203,'[9]Pojedinačni plasman'!$A$6:$G$155,7,FALSE)</f>
        <v/>
      </c>
      <c r="H203" s="786" t="str">
        <f>VLOOKUP(B208,'[9]Ekipni plasman'!$B$6:$F$55,5,FALSE)</f>
        <v/>
      </c>
      <c r="I203" s="787"/>
      <c r="J203" s="549"/>
      <c r="K203" s="544"/>
      <c r="L203" s="545"/>
      <c r="M203" s="546"/>
      <c r="N203" s="547"/>
      <c r="O203" s="523"/>
      <c r="P203" s="548"/>
      <c r="Q203" s="786"/>
      <c r="R203" s="787"/>
    </row>
    <row r="204" spans="2:18" ht="15" customHeight="1" x14ac:dyDescent="0.2">
      <c r="B204" s="550" t="str">
        <f>IF(ISNUMBER(D204)=TRUE,VLOOKUP(B208,'[9]Obračun rezultata B sektora'!$D$2:$J$51,7,0),"")</f>
        <v/>
      </c>
      <c r="C204" s="551" t="str">
        <f>VLOOKUP(B208,'[9]Obračun rezultata B sektora'!$D$2:$E$51,2,FALSE)</f>
        <v/>
      </c>
      <c r="D204" s="552" t="str">
        <f>VLOOKUP(B208,'[9]Obračun rezultata B sektora'!$D$2:$H$51,5,FALSE)</f>
        <v/>
      </c>
      <c r="E204" s="553" t="str">
        <f>IF(AND(ISNUMBER(D204)=TRUE,ISNUMBER(F204)=TRUE),VLOOKUP(B208,'[9]Obračun rezultata B sektora'!$D$2:$I$51,3,FALSE),"")</f>
        <v/>
      </c>
      <c r="F204" s="519" t="str">
        <f>VLOOKUP(B208,'[9]Obračun rezultata B sektora'!D$2:$G$51,4,FALSE)</f>
        <v/>
      </c>
      <c r="G204" s="554" t="str">
        <f>VLOOKUP(C204,'[9]Pojedinačni plasman'!$A$6:$G$155,7,FALSE)</f>
        <v/>
      </c>
      <c r="H204" s="788"/>
      <c r="I204" s="789"/>
      <c r="J204" s="549"/>
      <c r="K204" s="550"/>
      <c r="L204" s="551"/>
      <c r="M204" s="552"/>
      <c r="N204" s="553"/>
      <c r="O204" s="519"/>
      <c r="P204" s="554"/>
      <c r="Q204" s="788"/>
      <c r="R204" s="789"/>
    </row>
    <row r="205" spans="2:18" ht="15" customHeight="1" x14ac:dyDescent="0.2">
      <c r="B205" s="550" t="str">
        <f>IF(ISNUMBER(D205)=TRUE,VLOOKUP(B208,'[9]Obračun rezultata C sektora'!$D$2:$J$51,7,0),"")</f>
        <v/>
      </c>
      <c r="C205" s="551" t="str">
        <f>VLOOKUP(B208,'[9]Obračun rezultata C sektora'!$D$2:$E$51,2,FALSE)</f>
        <v/>
      </c>
      <c r="D205" s="552" t="str">
        <f>VLOOKUP(B208,'[9]Obračun rezultata C sektora'!$D$2:$H$51,5,FALSE)</f>
        <v/>
      </c>
      <c r="E205" s="553" t="str">
        <f>IF(AND(ISNUMBER(D205)=TRUE,ISNUMBER(F205)=TRUE),VLOOKUP(B208,'[9]Obračun rezultata C sektora'!$D$2:$I$51,3,FALSE),"")</f>
        <v/>
      </c>
      <c r="F205" s="519" t="str">
        <f>VLOOKUP(B208,'[9]Obračun rezultata C sektora'!D$2:$G$51,4,FALSE)</f>
        <v/>
      </c>
      <c r="G205" s="554" t="str">
        <f>VLOOKUP(C205,'[9]Pojedinačni plasman'!$A$6:$G$155,7,FALSE)</f>
        <v/>
      </c>
      <c r="H205" s="788"/>
      <c r="I205" s="789"/>
      <c r="J205" s="549"/>
      <c r="K205" s="550"/>
      <c r="L205" s="551"/>
      <c r="M205" s="552"/>
      <c r="N205" s="553"/>
      <c r="O205" s="519"/>
      <c r="P205" s="554"/>
      <c r="Q205" s="788"/>
      <c r="R205" s="789"/>
    </row>
    <row r="206" spans="2:18" ht="15" customHeight="1" x14ac:dyDescent="0.2">
      <c r="B206" s="550"/>
      <c r="C206" s="553"/>
      <c r="D206" s="552"/>
      <c r="E206" s="553"/>
      <c r="F206" s="519"/>
      <c r="G206" s="554"/>
      <c r="H206" s="788"/>
      <c r="I206" s="789"/>
      <c r="J206" s="549"/>
      <c r="K206" s="550"/>
      <c r="L206" s="553"/>
      <c r="M206" s="552"/>
      <c r="N206" s="553"/>
      <c r="O206" s="519"/>
      <c r="P206" s="554"/>
      <c r="Q206" s="788"/>
      <c r="R206" s="789"/>
    </row>
    <row r="207" spans="2:18" ht="15" customHeight="1" x14ac:dyDescent="0.2">
      <c r="B207" s="550"/>
      <c r="C207" s="553"/>
      <c r="D207" s="552"/>
      <c r="E207" s="553"/>
      <c r="F207" s="519"/>
      <c r="G207" s="554"/>
      <c r="H207" s="788"/>
      <c r="I207" s="789"/>
      <c r="J207" s="549"/>
      <c r="K207" s="550"/>
      <c r="L207" s="553"/>
      <c r="M207" s="552"/>
      <c r="N207" s="553"/>
      <c r="O207" s="519"/>
      <c r="P207" s="554"/>
      <c r="Q207" s="788"/>
      <c r="R207" s="789"/>
    </row>
    <row r="208" spans="2:18" ht="21" thickBot="1" x14ac:dyDescent="0.35">
      <c r="B208" s="783" t="str">
        <f>IF(ISNONTEXT('[9]Ekipni plasman'!$B$50)=FALSE,'[9]Ekipni plasman'!$B$50,"")</f>
        <v/>
      </c>
      <c r="C208" s="784"/>
      <c r="D208" s="785"/>
      <c r="E208" s="516" t="str">
        <f>VLOOKUP(B208,'[9]Ekipni plasman'!$B$6:$F$55,3,FALSE)</f>
        <v/>
      </c>
      <c r="F208" s="515" t="str">
        <f>VLOOKUP(B208,'[9]Ekipni plasman'!$B$6:$F$55,2,FALSE)</f>
        <v/>
      </c>
      <c r="G208" s="514"/>
      <c r="H208" s="790"/>
      <c r="I208" s="791"/>
      <c r="J208" s="517"/>
      <c r="K208" s="783"/>
      <c r="L208" s="784"/>
      <c r="M208" s="785"/>
      <c r="N208" s="556"/>
      <c r="O208" s="515"/>
      <c r="P208" s="514"/>
      <c r="Q208" s="790"/>
      <c r="R208" s="791"/>
    </row>
    <row r="209" spans="2:18" ht="12" customHeight="1" thickBot="1" x14ac:dyDescent="0.25"/>
    <row r="210" spans="2:18" ht="15" customHeight="1" x14ac:dyDescent="0.2">
      <c r="B210" s="544" t="str">
        <f>IF(ISNUMBER(D210)=TRUE,VLOOKUP(B215,'[9]Obračun rezultata A sektora'!$D$2:$J$51,7,0),"")</f>
        <v/>
      </c>
      <c r="C210" s="545" t="str">
        <f>VLOOKUP(B215,'[9]Obračun rezultata A sektora'!$D$2:$E$51,2,FALSE)</f>
        <v/>
      </c>
      <c r="D210" s="546" t="str">
        <f>VLOOKUP(B215,'[9]Obračun rezultata A sektora'!$D$2:$H$51,5,FALSE)</f>
        <v/>
      </c>
      <c r="E210" s="547" t="str">
        <f>IF(AND(ISNUMBER(D210)=TRUE,ISNUMBER(F210)=TRUE),VLOOKUP(B215,'[9]Obračun rezultata A sektora'!$D$2:$I$51,3,FALSE),"")</f>
        <v/>
      </c>
      <c r="F210" s="523" t="str">
        <f>VLOOKUP(B215,'[9]Obračun rezultata A sektora'!$D$2:G$51,4,FALSE)</f>
        <v/>
      </c>
      <c r="G210" s="548" t="str">
        <f>VLOOKUP(C210,'[9]Pojedinačni plasman'!$A$6:$G$155,7,FALSE)</f>
        <v/>
      </c>
      <c r="H210" s="786" t="str">
        <f>VLOOKUP(B215,'[9]Ekipni plasman'!$B$6:$F$55,5,FALSE)</f>
        <v/>
      </c>
      <c r="I210" s="787"/>
      <c r="J210" s="549"/>
      <c r="K210" s="544"/>
      <c r="L210" s="545"/>
      <c r="M210" s="546"/>
      <c r="N210" s="547"/>
      <c r="O210" s="523"/>
      <c r="P210" s="548"/>
      <c r="Q210" s="786"/>
      <c r="R210" s="787"/>
    </row>
    <row r="211" spans="2:18" ht="15" customHeight="1" x14ac:dyDescent="0.2">
      <c r="B211" s="550" t="str">
        <f>IF(ISNUMBER(D211)=TRUE,VLOOKUP(B215,'[9]Obračun rezultata B sektora'!$D$2:$J$51,7,0),"")</f>
        <v/>
      </c>
      <c r="C211" s="551" t="str">
        <f>VLOOKUP(B215,'[9]Obračun rezultata B sektora'!$D$2:$E$51,2,FALSE)</f>
        <v/>
      </c>
      <c r="D211" s="552" t="str">
        <f>VLOOKUP(B215,'[9]Obračun rezultata B sektora'!$D$2:$H$51,5,FALSE)</f>
        <v/>
      </c>
      <c r="E211" s="553" t="str">
        <f>IF(AND(ISNUMBER(D211)=TRUE,ISNUMBER(F211)=TRUE),VLOOKUP(B215,'[9]Obračun rezultata B sektora'!$D$2:$I$51,3,FALSE),"")</f>
        <v/>
      </c>
      <c r="F211" s="519" t="str">
        <f>VLOOKUP(B215,'[9]Obračun rezultata B sektora'!$D$2:G$51,4,FALSE)</f>
        <v/>
      </c>
      <c r="G211" s="554" t="str">
        <f>VLOOKUP(C211,'[9]Pojedinačni plasman'!$A$6:$G$155,7,FALSE)</f>
        <v/>
      </c>
      <c r="H211" s="788"/>
      <c r="I211" s="789"/>
      <c r="J211" s="549"/>
      <c r="K211" s="550"/>
      <c r="L211" s="551"/>
      <c r="M211" s="552"/>
      <c r="N211" s="553"/>
      <c r="O211" s="519"/>
      <c r="P211" s="554"/>
      <c r="Q211" s="788"/>
      <c r="R211" s="789"/>
    </row>
    <row r="212" spans="2:18" ht="15" customHeight="1" x14ac:dyDescent="0.2">
      <c r="B212" s="550" t="str">
        <f>IF(ISNUMBER(D212)=TRUE,VLOOKUP(B215,'[9]Obračun rezultata C sektora'!$D$2:$J$51,7,0),"")</f>
        <v/>
      </c>
      <c r="C212" s="551" t="str">
        <f>VLOOKUP(B215,'[9]Obračun rezultata C sektora'!$D$2:$E$51,2,FALSE)</f>
        <v/>
      </c>
      <c r="D212" s="552" t="str">
        <f>VLOOKUP(B215,'[9]Obračun rezultata C sektora'!$D$2:$H$51,5,FALSE)</f>
        <v/>
      </c>
      <c r="E212" s="553" t="str">
        <f>IF(AND(ISNUMBER(D212)=TRUE,ISNUMBER(F212)=TRUE),VLOOKUP(B215,'[9]Obračun rezultata C sektora'!$D$2:$I$51,3,FALSE),"")</f>
        <v/>
      </c>
      <c r="F212" s="519" t="str">
        <f>VLOOKUP(B215,'[9]Obračun rezultata C sektora'!$D$2:G$51,4,FALSE)</f>
        <v/>
      </c>
      <c r="G212" s="554" t="str">
        <f>VLOOKUP(C212,'[9]Pojedinačni plasman'!$A$6:$G$155,7,FALSE)</f>
        <v/>
      </c>
      <c r="H212" s="788"/>
      <c r="I212" s="789"/>
      <c r="J212" s="549"/>
      <c r="K212" s="550"/>
      <c r="L212" s="551"/>
      <c r="M212" s="552"/>
      <c r="N212" s="553"/>
      <c r="O212" s="519"/>
      <c r="P212" s="554"/>
      <c r="Q212" s="788"/>
      <c r="R212" s="789"/>
    </row>
    <row r="213" spans="2:18" ht="15" customHeight="1" x14ac:dyDescent="0.2">
      <c r="B213" s="550"/>
      <c r="C213" s="553"/>
      <c r="D213" s="552"/>
      <c r="E213" s="553"/>
      <c r="F213" s="519"/>
      <c r="G213" s="552"/>
      <c r="H213" s="788"/>
      <c r="I213" s="789"/>
      <c r="J213" s="549"/>
      <c r="K213" s="550"/>
      <c r="L213" s="553"/>
      <c r="M213" s="552"/>
      <c r="N213" s="553"/>
      <c r="O213" s="519"/>
      <c r="P213" s="552"/>
      <c r="Q213" s="788"/>
      <c r="R213" s="789"/>
    </row>
    <row r="214" spans="2:18" ht="15" customHeight="1" x14ac:dyDescent="0.2">
      <c r="B214" s="550"/>
      <c r="C214" s="553"/>
      <c r="D214" s="552"/>
      <c r="E214" s="553"/>
      <c r="F214" s="519"/>
      <c r="G214" s="552"/>
      <c r="H214" s="788"/>
      <c r="I214" s="789"/>
      <c r="J214" s="549"/>
      <c r="K214" s="550"/>
      <c r="L214" s="553"/>
      <c r="M214" s="552"/>
      <c r="N214" s="553"/>
      <c r="O214" s="519"/>
      <c r="P214" s="552"/>
      <c r="Q214" s="788"/>
      <c r="R214" s="789"/>
    </row>
    <row r="215" spans="2:18" ht="21" thickBot="1" x14ac:dyDescent="0.35">
      <c r="B215" s="783" t="str">
        <f>IF(ISNONTEXT('[9]Ekipni plasman'!$B$51)=FALSE,'[9]Ekipni plasman'!$B$51,"")</f>
        <v/>
      </c>
      <c r="C215" s="784"/>
      <c r="D215" s="785"/>
      <c r="E215" s="516" t="str">
        <f>VLOOKUP(B215,'[9]Ekipni plasman'!$B$6:$F$55,3,FALSE)</f>
        <v/>
      </c>
      <c r="F215" s="515" t="str">
        <f>VLOOKUP(B215,'[9]Ekipni plasman'!$B$6:$F$55,2,FALSE)</f>
        <v/>
      </c>
      <c r="G215" s="514"/>
      <c r="H215" s="790"/>
      <c r="I215" s="791"/>
      <c r="J215" s="517"/>
      <c r="K215" s="783"/>
      <c r="L215" s="784"/>
      <c r="M215" s="785"/>
      <c r="N215" s="556"/>
      <c r="O215" s="515"/>
      <c r="P215" s="514"/>
      <c r="Q215" s="790"/>
      <c r="R215" s="791"/>
    </row>
    <row r="216" spans="2:18" ht="12" customHeight="1" thickBot="1" x14ac:dyDescent="0.25">
      <c r="B216" s="507"/>
      <c r="D216" s="507"/>
      <c r="G216" s="507"/>
      <c r="H216" s="508"/>
      <c r="I216" s="507"/>
    </row>
    <row r="217" spans="2:18" ht="15" customHeight="1" x14ac:dyDescent="0.2">
      <c r="B217" s="544" t="str">
        <f>IF(ISNUMBER(D217)=TRUE,VLOOKUP(B222,'[9]Obračun rezultata A sektora'!$D$2:$J$51,7,0),"")</f>
        <v/>
      </c>
      <c r="C217" s="545" t="str">
        <f>VLOOKUP(B222,'[9]Obračun rezultata A sektora'!$D$2:$E$51,2,FALSE)</f>
        <v/>
      </c>
      <c r="D217" s="546" t="str">
        <f>VLOOKUP(B222,'[9]Obračun rezultata A sektora'!$D$2:$H$51,5,FALSE)</f>
        <v/>
      </c>
      <c r="E217" s="547" t="str">
        <f>IF(AND(ISNUMBER(D217)=TRUE,ISNUMBER(F217)=TRUE),VLOOKUP(B222,'[9]Obračun rezultata A sektora'!$D$2:$I$51,3,FALSE),"")</f>
        <v/>
      </c>
      <c r="F217" s="523" t="str">
        <f>VLOOKUP(B222,'[9]Obračun rezultata A sektora'!$D$2:G$51,4,FALSE)</f>
        <v/>
      </c>
      <c r="G217" s="548" t="str">
        <f>VLOOKUP(C217,'[9]Pojedinačni plasman'!$A$6:$G$155,7,FALSE)</f>
        <v/>
      </c>
      <c r="H217" s="786" t="str">
        <f>VLOOKUP(B222,'[9]Ekipni plasman'!$B$6:$F$55,5,FALSE)</f>
        <v/>
      </c>
      <c r="I217" s="787"/>
      <c r="J217" s="549"/>
      <c r="K217" s="544"/>
      <c r="L217" s="545"/>
      <c r="M217" s="546"/>
      <c r="N217" s="547"/>
      <c r="O217" s="523"/>
      <c r="P217" s="548"/>
      <c r="Q217" s="786"/>
      <c r="R217" s="787"/>
    </row>
    <row r="218" spans="2:18" ht="15" customHeight="1" x14ac:dyDescent="0.2">
      <c r="B218" s="550" t="str">
        <f>IF(ISNUMBER(D218)=TRUE,VLOOKUP(B222,'[9]Obračun rezultata B sektora'!$D$2:$J$51,7,0),"")</f>
        <v/>
      </c>
      <c r="C218" s="551" t="str">
        <f>VLOOKUP(B222,'[9]Obračun rezultata B sektora'!$D$2:$E$51,2,FALSE)</f>
        <v/>
      </c>
      <c r="D218" s="552" t="str">
        <f>VLOOKUP(B222,'[9]Obračun rezultata B sektora'!$D$2:$H$51,5,FALSE)</f>
        <v/>
      </c>
      <c r="E218" s="553" t="str">
        <f>IF(AND(ISNUMBER(D218)=TRUE,ISNUMBER(F218)=TRUE),VLOOKUP(B222,'[9]Obračun rezultata B sektora'!$D$2:$I$51,3,FALSE),"")</f>
        <v/>
      </c>
      <c r="F218" s="519" t="str">
        <f>VLOOKUP(B222,'[9]Obračun rezultata B sektora'!$D$2:G$51,4,FALSE)</f>
        <v/>
      </c>
      <c r="G218" s="554" t="str">
        <f>VLOOKUP(C218,'[9]Pojedinačni plasman'!$A$6:$G$155,7,FALSE)</f>
        <v/>
      </c>
      <c r="H218" s="788"/>
      <c r="I218" s="789"/>
      <c r="J218" s="549"/>
      <c r="K218" s="550"/>
      <c r="L218" s="551"/>
      <c r="M218" s="552"/>
      <c r="N218" s="553"/>
      <c r="O218" s="519"/>
      <c r="P218" s="554"/>
      <c r="Q218" s="788"/>
      <c r="R218" s="789"/>
    </row>
    <row r="219" spans="2:18" ht="15" customHeight="1" x14ac:dyDescent="0.2">
      <c r="B219" s="550" t="str">
        <f>IF(ISNUMBER(D219)=TRUE,VLOOKUP(B222,'[9]Obračun rezultata C sektora'!$D$2:$J$51,7,0),"")</f>
        <v/>
      </c>
      <c r="C219" s="551" t="str">
        <f>VLOOKUP(B222,'[9]Obračun rezultata C sektora'!$D$2:$E$51,2,FALSE)</f>
        <v/>
      </c>
      <c r="D219" s="552" t="str">
        <f>VLOOKUP(B222,'[9]Obračun rezultata C sektora'!$D$2:$H$51,5,FALSE)</f>
        <v/>
      </c>
      <c r="E219" s="553" t="str">
        <f>IF(AND(ISNUMBER(D219)=TRUE,ISNUMBER(F219)=TRUE),VLOOKUP(B222,'[9]Obračun rezultata C sektora'!$D$2:$I$51,3,FALSE),"")</f>
        <v/>
      </c>
      <c r="F219" s="519" t="str">
        <f>VLOOKUP(B222,'[9]Obračun rezultata C sektora'!$D$2:G$51,4,FALSE)</f>
        <v/>
      </c>
      <c r="G219" s="554" t="str">
        <f>VLOOKUP(C219,'[9]Pojedinačni plasman'!$A$6:$G$155,7,FALSE)</f>
        <v/>
      </c>
      <c r="H219" s="788"/>
      <c r="I219" s="789"/>
      <c r="J219" s="549"/>
      <c r="K219" s="550"/>
      <c r="L219" s="551"/>
      <c r="M219" s="552"/>
      <c r="N219" s="553"/>
      <c r="O219" s="519"/>
      <c r="P219" s="554"/>
      <c r="Q219" s="788"/>
      <c r="R219" s="789"/>
    </row>
    <row r="220" spans="2:18" ht="15" customHeight="1" x14ac:dyDescent="0.2">
      <c r="B220" s="550"/>
      <c r="C220" s="553"/>
      <c r="D220" s="552"/>
      <c r="E220" s="553"/>
      <c r="F220" s="519"/>
      <c r="G220" s="552"/>
      <c r="H220" s="788"/>
      <c r="I220" s="789"/>
      <c r="J220" s="549"/>
      <c r="K220" s="550"/>
      <c r="L220" s="553"/>
      <c r="M220" s="552"/>
      <c r="N220" s="553"/>
      <c r="O220" s="519"/>
      <c r="P220" s="552"/>
      <c r="Q220" s="788"/>
      <c r="R220" s="789"/>
    </row>
    <row r="221" spans="2:18" ht="15" customHeight="1" x14ac:dyDescent="0.2">
      <c r="B221" s="550"/>
      <c r="C221" s="553"/>
      <c r="D221" s="552"/>
      <c r="E221" s="553"/>
      <c r="F221" s="519"/>
      <c r="G221" s="552"/>
      <c r="H221" s="788"/>
      <c r="I221" s="789"/>
      <c r="J221" s="549"/>
      <c r="K221" s="550"/>
      <c r="L221" s="553"/>
      <c r="M221" s="552"/>
      <c r="N221" s="553"/>
      <c r="O221" s="519"/>
      <c r="P221" s="552"/>
      <c r="Q221" s="788"/>
      <c r="R221" s="789"/>
    </row>
    <row r="222" spans="2:18" ht="21" thickBot="1" x14ac:dyDescent="0.35">
      <c r="B222" s="783" t="str">
        <f>IF(ISNONTEXT('[9]Ekipni plasman'!$B$52)=FALSE,'[9]Ekipni plasman'!$B$52,"")</f>
        <v/>
      </c>
      <c r="C222" s="784"/>
      <c r="D222" s="785"/>
      <c r="E222" s="516" t="str">
        <f>VLOOKUP(B222,'[9]Ekipni plasman'!$B$6:$F$55,3,FALSE)</f>
        <v/>
      </c>
      <c r="F222" s="515" t="str">
        <f>VLOOKUP(B222,'[9]Ekipni plasman'!$B$6:$F$55,2,FALSE)</f>
        <v/>
      </c>
      <c r="G222" s="514"/>
      <c r="H222" s="790"/>
      <c r="I222" s="791"/>
      <c r="J222" s="517"/>
      <c r="K222" s="783"/>
      <c r="L222" s="784"/>
      <c r="M222" s="785"/>
      <c r="N222" s="556"/>
      <c r="O222" s="515"/>
      <c r="P222" s="514"/>
      <c r="Q222" s="790"/>
      <c r="R222" s="791"/>
    </row>
    <row r="223" spans="2:18" ht="12" customHeight="1" thickBot="1" x14ac:dyDescent="0.25">
      <c r="B223" s="507"/>
      <c r="D223" s="507"/>
      <c r="G223" s="507"/>
      <c r="H223" s="508"/>
      <c r="I223" s="507"/>
    </row>
    <row r="224" spans="2:18" ht="15" customHeight="1" x14ac:dyDescent="0.2">
      <c r="B224" s="544" t="str">
        <f>IF(ISNUMBER(D224)=TRUE,VLOOKUP(B229,'[9]Obračun rezultata A sektora'!$D$2:$J$51,7,0),"")</f>
        <v/>
      </c>
      <c r="C224" s="545" t="str">
        <f>VLOOKUP(B229,'[9]Obračun rezultata A sektora'!$D$2:$E$51,2,FALSE)</f>
        <v/>
      </c>
      <c r="D224" s="546" t="str">
        <f>VLOOKUP(B229,'[9]Obračun rezultata A sektora'!$D$2:$H$51,5,FALSE)</f>
        <v/>
      </c>
      <c r="E224" s="547" t="str">
        <f>IF(AND(ISNUMBER(D224)=TRUE,ISNUMBER(F224)=TRUE),VLOOKUP(B229,'[9]Obračun rezultata A sektora'!$D$2:$I$51,3,FALSE),"")</f>
        <v/>
      </c>
      <c r="F224" s="523" t="str">
        <f>VLOOKUP(B229,'[9]Obračun rezultata A sektora'!$D$2:G$51,4,FALSE)</f>
        <v/>
      </c>
      <c r="G224" s="548" t="str">
        <f>VLOOKUP(C224,'[9]Pojedinačni plasman'!$A$6:$G$155,7,FALSE)</f>
        <v/>
      </c>
      <c r="H224" s="786" t="str">
        <f>VLOOKUP(B229,'[9]Ekipni plasman'!$B$6:$F$55,5,FALSE)</f>
        <v/>
      </c>
      <c r="I224" s="787"/>
      <c r="J224" s="549"/>
      <c r="K224" s="544"/>
      <c r="L224" s="545"/>
      <c r="M224" s="546"/>
      <c r="N224" s="547"/>
      <c r="O224" s="523"/>
      <c r="P224" s="548"/>
      <c r="Q224" s="786"/>
      <c r="R224" s="787"/>
    </row>
    <row r="225" spans="2:18" ht="15" customHeight="1" x14ac:dyDescent="0.2">
      <c r="B225" s="550" t="str">
        <f>IF(ISNUMBER(D225)=TRUE,VLOOKUP(B229,'[9]Obračun rezultata B sektora'!$D$2:$J$51,7,0),"")</f>
        <v/>
      </c>
      <c r="C225" s="551" t="str">
        <f>VLOOKUP(B229,'[9]Obračun rezultata B sektora'!$D$2:$E$51,2,FALSE)</f>
        <v/>
      </c>
      <c r="D225" s="552" t="str">
        <f>VLOOKUP(B229,'[9]Obračun rezultata B sektora'!$D$2:$H$51,5,FALSE)</f>
        <v/>
      </c>
      <c r="E225" s="553" t="str">
        <f>IF(AND(ISNUMBER(D225)=TRUE,ISNUMBER(F225)=TRUE),VLOOKUP(B229,'[9]Obračun rezultata B sektora'!$D$2:$I$51,3,FALSE),"")</f>
        <v/>
      </c>
      <c r="F225" s="519" t="str">
        <f>VLOOKUP(B229,'[9]Obračun rezultata B sektora'!$D$2:G$51,4,FALSE)</f>
        <v/>
      </c>
      <c r="G225" s="554" t="str">
        <f>VLOOKUP(C225,'[9]Pojedinačni plasman'!$A$6:$G$155,7,FALSE)</f>
        <v/>
      </c>
      <c r="H225" s="788"/>
      <c r="I225" s="789"/>
      <c r="J225" s="549"/>
      <c r="K225" s="550"/>
      <c r="L225" s="551"/>
      <c r="M225" s="552"/>
      <c r="N225" s="553"/>
      <c r="O225" s="519"/>
      <c r="P225" s="554"/>
      <c r="Q225" s="788"/>
      <c r="R225" s="789"/>
    </row>
    <row r="226" spans="2:18" ht="15" customHeight="1" x14ac:dyDescent="0.2">
      <c r="B226" s="550" t="str">
        <f>IF(ISNUMBER(D226)=TRUE,VLOOKUP(B229,'[9]Obračun rezultata C sektora'!$D$2:$J$51,7,0),"")</f>
        <v/>
      </c>
      <c r="C226" s="551" t="str">
        <f>VLOOKUP(B229,'[9]Obračun rezultata C sektora'!$D$2:$E$51,2,FALSE)</f>
        <v/>
      </c>
      <c r="D226" s="552" t="str">
        <f>VLOOKUP(B229,'[9]Obračun rezultata C sektora'!$D$2:$H$51,5,FALSE)</f>
        <v/>
      </c>
      <c r="E226" s="553" t="str">
        <f>IF(AND(ISNUMBER(D226)=TRUE,ISNUMBER(F226)=TRUE),VLOOKUP(B229,'[9]Obračun rezultata C sektora'!$D$2:$I$51,3,FALSE),"")</f>
        <v/>
      </c>
      <c r="F226" s="519" t="str">
        <f>VLOOKUP(B229,'[9]Obračun rezultata C sektora'!$D$2:G$51,4,FALSE)</f>
        <v/>
      </c>
      <c r="G226" s="554" t="str">
        <f>VLOOKUP(C226,'[9]Pojedinačni plasman'!$A$6:$G$155,7,FALSE)</f>
        <v/>
      </c>
      <c r="H226" s="788"/>
      <c r="I226" s="789"/>
      <c r="J226" s="549"/>
      <c r="K226" s="550"/>
      <c r="L226" s="551"/>
      <c r="M226" s="552"/>
      <c r="N226" s="553"/>
      <c r="O226" s="519"/>
      <c r="P226" s="554"/>
      <c r="Q226" s="788"/>
      <c r="R226" s="789"/>
    </row>
    <row r="227" spans="2:18" ht="15" customHeight="1" x14ac:dyDescent="0.2">
      <c r="B227" s="550"/>
      <c r="C227" s="553"/>
      <c r="D227" s="552"/>
      <c r="E227" s="553"/>
      <c r="F227" s="519"/>
      <c r="G227" s="552"/>
      <c r="H227" s="788"/>
      <c r="I227" s="789"/>
      <c r="J227" s="549"/>
      <c r="K227" s="550"/>
      <c r="L227" s="553"/>
      <c r="M227" s="552"/>
      <c r="N227" s="553"/>
      <c r="O227" s="519"/>
      <c r="P227" s="552"/>
      <c r="Q227" s="788"/>
      <c r="R227" s="789"/>
    </row>
    <row r="228" spans="2:18" ht="15" customHeight="1" x14ac:dyDescent="0.2">
      <c r="B228" s="550"/>
      <c r="C228" s="553"/>
      <c r="D228" s="552"/>
      <c r="E228" s="553"/>
      <c r="F228" s="519"/>
      <c r="G228" s="552"/>
      <c r="H228" s="788"/>
      <c r="I228" s="789"/>
      <c r="J228" s="549"/>
      <c r="K228" s="550"/>
      <c r="L228" s="553"/>
      <c r="M228" s="552"/>
      <c r="N228" s="553"/>
      <c r="O228" s="519"/>
      <c r="P228" s="552"/>
      <c r="Q228" s="788"/>
      <c r="R228" s="789"/>
    </row>
    <row r="229" spans="2:18" ht="21" thickBot="1" x14ac:dyDescent="0.35">
      <c r="B229" s="783" t="str">
        <f>IF(ISNONTEXT('[9]Ekipni plasman'!$B$53)=FALSE,'[9]Ekipni plasman'!$B$53,"")</f>
        <v/>
      </c>
      <c r="C229" s="784"/>
      <c r="D229" s="785"/>
      <c r="E229" s="516" t="str">
        <f>VLOOKUP(B229,'[9]Ekipni plasman'!$B$6:$F$55,3,FALSE)</f>
        <v/>
      </c>
      <c r="F229" s="515" t="str">
        <f>VLOOKUP(B229,'[9]Ekipni plasman'!$B$6:$F$55,2,FALSE)</f>
        <v/>
      </c>
      <c r="G229" s="514"/>
      <c r="H229" s="790"/>
      <c r="I229" s="791"/>
      <c r="J229" s="517"/>
      <c r="K229" s="783"/>
      <c r="L229" s="784"/>
      <c r="M229" s="785"/>
      <c r="N229" s="556"/>
      <c r="O229" s="515"/>
      <c r="P229" s="514"/>
      <c r="Q229" s="790"/>
      <c r="R229" s="791"/>
    </row>
    <row r="230" spans="2:18" ht="12" customHeight="1" thickBot="1" x14ac:dyDescent="0.25">
      <c r="B230" s="507"/>
      <c r="D230" s="507"/>
      <c r="G230" s="507"/>
      <c r="H230" s="508"/>
      <c r="I230" s="507"/>
    </row>
    <row r="231" spans="2:18" ht="15" customHeight="1" x14ac:dyDescent="0.2">
      <c r="B231" s="544" t="str">
        <f>IF(ISNUMBER(D231)=TRUE,VLOOKUP(B236,'[9]Obračun rezultata A sektora'!$D$2:$J$51,7,0),"")</f>
        <v/>
      </c>
      <c r="C231" s="545" t="str">
        <f>VLOOKUP(B236,'[9]Obračun rezultata A sektora'!$D$2:$E$51,2,FALSE)</f>
        <v/>
      </c>
      <c r="D231" s="546" t="str">
        <f>VLOOKUP(B236,'[9]Obračun rezultata A sektora'!$D$2:$H$51,5,FALSE)</f>
        <v/>
      </c>
      <c r="E231" s="547" t="str">
        <f>IF(AND(ISNUMBER(D231)=TRUE,ISNUMBER(F231)=TRUE),VLOOKUP(B236,'[9]Obračun rezultata A sektora'!$D$2:$I$51,3,FALSE),"")</f>
        <v/>
      </c>
      <c r="F231" s="523" t="str">
        <f>VLOOKUP(B236,'[9]Obračun rezultata A sektora'!$D$2:G$51,4,FALSE)</f>
        <v/>
      </c>
      <c r="G231" s="548" t="str">
        <f>VLOOKUP(C231,'[9]Pojedinačni plasman'!$A$6:$G$155,7,FALSE)</f>
        <v/>
      </c>
      <c r="H231" s="786" t="str">
        <f>VLOOKUP(B236,'[9]Ekipni plasman'!$B$6:$F$55,5,FALSE)</f>
        <v/>
      </c>
      <c r="I231" s="787"/>
      <c r="J231" s="549"/>
      <c r="K231" s="544"/>
      <c r="L231" s="545"/>
      <c r="M231" s="546"/>
      <c r="N231" s="547"/>
      <c r="O231" s="523"/>
      <c r="P231" s="548"/>
      <c r="Q231" s="786"/>
      <c r="R231" s="787"/>
    </row>
    <row r="232" spans="2:18" ht="15" customHeight="1" x14ac:dyDescent="0.2">
      <c r="B232" s="550" t="str">
        <f>IF(ISNUMBER(D232)=TRUE,VLOOKUP(B236,'[9]Obračun rezultata B sektora'!$D$2:$J$51,7,0),"")</f>
        <v/>
      </c>
      <c r="C232" s="551" t="str">
        <f>VLOOKUP(B236,'[9]Obračun rezultata B sektora'!$D$2:$E$51,2,FALSE)</f>
        <v/>
      </c>
      <c r="D232" s="552" t="str">
        <f>VLOOKUP(B236,'[9]Obračun rezultata B sektora'!$D$2:$H$51,5,FALSE)</f>
        <v/>
      </c>
      <c r="E232" s="553" t="str">
        <f>IF(AND(ISNUMBER(D232)=TRUE,ISNUMBER(F232)=TRUE),VLOOKUP(B236,'[9]Obračun rezultata B sektora'!$D$2:$I$51,3,FALSE),"")</f>
        <v/>
      </c>
      <c r="F232" s="519" t="str">
        <f>VLOOKUP(B236,'[9]Obračun rezultata B sektora'!$D$2:G$51,4,FALSE)</f>
        <v/>
      </c>
      <c r="G232" s="554" t="str">
        <f>VLOOKUP(C232,'[9]Pojedinačni plasman'!$A$6:$G$155,7,FALSE)</f>
        <v/>
      </c>
      <c r="H232" s="788"/>
      <c r="I232" s="789"/>
      <c r="J232" s="549"/>
      <c r="K232" s="550"/>
      <c r="L232" s="551"/>
      <c r="M232" s="552"/>
      <c r="N232" s="553"/>
      <c r="O232" s="519"/>
      <c r="P232" s="554"/>
      <c r="Q232" s="788"/>
      <c r="R232" s="789"/>
    </row>
    <row r="233" spans="2:18" ht="15" customHeight="1" x14ac:dyDescent="0.2">
      <c r="B233" s="550" t="str">
        <f>IF(ISNUMBER(D233)=TRUE,VLOOKUP(B236,'[9]Obračun rezultata C sektora'!$D$2:$J$51,7,0),"")</f>
        <v/>
      </c>
      <c r="C233" s="551" t="str">
        <f>VLOOKUP(B236,'[9]Obračun rezultata C sektora'!$D$2:$E$51,2,FALSE)</f>
        <v/>
      </c>
      <c r="D233" s="552" t="str">
        <f>VLOOKUP(B236,'[9]Obračun rezultata C sektora'!$D$2:$H$51,5,FALSE)</f>
        <v/>
      </c>
      <c r="E233" s="553" t="str">
        <f>IF(AND(ISNUMBER(D233)=TRUE,ISNUMBER(F233)=TRUE),VLOOKUP(B236,'[9]Obračun rezultata C sektora'!$D$2:$I$51,3,FALSE),"")</f>
        <v/>
      </c>
      <c r="F233" s="519" t="str">
        <f>VLOOKUP(B236,'[9]Obračun rezultata C sektora'!$D$2:G$51,4,FALSE)</f>
        <v/>
      </c>
      <c r="G233" s="554" t="str">
        <f>VLOOKUP(C233,'[9]Pojedinačni plasman'!$A$6:$G$155,7,FALSE)</f>
        <v/>
      </c>
      <c r="H233" s="788"/>
      <c r="I233" s="789"/>
      <c r="J233" s="549"/>
      <c r="K233" s="550"/>
      <c r="L233" s="551"/>
      <c r="M233" s="552"/>
      <c r="N233" s="553"/>
      <c r="O233" s="519"/>
      <c r="P233" s="554"/>
      <c r="Q233" s="788"/>
      <c r="R233" s="789"/>
    </row>
    <row r="234" spans="2:18" ht="15" customHeight="1" x14ac:dyDescent="0.2">
      <c r="B234" s="550"/>
      <c r="C234" s="553"/>
      <c r="D234" s="552"/>
      <c r="E234" s="553"/>
      <c r="F234" s="519"/>
      <c r="G234" s="552"/>
      <c r="H234" s="788"/>
      <c r="I234" s="789"/>
      <c r="J234" s="549"/>
      <c r="K234" s="550"/>
      <c r="L234" s="553"/>
      <c r="M234" s="552"/>
      <c r="N234" s="553"/>
      <c r="O234" s="519"/>
      <c r="P234" s="552"/>
      <c r="Q234" s="788"/>
      <c r="R234" s="789"/>
    </row>
    <row r="235" spans="2:18" ht="15" customHeight="1" x14ac:dyDescent="0.2">
      <c r="B235" s="550"/>
      <c r="C235" s="553"/>
      <c r="D235" s="552"/>
      <c r="E235" s="553"/>
      <c r="F235" s="519"/>
      <c r="G235" s="552"/>
      <c r="H235" s="788"/>
      <c r="I235" s="789"/>
      <c r="J235" s="549"/>
      <c r="K235" s="550"/>
      <c r="L235" s="553"/>
      <c r="M235" s="552"/>
      <c r="N235" s="553"/>
      <c r="O235" s="519"/>
      <c r="P235" s="552"/>
      <c r="Q235" s="788"/>
      <c r="R235" s="789"/>
    </row>
    <row r="236" spans="2:18" ht="21" thickBot="1" x14ac:dyDescent="0.35">
      <c r="B236" s="783" t="str">
        <f>IF(ISNONTEXT('[9]Ekipni plasman'!$B$54)=FALSE,'[9]Ekipni plasman'!$B$54,"")</f>
        <v/>
      </c>
      <c r="C236" s="784"/>
      <c r="D236" s="785"/>
      <c r="E236" s="516" t="str">
        <f>VLOOKUP(B236,'[9]Ekipni plasman'!$B$6:$F$55,3,FALSE)</f>
        <v/>
      </c>
      <c r="F236" s="515" t="str">
        <f>VLOOKUP(B236,'[9]Ekipni plasman'!$B$6:$F$55,2,FALSE)</f>
        <v/>
      </c>
      <c r="G236" s="514"/>
      <c r="H236" s="790"/>
      <c r="I236" s="791"/>
      <c r="J236" s="517"/>
      <c r="K236" s="783"/>
      <c r="L236" s="784"/>
      <c r="M236" s="785"/>
      <c r="N236" s="556"/>
      <c r="O236" s="515"/>
      <c r="P236" s="514"/>
      <c r="Q236" s="790"/>
      <c r="R236" s="791"/>
    </row>
    <row r="237" spans="2:18" ht="12" customHeight="1" thickBot="1" x14ac:dyDescent="0.25">
      <c r="B237" s="507"/>
      <c r="D237" s="507"/>
      <c r="G237" s="507"/>
      <c r="H237" s="508"/>
      <c r="I237" s="507"/>
    </row>
    <row r="238" spans="2:18" ht="15" customHeight="1" x14ac:dyDescent="0.2">
      <c r="B238" s="544" t="str">
        <f>IF(ISNUMBER(D238)=TRUE,VLOOKUP(B243,'[9]Obračun rezultata A sektora'!$D$2:$J$51,7,0),"")</f>
        <v/>
      </c>
      <c r="C238" s="545" t="str">
        <f>VLOOKUP(B243,'[9]Obračun rezultata A sektora'!$D$2:$E$51,2,FALSE)</f>
        <v/>
      </c>
      <c r="D238" s="546" t="str">
        <f>VLOOKUP(B243,'[9]Obračun rezultata A sektora'!$D$2:$H$51,5,FALSE)</f>
        <v/>
      </c>
      <c r="E238" s="547" t="str">
        <f>IF(AND(ISNUMBER(D238)=TRUE,ISNUMBER(F238)=TRUE),VLOOKUP(B243,'[9]Obračun rezultata A sektora'!$D$2:$I$51,3,FALSE),"")</f>
        <v/>
      </c>
      <c r="F238" s="523" t="str">
        <f>VLOOKUP(B243,'[9]Obračun rezultata A sektora'!$D$2:G$51,4,FALSE)</f>
        <v/>
      </c>
      <c r="G238" s="548" t="str">
        <f>VLOOKUP(C238,'[9]Pojedinačni plasman'!$A$6:$G$155,7,FALSE)</f>
        <v/>
      </c>
      <c r="H238" s="786" t="str">
        <f>VLOOKUP(B243,'[9]Ekipni plasman'!$B$6:$F$55,5,FALSE)</f>
        <v/>
      </c>
      <c r="I238" s="787"/>
      <c r="J238" s="549"/>
      <c r="K238" s="544"/>
      <c r="L238" s="545"/>
      <c r="M238" s="546"/>
      <c r="N238" s="547"/>
      <c r="O238" s="523"/>
      <c r="P238" s="548"/>
      <c r="Q238" s="786"/>
      <c r="R238" s="787"/>
    </row>
    <row r="239" spans="2:18" ht="15" customHeight="1" x14ac:dyDescent="0.2">
      <c r="B239" s="550" t="str">
        <f>IF(ISNUMBER(D239)=TRUE,VLOOKUP(B243,'[9]Obračun rezultata B sektora'!$D$2:$J$51,7,0),"")</f>
        <v/>
      </c>
      <c r="C239" s="551" t="str">
        <f>VLOOKUP(B243,'[9]Obračun rezultata B sektora'!$D$2:$E$51,2,FALSE)</f>
        <v/>
      </c>
      <c r="D239" s="552" t="str">
        <f>VLOOKUP(B243,'[9]Obračun rezultata B sektora'!$D$2:$H$51,5,FALSE)</f>
        <v/>
      </c>
      <c r="E239" s="553" t="str">
        <f>IF(AND(ISNUMBER(D239)=TRUE,ISNUMBER(F239)=TRUE),VLOOKUP(B243,'[9]Obračun rezultata B sektora'!$D$2:$I$51,3,FALSE),"")</f>
        <v/>
      </c>
      <c r="F239" s="519" t="str">
        <f>VLOOKUP(B243,'[9]Obračun rezultata B sektora'!$D$2:G$51,4,FALSE)</f>
        <v/>
      </c>
      <c r="G239" s="554" t="str">
        <f>VLOOKUP(C239,'[9]Pojedinačni plasman'!$A$6:$G$155,7,FALSE)</f>
        <v/>
      </c>
      <c r="H239" s="788"/>
      <c r="I239" s="789"/>
      <c r="J239" s="549"/>
      <c r="K239" s="550"/>
      <c r="L239" s="551"/>
      <c r="M239" s="552"/>
      <c r="N239" s="553"/>
      <c r="O239" s="519"/>
      <c r="P239" s="554"/>
      <c r="Q239" s="788"/>
      <c r="R239" s="789"/>
    </row>
    <row r="240" spans="2:18" ht="15" customHeight="1" x14ac:dyDescent="0.2">
      <c r="B240" s="550" t="str">
        <f>IF(ISNUMBER(D240)=TRUE,VLOOKUP(B243,'[9]Obračun rezultata C sektora'!$D$2:$J$51,7,0),"")</f>
        <v/>
      </c>
      <c r="C240" s="551" t="str">
        <f>VLOOKUP(B243,'[9]Obračun rezultata C sektora'!$D$2:$E$51,2,FALSE)</f>
        <v/>
      </c>
      <c r="D240" s="552" t="str">
        <f>VLOOKUP(B243,'[9]Obračun rezultata C sektora'!$D$2:$H$51,5,FALSE)</f>
        <v/>
      </c>
      <c r="E240" s="553" t="str">
        <f>IF(AND(ISNUMBER(D240)=TRUE,ISNUMBER(F240)=TRUE),VLOOKUP(B243,'[9]Obračun rezultata C sektora'!$D$2:$I$51,3,FALSE),"")</f>
        <v/>
      </c>
      <c r="F240" s="519" t="str">
        <f>VLOOKUP(B243,'[9]Obračun rezultata C sektora'!$D$2:G$51,4,FALSE)</f>
        <v/>
      </c>
      <c r="G240" s="554" t="str">
        <f>VLOOKUP(C240,'[9]Pojedinačni plasman'!$A$6:$G$155,7,FALSE)</f>
        <v/>
      </c>
      <c r="H240" s="788"/>
      <c r="I240" s="789"/>
      <c r="J240" s="549"/>
      <c r="K240" s="550"/>
      <c r="L240" s="551"/>
      <c r="M240" s="552"/>
      <c r="N240" s="553"/>
      <c r="O240" s="519"/>
      <c r="P240" s="554"/>
      <c r="Q240" s="788"/>
      <c r="R240" s="789"/>
    </row>
    <row r="241" spans="2:18" ht="15" customHeight="1" x14ac:dyDescent="0.2">
      <c r="B241" s="550"/>
      <c r="C241" s="553"/>
      <c r="D241" s="552"/>
      <c r="E241" s="553"/>
      <c r="F241" s="519"/>
      <c r="G241" s="552"/>
      <c r="H241" s="788"/>
      <c r="I241" s="789"/>
      <c r="J241" s="549"/>
      <c r="K241" s="550"/>
      <c r="L241" s="553"/>
      <c r="M241" s="552"/>
      <c r="N241" s="553"/>
      <c r="O241" s="519"/>
      <c r="P241" s="552"/>
      <c r="Q241" s="788"/>
      <c r="R241" s="789"/>
    </row>
    <row r="242" spans="2:18" ht="15" customHeight="1" x14ac:dyDescent="0.2">
      <c r="B242" s="550"/>
      <c r="C242" s="553"/>
      <c r="D242" s="552"/>
      <c r="E242" s="553"/>
      <c r="F242" s="519"/>
      <c r="G242" s="552"/>
      <c r="H242" s="788"/>
      <c r="I242" s="789"/>
      <c r="J242" s="549"/>
      <c r="K242" s="550"/>
      <c r="L242" s="553"/>
      <c r="M242" s="552"/>
      <c r="N242" s="553"/>
      <c r="O242" s="519"/>
      <c r="P242" s="552"/>
      <c r="Q242" s="788"/>
      <c r="R242" s="789"/>
    </row>
    <row r="243" spans="2:18" ht="21" thickBot="1" x14ac:dyDescent="0.35">
      <c r="B243" s="783" t="str">
        <f>IF(ISNONTEXT('[9]Ekipni plasman'!$B$55)=FALSE,'[9]Ekipni plasman'!$B$55,"")</f>
        <v/>
      </c>
      <c r="C243" s="784"/>
      <c r="D243" s="785"/>
      <c r="E243" s="516" t="str">
        <f>VLOOKUP(B243,'[9]Ekipni plasman'!$B$6:$F$55,3,FALSE)</f>
        <v/>
      </c>
      <c r="F243" s="515" t="str">
        <f>VLOOKUP(B243,'[9]Ekipni plasman'!$B$6:$F$55,2,FALSE)</f>
        <v/>
      </c>
      <c r="G243" s="514"/>
      <c r="H243" s="790"/>
      <c r="I243" s="791"/>
      <c r="J243" s="517"/>
      <c r="K243" s="783"/>
      <c r="L243" s="784"/>
      <c r="M243" s="785"/>
      <c r="N243" s="556"/>
      <c r="O243" s="515"/>
      <c r="P243" s="514"/>
      <c r="Q243" s="790"/>
      <c r="R243" s="791"/>
    </row>
    <row r="245" spans="2:18" x14ac:dyDescent="0.2">
      <c r="B245" s="555"/>
      <c r="C245" s="555" t="s">
        <v>246</v>
      </c>
      <c r="D245" s="555"/>
      <c r="E245" s="549"/>
      <c r="G245" s="555" t="s">
        <v>245</v>
      </c>
      <c r="H245" s="555"/>
      <c r="I245" s="555"/>
      <c r="J245" s="549"/>
      <c r="K245" s="549"/>
      <c r="L245" s="555" t="s">
        <v>244</v>
      </c>
      <c r="M245" s="549"/>
      <c r="N245" s="549"/>
      <c r="P245" s="555" t="s">
        <v>243</v>
      </c>
      <c r="Q245" s="555" t="str">
        <f>IF(ISNUMBER($H$175)=TRUE,"3/3","")</f>
        <v/>
      </c>
      <c r="R245" s="549"/>
    </row>
    <row r="246" spans="2:18" x14ac:dyDescent="0.2">
      <c r="B246" s="555"/>
      <c r="C246" s="555" t="str">
        <f>IF(ISBLANK('[9]Organizacija natjecanja'!$H$20)=TRUE,"",'[9]Organizacija natjecanja'!$H$20)</f>
        <v>MIROSLAV MIKULČIĆ</v>
      </c>
      <c r="D246" s="555"/>
      <c r="E246" s="549"/>
      <c r="G246" s="555" t="str">
        <f>IF(ISBLANK('[9]Organizacija natjecanja'!$H$16)=TRUE,"",'[9]Organizacija natjecanja'!$H$16)</f>
        <v>DRAGUTIN KEDMENEC</v>
      </c>
      <c r="H246" s="555"/>
      <c r="I246" s="555"/>
      <c r="J246" s="549"/>
      <c r="K246" s="549"/>
      <c r="L246" s="555" t="str">
        <f>IF(ISBLANK('[9]Organizacija natjecanja'!$H$18)=TRUE,"",'[9]Organizacija natjecanja'!$H$18)</f>
        <v>MIROSLAV MIKULČIĆ</v>
      </c>
      <c r="M246" s="549"/>
      <c r="N246" s="549"/>
      <c r="P246" s="549"/>
      <c r="Q246" s="549"/>
      <c r="R246" s="549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51F0-77F9-4205-AC04-BD6B7C2B40E7}">
  <sheetPr>
    <tabColor indexed="11"/>
  </sheetPr>
  <dimension ref="A1:R37"/>
  <sheetViews>
    <sheetView topLeftCell="A4" zoomScale="90" zoomScaleNormal="90" workbookViewId="0">
      <selection activeCell="W37" sqref="W37"/>
    </sheetView>
  </sheetViews>
  <sheetFormatPr defaultRowHeight="12.75" x14ac:dyDescent="0.2"/>
  <cols>
    <col min="1" max="2" width="9" style="357"/>
    <col min="3" max="3" width="13.375" style="357" customWidth="1"/>
    <col min="4" max="258" width="9" style="357"/>
    <col min="259" max="259" width="13.375" style="357" customWidth="1"/>
    <col min="260" max="514" width="9" style="357"/>
    <col min="515" max="515" width="13.375" style="357" customWidth="1"/>
    <col min="516" max="770" width="9" style="357"/>
    <col min="771" max="771" width="13.375" style="357" customWidth="1"/>
    <col min="772" max="1026" width="9" style="357"/>
    <col min="1027" max="1027" width="13.375" style="357" customWidth="1"/>
    <col min="1028" max="1282" width="9" style="357"/>
    <col min="1283" max="1283" width="13.375" style="357" customWidth="1"/>
    <col min="1284" max="1538" width="9" style="357"/>
    <col min="1539" max="1539" width="13.375" style="357" customWidth="1"/>
    <col min="1540" max="1794" width="9" style="357"/>
    <col min="1795" max="1795" width="13.375" style="357" customWidth="1"/>
    <col min="1796" max="2050" width="9" style="357"/>
    <col min="2051" max="2051" width="13.375" style="357" customWidth="1"/>
    <col min="2052" max="2306" width="9" style="357"/>
    <col min="2307" max="2307" width="13.375" style="357" customWidth="1"/>
    <col min="2308" max="2562" width="9" style="357"/>
    <col min="2563" max="2563" width="13.375" style="357" customWidth="1"/>
    <col min="2564" max="2818" width="9" style="357"/>
    <col min="2819" max="2819" width="13.375" style="357" customWidth="1"/>
    <col min="2820" max="3074" width="9" style="357"/>
    <col min="3075" max="3075" width="13.375" style="357" customWidth="1"/>
    <col min="3076" max="3330" width="9" style="357"/>
    <col min="3331" max="3331" width="13.375" style="357" customWidth="1"/>
    <col min="3332" max="3586" width="9" style="357"/>
    <col min="3587" max="3587" width="13.375" style="357" customWidth="1"/>
    <col min="3588" max="3842" width="9" style="357"/>
    <col min="3843" max="3843" width="13.375" style="357" customWidth="1"/>
    <col min="3844" max="4098" width="9" style="357"/>
    <col min="4099" max="4099" width="13.375" style="357" customWidth="1"/>
    <col min="4100" max="4354" width="9" style="357"/>
    <col min="4355" max="4355" width="13.375" style="357" customWidth="1"/>
    <col min="4356" max="4610" width="9" style="357"/>
    <col min="4611" max="4611" width="13.375" style="357" customWidth="1"/>
    <col min="4612" max="4866" width="9" style="357"/>
    <col min="4867" max="4867" width="13.375" style="357" customWidth="1"/>
    <col min="4868" max="5122" width="9" style="357"/>
    <col min="5123" max="5123" width="13.375" style="357" customWidth="1"/>
    <col min="5124" max="5378" width="9" style="357"/>
    <col min="5379" max="5379" width="13.375" style="357" customWidth="1"/>
    <col min="5380" max="5634" width="9" style="357"/>
    <col min="5635" max="5635" width="13.375" style="357" customWidth="1"/>
    <col min="5636" max="5890" width="9" style="357"/>
    <col min="5891" max="5891" width="13.375" style="357" customWidth="1"/>
    <col min="5892" max="6146" width="9" style="357"/>
    <col min="6147" max="6147" width="13.375" style="357" customWidth="1"/>
    <col min="6148" max="6402" width="9" style="357"/>
    <col min="6403" max="6403" width="13.375" style="357" customWidth="1"/>
    <col min="6404" max="6658" width="9" style="357"/>
    <col min="6659" max="6659" width="13.375" style="357" customWidth="1"/>
    <col min="6660" max="6914" width="9" style="357"/>
    <col min="6915" max="6915" width="13.375" style="357" customWidth="1"/>
    <col min="6916" max="7170" width="9" style="357"/>
    <col min="7171" max="7171" width="13.375" style="357" customWidth="1"/>
    <col min="7172" max="7426" width="9" style="357"/>
    <col min="7427" max="7427" width="13.375" style="357" customWidth="1"/>
    <col min="7428" max="7682" width="9" style="357"/>
    <col min="7683" max="7683" width="13.375" style="357" customWidth="1"/>
    <col min="7684" max="7938" width="9" style="357"/>
    <col min="7939" max="7939" width="13.375" style="357" customWidth="1"/>
    <col min="7940" max="8194" width="9" style="357"/>
    <col min="8195" max="8195" width="13.375" style="357" customWidth="1"/>
    <col min="8196" max="8450" width="9" style="357"/>
    <col min="8451" max="8451" width="13.375" style="357" customWidth="1"/>
    <col min="8452" max="8706" width="9" style="357"/>
    <col min="8707" max="8707" width="13.375" style="357" customWidth="1"/>
    <col min="8708" max="8962" width="9" style="357"/>
    <col min="8963" max="8963" width="13.375" style="357" customWidth="1"/>
    <col min="8964" max="9218" width="9" style="357"/>
    <col min="9219" max="9219" width="13.375" style="357" customWidth="1"/>
    <col min="9220" max="9474" width="9" style="357"/>
    <col min="9475" max="9475" width="13.375" style="357" customWidth="1"/>
    <col min="9476" max="9730" width="9" style="357"/>
    <col min="9731" max="9731" width="13.375" style="357" customWidth="1"/>
    <col min="9732" max="9986" width="9" style="357"/>
    <col min="9987" max="9987" width="13.375" style="357" customWidth="1"/>
    <col min="9988" max="10242" width="9" style="357"/>
    <col min="10243" max="10243" width="13.375" style="357" customWidth="1"/>
    <col min="10244" max="10498" width="9" style="357"/>
    <col min="10499" max="10499" width="13.375" style="357" customWidth="1"/>
    <col min="10500" max="10754" width="9" style="357"/>
    <col min="10755" max="10755" width="13.375" style="357" customWidth="1"/>
    <col min="10756" max="11010" width="9" style="357"/>
    <col min="11011" max="11011" width="13.375" style="357" customWidth="1"/>
    <col min="11012" max="11266" width="9" style="357"/>
    <col min="11267" max="11267" width="13.375" style="357" customWidth="1"/>
    <col min="11268" max="11522" width="9" style="357"/>
    <col min="11523" max="11523" width="13.375" style="357" customWidth="1"/>
    <col min="11524" max="11778" width="9" style="357"/>
    <col min="11779" max="11779" width="13.375" style="357" customWidth="1"/>
    <col min="11780" max="12034" width="9" style="357"/>
    <col min="12035" max="12035" width="13.375" style="357" customWidth="1"/>
    <col min="12036" max="12290" width="9" style="357"/>
    <col min="12291" max="12291" width="13.375" style="357" customWidth="1"/>
    <col min="12292" max="12546" width="9" style="357"/>
    <col min="12547" max="12547" width="13.375" style="357" customWidth="1"/>
    <col min="12548" max="12802" width="9" style="357"/>
    <col min="12803" max="12803" width="13.375" style="357" customWidth="1"/>
    <col min="12804" max="13058" width="9" style="357"/>
    <col min="13059" max="13059" width="13.375" style="357" customWidth="1"/>
    <col min="13060" max="13314" width="9" style="357"/>
    <col min="13315" max="13315" width="13.375" style="357" customWidth="1"/>
    <col min="13316" max="13570" width="9" style="357"/>
    <col min="13571" max="13571" width="13.375" style="357" customWidth="1"/>
    <col min="13572" max="13826" width="9" style="357"/>
    <col min="13827" max="13827" width="13.375" style="357" customWidth="1"/>
    <col min="13828" max="14082" width="9" style="357"/>
    <col min="14083" max="14083" width="13.375" style="357" customWidth="1"/>
    <col min="14084" max="14338" width="9" style="357"/>
    <col min="14339" max="14339" width="13.375" style="357" customWidth="1"/>
    <col min="14340" max="14594" width="9" style="357"/>
    <col min="14595" max="14595" width="13.375" style="357" customWidth="1"/>
    <col min="14596" max="14850" width="9" style="357"/>
    <col min="14851" max="14851" width="13.375" style="357" customWidth="1"/>
    <col min="14852" max="15106" width="9" style="357"/>
    <col min="15107" max="15107" width="13.375" style="357" customWidth="1"/>
    <col min="15108" max="15362" width="9" style="357"/>
    <col min="15363" max="15363" width="13.375" style="357" customWidth="1"/>
    <col min="15364" max="15618" width="9" style="357"/>
    <col min="15619" max="15619" width="13.375" style="357" customWidth="1"/>
    <col min="15620" max="15874" width="9" style="357"/>
    <col min="15875" max="15875" width="13.375" style="357" customWidth="1"/>
    <col min="15876" max="16130" width="9" style="357"/>
    <col min="16131" max="16131" width="13.375" style="357" customWidth="1"/>
    <col min="16132" max="16384" width="9" style="357"/>
  </cols>
  <sheetData>
    <row r="1" spans="1:18" ht="15" x14ac:dyDescent="0.2">
      <c r="A1" s="307"/>
      <c r="B1" s="310"/>
      <c r="C1" s="307"/>
      <c r="D1" s="310"/>
      <c r="E1" s="307"/>
      <c r="F1" s="309"/>
      <c r="G1" s="310"/>
      <c r="H1" s="311"/>
      <c r="I1" s="310"/>
      <c r="J1" s="307"/>
      <c r="K1" s="307"/>
      <c r="L1" s="307"/>
      <c r="M1" s="307"/>
      <c r="N1" s="307"/>
      <c r="O1" s="309"/>
      <c r="P1" s="307"/>
      <c r="Q1" s="308"/>
      <c r="R1" s="307"/>
    </row>
    <row r="2" spans="1:18" ht="15.75" x14ac:dyDescent="0.25">
      <c r="A2" s="307"/>
      <c r="B2" s="310"/>
      <c r="C2" s="307"/>
      <c r="D2" s="310"/>
      <c r="E2" s="307"/>
      <c r="F2" s="309"/>
      <c r="G2" s="310"/>
      <c r="H2" s="311"/>
      <c r="I2" s="310"/>
      <c r="J2" s="307"/>
      <c r="K2" s="307"/>
      <c r="L2" s="307"/>
      <c r="M2" s="307"/>
      <c r="N2" s="356"/>
      <c r="O2" s="309"/>
      <c r="P2" s="307"/>
      <c r="Q2" s="308"/>
      <c r="R2" s="307"/>
    </row>
    <row r="3" spans="1:18" ht="18" x14ac:dyDescent="0.25">
      <c r="A3" s="307"/>
      <c r="B3" s="310"/>
      <c r="C3" s="307"/>
      <c r="D3" s="340" t="s">
        <v>259</v>
      </c>
      <c r="E3" s="307"/>
      <c r="F3" s="309"/>
      <c r="G3" s="310"/>
      <c r="H3" s="311"/>
      <c r="I3" s="310"/>
      <c r="J3" s="307"/>
      <c r="K3" s="307"/>
      <c r="L3" s="307"/>
      <c r="M3" s="317"/>
      <c r="N3" s="307"/>
      <c r="O3" s="309"/>
      <c r="P3" s="307"/>
      <c r="Q3" s="308"/>
      <c r="R3" s="307"/>
    </row>
    <row r="4" spans="1:18" ht="18" x14ac:dyDescent="0.25">
      <c r="A4" s="307"/>
      <c r="B4" s="310"/>
      <c r="C4" s="307"/>
      <c r="D4" s="340" t="s">
        <v>258</v>
      </c>
      <c r="E4" s="307"/>
      <c r="F4" s="309"/>
      <c r="G4" s="310"/>
      <c r="H4" s="311"/>
      <c r="I4" s="310"/>
      <c r="J4" s="307"/>
      <c r="K4" s="307"/>
      <c r="L4" s="307"/>
      <c r="M4" s="307"/>
      <c r="N4" s="307"/>
      <c r="O4" s="309"/>
      <c r="P4" s="307"/>
      <c r="Q4" s="308"/>
      <c r="R4" s="307"/>
    </row>
    <row r="5" spans="1:18" ht="15" x14ac:dyDescent="0.2">
      <c r="A5" s="307"/>
      <c r="B5" s="310"/>
      <c r="C5" s="307"/>
      <c r="D5" s="310"/>
      <c r="E5" s="307"/>
      <c r="F5" s="309"/>
      <c r="G5" s="310"/>
      <c r="H5" s="311"/>
      <c r="I5" s="310"/>
      <c r="J5" s="307"/>
      <c r="K5" s="307"/>
      <c r="L5" s="307"/>
      <c r="M5" s="307"/>
      <c r="N5" s="307"/>
      <c r="O5" s="309"/>
      <c r="P5" s="307"/>
      <c r="Q5" s="308"/>
      <c r="R5" s="307"/>
    </row>
    <row r="6" spans="1:18" ht="26.25" x14ac:dyDescent="0.4">
      <c r="A6" s="317"/>
      <c r="B6" s="342" t="s">
        <v>257</v>
      </c>
      <c r="C6" s="317"/>
      <c r="D6" s="340"/>
      <c r="E6" s="317"/>
      <c r="F6" s="335"/>
      <c r="G6" s="340"/>
      <c r="H6" s="341"/>
      <c r="I6" s="340"/>
      <c r="J6" s="339" t="s">
        <v>321</v>
      </c>
      <c r="K6" s="317"/>
      <c r="L6" s="317"/>
      <c r="M6" s="317"/>
      <c r="N6" s="333" t="s">
        <v>255</v>
      </c>
      <c r="O6" s="335"/>
      <c r="P6" s="317"/>
      <c r="Q6" s="338"/>
      <c r="R6" s="317"/>
    </row>
    <row r="7" spans="1:18" ht="18" x14ac:dyDescent="0.25">
      <c r="A7" s="333"/>
      <c r="B7" s="336" t="s">
        <v>254</v>
      </c>
      <c r="C7" s="333"/>
      <c r="D7" s="337"/>
      <c r="E7" s="337" t="s">
        <v>309</v>
      </c>
      <c r="F7" s="335"/>
      <c r="G7" s="337"/>
      <c r="H7" s="313"/>
      <c r="I7" s="336" t="s">
        <v>252</v>
      </c>
      <c r="J7" s="333"/>
      <c r="K7" s="333" t="s">
        <v>322</v>
      </c>
      <c r="L7" s="333"/>
      <c r="M7" s="333"/>
      <c r="N7" s="333"/>
      <c r="O7" s="335" t="s">
        <v>250</v>
      </c>
      <c r="P7" s="334" t="s">
        <v>323</v>
      </c>
      <c r="Q7" s="333"/>
      <c r="R7" s="333"/>
    </row>
    <row r="8" spans="1:18" ht="15.75" thickBot="1" x14ac:dyDescent="0.25">
      <c r="A8" s="307"/>
      <c r="B8" s="310"/>
      <c r="C8" s="307"/>
      <c r="D8" s="310"/>
      <c r="E8" s="307"/>
      <c r="F8" s="309"/>
      <c r="G8" s="310"/>
      <c r="H8" s="311"/>
      <c r="I8" s="310"/>
      <c r="J8" s="307"/>
      <c r="K8" s="307"/>
      <c r="L8" s="307"/>
      <c r="M8" s="307"/>
      <c r="N8" s="307"/>
      <c r="O8" s="309"/>
      <c r="P8" s="307"/>
      <c r="Q8" s="308"/>
      <c r="R8" s="307"/>
    </row>
    <row r="9" spans="1:18" ht="26.25" thickBot="1" x14ac:dyDescent="0.25">
      <c r="A9" s="332"/>
      <c r="B9" s="331" t="s">
        <v>25</v>
      </c>
      <c r="C9" s="329" t="s">
        <v>3</v>
      </c>
      <c r="D9" s="329" t="s">
        <v>34</v>
      </c>
      <c r="E9" s="329" t="s">
        <v>249</v>
      </c>
      <c r="F9" s="330" t="s">
        <v>36</v>
      </c>
      <c r="G9" s="329" t="s">
        <v>248</v>
      </c>
      <c r="H9" s="794" t="s">
        <v>247</v>
      </c>
      <c r="I9" s="795"/>
      <c r="J9" s="332"/>
      <c r="K9" s="331" t="s">
        <v>25</v>
      </c>
      <c r="L9" s="329" t="s">
        <v>3</v>
      </c>
      <c r="M9" s="329" t="s">
        <v>34</v>
      </c>
      <c r="N9" s="329" t="s">
        <v>249</v>
      </c>
      <c r="O9" s="330" t="s">
        <v>36</v>
      </c>
      <c r="P9" s="329" t="s">
        <v>248</v>
      </c>
      <c r="Q9" s="794" t="s">
        <v>247</v>
      </c>
      <c r="R9" s="795"/>
    </row>
    <row r="10" spans="1:18" ht="15.75" thickBot="1" x14ac:dyDescent="0.25">
      <c r="A10" s="307"/>
      <c r="B10" s="310"/>
      <c r="C10" s="307"/>
      <c r="D10" s="310"/>
      <c r="E10" s="307"/>
      <c r="F10" s="309"/>
      <c r="G10" s="310"/>
      <c r="H10" s="311"/>
      <c r="I10" s="310"/>
      <c r="J10" s="307"/>
      <c r="K10" s="310"/>
      <c r="L10" s="307"/>
      <c r="M10" s="310"/>
      <c r="N10" s="307"/>
      <c r="O10" s="309"/>
      <c r="P10" s="310"/>
      <c r="Q10" s="311"/>
      <c r="R10" s="310"/>
    </row>
    <row r="11" spans="1:18" ht="15" x14ac:dyDescent="0.2">
      <c r="A11" s="312"/>
      <c r="B11" s="355">
        <v>10</v>
      </c>
      <c r="C11" s="354" t="s">
        <v>324</v>
      </c>
      <c r="D11" s="353">
        <v>4</v>
      </c>
      <c r="E11" s="352">
        <v>4927</v>
      </c>
      <c r="F11" s="351">
        <v>1</v>
      </c>
      <c r="G11" s="351">
        <v>2</v>
      </c>
      <c r="H11" s="796">
        <v>1</v>
      </c>
      <c r="I11" s="797"/>
      <c r="J11" s="312"/>
      <c r="K11" s="327" t="s">
        <v>18</v>
      </c>
      <c r="L11" s="326" t="s">
        <v>18</v>
      </c>
      <c r="M11" s="325" t="s">
        <v>18</v>
      </c>
      <c r="N11" s="324" t="s">
        <v>18</v>
      </c>
      <c r="O11" s="323" t="s">
        <v>18</v>
      </c>
      <c r="P11" s="323" t="s">
        <v>18</v>
      </c>
      <c r="Q11" s="802" t="s">
        <v>18</v>
      </c>
      <c r="R11" s="803"/>
    </row>
    <row r="12" spans="1:18" ht="15" x14ac:dyDescent="0.2">
      <c r="A12" s="312"/>
      <c r="B12" s="349">
        <v>11</v>
      </c>
      <c r="C12" s="350" t="s">
        <v>325</v>
      </c>
      <c r="D12" s="348">
        <v>4</v>
      </c>
      <c r="E12" s="347">
        <v>2247</v>
      </c>
      <c r="F12" s="346">
        <v>1</v>
      </c>
      <c r="G12" s="346">
        <v>3</v>
      </c>
      <c r="H12" s="798"/>
      <c r="I12" s="799"/>
      <c r="J12" s="312"/>
      <c r="K12" s="321" t="s">
        <v>18</v>
      </c>
      <c r="L12" s="322" t="s">
        <v>18</v>
      </c>
      <c r="M12" s="318" t="s">
        <v>18</v>
      </c>
      <c r="N12" s="320" t="s">
        <v>18</v>
      </c>
      <c r="O12" s="319" t="s">
        <v>18</v>
      </c>
      <c r="P12" s="319" t="s">
        <v>18</v>
      </c>
      <c r="Q12" s="804"/>
      <c r="R12" s="805"/>
    </row>
    <row r="13" spans="1:18" ht="15" x14ac:dyDescent="0.2">
      <c r="A13" s="312"/>
      <c r="B13" s="349">
        <v>12</v>
      </c>
      <c r="C13" s="350" t="s">
        <v>326</v>
      </c>
      <c r="D13" s="348">
        <v>4</v>
      </c>
      <c r="E13" s="347">
        <v>5489</v>
      </c>
      <c r="F13" s="346">
        <v>2</v>
      </c>
      <c r="G13" s="346">
        <v>4</v>
      </c>
      <c r="H13" s="798"/>
      <c r="I13" s="799"/>
      <c r="J13" s="312"/>
      <c r="K13" s="321" t="s">
        <v>18</v>
      </c>
      <c r="L13" s="322" t="s">
        <v>18</v>
      </c>
      <c r="M13" s="318" t="s">
        <v>18</v>
      </c>
      <c r="N13" s="320" t="s">
        <v>18</v>
      </c>
      <c r="O13" s="319" t="s">
        <v>18</v>
      </c>
      <c r="P13" s="319" t="s">
        <v>18</v>
      </c>
      <c r="Q13" s="804"/>
      <c r="R13" s="805"/>
    </row>
    <row r="14" spans="1:18" ht="15" x14ac:dyDescent="0.2">
      <c r="A14" s="312"/>
      <c r="B14" s="349"/>
      <c r="C14" s="347"/>
      <c r="D14" s="348"/>
      <c r="E14" s="347"/>
      <c r="F14" s="346"/>
      <c r="G14" s="346"/>
      <c r="H14" s="798"/>
      <c r="I14" s="799"/>
      <c r="J14" s="312"/>
      <c r="K14" s="321"/>
      <c r="L14" s="320"/>
      <c r="M14" s="318"/>
      <c r="N14" s="320"/>
      <c r="O14" s="319"/>
      <c r="P14" s="319"/>
      <c r="Q14" s="804"/>
      <c r="R14" s="805"/>
    </row>
    <row r="15" spans="1:18" ht="15" x14ac:dyDescent="0.2">
      <c r="A15" s="312"/>
      <c r="B15" s="349"/>
      <c r="C15" s="347"/>
      <c r="D15" s="348"/>
      <c r="E15" s="347"/>
      <c r="F15" s="346"/>
      <c r="G15" s="346"/>
      <c r="H15" s="798"/>
      <c r="I15" s="799"/>
      <c r="J15" s="312"/>
      <c r="K15" s="321"/>
      <c r="L15" s="320"/>
      <c r="M15" s="318"/>
      <c r="N15" s="320"/>
      <c r="O15" s="319"/>
      <c r="P15" s="319"/>
      <c r="Q15" s="804"/>
      <c r="R15" s="805"/>
    </row>
    <row r="16" spans="1:18" ht="21" thickBot="1" x14ac:dyDescent="0.35">
      <c r="A16" s="317"/>
      <c r="B16" s="808" t="s">
        <v>46</v>
      </c>
      <c r="C16" s="809"/>
      <c r="D16" s="810"/>
      <c r="E16" s="345">
        <v>12663</v>
      </c>
      <c r="F16" s="344">
        <v>4</v>
      </c>
      <c r="G16" s="343"/>
      <c r="H16" s="800"/>
      <c r="I16" s="801"/>
      <c r="J16" s="317"/>
      <c r="K16" s="811" t="s">
        <v>18</v>
      </c>
      <c r="L16" s="812"/>
      <c r="M16" s="813"/>
      <c r="N16" s="316" t="s">
        <v>18</v>
      </c>
      <c r="O16" s="315" t="s">
        <v>18</v>
      </c>
      <c r="P16" s="314"/>
      <c r="Q16" s="806"/>
      <c r="R16" s="807"/>
    </row>
    <row r="17" spans="1:18" ht="15.75" thickBot="1" x14ac:dyDescent="0.25">
      <c r="A17" s="307"/>
      <c r="B17" s="310"/>
      <c r="C17" s="307"/>
      <c r="D17" s="310"/>
      <c r="E17" s="307"/>
      <c r="F17" s="309"/>
      <c r="G17" s="310"/>
      <c r="H17" s="311"/>
      <c r="I17" s="310"/>
      <c r="J17" s="307"/>
      <c r="K17" s="310"/>
      <c r="L17" s="307"/>
      <c r="M17" s="310"/>
      <c r="N17" s="307"/>
      <c r="O17" s="309"/>
      <c r="P17" s="310"/>
      <c r="Q17" s="311"/>
      <c r="R17" s="310"/>
    </row>
    <row r="18" spans="1:18" ht="15" x14ac:dyDescent="0.2">
      <c r="A18" s="312"/>
      <c r="B18" s="355">
        <v>4</v>
      </c>
      <c r="C18" s="354" t="s">
        <v>327</v>
      </c>
      <c r="D18" s="353">
        <v>2</v>
      </c>
      <c r="E18" s="352">
        <v>4684</v>
      </c>
      <c r="F18" s="351">
        <v>2</v>
      </c>
      <c r="G18" s="351">
        <v>5</v>
      </c>
      <c r="H18" s="796">
        <v>2</v>
      </c>
      <c r="I18" s="797"/>
      <c r="J18" s="312"/>
      <c r="K18" s="327" t="s">
        <v>18</v>
      </c>
      <c r="L18" s="326" t="s">
        <v>18</v>
      </c>
      <c r="M18" s="325" t="s">
        <v>18</v>
      </c>
      <c r="N18" s="324" t="s">
        <v>18</v>
      </c>
      <c r="O18" s="323" t="s">
        <v>18</v>
      </c>
      <c r="P18" s="323" t="s">
        <v>18</v>
      </c>
      <c r="Q18" s="802" t="s">
        <v>18</v>
      </c>
      <c r="R18" s="803"/>
    </row>
    <row r="19" spans="1:18" ht="15" x14ac:dyDescent="0.2">
      <c r="A19" s="312"/>
      <c r="B19" s="349">
        <v>5</v>
      </c>
      <c r="C19" s="350" t="s">
        <v>328</v>
      </c>
      <c r="D19" s="348">
        <v>2</v>
      </c>
      <c r="E19" s="347">
        <v>1947</v>
      </c>
      <c r="F19" s="346">
        <v>2</v>
      </c>
      <c r="G19" s="346">
        <v>6</v>
      </c>
      <c r="H19" s="798"/>
      <c r="I19" s="799"/>
      <c r="J19" s="312"/>
      <c r="K19" s="321" t="s">
        <v>18</v>
      </c>
      <c r="L19" s="322" t="s">
        <v>18</v>
      </c>
      <c r="M19" s="318" t="s">
        <v>18</v>
      </c>
      <c r="N19" s="320" t="s">
        <v>18</v>
      </c>
      <c r="O19" s="319" t="s">
        <v>18</v>
      </c>
      <c r="P19" s="319" t="s">
        <v>18</v>
      </c>
      <c r="Q19" s="804"/>
      <c r="R19" s="805"/>
    </row>
    <row r="20" spans="1:18" ht="15" x14ac:dyDescent="0.2">
      <c r="A20" s="312"/>
      <c r="B20" s="349">
        <v>6</v>
      </c>
      <c r="C20" s="350" t="s">
        <v>329</v>
      </c>
      <c r="D20" s="348">
        <v>2</v>
      </c>
      <c r="E20" s="347">
        <v>9645</v>
      </c>
      <c r="F20" s="346">
        <v>1</v>
      </c>
      <c r="G20" s="346">
        <v>1</v>
      </c>
      <c r="H20" s="798"/>
      <c r="I20" s="799"/>
      <c r="J20" s="312"/>
      <c r="K20" s="321" t="s">
        <v>18</v>
      </c>
      <c r="L20" s="322" t="s">
        <v>18</v>
      </c>
      <c r="M20" s="318" t="s">
        <v>18</v>
      </c>
      <c r="N20" s="320" t="s">
        <v>18</v>
      </c>
      <c r="O20" s="319" t="s">
        <v>18</v>
      </c>
      <c r="P20" s="319" t="s">
        <v>18</v>
      </c>
      <c r="Q20" s="804"/>
      <c r="R20" s="805"/>
    </row>
    <row r="21" spans="1:18" ht="15" x14ac:dyDescent="0.2">
      <c r="A21" s="312"/>
      <c r="B21" s="349"/>
      <c r="C21" s="347"/>
      <c r="D21" s="348"/>
      <c r="E21" s="347"/>
      <c r="F21" s="346"/>
      <c r="G21" s="346"/>
      <c r="H21" s="798"/>
      <c r="I21" s="799"/>
      <c r="J21" s="312"/>
      <c r="K21" s="321"/>
      <c r="L21" s="320"/>
      <c r="M21" s="318"/>
      <c r="N21" s="320"/>
      <c r="O21" s="319"/>
      <c r="P21" s="319"/>
      <c r="Q21" s="804"/>
      <c r="R21" s="805"/>
    </row>
    <row r="22" spans="1:18" ht="15" x14ac:dyDescent="0.2">
      <c r="A22" s="312"/>
      <c r="B22" s="349"/>
      <c r="C22" s="347"/>
      <c r="D22" s="348"/>
      <c r="E22" s="347"/>
      <c r="F22" s="346"/>
      <c r="G22" s="346"/>
      <c r="H22" s="798"/>
      <c r="I22" s="799"/>
      <c r="J22" s="312"/>
      <c r="K22" s="321"/>
      <c r="L22" s="320"/>
      <c r="M22" s="318"/>
      <c r="N22" s="320"/>
      <c r="O22" s="319"/>
      <c r="P22" s="319"/>
      <c r="Q22" s="804"/>
      <c r="R22" s="805"/>
    </row>
    <row r="23" spans="1:18" ht="21" thickBot="1" x14ac:dyDescent="0.35">
      <c r="A23" s="317"/>
      <c r="B23" s="808" t="s">
        <v>318</v>
      </c>
      <c r="C23" s="809"/>
      <c r="D23" s="810"/>
      <c r="E23" s="345">
        <v>16276</v>
      </c>
      <c r="F23" s="344">
        <v>5</v>
      </c>
      <c r="G23" s="343"/>
      <c r="H23" s="800"/>
      <c r="I23" s="801"/>
      <c r="J23" s="317"/>
      <c r="K23" s="811" t="s">
        <v>18</v>
      </c>
      <c r="L23" s="812"/>
      <c r="M23" s="813"/>
      <c r="N23" s="316" t="s">
        <v>18</v>
      </c>
      <c r="O23" s="315" t="s">
        <v>18</v>
      </c>
      <c r="P23" s="314"/>
      <c r="Q23" s="806"/>
      <c r="R23" s="807"/>
    </row>
    <row r="24" spans="1:18" ht="15.75" thickBot="1" x14ac:dyDescent="0.25">
      <c r="A24" s="307"/>
      <c r="B24" s="310"/>
      <c r="C24" s="307"/>
      <c r="D24" s="310"/>
      <c r="E24" s="307"/>
      <c r="F24" s="309"/>
      <c r="G24" s="310"/>
      <c r="H24" s="311"/>
      <c r="I24" s="310"/>
      <c r="J24" s="307"/>
      <c r="K24" s="310"/>
      <c r="L24" s="307"/>
      <c r="M24" s="310"/>
      <c r="N24" s="307"/>
      <c r="O24" s="309"/>
      <c r="P24" s="310"/>
      <c r="Q24" s="311"/>
      <c r="R24" s="310"/>
    </row>
    <row r="25" spans="1:18" ht="15" x14ac:dyDescent="0.2">
      <c r="A25" s="312"/>
      <c r="B25" s="355">
        <v>7</v>
      </c>
      <c r="C25" s="354" t="s">
        <v>330</v>
      </c>
      <c r="D25" s="353">
        <v>3</v>
      </c>
      <c r="E25" s="352">
        <v>2106</v>
      </c>
      <c r="F25" s="351">
        <v>4</v>
      </c>
      <c r="G25" s="351">
        <v>10</v>
      </c>
      <c r="H25" s="796">
        <v>3</v>
      </c>
      <c r="I25" s="797"/>
      <c r="J25" s="312"/>
      <c r="K25" s="327" t="s">
        <v>18</v>
      </c>
      <c r="L25" s="326" t="s">
        <v>18</v>
      </c>
      <c r="M25" s="325" t="s">
        <v>18</v>
      </c>
      <c r="N25" s="324" t="s">
        <v>18</v>
      </c>
      <c r="O25" s="323" t="s">
        <v>18</v>
      </c>
      <c r="P25" s="323" t="s">
        <v>18</v>
      </c>
      <c r="Q25" s="802" t="s">
        <v>18</v>
      </c>
      <c r="R25" s="803"/>
    </row>
    <row r="26" spans="1:18" ht="15" x14ac:dyDescent="0.2">
      <c r="A26" s="312"/>
      <c r="B26" s="349">
        <v>8</v>
      </c>
      <c r="C26" s="350" t="s">
        <v>331</v>
      </c>
      <c r="D26" s="348">
        <v>3</v>
      </c>
      <c r="E26" s="347">
        <v>1753</v>
      </c>
      <c r="F26" s="346">
        <v>3</v>
      </c>
      <c r="G26" s="346">
        <v>9</v>
      </c>
      <c r="H26" s="798"/>
      <c r="I26" s="799"/>
      <c r="J26" s="312"/>
      <c r="K26" s="321" t="s">
        <v>18</v>
      </c>
      <c r="L26" s="322" t="s">
        <v>18</v>
      </c>
      <c r="M26" s="318" t="s">
        <v>18</v>
      </c>
      <c r="N26" s="320" t="s">
        <v>18</v>
      </c>
      <c r="O26" s="319" t="s">
        <v>18</v>
      </c>
      <c r="P26" s="319" t="s">
        <v>18</v>
      </c>
      <c r="Q26" s="804"/>
      <c r="R26" s="805"/>
    </row>
    <row r="27" spans="1:18" ht="15" x14ac:dyDescent="0.2">
      <c r="A27" s="312"/>
      <c r="B27" s="349">
        <v>9</v>
      </c>
      <c r="C27" s="350" t="s">
        <v>332</v>
      </c>
      <c r="D27" s="348">
        <v>3</v>
      </c>
      <c r="E27" s="347">
        <v>1351</v>
      </c>
      <c r="F27" s="346">
        <v>4</v>
      </c>
      <c r="G27" s="346">
        <v>11</v>
      </c>
      <c r="H27" s="798"/>
      <c r="I27" s="799"/>
      <c r="J27" s="312"/>
      <c r="K27" s="321" t="s">
        <v>18</v>
      </c>
      <c r="L27" s="322" t="s">
        <v>18</v>
      </c>
      <c r="M27" s="318" t="s">
        <v>18</v>
      </c>
      <c r="N27" s="320" t="s">
        <v>18</v>
      </c>
      <c r="O27" s="319" t="s">
        <v>18</v>
      </c>
      <c r="P27" s="319" t="s">
        <v>18</v>
      </c>
      <c r="Q27" s="804"/>
      <c r="R27" s="805"/>
    </row>
    <row r="28" spans="1:18" ht="15" x14ac:dyDescent="0.2">
      <c r="A28" s="312"/>
      <c r="B28" s="349"/>
      <c r="C28" s="347"/>
      <c r="D28" s="348"/>
      <c r="E28" s="347"/>
      <c r="F28" s="346"/>
      <c r="G28" s="346"/>
      <c r="H28" s="798"/>
      <c r="I28" s="799"/>
      <c r="J28" s="312"/>
      <c r="K28" s="321"/>
      <c r="L28" s="320"/>
      <c r="M28" s="318"/>
      <c r="N28" s="320"/>
      <c r="O28" s="319"/>
      <c r="P28" s="319"/>
      <c r="Q28" s="804"/>
      <c r="R28" s="805"/>
    </row>
    <row r="29" spans="1:18" ht="15" x14ac:dyDescent="0.2">
      <c r="A29" s="312"/>
      <c r="B29" s="349"/>
      <c r="C29" s="347"/>
      <c r="D29" s="348"/>
      <c r="E29" s="347"/>
      <c r="F29" s="346"/>
      <c r="G29" s="346"/>
      <c r="H29" s="798"/>
      <c r="I29" s="799"/>
      <c r="J29" s="312"/>
      <c r="K29" s="321"/>
      <c r="L29" s="320"/>
      <c r="M29" s="318"/>
      <c r="N29" s="320"/>
      <c r="O29" s="319"/>
      <c r="P29" s="319"/>
      <c r="Q29" s="804"/>
      <c r="R29" s="805"/>
    </row>
    <row r="30" spans="1:18" ht="21" thickBot="1" x14ac:dyDescent="0.35">
      <c r="A30" s="317"/>
      <c r="B30" s="808" t="s">
        <v>69</v>
      </c>
      <c r="C30" s="809"/>
      <c r="D30" s="810"/>
      <c r="E30" s="345">
        <v>5210</v>
      </c>
      <c r="F30" s="344">
        <v>11</v>
      </c>
      <c r="G30" s="343"/>
      <c r="H30" s="800"/>
      <c r="I30" s="801"/>
      <c r="J30" s="317"/>
      <c r="K30" s="811" t="s">
        <v>18</v>
      </c>
      <c r="L30" s="812"/>
      <c r="M30" s="813"/>
      <c r="N30" s="316" t="s">
        <v>18</v>
      </c>
      <c r="O30" s="315" t="s">
        <v>18</v>
      </c>
      <c r="P30" s="314"/>
      <c r="Q30" s="806"/>
      <c r="R30" s="807"/>
    </row>
    <row r="31" spans="1:18" ht="15.75" thickBot="1" x14ac:dyDescent="0.25">
      <c r="A31" s="307"/>
      <c r="B31" s="310"/>
      <c r="C31" s="307"/>
      <c r="D31" s="310"/>
      <c r="E31" s="307"/>
      <c r="F31" s="309"/>
      <c r="G31" s="310"/>
      <c r="H31" s="311"/>
      <c r="I31" s="310"/>
      <c r="J31" s="307"/>
      <c r="K31" s="310"/>
      <c r="L31" s="307"/>
      <c r="M31" s="310"/>
      <c r="N31" s="307"/>
      <c r="O31" s="309"/>
      <c r="P31" s="310"/>
      <c r="Q31" s="311"/>
      <c r="R31" s="310"/>
    </row>
    <row r="32" spans="1:18" ht="15" x14ac:dyDescent="0.2">
      <c r="A32" s="312"/>
      <c r="B32" s="355">
        <v>1</v>
      </c>
      <c r="C32" s="354" t="s">
        <v>333</v>
      </c>
      <c r="D32" s="353">
        <v>1</v>
      </c>
      <c r="E32" s="352">
        <v>2251</v>
      </c>
      <c r="F32" s="351">
        <v>3</v>
      </c>
      <c r="G32" s="351">
        <v>7</v>
      </c>
      <c r="H32" s="796">
        <v>4</v>
      </c>
      <c r="I32" s="797"/>
      <c r="J32" s="312"/>
      <c r="K32" s="327" t="s">
        <v>18</v>
      </c>
      <c r="L32" s="326" t="s">
        <v>18</v>
      </c>
      <c r="M32" s="325" t="s">
        <v>18</v>
      </c>
      <c r="N32" s="324" t="s">
        <v>18</v>
      </c>
      <c r="O32" s="323" t="s">
        <v>18</v>
      </c>
      <c r="P32" s="323" t="s">
        <v>18</v>
      </c>
      <c r="Q32" s="802" t="s">
        <v>18</v>
      </c>
      <c r="R32" s="803"/>
    </row>
    <row r="33" spans="1:18" ht="15" x14ac:dyDescent="0.2">
      <c r="A33" s="312"/>
      <c r="B33" s="349" t="s">
        <v>18</v>
      </c>
      <c r="C33" s="350" t="s">
        <v>18</v>
      </c>
      <c r="D33" s="348" t="s">
        <v>18</v>
      </c>
      <c r="E33" s="347" t="s">
        <v>18</v>
      </c>
      <c r="F33" s="346">
        <v>5</v>
      </c>
      <c r="G33" s="346" t="s">
        <v>18</v>
      </c>
      <c r="H33" s="798"/>
      <c r="I33" s="799"/>
      <c r="J33" s="312"/>
      <c r="K33" s="321" t="s">
        <v>18</v>
      </c>
      <c r="L33" s="322" t="s">
        <v>18</v>
      </c>
      <c r="M33" s="318" t="s">
        <v>18</v>
      </c>
      <c r="N33" s="320" t="s">
        <v>18</v>
      </c>
      <c r="O33" s="319" t="s">
        <v>18</v>
      </c>
      <c r="P33" s="319" t="s">
        <v>18</v>
      </c>
      <c r="Q33" s="804"/>
      <c r="R33" s="805"/>
    </row>
    <row r="34" spans="1:18" ht="15" x14ac:dyDescent="0.2">
      <c r="A34" s="312"/>
      <c r="B34" s="349">
        <v>3</v>
      </c>
      <c r="C34" s="350" t="s">
        <v>334</v>
      </c>
      <c r="D34" s="348">
        <v>1</v>
      </c>
      <c r="E34" s="347">
        <v>2214</v>
      </c>
      <c r="F34" s="346">
        <v>3</v>
      </c>
      <c r="G34" s="346">
        <v>8</v>
      </c>
      <c r="H34" s="798"/>
      <c r="I34" s="799"/>
      <c r="J34" s="312"/>
      <c r="K34" s="321" t="s">
        <v>18</v>
      </c>
      <c r="L34" s="322" t="s">
        <v>18</v>
      </c>
      <c r="M34" s="318" t="s">
        <v>18</v>
      </c>
      <c r="N34" s="320" t="s">
        <v>18</v>
      </c>
      <c r="O34" s="319" t="s">
        <v>18</v>
      </c>
      <c r="P34" s="319" t="s">
        <v>18</v>
      </c>
      <c r="Q34" s="804"/>
      <c r="R34" s="805"/>
    </row>
    <row r="35" spans="1:18" ht="15" x14ac:dyDescent="0.2">
      <c r="A35" s="312"/>
      <c r="B35" s="349"/>
      <c r="C35" s="347"/>
      <c r="D35" s="348"/>
      <c r="E35" s="347"/>
      <c r="F35" s="346"/>
      <c r="G35" s="346"/>
      <c r="H35" s="798"/>
      <c r="I35" s="799"/>
      <c r="J35" s="312"/>
      <c r="K35" s="321"/>
      <c r="L35" s="320"/>
      <c r="M35" s="318"/>
      <c r="N35" s="320"/>
      <c r="O35" s="319"/>
      <c r="P35" s="319"/>
      <c r="Q35" s="804"/>
      <c r="R35" s="805"/>
    </row>
    <row r="36" spans="1:18" ht="15" x14ac:dyDescent="0.2">
      <c r="A36" s="312"/>
      <c r="B36" s="349"/>
      <c r="C36" s="347"/>
      <c r="D36" s="348"/>
      <c r="E36" s="347"/>
      <c r="F36" s="346"/>
      <c r="G36" s="346"/>
      <c r="H36" s="798"/>
      <c r="I36" s="799"/>
      <c r="J36" s="312"/>
      <c r="K36" s="321"/>
      <c r="L36" s="320"/>
      <c r="M36" s="318"/>
      <c r="N36" s="320"/>
      <c r="O36" s="319"/>
      <c r="P36" s="319"/>
      <c r="Q36" s="804"/>
      <c r="R36" s="805"/>
    </row>
    <row r="37" spans="1:18" ht="21" thickBot="1" x14ac:dyDescent="0.35">
      <c r="A37" s="317"/>
      <c r="B37" s="808" t="s">
        <v>45</v>
      </c>
      <c r="C37" s="809"/>
      <c r="D37" s="810"/>
      <c r="E37" s="345">
        <v>4465</v>
      </c>
      <c r="F37" s="344">
        <v>11</v>
      </c>
      <c r="G37" s="343"/>
      <c r="H37" s="800"/>
      <c r="I37" s="801"/>
      <c r="J37" s="317"/>
      <c r="K37" s="811" t="s">
        <v>18</v>
      </c>
      <c r="L37" s="812"/>
      <c r="M37" s="813"/>
      <c r="N37" s="316" t="s">
        <v>18</v>
      </c>
      <c r="O37" s="315" t="s">
        <v>18</v>
      </c>
      <c r="P37" s="314"/>
      <c r="Q37" s="806"/>
      <c r="R37" s="807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5E1C-8E26-489B-9193-CA4A3635C4DC}">
  <sheetPr codeName="List2"/>
  <dimension ref="A1:AB100"/>
  <sheetViews>
    <sheetView showRowColHeaders="0" zoomScale="80" zoomScaleNormal="80" workbookViewId="0">
      <selection activeCell="AH27" sqref="AH27"/>
    </sheetView>
  </sheetViews>
  <sheetFormatPr defaultRowHeight="15" x14ac:dyDescent="0.2"/>
  <cols>
    <col min="1" max="1" width="4.5" style="472" customWidth="1"/>
    <col min="2" max="2" width="19.125" style="364" bestFit="1" customWidth="1"/>
    <col min="3" max="3" width="17.375" style="360" customWidth="1"/>
    <col min="4" max="4" width="5" style="360" customWidth="1"/>
    <col min="5" max="5" width="8.125" style="361" customWidth="1"/>
    <col min="6" max="6" width="5" style="360" customWidth="1"/>
    <col min="7" max="7" width="8.125" style="361" customWidth="1"/>
    <col min="8" max="8" width="5" style="360" customWidth="1"/>
    <col min="9" max="9" width="8.125" style="361" customWidth="1"/>
    <col min="10" max="10" width="5" style="360" customWidth="1"/>
    <col min="11" max="11" width="8.125" style="361" customWidth="1"/>
    <col min="12" max="12" width="5" style="360" customWidth="1"/>
    <col min="13" max="13" width="8.125" style="361" customWidth="1"/>
    <col min="14" max="14" width="5" style="360" customWidth="1"/>
    <col min="15" max="15" width="8.125" style="361" customWidth="1"/>
    <col min="16" max="16" width="5" style="360" customWidth="1"/>
    <col min="17" max="17" width="8.125" style="361" customWidth="1"/>
    <col min="18" max="18" width="5" style="360" customWidth="1"/>
    <col min="19" max="19" width="8.125" style="361" customWidth="1"/>
    <col min="20" max="20" width="5.875" style="360" customWidth="1"/>
    <col min="21" max="21" width="8.75" style="361" customWidth="1"/>
    <col min="22" max="22" width="9.25" style="360" customWidth="1"/>
    <col min="23" max="23" width="8" style="360" customWidth="1"/>
    <col min="24" max="25" width="8" style="360" hidden="1" customWidth="1"/>
    <col min="26" max="26" width="9.5" style="360" hidden="1" customWidth="1"/>
    <col min="27" max="27" width="13.625" style="360" hidden="1" customWidth="1"/>
    <col min="28" max="28" width="12.75" style="360" hidden="1" customWidth="1"/>
    <col min="29" max="256" width="9" style="360"/>
    <col min="257" max="257" width="4.5" style="360" customWidth="1"/>
    <col min="258" max="258" width="19.125" style="360" bestFit="1" customWidth="1"/>
    <col min="259" max="259" width="17.375" style="360" customWidth="1"/>
    <col min="260" max="260" width="5" style="360" customWidth="1"/>
    <col min="261" max="261" width="8.125" style="360" customWidth="1"/>
    <col min="262" max="262" width="5" style="360" customWidth="1"/>
    <col min="263" max="263" width="8.125" style="360" customWidth="1"/>
    <col min="264" max="264" width="5" style="360" customWidth="1"/>
    <col min="265" max="265" width="8.125" style="360" customWidth="1"/>
    <col min="266" max="266" width="5" style="360" customWidth="1"/>
    <col min="267" max="267" width="8.125" style="360" customWidth="1"/>
    <col min="268" max="268" width="5" style="360" customWidth="1"/>
    <col min="269" max="269" width="8.125" style="360" customWidth="1"/>
    <col min="270" max="270" width="5" style="360" customWidth="1"/>
    <col min="271" max="271" width="8.125" style="360" customWidth="1"/>
    <col min="272" max="272" width="5" style="360" customWidth="1"/>
    <col min="273" max="273" width="8.125" style="360" customWidth="1"/>
    <col min="274" max="274" width="5" style="360" customWidth="1"/>
    <col min="275" max="275" width="8.125" style="360" customWidth="1"/>
    <col min="276" max="276" width="5.875" style="360" customWidth="1"/>
    <col min="277" max="277" width="8.75" style="360" customWidth="1"/>
    <col min="278" max="278" width="9.25" style="360" customWidth="1"/>
    <col min="279" max="279" width="8" style="360" customWidth="1"/>
    <col min="280" max="284" width="0" style="360" hidden="1" customWidth="1"/>
    <col min="285" max="512" width="9" style="360"/>
    <col min="513" max="513" width="4.5" style="360" customWidth="1"/>
    <col min="514" max="514" width="19.125" style="360" bestFit="1" customWidth="1"/>
    <col min="515" max="515" width="17.375" style="360" customWidth="1"/>
    <col min="516" max="516" width="5" style="360" customWidth="1"/>
    <col min="517" max="517" width="8.125" style="360" customWidth="1"/>
    <col min="518" max="518" width="5" style="360" customWidth="1"/>
    <col min="519" max="519" width="8.125" style="360" customWidth="1"/>
    <col min="520" max="520" width="5" style="360" customWidth="1"/>
    <col min="521" max="521" width="8.125" style="360" customWidth="1"/>
    <col min="522" max="522" width="5" style="360" customWidth="1"/>
    <col min="523" max="523" width="8.125" style="360" customWidth="1"/>
    <col min="524" max="524" width="5" style="360" customWidth="1"/>
    <col min="525" max="525" width="8.125" style="360" customWidth="1"/>
    <col min="526" max="526" width="5" style="360" customWidth="1"/>
    <col min="527" max="527" width="8.125" style="360" customWidth="1"/>
    <col min="528" max="528" width="5" style="360" customWidth="1"/>
    <col min="529" max="529" width="8.125" style="360" customWidth="1"/>
    <col min="530" max="530" width="5" style="360" customWidth="1"/>
    <col min="531" max="531" width="8.125" style="360" customWidth="1"/>
    <col min="532" max="532" width="5.875" style="360" customWidth="1"/>
    <col min="533" max="533" width="8.75" style="360" customWidth="1"/>
    <col min="534" max="534" width="9.25" style="360" customWidth="1"/>
    <col min="535" max="535" width="8" style="360" customWidth="1"/>
    <col min="536" max="540" width="0" style="360" hidden="1" customWidth="1"/>
    <col min="541" max="768" width="9" style="360"/>
    <col min="769" max="769" width="4.5" style="360" customWidth="1"/>
    <col min="770" max="770" width="19.125" style="360" bestFit="1" customWidth="1"/>
    <col min="771" max="771" width="17.375" style="360" customWidth="1"/>
    <col min="772" max="772" width="5" style="360" customWidth="1"/>
    <col min="773" max="773" width="8.125" style="360" customWidth="1"/>
    <col min="774" max="774" width="5" style="360" customWidth="1"/>
    <col min="775" max="775" width="8.125" style="360" customWidth="1"/>
    <col min="776" max="776" width="5" style="360" customWidth="1"/>
    <col min="777" max="777" width="8.125" style="360" customWidth="1"/>
    <col min="778" max="778" width="5" style="360" customWidth="1"/>
    <col min="779" max="779" width="8.125" style="360" customWidth="1"/>
    <col min="780" max="780" width="5" style="360" customWidth="1"/>
    <col min="781" max="781" width="8.125" style="360" customWidth="1"/>
    <col min="782" max="782" width="5" style="360" customWidth="1"/>
    <col min="783" max="783" width="8.125" style="360" customWidth="1"/>
    <col min="784" max="784" width="5" style="360" customWidth="1"/>
    <col min="785" max="785" width="8.125" style="360" customWidth="1"/>
    <col min="786" max="786" width="5" style="360" customWidth="1"/>
    <col min="787" max="787" width="8.125" style="360" customWidth="1"/>
    <col min="788" max="788" width="5.875" style="360" customWidth="1"/>
    <col min="789" max="789" width="8.75" style="360" customWidth="1"/>
    <col min="790" max="790" width="9.25" style="360" customWidth="1"/>
    <col min="791" max="791" width="8" style="360" customWidth="1"/>
    <col min="792" max="796" width="0" style="360" hidden="1" customWidth="1"/>
    <col min="797" max="1024" width="9" style="360"/>
    <col min="1025" max="1025" width="4.5" style="360" customWidth="1"/>
    <col min="1026" max="1026" width="19.125" style="360" bestFit="1" customWidth="1"/>
    <col min="1027" max="1027" width="17.375" style="360" customWidth="1"/>
    <col min="1028" max="1028" width="5" style="360" customWidth="1"/>
    <col min="1029" max="1029" width="8.125" style="360" customWidth="1"/>
    <col min="1030" max="1030" width="5" style="360" customWidth="1"/>
    <col min="1031" max="1031" width="8.125" style="360" customWidth="1"/>
    <col min="1032" max="1032" width="5" style="360" customWidth="1"/>
    <col min="1033" max="1033" width="8.125" style="360" customWidth="1"/>
    <col min="1034" max="1034" width="5" style="360" customWidth="1"/>
    <col min="1035" max="1035" width="8.125" style="360" customWidth="1"/>
    <col min="1036" max="1036" width="5" style="360" customWidth="1"/>
    <col min="1037" max="1037" width="8.125" style="360" customWidth="1"/>
    <col min="1038" max="1038" width="5" style="360" customWidth="1"/>
    <col min="1039" max="1039" width="8.125" style="360" customWidth="1"/>
    <col min="1040" max="1040" width="5" style="360" customWidth="1"/>
    <col min="1041" max="1041" width="8.125" style="360" customWidth="1"/>
    <col min="1042" max="1042" width="5" style="360" customWidth="1"/>
    <col min="1043" max="1043" width="8.125" style="360" customWidth="1"/>
    <col min="1044" max="1044" width="5.875" style="360" customWidth="1"/>
    <col min="1045" max="1045" width="8.75" style="360" customWidth="1"/>
    <col min="1046" max="1046" width="9.25" style="360" customWidth="1"/>
    <col min="1047" max="1047" width="8" style="360" customWidth="1"/>
    <col min="1048" max="1052" width="0" style="360" hidden="1" customWidth="1"/>
    <col min="1053" max="1280" width="9" style="360"/>
    <col min="1281" max="1281" width="4.5" style="360" customWidth="1"/>
    <col min="1282" max="1282" width="19.125" style="360" bestFit="1" customWidth="1"/>
    <col min="1283" max="1283" width="17.375" style="360" customWidth="1"/>
    <col min="1284" max="1284" width="5" style="360" customWidth="1"/>
    <col min="1285" max="1285" width="8.125" style="360" customWidth="1"/>
    <col min="1286" max="1286" width="5" style="360" customWidth="1"/>
    <col min="1287" max="1287" width="8.125" style="360" customWidth="1"/>
    <col min="1288" max="1288" width="5" style="360" customWidth="1"/>
    <col min="1289" max="1289" width="8.125" style="360" customWidth="1"/>
    <col min="1290" max="1290" width="5" style="360" customWidth="1"/>
    <col min="1291" max="1291" width="8.125" style="360" customWidth="1"/>
    <col min="1292" max="1292" width="5" style="360" customWidth="1"/>
    <col min="1293" max="1293" width="8.125" style="360" customWidth="1"/>
    <col min="1294" max="1294" width="5" style="360" customWidth="1"/>
    <col min="1295" max="1295" width="8.125" style="360" customWidth="1"/>
    <col min="1296" max="1296" width="5" style="360" customWidth="1"/>
    <col min="1297" max="1297" width="8.125" style="360" customWidth="1"/>
    <col min="1298" max="1298" width="5" style="360" customWidth="1"/>
    <col min="1299" max="1299" width="8.125" style="360" customWidth="1"/>
    <col min="1300" max="1300" width="5.875" style="360" customWidth="1"/>
    <col min="1301" max="1301" width="8.75" style="360" customWidth="1"/>
    <col min="1302" max="1302" width="9.25" style="360" customWidth="1"/>
    <col min="1303" max="1303" width="8" style="360" customWidth="1"/>
    <col min="1304" max="1308" width="0" style="360" hidden="1" customWidth="1"/>
    <col min="1309" max="1536" width="9" style="360"/>
    <col min="1537" max="1537" width="4.5" style="360" customWidth="1"/>
    <col min="1538" max="1538" width="19.125" style="360" bestFit="1" customWidth="1"/>
    <col min="1539" max="1539" width="17.375" style="360" customWidth="1"/>
    <col min="1540" max="1540" width="5" style="360" customWidth="1"/>
    <col min="1541" max="1541" width="8.125" style="360" customWidth="1"/>
    <col min="1542" max="1542" width="5" style="360" customWidth="1"/>
    <col min="1543" max="1543" width="8.125" style="360" customWidth="1"/>
    <col min="1544" max="1544" width="5" style="360" customWidth="1"/>
    <col min="1545" max="1545" width="8.125" style="360" customWidth="1"/>
    <col min="1546" max="1546" width="5" style="360" customWidth="1"/>
    <col min="1547" max="1547" width="8.125" style="360" customWidth="1"/>
    <col min="1548" max="1548" width="5" style="360" customWidth="1"/>
    <col min="1549" max="1549" width="8.125" style="360" customWidth="1"/>
    <col min="1550" max="1550" width="5" style="360" customWidth="1"/>
    <col min="1551" max="1551" width="8.125" style="360" customWidth="1"/>
    <col min="1552" max="1552" width="5" style="360" customWidth="1"/>
    <col min="1553" max="1553" width="8.125" style="360" customWidth="1"/>
    <col min="1554" max="1554" width="5" style="360" customWidth="1"/>
    <col min="1555" max="1555" width="8.125" style="360" customWidth="1"/>
    <col min="1556" max="1556" width="5.875" style="360" customWidth="1"/>
    <col min="1557" max="1557" width="8.75" style="360" customWidth="1"/>
    <col min="1558" max="1558" width="9.25" style="360" customWidth="1"/>
    <col min="1559" max="1559" width="8" style="360" customWidth="1"/>
    <col min="1560" max="1564" width="0" style="360" hidden="1" customWidth="1"/>
    <col min="1565" max="1792" width="9" style="360"/>
    <col min="1793" max="1793" width="4.5" style="360" customWidth="1"/>
    <col min="1794" max="1794" width="19.125" style="360" bestFit="1" customWidth="1"/>
    <col min="1795" max="1795" width="17.375" style="360" customWidth="1"/>
    <col min="1796" max="1796" width="5" style="360" customWidth="1"/>
    <col min="1797" max="1797" width="8.125" style="360" customWidth="1"/>
    <col min="1798" max="1798" width="5" style="360" customWidth="1"/>
    <col min="1799" max="1799" width="8.125" style="360" customWidth="1"/>
    <col min="1800" max="1800" width="5" style="360" customWidth="1"/>
    <col min="1801" max="1801" width="8.125" style="360" customWidth="1"/>
    <col min="1802" max="1802" width="5" style="360" customWidth="1"/>
    <col min="1803" max="1803" width="8.125" style="360" customWidth="1"/>
    <col min="1804" max="1804" width="5" style="360" customWidth="1"/>
    <col min="1805" max="1805" width="8.125" style="360" customWidth="1"/>
    <col min="1806" max="1806" width="5" style="360" customWidth="1"/>
    <col min="1807" max="1807" width="8.125" style="360" customWidth="1"/>
    <col min="1808" max="1808" width="5" style="360" customWidth="1"/>
    <col min="1809" max="1809" width="8.125" style="360" customWidth="1"/>
    <col min="1810" max="1810" width="5" style="360" customWidth="1"/>
    <col min="1811" max="1811" width="8.125" style="360" customWidth="1"/>
    <col min="1812" max="1812" width="5.875" style="360" customWidth="1"/>
    <col min="1813" max="1813" width="8.75" style="360" customWidth="1"/>
    <col min="1814" max="1814" width="9.25" style="360" customWidth="1"/>
    <col min="1815" max="1815" width="8" style="360" customWidth="1"/>
    <col min="1816" max="1820" width="0" style="360" hidden="1" customWidth="1"/>
    <col min="1821" max="2048" width="9" style="360"/>
    <col min="2049" max="2049" width="4.5" style="360" customWidth="1"/>
    <col min="2050" max="2050" width="19.125" style="360" bestFit="1" customWidth="1"/>
    <col min="2051" max="2051" width="17.375" style="360" customWidth="1"/>
    <col min="2052" max="2052" width="5" style="360" customWidth="1"/>
    <col min="2053" max="2053" width="8.125" style="360" customWidth="1"/>
    <col min="2054" max="2054" width="5" style="360" customWidth="1"/>
    <col min="2055" max="2055" width="8.125" style="360" customWidth="1"/>
    <col min="2056" max="2056" width="5" style="360" customWidth="1"/>
    <col min="2057" max="2057" width="8.125" style="360" customWidth="1"/>
    <col min="2058" max="2058" width="5" style="360" customWidth="1"/>
    <col min="2059" max="2059" width="8.125" style="360" customWidth="1"/>
    <col min="2060" max="2060" width="5" style="360" customWidth="1"/>
    <col min="2061" max="2061" width="8.125" style="360" customWidth="1"/>
    <col min="2062" max="2062" width="5" style="360" customWidth="1"/>
    <col min="2063" max="2063" width="8.125" style="360" customWidth="1"/>
    <col min="2064" max="2064" width="5" style="360" customWidth="1"/>
    <col min="2065" max="2065" width="8.125" style="360" customWidth="1"/>
    <col min="2066" max="2066" width="5" style="360" customWidth="1"/>
    <col min="2067" max="2067" width="8.125" style="360" customWidth="1"/>
    <col min="2068" max="2068" width="5.875" style="360" customWidth="1"/>
    <col min="2069" max="2069" width="8.75" style="360" customWidth="1"/>
    <col min="2070" max="2070" width="9.25" style="360" customWidth="1"/>
    <col min="2071" max="2071" width="8" style="360" customWidth="1"/>
    <col min="2072" max="2076" width="0" style="360" hidden="1" customWidth="1"/>
    <col min="2077" max="2304" width="9" style="360"/>
    <col min="2305" max="2305" width="4.5" style="360" customWidth="1"/>
    <col min="2306" max="2306" width="19.125" style="360" bestFit="1" customWidth="1"/>
    <col min="2307" max="2307" width="17.375" style="360" customWidth="1"/>
    <col min="2308" max="2308" width="5" style="360" customWidth="1"/>
    <col min="2309" max="2309" width="8.125" style="360" customWidth="1"/>
    <col min="2310" max="2310" width="5" style="360" customWidth="1"/>
    <col min="2311" max="2311" width="8.125" style="360" customWidth="1"/>
    <col min="2312" max="2312" width="5" style="360" customWidth="1"/>
    <col min="2313" max="2313" width="8.125" style="360" customWidth="1"/>
    <col min="2314" max="2314" width="5" style="360" customWidth="1"/>
    <col min="2315" max="2315" width="8.125" style="360" customWidth="1"/>
    <col min="2316" max="2316" width="5" style="360" customWidth="1"/>
    <col min="2317" max="2317" width="8.125" style="360" customWidth="1"/>
    <col min="2318" max="2318" width="5" style="360" customWidth="1"/>
    <col min="2319" max="2319" width="8.125" style="360" customWidth="1"/>
    <col min="2320" max="2320" width="5" style="360" customWidth="1"/>
    <col min="2321" max="2321" width="8.125" style="360" customWidth="1"/>
    <col min="2322" max="2322" width="5" style="360" customWidth="1"/>
    <col min="2323" max="2323" width="8.125" style="360" customWidth="1"/>
    <col min="2324" max="2324" width="5.875" style="360" customWidth="1"/>
    <col min="2325" max="2325" width="8.75" style="360" customWidth="1"/>
    <col min="2326" max="2326" width="9.25" style="360" customWidth="1"/>
    <col min="2327" max="2327" width="8" style="360" customWidth="1"/>
    <col min="2328" max="2332" width="0" style="360" hidden="1" customWidth="1"/>
    <col min="2333" max="2560" width="9" style="360"/>
    <col min="2561" max="2561" width="4.5" style="360" customWidth="1"/>
    <col min="2562" max="2562" width="19.125" style="360" bestFit="1" customWidth="1"/>
    <col min="2563" max="2563" width="17.375" style="360" customWidth="1"/>
    <col min="2564" max="2564" width="5" style="360" customWidth="1"/>
    <col min="2565" max="2565" width="8.125" style="360" customWidth="1"/>
    <col min="2566" max="2566" width="5" style="360" customWidth="1"/>
    <col min="2567" max="2567" width="8.125" style="360" customWidth="1"/>
    <col min="2568" max="2568" width="5" style="360" customWidth="1"/>
    <col min="2569" max="2569" width="8.125" style="360" customWidth="1"/>
    <col min="2570" max="2570" width="5" style="360" customWidth="1"/>
    <col min="2571" max="2571" width="8.125" style="360" customWidth="1"/>
    <col min="2572" max="2572" width="5" style="360" customWidth="1"/>
    <col min="2573" max="2573" width="8.125" style="360" customWidth="1"/>
    <col min="2574" max="2574" width="5" style="360" customWidth="1"/>
    <col min="2575" max="2575" width="8.125" style="360" customWidth="1"/>
    <col min="2576" max="2576" width="5" style="360" customWidth="1"/>
    <col min="2577" max="2577" width="8.125" style="360" customWidth="1"/>
    <col min="2578" max="2578" width="5" style="360" customWidth="1"/>
    <col min="2579" max="2579" width="8.125" style="360" customWidth="1"/>
    <col min="2580" max="2580" width="5.875" style="360" customWidth="1"/>
    <col min="2581" max="2581" width="8.75" style="360" customWidth="1"/>
    <col min="2582" max="2582" width="9.25" style="360" customWidth="1"/>
    <col min="2583" max="2583" width="8" style="360" customWidth="1"/>
    <col min="2584" max="2588" width="0" style="360" hidden="1" customWidth="1"/>
    <col min="2589" max="2816" width="9" style="360"/>
    <col min="2817" max="2817" width="4.5" style="360" customWidth="1"/>
    <col min="2818" max="2818" width="19.125" style="360" bestFit="1" customWidth="1"/>
    <col min="2819" max="2819" width="17.375" style="360" customWidth="1"/>
    <col min="2820" max="2820" width="5" style="360" customWidth="1"/>
    <col min="2821" max="2821" width="8.125" style="360" customWidth="1"/>
    <col min="2822" max="2822" width="5" style="360" customWidth="1"/>
    <col min="2823" max="2823" width="8.125" style="360" customWidth="1"/>
    <col min="2824" max="2824" width="5" style="360" customWidth="1"/>
    <col min="2825" max="2825" width="8.125" style="360" customWidth="1"/>
    <col min="2826" max="2826" width="5" style="360" customWidth="1"/>
    <col min="2827" max="2827" width="8.125" style="360" customWidth="1"/>
    <col min="2828" max="2828" width="5" style="360" customWidth="1"/>
    <col min="2829" max="2829" width="8.125" style="360" customWidth="1"/>
    <col min="2830" max="2830" width="5" style="360" customWidth="1"/>
    <col min="2831" max="2831" width="8.125" style="360" customWidth="1"/>
    <col min="2832" max="2832" width="5" style="360" customWidth="1"/>
    <col min="2833" max="2833" width="8.125" style="360" customWidth="1"/>
    <col min="2834" max="2834" width="5" style="360" customWidth="1"/>
    <col min="2835" max="2835" width="8.125" style="360" customWidth="1"/>
    <col min="2836" max="2836" width="5.875" style="360" customWidth="1"/>
    <col min="2837" max="2837" width="8.75" style="360" customWidth="1"/>
    <col min="2838" max="2838" width="9.25" style="360" customWidth="1"/>
    <col min="2839" max="2839" width="8" style="360" customWidth="1"/>
    <col min="2840" max="2844" width="0" style="360" hidden="1" customWidth="1"/>
    <col min="2845" max="3072" width="9" style="360"/>
    <col min="3073" max="3073" width="4.5" style="360" customWidth="1"/>
    <col min="3074" max="3074" width="19.125" style="360" bestFit="1" customWidth="1"/>
    <col min="3075" max="3075" width="17.375" style="360" customWidth="1"/>
    <col min="3076" max="3076" width="5" style="360" customWidth="1"/>
    <col min="3077" max="3077" width="8.125" style="360" customWidth="1"/>
    <col min="3078" max="3078" width="5" style="360" customWidth="1"/>
    <col min="3079" max="3079" width="8.125" style="360" customWidth="1"/>
    <col min="3080" max="3080" width="5" style="360" customWidth="1"/>
    <col min="3081" max="3081" width="8.125" style="360" customWidth="1"/>
    <col min="3082" max="3082" width="5" style="360" customWidth="1"/>
    <col min="3083" max="3083" width="8.125" style="360" customWidth="1"/>
    <col min="3084" max="3084" width="5" style="360" customWidth="1"/>
    <col min="3085" max="3085" width="8.125" style="360" customWidth="1"/>
    <col min="3086" max="3086" width="5" style="360" customWidth="1"/>
    <col min="3087" max="3087" width="8.125" style="360" customWidth="1"/>
    <col min="3088" max="3088" width="5" style="360" customWidth="1"/>
    <col min="3089" max="3089" width="8.125" style="360" customWidth="1"/>
    <col min="3090" max="3090" width="5" style="360" customWidth="1"/>
    <col min="3091" max="3091" width="8.125" style="360" customWidth="1"/>
    <col min="3092" max="3092" width="5.875" style="360" customWidth="1"/>
    <col min="3093" max="3093" width="8.75" style="360" customWidth="1"/>
    <col min="3094" max="3094" width="9.25" style="360" customWidth="1"/>
    <col min="3095" max="3095" width="8" style="360" customWidth="1"/>
    <col min="3096" max="3100" width="0" style="360" hidden="1" customWidth="1"/>
    <col min="3101" max="3328" width="9" style="360"/>
    <col min="3329" max="3329" width="4.5" style="360" customWidth="1"/>
    <col min="3330" max="3330" width="19.125" style="360" bestFit="1" customWidth="1"/>
    <col min="3331" max="3331" width="17.375" style="360" customWidth="1"/>
    <col min="3332" max="3332" width="5" style="360" customWidth="1"/>
    <col min="3333" max="3333" width="8.125" style="360" customWidth="1"/>
    <col min="3334" max="3334" width="5" style="360" customWidth="1"/>
    <col min="3335" max="3335" width="8.125" style="360" customWidth="1"/>
    <col min="3336" max="3336" width="5" style="360" customWidth="1"/>
    <col min="3337" max="3337" width="8.125" style="360" customWidth="1"/>
    <col min="3338" max="3338" width="5" style="360" customWidth="1"/>
    <col min="3339" max="3339" width="8.125" style="360" customWidth="1"/>
    <col min="3340" max="3340" width="5" style="360" customWidth="1"/>
    <col min="3341" max="3341" width="8.125" style="360" customWidth="1"/>
    <col min="3342" max="3342" width="5" style="360" customWidth="1"/>
    <col min="3343" max="3343" width="8.125" style="360" customWidth="1"/>
    <col min="3344" max="3344" width="5" style="360" customWidth="1"/>
    <col min="3345" max="3345" width="8.125" style="360" customWidth="1"/>
    <col min="3346" max="3346" width="5" style="360" customWidth="1"/>
    <col min="3347" max="3347" width="8.125" style="360" customWidth="1"/>
    <col min="3348" max="3348" width="5.875" style="360" customWidth="1"/>
    <col min="3349" max="3349" width="8.75" style="360" customWidth="1"/>
    <col min="3350" max="3350" width="9.25" style="360" customWidth="1"/>
    <col min="3351" max="3351" width="8" style="360" customWidth="1"/>
    <col min="3352" max="3356" width="0" style="360" hidden="1" customWidth="1"/>
    <col min="3357" max="3584" width="9" style="360"/>
    <col min="3585" max="3585" width="4.5" style="360" customWidth="1"/>
    <col min="3586" max="3586" width="19.125" style="360" bestFit="1" customWidth="1"/>
    <col min="3587" max="3587" width="17.375" style="360" customWidth="1"/>
    <col min="3588" max="3588" width="5" style="360" customWidth="1"/>
    <col min="3589" max="3589" width="8.125" style="360" customWidth="1"/>
    <col min="3590" max="3590" width="5" style="360" customWidth="1"/>
    <col min="3591" max="3591" width="8.125" style="360" customWidth="1"/>
    <col min="3592" max="3592" width="5" style="360" customWidth="1"/>
    <col min="3593" max="3593" width="8.125" style="360" customWidth="1"/>
    <col min="3594" max="3594" width="5" style="360" customWidth="1"/>
    <col min="3595" max="3595" width="8.125" style="360" customWidth="1"/>
    <col min="3596" max="3596" width="5" style="360" customWidth="1"/>
    <col min="3597" max="3597" width="8.125" style="360" customWidth="1"/>
    <col min="3598" max="3598" width="5" style="360" customWidth="1"/>
    <col min="3599" max="3599" width="8.125" style="360" customWidth="1"/>
    <col min="3600" max="3600" width="5" style="360" customWidth="1"/>
    <col min="3601" max="3601" width="8.125" style="360" customWidth="1"/>
    <col min="3602" max="3602" width="5" style="360" customWidth="1"/>
    <col min="3603" max="3603" width="8.125" style="360" customWidth="1"/>
    <col min="3604" max="3604" width="5.875" style="360" customWidth="1"/>
    <col min="3605" max="3605" width="8.75" style="360" customWidth="1"/>
    <col min="3606" max="3606" width="9.25" style="360" customWidth="1"/>
    <col min="3607" max="3607" width="8" style="360" customWidth="1"/>
    <col min="3608" max="3612" width="0" style="360" hidden="1" customWidth="1"/>
    <col min="3613" max="3840" width="9" style="360"/>
    <col min="3841" max="3841" width="4.5" style="360" customWidth="1"/>
    <col min="3842" max="3842" width="19.125" style="360" bestFit="1" customWidth="1"/>
    <col min="3843" max="3843" width="17.375" style="360" customWidth="1"/>
    <col min="3844" max="3844" width="5" style="360" customWidth="1"/>
    <col min="3845" max="3845" width="8.125" style="360" customWidth="1"/>
    <col min="3846" max="3846" width="5" style="360" customWidth="1"/>
    <col min="3847" max="3847" width="8.125" style="360" customWidth="1"/>
    <col min="3848" max="3848" width="5" style="360" customWidth="1"/>
    <col min="3849" max="3849" width="8.125" style="360" customWidth="1"/>
    <col min="3850" max="3850" width="5" style="360" customWidth="1"/>
    <col min="3851" max="3851" width="8.125" style="360" customWidth="1"/>
    <col min="3852" max="3852" width="5" style="360" customWidth="1"/>
    <col min="3853" max="3853" width="8.125" style="360" customWidth="1"/>
    <col min="3854" max="3854" width="5" style="360" customWidth="1"/>
    <col min="3855" max="3855" width="8.125" style="360" customWidth="1"/>
    <col min="3856" max="3856" width="5" style="360" customWidth="1"/>
    <col min="3857" max="3857" width="8.125" style="360" customWidth="1"/>
    <col min="3858" max="3858" width="5" style="360" customWidth="1"/>
    <col min="3859" max="3859" width="8.125" style="360" customWidth="1"/>
    <col min="3860" max="3860" width="5.875" style="360" customWidth="1"/>
    <col min="3861" max="3861" width="8.75" style="360" customWidth="1"/>
    <col min="3862" max="3862" width="9.25" style="360" customWidth="1"/>
    <col min="3863" max="3863" width="8" style="360" customWidth="1"/>
    <col min="3864" max="3868" width="0" style="360" hidden="1" customWidth="1"/>
    <col min="3869" max="4096" width="9" style="360"/>
    <col min="4097" max="4097" width="4.5" style="360" customWidth="1"/>
    <col min="4098" max="4098" width="19.125" style="360" bestFit="1" customWidth="1"/>
    <col min="4099" max="4099" width="17.375" style="360" customWidth="1"/>
    <col min="4100" max="4100" width="5" style="360" customWidth="1"/>
    <col min="4101" max="4101" width="8.125" style="360" customWidth="1"/>
    <col min="4102" max="4102" width="5" style="360" customWidth="1"/>
    <col min="4103" max="4103" width="8.125" style="360" customWidth="1"/>
    <col min="4104" max="4104" width="5" style="360" customWidth="1"/>
    <col min="4105" max="4105" width="8.125" style="360" customWidth="1"/>
    <col min="4106" max="4106" width="5" style="360" customWidth="1"/>
    <col min="4107" max="4107" width="8.125" style="360" customWidth="1"/>
    <col min="4108" max="4108" width="5" style="360" customWidth="1"/>
    <col min="4109" max="4109" width="8.125" style="360" customWidth="1"/>
    <col min="4110" max="4110" width="5" style="360" customWidth="1"/>
    <col min="4111" max="4111" width="8.125" style="360" customWidth="1"/>
    <col min="4112" max="4112" width="5" style="360" customWidth="1"/>
    <col min="4113" max="4113" width="8.125" style="360" customWidth="1"/>
    <col min="4114" max="4114" width="5" style="360" customWidth="1"/>
    <col min="4115" max="4115" width="8.125" style="360" customWidth="1"/>
    <col min="4116" max="4116" width="5.875" style="360" customWidth="1"/>
    <col min="4117" max="4117" width="8.75" style="360" customWidth="1"/>
    <col min="4118" max="4118" width="9.25" style="360" customWidth="1"/>
    <col min="4119" max="4119" width="8" style="360" customWidth="1"/>
    <col min="4120" max="4124" width="0" style="360" hidden="1" customWidth="1"/>
    <col min="4125" max="4352" width="9" style="360"/>
    <col min="4353" max="4353" width="4.5" style="360" customWidth="1"/>
    <col min="4354" max="4354" width="19.125" style="360" bestFit="1" customWidth="1"/>
    <col min="4355" max="4355" width="17.375" style="360" customWidth="1"/>
    <col min="4356" max="4356" width="5" style="360" customWidth="1"/>
    <col min="4357" max="4357" width="8.125" style="360" customWidth="1"/>
    <col min="4358" max="4358" width="5" style="360" customWidth="1"/>
    <col min="4359" max="4359" width="8.125" style="360" customWidth="1"/>
    <col min="4360" max="4360" width="5" style="360" customWidth="1"/>
    <col min="4361" max="4361" width="8.125" style="360" customWidth="1"/>
    <col min="4362" max="4362" width="5" style="360" customWidth="1"/>
    <col min="4363" max="4363" width="8.125" style="360" customWidth="1"/>
    <col min="4364" max="4364" width="5" style="360" customWidth="1"/>
    <col min="4365" max="4365" width="8.125" style="360" customWidth="1"/>
    <col min="4366" max="4366" width="5" style="360" customWidth="1"/>
    <col min="4367" max="4367" width="8.125" style="360" customWidth="1"/>
    <col min="4368" max="4368" width="5" style="360" customWidth="1"/>
    <col min="4369" max="4369" width="8.125" style="360" customWidth="1"/>
    <col min="4370" max="4370" width="5" style="360" customWidth="1"/>
    <col min="4371" max="4371" width="8.125" style="360" customWidth="1"/>
    <col min="4372" max="4372" width="5.875" style="360" customWidth="1"/>
    <col min="4373" max="4373" width="8.75" style="360" customWidth="1"/>
    <col min="4374" max="4374" width="9.25" style="360" customWidth="1"/>
    <col min="4375" max="4375" width="8" style="360" customWidth="1"/>
    <col min="4376" max="4380" width="0" style="360" hidden="1" customWidth="1"/>
    <col min="4381" max="4608" width="9" style="360"/>
    <col min="4609" max="4609" width="4.5" style="360" customWidth="1"/>
    <col min="4610" max="4610" width="19.125" style="360" bestFit="1" customWidth="1"/>
    <col min="4611" max="4611" width="17.375" style="360" customWidth="1"/>
    <col min="4612" max="4612" width="5" style="360" customWidth="1"/>
    <col min="4613" max="4613" width="8.125" style="360" customWidth="1"/>
    <col min="4614" max="4614" width="5" style="360" customWidth="1"/>
    <col min="4615" max="4615" width="8.125" style="360" customWidth="1"/>
    <col min="4616" max="4616" width="5" style="360" customWidth="1"/>
    <col min="4617" max="4617" width="8.125" style="360" customWidth="1"/>
    <col min="4618" max="4618" width="5" style="360" customWidth="1"/>
    <col min="4619" max="4619" width="8.125" style="360" customWidth="1"/>
    <col min="4620" max="4620" width="5" style="360" customWidth="1"/>
    <col min="4621" max="4621" width="8.125" style="360" customWidth="1"/>
    <col min="4622" max="4622" width="5" style="360" customWidth="1"/>
    <col min="4623" max="4623" width="8.125" style="360" customWidth="1"/>
    <col min="4624" max="4624" width="5" style="360" customWidth="1"/>
    <col min="4625" max="4625" width="8.125" style="360" customWidth="1"/>
    <col min="4626" max="4626" width="5" style="360" customWidth="1"/>
    <col min="4627" max="4627" width="8.125" style="360" customWidth="1"/>
    <col min="4628" max="4628" width="5.875" style="360" customWidth="1"/>
    <col min="4629" max="4629" width="8.75" style="360" customWidth="1"/>
    <col min="4630" max="4630" width="9.25" style="360" customWidth="1"/>
    <col min="4631" max="4631" width="8" style="360" customWidth="1"/>
    <col min="4632" max="4636" width="0" style="360" hidden="1" customWidth="1"/>
    <col min="4637" max="4864" width="9" style="360"/>
    <col min="4865" max="4865" width="4.5" style="360" customWidth="1"/>
    <col min="4866" max="4866" width="19.125" style="360" bestFit="1" customWidth="1"/>
    <col min="4867" max="4867" width="17.375" style="360" customWidth="1"/>
    <col min="4868" max="4868" width="5" style="360" customWidth="1"/>
    <col min="4869" max="4869" width="8.125" style="360" customWidth="1"/>
    <col min="4870" max="4870" width="5" style="360" customWidth="1"/>
    <col min="4871" max="4871" width="8.125" style="360" customWidth="1"/>
    <col min="4872" max="4872" width="5" style="360" customWidth="1"/>
    <col min="4873" max="4873" width="8.125" style="360" customWidth="1"/>
    <col min="4874" max="4874" width="5" style="360" customWidth="1"/>
    <col min="4875" max="4875" width="8.125" style="360" customWidth="1"/>
    <col min="4876" max="4876" width="5" style="360" customWidth="1"/>
    <col min="4877" max="4877" width="8.125" style="360" customWidth="1"/>
    <col min="4878" max="4878" width="5" style="360" customWidth="1"/>
    <col min="4879" max="4879" width="8.125" style="360" customWidth="1"/>
    <col min="4880" max="4880" width="5" style="360" customWidth="1"/>
    <col min="4881" max="4881" width="8.125" style="360" customWidth="1"/>
    <col min="4882" max="4882" width="5" style="360" customWidth="1"/>
    <col min="4883" max="4883" width="8.125" style="360" customWidth="1"/>
    <col min="4884" max="4884" width="5.875" style="360" customWidth="1"/>
    <col min="4885" max="4885" width="8.75" style="360" customWidth="1"/>
    <col min="4886" max="4886" width="9.25" style="360" customWidth="1"/>
    <col min="4887" max="4887" width="8" style="360" customWidth="1"/>
    <col min="4888" max="4892" width="0" style="360" hidden="1" customWidth="1"/>
    <col min="4893" max="5120" width="9" style="360"/>
    <col min="5121" max="5121" width="4.5" style="360" customWidth="1"/>
    <col min="5122" max="5122" width="19.125" style="360" bestFit="1" customWidth="1"/>
    <col min="5123" max="5123" width="17.375" style="360" customWidth="1"/>
    <col min="5124" max="5124" width="5" style="360" customWidth="1"/>
    <col min="5125" max="5125" width="8.125" style="360" customWidth="1"/>
    <col min="5126" max="5126" width="5" style="360" customWidth="1"/>
    <col min="5127" max="5127" width="8.125" style="360" customWidth="1"/>
    <col min="5128" max="5128" width="5" style="360" customWidth="1"/>
    <col min="5129" max="5129" width="8.125" style="360" customWidth="1"/>
    <col min="5130" max="5130" width="5" style="360" customWidth="1"/>
    <col min="5131" max="5131" width="8.125" style="360" customWidth="1"/>
    <col min="5132" max="5132" width="5" style="360" customWidth="1"/>
    <col min="5133" max="5133" width="8.125" style="360" customWidth="1"/>
    <col min="5134" max="5134" width="5" style="360" customWidth="1"/>
    <col min="5135" max="5135" width="8.125" style="360" customWidth="1"/>
    <col min="5136" max="5136" width="5" style="360" customWidth="1"/>
    <col min="5137" max="5137" width="8.125" style="360" customWidth="1"/>
    <col min="5138" max="5138" width="5" style="360" customWidth="1"/>
    <col min="5139" max="5139" width="8.125" style="360" customWidth="1"/>
    <col min="5140" max="5140" width="5.875" style="360" customWidth="1"/>
    <col min="5141" max="5141" width="8.75" style="360" customWidth="1"/>
    <col min="5142" max="5142" width="9.25" style="360" customWidth="1"/>
    <col min="5143" max="5143" width="8" style="360" customWidth="1"/>
    <col min="5144" max="5148" width="0" style="360" hidden="1" customWidth="1"/>
    <col min="5149" max="5376" width="9" style="360"/>
    <col min="5377" max="5377" width="4.5" style="360" customWidth="1"/>
    <col min="5378" max="5378" width="19.125" style="360" bestFit="1" customWidth="1"/>
    <col min="5379" max="5379" width="17.375" style="360" customWidth="1"/>
    <col min="5380" max="5380" width="5" style="360" customWidth="1"/>
    <col min="5381" max="5381" width="8.125" style="360" customWidth="1"/>
    <col min="5382" max="5382" width="5" style="360" customWidth="1"/>
    <col min="5383" max="5383" width="8.125" style="360" customWidth="1"/>
    <col min="5384" max="5384" width="5" style="360" customWidth="1"/>
    <col min="5385" max="5385" width="8.125" style="360" customWidth="1"/>
    <col min="5386" max="5386" width="5" style="360" customWidth="1"/>
    <col min="5387" max="5387" width="8.125" style="360" customWidth="1"/>
    <col min="5388" max="5388" width="5" style="360" customWidth="1"/>
    <col min="5389" max="5389" width="8.125" style="360" customWidth="1"/>
    <col min="5390" max="5390" width="5" style="360" customWidth="1"/>
    <col min="5391" max="5391" width="8.125" style="360" customWidth="1"/>
    <col min="5392" max="5392" width="5" style="360" customWidth="1"/>
    <col min="5393" max="5393" width="8.125" style="360" customWidth="1"/>
    <col min="5394" max="5394" width="5" style="360" customWidth="1"/>
    <col min="5395" max="5395" width="8.125" style="360" customWidth="1"/>
    <col min="5396" max="5396" width="5.875" style="360" customWidth="1"/>
    <col min="5397" max="5397" width="8.75" style="360" customWidth="1"/>
    <col min="5398" max="5398" width="9.25" style="360" customWidth="1"/>
    <col min="5399" max="5399" width="8" style="360" customWidth="1"/>
    <col min="5400" max="5404" width="0" style="360" hidden="1" customWidth="1"/>
    <col min="5405" max="5632" width="9" style="360"/>
    <col min="5633" max="5633" width="4.5" style="360" customWidth="1"/>
    <col min="5634" max="5634" width="19.125" style="360" bestFit="1" customWidth="1"/>
    <col min="5635" max="5635" width="17.375" style="360" customWidth="1"/>
    <col min="5636" max="5636" width="5" style="360" customWidth="1"/>
    <col min="5637" max="5637" width="8.125" style="360" customWidth="1"/>
    <col min="5638" max="5638" width="5" style="360" customWidth="1"/>
    <col min="5639" max="5639" width="8.125" style="360" customWidth="1"/>
    <col min="5640" max="5640" width="5" style="360" customWidth="1"/>
    <col min="5641" max="5641" width="8.125" style="360" customWidth="1"/>
    <col min="5642" max="5642" width="5" style="360" customWidth="1"/>
    <col min="5643" max="5643" width="8.125" style="360" customWidth="1"/>
    <col min="5644" max="5644" width="5" style="360" customWidth="1"/>
    <col min="5645" max="5645" width="8.125" style="360" customWidth="1"/>
    <col min="5646" max="5646" width="5" style="360" customWidth="1"/>
    <col min="5647" max="5647" width="8.125" style="360" customWidth="1"/>
    <col min="5648" max="5648" width="5" style="360" customWidth="1"/>
    <col min="5649" max="5649" width="8.125" style="360" customWidth="1"/>
    <col min="5650" max="5650" width="5" style="360" customWidth="1"/>
    <col min="5651" max="5651" width="8.125" style="360" customWidth="1"/>
    <col min="5652" max="5652" width="5.875" style="360" customWidth="1"/>
    <col min="5653" max="5653" width="8.75" style="360" customWidth="1"/>
    <col min="5654" max="5654" width="9.25" style="360" customWidth="1"/>
    <col min="5655" max="5655" width="8" style="360" customWidth="1"/>
    <col min="5656" max="5660" width="0" style="360" hidden="1" customWidth="1"/>
    <col min="5661" max="5888" width="9" style="360"/>
    <col min="5889" max="5889" width="4.5" style="360" customWidth="1"/>
    <col min="5890" max="5890" width="19.125" style="360" bestFit="1" customWidth="1"/>
    <col min="5891" max="5891" width="17.375" style="360" customWidth="1"/>
    <col min="5892" max="5892" width="5" style="360" customWidth="1"/>
    <col min="5893" max="5893" width="8.125" style="360" customWidth="1"/>
    <col min="5894" max="5894" width="5" style="360" customWidth="1"/>
    <col min="5895" max="5895" width="8.125" style="360" customWidth="1"/>
    <col min="5896" max="5896" width="5" style="360" customWidth="1"/>
    <col min="5897" max="5897" width="8.125" style="360" customWidth="1"/>
    <col min="5898" max="5898" width="5" style="360" customWidth="1"/>
    <col min="5899" max="5899" width="8.125" style="360" customWidth="1"/>
    <col min="5900" max="5900" width="5" style="360" customWidth="1"/>
    <col min="5901" max="5901" width="8.125" style="360" customWidth="1"/>
    <col min="5902" max="5902" width="5" style="360" customWidth="1"/>
    <col min="5903" max="5903" width="8.125" style="360" customWidth="1"/>
    <col min="5904" max="5904" width="5" style="360" customWidth="1"/>
    <col min="5905" max="5905" width="8.125" style="360" customWidth="1"/>
    <col min="5906" max="5906" width="5" style="360" customWidth="1"/>
    <col min="5907" max="5907" width="8.125" style="360" customWidth="1"/>
    <col min="5908" max="5908" width="5.875" style="360" customWidth="1"/>
    <col min="5909" max="5909" width="8.75" style="360" customWidth="1"/>
    <col min="5910" max="5910" width="9.25" style="360" customWidth="1"/>
    <col min="5911" max="5911" width="8" style="360" customWidth="1"/>
    <col min="5912" max="5916" width="0" style="360" hidden="1" customWidth="1"/>
    <col min="5917" max="6144" width="9" style="360"/>
    <col min="6145" max="6145" width="4.5" style="360" customWidth="1"/>
    <col min="6146" max="6146" width="19.125" style="360" bestFit="1" customWidth="1"/>
    <col min="6147" max="6147" width="17.375" style="360" customWidth="1"/>
    <col min="6148" max="6148" width="5" style="360" customWidth="1"/>
    <col min="6149" max="6149" width="8.125" style="360" customWidth="1"/>
    <col min="6150" max="6150" width="5" style="360" customWidth="1"/>
    <col min="6151" max="6151" width="8.125" style="360" customWidth="1"/>
    <col min="6152" max="6152" width="5" style="360" customWidth="1"/>
    <col min="6153" max="6153" width="8.125" style="360" customWidth="1"/>
    <col min="6154" max="6154" width="5" style="360" customWidth="1"/>
    <col min="6155" max="6155" width="8.125" style="360" customWidth="1"/>
    <col min="6156" max="6156" width="5" style="360" customWidth="1"/>
    <col min="6157" max="6157" width="8.125" style="360" customWidth="1"/>
    <col min="6158" max="6158" width="5" style="360" customWidth="1"/>
    <col min="6159" max="6159" width="8.125" style="360" customWidth="1"/>
    <col min="6160" max="6160" width="5" style="360" customWidth="1"/>
    <col min="6161" max="6161" width="8.125" style="360" customWidth="1"/>
    <col min="6162" max="6162" width="5" style="360" customWidth="1"/>
    <col min="6163" max="6163" width="8.125" style="360" customWidth="1"/>
    <col min="6164" max="6164" width="5.875" style="360" customWidth="1"/>
    <col min="6165" max="6165" width="8.75" style="360" customWidth="1"/>
    <col min="6166" max="6166" width="9.25" style="360" customWidth="1"/>
    <col min="6167" max="6167" width="8" style="360" customWidth="1"/>
    <col min="6168" max="6172" width="0" style="360" hidden="1" customWidth="1"/>
    <col min="6173" max="6400" width="9" style="360"/>
    <col min="6401" max="6401" width="4.5" style="360" customWidth="1"/>
    <col min="6402" max="6402" width="19.125" style="360" bestFit="1" customWidth="1"/>
    <col min="6403" max="6403" width="17.375" style="360" customWidth="1"/>
    <col min="6404" max="6404" width="5" style="360" customWidth="1"/>
    <col min="6405" max="6405" width="8.125" style="360" customWidth="1"/>
    <col min="6406" max="6406" width="5" style="360" customWidth="1"/>
    <col min="6407" max="6407" width="8.125" style="360" customWidth="1"/>
    <col min="6408" max="6408" width="5" style="360" customWidth="1"/>
    <col min="6409" max="6409" width="8.125" style="360" customWidth="1"/>
    <col min="6410" max="6410" width="5" style="360" customWidth="1"/>
    <col min="6411" max="6411" width="8.125" style="360" customWidth="1"/>
    <col min="6412" max="6412" width="5" style="360" customWidth="1"/>
    <col min="6413" max="6413" width="8.125" style="360" customWidth="1"/>
    <col min="6414" max="6414" width="5" style="360" customWidth="1"/>
    <col min="6415" max="6415" width="8.125" style="360" customWidth="1"/>
    <col min="6416" max="6416" width="5" style="360" customWidth="1"/>
    <col min="6417" max="6417" width="8.125" style="360" customWidth="1"/>
    <col min="6418" max="6418" width="5" style="360" customWidth="1"/>
    <col min="6419" max="6419" width="8.125" style="360" customWidth="1"/>
    <col min="6420" max="6420" width="5.875" style="360" customWidth="1"/>
    <col min="6421" max="6421" width="8.75" style="360" customWidth="1"/>
    <col min="6422" max="6422" width="9.25" style="360" customWidth="1"/>
    <col min="6423" max="6423" width="8" style="360" customWidth="1"/>
    <col min="6424" max="6428" width="0" style="360" hidden="1" customWidth="1"/>
    <col min="6429" max="6656" width="9" style="360"/>
    <col min="6657" max="6657" width="4.5" style="360" customWidth="1"/>
    <col min="6658" max="6658" width="19.125" style="360" bestFit="1" customWidth="1"/>
    <col min="6659" max="6659" width="17.375" style="360" customWidth="1"/>
    <col min="6660" max="6660" width="5" style="360" customWidth="1"/>
    <col min="6661" max="6661" width="8.125" style="360" customWidth="1"/>
    <col min="6662" max="6662" width="5" style="360" customWidth="1"/>
    <col min="6663" max="6663" width="8.125" style="360" customWidth="1"/>
    <col min="6664" max="6664" width="5" style="360" customWidth="1"/>
    <col min="6665" max="6665" width="8.125" style="360" customWidth="1"/>
    <col min="6666" max="6666" width="5" style="360" customWidth="1"/>
    <col min="6667" max="6667" width="8.125" style="360" customWidth="1"/>
    <col min="6668" max="6668" width="5" style="360" customWidth="1"/>
    <col min="6669" max="6669" width="8.125" style="360" customWidth="1"/>
    <col min="6670" max="6670" width="5" style="360" customWidth="1"/>
    <col min="6671" max="6671" width="8.125" style="360" customWidth="1"/>
    <col min="6672" max="6672" width="5" style="360" customWidth="1"/>
    <col min="6673" max="6673" width="8.125" style="360" customWidth="1"/>
    <col min="6674" max="6674" width="5" style="360" customWidth="1"/>
    <col min="6675" max="6675" width="8.125" style="360" customWidth="1"/>
    <col min="6676" max="6676" width="5.875" style="360" customWidth="1"/>
    <col min="6677" max="6677" width="8.75" style="360" customWidth="1"/>
    <col min="6678" max="6678" width="9.25" style="360" customWidth="1"/>
    <col min="6679" max="6679" width="8" style="360" customWidth="1"/>
    <col min="6680" max="6684" width="0" style="360" hidden="1" customWidth="1"/>
    <col min="6685" max="6912" width="9" style="360"/>
    <col min="6913" max="6913" width="4.5" style="360" customWidth="1"/>
    <col min="6914" max="6914" width="19.125" style="360" bestFit="1" customWidth="1"/>
    <col min="6915" max="6915" width="17.375" style="360" customWidth="1"/>
    <col min="6916" max="6916" width="5" style="360" customWidth="1"/>
    <col min="6917" max="6917" width="8.125" style="360" customWidth="1"/>
    <col min="6918" max="6918" width="5" style="360" customWidth="1"/>
    <col min="6919" max="6919" width="8.125" style="360" customWidth="1"/>
    <col min="6920" max="6920" width="5" style="360" customWidth="1"/>
    <col min="6921" max="6921" width="8.125" style="360" customWidth="1"/>
    <col min="6922" max="6922" width="5" style="360" customWidth="1"/>
    <col min="6923" max="6923" width="8.125" style="360" customWidth="1"/>
    <col min="6924" max="6924" width="5" style="360" customWidth="1"/>
    <col min="6925" max="6925" width="8.125" style="360" customWidth="1"/>
    <col min="6926" max="6926" width="5" style="360" customWidth="1"/>
    <col min="6927" max="6927" width="8.125" style="360" customWidth="1"/>
    <col min="6928" max="6928" width="5" style="360" customWidth="1"/>
    <col min="6929" max="6929" width="8.125" style="360" customWidth="1"/>
    <col min="6930" max="6930" width="5" style="360" customWidth="1"/>
    <col min="6931" max="6931" width="8.125" style="360" customWidth="1"/>
    <col min="6932" max="6932" width="5.875" style="360" customWidth="1"/>
    <col min="6933" max="6933" width="8.75" style="360" customWidth="1"/>
    <col min="6934" max="6934" width="9.25" style="360" customWidth="1"/>
    <col min="6935" max="6935" width="8" style="360" customWidth="1"/>
    <col min="6936" max="6940" width="0" style="360" hidden="1" customWidth="1"/>
    <col min="6941" max="7168" width="9" style="360"/>
    <col min="7169" max="7169" width="4.5" style="360" customWidth="1"/>
    <col min="7170" max="7170" width="19.125" style="360" bestFit="1" customWidth="1"/>
    <col min="7171" max="7171" width="17.375" style="360" customWidth="1"/>
    <col min="7172" max="7172" width="5" style="360" customWidth="1"/>
    <col min="7173" max="7173" width="8.125" style="360" customWidth="1"/>
    <col min="7174" max="7174" width="5" style="360" customWidth="1"/>
    <col min="7175" max="7175" width="8.125" style="360" customWidth="1"/>
    <col min="7176" max="7176" width="5" style="360" customWidth="1"/>
    <col min="7177" max="7177" width="8.125" style="360" customWidth="1"/>
    <col min="7178" max="7178" width="5" style="360" customWidth="1"/>
    <col min="7179" max="7179" width="8.125" style="360" customWidth="1"/>
    <col min="7180" max="7180" width="5" style="360" customWidth="1"/>
    <col min="7181" max="7181" width="8.125" style="360" customWidth="1"/>
    <col min="7182" max="7182" width="5" style="360" customWidth="1"/>
    <col min="7183" max="7183" width="8.125" style="360" customWidth="1"/>
    <col min="7184" max="7184" width="5" style="360" customWidth="1"/>
    <col min="7185" max="7185" width="8.125" style="360" customWidth="1"/>
    <col min="7186" max="7186" width="5" style="360" customWidth="1"/>
    <col min="7187" max="7187" width="8.125" style="360" customWidth="1"/>
    <col min="7188" max="7188" width="5.875" style="360" customWidth="1"/>
    <col min="7189" max="7189" width="8.75" style="360" customWidth="1"/>
    <col min="7190" max="7190" width="9.25" style="360" customWidth="1"/>
    <col min="7191" max="7191" width="8" style="360" customWidth="1"/>
    <col min="7192" max="7196" width="0" style="360" hidden="1" customWidth="1"/>
    <col min="7197" max="7424" width="9" style="360"/>
    <col min="7425" max="7425" width="4.5" style="360" customWidth="1"/>
    <col min="7426" max="7426" width="19.125" style="360" bestFit="1" customWidth="1"/>
    <col min="7427" max="7427" width="17.375" style="360" customWidth="1"/>
    <col min="7428" max="7428" width="5" style="360" customWidth="1"/>
    <col min="7429" max="7429" width="8.125" style="360" customWidth="1"/>
    <col min="7430" max="7430" width="5" style="360" customWidth="1"/>
    <col min="7431" max="7431" width="8.125" style="360" customWidth="1"/>
    <col min="7432" max="7432" width="5" style="360" customWidth="1"/>
    <col min="7433" max="7433" width="8.125" style="360" customWidth="1"/>
    <col min="7434" max="7434" width="5" style="360" customWidth="1"/>
    <col min="7435" max="7435" width="8.125" style="360" customWidth="1"/>
    <col min="7436" max="7436" width="5" style="360" customWidth="1"/>
    <col min="7437" max="7437" width="8.125" style="360" customWidth="1"/>
    <col min="7438" max="7438" width="5" style="360" customWidth="1"/>
    <col min="7439" max="7439" width="8.125" style="360" customWidth="1"/>
    <col min="7440" max="7440" width="5" style="360" customWidth="1"/>
    <col min="7441" max="7441" width="8.125" style="360" customWidth="1"/>
    <col min="7442" max="7442" width="5" style="360" customWidth="1"/>
    <col min="7443" max="7443" width="8.125" style="360" customWidth="1"/>
    <col min="7444" max="7444" width="5.875" style="360" customWidth="1"/>
    <col min="7445" max="7445" width="8.75" style="360" customWidth="1"/>
    <col min="7446" max="7446" width="9.25" style="360" customWidth="1"/>
    <col min="7447" max="7447" width="8" style="360" customWidth="1"/>
    <col min="7448" max="7452" width="0" style="360" hidden="1" customWidth="1"/>
    <col min="7453" max="7680" width="9" style="360"/>
    <col min="7681" max="7681" width="4.5" style="360" customWidth="1"/>
    <col min="7682" max="7682" width="19.125" style="360" bestFit="1" customWidth="1"/>
    <col min="7683" max="7683" width="17.375" style="360" customWidth="1"/>
    <col min="7684" max="7684" width="5" style="360" customWidth="1"/>
    <col min="7685" max="7685" width="8.125" style="360" customWidth="1"/>
    <col min="7686" max="7686" width="5" style="360" customWidth="1"/>
    <col min="7687" max="7687" width="8.125" style="360" customWidth="1"/>
    <col min="7688" max="7688" width="5" style="360" customWidth="1"/>
    <col min="7689" max="7689" width="8.125" style="360" customWidth="1"/>
    <col min="7690" max="7690" width="5" style="360" customWidth="1"/>
    <col min="7691" max="7691" width="8.125" style="360" customWidth="1"/>
    <col min="7692" max="7692" width="5" style="360" customWidth="1"/>
    <col min="7693" max="7693" width="8.125" style="360" customWidth="1"/>
    <col min="7694" max="7694" width="5" style="360" customWidth="1"/>
    <col min="7695" max="7695" width="8.125" style="360" customWidth="1"/>
    <col min="7696" max="7696" width="5" style="360" customWidth="1"/>
    <col min="7697" max="7697" width="8.125" style="360" customWidth="1"/>
    <col min="7698" max="7698" width="5" style="360" customWidth="1"/>
    <col min="7699" max="7699" width="8.125" style="360" customWidth="1"/>
    <col min="7700" max="7700" width="5.875" style="360" customWidth="1"/>
    <col min="7701" max="7701" width="8.75" style="360" customWidth="1"/>
    <col min="7702" max="7702" width="9.25" style="360" customWidth="1"/>
    <col min="7703" max="7703" width="8" style="360" customWidth="1"/>
    <col min="7704" max="7708" width="0" style="360" hidden="1" customWidth="1"/>
    <col min="7709" max="7936" width="9" style="360"/>
    <col min="7937" max="7937" width="4.5" style="360" customWidth="1"/>
    <col min="7938" max="7938" width="19.125" style="360" bestFit="1" customWidth="1"/>
    <col min="7939" max="7939" width="17.375" style="360" customWidth="1"/>
    <col min="7940" max="7940" width="5" style="360" customWidth="1"/>
    <col min="7941" max="7941" width="8.125" style="360" customWidth="1"/>
    <col min="7942" max="7942" width="5" style="360" customWidth="1"/>
    <col min="7943" max="7943" width="8.125" style="360" customWidth="1"/>
    <col min="7944" max="7944" width="5" style="360" customWidth="1"/>
    <col min="7945" max="7945" width="8.125" style="360" customWidth="1"/>
    <col min="7946" max="7946" width="5" style="360" customWidth="1"/>
    <col min="7947" max="7947" width="8.125" style="360" customWidth="1"/>
    <col min="7948" max="7948" width="5" style="360" customWidth="1"/>
    <col min="7949" max="7949" width="8.125" style="360" customWidth="1"/>
    <col min="7950" max="7950" width="5" style="360" customWidth="1"/>
    <col min="7951" max="7951" width="8.125" style="360" customWidth="1"/>
    <col min="7952" max="7952" width="5" style="360" customWidth="1"/>
    <col min="7953" max="7953" width="8.125" style="360" customWidth="1"/>
    <col min="7954" max="7954" width="5" style="360" customWidth="1"/>
    <col min="7955" max="7955" width="8.125" style="360" customWidth="1"/>
    <col min="7956" max="7956" width="5.875" style="360" customWidth="1"/>
    <col min="7957" max="7957" width="8.75" style="360" customWidth="1"/>
    <col min="7958" max="7958" width="9.25" style="360" customWidth="1"/>
    <col min="7959" max="7959" width="8" style="360" customWidth="1"/>
    <col min="7960" max="7964" width="0" style="360" hidden="1" customWidth="1"/>
    <col min="7965" max="8192" width="9" style="360"/>
    <col min="8193" max="8193" width="4.5" style="360" customWidth="1"/>
    <col min="8194" max="8194" width="19.125" style="360" bestFit="1" customWidth="1"/>
    <col min="8195" max="8195" width="17.375" style="360" customWidth="1"/>
    <col min="8196" max="8196" width="5" style="360" customWidth="1"/>
    <col min="8197" max="8197" width="8.125" style="360" customWidth="1"/>
    <col min="8198" max="8198" width="5" style="360" customWidth="1"/>
    <col min="8199" max="8199" width="8.125" style="360" customWidth="1"/>
    <col min="8200" max="8200" width="5" style="360" customWidth="1"/>
    <col min="8201" max="8201" width="8.125" style="360" customWidth="1"/>
    <col min="8202" max="8202" width="5" style="360" customWidth="1"/>
    <col min="8203" max="8203" width="8.125" style="360" customWidth="1"/>
    <col min="8204" max="8204" width="5" style="360" customWidth="1"/>
    <col min="8205" max="8205" width="8.125" style="360" customWidth="1"/>
    <col min="8206" max="8206" width="5" style="360" customWidth="1"/>
    <col min="8207" max="8207" width="8.125" style="360" customWidth="1"/>
    <col min="8208" max="8208" width="5" style="360" customWidth="1"/>
    <col min="8209" max="8209" width="8.125" style="360" customWidth="1"/>
    <col min="8210" max="8210" width="5" style="360" customWidth="1"/>
    <col min="8211" max="8211" width="8.125" style="360" customWidth="1"/>
    <col min="8212" max="8212" width="5.875" style="360" customWidth="1"/>
    <col min="8213" max="8213" width="8.75" style="360" customWidth="1"/>
    <col min="8214" max="8214" width="9.25" style="360" customWidth="1"/>
    <col min="8215" max="8215" width="8" style="360" customWidth="1"/>
    <col min="8216" max="8220" width="0" style="360" hidden="1" customWidth="1"/>
    <col min="8221" max="8448" width="9" style="360"/>
    <col min="8449" max="8449" width="4.5" style="360" customWidth="1"/>
    <col min="8450" max="8450" width="19.125" style="360" bestFit="1" customWidth="1"/>
    <col min="8451" max="8451" width="17.375" style="360" customWidth="1"/>
    <col min="8452" max="8452" width="5" style="360" customWidth="1"/>
    <col min="8453" max="8453" width="8.125" style="360" customWidth="1"/>
    <col min="8454" max="8454" width="5" style="360" customWidth="1"/>
    <col min="8455" max="8455" width="8.125" style="360" customWidth="1"/>
    <col min="8456" max="8456" width="5" style="360" customWidth="1"/>
    <col min="8457" max="8457" width="8.125" style="360" customWidth="1"/>
    <col min="8458" max="8458" width="5" style="360" customWidth="1"/>
    <col min="8459" max="8459" width="8.125" style="360" customWidth="1"/>
    <col min="8460" max="8460" width="5" style="360" customWidth="1"/>
    <col min="8461" max="8461" width="8.125" style="360" customWidth="1"/>
    <col min="8462" max="8462" width="5" style="360" customWidth="1"/>
    <col min="8463" max="8463" width="8.125" style="360" customWidth="1"/>
    <col min="8464" max="8464" width="5" style="360" customWidth="1"/>
    <col min="8465" max="8465" width="8.125" style="360" customWidth="1"/>
    <col min="8466" max="8466" width="5" style="360" customWidth="1"/>
    <col min="8467" max="8467" width="8.125" style="360" customWidth="1"/>
    <col min="8468" max="8468" width="5.875" style="360" customWidth="1"/>
    <col min="8469" max="8469" width="8.75" style="360" customWidth="1"/>
    <col min="8470" max="8470" width="9.25" style="360" customWidth="1"/>
    <col min="8471" max="8471" width="8" style="360" customWidth="1"/>
    <col min="8472" max="8476" width="0" style="360" hidden="1" customWidth="1"/>
    <col min="8477" max="8704" width="9" style="360"/>
    <col min="8705" max="8705" width="4.5" style="360" customWidth="1"/>
    <col min="8706" max="8706" width="19.125" style="360" bestFit="1" customWidth="1"/>
    <col min="8707" max="8707" width="17.375" style="360" customWidth="1"/>
    <col min="8708" max="8708" width="5" style="360" customWidth="1"/>
    <col min="8709" max="8709" width="8.125" style="360" customWidth="1"/>
    <col min="8710" max="8710" width="5" style="360" customWidth="1"/>
    <col min="8711" max="8711" width="8.125" style="360" customWidth="1"/>
    <col min="8712" max="8712" width="5" style="360" customWidth="1"/>
    <col min="8713" max="8713" width="8.125" style="360" customWidth="1"/>
    <col min="8714" max="8714" width="5" style="360" customWidth="1"/>
    <col min="8715" max="8715" width="8.125" style="360" customWidth="1"/>
    <col min="8716" max="8716" width="5" style="360" customWidth="1"/>
    <col min="8717" max="8717" width="8.125" style="360" customWidth="1"/>
    <col min="8718" max="8718" width="5" style="360" customWidth="1"/>
    <col min="8719" max="8719" width="8.125" style="360" customWidth="1"/>
    <col min="8720" max="8720" width="5" style="360" customWidth="1"/>
    <col min="8721" max="8721" width="8.125" style="360" customWidth="1"/>
    <col min="8722" max="8722" width="5" style="360" customWidth="1"/>
    <col min="8723" max="8723" width="8.125" style="360" customWidth="1"/>
    <col min="8724" max="8724" width="5.875" style="360" customWidth="1"/>
    <col min="8725" max="8725" width="8.75" style="360" customWidth="1"/>
    <col min="8726" max="8726" width="9.25" style="360" customWidth="1"/>
    <col min="8727" max="8727" width="8" style="360" customWidth="1"/>
    <col min="8728" max="8732" width="0" style="360" hidden="1" customWidth="1"/>
    <col min="8733" max="8960" width="9" style="360"/>
    <col min="8961" max="8961" width="4.5" style="360" customWidth="1"/>
    <col min="8962" max="8962" width="19.125" style="360" bestFit="1" customWidth="1"/>
    <col min="8963" max="8963" width="17.375" style="360" customWidth="1"/>
    <col min="8964" max="8964" width="5" style="360" customWidth="1"/>
    <col min="8965" max="8965" width="8.125" style="360" customWidth="1"/>
    <col min="8966" max="8966" width="5" style="360" customWidth="1"/>
    <col min="8967" max="8967" width="8.125" style="360" customWidth="1"/>
    <col min="8968" max="8968" width="5" style="360" customWidth="1"/>
    <col min="8969" max="8969" width="8.125" style="360" customWidth="1"/>
    <col min="8970" max="8970" width="5" style="360" customWidth="1"/>
    <col min="8971" max="8971" width="8.125" style="360" customWidth="1"/>
    <col min="8972" max="8972" width="5" style="360" customWidth="1"/>
    <col min="8973" max="8973" width="8.125" style="360" customWidth="1"/>
    <col min="8974" max="8974" width="5" style="360" customWidth="1"/>
    <col min="8975" max="8975" width="8.125" style="360" customWidth="1"/>
    <col min="8976" max="8976" width="5" style="360" customWidth="1"/>
    <col min="8977" max="8977" width="8.125" style="360" customWidth="1"/>
    <col min="8978" max="8978" width="5" style="360" customWidth="1"/>
    <col min="8979" max="8979" width="8.125" style="360" customWidth="1"/>
    <col min="8980" max="8980" width="5.875" style="360" customWidth="1"/>
    <col min="8981" max="8981" width="8.75" style="360" customWidth="1"/>
    <col min="8982" max="8982" width="9.25" style="360" customWidth="1"/>
    <col min="8983" max="8983" width="8" style="360" customWidth="1"/>
    <col min="8984" max="8988" width="0" style="360" hidden="1" customWidth="1"/>
    <col min="8989" max="9216" width="9" style="360"/>
    <col min="9217" max="9217" width="4.5" style="360" customWidth="1"/>
    <col min="9218" max="9218" width="19.125" style="360" bestFit="1" customWidth="1"/>
    <col min="9219" max="9219" width="17.375" style="360" customWidth="1"/>
    <col min="9220" max="9220" width="5" style="360" customWidth="1"/>
    <col min="9221" max="9221" width="8.125" style="360" customWidth="1"/>
    <col min="9222" max="9222" width="5" style="360" customWidth="1"/>
    <col min="9223" max="9223" width="8.125" style="360" customWidth="1"/>
    <col min="9224" max="9224" width="5" style="360" customWidth="1"/>
    <col min="9225" max="9225" width="8.125" style="360" customWidth="1"/>
    <col min="9226" max="9226" width="5" style="360" customWidth="1"/>
    <col min="9227" max="9227" width="8.125" style="360" customWidth="1"/>
    <col min="9228" max="9228" width="5" style="360" customWidth="1"/>
    <col min="9229" max="9229" width="8.125" style="360" customWidth="1"/>
    <col min="9230" max="9230" width="5" style="360" customWidth="1"/>
    <col min="9231" max="9231" width="8.125" style="360" customWidth="1"/>
    <col min="9232" max="9232" width="5" style="360" customWidth="1"/>
    <col min="9233" max="9233" width="8.125" style="360" customWidth="1"/>
    <col min="9234" max="9234" width="5" style="360" customWidth="1"/>
    <col min="9235" max="9235" width="8.125" style="360" customWidth="1"/>
    <col min="9236" max="9236" width="5.875" style="360" customWidth="1"/>
    <col min="9237" max="9237" width="8.75" style="360" customWidth="1"/>
    <col min="9238" max="9238" width="9.25" style="360" customWidth="1"/>
    <col min="9239" max="9239" width="8" style="360" customWidth="1"/>
    <col min="9240" max="9244" width="0" style="360" hidden="1" customWidth="1"/>
    <col min="9245" max="9472" width="9" style="360"/>
    <col min="9473" max="9473" width="4.5" style="360" customWidth="1"/>
    <col min="9474" max="9474" width="19.125" style="360" bestFit="1" customWidth="1"/>
    <col min="9475" max="9475" width="17.375" style="360" customWidth="1"/>
    <col min="9476" max="9476" width="5" style="360" customWidth="1"/>
    <col min="9477" max="9477" width="8.125" style="360" customWidth="1"/>
    <col min="9478" max="9478" width="5" style="360" customWidth="1"/>
    <col min="9479" max="9479" width="8.125" style="360" customWidth="1"/>
    <col min="9480" max="9480" width="5" style="360" customWidth="1"/>
    <col min="9481" max="9481" width="8.125" style="360" customWidth="1"/>
    <col min="9482" max="9482" width="5" style="360" customWidth="1"/>
    <col min="9483" max="9483" width="8.125" style="360" customWidth="1"/>
    <col min="9484" max="9484" width="5" style="360" customWidth="1"/>
    <col min="9485" max="9485" width="8.125" style="360" customWidth="1"/>
    <col min="9486" max="9486" width="5" style="360" customWidth="1"/>
    <col min="9487" max="9487" width="8.125" style="360" customWidth="1"/>
    <col min="9488" max="9488" width="5" style="360" customWidth="1"/>
    <col min="9489" max="9489" width="8.125" style="360" customWidth="1"/>
    <col min="9490" max="9490" width="5" style="360" customWidth="1"/>
    <col min="9491" max="9491" width="8.125" style="360" customWidth="1"/>
    <col min="9492" max="9492" width="5.875" style="360" customWidth="1"/>
    <col min="9493" max="9493" width="8.75" style="360" customWidth="1"/>
    <col min="9494" max="9494" width="9.25" style="360" customWidth="1"/>
    <col min="9495" max="9495" width="8" style="360" customWidth="1"/>
    <col min="9496" max="9500" width="0" style="360" hidden="1" customWidth="1"/>
    <col min="9501" max="9728" width="9" style="360"/>
    <col min="9729" max="9729" width="4.5" style="360" customWidth="1"/>
    <col min="9730" max="9730" width="19.125" style="360" bestFit="1" customWidth="1"/>
    <col min="9731" max="9731" width="17.375" style="360" customWidth="1"/>
    <col min="9732" max="9732" width="5" style="360" customWidth="1"/>
    <col min="9733" max="9733" width="8.125" style="360" customWidth="1"/>
    <col min="9734" max="9734" width="5" style="360" customWidth="1"/>
    <col min="9735" max="9735" width="8.125" style="360" customWidth="1"/>
    <col min="9736" max="9736" width="5" style="360" customWidth="1"/>
    <col min="9737" max="9737" width="8.125" style="360" customWidth="1"/>
    <col min="9738" max="9738" width="5" style="360" customWidth="1"/>
    <col min="9739" max="9739" width="8.125" style="360" customWidth="1"/>
    <col min="9740" max="9740" width="5" style="360" customWidth="1"/>
    <col min="9741" max="9741" width="8.125" style="360" customWidth="1"/>
    <col min="9742" max="9742" width="5" style="360" customWidth="1"/>
    <col min="9743" max="9743" width="8.125" style="360" customWidth="1"/>
    <col min="9744" max="9744" width="5" style="360" customWidth="1"/>
    <col min="9745" max="9745" width="8.125" style="360" customWidth="1"/>
    <col min="9746" max="9746" width="5" style="360" customWidth="1"/>
    <col min="9747" max="9747" width="8.125" style="360" customWidth="1"/>
    <col min="9748" max="9748" width="5.875" style="360" customWidth="1"/>
    <col min="9749" max="9749" width="8.75" style="360" customWidth="1"/>
    <col min="9750" max="9750" width="9.25" style="360" customWidth="1"/>
    <col min="9751" max="9751" width="8" style="360" customWidth="1"/>
    <col min="9752" max="9756" width="0" style="360" hidden="1" customWidth="1"/>
    <col min="9757" max="9984" width="9" style="360"/>
    <col min="9985" max="9985" width="4.5" style="360" customWidth="1"/>
    <col min="9986" max="9986" width="19.125" style="360" bestFit="1" customWidth="1"/>
    <col min="9987" max="9987" width="17.375" style="360" customWidth="1"/>
    <col min="9988" max="9988" width="5" style="360" customWidth="1"/>
    <col min="9989" max="9989" width="8.125" style="360" customWidth="1"/>
    <col min="9990" max="9990" width="5" style="360" customWidth="1"/>
    <col min="9991" max="9991" width="8.125" style="360" customWidth="1"/>
    <col min="9992" max="9992" width="5" style="360" customWidth="1"/>
    <col min="9993" max="9993" width="8.125" style="360" customWidth="1"/>
    <col min="9994" max="9994" width="5" style="360" customWidth="1"/>
    <col min="9995" max="9995" width="8.125" style="360" customWidth="1"/>
    <col min="9996" max="9996" width="5" style="360" customWidth="1"/>
    <col min="9997" max="9997" width="8.125" style="360" customWidth="1"/>
    <col min="9998" max="9998" width="5" style="360" customWidth="1"/>
    <col min="9999" max="9999" width="8.125" style="360" customWidth="1"/>
    <col min="10000" max="10000" width="5" style="360" customWidth="1"/>
    <col min="10001" max="10001" width="8.125" style="360" customWidth="1"/>
    <col min="10002" max="10002" width="5" style="360" customWidth="1"/>
    <col min="10003" max="10003" width="8.125" style="360" customWidth="1"/>
    <col min="10004" max="10004" width="5.875" style="360" customWidth="1"/>
    <col min="10005" max="10005" width="8.75" style="360" customWidth="1"/>
    <col min="10006" max="10006" width="9.25" style="360" customWidth="1"/>
    <col min="10007" max="10007" width="8" style="360" customWidth="1"/>
    <col min="10008" max="10012" width="0" style="360" hidden="1" customWidth="1"/>
    <col min="10013" max="10240" width="9" style="360"/>
    <col min="10241" max="10241" width="4.5" style="360" customWidth="1"/>
    <col min="10242" max="10242" width="19.125" style="360" bestFit="1" customWidth="1"/>
    <col min="10243" max="10243" width="17.375" style="360" customWidth="1"/>
    <col min="10244" max="10244" width="5" style="360" customWidth="1"/>
    <col min="10245" max="10245" width="8.125" style="360" customWidth="1"/>
    <col min="10246" max="10246" width="5" style="360" customWidth="1"/>
    <col min="10247" max="10247" width="8.125" style="360" customWidth="1"/>
    <col min="10248" max="10248" width="5" style="360" customWidth="1"/>
    <col min="10249" max="10249" width="8.125" style="360" customWidth="1"/>
    <col min="10250" max="10250" width="5" style="360" customWidth="1"/>
    <col min="10251" max="10251" width="8.125" style="360" customWidth="1"/>
    <col min="10252" max="10252" width="5" style="360" customWidth="1"/>
    <col min="10253" max="10253" width="8.125" style="360" customWidth="1"/>
    <col min="10254" max="10254" width="5" style="360" customWidth="1"/>
    <col min="10255" max="10255" width="8.125" style="360" customWidth="1"/>
    <col min="10256" max="10256" width="5" style="360" customWidth="1"/>
    <col min="10257" max="10257" width="8.125" style="360" customWidth="1"/>
    <col min="10258" max="10258" width="5" style="360" customWidth="1"/>
    <col min="10259" max="10259" width="8.125" style="360" customWidth="1"/>
    <col min="10260" max="10260" width="5.875" style="360" customWidth="1"/>
    <col min="10261" max="10261" width="8.75" style="360" customWidth="1"/>
    <col min="10262" max="10262" width="9.25" style="360" customWidth="1"/>
    <col min="10263" max="10263" width="8" style="360" customWidth="1"/>
    <col min="10264" max="10268" width="0" style="360" hidden="1" customWidth="1"/>
    <col min="10269" max="10496" width="9" style="360"/>
    <col min="10497" max="10497" width="4.5" style="360" customWidth="1"/>
    <col min="10498" max="10498" width="19.125" style="360" bestFit="1" customWidth="1"/>
    <col min="10499" max="10499" width="17.375" style="360" customWidth="1"/>
    <col min="10500" max="10500" width="5" style="360" customWidth="1"/>
    <col min="10501" max="10501" width="8.125" style="360" customWidth="1"/>
    <col min="10502" max="10502" width="5" style="360" customWidth="1"/>
    <col min="10503" max="10503" width="8.125" style="360" customWidth="1"/>
    <col min="10504" max="10504" width="5" style="360" customWidth="1"/>
    <col min="10505" max="10505" width="8.125" style="360" customWidth="1"/>
    <col min="10506" max="10506" width="5" style="360" customWidth="1"/>
    <col min="10507" max="10507" width="8.125" style="360" customWidth="1"/>
    <col min="10508" max="10508" width="5" style="360" customWidth="1"/>
    <col min="10509" max="10509" width="8.125" style="360" customWidth="1"/>
    <col min="10510" max="10510" width="5" style="360" customWidth="1"/>
    <col min="10511" max="10511" width="8.125" style="360" customWidth="1"/>
    <col min="10512" max="10512" width="5" style="360" customWidth="1"/>
    <col min="10513" max="10513" width="8.125" style="360" customWidth="1"/>
    <col min="10514" max="10514" width="5" style="360" customWidth="1"/>
    <col min="10515" max="10515" width="8.125" style="360" customWidth="1"/>
    <col min="10516" max="10516" width="5.875" style="360" customWidth="1"/>
    <col min="10517" max="10517" width="8.75" style="360" customWidth="1"/>
    <col min="10518" max="10518" width="9.25" style="360" customWidth="1"/>
    <col min="10519" max="10519" width="8" style="360" customWidth="1"/>
    <col min="10520" max="10524" width="0" style="360" hidden="1" customWidth="1"/>
    <col min="10525" max="10752" width="9" style="360"/>
    <col min="10753" max="10753" width="4.5" style="360" customWidth="1"/>
    <col min="10754" max="10754" width="19.125" style="360" bestFit="1" customWidth="1"/>
    <col min="10755" max="10755" width="17.375" style="360" customWidth="1"/>
    <col min="10756" max="10756" width="5" style="360" customWidth="1"/>
    <col min="10757" max="10757" width="8.125" style="360" customWidth="1"/>
    <col min="10758" max="10758" width="5" style="360" customWidth="1"/>
    <col min="10759" max="10759" width="8.125" style="360" customWidth="1"/>
    <col min="10760" max="10760" width="5" style="360" customWidth="1"/>
    <col min="10761" max="10761" width="8.125" style="360" customWidth="1"/>
    <col min="10762" max="10762" width="5" style="360" customWidth="1"/>
    <col min="10763" max="10763" width="8.125" style="360" customWidth="1"/>
    <col min="10764" max="10764" width="5" style="360" customWidth="1"/>
    <col min="10765" max="10765" width="8.125" style="360" customWidth="1"/>
    <col min="10766" max="10766" width="5" style="360" customWidth="1"/>
    <col min="10767" max="10767" width="8.125" style="360" customWidth="1"/>
    <col min="10768" max="10768" width="5" style="360" customWidth="1"/>
    <col min="10769" max="10769" width="8.125" style="360" customWidth="1"/>
    <col min="10770" max="10770" width="5" style="360" customWidth="1"/>
    <col min="10771" max="10771" width="8.125" style="360" customWidth="1"/>
    <col min="10772" max="10772" width="5.875" style="360" customWidth="1"/>
    <col min="10773" max="10773" width="8.75" style="360" customWidth="1"/>
    <col min="10774" max="10774" width="9.25" style="360" customWidth="1"/>
    <col min="10775" max="10775" width="8" style="360" customWidth="1"/>
    <col min="10776" max="10780" width="0" style="360" hidden="1" customWidth="1"/>
    <col min="10781" max="11008" width="9" style="360"/>
    <col min="11009" max="11009" width="4.5" style="360" customWidth="1"/>
    <col min="11010" max="11010" width="19.125" style="360" bestFit="1" customWidth="1"/>
    <col min="11011" max="11011" width="17.375" style="360" customWidth="1"/>
    <col min="11012" max="11012" width="5" style="360" customWidth="1"/>
    <col min="11013" max="11013" width="8.125" style="360" customWidth="1"/>
    <col min="11014" max="11014" width="5" style="360" customWidth="1"/>
    <col min="11015" max="11015" width="8.125" style="360" customWidth="1"/>
    <col min="11016" max="11016" width="5" style="360" customWidth="1"/>
    <col min="11017" max="11017" width="8.125" style="360" customWidth="1"/>
    <col min="11018" max="11018" width="5" style="360" customWidth="1"/>
    <col min="11019" max="11019" width="8.125" style="360" customWidth="1"/>
    <col min="11020" max="11020" width="5" style="360" customWidth="1"/>
    <col min="11021" max="11021" width="8.125" style="360" customWidth="1"/>
    <col min="11022" max="11022" width="5" style="360" customWidth="1"/>
    <col min="11023" max="11023" width="8.125" style="360" customWidth="1"/>
    <col min="11024" max="11024" width="5" style="360" customWidth="1"/>
    <col min="11025" max="11025" width="8.125" style="360" customWidth="1"/>
    <col min="11026" max="11026" width="5" style="360" customWidth="1"/>
    <col min="11027" max="11027" width="8.125" style="360" customWidth="1"/>
    <col min="11028" max="11028" width="5.875" style="360" customWidth="1"/>
    <col min="11029" max="11029" width="8.75" style="360" customWidth="1"/>
    <col min="11030" max="11030" width="9.25" style="360" customWidth="1"/>
    <col min="11031" max="11031" width="8" style="360" customWidth="1"/>
    <col min="11032" max="11036" width="0" style="360" hidden="1" customWidth="1"/>
    <col min="11037" max="11264" width="9" style="360"/>
    <col min="11265" max="11265" width="4.5" style="360" customWidth="1"/>
    <col min="11266" max="11266" width="19.125" style="360" bestFit="1" customWidth="1"/>
    <col min="11267" max="11267" width="17.375" style="360" customWidth="1"/>
    <col min="11268" max="11268" width="5" style="360" customWidth="1"/>
    <col min="11269" max="11269" width="8.125" style="360" customWidth="1"/>
    <col min="11270" max="11270" width="5" style="360" customWidth="1"/>
    <col min="11271" max="11271" width="8.125" style="360" customWidth="1"/>
    <col min="11272" max="11272" width="5" style="360" customWidth="1"/>
    <col min="11273" max="11273" width="8.125" style="360" customWidth="1"/>
    <col min="11274" max="11274" width="5" style="360" customWidth="1"/>
    <col min="11275" max="11275" width="8.125" style="360" customWidth="1"/>
    <col min="11276" max="11276" width="5" style="360" customWidth="1"/>
    <col min="11277" max="11277" width="8.125" style="360" customWidth="1"/>
    <col min="11278" max="11278" width="5" style="360" customWidth="1"/>
    <col min="11279" max="11279" width="8.125" style="360" customWidth="1"/>
    <col min="11280" max="11280" width="5" style="360" customWidth="1"/>
    <col min="11281" max="11281" width="8.125" style="360" customWidth="1"/>
    <col min="11282" max="11282" width="5" style="360" customWidth="1"/>
    <col min="11283" max="11283" width="8.125" style="360" customWidth="1"/>
    <col min="11284" max="11284" width="5.875" style="360" customWidth="1"/>
    <col min="11285" max="11285" width="8.75" style="360" customWidth="1"/>
    <col min="11286" max="11286" width="9.25" style="360" customWidth="1"/>
    <col min="11287" max="11287" width="8" style="360" customWidth="1"/>
    <col min="11288" max="11292" width="0" style="360" hidden="1" customWidth="1"/>
    <col min="11293" max="11520" width="9" style="360"/>
    <col min="11521" max="11521" width="4.5" style="360" customWidth="1"/>
    <col min="11522" max="11522" width="19.125" style="360" bestFit="1" customWidth="1"/>
    <col min="11523" max="11523" width="17.375" style="360" customWidth="1"/>
    <col min="11524" max="11524" width="5" style="360" customWidth="1"/>
    <col min="11525" max="11525" width="8.125" style="360" customWidth="1"/>
    <col min="11526" max="11526" width="5" style="360" customWidth="1"/>
    <col min="11527" max="11527" width="8.125" style="360" customWidth="1"/>
    <col min="11528" max="11528" width="5" style="360" customWidth="1"/>
    <col min="11529" max="11529" width="8.125" style="360" customWidth="1"/>
    <col min="11530" max="11530" width="5" style="360" customWidth="1"/>
    <col min="11531" max="11531" width="8.125" style="360" customWidth="1"/>
    <col min="11532" max="11532" width="5" style="360" customWidth="1"/>
    <col min="11533" max="11533" width="8.125" style="360" customWidth="1"/>
    <col min="11534" max="11534" width="5" style="360" customWidth="1"/>
    <col min="11535" max="11535" width="8.125" style="360" customWidth="1"/>
    <col min="11536" max="11536" width="5" style="360" customWidth="1"/>
    <col min="11537" max="11537" width="8.125" style="360" customWidth="1"/>
    <col min="11538" max="11538" width="5" style="360" customWidth="1"/>
    <col min="11539" max="11539" width="8.125" style="360" customWidth="1"/>
    <col min="11540" max="11540" width="5.875" style="360" customWidth="1"/>
    <col min="11541" max="11541" width="8.75" style="360" customWidth="1"/>
    <col min="11542" max="11542" width="9.25" style="360" customWidth="1"/>
    <col min="11543" max="11543" width="8" style="360" customWidth="1"/>
    <col min="11544" max="11548" width="0" style="360" hidden="1" customWidth="1"/>
    <col min="11549" max="11776" width="9" style="360"/>
    <col min="11777" max="11777" width="4.5" style="360" customWidth="1"/>
    <col min="11778" max="11778" width="19.125" style="360" bestFit="1" customWidth="1"/>
    <col min="11779" max="11779" width="17.375" style="360" customWidth="1"/>
    <col min="11780" max="11780" width="5" style="360" customWidth="1"/>
    <col min="11781" max="11781" width="8.125" style="360" customWidth="1"/>
    <col min="11782" max="11782" width="5" style="360" customWidth="1"/>
    <col min="11783" max="11783" width="8.125" style="360" customWidth="1"/>
    <col min="11784" max="11784" width="5" style="360" customWidth="1"/>
    <col min="11785" max="11785" width="8.125" style="360" customWidth="1"/>
    <col min="11786" max="11786" width="5" style="360" customWidth="1"/>
    <col min="11787" max="11787" width="8.125" style="360" customWidth="1"/>
    <col min="11788" max="11788" width="5" style="360" customWidth="1"/>
    <col min="11789" max="11789" width="8.125" style="360" customWidth="1"/>
    <col min="11790" max="11790" width="5" style="360" customWidth="1"/>
    <col min="11791" max="11791" width="8.125" style="360" customWidth="1"/>
    <col min="11792" max="11792" width="5" style="360" customWidth="1"/>
    <col min="11793" max="11793" width="8.125" style="360" customWidth="1"/>
    <col min="11794" max="11794" width="5" style="360" customWidth="1"/>
    <col min="11795" max="11795" width="8.125" style="360" customWidth="1"/>
    <col min="11796" max="11796" width="5.875" style="360" customWidth="1"/>
    <col min="11797" max="11797" width="8.75" style="360" customWidth="1"/>
    <col min="11798" max="11798" width="9.25" style="360" customWidth="1"/>
    <col min="11799" max="11799" width="8" style="360" customWidth="1"/>
    <col min="11800" max="11804" width="0" style="360" hidden="1" customWidth="1"/>
    <col min="11805" max="12032" width="9" style="360"/>
    <col min="12033" max="12033" width="4.5" style="360" customWidth="1"/>
    <col min="12034" max="12034" width="19.125" style="360" bestFit="1" customWidth="1"/>
    <col min="12035" max="12035" width="17.375" style="360" customWidth="1"/>
    <col min="12036" max="12036" width="5" style="360" customWidth="1"/>
    <col min="12037" max="12037" width="8.125" style="360" customWidth="1"/>
    <col min="12038" max="12038" width="5" style="360" customWidth="1"/>
    <col min="12039" max="12039" width="8.125" style="360" customWidth="1"/>
    <col min="12040" max="12040" width="5" style="360" customWidth="1"/>
    <col min="12041" max="12041" width="8.125" style="360" customWidth="1"/>
    <col min="12042" max="12042" width="5" style="360" customWidth="1"/>
    <col min="12043" max="12043" width="8.125" style="360" customWidth="1"/>
    <col min="12044" max="12044" width="5" style="360" customWidth="1"/>
    <col min="12045" max="12045" width="8.125" style="360" customWidth="1"/>
    <col min="12046" max="12046" width="5" style="360" customWidth="1"/>
    <col min="12047" max="12047" width="8.125" style="360" customWidth="1"/>
    <col min="12048" max="12048" width="5" style="360" customWidth="1"/>
    <col min="12049" max="12049" width="8.125" style="360" customWidth="1"/>
    <col min="12050" max="12050" width="5" style="360" customWidth="1"/>
    <col min="12051" max="12051" width="8.125" style="360" customWidth="1"/>
    <col min="12052" max="12052" width="5.875" style="360" customWidth="1"/>
    <col min="12053" max="12053" width="8.75" style="360" customWidth="1"/>
    <col min="12054" max="12054" width="9.25" style="360" customWidth="1"/>
    <col min="12055" max="12055" width="8" style="360" customWidth="1"/>
    <col min="12056" max="12060" width="0" style="360" hidden="1" customWidth="1"/>
    <col min="12061" max="12288" width="9" style="360"/>
    <col min="12289" max="12289" width="4.5" style="360" customWidth="1"/>
    <col min="12290" max="12290" width="19.125" style="360" bestFit="1" customWidth="1"/>
    <col min="12291" max="12291" width="17.375" style="360" customWidth="1"/>
    <col min="12292" max="12292" width="5" style="360" customWidth="1"/>
    <col min="12293" max="12293" width="8.125" style="360" customWidth="1"/>
    <col min="12294" max="12294" width="5" style="360" customWidth="1"/>
    <col min="12295" max="12295" width="8.125" style="360" customWidth="1"/>
    <col min="12296" max="12296" width="5" style="360" customWidth="1"/>
    <col min="12297" max="12297" width="8.125" style="360" customWidth="1"/>
    <col min="12298" max="12298" width="5" style="360" customWidth="1"/>
    <col min="12299" max="12299" width="8.125" style="360" customWidth="1"/>
    <col min="12300" max="12300" width="5" style="360" customWidth="1"/>
    <col min="12301" max="12301" width="8.125" style="360" customWidth="1"/>
    <col min="12302" max="12302" width="5" style="360" customWidth="1"/>
    <col min="12303" max="12303" width="8.125" style="360" customWidth="1"/>
    <col min="12304" max="12304" width="5" style="360" customWidth="1"/>
    <col min="12305" max="12305" width="8.125" style="360" customWidth="1"/>
    <col min="12306" max="12306" width="5" style="360" customWidth="1"/>
    <col min="12307" max="12307" width="8.125" style="360" customWidth="1"/>
    <col min="12308" max="12308" width="5.875" style="360" customWidth="1"/>
    <col min="12309" max="12309" width="8.75" style="360" customWidth="1"/>
    <col min="12310" max="12310" width="9.25" style="360" customWidth="1"/>
    <col min="12311" max="12311" width="8" style="360" customWidth="1"/>
    <col min="12312" max="12316" width="0" style="360" hidden="1" customWidth="1"/>
    <col min="12317" max="12544" width="9" style="360"/>
    <col min="12545" max="12545" width="4.5" style="360" customWidth="1"/>
    <col min="12546" max="12546" width="19.125" style="360" bestFit="1" customWidth="1"/>
    <col min="12547" max="12547" width="17.375" style="360" customWidth="1"/>
    <col min="12548" max="12548" width="5" style="360" customWidth="1"/>
    <col min="12549" max="12549" width="8.125" style="360" customWidth="1"/>
    <col min="12550" max="12550" width="5" style="360" customWidth="1"/>
    <col min="12551" max="12551" width="8.125" style="360" customWidth="1"/>
    <col min="12552" max="12552" width="5" style="360" customWidth="1"/>
    <col min="12553" max="12553" width="8.125" style="360" customWidth="1"/>
    <col min="12554" max="12554" width="5" style="360" customWidth="1"/>
    <col min="12555" max="12555" width="8.125" style="360" customWidth="1"/>
    <col min="12556" max="12556" width="5" style="360" customWidth="1"/>
    <col min="12557" max="12557" width="8.125" style="360" customWidth="1"/>
    <col min="12558" max="12558" width="5" style="360" customWidth="1"/>
    <col min="12559" max="12559" width="8.125" style="360" customWidth="1"/>
    <col min="12560" max="12560" width="5" style="360" customWidth="1"/>
    <col min="12561" max="12561" width="8.125" style="360" customWidth="1"/>
    <col min="12562" max="12562" width="5" style="360" customWidth="1"/>
    <col min="12563" max="12563" width="8.125" style="360" customWidth="1"/>
    <col min="12564" max="12564" width="5.875" style="360" customWidth="1"/>
    <col min="12565" max="12565" width="8.75" style="360" customWidth="1"/>
    <col min="12566" max="12566" width="9.25" style="360" customWidth="1"/>
    <col min="12567" max="12567" width="8" style="360" customWidth="1"/>
    <col min="12568" max="12572" width="0" style="360" hidden="1" customWidth="1"/>
    <col min="12573" max="12800" width="9" style="360"/>
    <col min="12801" max="12801" width="4.5" style="360" customWidth="1"/>
    <col min="12802" max="12802" width="19.125" style="360" bestFit="1" customWidth="1"/>
    <col min="12803" max="12803" width="17.375" style="360" customWidth="1"/>
    <col min="12804" max="12804" width="5" style="360" customWidth="1"/>
    <col min="12805" max="12805" width="8.125" style="360" customWidth="1"/>
    <col min="12806" max="12806" width="5" style="360" customWidth="1"/>
    <col min="12807" max="12807" width="8.125" style="360" customWidth="1"/>
    <col min="12808" max="12808" width="5" style="360" customWidth="1"/>
    <col min="12809" max="12809" width="8.125" style="360" customWidth="1"/>
    <col min="12810" max="12810" width="5" style="360" customWidth="1"/>
    <col min="12811" max="12811" width="8.125" style="360" customWidth="1"/>
    <col min="12812" max="12812" width="5" style="360" customWidth="1"/>
    <col min="12813" max="12813" width="8.125" style="360" customWidth="1"/>
    <col min="12814" max="12814" width="5" style="360" customWidth="1"/>
    <col min="12815" max="12815" width="8.125" style="360" customWidth="1"/>
    <col min="12816" max="12816" width="5" style="360" customWidth="1"/>
    <col min="12817" max="12817" width="8.125" style="360" customWidth="1"/>
    <col min="12818" max="12818" width="5" style="360" customWidth="1"/>
    <col min="12819" max="12819" width="8.125" style="360" customWidth="1"/>
    <col min="12820" max="12820" width="5.875" style="360" customWidth="1"/>
    <col min="12821" max="12821" width="8.75" style="360" customWidth="1"/>
    <col min="12822" max="12822" width="9.25" style="360" customWidth="1"/>
    <col min="12823" max="12823" width="8" style="360" customWidth="1"/>
    <col min="12824" max="12828" width="0" style="360" hidden="1" customWidth="1"/>
    <col min="12829" max="13056" width="9" style="360"/>
    <col min="13057" max="13057" width="4.5" style="360" customWidth="1"/>
    <col min="13058" max="13058" width="19.125" style="360" bestFit="1" customWidth="1"/>
    <col min="13059" max="13059" width="17.375" style="360" customWidth="1"/>
    <col min="13060" max="13060" width="5" style="360" customWidth="1"/>
    <col min="13061" max="13061" width="8.125" style="360" customWidth="1"/>
    <col min="13062" max="13062" width="5" style="360" customWidth="1"/>
    <col min="13063" max="13063" width="8.125" style="360" customWidth="1"/>
    <col min="13064" max="13064" width="5" style="360" customWidth="1"/>
    <col min="13065" max="13065" width="8.125" style="360" customWidth="1"/>
    <col min="13066" max="13066" width="5" style="360" customWidth="1"/>
    <col min="13067" max="13067" width="8.125" style="360" customWidth="1"/>
    <col min="13068" max="13068" width="5" style="360" customWidth="1"/>
    <col min="13069" max="13069" width="8.125" style="360" customWidth="1"/>
    <col min="13070" max="13070" width="5" style="360" customWidth="1"/>
    <col min="13071" max="13071" width="8.125" style="360" customWidth="1"/>
    <col min="13072" max="13072" width="5" style="360" customWidth="1"/>
    <col min="13073" max="13073" width="8.125" style="360" customWidth="1"/>
    <col min="13074" max="13074" width="5" style="360" customWidth="1"/>
    <col min="13075" max="13075" width="8.125" style="360" customWidth="1"/>
    <col min="13076" max="13076" width="5.875" style="360" customWidth="1"/>
    <col min="13077" max="13077" width="8.75" style="360" customWidth="1"/>
    <col min="13078" max="13078" width="9.25" style="360" customWidth="1"/>
    <col min="13079" max="13079" width="8" style="360" customWidth="1"/>
    <col min="13080" max="13084" width="0" style="360" hidden="1" customWidth="1"/>
    <col min="13085" max="13312" width="9" style="360"/>
    <col min="13313" max="13313" width="4.5" style="360" customWidth="1"/>
    <col min="13314" max="13314" width="19.125" style="360" bestFit="1" customWidth="1"/>
    <col min="13315" max="13315" width="17.375" style="360" customWidth="1"/>
    <col min="13316" max="13316" width="5" style="360" customWidth="1"/>
    <col min="13317" max="13317" width="8.125" style="360" customWidth="1"/>
    <col min="13318" max="13318" width="5" style="360" customWidth="1"/>
    <col min="13319" max="13319" width="8.125" style="360" customWidth="1"/>
    <col min="13320" max="13320" width="5" style="360" customWidth="1"/>
    <col min="13321" max="13321" width="8.125" style="360" customWidth="1"/>
    <col min="13322" max="13322" width="5" style="360" customWidth="1"/>
    <col min="13323" max="13323" width="8.125" style="360" customWidth="1"/>
    <col min="13324" max="13324" width="5" style="360" customWidth="1"/>
    <col min="13325" max="13325" width="8.125" style="360" customWidth="1"/>
    <col min="13326" max="13326" width="5" style="360" customWidth="1"/>
    <col min="13327" max="13327" width="8.125" style="360" customWidth="1"/>
    <col min="13328" max="13328" width="5" style="360" customWidth="1"/>
    <col min="13329" max="13329" width="8.125" style="360" customWidth="1"/>
    <col min="13330" max="13330" width="5" style="360" customWidth="1"/>
    <col min="13331" max="13331" width="8.125" style="360" customWidth="1"/>
    <col min="13332" max="13332" width="5.875" style="360" customWidth="1"/>
    <col min="13333" max="13333" width="8.75" style="360" customWidth="1"/>
    <col min="13334" max="13334" width="9.25" style="360" customWidth="1"/>
    <col min="13335" max="13335" width="8" style="360" customWidth="1"/>
    <col min="13336" max="13340" width="0" style="360" hidden="1" customWidth="1"/>
    <col min="13341" max="13568" width="9" style="360"/>
    <col min="13569" max="13569" width="4.5" style="360" customWidth="1"/>
    <col min="13570" max="13570" width="19.125" style="360" bestFit="1" customWidth="1"/>
    <col min="13571" max="13571" width="17.375" style="360" customWidth="1"/>
    <col min="13572" max="13572" width="5" style="360" customWidth="1"/>
    <col min="13573" max="13573" width="8.125" style="360" customWidth="1"/>
    <col min="13574" max="13574" width="5" style="360" customWidth="1"/>
    <col min="13575" max="13575" width="8.125" style="360" customWidth="1"/>
    <col min="13576" max="13576" width="5" style="360" customWidth="1"/>
    <col min="13577" max="13577" width="8.125" style="360" customWidth="1"/>
    <col min="13578" max="13578" width="5" style="360" customWidth="1"/>
    <col min="13579" max="13579" width="8.125" style="360" customWidth="1"/>
    <col min="13580" max="13580" width="5" style="360" customWidth="1"/>
    <col min="13581" max="13581" width="8.125" style="360" customWidth="1"/>
    <col min="13582" max="13582" width="5" style="360" customWidth="1"/>
    <col min="13583" max="13583" width="8.125" style="360" customWidth="1"/>
    <col min="13584" max="13584" width="5" style="360" customWidth="1"/>
    <col min="13585" max="13585" width="8.125" style="360" customWidth="1"/>
    <col min="13586" max="13586" width="5" style="360" customWidth="1"/>
    <col min="13587" max="13587" width="8.125" style="360" customWidth="1"/>
    <col min="13588" max="13588" width="5.875" style="360" customWidth="1"/>
    <col min="13589" max="13589" width="8.75" style="360" customWidth="1"/>
    <col min="13590" max="13590" width="9.25" style="360" customWidth="1"/>
    <col min="13591" max="13591" width="8" style="360" customWidth="1"/>
    <col min="13592" max="13596" width="0" style="360" hidden="1" customWidth="1"/>
    <col min="13597" max="13824" width="9" style="360"/>
    <col min="13825" max="13825" width="4.5" style="360" customWidth="1"/>
    <col min="13826" max="13826" width="19.125" style="360" bestFit="1" customWidth="1"/>
    <col min="13827" max="13827" width="17.375" style="360" customWidth="1"/>
    <col min="13828" max="13828" width="5" style="360" customWidth="1"/>
    <col min="13829" max="13829" width="8.125" style="360" customWidth="1"/>
    <col min="13830" max="13830" width="5" style="360" customWidth="1"/>
    <col min="13831" max="13831" width="8.125" style="360" customWidth="1"/>
    <col min="13832" max="13832" width="5" style="360" customWidth="1"/>
    <col min="13833" max="13833" width="8.125" style="360" customWidth="1"/>
    <col min="13834" max="13834" width="5" style="360" customWidth="1"/>
    <col min="13835" max="13835" width="8.125" style="360" customWidth="1"/>
    <col min="13836" max="13836" width="5" style="360" customWidth="1"/>
    <col min="13837" max="13837" width="8.125" style="360" customWidth="1"/>
    <col min="13838" max="13838" width="5" style="360" customWidth="1"/>
    <col min="13839" max="13839" width="8.125" style="360" customWidth="1"/>
    <col min="13840" max="13840" width="5" style="360" customWidth="1"/>
    <col min="13841" max="13841" width="8.125" style="360" customWidth="1"/>
    <col min="13842" max="13842" width="5" style="360" customWidth="1"/>
    <col min="13843" max="13843" width="8.125" style="360" customWidth="1"/>
    <col min="13844" max="13844" width="5.875" style="360" customWidth="1"/>
    <col min="13845" max="13845" width="8.75" style="360" customWidth="1"/>
    <col min="13846" max="13846" width="9.25" style="360" customWidth="1"/>
    <col min="13847" max="13847" width="8" style="360" customWidth="1"/>
    <col min="13848" max="13852" width="0" style="360" hidden="1" customWidth="1"/>
    <col min="13853" max="14080" width="9" style="360"/>
    <col min="14081" max="14081" width="4.5" style="360" customWidth="1"/>
    <col min="14082" max="14082" width="19.125" style="360" bestFit="1" customWidth="1"/>
    <col min="14083" max="14083" width="17.375" style="360" customWidth="1"/>
    <col min="14084" max="14084" width="5" style="360" customWidth="1"/>
    <col min="14085" max="14085" width="8.125" style="360" customWidth="1"/>
    <col min="14086" max="14086" width="5" style="360" customWidth="1"/>
    <col min="14087" max="14087" width="8.125" style="360" customWidth="1"/>
    <col min="14088" max="14088" width="5" style="360" customWidth="1"/>
    <col min="14089" max="14089" width="8.125" style="360" customWidth="1"/>
    <col min="14090" max="14090" width="5" style="360" customWidth="1"/>
    <col min="14091" max="14091" width="8.125" style="360" customWidth="1"/>
    <col min="14092" max="14092" width="5" style="360" customWidth="1"/>
    <col min="14093" max="14093" width="8.125" style="360" customWidth="1"/>
    <col min="14094" max="14094" width="5" style="360" customWidth="1"/>
    <col min="14095" max="14095" width="8.125" style="360" customWidth="1"/>
    <col min="14096" max="14096" width="5" style="360" customWidth="1"/>
    <col min="14097" max="14097" width="8.125" style="360" customWidth="1"/>
    <col min="14098" max="14098" width="5" style="360" customWidth="1"/>
    <col min="14099" max="14099" width="8.125" style="360" customWidth="1"/>
    <col min="14100" max="14100" width="5.875" style="360" customWidth="1"/>
    <col min="14101" max="14101" width="8.75" style="360" customWidth="1"/>
    <col min="14102" max="14102" width="9.25" style="360" customWidth="1"/>
    <col min="14103" max="14103" width="8" style="360" customWidth="1"/>
    <col min="14104" max="14108" width="0" style="360" hidden="1" customWidth="1"/>
    <col min="14109" max="14336" width="9" style="360"/>
    <col min="14337" max="14337" width="4.5" style="360" customWidth="1"/>
    <col min="14338" max="14338" width="19.125" style="360" bestFit="1" customWidth="1"/>
    <col min="14339" max="14339" width="17.375" style="360" customWidth="1"/>
    <col min="14340" max="14340" width="5" style="360" customWidth="1"/>
    <col min="14341" max="14341" width="8.125" style="360" customWidth="1"/>
    <col min="14342" max="14342" width="5" style="360" customWidth="1"/>
    <col min="14343" max="14343" width="8.125" style="360" customWidth="1"/>
    <col min="14344" max="14344" width="5" style="360" customWidth="1"/>
    <col min="14345" max="14345" width="8.125" style="360" customWidth="1"/>
    <col min="14346" max="14346" width="5" style="360" customWidth="1"/>
    <col min="14347" max="14347" width="8.125" style="360" customWidth="1"/>
    <col min="14348" max="14348" width="5" style="360" customWidth="1"/>
    <col min="14349" max="14349" width="8.125" style="360" customWidth="1"/>
    <col min="14350" max="14350" width="5" style="360" customWidth="1"/>
    <col min="14351" max="14351" width="8.125" style="360" customWidth="1"/>
    <col min="14352" max="14352" width="5" style="360" customWidth="1"/>
    <col min="14353" max="14353" width="8.125" style="360" customWidth="1"/>
    <col min="14354" max="14354" width="5" style="360" customWidth="1"/>
    <col min="14355" max="14355" width="8.125" style="360" customWidth="1"/>
    <col min="14356" max="14356" width="5.875" style="360" customWidth="1"/>
    <col min="14357" max="14357" width="8.75" style="360" customWidth="1"/>
    <col min="14358" max="14358" width="9.25" style="360" customWidth="1"/>
    <col min="14359" max="14359" width="8" style="360" customWidth="1"/>
    <col min="14360" max="14364" width="0" style="360" hidden="1" customWidth="1"/>
    <col min="14365" max="14592" width="9" style="360"/>
    <col min="14593" max="14593" width="4.5" style="360" customWidth="1"/>
    <col min="14594" max="14594" width="19.125" style="360" bestFit="1" customWidth="1"/>
    <col min="14595" max="14595" width="17.375" style="360" customWidth="1"/>
    <col min="14596" max="14596" width="5" style="360" customWidth="1"/>
    <col min="14597" max="14597" width="8.125" style="360" customWidth="1"/>
    <col min="14598" max="14598" width="5" style="360" customWidth="1"/>
    <col min="14599" max="14599" width="8.125" style="360" customWidth="1"/>
    <col min="14600" max="14600" width="5" style="360" customWidth="1"/>
    <col min="14601" max="14601" width="8.125" style="360" customWidth="1"/>
    <col min="14602" max="14602" width="5" style="360" customWidth="1"/>
    <col min="14603" max="14603" width="8.125" style="360" customWidth="1"/>
    <col min="14604" max="14604" width="5" style="360" customWidth="1"/>
    <col min="14605" max="14605" width="8.125" style="360" customWidth="1"/>
    <col min="14606" max="14606" width="5" style="360" customWidth="1"/>
    <col min="14607" max="14607" width="8.125" style="360" customWidth="1"/>
    <col min="14608" max="14608" width="5" style="360" customWidth="1"/>
    <col min="14609" max="14609" width="8.125" style="360" customWidth="1"/>
    <col min="14610" max="14610" width="5" style="360" customWidth="1"/>
    <col min="14611" max="14611" width="8.125" style="360" customWidth="1"/>
    <col min="14612" max="14612" width="5.875" style="360" customWidth="1"/>
    <col min="14613" max="14613" width="8.75" style="360" customWidth="1"/>
    <col min="14614" max="14614" width="9.25" style="360" customWidth="1"/>
    <col min="14615" max="14615" width="8" style="360" customWidth="1"/>
    <col min="14616" max="14620" width="0" style="360" hidden="1" customWidth="1"/>
    <col min="14621" max="14848" width="9" style="360"/>
    <col min="14849" max="14849" width="4.5" style="360" customWidth="1"/>
    <col min="14850" max="14850" width="19.125" style="360" bestFit="1" customWidth="1"/>
    <col min="14851" max="14851" width="17.375" style="360" customWidth="1"/>
    <col min="14852" max="14852" width="5" style="360" customWidth="1"/>
    <col min="14853" max="14853" width="8.125" style="360" customWidth="1"/>
    <col min="14854" max="14854" width="5" style="360" customWidth="1"/>
    <col min="14855" max="14855" width="8.125" style="360" customWidth="1"/>
    <col min="14856" max="14856" width="5" style="360" customWidth="1"/>
    <col min="14857" max="14857" width="8.125" style="360" customWidth="1"/>
    <col min="14858" max="14858" width="5" style="360" customWidth="1"/>
    <col min="14859" max="14859" width="8.125" style="360" customWidth="1"/>
    <col min="14860" max="14860" width="5" style="360" customWidth="1"/>
    <col min="14861" max="14861" width="8.125" style="360" customWidth="1"/>
    <col min="14862" max="14862" width="5" style="360" customWidth="1"/>
    <col min="14863" max="14863" width="8.125" style="360" customWidth="1"/>
    <col min="14864" max="14864" width="5" style="360" customWidth="1"/>
    <col min="14865" max="14865" width="8.125" style="360" customWidth="1"/>
    <col min="14866" max="14866" width="5" style="360" customWidth="1"/>
    <col min="14867" max="14867" width="8.125" style="360" customWidth="1"/>
    <col min="14868" max="14868" width="5.875" style="360" customWidth="1"/>
    <col min="14869" max="14869" width="8.75" style="360" customWidth="1"/>
    <col min="14870" max="14870" width="9.25" style="360" customWidth="1"/>
    <col min="14871" max="14871" width="8" style="360" customWidth="1"/>
    <col min="14872" max="14876" width="0" style="360" hidden="1" customWidth="1"/>
    <col min="14877" max="15104" width="9" style="360"/>
    <col min="15105" max="15105" width="4.5" style="360" customWidth="1"/>
    <col min="15106" max="15106" width="19.125" style="360" bestFit="1" customWidth="1"/>
    <col min="15107" max="15107" width="17.375" style="360" customWidth="1"/>
    <col min="15108" max="15108" width="5" style="360" customWidth="1"/>
    <col min="15109" max="15109" width="8.125" style="360" customWidth="1"/>
    <col min="15110" max="15110" width="5" style="360" customWidth="1"/>
    <col min="15111" max="15111" width="8.125" style="360" customWidth="1"/>
    <col min="15112" max="15112" width="5" style="360" customWidth="1"/>
    <col min="15113" max="15113" width="8.125" style="360" customWidth="1"/>
    <col min="15114" max="15114" width="5" style="360" customWidth="1"/>
    <col min="15115" max="15115" width="8.125" style="360" customWidth="1"/>
    <col min="15116" max="15116" width="5" style="360" customWidth="1"/>
    <col min="15117" max="15117" width="8.125" style="360" customWidth="1"/>
    <col min="15118" max="15118" width="5" style="360" customWidth="1"/>
    <col min="15119" max="15119" width="8.125" style="360" customWidth="1"/>
    <col min="15120" max="15120" width="5" style="360" customWidth="1"/>
    <col min="15121" max="15121" width="8.125" style="360" customWidth="1"/>
    <col min="15122" max="15122" width="5" style="360" customWidth="1"/>
    <col min="15123" max="15123" width="8.125" style="360" customWidth="1"/>
    <col min="15124" max="15124" width="5.875" style="360" customWidth="1"/>
    <col min="15125" max="15125" width="8.75" style="360" customWidth="1"/>
    <col min="15126" max="15126" width="9.25" style="360" customWidth="1"/>
    <col min="15127" max="15127" width="8" style="360" customWidth="1"/>
    <col min="15128" max="15132" width="0" style="360" hidden="1" customWidth="1"/>
    <col min="15133" max="15360" width="9" style="360"/>
    <col min="15361" max="15361" width="4.5" style="360" customWidth="1"/>
    <col min="15362" max="15362" width="19.125" style="360" bestFit="1" customWidth="1"/>
    <col min="15363" max="15363" width="17.375" style="360" customWidth="1"/>
    <col min="15364" max="15364" width="5" style="360" customWidth="1"/>
    <col min="15365" max="15365" width="8.125" style="360" customWidth="1"/>
    <col min="15366" max="15366" width="5" style="360" customWidth="1"/>
    <col min="15367" max="15367" width="8.125" style="360" customWidth="1"/>
    <col min="15368" max="15368" width="5" style="360" customWidth="1"/>
    <col min="15369" max="15369" width="8.125" style="360" customWidth="1"/>
    <col min="15370" max="15370" width="5" style="360" customWidth="1"/>
    <col min="15371" max="15371" width="8.125" style="360" customWidth="1"/>
    <col min="15372" max="15372" width="5" style="360" customWidth="1"/>
    <col min="15373" max="15373" width="8.125" style="360" customWidth="1"/>
    <col min="15374" max="15374" width="5" style="360" customWidth="1"/>
    <col min="15375" max="15375" width="8.125" style="360" customWidth="1"/>
    <col min="15376" max="15376" width="5" style="360" customWidth="1"/>
    <col min="15377" max="15377" width="8.125" style="360" customWidth="1"/>
    <col min="15378" max="15378" width="5" style="360" customWidth="1"/>
    <col min="15379" max="15379" width="8.125" style="360" customWidth="1"/>
    <col min="15380" max="15380" width="5.875" style="360" customWidth="1"/>
    <col min="15381" max="15381" width="8.75" style="360" customWidth="1"/>
    <col min="15382" max="15382" width="9.25" style="360" customWidth="1"/>
    <col min="15383" max="15383" width="8" style="360" customWidth="1"/>
    <col min="15384" max="15388" width="0" style="360" hidden="1" customWidth="1"/>
    <col min="15389" max="15616" width="9" style="360"/>
    <col min="15617" max="15617" width="4.5" style="360" customWidth="1"/>
    <col min="15618" max="15618" width="19.125" style="360" bestFit="1" customWidth="1"/>
    <col min="15619" max="15619" width="17.375" style="360" customWidth="1"/>
    <col min="15620" max="15620" width="5" style="360" customWidth="1"/>
    <col min="15621" max="15621" width="8.125" style="360" customWidth="1"/>
    <col min="15622" max="15622" width="5" style="360" customWidth="1"/>
    <col min="15623" max="15623" width="8.125" style="360" customWidth="1"/>
    <col min="15624" max="15624" width="5" style="360" customWidth="1"/>
    <col min="15625" max="15625" width="8.125" style="360" customWidth="1"/>
    <col min="15626" max="15626" width="5" style="360" customWidth="1"/>
    <col min="15627" max="15627" width="8.125" style="360" customWidth="1"/>
    <col min="15628" max="15628" width="5" style="360" customWidth="1"/>
    <col min="15629" max="15629" width="8.125" style="360" customWidth="1"/>
    <col min="15630" max="15630" width="5" style="360" customWidth="1"/>
    <col min="15631" max="15631" width="8.125" style="360" customWidth="1"/>
    <col min="15632" max="15632" width="5" style="360" customWidth="1"/>
    <col min="15633" max="15633" width="8.125" style="360" customWidth="1"/>
    <col min="15634" max="15634" width="5" style="360" customWidth="1"/>
    <col min="15635" max="15635" width="8.125" style="360" customWidth="1"/>
    <col min="15636" max="15636" width="5.875" style="360" customWidth="1"/>
    <col min="15637" max="15637" width="8.75" style="360" customWidth="1"/>
    <col min="15638" max="15638" width="9.25" style="360" customWidth="1"/>
    <col min="15639" max="15639" width="8" style="360" customWidth="1"/>
    <col min="15640" max="15644" width="0" style="360" hidden="1" customWidth="1"/>
    <col min="15645" max="15872" width="9" style="360"/>
    <col min="15873" max="15873" width="4.5" style="360" customWidth="1"/>
    <col min="15874" max="15874" width="19.125" style="360" bestFit="1" customWidth="1"/>
    <col min="15875" max="15875" width="17.375" style="360" customWidth="1"/>
    <col min="15876" max="15876" width="5" style="360" customWidth="1"/>
    <col min="15877" max="15877" width="8.125" style="360" customWidth="1"/>
    <col min="15878" max="15878" width="5" style="360" customWidth="1"/>
    <col min="15879" max="15879" width="8.125" style="360" customWidth="1"/>
    <col min="15880" max="15880" width="5" style="360" customWidth="1"/>
    <col min="15881" max="15881" width="8.125" style="360" customWidth="1"/>
    <col min="15882" max="15882" width="5" style="360" customWidth="1"/>
    <col min="15883" max="15883" width="8.125" style="360" customWidth="1"/>
    <col min="15884" max="15884" width="5" style="360" customWidth="1"/>
    <col min="15885" max="15885" width="8.125" style="360" customWidth="1"/>
    <col min="15886" max="15886" width="5" style="360" customWidth="1"/>
    <col min="15887" max="15887" width="8.125" style="360" customWidth="1"/>
    <col min="15888" max="15888" width="5" style="360" customWidth="1"/>
    <col min="15889" max="15889" width="8.125" style="360" customWidth="1"/>
    <col min="15890" max="15890" width="5" style="360" customWidth="1"/>
    <col min="15891" max="15891" width="8.125" style="360" customWidth="1"/>
    <col min="15892" max="15892" width="5.875" style="360" customWidth="1"/>
    <col min="15893" max="15893" width="8.75" style="360" customWidth="1"/>
    <col min="15894" max="15894" width="9.25" style="360" customWidth="1"/>
    <col min="15895" max="15895" width="8" style="360" customWidth="1"/>
    <col min="15896" max="15900" width="0" style="360" hidden="1" customWidth="1"/>
    <col min="15901" max="16128" width="9" style="360"/>
    <col min="16129" max="16129" width="4.5" style="360" customWidth="1"/>
    <col min="16130" max="16130" width="19.125" style="360" bestFit="1" customWidth="1"/>
    <col min="16131" max="16131" width="17.375" style="360" customWidth="1"/>
    <col min="16132" max="16132" width="5" style="360" customWidth="1"/>
    <col min="16133" max="16133" width="8.125" style="360" customWidth="1"/>
    <col min="16134" max="16134" width="5" style="360" customWidth="1"/>
    <col min="16135" max="16135" width="8.125" style="360" customWidth="1"/>
    <col min="16136" max="16136" width="5" style="360" customWidth="1"/>
    <col min="16137" max="16137" width="8.125" style="360" customWidth="1"/>
    <col min="16138" max="16138" width="5" style="360" customWidth="1"/>
    <col min="16139" max="16139" width="8.125" style="360" customWidth="1"/>
    <col min="16140" max="16140" width="5" style="360" customWidth="1"/>
    <col min="16141" max="16141" width="8.125" style="360" customWidth="1"/>
    <col min="16142" max="16142" width="5" style="360" customWidth="1"/>
    <col min="16143" max="16143" width="8.125" style="360" customWidth="1"/>
    <col min="16144" max="16144" width="5" style="360" customWidth="1"/>
    <col min="16145" max="16145" width="8.125" style="360" customWidth="1"/>
    <col min="16146" max="16146" width="5" style="360" customWidth="1"/>
    <col min="16147" max="16147" width="8.125" style="360" customWidth="1"/>
    <col min="16148" max="16148" width="5.875" style="360" customWidth="1"/>
    <col min="16149" max="16149" width="8.75" style="360" customWidth="1"/>
    <col min="16150" max="16150" width="9.25" style="360" customWidth="1"/>
    <col min="16151" max="16151" width="8" style="360" customWidth="1"/>
    <col min="16152" max="16156" width="0" style="360" hidden="1" customWidth="1"/>
    <col min="16157" max="16384" width="9" style="360"/>
  </cols>
  <sheetData>
    <row r="1" spans="1:28" ht="23.25" x14ac:dyDescent="0.35">
      <c r="B1" s="698" t="s">
        <v>401</v>
      </c>
      <c r="C1" s="698"/>
      <c r="K1" s="362" t="s">
        <v>0</v>
      </c>
      <c r="Q1" s="360"/>
    </row>
    <row r="2" spans="1:28" ht="23.25" x14ac:dyDescent="0.35">
      <c r="B2" s="699"/>
      <c r="C2" s="699"/>
      <c r="E2" s="473"/>
      <c r="F2" s="469"/>
      <c r="G2" s="474"/>
      <c r="H2" s="465" t="s">
        <v>65</v>
      </c>
      <c r="I2" s="474"/>
      <c r="J2" s="465"/>
      <c r="K2" s="362"/>
      <c r="L2" s="465"/>
      <c r="M2" s="474"/>
      <c r="N2" s="469"/>
      <c r="O2" s="473"/>
    </row>
    <row r="3" spans="1:28" ht="23.25" x14ac:dyDescent="0.35">
      <c r="K3" s="362" t="s">
        <v>1</v>
      </c>
    </row>
    <row r="4" spans="1:28" ht="15.75" thickBot="1" x14ac:dyDescent="0.25">
      <c r="B4" s="365"/>
      <c r="D4" s="366"/>
      <c r="E4" s="367"/>
      <c r="H4" s="366"/>
      <c r="I4" s="367"/>
      <c r="L4" s="366"/>
      <c r="M4" s="367"/>
      <c r="P4" s="366"/>
      <c r="Q4" s="367"/>
    </row>
    <row r="5" spans="1:28" ht="20.25" customHeight="1" thickTop="1" x14ac:dyDescent="0.2">
      <c r="A5" s="700" t="s">
        <v>2</v>
      </c>
      <c r="B5" s="702" t="s">
        <v>3</v>
      </c>
      <c r="C5" s="704" t="s">
        <v>4</v>
      </c>
      <c r="D5" s="684" t="s">
        <v>5</v>
      </c>
      <c r="E5" s="685"/>
      <c r="F5" s="682" t="s">
        <v>6</v>
      </c>
      <c r="G5" s="683"/>
      <c r="H5" s="684" t="s">
        <v>7</v>
      </c>
      <c r="I5" s="685"/>
      <c r="J5" s="682" t="s">
        <v>8</v>
      </c>
      <c r="K5" s="683"/>
      <c r="L5" s="684" t="s">
        <v>9</v>
      </c>
      <c r="M5" s="685"/>
      <c r="N5" s="682" t="s">
        <v>10</v>
      </c>
      <c r="O5" s="683"/>
      <c r="P5" s="684" t="s">
        <v>11</v>
      </c>
      <c r="Q5" s="685"/>
      <c r="R5" s="682" t="s">
        <v>12</v>
      </c>
      <c r="S5" s="683"/>
      <c r="T5" s="692" t="s">
        <v>13</v>
      </c>
      <c r="U5" s="693"/>
      <c r="V5" s="694"/>
    </row>
    <row r="6" spans="1:28" ht="27.75" customHeight="1" x14ac:dyDescent="0.2">
      <c r="A6" s="701"/>
      <c r="B6" s="703"/>
      <c r="C6" s="705"/>
      <c r="D6" s="688" t="s">
        <v>363</v>
      </c>
      <c r="E6" s="689"/>
      <c r="F6" s="690" t="s">
        <v>360</v>
      </c>
      <c r="G6" s="691"/>
      <c r="H6" s="690" t="s">
        <v>359</v>
      </c>
      <c r="I6" s="691"/>
      <c r="J6" s="690" t="s">
        <v>358</v>
      </c>
      <c r="K6" s="691"/>
      <c r="L6" s="688" t="s">
        <v>357</v>
      </c>
      <c r="M6" s="689"/>
      <c r="N6" s="690" t="s">
        <v>356</v>
      </c>
      <c r="O6" s="691"/>
      <c r="P6" s="688" t="s">
        <v>355</v>
      </c>
      <c r="Q6" s="689"/>
      <c r="R6" s="690" t="s">
        <v>354</v>
      </c>
      <c r="S6" s="691"/>
      <c r="T6" s="695"/>
      <c r="U6" s="696"/>
      <c r="V6" s="697"/>
    </row>
    <row r="7" spans="1:28" ht="12.75" customHeight="1" x14ac:dyDescent="0.2">
      <c r="A7" s="701"/>
      <c r="B7" s="703"/>
      <c r="C7" s="705"/>
      <c r="D7" s="370"/>
      <c r="E7" s="371"/>
      <c r="F7" s="370"/>
      <c r="G7" s="372"/>
      <c r="H7" s="373"/>
      <c r="I7" s="371"/>
      <c r="J7" s="370"/>
      <c r="K7" s="372"/>
      <c r="L7" s="373"/>
      <c r="M7" s="371"/>
      <c r="N7" s="370"/>
      <c r="O7" s="374"/>
      <c r="P7" s="373"/>
      <c r="Q7" s="371"/>
      <c r="R7" s="370"/>
      <c r="S7" s="372"/>
      <c r="T7" s="373"/>
      <c r="U7" s="376"/>
      <c r="V7" s="377"/>
      <c r="W7" s="378"/>
    </row>
    <row r="8" spans="1:28" ht="12.75" customHeight="1" x14ac:dyDescent="0.2">
      <c r="A8" s="455"/>
      <c r="B8" s="380"/>
      <c r="C8" s="381"/>
      <c r="D8" s="382" t="s">
        <v>14</v>
      </c>
      <c r="E8" s="383" t="s">
        <v>15</v>
      </c>
      <c r="F8" s="382" t="s">
        <v>14</v>
      </c>
      <c r="G8" s="384" t="s">
        <v>15</v>
      </c>
      <c r="H8" s="385" t="s">
        <v>14</v>
      </c>
      <c r="I8" s="383" t="s">
        <v>15</v>
      </c>
      <c r="J8" s="382" t="s">
        <v>14</v>
      </c>
      <c r="K8" s="384" t="s">
        <v>15</v>
      </c>
      <c r="L8" s="385" t="s">
        <v>14</v>
      </c>
      <c r="M8" s="383" t="s">
        <v>15</v>
      </c>
      <c r="N8" s="382" t="s">
        <v>14</v>
      </c>
      <c r="O8" s="386" t="s">
        <v>15</v>
      </c>
      <c r="P8" s="385" t="s">
        <v>14</v>
      </c>
      <c r="Q8" s="383" t="s">
        <v>15</v>
      </c>
      <c r="R8" s="382" t="s">
        <v>14</v>
      </c>
      <c r="S8" s="384" t="s">
        <v>15</v>
      </c>
      <c r="T8" s="385" t="s">
        <v>14</v>
      </c>
      <c r="U8" s="388" t="s">
        <v>16</v>
      </c>
      <c r="V8" s="389" t="s">
        <v>17</v>
      </c>
    </row>
    <row r="9" spans="1:28" ht="12.75" customHeight="1" thickBot="1" x14ac:dyDescent="0.25">
      <c r="A9" s="447"/>
      <c r="B9" s="391"/>
      <c r="C9" s="392"/>
      <c r="D9" s="393"/>
      <c r="E9" s="394"/>
      <c r="F9" s="393"/>
      <c r="G9" s="395"/>
      <c r="H9" s="393"/>
      <c r="I9" s="394"/>
      <c r="J9" s="393"/>
      <c r="K9" s="395"/>
      <c r="L9" s="393"/>
      <c r="M9" s="394"/>
      <c r="N9" s="393"/>
      <c r="O9" s="395"/>
      <c r="P9" s="393"/>
      <c r="Q9" s="394"/>
      <c r="R9" s="393"/>
      <c r="S9" s="395"/>
      <c r="T9" s="393"/>
      <c r="U9" s="398"/>
      <c r="V9" s="399"/>
    </row>
    <row r="10" spans="1:28" s="407" customFormat="1" ht="15" customHeight="1" thickTop="1" x14ac:dyDescent="0.25">
      <c r="A10" s="605">
        <v>1</v>
      </c>
      <c r="B10" s="276" t="s">
        <v>110</v>
      </c>
      <c r="C10" s="606" t="s">
        <v>106</v>
      </c>
      <c r="D10" s="68">
        <v>3</v>
      </c>
      <c r="E10" s="607">
        <v>5830</v>
      </c>
      <c r="F10" s="70">
        <v>2</v>
      </c>
      <c r="G10" s="608">
        <v>4789</v>
      </c>
      <c r="H10" s="68">
        <v>3</v>
      </c>
      <c r="I10" s="607">
        <v>883</v>
      </c>
      <c r="J10" s="70">
        <v>1</v>
      </c>
      <c r="K10" s="609">
        <v>2095</v>
      </c>
      <c r="L10" s="68"/>
      <c r="M10" s="607"/>
      <c r="N10" s="70"/>
      <c r="O10" s="609"/>
      <c r="P10" s="68"/>
      <c r="Q10" s="607"/>
      <c r="R10" s="70"/>
      <c r="S10" s="609"/>
      <c r="T10" s="610">
        <v>9</v>
      </c>
      <c r="U10" s="611">
        <v>13597</v>
      </c>
      <c r="V10" s="37">
        <v>1</v>
      </c>
      <c r="W10" s="407">
        <f t="shared" ref="W10:W73" si="0">IF(ISNUMBER(V10)=TRUE,1,"")</f>
        <v>1</v>
      </c>
      <c r="X10" s="407">
        <f t="shared" ref="X10:Y41" si="1">IF(ISNUMBER(T10)=TRUE,T10,"")</f>
        <v>9</v>
      </c>
      <c r="Y10" s="407">
        <f t="shared" si="1"/>
        <v>13597</v>
      </c>
      <c r="Z10" s="408">
        <f t="shared" ref="Z10:Z73" si="2">MAX(E10,G10,I10,K10,M10,O10,Q10,S10)</f>
        <v>5830</v>
      </c>
      <c r="AA10" s="407">
        <f t="shared" ref="AA10:AA73" si="3">IF(ISNUMBER(X10)=TRUE,X10-Y10/100000-Z10/1000000000,"")</f>
        <v>8.8640241700000004</v>
      </c>
      <c r="AB10" s="407">
        <f t="shared" ref="AB10:AB73" si="4">IF(ISNUMBER(AA10)=TRUE,RANK(AA10,$AA$10:$AA$95,1),"")</f>
        <v>2</v>
      </c>
    </row>
    <row r="11" spans="1:28" s="407" customFormat="1" ht="15" customHeight="1" x14ac:dyDescent="0.25">
      <c r="A11" s="612">
        <v>2</v>
      </c>
      <c r="B11" s="43" t="s">
        <v>54</v>
      </c>
      <c r="C11" s="613" t="s">
        <v>103</v>
      </c>
      <c r="D11" s="72">
        <v>1</v>
      </c>
      <c r="E11" s="614">
        <v>6051</v>
      </c>
      <c r="F11" s="40">
        <v>1</v>
      </c>
      <c r="G11" s="615">
        <v>22679</v>
      </c>
      <c r="H11" s="72">
        <v>8</v>
      </c>
      <c r="I11" s="614">
        <v>472</v>
      </c>
      <c r="J11" s="40">
        <v>1</v>
      </c>
      <c r="K11" s="615">
        <v>5480</v>
      </c>
      <c r="L11" s="72"/>
      <c r="M11" s="614"/>
      <c r="N11" s="40"/>
      <c r="O11" s="615"/>
      <c r="P11" s="72"/>
      <c r="Q11" s="614"/>
      <c r="R11" s="40"/>
      <c r="S11" s="615"/>
      <c r="T11" s="610">
        <v>11</v>
      </c>
      <c r="U11" s="611">
        <v>34682</v>
      </c>
      <c r="V11" s="37">
        <v>2</v>
      </c>
      <c r="W11" s="407">
        <f t="shared" si="0"/>
        <v>1</v>
      </c>
      <c r="X11" s="407">
        <f t="shared" si="1"/>
        <v>11</v>
      </c>
      <c r="Y11" s="407">
        <f t="shared" si="1"/>
        <v>34682</v>
      </c>
      <c r="Z11" s="408">
        <f t="shared" si="2"/>
        <v>22679</v>
      </c>
      <c r="AA11" s="407">
        <f t="shared" si="3"/>
        <v>10.653157321</v>
      </c>
      <c r="AB11" s="407">
        <f t="shared" si="4"/>
        <v>3</v>
      </c>
    </row>
    <row r="12" spans="1:28" s="407" customFormat="1" ht="15" customHeight="1" x14ac:dyDescent="0.25">
      <c r="A12" s="612">
        <v>3</v>
      </c>
      <c r="B12" s="43" t="s">
        <v>114</v>
      </c>
      <c r="C12" s="613" t="s">
        <v>115</v>
      </c>
      <c r="D12" s="72">
        <v>4</v>
      </c>
      <c r="E12" s="614">
        <v>5125</v>
      </c>
      <c r="F12" s="40">
        <v>1</v>
      </c>
      <c r="G12" s="615">
        <v>28326</v>
      </c>
      <c r="H12" s="72">
        <v>1</v>
      </c>
      <c r="I12" s="614">
        <v>1705</v>
      </c>
      <c r="J12" s="40">
        <v>7</v>
      </c>
      <c r="K12" s="615">
        <v>2132</v>
      </c>
      <c r="L12" s="72"/>
      <c r="M12" s="614"/>
      <c r="N12" s="40"/>
      <c r="O12" s="615"/>
      <c r="P12" s="72"/>
      <c r="Q12" s="614"/>
      <c r="R12" s="40"/>
      <c r="S12" s="615"/>
      <c r="T12" s="610">
        <v>13</v>
      </c>
      <c r="U12" s="611">
        <v>37288</v>
      </c>
      <c r="V12" s="37">
        <v>3</v>
      </c>
      <c r="W12" s="407">
        <f t="shared" si="0"/>
        <v>1</v>
      </c>
      <c r="X12" s="407">
        <f t="shared" si="1"/>
        <v>13</v>
      </c>
      <c r="Y12" s="407">
        <f t="shared" si="1"/>
        <v>37288</v>
      </c>
      <c r="Z12" s="408">
        <f t="shared" si="2"/>
        <v>28326</v>
      </c>
      <c r="AA12" s="407">
        <f t="shared" si="3"/>
        <v>12.627091673999999</v>
      </c>
      <c r="AB12" s="407">
        <f t="shared" si="4"/>
        <v>4</v>
      </c>
    </row>
    <row r="13" spans="1:28" s="407" customFormat="1" ht="15" customHeight="1" x14ac:dyDescent="0.25">
      <c r="A13" s="605">
        <v>4</v>
      </c>
      <c r="B13" s="43" t="s">
        <v>113</v>
      </c>
      <c r="C13" s="613" t="s">
        <v>103</v>
      </c>
      <c r="D13" s="72">
        <v>4</v>
      </c>
      <c r="E13" s="614">
        <v>6972</v>
      </c>
      <c r="F13" s="40">
        <v>9</v>
      </c>
      <c r="G13" s="615">
        <v>1333</v>
      </c>
      <c r="H13" s="72">
        <v>2</v>
      </c>
      <c r="I13" s="614">
        <v>2420</v>
      </c>
      <c r="J13" s="40">
        <v>1</v>
      </c>
      <c r="K13" s="615">
        <v>8303</v>
      </c>
      <c r="L13" s="72"/>
      <c r="M13" s="614"/>
      <c r="N13" s="40"/>
      <c r="O13" s="615"/>
      <c r="P13" s="72"/>
      <c r="Q13" s="614"/>
      <c r="R13" s="40"/>
      <c r="S13" s="615"/>
      <c r="T13" s="610">
        <v>16</v>
      </c>
      <c r="U13" s="611">
        <v>19028</v>
      </c>
      <c r="V13" s="37">
        <v>4</v>
      </c>
      <c r="W13" s="407">
        <f t="shared" si="0"/>
        <v>1</v>
      </c>
      <c r="X13" s="407">
        <f t="shared" si="1"/>
        <v>16</v>
      </c>
      <c r="Y13" s="407">
        <f t="shared" si="1"/>
        <v>19028</v>
      </c>
      <c r="Z13" s="408">
        <f t="shared" si="2"/>
        <v>8303</v>
      </c>
      <c r="AA13" s="407">
        <f t="shared" si="3"/>
        <v>15.809711697000001</v>
      </c>
      <c r="AB13" s="407">
        <f t="shared" si="4"/>
        <v>5</v>
      </c>
    </row>
    <row r="14" spans="1:28" s="407" customFormat="1" ht="15" customHeight="1" x14ac:dyDescent="0.25">
      <c r="A14" s="612">
        <v>5</v>
      </c>
      <c r="B14" s="43" t="s">
        <v>111</v>
      </c>
      <c r="C14" s="613" t="s">
        <v>112</v>
      </c>
      <c r="D14" s="72">
        <v>3</v>
      </c>
      <c r="E14" s="614">
        <v>3966</v>
      </c>
      <c r="F14" s="40">
        <v>4</v>
      </c>
      <c r="G14" s="615">
        <v>6277</v>
      </c>
      <c r="H14" s="72">
        <v>3</v>
      </c>
      <c r="I14" s="614">
        <v>1997</v>
      </c>
      <c r="J14" s="40">
        <v>6</v>
      </c>
      <c r="K14" s="615">
        <v>2927</v>
      </c>
      <c r="L14" s="72"/>
      <c r="M14" s="614"/>
      <c r="N14" s="40"/>
      <c r="O14" s="615"/>
      <c r="P14" s="72"/>
      <c r="Q14" s="614"/>
      <c r="R14" s="40"/>
      <c r="S14" s="615"/>
      <c r="T14" s="610">
        <v>16</v>
      </c>
      <c r="U14" s="611">
        <v>15167</v>
      </c>
      <c r="V14" s="37">
        <v>5</v>
      </c>
      <c r="W14" s="407">
        <f t="shared" si="0"/>
        <v>1</v>
      </c>
      <c r="X14" s="407">
        <f t="shared" si="1"/>
        <v>16</v>
      </c>
      <c r="Y14" s="407">
        <f t="shared" si="1"/>
        <v>15167</v>
      </c>
      <c r="Z14" s="408">
        <f t="shared" si="2"/>
        <v>6277</v>
      </c>
      <c r="AA14" s="407">
        <f t="shared" si="3"/>
        <v>15.848323723</v>
      </c>
      <c r="AB14" s="407">
        <f t="shared" si="4"/>
        <v>6</v>
      </c>
    </row>
    <row r="15" spans="1:28" s="407" customFormat="1" ht="15" customHeight="1" x14ac:dyDescent="0.25">
      <c r="A15" s="612">
        <v>6</v>
      </c>
      <c r="B15" s="43" t="s">
        <v>130</v>
      </c>
      <c r="C15" s="613" t="s">
        <v>115</v>
      </c>
      <c r="D15" s="72">
        <v>9</v>
      </c>
      <c r="E15" s="614">
        <v>2021</v>
      </c>
      <c r="F15" s="40">
        <v>3</v>
      </c>
      <c r="G15" s="615">
        <v>6303</v>
      </c>
      <c r="H15" s="72">
        <v>2</v>
      </c>
      <c r="I15" s="614">
        <v>1013</v>
      </c>
      <c r="J15" s="40">
        <v>2</v>
      </c>
      <c r="K15" s="615">
        <v>2082</v>
      </c>
      <c r="L15" s="72"/>
      <c r="M15" s="614"/>
      <c r="N15" s="40"/>
      <c r="O15" s="615"/>
      <c r="P15" s="72"/>
      <c r="Q15" s="614"/>
      <c r="R15" s="40"/>
      <c r="S15" s="615"/>
      <c r="T15" s="610">
        <v>16</v>
      </c>
      <c r="U15" s="611">
        <v>11419</v>
      </c>
      <c r="V15" s="37">
        <v>6</v>
      </c>
      <c r="W15" s="407">
        <f t="shared" si="0"/>
        <v>1</v>
      </c>
      <c r="X15" s="407">
        <f t="shared" si="1"/>
        <v>16</v>
      </c>
      <c r="Y15" s="407">
        <f t="shared" si="1"/>
        <v>11419</v>
      </c>
      <c r="Z15" s="408">
        <f t="shared" si="2"/>
        <v>6303</v>
      </c>
      <c r="AA15" s="407">
        <f t="shared" si="3"/>
        <v>15.885803697</v>
      </c>
      <c r="AB15" s="407">
        <f t="shared" si="4"/>
        <v>7</v>
      </c>
    </row>
    <row r="16" spans="1:28" s="407" customFormat="1" ht="15" customHeight="1" x14ac:dyDescent="0.25">
      <c r="A16" s="605">
        <v>7</v>
      </c>
      <c r="B16" s="43" t="s">
        <v>100</v>
      </c>
      <c r="C16" s="613" t="s">
        <v>101</v>
      </c>
      <c r="D16" s="72">
        <v>1</v>
      </c>
      <c r="E16" s="614">
        <v>10156</v>
      </c>
      <c r="F16" s="40">
        <v>4</v>
      </c>
      <c r="G16" s="615">
        <v>6443</v>
      </c>
      <c r="H16" s="72">
        <v>7</v>
      </c>
      <c r="I16" s="614">
        <v>972</v>
      </c>
      <c r="J16" s="40">
        <v>5</v>
      </c>
      <c r="K16" s="615">
        <v>1320</v>
      </c>
      <c r="L16" s="72"/>
      <c r="M16" s="614"/>
      <c r="N16" s="40"/>
      <c r="O16" s="615"/>
      <c r="P16" s="72"/>
      <c r="Q16" s="614"/>
      <c r="R16" s="40"/>
      <c r="S16" s="615"/>
      <c r="T16" s="610">
        <v>17</v>
      </c>
      <c r="U16" s="611">
        <v>18891</v>
      </c>
      <c r="V16" s="37">
        <v>7</v>
      </c>
      <c r="W16" s="407">
        <f t="shared" si="0"/>
        <v>1</v>
      </c>
      <c r="X16" s="407">
        <f t="shared" si="1"/>
        <v>17</v>
      </c>
      <c r="Y16" s="407">
        <f t="shared" si="1"/>
        <v>18891</v>
      </c>
      <c r="Z16" s="408">
        <f t="shared" si="2"/>
        <v>10156</v>
      </c>
      <c r="AA16" s="407">
        <f t="shared" si="3"/>
        <v>16.811079844000002</v>
      </c>
      <c r="AB16" s="407">
        <f t="shared" si="4"/>
        <v>8</v>
      </c>
    </row>
    <row r="17" spans="1:28" s="407" customFormat="1" ht="15" customHeight="1" x14ac:dyDescent="0.25">
      <c r="A17" s="612">
        <v>8</v>
      </c>
      <c r="B17" s="43" t="s">
        <v>104</v>
      </c>
      <c r="C17" s="613" t="s">
        <v>105</v>
      </c>
      <c r="D17" s="72">
        <v>2</v>
      </c>
      <c r="E17" s="614">
        <v>8362</v>
      </c>
      <c r="F17" s="40">
        <v>5</v>
      </c>
      <c r="G17" s="615">
        <v>5415</v>
      </c>
      <c r="H17" s="72">
        <v>3</v>
      </c>
      <c r="I17" s="614">
        <v>1448</v>
      </c>
      <c r="J17" s="40">
        <v>7</v>
      </c>
      <c r="K17" s="615">
        <v>2725</v>
      </c>
      <c r="L17" s="72"/>
      <c r="M17" s="614"/>
      <c r="N17" s="40"/>
      <c r="O17" s="615"/>
      <c r="P17" s="72"/>
      <c r="Q17" s="614"/>
      <c r="R17" s="40"/>
      <c r="S17" s="615"/>
      <c r="T17" s="610">
        <v>17</v>
      </c>
      <c r="U17" s="611">
        <v>17950</v>
      </c>
      <c r="V17" s="37">
        <v>8</v>
      </c>
      <c r="W17" s="407">
        <f t="shared" si="0"/>
        <v>1</v>
      </c>
      <c r="X17" s="407">
        <f t="shared" si="1"/>
        <v>17</v>
      </c>
      <c r="Y17" s="407">
        <f t="shared" si="1"/>
        <v>17950</v>
      </c>
      <c r="Z17" s="408">
        <f t="shared" si="2"/>
        <v>8362</v>
      </c>
      <c r="AA17" s="407">
        <f t="shared" si="3"/>
        <v>16.820491638</v>
      </c>
      <c r="AB17" s="407">
        <f t="shared" si="4"/>
        <v>9</v>
      </c>
    </row>
    <row r="18" spans="1:28" s="407" customFormat="1" ht="15" customHeight="1" x14ac:dyDescent="0.25">
      <c r="A18" s="612">
        <v>9</v>
      </c>
      <c r="B18" s="43" t="s">
        <v>55</v>
      </c>
      <c r="C18" s="613" t="s">
        <v>105</v>
      </c>
      <c r="D18" s="72">
        <v>6</v>
      </c>
      <c r="E18" s="614">
        <v>4179</v>
      </c>
      <c r="F18" s="40">
        <v>2</v>
      </c>
      <c r="G18" s="615">
        <v>9041</v>
      </c>
      <c r="H18" s="72">
        <v>1</v>
      </c>
      <c r="I18" s="614">
        <v>1420</v>
      </c>
      <c r="J18" s="40">
        <v>8</v>
      </c>
      <c r="K18" s="615">
        <v>851</v>
      </c>
      <c r="L18" s="72"/>
      <c r="M18" s="614"/>
      <c r="N18" s="40"/>
      <c r="O18" s="615"/>
      <c r="P18" s="72"/>
      <c r="Q18" s="614"/>
      <c r="R18" s="40"/>
      <c r="S18" s="615"/>
      <c r="T18" s="610">
        <v>17</v>
      </c>
      <c r="U18" s="611">
        <v>15491</v>
      </c>
      <c r="V18" s="37">
        <v>9</v>
      </c>
      <c r="W18" s="407">
        <f t="shared" si="0"/>
        <v>1</v>
      </c>
      <c r="X18" s="407">
        <f t="shared" si="1"/>
        <v>17</v>
      </c>
      <c r="Y18" s="407">
        <f t="shared" si="1"/>
        <v>15491</v>
      </c>
      <c r="Z18" s="408">
        <f t="shared" si="2"/>
        <v>9041</v>
      </c>
      <c r="AA18" s="407">
        <f t="shared" si="3"/>
        <v>16.845080959000001</v>
      </c>
      <c r="AB18" s="407">
        <f t="shared" si="4"/>
        <v>10</v>
      </c>
    </row>
    <row r="19" spans="1:28" s="407" customFormat="1" ht="15" customHeight="1" x14ac:dyDescent="0.25">
      <c r="A19" s="605">
        <v>10</v>
      </c>
      <c r="B19" s="43" t="s">
        <v>108</v>
      </c>
      <c r="C19" s="613" t="s">
        <v>109</v>
      </c>
      <c r="D19" s="72">
        <v>3</v>
      </c>
      <c r="E19" s="614">
        <v>7105</v>
      </c>
      <c r="F19" s="40">
        <v>2</v>
      </c>
      <c r="G19" s="615">
        <v>7945</v>
      </c>
      <c r="H19" s="72">
        <v>6</v>
      </c>
      <c r="I19" s="614">
        <v>557</v>
      </c>
      <c r="J19" s="40">
        <v>8</v>
      </c>
      <c r="K19" s="615">
        <v>2098</v>
      </c>
      <c r="L19" s="72"/>
      <c r="M19" s="614"/>
      <c r="N19" s="40"/>
      <c r="O19" s="615"/>
      <c r="P19" s="72"/>
      <c r="Q19" s="614"/>
      <c r="R19" s="40"/>
      <c r="S19" s="615"/>
      <c r="T19" s="610">
        <v>19</v>
      </c>
      <c r="U19" s="611">
        <v>17705</v>
      </c>
      <c r="V19" s="37">
        <v>10</v>
      </c>
      <c r="W19" s="407">
        <f t="shared" si="0"/>
        <v>1</v>
      </c>
      <c r="X19" s="407">
        <f t="shared" si="1"/>
        <v>19</v>
      </c>
      <c r="Y19" s="407">
        <f t="shared" si="1"/>
        <v>17705</v>
      </c>
      <c r="Z19" s="408">
        <f t="shared" si="2"/>
        <v>7945</v>
      </c>
      <c r="AA19" s="407">
        <f t="shared" si="3"/>
        <v>18.822942054999999</v>
      </c>
      <c r="AB19" s="407">
        <f t="shared" si="4"/>
        <v>11</v>
      </c>
    </row>
    <row r="20" spans="1:28" s="407" customFormat="1" ht="15" customHeight="1" x14ac:dyDescent="0.25">
      <c r="A20" s="612">
        <v>11</v>
      </c>
      <c r="B20" s="43" t="s">
        <v>124</v>
      </c>
      <c r="C20" s="613" t="s">
        <v>112</v>
      </c>
      <c r="D20" s="72">
        <v>7</v>
      </c>
      <c r="E20" s="614">
        <v>3190</v>
      </c>
      <c r="F20" s="40">
        <v>4</v>
      </c>
      <c r="G20" s="615">
        <v>2911</v>
      </c>
      <c r="H20" s="72">
        <v>7</v>
      </c>
      <c r="I20" s="614">
        <v>493</v>
      </c>
      <c r="J20" s="40">
        <v>2</v>
      </c>
      <c r="K20" s="615">
        <v>4707</v>
      </c>
      <c r="L20" s="72"/>
      <c r="M20" s="614"/>
      <c r="N20" s="40"/>
      <c r="O20" s="615"/>
      <c r="P20" s="72"/>
      <c r="Q20" s="614"/>
      <c r="R20" s="40"/>
      <c r="S20" s="615"/>
      <c r="T20" s="610">
        <v>20</v>
      </c>
      <c r="U20" s="611">
        <v>11301</v>
      </c>
      <c r="V20" s="37">
        <v>11</v>
      </c>
      <c r="W20" s="407">
        <f t="shared" si="0"/>
        <v>1</v>
      </c>
      <c r="X20" s="407">
        <f t="shared" si="1"/>
        <v>20</v>
      </c>
      <c r="Y20" s="407">
        <f t="shared" si="1"/>
        <v>11301</v>
      </c>
      <c r="Z20" s="408">
        <f t="shared" si="2"/>
        <v>4707</v>
      </c>
      <c r="AA20" s="407">
        <f t="shared" si="3"/>
        <v>19.886985293000002</v>
      </c>
      <c r="AB20" s="407">
        <f t="shared" si="4"/>
        <v>12</v>
      </c>
    </row>
    <row r="21" spans="1:28" s="407" customFormat="1" ht="15" customHeight="1" x14ac:dyDescent="0.25">
      <c r="A21" s="612">
        <v>12</v>
      </c>
      <c r="B21" s="43" t="s">
        <v>59</v>
      </c>
      <c r="C21" s="613" t="s">
        <v>106</v>
      </c>
      <c r="D21" s="72">
        <v>2</v>
      </c>
      <c r="E21" s="614">
        <v>7619</v>
      </c>
      <c r="F21" s="40">
        <v>6</v>
      </c>
      <c r="G21" s="615">
        <v>4929</v>
      </c>
      <c r="H21" s="72">
        <v>9</v>
      </c>
      <c r="I21" s="614">
        <v>788</v>
      </c>
      <c r="J21" s="40">
        <v>4</v>
      </c>
      <c r="K21" s="615">
        <v>3092</v>
      </c>
      <c r="L21" s="72"/>
      <c r="M21" s="614"/>
      <c r="N21" s="40"/>
      <c r="O21" s="615"/>
      <c r="P21" s="72"/>
      <c r="Q21" s="614"/>
      <c r="R21" s="40"/>
      <c r="S21" s="615"/>
      <c r="T21" s="610">
        <v>21</v>
      </c>
      <c r="U21" s="611">
        <v>16428</v>
      </c>
      <c r="V21" s="37">
        <v>12</v>
      </c>
      <c r="W21" s="407">
        <f t="shared" si="0"/>
        <v>1</v>
      </c>
      <c r="X21" s="407">
        <f t="shared" si="1"/>
        <v>21</v>
      </c>
      <c r="Y21" s="407">
        <f t="shared" si="1"/>
        <v>16428</v>
      </c>
      <c r="Z21" s="408">
        <f t="shared" si="2"/>
        <v>7619</v>
      </c>
      <c r="AA21" s="407">
        <f t="shared" si="3"/>
        <v>20.835712380999997</v>
      </c>
      <c r="AB21" s="407">
        <f t="shared" si="4"/>
        <v>13</v>
      </c>
    </row>
    <row r="22" spans="1:28" ht="15" customHeight="1" x14ac:dyDescent="0.2">
      <c r="A22" s="605">
        <v>13</v>
      </c>
      <c r="B22" s="43" t="s">
        <v>42</v>
      </c>
      <c r="C22" s="613" t="s">
        <v>126</v>
      </c>
      <c r="D22" s="72">
        <v>9</v>
      </c>
      <c r="E22" s="614">
        <v>1699</v>
      </c>
      <c r="F22" s="40">
        <v>7</v>
      </c>
      <c r="G22" s="615">
        <v>3734</v>
      </c>
      <c r="H22" s="72">
        <v>5</v>
      </c>
      <c r="I22" s="614">
        <v>1230</v>
      </c>
      <c r="J22" s="40">
        <v>2</v>
      </c>
      <c r="K22" s="615">
        <v>6825</v>
      </c>
      <c r="L22" s="72"/>
      <c r="M22" s="614"/>
      <c r="N22" s="40"/>
      <c r="O22" s="615"/>
      <c r="P22" s="72"/>
      <c r="Q22" s="614"/>
      <c r="R22" s="40"/>
      <c r="S22" s="615"/>
      <c r="T22" s="610">
        <v>23</v>
      </c>
      <c r="U22" s="611">
        <v>13488</v>
      </c>
      <c r="V22" s="37">
        <v>13</v>
      </c>
      <c r="W22" s="407">
        <f t="shared" si="0"/>
        <v>1</v>
      </c>
      <c r="X22" s="407">
        <f t="shared" si="1"/>
        <v>23</v>
      </c>
      <c r="Y22" s="407">
        <f t="shared" si="1"/>
        <v>13488</v>
      </c>
      <c r="Z22" s="408">
        <f t="shared" si="2"/>
        <v>6825</v>
      </c>
      <c r="AA22" s="407">
        <f t="shared" si="3"/>
        <v>22.865113175000001</v>
      </c>
      <c r="AB22" s="407">
        <f t="shared" si="4"/>
        <v>14</v>
      </c>
    </row>
    <row r="23" spans="1:28" ht="15.75" customHeight="1" x14ac:dyDescent="0.2">
      <c r="A23" s="612">
        <v>14</v>
      </c>
      <c r="B23" s="43" t="s">
        <v>118</v>
      </c>
      <c r="C23" s="613" t="s">
        <v>119</v>
      </c>
      <c r="D23" s="72">
        <v>5</v>
      </c>
      <c r="E23" s="614">
        <v>3534</v>
      </c>
      <c r="F23" s="40">
        <v>5.5</v>
      </c>
      <c r="G23" s="615">
        <v>2820</v>
      </c>
      <c r="H23" s="72">
        <v>10</v>
      </c>
      <c r="I23" s="614">
        <v>172</v>
      </c>
      <c r="J23" s="40">
        <v>3</v>
      </c>
      <c r="K23" s="615">
        <v>1421</v>
      </c>
      <c r="L23" s="72"/>
      <c r="M23" s="614"/>
      <c r="N23" s="40"/>
      <c r="O23" s="615"/>
      <c r="P23" s="72"/>
      <c r="Q23" s="614"/>
      <c r="R23" s="40"/>
      <c r="S23" s="615"/>
      <c r="T23" s="610">
        <v>23.5</v>
      </c>
      <c r="U23" s="611">
        <v>7947</v>
      </c>
      <c r="V23" s="37">
        <v>14</v>
      </c>
      <c r="W23" s="407">
        <f t="shared" si="0"/>
        <v>1</v>
      </c>
      <c r="X23" s="407">
        <f t="shared" si="1"/>
        <v>23.5</v>
      </c>
      <c r="Y23" s="407">
        <f t="shared" si="1"/>
        <v>7947</v>
      </c>
      <c r="Z23" s="408">
        <f t="shared" si="2"/>
        <v>3534</v>
      </c>
      <c r="AA23" s="407">
        <f t="shared" si="3"/>
        <v>23.420526465999998</v>
      </c>
      <c r="AB23" s="407">
        <f t="shared" si="4"/>
        <v>15</v>
      </c>
    </row>
    <row r="24" spans="1:28" ht="16.5" x14ac:dyDescent="0.2">
      <c r="A24" s="612">
        <v>15</v>
      </c>
      <c r="B24" s="43" t="s">
        <v>117</v>
      </c>
      <c r="C24" s="613" t="s">
        <v>112</v>
      </c>
      <c r="D24" s="72">
        <v>5</v>
      </c>
      <c r="E24" s="614">
        <v>4933</v>
      </c>
      <c r="F24" s="40">
        <v>3</v>
      </c>
      <c r="G24" s="615">
        <v>8469</v>
      </c>
      <c r="H24" s="72">
        <v>10</v>
      </c>
      <c r="I24" s="614">
        <v>334</v>
      </c>
      <c r="J24" s="40">
        <v>6</v>
      </c>
      <c r="K24" s="615">
        <v>1275</v>
      </c>
      <c r="L24" s="72"/>
      <c r="M24" s="614"/>
      <c r="N24" s="40"/>
      <c r="O24" s="615"/>
      <c r="P24" s="72"/>
      <c r="Q24" s="614"/>
      <c r="R24" s="40"/>
      <c r="S24" s="615"/>
      <c r="T24" s="610">
        <v>24</v>
      </c>
      <c r="U24" s="611">
        <v>15011</v>
      </c>
      <c r="V24" s="37">
        <v>15</v>
      </c>
      <c r="W24" s="407">
        <f t="shared" si="0"/>
        <v>1</v>
      </c>
      <c r="X24" s="407">
        <f t="shared" si="1"/>
        <v>24</v>
      </c>
      <c r="Y24" s="407">
        <f t="shared" si="1"/>
        <v>15011</v>
      </c>
      <c r="Z24" s="408">
        <f t="shared" si="2"/>
        <v>8469</v>
      </c>
      <c r="AA24" s="407">
        <f t="shared" si="3"/>
        <v>23.849881530999998</v>
      </c>
      <c r="AB24" s="407">
        <f t="shared" si="4"/>
        <v>16</v>
      </c>
    </row>
    <row r="25" spans="1:28" ht="16.5" x14ac:dyDescent="0.2">
      <c r="A25" s="605">
        <v>16</v>
      </c>
      <c r="B25" s="43" t="s">
        <v>41</v>
      </c>
      <c r="C25" s="613" t="s">
        <v>126</v>
      </c>
      <c r="D25" s="72">
        <v>8</v>
      </c>
      <c r="E25" s="614">
        <v>3532</v>
      </c>
      <c r="F25" s="40">
        <v>3</v>
      </c>
      <c r="G25" s="615">
        <v>3845</v>
      </c>
      <c r="H25" s="72">
        <v>11</v>
      </c>
      <c r="I25" s="614">
        <v>0</v>
      </c>
      <c r="J25" s="40">
        <v>3</v>
      </c>
      <c r="K25" s="615">
        <v>3410</v>
      </c>
      <c r="L25" s="72"/>
      <c r="M25" s="614"/>
      <c r="N25" s="40"/>
      <c r="O25" s="615"/>
      <c r="P25" s="72"/>
      <c r="Q25" s="614"/>
      <c r="R25" s="40"/>
      <c r="S25" s="615"/>
      <c r="T25" s="610">
        <v>25</v>
      </c>
      <c r="U25" s="611">
        <v>10787</v>
      </c>
      <c r="V25" s="37">
        <v>16</v>
      </c>
      <c r="W25" s="407">
        <f t="shared" si="0"/>
        <v>1</v>
      </c>
      <c r="X25" s="407">
        <f t="shared" si="1"/>
        <v>25</v>
      </c>
      <c r="Y25" s="407">
        <f t="shared" si="1"/>
        <v>10787</v>
      </c>
      <c r="Z25" s="408">
        <f t="shared" si="2"/>
        <v>3845</v>
      </c>
      <c r="AA25" s="407">
        <f t="shared" si="3"/>
        <v>24.892126155000003</v>
      </c>
      <c r="AB25" s="407">
        <f t="shared" si="4"/>
        <v>17</v>
      </c>
    </row>
    <row r="26" spans="1:28" ht="16.5" x14ac:dyDescent="0.2">
      <c r="A26" s="612">
        <v>17</v>
      </c>
      <c r="B26" s="43" t="s">
        <v>40</v>
      </c>
      <c r="C26" s="613" t="s">
        <v>126</v>
      </c>
      <c r="D26" s="72">
        <v>10</v>
      </c>
      <c r="E26" s="614">
        <v>1753</v>
      </c>
      <c r="F26" s="40">
        <v>9</v>
      </c>
      <c r="G26" s="615">
        <v>1882</v>
      </c>
      <c r="H26" s="72">
        <v>2</v>
      </c>
      <c r="I26" s="614">
        <v>1700</v>
      </c>
      <c r="J26" s="40">
        <v>4</v>
      </c>
      <c r="K26" s="615">
        <v>1332</v>
      </c>
      <c r="L26" s="72"/>
      <c r="M26" s="614"/>
      <c r="N26" s="40"/>
      <c r="O26" s="615"/>
      <c r="P26" s="72"/>
      <c r="Q26" s="614"/>
      <c r="R26" s="40"/>
      <c r="S26" s="615"/>
      <c r="T26" s="610">
        <v>25</v>
      </c>
      <c r="U26" s="611">
        <v>6667</v>
      </c>
      <c r="V26" s="37">
        <v>17</v>
      </c>
      <c r="W26" s="407">
        <f t="shared" si="0"/>
        <v>1</v>
      </c>
      <c r="X26" s="407">
        <f t="shared" si="1"/>
        <v>25</v>
      </c>
      <c r="Y26" s="407">
        <f t="shared" si="1"/>
        <v>6667</v>
      </c>
      <c r="Z26" s="408">
        <f t="shared" si="2"/>
        <v>1882</v>
      </c>
      <c r="AA26" s="407">
        <f t="shared" si="3"/>
        <v>24.933328118000002</v>
      </c>
      <c r="AB26" s="407">
        <f t="shared" si="4"/>
        <v>18</v>
      </c>
    </row>
    <row r="27" spans="1:28" ht="16.5" x14ac:dyDescent="0.2">
      <c r="A27" s="612">
        <v>18</v>
      </c>
      <c r="B27" s="43" t="s">
        <v>116</v>
      </c>
      <c r="C27" s="613" t="s">
        <v>106</v>
      </c>
      <c r="D27" s="72">
        <v>4</v>
      </c>
      <c r="E27" s="614">
        <v>2858</v>
      </c>
      <c r="F27" s="40">
        <v>10</v>
      </c>
      <c r="G27" s="615">
        <v>1118</v>
      </c>
      <c r="H27" s="72">
        <v>8</v>
      </c>
      <c r="I27" s="614">
        <v>870</v>
      </c>
      <c r="J27" s="40">
        <v>4</v>
      </c>
      <c r="K27" s="615">
        <v>4317</v>
      </c>
      <c r="L27" s="72"/>
      <c r="M27" s="614"/>
      <c r="N27" s="40"/>
      <c r="O27" s="615"/>
      <c r="P27" s="72"/>
      <c r="Q27" s="614"/>
      <c r="R27" s="40"/>
      <c r="S27" s="615"/>
      <c r="T27" s="610">
        <v>26</v>
      </c>
      <c r="U27" s="611">
        <v>9163</v>
      </c>
      <c r="V27" s="37">
        <v>18</v>
      </c>
      <c r="W27" s="407">
        <f t="shared" si="0"/>
        <v>1</v>
      </c>
      <c r="X27" s="407">
        <f t="shared" si="1"/>
        <v>26</v>
      </c>
      <c r="Y27" s="407">
        <f t="shared" si="1"/>
        <v>9163</v>
      </c>
      <c r="Z27" s="408">
        <f t="shared" si="2"/>
        <v>4317</v>
      </c>
      <c r="AA27" s="407">
        <f t="shared" si="3"/>
        <v>25.908365683000003</v>
      </c>
      <c r="AB27" s="407">
        <f t="shared" si="4"/>
        <v>19</v>
      </c>
    </row>
    <row r="28" spans="1:28" ht="16.5" x14ac:dyDescent="0.2">
      <c r="A28" s="605">
        <v>19</v>
      </c>
      <c r="B28" s="43" t="s">
        <v>102</v>
      </c>
      <c r="C28" s="613" t="s">
        <v>101</v>
      </c>
      <c r="D28" s="72">
        <v>1</v>
      </c>
      <c r="E28" s="614">
        <v>8054</v>
      </c>
      <c r="F28" s="40">
        <v>7</v>
      </c>
      <c r="G28" s="615">
        <v>2520</v>
      </c>
      <c r="H28" s="72">
        <v>8</v>
      </c>
      <c r="I28" s="614">
        <v>872</v>
      </c>
      <c r="J28" s="40">
        <v>11</v>
      </c>
      <c r="K28" s="615">
        <v>0</v>
      </c>
      <c r="L28" s="72"/>
      <c r="M28" s="614"/>
      <c r="N28" s="40"/>
      <c r="O28" s="615"/>
      <c r="P28" s="72"/>
      <c r="Q28" s="614"/>
      <c r="R28" s="40"/>
      <c r="S28" s="615"/>
      <c r="T28" s="610">
        <v>27</v>
      </c>
      <c r="U28" s="611">
        <v>11446</v>
      </c>
      <c r="V28" s="37">
        <v>19</v>
      </c>
      <c r="W28" s="407">
        <f t="shared" si="0"/>
        <v>1</v>
      </c>
      <c r="X28" s="407">
        <f t="shared" si="1"/>
        <v>27</v>
      </c>
      <c r="Y28" s="407">
        <f t="shared" si="1"/>
        <v>11446</v>
      </c>
      <c r="Z28" s="408">
        <f t="shared" si="2"/>
        <v>8054</v>
      </c>
      <c r="AA28" s="407">
        <f t="shared" si="3"/>
        <v>26.885531946</v>
      </c>
      <c r="AB28" s="407">
        <f t="shared" si="4"/>
        <v>20</v>
      </c>
    </row>
    <row r="29" spans="1:28" ht="16.5" x14ac:dyDescent="0.2">
      <c r="A29" s="612">
        <v>20</v>
      </c>
      <c r="B29" s="43" t="s">
        <v>128</v>
      </c>
      <c r="C29" s="613" t="s">
        <v>109</v>
      </c>
      <c r="D29" s="72">
        <v>8</v>
      </c>
      <c r="E29" s="614">
        <v>2287</v>
      </c>
      <c r="F29" s="40">
        <v>5</v>
      </c>
      <c r="G29" s="615">
        <v>5570</v>
      </c>
      <c r="H29" s="72">
        <v>4</v>
      </c>
      <c r="I29" s="614">
        <v>1461</v>
      </c>
      <c r="J29" s="40">
        <v>10</v>
      </c>
      <c r="K29" s="615">
        <v>202</v>
      </c>
      <c r="L29" s="72"/>
      <c r="M29" s="614"/>
      <c r="N29" s="40"/>
      <c r="O29" s="615"/>
      <c r="P29" s="72"/>
      <c r="Q29" s="614"/>
      <c r="R29" s="40"/>
      <c r="S29" s="615"/>
      <c r="T29" s="610">
        <v>27</v>
      </c>
      <c r="U29" s="611">
        <v>9520</v>
      </c>
      <c r="V29" s="37">
        <v>20</v>
      </c>
      <c r="W29" s="407">
        <f t="shared" si="0"/>
        <v>1</v>
      </c>
      <c r="X29" s="407">
        <f t="shared" si="1"/>
        <v>27</v>
      </c>
      <c r="Y29" s="407">
        <f t="shared" si="1"/>
        <v>9520</v>
      </c>
      <c r="Z29" s="408">
        <f t="shared" si="2"/>
        <v>5570</v>
      </c>
      <c r="AA29" s="407">
        <f t="shared" si="3"/>
        <v>26.904794430000003</v>
      </c>
      <c r="AB29" s="407">
        <f t="shared" si="4"/>
        <v>21</v>
      </c>
    </row>
    <row r="30" spans="1:28" ht="16.5" x14ac:dyDescent="0.2">
      <c r="A30" s="612">
        <v>21</v>
      </c>
      <c r="B30" s="43" t="s">
        <v>365</v>
      </c>
      <c r="C30" s="613" t="s">
        <v>115</v>
      </c>
      <c r="D30" s="72">
        <v>11</v>
      </c>
      <c r="E30" s="614">
        <v>0</v>
      </c>
      <c r="F30" s="40">
        <v>5.5</v>
      </c>
      <c r="G30" s="615">
        <v>2820</v>
      </c>
      <c r="H30" s="72">
        <v>6</v>
      </c>
      <c r="I30" s="614">
        <v>1058</v>
      </c>
      <c r="J30" s="40">
        <v>6</v>
      </c>
      <c r="K30" s="615">
        <v>2790</v>
      </c>
      <c r="L30" s="72"/>
      <c r="M30" s="614"/>
      <c r="N30" s="40"/>
      <c r="O30" s="615"/>
      <c r="P30" s="72"/>
      <c r="Q30" s="614"/>
      <c r="R30" s="40"/>
      <c r="S30" s="615"/>
      <c r="T30" s="610">
        <v>28.5</v>
      </c>
      <c r="U30" s="611">
        <v>6668</v>
      </c>
      <c r="V30" s="37">
        <v>21</v>
      </c>
      <c r="W30" s="407">
        <f t="shared" si="0"/>
        <v>1</v>
      </c>
      <c r="X30" s="407">
        <f t="shared" si="1"/>
        <v>28.5</v>
      </c>
      <c r="Y30" s="407">
        <f t="shared" si="1"/>
        <v>6668</v>
      </c>
      <c r="Z30" s="408">
        <f t="shared" si="2"/>
        <v>2820</v>
      </c>
      <c r="AA30" s="407">
        <f t="shared" si="3"/>
        <v>28.43331718</v>
      </c>
      <c r="AB30" s="407">
        <f t="shared" si="4"/>
        <v>22</v>
      </c>
    </row>
    <row r="31" spans="1:28" ht="16.5" x14ac:dyDescent="0.2">
      <c r="A31" s="605">
        <v>22</v>
      </c>
      <c r="B31" s="43" t="s">
        <v>120</v>
      </c>
      <c r="C31" s="613" t="s">
        <v>105</v>
      </c>
      <c r="D31" s="72">
        <v>5</v>
      </c>
      <c r="E31" s="614">
        <v>2519</v>
      </c>
      <c r="F31" s="40">
        <v>11</v>
      </c>
      <c r="G31" s="615">
        <v>0</v>
      </c>
      <c r="H31" s="72">
        <v>11</v>
      </c>
      <c r="I31" s="614">
        <v>0</v>
      </c>
      <c r="J31" s="40">
        <v>3</v>
      </c>
      <c r="K31" s="615">
        <v>6400</v>
      </c>
      <c r="L31" s="72"/>
      <c r="M31" s="614"/>
      <c r="N31" s="40"/>
      <c r="O31" s="615"/>
      <c r="P31" s="72"/>
      <c r="Q31" s="614"/>
      <c r="R31" s="40"/>
      <c r="S31" s="615"/>
      <c r="T31" s="610">
        <v>30</v>
      </c>
      <c r="U31" s="611">
        <v>8919</v>
      </c>
      <c r="V31" s="37">
        <v>22</v>
      </c>
      <c r="W31" s="407">
        <f t="shared" si="0"/>
        <v>1</v>
      </c>
      <c r="X31" s="407">
        <f t="shared" si="1"/>
        <v>30</v>
      </c>
      <c r="Y31" s="407">
        <f t="shared" si="1"/>
        <v>8919</v>
      </c>
      <c r="Z31" s="408">
        <f t="shared" si="2"/>
        <v>6400</v>
      </c>
      <c r="AA31" s="407">
        <f t="shared" si="3"/>
        <v>29.910803600000001</v>
      </c>
      <c r="AB31" s="407">
        <f t="shared" si="4"/>
        <v>23</v>
      </c>
    </row>
    <row r="32" spans="1:28" ht="16.5" x14ac:dyDescent="0.2">
      <c r="A32" s="612">
        <v>23</v>
      </c>
      <c r="B32" s="43" t="s">
        <v>121</v>
      </c>
      <c r="C32" s="613" t="s">
        <v>103</v>
      </c>
      <c r="D32" s="72">
        <v>6</v>
      </c>
      <c r="E32" s="614">
        <v>3493</v>
      </c>
      <c r="F32" s="40">
        <v>7</v>
      </c>
      <c r="G32" s="615">
        <v>2596</v>
      </c>
      <c r="H32" s="72">
        <v>11</v>
      </c>
      <c r="I32" s="614">
        <v>0</v>
      </c>
      <c r="J32" s="40">
        <v>7</v>
      </c>
      <c r="K32" s="615">
        <v>1137</v>
      </c>
      <c r="L32" s="72"/>
      <c r="M32" s="614"/>
      <c r="N32" s="40"/>
      <c r="O32" s="615"/>
      <c r="P32" s="72"/>
      <c r="Q32" s="614"/>
      <c r="R32" s="40"/>
      <c r="S32" s="615"/>
      <c r="T32" s="610">
        <v>31</v>
      </c>
      <c r="U32" s="611">
        <v>7226</v>
      </c>
      <c r="V32" s="37">
        <v>23</v>
      </c>
      <c r="W32" s="407">
        <f t="shared" si="0"/>
        <v>1</v>
      </c>
      <c r="X32" s="407">
        <f t="shared" si="1"/>
        <v>31</v>
      </c>
      <c r="Y32" s="407">
        <f t="shared" si="1"/>
        <v>7226</v>
      </c>
      <c r="Z32" s="408">
        <f t="shared" si="2"/>
        <v>3493</v>
      </c>
      <c r="AA32" s="407">
        <f t="shared" si="3"/>
        <v>30.927736506999999</v>
      </c>
      <c r="AB32" s="407">
        <f t="shared" si="4"/>
        <v>24</v>
      </c>
    </row>
    <row r="33" spans="1:28" ht="16.5" x14ac:dyDescent="0.2">
      <c r="A33" s="612">
        <v>24</v>
      </c>
      <c r="B33" s="43" t="s">
        <v>107</v>
      </c>
      <c r="C33" s="613" t="s">
        <v>101</v>
      </c>
      <c r="D33" s="72">
        <v>2</v>
      </c>
      <c r="E33" s="614">
        <v>5825</v>
      </c>
      <c r="F33" s="40">
        <v>8</v>
      </c>
      <c r="G33" s="615">
        <v>3692</v>
      </c>
      <c r="H33" s="72">
        <v>11</v>
      </c>
      <c r="I33" s="614">
        <v>0</v>
      </c>
      <c r="J33" s="40">
        <v>11</v>
      </c>
      <c r="K33" s="615">
        <v>0</v>
      </c>
      <c r="L33" s="72"/>
      <c r="M33" s="614"/>
      <c r="N33" s="40"/>
      <c r="O33" s="615"/>
      <c r="P33" s="72"/>
      <c r="Q33" s="614"/>
      <c r="R33" s="40"/>
      <c r="S33" s="615"/>
      <c r="T33" s="610">
        <v>32</v>
      </c>
      <c r="U33" s="611">
        <v>9517</v>
      </c>
      <c r="V33" s="37">
        <v>24</v>
      </c>
      <c r="W33" s="407">
        <f t="shared" si="0"/>
        <v>1</v>
      </c>
      <c r="X33" s="407">
        <f t="shared" si="1"/>
        <v>32</v>
      </c>
      <c r="Y33" s="407">
        <f t="shared" si="1"/>
        <v>9517</v>
      </c>
      <c r="Z33" s="408">
        <f t="shared" si="2"/>
        <v>5825</v>
      </c>
      <c r="AA33" s="407">
        <f t="shared" si="3"/>
        <v>31.904824175000002</v>
      </c>
      <c r="AB33" s="407">
        <f t="shared" si="4"/>
        <v>25</v>
      </c>
    </row>
    <row r="34" spans="1:28" ht="16.5" x14ac:dyDescent="0.2">
      <c r="A34" s="605">
        <v>25</v>
      </c>
      <c r="B34" s="43" t="s">
        <v>125</v>
      </c>
      <c r="C34" s="613" t="s">
        <v>123</v>
      </c>
      <c r="D34" s="72">
        <v>7</v>
      </c>
      <c r="E34" s="614">
        <v>2328</v>
      </c>
      <c r="F34" s="40">
        <v>6</v>
      </c>
      <c r="G34" s="615">
        <v>4235</v>
      </c>
      <c r="H34" s="72">
        <v>9</v>
      </c>
      <c r="I34" s="614">
        <v>458</v>
      </c>
      <c r="J34" s="40">
        <v>10</v>
      </c>
      <c r="K34" s="615">
        <v>972</v>
      </c>
      <c r="L34" s="72"/>
      <c r="M34" s="614"/>
      <c r="N34" s="40"/>
      <c r="O34" s="615"/>
      <c r="P34" s="72"/>
      <c r="Q34" s="614"/>
      <c r="R34" s="40"/>
      <c r="S34" s="615"/>
      <c r="T34" s="610">
        <v>32</v>
      </c>
      <c r="U34" s="611">
        <v>7993</v>
      </c>
      <c r="V34" s="37">
        <v>25</v>
      </c>
      <c r="W34" s="407">
        <f t="shared" si="0"/>
        <v>1</v>
      </c>
      <c r="X34" s="407">
        <f t="shared" si="1"/>
        <v>32</v>
      </c>
      <c r="Y34" s="407">
        <f t="shared" si="1"/>
        <v>7993</v>
      </c>
      <c r="Z34" s="408">
        <f t="shared" si="2"/>
        <v>4235</v>
      </c>
      <c r="AA34" s="407">
        <f t="shared" si="3"/>
        <v>31.920065765</v>
      </c>
      <c r="AB34" s="407">
        <f t="shared" si="4"/>
        <v>26</v>
      </c>
    </row>
    <row r="35" spans="1:28" ht="16.5" x14ac:dyDescent="0.2">
      <c r="A35" s="612">
        <v>26</v>
      </c>
      <c r="B35" s="43" t="s">
        <v>122</v>
      </c>
      <c r="C35" s="613" t="s">
        <v>123</v>
      </c>
      <c r="D35" s="72">
        <v>7</v>
      </c>
      <c r="E35" s="614">
        <v>3579</v>
      </c>
      <c r="F35" s="40">
        <v>10</v>
      </c>
      <c r="G35" s="615">
        <v>1100</v>
      </c>
      <c r="H35" s="72">
        <v>6</v>
      </c>
      <c r="I35" s="614">
        <v>1191</v>
      </c>
      <c r="J35" s="40">
        <v>9</v>
      </c>
      <c r="K35" s="615">
        <v>2099</v>
      </c>
      <c r="L35" s="72"/>
      <c r="M35" s="614"/>
      <c r="N35" s="40"/>
      <c r="O35" s="615"/>
      <c r="P35" s="72"/>
      <c r="Q35" s="614"/>
      <c r="R35" s="40"/>
      <c r="S35" s="615"/>
      <c r="T35" s="610">
        <v>32</v>
      </c>
      <c r="U35" s="611">
        <v>7969</v>
      </c>
      <c r="V35" s="37">
        <v>26</v>
      </c>
      <c r="W35" s="407">
        <f t="shared" si="0"/>
        <v>1</v>
      </c>
      <c r="X35" s="407">
        <f t="shared" si="1"/>
        <v>32</v>
      </c>
      <c r="Y35" s="407">
        <f t="shared" si="1"/>
        <v>7969</v>
      </c>
      <c r="Z35" s="408">
        <f t="shared" si="2"/>
        <v>3579</v>
      </c>
      <c r="AA35" s="407">
        <f t="shared" si="3"/>
        <v>31.920306420999999</v>
      </c>
      <c r="AB35" s="407">
        <f t="shared" si="4"/>
        <v>27</v>
      </c>
    </row>
    <row r="36" spans="1:28" ht="16.5" x14ac:dyDescent="0.2">
      <c r="A36" s="612">
        <v>27</v>
      </c>
      <c r="B36" s="43" t="s">
        <v>57</v>
      </c>
      <c r="C36" s="613" t="s">
        <v>119</v>
      </c>
      <c r="D36" s="72">
        <v>6</v>
      </c>
      <c r="E36" s="614">
        <v>2460</v>
      </c>
      <c r="F36" s="40">
        <v>8</v>
      </c>
      <c r="G36" s="615">
        <v>2163</v>
      </c>
      <c r="H36" s="72">
        <v>11</v>
      </c>
      <c r="I36" s="614">
        <v>11</v>
      </c>
      <c r="J36" s="40">
        <v>8</v>
      </c>
      <c r="K36" s="615">
        <v>2394</v>
      </c>
      <c r="L36" s="72"/>
      <c r="M36" s="614"/>
      <c r="N36" s="40"/>
      <c r="O36" s="615"/>
      <c r="P36" s="72"/>
      <c r="Q36" s="614"/>
      <c r="R36" s="40"/>
      <c r="S36" s="615"/>
      <c r="T36" s="610">
        <v>33</v>
      </c>
      <c r="U36" s="611">
        <v>7028</v>
      </c>
      <c r="V36" s="37">
        <v>27</v>
      </c>
      <c r="W36" s="407">
        <f t="shared" si="0"/>
        <v>1</v>
      </c>
      <c r="X36" s="407">
        <f t="shared" si="1"/>
        <v>33</v>
      </c>
      <c r="Y36" s="407">
        <f t="shared" si="1"/>
        <v>7028</v>
      </c>
      <c r="Z36" s="408">
        <f t="shared" si="2"/>
        <v>2460</v>
      </c>
      <c r="AA36" s="407">
        <f t="shared" si="3"/>
        <v>32.929717540000006</v>
      </c>
      <c r="AB36" s="407">
        <f t="shared" si="4"/>
        <v>28</v>
      </c>
    </row>
    <row r="37" spans="1:28" ht="16.5" x14ac:dyDescent="0.2">
      <c r="A37" s="605">
        <v>28</v>
      </c>
      <c r="B37" s="43" t="s">
        <v>364</v>
      </c>
      <c r="C37" s="613" t="s">
        <v>471</v>
      </c>
      <c r="D37" s="72">
        <v>11</v>
      </c>
      <c r="E37" s="614">
        <v>0</v>
      </c>
      <c r="F37" s="40">
        <v>1</v>
      </c>
      <c r="G37" s="615">
        <v>9310</v>
      </c>
      <c r="H37" s="72">
        <v>11</v>
      </c>
      <c r="I37" s="614">
        <v>0</v>
      </c>
      <c r="J37" s="40">
        <v>11</v>
      </c>
      <c r="K37" s="615">
        <v>0</v>
      </c>
      <c r="L37" s="72"/>
      <c r="M37" s="614"/>
      <c r="N37" s="40"/>
      <c r="O37" s="615"/>
      <c r="P37" s="72"/>
      <c r="Q37" s="614"/>
      <c r="R37" s="40"/>
      <c r="S37" s="615"/>
      <c r="T37" s="610">
        <v>34</v>
      </c>
      <c r="U37" s="611">
        <v>9310</v>
      </c>
      <c r="V37" s="37">
        <v>28</v>
      </c>
      <c r="W37" s="407">
        <f t="shared" si="0"/>
        <v>1</v>
      </c>
      <c r="X37" s="407">
        <f t="shared" si="1"/>
        <v>34</v>
      </c>
      <c r="Y37" s="407">
        <f t="shared" si="1"/>
        <v>9310</v>
      </c>
      <c r="Z37" s="408">
        <f t="shared" si="2"/>
        <v>9310</v>
      </c>
      <c r="AA37" s="407">
        <f t="shared" si="3"/>
        <v>33.906890689999997</v>
      </c>
      <c r="AB37" s="407">
        <f t="shared" si="4"/>
        <v>29</v>
      </c>
    </row>
    <row r="38" spans="1:28" ht="16.5" x14ac:dyDescent="0.2">
      <c r="A38" s="612">
        <v>29</v>
      </c>
      <c r="B38" s="43" t="s">
        <v>472</v>
      </c>
      <c r="C38" s="613" t="s">
        <v>119</v>
      </c>
      <c r="D38" s="72">
        <v>11</v>
      </c>
      <c r="E38" s="614">
        <v>0</v>
      </c>
      <c r="F38" s="40">
        <v>11</v>
      </c>
      <c r="G38" s="615">
        <v>0</v>
      </c>
      <c r="H38" s="72">
        <v>1</v>
      </c>
      <c r="I38" s="614">
        <v>2566</v>
      </c>
      <c r="J38" s="40">
        <v>11</v>
      </c>
      <c r="K38" s="615">
        <v>0</v>
      </c>
      <c r="L38" s="72"/>
      <c r="M38" s="614"/>
      <c r="N38" s="40"/>
      <c r="O38" s="615"/>
      <c r="P38" s="72"/>
      <c r="Q38" s="614"/>
      <c r="R38" s="40"/>
      <c r="S38" s="615"/>
      <c r="T38" s="610">
        <v>34</v>
      </c>
      <c r="U38" s="611">
        <v>2566</v>
      </c>
      <c r="V38" s="37">
        <v>29</v>
      </c>
      <c r="W38" s="407">
        <f t="shared" si="0"/>
        <v>1</v>
      </c>
      <c r="X38" s="407">
        <f t="shared" si="1"/>
        <v>34</v>
      </c>
      <c r="Y38" s="407">
        <f t="shared" si="1"/>
        <v>2566</v>
      </c>
      <c r="Z38" s="408">
        <f t="shared" si="2"/>
        <v>2566</v>
      </c>
      <c r="AA38" s="407">
        <f t="shared" si="3"/>
        <v>33.974337433999999</v>
      </c>
      <c r="AB38" s="407">
        <f t="shared" si="4"/>
        <v>30</v>
      </c>
    </row>
    <row r="39" spans="1:28" ht="16.5" x14ac:dyDescent="0.2">
      <c r="A39" s="612">
        <v>30</v>
      </c>
      <c r="B39" s="43" t="s">
        <v>131</v>
      </c>
      <c r="C39" s="613" t="s">
        <v>109</v>
      </c>
      <c r="D39" s="72">
        <v>10</v>
      </c>
      <c r="E39" s="614">
        <v>1359</v>
      </c>
      <c r="F39" s="40">
        <v>11</v>
      </c>
      <c r="G39" s="615">
        <v>0</v>
      </c>
      <c r="H39" s="72">
        <v>5</v>
      </c>
      <c r="I39" s="614">
        <v>1199</v>
      </c>
      <c r="J39" s="40">
        <v>9</v>
      </c>
      <c r="K39" s="615">
        <v>839</v>
      </c>
      <c r="L39" s="72"/>
      <c r="M39" s="614"/>
      <c r="N39" s="40"/>
      <c r="O39" s="615"/>
      <c r="P39" s="72"/>
      <c r="Q39" s="614"/>
      <c r="R39" s="40"/>
      <c r="S39" s="615"/>
      <c r="T39" s="610">
        <v>35</v>
      </c>
      <c r="U39" s="611">
        <v>3397</v>
      </c>
      <c r="V39" s="37">
        <v>30</v>
      </c>
      <c r="W39" s="407">
        <f t="shared" si="0"/>
        <v>1</v>
      </c>
      <c r="X39" s="407">
        <f t="shared" si="1"/>
        <v>35</v>
      </c>
      <c r="Y39" s="407">
        <f t="shared" si="1"/>
        <v>3397</v>
      </c>
      <c r="Z39" s="408">
        <f t="shared" si="2"/>
        <v>1359</v>
      </c>
      <c r="AA39" s="407">
        <f t="shared" si="3"/>
        <v>34.966028641000001</v>
      </c>
      <c r="AB39" s="407">
        <f t="shared" si="4"/>
        <v>31</v>
      </c>
    </row>
    <row r="40" spans="1:28" ht="16.5" x14ac:dyDescent="0.2">
      <c r="A40" s="605">
        <v>31</v>
      </c>
      <c r="B40" s="43" t="s">
        <v>474</v>
      </c>
      <c r="C40" s="613" t="s">
        <v>101</v>
      </c>
      <c r="D40" s="72">
        <v>11</v>
      </c>
      <c r="E40" s="614">
        <v>0</v>
      </c>
      <c r="F40" s="40">
        <v>11</v>
      </c>
      <c r="G40" s="615">
        <v>0</v>
      </c>
      <c r="H40" s="72">
        <v>4</v>
      </c>
      <c r="I40" s="614">
        <v>836</v>
      </c>
      <c r="J40" s="40">
        <v>9</v>
      </c>
      <c r="K40" s="615">
        <v>1872</v>
      </c>
      <c r="L40" s="72"/>
      <c r="M40" s="614"/>
      <c r="N40" s="40"/>
      <c r="O40" s="615"/>
      <c r="P40" s="72"/>
      <c r="Q40" s="614"/>
      <c r="R40" s="40"/>
      <c r="S40" s="615"/>
      <c r="T40" s="610">
        <v>35</v>
      </c>
      <c r="U40" s="611">
        <v>2708</v>
      </c>
      <c r="V40" s="37">
        <v>31</v>
      </c>
      <c r="W40" s="407">
        <f t="shared" si="0"/>
        <v>1</v>
      </c>
      <c r="X40" s="407">
        <f t="shared" si="1"/>
        <v>35</v>
      </c>
      <c r="Y40" s="407">
        <f t="shared" si="1"/>
        <v>2708</v>
      </c>
      <c r="Z40" s="408">
        <f t="shared" si="2"/>
        <v>1872</v>
      </c>
      <c r="AA40" s="407">
        <f t="shared" si="3"/>
        <v>34.972918128000003</v>
      </c>
      <c r="AB40" s="407">
        <f t="shared" si="4"/>
        <v>32</v>
      </c>
    </row>
    <row r="41" spans="1:28" ht="16.5" x14ac:dyDescent="0.2">
      <c r="A41" s="612">
        <v>32</v>
      </c>
      <c r="B41" s="43" t="s">
        <v>366</v>
      </c>
      <c r="C41" s="613" t="s">
        <v>105</v>
      </c>
      <c r="D41" s="72">
        <v>11</v>
      </c>
      <c r="E41" s="614">
        <v>0</v>
      </c>
      <c r="F41" s="40">
        <v>8</v>
      </c>
      <c r="G41" s="615">
        <v>2385</v>
      </c>
      <c r="H41" s="72">
        <v>7</v>
      </c>
      <c r="I41" s="614">
        <v>897</v>
      </c>
      <c r="J41" s="40">
        <v>11</v>
      </c>
      <c r="K41" s="615">
        <v>0</v>
      </c>
      <c r="L41" s="72"/>
      <c r="M41" s="614"/>
      <c r="N41" s="40"/>
      <c r="O41" s="615"/>
      <c r="P41" s="72"/>
      <c r="Q41" s="614"/>
      <c r="R41" s="40"/>
      <c r="S41" s="615"/>
      <c r="T41" s="610">
        <v>37</v>
      </c>
      <c r="U41" s="611">
        <v>3282</v>
      </c>
      <c r="V41" s="37">
        <v>32</v>
      </c>
      <c r="W41" s="407">
        <f t="shared" si="0"/>
        <v>1</v>
      </c>
      <c r="X41" s="407">
        <f t="shared" si="1"/>
        <v>37</v>
      </c>
      <c r="Y41" s="407">
        <f t="shared" si="1"/>
        <v>3282</v>
      </c>
      <c r="Z41" s="408">
        <f t="shared" si="2"/>
        <v>2385</v>
      </c>
      <c r="AA41" s="407">
        <f t="shared" si="3"/>
        <v>36.967177614999997</v>
      </c>
      <c r="AB41" s="407">
        <f t="shared" si="4"/>
        <v>33</v>
      </c>
    </row>
    <row r="42" spans="1:28" ht="16.5" x14ac:dyDescent="0.2">
      <c r="A42" s="612">
        <v>33</v>
      </c>
      <c r="B42" s="43" t="s">
        <v>367</v>
      </c>
      <c r="C42" s="613" t="s">
        <v>103</v>
      </c>
      <c r="D42" s="72">
        <v>11</v>
      </c>
      <c r="E42" s="614">
        <v>0</v>
      </c>
      <c r="F42" s="40">
        <v>11</v>
      </c>
      <c r="G42" s="615">
        <v>0</v>
      </c>
      <c r="H42" s="72">
        <v>4</v>
      </c>
      <c r="I42" s="614">
        <v>1259</v>
      </c>
      <c r="J42" s="40">
        <v>11</v>
      </c>
      <c r="K42" s="615">
        <v>0</v>
      </c>
      <c r="L42" s="72"/>
      <c r="M42" s="614"/>
      <c r="N42" s="40"/>
      <c r="O42" s="615"/>
      <c r="P42" s="72"/>
      <c r="Q42" s="614"/>
      <c r="R42" s="40"/>
      <c r="S42" s="615"/>
      <c r="T42" s="610">
        <v>37</v>
      </c>
      <c r="U42" s="611">
        <v>1259</v>
      </c>
      <c r="V42" s="37">
        <v>33</v>
      </c>
      <c r="W42" s="407">
        <f t="shared" si="0"/>
        <v>1</v>
      </c>
      <c r="X42" s="407">
        <f t="shared" ref="X42:Y73" si="5">IF(ISNUMBER(T42)=TRUE,T42,"")</f>
        <v>37</v>
      </c>
      <c r="Y42" s="407">
        <f t="shared" si="5"/>
        <v>1259</v>
      </c>
      <c r="Z42" s="408">
        <f t="shared" si="2"/>
        <v>1259</v>
      </c>
      <c r="AA42" s="407">
        <f t="shared" si="3"/>
        <v>36.987408740999996</v>
      </c>
      <c r="AB42" s="407">
        <f t="shared" si="4"/>
        <v>34</v>
      </c>
    </row>
    <row r="43" spans="1:28" ht="16.5" x14ac:dyDescent="0.2">
      <c r="A43" s="605">
        <v>34</v>
      </c>
      <c r="B43" s="43" t="s">
        <v>576</v>
      </c>
      <c r="C43" s="613" t="s">
        <v>119</v>
      </c>
      <c r="D43" s="72">
        <v>11</v>
      </c>
      <c r="E43" s="614">
        <v>0</v>
      </c>
      <c r="F43" s="40">
        <v>11</v>
      </c>
      <c r="G43" s="615">
        <v>0</v>
      </c>
      <c r="H43" s="72">
        <v>11</v>
      </c>
      <c r="I43" s="614">
        <v>0</v>
      </c>
      <c r="J43" s="40">
        <v>5</v>
      </c>
      <c r="K43" s="615">
        <v>4181</v>
      </c>
      <c r="L43" s="72"/>
      <c r="M43" s="614"/>
      <c r="N43" s="40" t="s">
        <v>18</v>
      </c>
      <c r="O43" s="615" t="s">
        <v>18</v>
      </c>
      <c r="P43" s="72" t="s">
        <v>18</v>
      </c>
      <c r="Q43" s="614" t="s">
        <v>18</v>
      </c>
      <c r="R43" s="40" t="s">
        <v>18</v>
      </c>
      <c r="S43" s="615" t="s">
        <v>18</v>
      </c>
      <c r="T43" s="610">
        <v>38</v>
      </c>
      <c r="U43" s="611">
        <v>4181</v>
      </c>
      <c r="V43" s="37">
        <v>34</v>
      </c>
      <c r="W43" s="407">
        <f t="shared" si="0"/>
        <v>1</v>
      </c>
      <c r="X43" s="407">
        <f t="shared" si="5"/>
        <v>38</v>
      </c>
      <c r="Y43" s="407">
        <f t="shared" si="5"/>
        <v>4181</v>
      </c>
      <c r="Z43" s="408">
        <f t="shared" si="2"/>
        <v>4181</v>
      </c>
      <c r="AA43" s="407">
        <f t="shared" si="3"/>
        <v>37.958185819000001</v>
      </c>
      <c r="AB43" s="407">
        <f t="shared" si="4"/>
        <v>35</v>
      </c>
    </row>
    <row r="44" spans="1:28" ht="16.5" x14ac:dyDescent="0.2">
      <c r="A44" s="612">
        <v>35</v>
      </c>
      <c r="B44" s="43" t="s">
        <v>577</v>
      </c>
      <c r="C44" s="613" t="s">
        <v>101</v>
      </c>
      <c r="D44" s="72">
        <v>11</v>
      </c>
      <c r="E44" s="614">
        <v>0</v>
      </c>
      <c r="F44" s="40">
        <v>11</v>
      </c>
      <c r="G44" s="615">
        <v>0</v>
      </c>
      <c r="H44" s="72">
        <v>11</v>
      </c>
      <c r="I44" s="614">
        <v>0</v>
      </c>
      <c r="J44" s="40">
        <v>5</v>
      </c>
      <c r="K44" s="615">
        <v>2864</v>
      </c>
      <c r="L44" s="72"/>
      <c r="M44" s="614"/>
      <c r="N44" s="40"/>
      <c r="O44" s="615"/>
      <c r="P44" s="72" t="s">
        <v>18</v>
      </c>
      <c r="Q44" s="614" t="s">
        <v>18</v>
      </c>
      <c r="R44" s="40" t="s">
        <v>18</v>
      </c>
      <c r="S44" s="615" t="s">
        <v>18</v>
      </c>
      <c r="T44" s="610">
        <v>38</v>
      </c>
      <c r="U44" s="611">
        <v>2864</v>
      </c>
      <c r="V44" s="37">
        <v>35</v>
      </c>
      <c r="W44" s="407">
        <f t="shared" si="0"/>
        <v>1</v>
      </c>
      <c r="X44" s="407">
        <f t="shared" si="5"/>
        <v>38</v>
      </c>
      <c r="Y44" s="407">
        <f t="shared" si="5"/>
        <v>2864</v>
      </c>
      <c r="Z44" s="408">
        <f t="shared" si="2"/>
        <v>2864</v>
      </c>
      <c r="AA44" s="407">
        <f t="shared" si="3"/>
        <v>37.971357135999995</v>
      </c>
      <c r="AB44" s="407">
        <f t="shared" si="4"/>
        <v>36</v>
      </c>
    </row>
    <row r="45" spans="1:28" ht="16.5" x14ac:dyDescent="0.2">
      <c r="A45" s="612">
        <v>36</v>
      </c>
      <c r="B45" s="43" t="s">
        <v>475</v>
      </c>
      <c r="C45" s="613" t="s">
        <v>126</v>
      </c>
      <c r="D45" s="72">
        <v>11</v>
      </c>
      <c r="E45" s="614">
        <v>0</v>
      </c>
      <c r="F45" s="40">
        <v>11</v>
      </c>
      <c r="G45" s="615">
        <v>0</v>
      </c>
      <c r="H45" s="72">
        <v>5</v>
      </c>
      <c r="I45" s="614">
        <v>686</v>
      </c>
      <c r="J45" s="40">
        <v>11</v>
      </c>
      <c r="K45" s="615">
        <v>0</v>
      </c>
      <c r="L45" s="72"/>
      <c r="M45" s="614"/>
      <c r="N45" s="40"/>
      <c r="O45" s="615"/>
      <c r="P45" s="72"/>
      <c r="Q45" s="614"/>
      <c r="R45" s="40"/>
      <c r="S45" s="615"/>
      <c r="T45" s="610">
        <v>38</v>
      </c>
      <c r="U45" s="611">
        <v>686</v>
      </c>
      <c r="V45" s="37">
        <v>36</v>
      </c>
      <c r="W45" s="407">
        <f t="shared" si="0"/>
        <v>1</v>
      </c>
      <c r="X45" s="407">
        <f t="shared" si="5"/>
        <v>38</v>
      </c>
      <c r="Y45" s="407">
        <f t="shared" si="5"/>
        <v>686</v>
      </c>
      <c r="Z45" s="408">
        <f t="shared" si="2"/>
        <v>686</v>
      </c>
      <c r="AA45" s="407">
        <f t="shared" si="3"/>
        <v>37.993139313999997</v>
      </c>
      <c r="AB45" s="407">
        <f t="shared" si="4"/>
        <v>37</v>
      </c>
    </row>
    <row r="46" spans="1:28" ht="16.5" x14ac:dyDescent="0.2">
      <c r="A46" s="605">
        <v>37</v>
      </c>
      <c r="B46" s="43" t="s">
        <v>127</v>
      </c>
      <c r="C46" s="613" t="s">
        <v>123</v>
      </c>
      <c r="D46" s="72">
        <v>8</v>
      </c>
      <c r="E46" s="614">
        <v>2552</v>
      </c>
      <c r="F46" s="40">
        <v>10</v>
      </c>
      <c r="G46" s="615">
        <v>986</v>
      </c>
      <c r="H46" s="72">
        <v>10</v>
      </c>
      <c r="I46" s="614">
        <v>756</v>
      </c>
      <c r="J46" s="40">
        <v>11</v>
      </c>
      <c r="K46" s="615">
        <v>0</v>
      </c>
      <c r="L46" s="72"/>
      <c r="M46" s="614"/>
      <c r="N46" s="40"/>
      <c r="O46" s="615"/>
      <c r="P46" s="72"/>
      <c r="Q46" s="614"/>
      <c r="R46" s="40"/>
      <c r="S46" s="615"/>
      <c r="T46" s="610">
        <v>39</v>
      </c>
      <c r="U46" s="611">
        <v>4294</v>
      </c>
      <c r="V46" s="37">
        <v>37</v>
      </c>
      <c r="W46" s="407">
        <f t="shared" si="0"/>
        <v>1</v>
      </c>
      <c r="X46" s="407">
        <f t="shared" si="5"/>
        <v>39</v>
      </c>
      <c r="Y46" s="407">
        <f t="shared" si="5"/>
        <v>4294</v>
      </c>
      <c r="Z46" s="408">
        <f t="shared" si="2"/>
        <v>2552</v>
      </c>
      <c r="AA46" s="407">
        <f t="shared" si="3"/>
        <v>38.957057448</v>
      </c>
      <c r="AB46" s="407">
        <f t="shared" si="4"/>
        <v>38</v>
      </c>
    </row>
    <row r="47" spans="1:28" ht="16.5" x14ac:dyDescent="0.2">
      <c r="A47" s="612">
        <v>38</v>
      </c>
      <c r="B47" s="43" t="s">
        <v>58</v>
      </c>
      <c r="C47" s="613" t="s">
        <v>119</v>
      </c>
      <c r="D47" s="72">
        <v>10</v>
      </c>
      <c r="E47" s="614">
        <v>2468</v>
      </c>
      <c r="F47" s="40">
        <v>11</v>
      </c>
      <c r="G47" s="615">
        <v>0</v>
      </c>
      <c r="H47" s="72">
        <v>9</v>
      </c>
      <c r="I47" s="614">
        <v>786</v>
      </c>
      <c r="J47" s="40">
        <v>11</v>
      </c>
      <c r="K47" s="615">
        <v>0</v>
      </c>
      <c r="L47" s="72"/>
      <c r="M47" s="614"/>
      <c r="N47" s="40"/>
      <c r="O47" s="615"/>
      <c r="P47" s="72"/>
      <c r="Q47" s="614"/>
      <c r="R47" s="40"/>
      <c r="S47" s="615"/>
      <c r="T47" s="610">
        <v>41</v>
      </c>
      <c r="U47" s="611">
        <v>3254</v>
      </c>
      <c r="V47" s="37">
        <v>38</v>
      </c>
      <c r="W47" s="407">
        <f t="shared" si="0"/>
        <v>1</v>
      </c>
      <c r="X47" s="407">
        <f t="shared" si="5"/>
        <v>41</v>
      </c>
      <c r="Y47" s="407">
        <f t="shared" si="5"/>
        <v>3254</v>
      </c>
      <c r="Z47" s="408">
        <f t="shared" si="2"/>
        <v>2468</v>
      </c>
      <c r="AA47" s="407">
        <f t="shared" si="3"/>
        <v>40.967457532000005</v>
      </c>
      <c r="AB47" s="407">
        <f t="shared" si="4"/>
        <v>39</v>
      </c>
    </row>
    <row r="48" spans="1:28" ht="16.5" x14ac:dyDescent="0.2">
      <c r="A48" s="612">
        <v>39</v>
      </c>
      <c r="B48" s="43" t="s">
        <v>129</v>
      </c>
      <c r="C48" s="613" t="s">
        <v>115</v>
      </c>
      <c r="D48" s="72">
        <v>9</v>
      </c>
      <c r="E48" s="614">
        <v>2655</v>
      </c>
      <c r="F48" s="40">
        <v>11</v>
      </c>
      <c r="G48" s="615">
        <v>0</v>
      </c>
      <c r="H48" s="72">
        <v>11</v>
      </c>
      <c r="I48" s="614">
        <v>0</v>
      </c>
      <c r="J48" s="40">
        <v>11</v>
      </c>
      <c r="K48" s="615">
        <v>0</v>
      </c>
      <c r="L48" s="72"/>
      <c r="M48" s="614"/>
      <c r="N48" s="40"/>
      <c r="O48" s="615"/>
      <c r="P48" s="72"/>
      <c r="Q48" s="614"/>
      <c r="R48" s="40"/>
      <c r="S48" s="615"/>
      <c r="T48" s="610">
        <v>42</v>
      </c>
      <c r="U48" s="611">
        <v>2655</v>
      </c>
      <c r="V48" s="37">
        <v>39</v>
      </c>
      <c r="W48" s="407">
        <f t="shared" si="0"/>
        <v>1</v>
      </c>
      <c r="X48" s="407">
        <f t="shared" si="5"/>
        <v>42</v>
      </c>
      <c r="Y48" s="407">
        <f t="shared" si="5"/>
        <v>2655</v>
      </c>
      <c r="Z48" s="408">
        <f t="shared" si="2"/>
        <v>2655</v>
      </c>
      <c r="AA48" s="407">
        <f t="shared" si="3"/>
        <v>41.973447344999997</v>
      </c>
      <c r="AB48" s="407">
        <f t="shared" si="4"/>
        <v>40</v>
      </c>
    </row>
    <row r="49" spans="1:28" ht="16.5" x14ac:dyDescent="0.2">
      <c r="A49" s="605">
        <v>40</v>
      </c>
      <c r="B49" s="43" t="s">
        <v>367</v>
      </c>
      <c r="C49" s="613" t="s">
        <v>119</v>
      </c>
      <c r="D49" s="72">
        <v>11</v>
      </c>
      <c r="E49" s="614">
        <v>0</v>
      </c>
      <c r="F49" s="40">
        <v>9</v>
      </c>
      <c r="G49" s="615">
        <v>1327</v>
      </c>
      <c r="H49" s="72">
        <v>11</v>
      </c>
      <c r="I49" s="614">
        <v>0</v>
      </c>
      <c r="J49" s="40">
        <v>11</v>
      </c>
      <c r="K49" s="615">
        <v>0</v>
      </c>
      <c r="L49" s="72"/>
      <c r="M49" s="614"/>
      <c r="N49" s="40"/>
      <c r="O49" s="615"/>
      <c r="P49" s="72"/>
      <c r="Q49" s="614"/>
      <c r="R49" s="40"/>
      <c r="S49" s="615"/>
      <c r="T49" s="610">
        <v>42</v>
      </c>
      <c r="U49" s="616">
        <v>1327</v>
      </c>
      <c r="V49" s="37">
        <v>40</v>
      </c>
      <c r="W49" s="407">
        <f t="shared" si="0"/>
        <v>1</v>
      </c>
      <c r="X49" s="407">
        <f t="shared" si="5"/>
        <v>42</v>
      </c>
      <c r="Y49" s="407">
        <f t="shared" si="5"/>
        <v>1327</v>
      </c>
      <c r="Z49" s="408">
        <f t="shared" si="2"/>
        <v>1327</v>
      </c>
      <c r="AA49" s="407">
        <f t="shared" si="3"/>
        <v>41.986728673000002</v>
      </c>
      <c r="AB49" s="407">
        <f t="shared" si="4"/>
        <v>41</v>
      </c>
    </row>
    <row r="50" spans="1:28" ht="16.5" x14ac:dyDescent="0.2">
      <c r="A50" s="612">
        <v>41</v>
      </c>
      <c r="B50" s="276" t="s">
        <v>578</v>
      </c>
      <c r="C50" s="606" t="s">
        <v>123</v>
      </c>
      <c r="D50" s="68">
        <v>11</v>
      </c>
      <c r="E50" s="607">
        <v>0</v>
      </c>
      <c r="F50" s="70">
        <v>11</v>
      </c>
      <c r="G50" s="609">
        <v>0</v>
      </c>
      <c r="H50" s="68">
        <v>11</v>
      </c>
      <c r="I50" s="607">
        <v>0</v>
      </c>
      <c r="J50" s="70">
        <v>10</v>
      </c>
      <c r="K50" s="609">
        <v>534</v>
      </c>
      <c r="L50" s="68"/>
      <c r="M50" s="607"/>
      <c r="N50" s="70"/>
      <c r="O50" s="609"/>
      <c r="P50" s="68"/>
      <c r="Q50" s="607"/>
      <c r="R50" s="70"/>
      <c r="S50" s="609"/>
      <c r="T50" s="610">
        <v>43</v>
      </c>
      <c r="U50" s="611">
        <v>534</v>
      </c>
      <c r="V50" s="37">
        <v>41</v>
      </c>
      <c r="W50" s="407">
        <f t="shared" si="0"/>
        <v>1</v>
      </c>
      <c r="X50" s="407">
        <f t="shared" si="5"/>
        <v>43</v>
      </c>
      <c r="Y50" s="407">
        <f t="shared" si="5"/>
        <v>534</v>
      </c>
      <c r="Z50" s="408">
        <f t="shared" si="2"/>
        <v>534</v>
      </c>
      <c r="AA50" s="407">
        <f t="shared" si="3"/>
        <v>42.994659466000002</v>
      </c>
      <c r="AB50" s="407">
        <f t="shared" si="4"/>
        <v>42</v>
      </c>
    </row>
    <row r="51" spans="1:28" ht="16.5" x14ac:dyDescent="0.2">
      <c r="A51" s="440">
        <v>42</v>
      </c>
      <c r="B51" s="410"/>
      <c r="C51" s="475"/>
      <c r="D51" s="412"/>
      <c r="E51" s="476"/>
      <c r="F51" s="414"/>
      <c r="G51" s="477"/>
      <c r="H51" s="412"/>
      <c r="I51" s="476"/>
      <c r="J51" s="414"/>
      <c r="K51" s="477"/>
      <c r="L51" s="412"/>
      <c r="M51" s="476"/>
      <c r="N51" s="414"/>
      <c r="O51" s="477"/>
      <c r="P51" s="412" t="s">
        <v>18</v>
      </c>
      <c r="Q51" s="476" t="s">
        <v>18</v>
      </c>
      <c r="R51" s="414" t="s">
        <v>18</v>
      </c>
      <c r="S51" s="477" t="s">
        <v>18</v>
      </c>
      <c r="T51" s="478" t="str">
        <f t="shared" ref="T51:U73" si="6">IF(ISNUMBER(D51)=TRUE,SUM(D51,F51,H51,J51,L51,N51,P51,R51),"")</f>
        <v/>
      </c>
      <c r="U51" s="479" t="str">
        <f t="shared" si="6"/>
        <v/>
      </c>
      <c r="V51" s="406" t="str">
        <f t="shared" ref="V51:V93" si="7">IF(ISNUMBER(AB51)=TRUE,AB51,"")</f>
        <v/>
      </c>
      <c r="W51" s="407" t="str">
        <f t="shared" si="0"/>
        <v/>
      </c>
      <c r="X51" s="407" t="str">
        <f t="shared" si="5"/>
        <v/>
      </c>
      <c r="Y51" s="407" t="str">
        <f t="shared" si="5"/>
        <v/>
      </c>
      <c r="Z51" s="408">
        <f t="shared" si="2"/>
        <v>0</v>
      </c>
      <c r="AA51" s="407" t="str">
        <f t="shared" si="3"/>
        <v/>
      </c>
      <c r="AB51" s="407" t="str">
        <f t="shared" si="4"/>
        <v/>
      </c>
    </row>
    <row r="52" spans="1:28" ht="16.5" x14ac:dyDescent="0.2">
      <c r="A52" s="441">
        <v>43</v>
      </c>
      <c r="B52" s="410"/>
      <c r="C52" s="475"/>
      <c r="D52" s="412"/>
      <c r="E52" s="476"/>
      <c r="F52" s="414"/>
      <c r="G52" s="477"/>
      <c r="H52" s="412"/>
      <c r="I52" s="476"/>
      <c r="J52" s="414"/>
      <c r="K52" s="477"/>
      <c r="L52" s="412"/>
      <c r="M52" s="476"/>
      <c r="N52" s="414"/>
      <c r="O52" s="477"/>
      <c r="P52" s="412"/>
      <c r="Q52" s="476"/>
      <c r="R52" s="414"/>
      <c r="S52" s="477"/>
      <c r="T52" s="478" t="str">
        <f t="shared" si="6"/>
        <v/>
      </c>
      <c r="U52" s="479" t="str">
        <f t="shared" si="6"/>
        <v/>
      </c>
      <c r="V52" s="406" t="str">
        <f t="shared" si="7"/>
        <v/>
      </c>
      <c r="W52" s="407" t="str">
        <f t="shared" si="0"/>
        <v/>
      </c>
      <c r="X52" s="407" t="str">
        <f t="shared" si="5"/>
        <v/>
      </c>
      <c r="Y52" s="407" t="str">
        <f t="shared" si="5"/>
        <v/>
      </c>
      <c r="Z52" s="408">
        <f t="shared" si="2"/>
        <v>0</v>
      </c>
      <c r="AA52" s="407" t="str">
        <f t="shared" si="3"/>
        <v/>
      </c>
      <c r="AB52" s="407" t="str">
        <f t="shared" si="4"/>
        <v/>
      </c>
    </row>
    <row r="53" spans="1:28" ht="16.5" x14ac:dyDescent="0.2">
      <c r="A53" s="440">
        <v>44</v>
      </c>
      <c r="B53" s="410"/>
      <c r="C53" s="475"/>
      <c r="D53" s="412"/>
      <c r="E53" s="476"/>
      <c r="F53" s="414"/>
      <c r="G53" s="477"/>
      <c r="H53" s="412"/>
      <c r="I53" s="476"/>
      <c r="J53" s="414"/>
      <c r="K53" s="477"/>
      <c r="L53" s="412"/>
      <c r="M53" s="476"/>
      <c r="N53" s="414"/>
      <c r="O53" s="477"/>
      <c r="P53" s="412"/>
      <c r="Q53" s="476"/>
      <c r="R53" s="414"/>
      <c r="S53" s="477"/>
      <c r="T53" s="478" t="str">
        <f t="shared" si="6"/>
        <v/>
      </c>
      <c r="U53" s="479" t="str">
        <f t="shared" si="6"/>
        <v/>
      </c>
      <c r="V53" s="406" t="str">
        <f t="shared" si="7"/>
        <v/>
      </c>
      <c r="W53" s="407" t="str">
        <f t="shared" si="0"/>
        <v/>
      </c>
      <c r="X53" s="407" t="str">
        <f t="shared" si="5"/>
        <v/>
      </c>
      <c r="Y53" s="407" t="str">
        <f t="shared" si="5"/>
        <v/>
      </c>
      <c r="Z53" s="408">
        <f t="shared" si="2"/>
        <v>0</v>
      </c>
      <c r="AA53" s="407" t="str">
        <f t="shared" si="3"/>
        <v/>
      </c>
      <c r="AB53" s="407" t="str">
        <f t="shared" si="4"/>
        <v/>
      </c>
    </row>
    <row r="54" spans="1:28" ht="16.5" x14ac:dyDescent="0.2">
      <c r="A54" s="440">
        <v>45</v>
      </c>
      <c r="B54" s="410"/>
      <c r="C54" s="475"/>
      <c r="D54" s="412"/>
      <c r="E54" s="476"/>
      <c r="F54" s="414"/>
      <c r="G54" s="477"/>
      <c r="H54" s="412"/>
      <c r="I54" s="476"/>
      <c r="J54" s="414"/>
      <c r="K54" s="477"/>
      <c r="L54" s="412"/>
      <c r="M54" s="476"/>
      <c r="N54" s="414"/>
      <c r="O54" s="477"/>
      <c r="P54" s="412" t="s">
        <v>18</v>
      </c>
      <c r="Q54" s="476" t="s">
        <v>18</v>
      </c>
      <c r="R54" s="414" t="s">
        <v>18</v>
      </c>
      <c r="S54" s="477" t="s">
        <v>18</v>
      </c>
      <c r="T54" s="478" t="str">
        <f t="shared" si="6"/>
        <v/>
      </c>
      <c r="U54" s="479" t="str">
        <f t="shared" si="6"/>
        <v/>
      </c>
      <c r="V54" s="406" t="str">
        <f t="shared" si="7"/>
        <v/>
      </c>
      <c r="W54" s="407" t="str">
        <f t="shared" si="0"/>
        <v/>
      </c>
      <c r="X54" s="407" t="str">
        <f t="shared" si="5"/>
        <v/>
      </c>
      <c r="Y54" s="407" t="str">
        <f t="shared" si="5"/>
        <v/>
      </c>
      <c r="Z54" s="408">
        <f t="shared" si="2"/>
        <v>0</v>
      </c>
      <c r="AA54" s="407" t="str">
        <f t="shared" si="3"/>
        <v/>
      </c>
      <c r="AB54" s="407" t="str">
        <f t="shared" si="4"/>
        <v/>
      </c>
    </row>
    <row r="55" spans="1:28" ht="16.5" x14ac:dyDescent="0.2">
      <c r="A55" s="441">
        <v>46</v>
      </c>
      <c r="B55" s="410"/>
      <c r="C55" s="475"/>
      <c r="D55" s="412"/>
      <c r="E55" s="476"/>
      <c r="F55" s="414"/>
      <c r="G55" s="477"/>
      <c r="H55" s="412"/>
      <c r="I55" s="476"/>
      <c r="J55" s="414"/>
      <c r="K55" s="477"/>
      <c r="L55" s="412"/>
      <c r="M55" s="476"/>
      <c r="N55" s="414"/>
      <c r="O55" s="477"/>
      <c r="P55" s="412"/>
      <c r="Q55" s="476"/>
      <c r="R55" s="414"/>
      <c r="S55" s="477"/>
      <c r="T55" s="478" t="str">
        <f t="shared" si="6"/>
        <v/>
      </c>
      <c r="U55" s="479" t="str">
        <f t="shared" si="6"/>
        <v/>
      </c>
      <c r="V55" s="406" t="str">
        <f t="shared" si="7"/>
        <v/>
      </c>
      <c r="W55" s="407" t="str">
        <f t="shared" si="0"/>
        <v/>
      </c>
      <c r="X55" s="407" t="str">
        <f t="shared" si="5"/>
        <v/>
      </c>
      <c r="Y55" s="407" t="str">
        <f t="shared" si="5"/>
        <v/>
      </c>
      <c r="Z55" s="408">
        <f t="shared" si="2"/>
        <v>0</v>
      </c>
      <c r="AA55" s="407" t="str">
        <f t="shared" si="3"/>
        <v/>
      </c>
      <c r="AB55" s="407" t="str">
        <f t="shared" si="4"/>
        <v/>
      </c>
    </row>
    <row r="56" spans="1:28" ht="16.5" x14ac:dyDescent="0.2">
      <c r="A56" s="440">
        <v>47</v>
      </c>
      <c r="B56" s="410"/>
      <c r="C56" s="475"/>
      <c r="D56" s="412"/>
      <c r="E56" s="476"/>
      <c r="F56" s="414"/>
      <c r="G56" s="477"/>
      <c r="H56" s="412"/>
      <c r="I56" s="476"/>
      <c r="J56" s="414"/>
      <c r="K56" s="477"/>
      <c r="L56" s="412"/>
      <c r="M56" s="476"/>
      <c r="N56" s="414"/>
      <c r="O56" s="477"/>
      <c r="P56" s="412"/>
      <c r="Q56" s="476"/>
      <c r="R56" s="414"/>
      <c r="S56" s="477"/>
      <c r="T56" s="478" t="str">
        <f t="shared" si="6"/>
        <v/>
      </c>
      <c r="U56" s="479" t="str">
        <f t="shared" si="6"/>
        <v/>
      </c>
      <c r="V56" s="406" t="str">
        <f t="shared" si="7"/>
        <v/>
      </c>
      <c r="W56" s="407" t="str">
        <f t="shared" si="0"/>
        <v/>
      </c>
      <c r="X56" s="407" t="str">
        <f t="shared" si="5"/>
        <v/>
      </c>
      <c r="Y56" s="407" t="str">
        <f t="shared" si="5"/>
        <v/>
      </c>
      <c r="Z56" s="408">
        <f t="shared" si="2"/>
        <v>0</v>
      </c>
      <c r="AA56" s="407" t="str">
        <f t="shared" si="3"/>
        <v/>
      </c>
      <c r="AB56" s="407" t="str">
        <f t="shared" si="4"/>
        <v/>
      </c>
    </row>
    <row r="57" spans="1:28" ht="16.5" x14ac:dyDescent="0.2">
      <c r="A57" s="440">
        <v>48</v>
      </c>
      <c r="B57" s="410"/>
      <c r="C57" s="475"/>
      <c r="D57" s="412"/>
      <c r="E57" s="476"/>
      <c r="F57" s="414"/>
      <c r="G57" s="477"/>
      <c r="H57" s="412"/>
      <c r="I57" s="476"/>
      <c r="J57" s="414"/>
      <c r="K57" s="477"/>
      <c r="L57" s="412"/>
      <c r="M57" s="476"/>
      <c r="N57" s="414"/>
      <c r="O57" s="477"/>
      <c r="P57" s="412"/>
      <c r="Q57" s="476"/>
      <c r="R57" s="414"/>
      <c r="S57" s="477"/>
      <c r="T57" s="478" t="str">
        <f t="shared" si="6"/>
        <v/>
      </c>
      <c r="U57" s="479" t="str">
        <f t="shared" si="6"/>
        <v/>
      </c>
      <c r="V57" s="406" t="str">
        <f t="shared" si="7"/>
        <v/>
      </c>
      <c r="W57" s="407" t="str">
        <f t="shared" si="0"/>
        <v/>
      </c>
      <c r="X57" s="407" t="str">
        <f t="shared" si="5"/>
        <v/>
      </c>
      <c r="Y57" s="407" t="str">
        <f t="shared" si="5"/>
        <v/>
      </c>
      <c r="Z57" s="408">
        <f t="shared" si="2"/>
        <v>0</v>
      </c>
      <c r="AA57" s="407" t="str">
        <f t="shared" si="3"/>
        <v/>
      </c>
      <c r="AB57" s="407" t="str">
        <f t="shared" si="4"/>
        <v/>
      </c>
    </row>
    <row r="58" spans="1:28" ht="16.5" x14ac:dyDescent="0.2">
      <c r="A58" s="441">
        <v>49</v>
      </c>
      <c r="B58" s="410"/>
      <c r="C58" s="475"/>
      <c r="D58" s="412"/>
      <c r="E58" s="476"/>
      <c r="F58" s="414"/>
      <c r="G58" s="477"/>
      <c r="H58" s="412"/>
      <c r="I58" s="476"/>
      <c r="J58" s="414"/>
      <c r="K58" s="477"/>
      <c r="L58" s="412"/>
      <c r="M58" s="476"/>
      <c r="N58" s="414"/>
      <c r="O58" s="477"/>
      <c r="P58" s="412"/>
      <c r="Q58" s="476"/>
      <c r="R58" s="414"/>
      <c r="S58" s="477"/>
      <c r="T58" s="478" t="str">
        <f t="shared" si="6"/>
        <v/>
      </c>
      <c r="U58" s="479" t="str">
        <f t="shared" si="6"/>
        <v/>
      </c>
      <c r="V58" s="406" t="str">
        <f t="shared" si="7"/>
        <v/>
      </c>
      <c r="W58" s="407" t="str">
        <f t="shared" si="0"/>
        <v/>
      </c>
      <c r="X58" s="407" t="str">
        <f t="shared" si="5"/>
        <v/>
      </c>
      <c r="Y58" s="407" t="str">
        <f t="shared" si="5"/>
        <v/>
      </c>
      <c r="Z58" s="408">
        <f t="shared" si="2"/>
        <v>0</v>
      </c>
      <c r="AA58" s="407" t="str">
        <f t="shared" si="3"/>
        <v/>
      </c>
      <c r="AB58" s="407" t="str">
        <f t="shared" si="4"/>
        <v/>
      </c>
    </row>
    <row r="59" spans="1:28" ht="16.5" x14ac:dyDescent="0.2">
      <c r="A59" s="440">
        <v>50</v>
      </c>
      <c r="B59" s="410"/>
      <c r="C59" s="475"/>
      <c r="D59" s="412"/>
      <c r="E59" s="476"/>
      <c r="F59" s="414"/>
      <c r="G59" s="477"/>
      <c r="H59" s="412"/>
      <c r="I59" s="476"/>
      <c r="J59" s="414"/>
      <c r="K59" s="477"/>
      <c r="L59" s="412"/>
      <c r="M59" s="476"/>
      <c r="N59" s="414"/>
      <c r="O59" s="477"/>
      <c r="P59" s="412"/>
      <c r="Q59" s="476"/>
      <c r="R59" s="414"/>
      <c r="S59" s="477"/>
      <c r="T59" s="478" t="str">
        <f t="shared" si="6"/>
        <v/>
      </c>
      <c r="U59" s="479" t="str">
        <f t="shared" si="6"/>
        <v/>
      </c>
      <c r="V59" s="406" t="str">
        <f t="shared" si="7"/>
        <v/>
      </c>
      <c r="W59" s="407" t="str">
        <f t="shared" si="0"/>
        <v/>
      </c>
      <c r="X59" s="407" t="str">
        <f t="shared" si="5"/>
        <v/>
      </c>
      <c r="Y59" s="407" t="str">
        <f t="shared" si="5"/>
        <v/>
      </c>
      <c r="Z59" s="408">
        <f t="shared" si="2"/>
        <v>0</v>
      </c>
      <c r="AA59" s="407" t="str">
        <f t="shared" si="3"/>
        <v/>
      </c>
      <c r="AB59" s="407" t="str">
        <f t="shared" si="4"/>
        <v/>
      </c>
    </row>
    <row r="60" spans="1:28" ht="16.5" x14ac:dyDescent="0.2">
      <c r="A60" s="440">
        <v>51</v>
      </c>
      <c r="B60" s="410"/>
      <c r="C60" s="475"/>
      <c r="D60" s="412"/>
      <c r="E60" s="476"/>
      <c r="F60" s="414"/>
      <c r="G60" s="477"/>
      <c r="H60" s="412"/>
      <c r="I60" s="476"/>
      <c r="J60" s="414"/>
      <c r="K60" s="477"/>
      <c r="L60" s="412"/>
      <c r="M60" s="476"/>
      <c r="N60" s="414"/>
      <c r="O60" s="477"/>
      <c r="P60" s="412"/>
      <c r="Q60" s="476"/>
      <c r="R60" s="414"/>
      <c r="S60" s="477"/>
      <c r="T60" s="478" t="str">
        <f t="shared" si="6"/>
        <v/>
      </c>
      <c r="U60" s="479" t="str">
        <f t="shared" si="6"/>
        <v/>
      </c>
      <c r="V60" s="406" t="str">
        <f t="shared" si="7"/>
        <v/>
      </c>
      <c r="W60" s="407" t="str">
        <f t="shared" si="0"/>
        <v/>
      </c>
      <c r="X60" s="407" t="str">
        <f t="shared" si="5"/>
        <v/>
      </c>
      <c r="Y60" s="407" t="str">
        <f t="shared" si="5"/>
        <v/>
      </c>
      <c r="Z60" s="408">
        <f t="shared" si="2"/>
        <v>0</v>
      </c>
      <c r="AA60" s="407" t="str">
        <f t="shared" si="3"/>
        <v/>
      </c>
      <c r="AB60" s="407" t="str">
        <f t="shared" si="4"/>
        <v/>
      </c>
    </row>
    <row r="61" spans="1:28" ht="16.5" x14ac:dyDescent="0.2">
      <c r="A61" s="441">
        <v>52</v>
      </c>
      <c r="B61" s="410"/>
      <c r="C61" s="475"/>
      <c r="D61" s="412"/>
      <c r="E61" s="476"/>
      <c r="F61" s="414"/>
      <c r="G61" s="477"/>
      <c r="H61" s="412"/>
      <c r="I61" s="476"/>
      <c r="J61" s="414"/>
      <c r="K61" s="477"/>
      <c r="L61" s="412"/>
      <c r="M61" s="476"/>
      <c r="N61" s="414"/>
      <c r="O61" s="477"/>
      <c r="P61" s="412"/>
      <c r="Q61" s="476"/>
      <c r="R61" s="414"/>
      <c r="S61" s="477"/>
      <c r="T61" s="478" t="str">
        <f t="shared" si="6"/>
        <v/>
      </c>
      <c r="U61" s="479" t="str">
        <f t="shared" si="6"/>
        <v/>
      </c>
      <c r="V61" s="406" t="str">
        <f t="shared" si="7"/>
        <v/>
      </c>
      <c r="W61" s="407" t="str">
        <f t="shared" si="0"/>
        <v/>
      </c>
      <c r="X61" s="407" t="str">
        <f t="shared" si="5"/>
        <v/>
      </c>
      <c r="Y61" s="407" t="str">
        <f t="shared" si="5"/>
        <v/>
      </c>
      <c r="Z61" s="408">
        <f t="shared" si="2"/>
        <v>0</v>
      </c>
      <c r="AA61" s="407" t="str">
        <f t="shared" si="3"/>
        <v/>
      </c>
      <c r="AB61" s="407" t="str">
        <f t="shared" si="4"/>
        <v/>
      </c>
    </row>
    <row r="62" spans="1:28" ht="16.5" x14ac:dyDescent="0.2">
      <c r="A62" s="440">
        <v>53</v>
      </c>
      <c r="B62" s="410"/>
      <c r="C62" s="475"/>
      <c r="D62" s="412"/>
      <c r="E62" s="476"/>
      <c r="F62" s="414"/>
      <c r="G62" s="477"/>
      <c r="H62" s="412"/>
      <c r="I62" s="476"/>
      <c r="J62" s="414"/>
      <c r="K62" s="477"/>
      <c r="L62" s="412"/>
      <c r="M62" s="476"/>
      <c r="N62" s="414"/>
      <c r="O62" s="477"/>
      <c r="P62" s="412"/>
      <c r="Q62" s="476"/>
      <c r="R62" s="414"/>
      <c r="S62" s="477"/>
      <c r="T62" s="478" t="str">
        <f t="shared" si="6"/>
        <v/>
      </c>
      <c r="U62" s="479" t="str">
        <f t="shared" si="6"/>
        <v/>
      </c>
      <c r="V62" s="406" t="str">
        <f t="shared" si="7"/>
        <v/>
      </c>
      <c r="W62" s="407" t="str">
        <f t="shared" si="0"/>
        <v/>
      </c>
      <c r="X62" s="407" t="str">
        <f t="shared" si="5"/>
        <v/>
      </c>
      <c r="Y62" s="407" t="str">
        <f t="shared" si="5"/>
        <v/>
      </c>
      <c r="Z62" s="408">
        <f t="shared" si="2"/>
        <v>0</v>
      </c>
      <c r="AA62" s="407" t="str">
        <f t="shared" si="3"/>
        <v/>
      </c>
      <c r="AB62" s="407" t="str">
        <f t="shared" si="4"/>
        <v/>
      </c>
    </row>
    <row r="63" spans="1:28" ht="16.5" x14ac:dyDescent="0.2">
      <c r="A63" s="440">
        <v>54</v>
      </c>
      <c r="B63" s="410"/>
      <c r="C63" s="475"/>
      <c r="D63" s="412"/>
      <c r="E63" s="476"/>
      <c r="F63" s="414"/>
      <c r="G63" s="477"/>
      <c r="H63" s="412"/>
      <c r="I63" s="476"/>
      <c r="J63" s="414"/>
      <c r="K63" s="477"/>
      <c r="L63" s="412"/>
      <c r="M63" s="476"/>
      <c r="N63" s="414"/>
      <c r="O63" s="477"/>
      <c r="P63" s="412"/>
      <c r="Q63" s="476"/>
      <c r="R63" s="414"/>
      <c r="S63" s="477"/>
      <c r="T63" s="478" t="str">
        <f t="shared" si="6"/>
        <v/>
      </c>
      <c r="U63" s="479" t="str">
        <f t="shared" si="6"/>
        <v/>
      </c>
      <c r="V63" s="406" t="str">
        <f t="shared" si="7"/>
        <v/>
      </c>
      <c r="W63" s="407" t="str">
        <f t="shared" si="0"/>
        <v/>
      </c>
      <c r="X63" s="407" t="str">
        <f t="shared" si="5"/>
        <v/>
      </c>
      <c r="Y63" s="407" t="str">
        <f t="shared" si="5"/>
        <v/>
      </c>
      <c r="Z63" s="408">
        <f t="shared" si="2"/>
        <v>0</v>
      </c>
      <c r="AA63" s="407" t="str">
        <f t="shared" si="3"/>
        <v/>
      </c>
      <c r="AB63" s="407" t="str">
        <f t="shared" si="4"/>
        <v/>
      </c>
    </row>
    <row r="64" spans="1:28" ht="16.5" x14ac:dyDescent="0.2">
      <c r="A64" s="441">
        <v>55</v>
      </c>
      <c r="B64" s="410"/>
      <c r="C64" s="475"/>
      <c r="D64" s="412"/>
      <c r="E64" s="476"/>
      <c r="F64" s="414"/>
      <c r="G64" s="477"/>
      <c r="H64" s="412"/>
      <c r="I64" s="476"/>
      <c r="J64" s="414"/>
      <c r="K64" s="477"/>
      <c r="L64" s="412"/>
      <c r="M64" s="476"/>
      <c r="N64" s="414"/>
      <c r="O64" s="477"/>
      <c r="P64" s="412"/>
      <c r="Q64" s="476"/>
      <c r="R64" s="414"/>
      <c r="S64" s="477"/>
      <c r="T64" s="478" t="str">
        <f t="shared" si="6"/>
        <v/>
      </c>
      <c r="U64" s="479" t="str">
        <f t="shared" si="6"/>
        <v/>
      </c>
      <c r="V64" s="406" t="str">
        <f t="shared" si="7"/>
        <v/>
      </c>
      <c r="W64" s="407" t="str">
        <f t="shared" si="0"/>
        <v/>
      </c>
      <c r="X64" s="407" t="str">
        <f t="shared" si="5"/>
        <v/>
      </c>
      <c r="Y64" s="407" t="str">
        <f t="shared" si="5"/>
        <v/>
      </c>
      <c r="Z64" s="408">
        <f t="shared" si="2"/>
        <v>0</v>
      </c>
      <c r="AA64" s="407" t="str">
        <f t="shared" si="3"/>
        <v/>
      </c>
      <c r="AB64" s="407" t="str">
        <f t="shared" si="4"/>
        <v/>
      </c>
    </row>
    <row r="65" spans="1:28" ht="16.5" x14ac:dyDescent="0.2">
      <c r="A65" s="440">
        <v>56</v>
      </c>
      <c r="B65" s="410"/>
      <c r="C65" s="475"/>
      <c r="D65" s="412"/>
      <c r="E65" s="476"/>
      <c r="F65" s="414"/>
      <c r="G65" s="477"/>
      <c r="H65" s="412"/>
      <c r="I65" s="476"/>
      <c r="J65" s="414"/>
      <c r="K65" s="477"/>
      <c r="L65" s="412"/>
      <c r="M65" s="476"/>
      <c r="N65" s="414"/>
      <c r="O65" s="477"/>
      <c r="P65" s="412"/>
      <c r="Q65" s="476"/>
      <c r="R65" s="414"/>
      <c r="S65" s="477"/>
      <c r="T65" s="478" t="str">
        <f t="shared" si="6"/>
        <v/>
      </c>
      <c r="U65" s="479" t="str">
        <f t="shared" si="6"/>
        <v/>
      </c>
      <c r="V65" s="406" t="str">
        <f t="shared" si="7"/>
        <v/>
      </c>
      <c r="W65" s="407" t="str">
        <f t="shared" si="0"/>
        <v/>
      </c>
      <c r="X65" s="407" t="str">
        <f t="shared" si="5"/>
        <v/>
      </c>
      <c r="Y65" s="407" t="str">
        <f t="shared" si="5"/>
        <v/>
      </c>
      <c r="Z65" s="408">
        <f t="shared" si="2"/>
        <v>0</v>
      </c>
      <c r="AA65" s="407" t="str">
        <f t="shared" si="3"/>
        <v/>
      </c>
      <c r="AB65" s="407" t="str">
        <f t="shared" si="4"/>
        <v/>
      </c>
    </row>
    <row r="66" spans="1:28" ht="16.5" x14ac:dyDescent="0.2">
      <c r="A66" s="440">
        <v>57</v>
      </c>
      <c r="B66" s="410"/>
      <c r="C66" s="475"/>
      <c r="D66" s="412"/>
      <c r="E66" s="476"/>
      <c r="F66" s="414"/>
      <c r="G66" s="477"/>
      <c r="H66" s="412"/>
      <c r="I66" s="476"/>
      <c r="J66" s="414"/>
      <c r="K66" s="477"/>
      <c r="L66" s="412"/>
      <c r="M66" s="476"/>
      <c r="N66" s="414"/>
      <c r="O66" s="477"/>
      <c r="P66" s="412"/>
      <c r="Q66" s="476"/>
      <c r="R66" s="414"/>
      <c r="S66" s="477"/>
      <c r="T66" s="478" t="str">
        <f t="shared" si="6"/>
        <v/>
      </c>
      <c r="U66" s="479" t="str">
        <f t="shared" si="6"/>
        <v/>
      </c>
      <c r="V66" s="406" t="str">
        <f t="shared" si="7"/>
        <v/>
      </c>
      <c r="W66" s="407" t="str">
        <f t="shared" si="0"/>
        <v/>
      </c>
      <c r="X66" s="407" t="str">
        <f t="shared" si="5"/>
        <v/>
      </c>
      <c r="Y66" s="407" t="str">
        <f t="shared" si="5"/>
        <v/>
      </c>
      <c r="Z66" s="408">
        <f t="shared" si="2"/>
        <v>0</v>
      </c>
      <c r="AA66" s="407" t="str">
        <f t="shared" si="3"/>
        <v/>
      </c>
      <c r="AB66" s="407" t="str">
        <f t="shared" si="4"/>
        <v/>
      </c>
    </row>
    <row r="67" spans="1:28" ht="16.5" x14ac:dyDescent="0.2">
      <c r="A67" s="441">
        <v>58</v>
      </c>
      <c r="B67" s="410"/>
      <c r="C67" s="475"/>
      <c r="D67" s="412"/>
      <c r="E67" s="476"/>
      <c r="F67" s="414"/>
      <c r="G67" s="477"/>
      <c r="H67" s="412"/>
      <c r="I67" s="476"/>
      <c r="J67" s="414"/>
      <c r="K67" s="477"/>
      <c r="L67" s="412"/>
      <c r="M67" s="476"/>
      <c r="N67" s="414"/>
      <c r="O67" s="477"/>
      <c r="P67" s="412"/>
      <c r="Q67" s="476"/>
      <c r="R67" s="414"/>
      <c r="S67" s="477"/>
      <c r="T67" s="478" t="str">
        <f t="shared" si="6"/>
        <v/>
      </c>
      <c r="U67" s="479" t="str">
        <f t="shared" si="6"/>
        <v/>
      </c>
      <c r="V67" s="406" t="str">
        <f t="shared" si="7"/>
        <v/>
      </c>
      <c r="W67" s="407" t="str">
        <f t="shared" si="0"/>
        <v/>
      </c>
      <c r="X67" s="407" t="str">
        <f t="shared" si="5"/>
        <v/>
      </c>
      <c r="Y67" s="407" t="str">
        <f t="shared" si="5"/>
        <v/>
      </c>
      <c r="Z67" s="408">
        <f t="shared" si="2"/>
        <v>0</v>
      </c>
      <c r="AA67" s="407" t="str">
        <f t="shared" si="3"/>
        <v/>
      </c>
      <c r="AB67" s="407" t="str">
        <f t="shared" si="4"/>
        <v/>
      </c>
    </row>
    <row r="68" spans="1:28" ht="16.5" x14ac:dyDescent="0.2">
      <c r="A68" s="440">
        <v>59</v>
      </c>
      <c r="B68" s="410"/>
      <c r="C68" s="475"/>
      <c r="D68" s="412"/>
      <c r="E68" s="476"/>
      <c r="F68" s="414"/>
      <c r="G68" s="477"/>
      <c r="H68" s="412"/>
      <c r="I68" s="476"/>
      <c r="J68" s="414"/>
      <c r="K68" s="477"/>
      <c r="L68" s="412"/>
      <c r="M68" s="476"/>
      <c r="N68" s="414"/>
      <c r="O68" s="477"/>
      <c r="P68" s="412"/>
      <c r="Q68" s="476"/>
      <c r="R68" s="414"/>
      <c r="S68" s="477"/>
      <c r="T68" s="478" t="str">
        <f t="shared" si="6"/>
        <v/>
      </c>
      <c r="U68" s="479" t="str">
        <f t="shared" si="6"/>
        <v/>
      </c>
      <c r="V68" s="406" t="str">
        <f t="shared" si="7"/>
        <v/>
      </c>
      <c r="W68" s="407" t="str">
        <f t="shared" si="0"/>
        <v/>
      </c>
      <c r="X68" s="407" t="str">
        <f t="shared" si="5"/>
        <v/>
      </c>
      <c r="Y68" s="407" t="str">
        <f t="shared" si="5"/>
        <v/>
      </c>
      <c r="Z68" s="408">
        <f t="shared" si="2"/>
        <v>0</v>
      </c>
      <c r="AA68" s="407" t="str">
        <f t="shared" si="3"/>
        <v/>
      </c>
      <c r="AB68" s="407" t="str">
        <f t="shared" si="4"/>
        <v/>
      </c>
    </row>
    <row r="69" spans="1:28" ht="16.5" x14ac:dyDescent="0.2">
      <c r="A69" s="440">
        <v>60</v>
      </c>
      <c r="B69" s="410"/>
      <c r="C69" s="475"/>
      <c r="D69" s="412"/>
      <c r="E69" s="476"/>
      <c r="F69" s="414"/>
      <c r="G69" s="477"/>
      <c r="H69" s="412"/>
      <c r="I69" s="476"/>
      <c r="J69" s="414"/>
      <c r="K69" s="477"/>
      <c r="L69" s="412"/>
      <c r="M69" s="476"/>
      <c r="N69" s="414"/>
      <c r="O69" s="477"/>
      <c r="P69" s="412"/>
      <c r="Q69" s="476"/>
      <c r="R69" s="414"/>
      <c r="S69" s="477"/>
      <c r="T69" s="478" t="str">
        <f t="shared" si="6"/>
        <v/>
      </c>
      <c r="U69" s="479" t="str">
        <f t="shared" si="6"/>
        <v/>
      </c>
      <c r="V69" s="406" t="str">
        <f t="shared" si="7"/>
        <v/>
      </c>
      <c r="W69" s="407" t="str">
        <f t="shared" si="0"/>
        <v/>
      </c>
      <c r="X69" s="407" t="str">
        <f t="shared" si="5"/>
        <v/>
      </c>
      <c r="Y69" s="407" t="str">
        <f t="shared" si="5"/>
        <v/>
      </c>
      <c r="Z69" s="408">
        <f t="shared" si="2"/>
        <v>0</v>
      </c>
      <c r="AA69" s="407" t="str">
        <f t="shared" si="3"/>
        <v/>
      </c>
      <c r="AB69" s="407" t="str">
        <f t="shared" si="4"/>
        <v/>
      </c>
    </row>
    <row r="70" spans="1:28" ht="16.5" x14ac:dyDescent="0.2">
      <c r="A70" s="441">
        <v>61</v>
      </c>
      <c r="B70" s="410"/>
      <c r="C70" s="475"/>
      <c r="D70" s="412"/>
      <c r="E70" s="476"/>
      <c r="F70" s="414"/>
      <c r="G70" s="477"/>
      <c r="H70" s="412"/>
      <c r="I70" s="476"/>
      <c r="J70" s="414"/>
      <c r="K70" s="477"/>
      <c r="L70" s="412"/>
      <c r="M70" s="476"/>
      <c r="N70" s="414"/>
      <c r="O70" s="477"/>
      <c r="P70" s="412"/>
      <c r="Q70" s="476"/>
      <c r="R70" s="414"/>
      <c r="S70" s="477"/>
      <c r="T70" s="478" t="str">
        <f t="shared" si="6"/>
        <v/>
      </c>
      <c r="U70" s="479" t="str">
        <f t="shared" si="6"/>
        <v/>
      </c>
      <c r="V70" s="406" t="str">
        <f t="shared" si="7"/>
        <v/>
      </c>
      <c r="W70" s="407" t="str">
        <f t="shared" si="0"/>
        <v/>
      </c>
      <c r="X70" s="407" t="str">
        <f t="shared" si="5"/>
        <v/>
      </c>
      <c r="Y70" s="407" t="str">
        <f t="shared" si="5"/>
        <v/>
      </c>
      <c r="Z70" s="408">
        <f t="shared" si="2"/>
        <v>0</v>
      </c>
      <c r="AA70" s="407" t="str">
        <f t="shared" si="3"/>
        <v/>
      </c>
      <c r="AB70" s="407" t="str">
        <f t="shared" si="4"/>
        <v/>
      </c>
    </row>
    <row r="71" spans="1:28" ht="16.5" x14ac:dyDescent="0.2">
      <c r="A71" s="440">
        <v>62</v>
      </c>
      <c r="B71" s="410"/>
      <c r="C71" s="475"/>
      <c r="D71" s="412"/>
      <c r="E71" s="476"/>
      <c r="F71" s="414"/>
      <c r="G71" s="477"/>
      <c r="H71" s="412"/>
      <c r="I71" s="476"/>
      <c r="J71" s="414"/>
      <c r="K71" s="477"/>
      <c r="L71" s="412"/>
      <c r="M71" s="476"/>
      <c r="N71" s="414"/>
      <c r="O71" s="477"/>
      <c r="P71" s="412"/>
      <c r="Q71" s="476"/>
      <c r="R71" s="414"/>
      <c r="S71" s="477"/>
      <c r="T71" s="478" t="str">
        <f t="shared" si="6"/>
        <v/>
      </c>
      <c r="U71" s="479" t="str">
        <f t="shared" si="6"/>
        <v/>
      </c>
      <c r="V71" s="406" t="str">
        <f t="shared" si="7"/>
        <v/>
      </c>
      <c r="W71" s="407" t="str">
        <f t="shared" si="0"/>
        <v/>
      </c>
      <c r="X71" s="407" t="str">
        <f t="shared" si="5"/>
        <v/>
      </c>
      <c r="Y71" s="407" t="str">
        <f t="shared" si="5"/>
        <v/>
      </c>
      <c r="Z71" s="408">
        <f t="shared" si="2"/>
        <v>0</v>
      </c>
      <c r="AA71" s="407" t="str">
        <f t="shared" si="3"/>
        <v/>
      </c>
      <c r="AB71" s="407" t="str">
        <f t="shared" si="4"/>
        <v/>
      </c>
    </row>
    <row r="72" spans="1:28" ht="16.5" x14ac:dyDescent="0.2">
      <c r="A72" s="440">
        <v>63</v>
      </c>
      <c r="B72" s="410"/>
      <c r="C72" s="475"/>
      <c r="D72" s="412"/>
      <c r="E72" s="476"/>
      <c r="F72" s="414"/>
      <c r="G72" s="477"/>
      <c r="H72" s="412"/>
      <c r="I72" s="476"/>
      <c r="J72" s="414"/>
      <c r="K72" s="477"/>
      <c r="L72" s="412"/>
      <c r="M72" s="476"/>
      <c r="N72" s="414"/>
      <c r="O72" s="477"/>
      <c r="P72" s="412"/>
      <c r="Q72" s="476"/>
      <c r="R72" s="414"/>
      <c r="S72" s="477"/>
      <c r="T72" s="478" t="str">
        <f t="shared" si="6"/>
        <v/>
      </c>
      <c r="U72" s="479" t="str">
        <f t="shared" si="6"/>
        <v/>
      </c>
      <c r="V72" s="406" t="str">
        <f t="shared" si="7"/>
        <v/>
      </c>
      <c r="W72" s="407" t="str">
        <f t="shared" si="0"/>
        <v/>
      </c>
      <c r="X72" s="407" t="str">
        <f t="shared" si="5"/>
        <v/>
      </c>
      <c r="Y72" s="407" t="str">
        <f t="shared" si="5"/>
        <v/>
      </c>
      <c r="Z72" s="408">
        <f t="shared" si="2"/>
        <v>0</v>
      </c>
      <c r="AA72" s="407" t="str">
        <f t="shared" si="3"/>
        <v/>
      </c>
      <c r="AB72" s="407" t="str">
        <f t="shared" si="4"/>
        <v/>
      </c>
    </row>
    <row r="73" spans="1:28" ht="16.5" x14ac:dyDescent="0.2">
      <c r="A73" s="441">
        <v>64</v>
      </c>
      <c r="B73" s="410"/>
      <c r="C73" s="475"/>
      <c r="D73" s="412"/>
      <c r="E73" s="476"/>
      <c r="F73" s="414"/>
      <c r="G73" s="477"/>
      <c r="H73" s="412"/>
      <c r="I73" s="476"/>
      <c r="J73" s="414"/>
      <c r="K73" s="477"/>
      <c r="L73" s="412"/>
      <c r="M73" s="476"/>
      <c r="N73" s="414"/>
      <c r="O73" s="477"/>
      <c r="P73" s="412"/>
      <c r="Q73" s="476"/>
      <c r="R73" s="414"/>
      <c r="S73" s="477"/>
      <c r="T73" s="478" t="str">
        <f t="shared" si="6"/>
        <v/>
      </c>
      <c r="U73" s="479" t="str">
        <f t="shared" si="6"/>
        <v/>
      </c>
      <c r="V73" s="406" t="str">
        <f t="shared" si="7"/>
        <v/>
      </c>
      <c r="W73" s="407" t="str">
        <f t="shared" si="0"/>
        <v/>
      </c>
      <c r="X73" s="407" t="str">
        <f t="shared" si="5"/>
        <v/>
      </c>
      <c r="Y73" s="407" t="str">
        <f t="shared" si="5"/>
        <v/>
      </c>
      <c r="Z73" s="408">
        <f t="shared" si="2"/>
        <v>0</v>
      </c>
      <c r="AA73" s="407" t="str">
        <f t="shared" si="3"/>
        <v/>
      </c>
      <c r="AB73" s="407" t="str">
        <f t="shared" si="4"/>
        <v/>
      </c>
    </row>
    <row r="74" spans="1:28" ht="16.5" x14ac:dyDescent="0.2">
      <c r="A74" s="440">
        <v>65</v>
      </c>
      <c r="B74" s="410"/>
      <c r="C74" s="475"/>
      <c r="D74" s="412"/>
      <c r="E74" s="476"/>
      <c r="F74" s="414"/>
      <c r="G74" s="477"/>
      <c r="H74" s="412"/>
      <c r="I74" s="476"/>
      <c r="J74" s="414"/>
      <c r="K74" s="477"/>
      <c r="L74" s="412"/>
      <c r="M74" s="476"/>
      <c r="N74" s="414"/>
      <c r="O74" s="477"/>
      <c r="P74" s="412"/>
      <c r="Q74" s="476"/>
      <c r="R74" s="414"/>
      <c r="S74" s="477"/>
      <c r="T74" s="478" t="str">
        <f t="shared" ref="T74:U95" si="8">IF(ISNUMBER(D74)=TRUE,SUM(D74,F74,H74,J74,L74,N74,P74,R74),"")</f>
        <v/>
      </c>
      <c r="U74" s="479" t="str">
        <f t="shared" si="8"/>
        <v/>
      </c>
      <c r="V74" s="406" t="str">
        <f t="shared" si="7"/>
        <v/>
      </c>
      <c r="W74" s="407" t="str">
        <f t="shared" ref="W74:W95" si="9">IF(ISNUMBER(V74)=TRUE,1,"")</f>
        <v/>
      </c>
      <c r="X74" s="407" t="str">
        <f t="shared" ref="X74:Y95" si="10">IF(ISNUMBER(T74)=TRUE,T74,"")</f>
        <v/>
      </c>
      <c r="Y74" s="407" t="str">
        <f t="shared" si="10"/>
        <v/>
      </c>
      <c r="Z74" s="408">
        <f t="shared" ref="Z74:Z95" si="11">MAX(E74,G74,I74,K74,M74,O74,Q74,S74)</f>
        <v>0</v>
      </c>
      <c r="AA74" s="407" t="str">
        <f t="shared" ref="AA74:AA95" si="12">IF(ISNUMBER(X74)=TRUE,X74-Y74/100000-Z74/1000000000,"")</f>
        <v/>
      </c>
      <c r="AB74" s="407" t="str">
        <f t="shared" ref="AB74:AB95" si="13">IF(ISNUMBER(AA74)=TRUE,RANK(AA74,$AA$10:$AA$95,1),"")</f>
        <v/>
      </c>
    </row>
    <row r="75" spans="1:28" ht="16.5" x14ac:dyDescent="0.2">
      <c r="A75" s="440">
        <v>66</v>
      </c>
      <c r="B75" s="410"/>
      <c r="C75" s="475"/>
      <c r="D75" s="412"/>
      <c r="E75" s="476"/>
      <c r="F75" s="414"/>
      <c r="G75" s="477"/>
      <c r="H75" s="412"/>
      <c r="I75" s="476"/>
      <c r="J75" s="414"/>
      <c r="K75" s="477"/>
      <c r="L75" s="412"/>
      <c r="M75" s="476"/>
      <c r="N75" s="414"/>
      <c r="O75" s="477"/>
      <c r="P75" s="412"/>
      <c r="Q75" s="476"/>
      <c r="R75" s="414"/>
      <c r="S75" s="477"/>
      <c r="T75" s="478" t="str">
        <f t="shared" si="8"/>
        <v/>
      </c>
      <c r="U75" s="479" t="str">
        <f t="shared" si="8"/>
        <v/>
      </c>
      <c r="V75" s="406" t="str">
        <f t="shared" si="7"/>
        <v/>
      </c>
      <c r="W75" s="407" t="str">
        <f t="shared" si="9"/>
        <v/>
      </c>
      <c r="X75" s="407" t="str">
        <f t="shared" si="10"/>
        <v/>
      </c>
      <c r="Y75" s="407" t="str">
        <f t="shared" si="10"/>
        <v/>
      </c>
      <c r="Z75" s="408">
        <f t="shared" si="11"/>
        <v>0</v>
      </c>
      <c r="AA75" s="407" t="str">
        <f t="shared" si="12"/>
        <v/>
      </c>
      <c r="AB75" s="407" t="str">
        <f t="shared" si="13"/>
        <v/>
      </c>
    </row>
    <row r="76" spans="1:28" ht="16.5" x14ac:dyDescent="0.2">
      <c r="A76" s="441">
        <v>67</v>
      </c>
      <c r="B76" s="410"/>
      <c r="C76" s="475"/>
      <c r="D76" s="412"/>
      <c r="E76" s="476"/>
      <c r="F76" s="414"/>
      <c r="G76" s="477"/>
      <c r="H76" s="412"/>
      <c r="I76" s="476"/>
      <c r="J76" s="414"/>
      <c r="K76" s="477"/>
      <c r="L76" s="412"/>
      <c r="M76" s="476"/>
      <c r="N76" s="414"/>
      <c r="O76" s="477"/>
      <c r="P76" s="412"/>
      <c r="Q76" s="476"/>
      <c r="R76" s="414"/>
      <c r="S76" s="477"/>
      <c r="T76" s="478" t="str">
        <f t="shared" si="8"/>
        <v/>
      </c>
      <c r="U76" s="479" t="str">
        <f t="shared" si="8"/>
        <v/>
      </c>
      <c r="V76" s="406" t="str">
        <f t="shared" si="7"/>
        <v/>
      </c>
      <c r="W76" s="407" t="str">
        <f t="shared" si="9"/>
        <v/>
      </c>
      <c r="X76" s="407" t="str">
        <f t="shared" si="10"/>
        <v/>
      </c>
      <c r="Y76" s="407" t="str">
        <f t="shared" si="10"/>
        <v/>
      </c>
      <c r="Z76" s="408">
        <f t="shared" si="11"/>
        <v>0</v>
      </c>
      <c r="AA76" s="407" t="str">
        <f t="shared" si="12"/>
        <v/>
      </c>
      <c r="AB76" s="407" t="str">
        <f t="shared" si="13"/>
        <v/>
      </c>
    </row>
    <row r="77" spans="1:28" ht="16.5" x14ac:dyDescent="0.2">
      <c r="A77" s="440">
        <v>68</v>
      </c>
      <c r="B77" s="410"/>
      <c r="C77" s="475"/>
      <c r="D77" s="412"/>
      <c r="E77" s="476"/>
      <c r="F77" s="414"/>
      <c r="G77" s="477"/>
      <c r="H77" s="412"/>
      <c r="I77" s="476"/>
      <c r="J77" s="414"/>
      <c r="K77" s="477"/>
      <c r="L77" s="412"/>
      <c r="M77" s="476"/>
      <c r="N77" s="414"/>
      <c r="O77" s="477"/>
      <c r="P77" s="412"/>
      <c r="Q77" s="476"/>
      <c r="R77" s="414"/>
      <c r="S77" s="477"/>
      <c r="T77" s="478" t="str">
        <f t="shared" si="8"/>
        <v/>
      </c>
      <c r="U77" s="479" t="str">
        <f t="shared" si="8"/>
        <v/>
      </c>
      <c r="V77" s="406" t="str">
        <f t="shared" si="7"/>
        <v/>
      </c>
      <c r="W77" s="407" t="str">
        <f t="shared" si="9"/>
        <v/>
      </c>
      <c r="X77" s="407" t="str">
        <f t="shared" si="10"/>
        <v/>
      </c>
      <c r="Y77" s="407" t="str">
        <f t="shared" si="10"/>
        <v/>
      </c>
      <c r="Z77" s="408">
        <f t="shared" si="11"/>
        <v>0</v>
      </c>
      <c r="AA77" s="407" t="str">
        <f t="shared" si="12"/>
        <v/>
      </c>
      <c r="AB77" s="407" t="str">
        <f t="shared" si="13"/>
        <v/>
      </c>
    </row>
    <row r="78" spans="1:28" ht="16.5" x14ac:dyDescent="0.2">
      <c r="A78" s="440">
        <v>69</v>
      </c>
      <c r="B78" s="410"/>
      <c r="C78" s="475"/>
      <c r="D78" s="412"/>
      <c r="E78" s="476"/>
      <c r="F78" s="414"/>
      <c r="G78" s="477"/>
      <c r="H78" s="412"/>
      <c r="I78" s="476"/>
      <c r="J78" s="414"/>
      <c r="K78" s="477"/>
      <c r="L78" s="412"/>
      <c r="M78" s="476"/>
      <c r="N78" s="414"/>
      <c r="O78" s="477"/>
      <c r="P78" s="412"/>
      <c r="Q78" s="476"/>
      <c r="R78" s="414"/>
      <c r="S78" s="477"/>
      <c r="T78" s="478" t="str">
        <f t="shared" si="8"/>
        <v/>
      </c>
      <c r="U78" s="479" t="str">
        <f t="shared" si="8"/>
        <v/>
      </c>
      <c r="V78" s="406" t="str">
        <f t="shared" si="7"/>
        <v/>
      </c>
      <c r="W78" s="407" t="str">
        <f t="shared" si="9"/>
        <v/>
      </c>
      <c r="X78" s="407" t="str">
        <f t="shared" si="10"/>
        <v/>
      </c>
      <c r="Y78" s="407" t="str">
        <f t="shared" si="10"/>
        <v/>
      </c>
      <c r="Z78" s="408">
        <f t="shared" si="11"/>
        <v>0</v>
      </c>
      <c r="AA78" s="407" t="str">
        <f t="shared" si="12"/>
        <v/>
      </c>
      <c r="AB78" s="407" t="str">
        <f t="shared" si="13"/>
        <v/>
      </c>
    </row>
    <row r="79" spans="1:28" ht="16.5" x14ac:dyDescent="0.2">
      <c r="A79" s="441">
        <v>70</v>
      </c>
      <c r="B79" s="410"/>
      <c r="C79" s="475"/>
      <c r="D79" s="412"/>
      <c r="E79" s="476"/>
      <c r="F79" s="414"/>
      <c r="G79" s="477"/>
      <c r="H79" s="412"/>
      <c r="I79" s="476"/>
      <c r="J79" s="414"/>
      <c r="K79" s="477"/>
      <c r="L79" s="412"/>
      <c r="M79" s="476"/>
      <c r="N79" s="414"/>
      <c r="O79" s="477"/>
      <c r="P79" s="412"/>
      <c r="Q79" s="476"/>
      <c r="R79" s="414"/>
      <c r="S79" s="477"/>
      <c r="T79" s="478" t="str">
        <f t="shared" si="8"/>
        <v/>
      </c>
      <c r="U79" s="479" t="str">
        <f t="shared" si="8"/>
        <v/>
      </c>
      <c r="V79" s="406" t="str">
        <f t="shared" si="7"/>
        <v/>
      </c>
      <c r="W79" s="407" t="str">
        <f t="shared" si="9"/>
        <v/>
      </c>
      <c r="X79" s="407" t="str">
        <f t="shared" si="10"/>
        <v/>
      </c>
      <c r="Y79" s="407" t="str">
        <f t="shared" si="10"/>
        <v/>
      </c>
      <c r="Z79" s="408">
        <f t="shared" si="11"/>
        <v>0</v>
      </c>
      <c r="AA79" s="407" t="str">
        <f t="shared" si="12"/>
        <v/>
      </c>
      <c r="AB79" s="407" t="str">
        <f t="shared" si="13"/>
        <v/>
      </c>
    </row>
    <row r="80" spans="1:28" ht="16.5" x14ac:dyDescent="0.2">
      <c r="A80" s="440">
        <v>71</v>
      </c>
      <c r="B80" s="410"/>
      <c r="C80" s="475"/>
      <c r="D80" s="412"/>
      <c r="E80" s="476"/>
      <c r="F80" s="414"/>
      <c r="G80" s="477"/>
      <c r="H80" s="412"/>
      <c r="I80" s="476"/>
      <c r="J80" s="414"/>
      <c r="K80" s="477"/>
      <c r="L80" s="412"/>
      <c r="M80" s="476"/>
      <c r="N80" s="414"/>
      <c r="O80" s="477"/>
      <c r="P80" s="412"/>
      <c r="Q80" s="476"/>
      <c r="R80" s="414"/>
      <c r="S80" s="477"/>
      <c r="T80" s="478" t="str">
        <f t="shared" si="8"/>
        <v/>
      </c>
      <c r="U80" s="479" t="str">
        <f t="shared" si="8"/>
        <v/>
      </c>
      <c r="V80" s="406" t="str">
        <f t="shared" si="7"/>
        <v/>
      </c>
      <c r="W80" s="407" t="str">
        <f t="shared" si="9"/>
        <v/>
      </c>
      <c r="X80" s="407" t="str">
        <f t="shared" si="10"/>
        <v/>
      </c>
      <c r="Y80" s="407" t="str">
        <f t="shared" si="10"/>
        <v/>
      </c>
      <c r="Z80" s="408">
        <f t="shared" si="11"/>
        <v>0</v>
      </c>
      <c r="AA80" s="407" t="str">
        <f t="shared" si="12"/>
        <v/>
      </c>
      <c r="AB80" s="407" t="str">
        <f t="shared" si="13"/>
        <v/>
      </c>
    </row>
    <row r="81" spans="1:28" ht="16.5" x14ac:dyDescent="0.2">
      <c r="A81" s="440">
        <v>72</v>
      </c>
      <c r="B81" s="410"/>
      <c r="C81" s="475"/>
      <c r="D81" s="412"/>
      <c r="E81" s="476"/>
      <c r="F81" s="414"/>
      <c r="G81" s="477"/>
      <c r="H81" s="412"/>
      <c r="I81" s="476"/>
      <c r="J81" s="414"/>
      <c r="K81" s="477"/>
      <c r="L81" s="412"/>
      <c r="M81" s="476"/>
      <c r="N81" s="414"/>
      <c r="O81" s="477"/>
      <c r="P81" s="412"/>
      <c r="Q81" s="476"/>
      <c r="R81" s="414"/>
      <c r="S81" s="477"/>
      <c r="T81" s="478" t="str">
        <f t="shared" si="8"/>
        <v/>
      </c>
      <c r="U81" s="479" t="str">
        <f t="shared" si="8"/>
        <v/>
      </c>
      <c r="V81" s="406" t="str">
        <f t="shared" si="7"/>
        <v/>
      </c>
      <c r="W81" s="407" t="str">
        <f t="shared" si="9"/>
        <v/>
      </c>
      <c r="X81" s="407" t="str">
        <f t="shared" si="10"/>
        <v/>
      </c>
      <c r="Y81" s="407" t="str">
        <f t="shared" si="10"/>
        <v/>
      </c>
      <c r="Z81" s="408">
        <f t="shared" si="11"/>
        <v>0</v>
      </c>
      <c r="AA81" s="407" t="str">
        <f t="shared" si="12"/>
        <v/>
      </c>
      <c r="AB81" s="407" t="str">
        <f t="shared" si="13"/>
        <v/>
      </c>
    </row>
    <row r="82" spans="1:28" ht="16.5" x14ac:dyDescent="0.2">
      <c r="A82" s="441">
        <v>73</v>
      </c>
      <c r="B82" s="410"/>
      <c r="C82" s="475"/>
      <c r="D82" s="412"/>
      <c r="E82" s="476"/>
      <c r="F82" s="414"/>
      <c r="G82" s="477"/>
      <c r="H82" s="412"/>
      <c r="I82" s="476"/>
      <c r="J82" s="414"/>
      <c r="K82" s="477"/>
      <c r="L82" s="412"/>
      <c r="M82" s="476"/>
      <c r="N82" s="414"/>
      <c r="O82" s="477"/>
      <c r="P82" s="412"/>
      <c r="Q82" s="476"/>
      <c r="R82" s="414"/>
      <c r="S82" s="477"/>
      <c r="T82" s="478" t="str">
        <f t="shared" si="8"/>
        <v/>
      </c>
      <c r="U82" s="479" t="str">
        <f t="shared" si="8"/>
        <v/>
      </c>
      <c r="V82" s="406" t="str">
        <f t="shared" si="7"/>
        <v/>
      </c>
      <c r="W82" s="407" t="str">
        <f t="shared" si="9"/>
        <v/>
      </c>
      <c r="X82" s="407" t="str">
        <f t="shared" si="10"/>
        <v/>
      </c>
      <c r="Y82" s="407" t="str">
        <f t="shared" si="10"/>
        <v/>
      </c>
      <c r="Z82" s="408">
        <f t="shared" si="11"/>
        <v>0</v>
      </c>
      <c r="AA82" s="407" t="str">
        <f t="shared" si="12"/>
        <v/>
      </c>
      <c r="AB82" s="407" t="str">
        <f t="shared" si="13"/>
        <v/>
      </c>
    </row>
    <row r="83" spans="1:28" ht="16.5" x14ac:dyDescent="0.2">
      <c r="A83" s="440">
        <v>74</v>
      </c>
      <c r="B83" s="410"/>
      <c r="C83" s="475"/>
      <c r="D83" s="412"/>
      <c r="E83" s="476"/>
      <c r="F83" s="414"/>
      <c r="G83" s="477"/>
      <c r="H83" s="412"/>
      <c r="I83" s="476"/>
      <c r="J83" s="414"/>
      <c r="K83" s="477"/>
      <c r="L83" s="412"/>
      <c r="M83" s="476"/>
      <c r="N83" s="414"/>
      <c r="O83" s="477"/>
      <c r="P83" s="412"/>
      <c r="Q83" s="476"/>
      <c r="R83" s="414"/>
      <c r="S83" s="477"/>
      <c r="T83" s="478" t="str">
        <f t="shared" si="8"/>
        <v/>
      </c>
      <c r="U83" s="479" t="str">
        <f t="shared" si="8"/>
        <v/>
      </c>
      <c r="V83" s="406" t="str">
        <f t="shared" si="7"/>
        <v/>
      </c>
      <c r="W83" s="407" t="str">
        <f t="shared" si="9"/>
        <v/>
      </c>
      <c r="X83" s="407" t="str">
        <f t="shared" si="10"/>
        <v/>
      </c>
      <c r="Y83" s="407" t="str">
        <f t="shared" si="10"/>
        <v/>
      </c>
      <c r="Z83" s="408">
        <f t="shared" si="11"/>
        <v>0</v>
      </c>
      <c r="AA83" s="407" t="str">
        <f t="shared" si="12"/>
        <v/>
      </c>
      <c r="AB83" s="407" t="str">
        <f t="shared" si="13"/>
        <v/>
      </c>
    </row>
    <row r="84" spans="1:28" ht="16.5" x14ac:dyDescent="0.2">
      <c r="A84" s="440">
        <v>75</v>
      </c>
      <c r="B84" s="410"/>
      <c r="C84" s="475"/>
      <c r="D84" s="412"/>
      <c r="E84" s="476"/>
      <c r="F84" s="414"/>
      <c r="G84" s="477"/>
      <c r="H84" s="412"/>
      <c r="I84" s="476"/>
      <c r="J84" s="414"/>
      <c r="K84" s="477"/>
      <c r="L84" s="412"/>
      <c r="M84" s="476"/>
      <c r="N84" s="414"/>
      <c r="O84" s="477"/>
      <c r="P84" s="412"/>
      <c r="Q84" s="476"/>
      <c r="R84" s="414"/>
      <c r="S84" s="477"/>
      <c r="T84" s="478" t="str">
        <f t="shared" si="8"/>
        <v/>
      </c>
      <c r="U84" s="479" t="str">
        <f t="shared" si="8"/>
        <v/>
      </c>
      <c r="V84" s="406" t="str">
        <f t="shared" si="7"/>
        <v/>
      </c>
      <c r="W84" s="407" t="str">
        <f t="shared" si="9"/>
        <v/>
      </c>
      <c r="X84" s="407" t="str">
        <f t="shared" si="10"/>
        <v/>
      </c>
      <c r="Y84" s="407" t="str">
        <f t="shared" si="10"/>
        <v/>
      </c>
      <c r="Z84" s="408">
        <f t="shared" si="11"/>
        <v>0</v>
      </c>
      <c r="AA84" s="407" t="str">
        <f t="shared" si="12"/>
        <v/>
      </c>
      <c r="AB84" s="407" t="str">
        <f t="shared" si="13"/>
        <v/>
      </c>
    </row>
    <row r="85" spans="1:28" ht="16.5" x14ac:dyDescent="0.2">
      <c r="A85" s="441">
        <v>76</v>
      </c>
      <c r="B85" s="410"/>
      <c r="C85" s="475"/>
      <c r="D85" s="412"/>
      <c r="E85" s="476"/>
      <c r="F85" s="414"/>
      <c r="G85" s="477"/>
      <c r="H85" s="412"/>
      <c r="I85" s="476"/>
      <c r="J85" s="414"/>
      <c r="K85" s="477"/>
      <c r="L85" s="412"/>
      <c r="M85" s="476"/>
      <c r="N85" s="414"/>
      <c r="O85" s="477"/>
      <c r="P85" s="412"/>
      <c r="Q85" s="476"/>
      <c r="R85" s="414"/>
      <c r="S85" s="477"/>
      <c r="T85" s="478" t="str">
        <f t="shared" si="8"/>
        <v/>
      </c>
      <c r="U85" s="479" t="str">
        <f t="shared" si="8"/>
        <v/>
      </c>
      <c r="V85" s="406" t="str">
        <f t="shared" si="7"/>
        <v/>
      </c>
      <c r="W85" s="407" t="str">
        <f t="shared" si="9"/>
        <v/>
      </c>
      <c r="X85" s="407" t="str">
        <f t="shared" si="10"/>
        <v/>
      </c>
      <c r="Y85" s="407" t="str">
        <f t="shared" si="10"/>
        <v/>
      </c>
      <c r="Z85" s="408">
        <f t="shared" si="11"/>
        <v>0</v>
      </c>
      <c r="AA85" s="407" t="str">
        <f t="shared" si="12"/>
        <v/>
      </c>
      <c r="AB85" s="407" t="str">
        <f t="shared" si="13"/>
        <v/>
      </c>
    </row>
    <row r="86" spans="1:28" ht="16.5" x14ac:dyDescent="0.2">
      <c r="A86" s="440">
        <v>77</v>
      </c>
      <c r="B86" s="410"/>
      <c r="C86" s="475"/>
      <c r="D86" s="412"/>
      <c r="E86" s="476"/>
      <c r="F86" s="414"/>
      <c r="G86" s="477"/>
      <c r="H86" s="412"/>
      <c r="I86" s="476"/>
      <c r="J86" s="414"/>
      <c r="K86" s="477"/>
      <c r="L86" s="412"/>
      <c r="M86" s="476"/>
      <c r="N86" s="414"/>
      <c r="O86" s="477"/>
      <c r="P86" s="412"/>
      <c r="Q86" s="476"/>
      <c r="R86" s="414"/>
      <c r="S86" s="477"/>
      <c r="T86" s="478" t="str">
        <f t="shared" si="8"/>
        <v/>
      </c>
      <c r="U86" s="479" t="str">
        <f t="shared" si="8"/>
        <v/>
      </c>
      <c r="V86" s="406" t="str">
        <f t="shared" si="7"/>
        <v/>
      </c>
      <c r="W86" s="407" t="str">
        <f t="shared" si="9"/>
        <v/>
      </c>
      <c r="X86" s="407" t="str">
        <f t="shared" si="10"/>
        <v/>
      </c>
      <c r="Y86" s="407" t="str">
        <f t="shared" si="10"/>
        <v/>
      </c>
      <c r="Z86" s="408">
        <f t="shared" si="11"/>
        <v>0</v>
      </c>
      <c r="AA86" s="407" t="str">
        <f t="shared" si="12"/>
        <v/>
      </c>
      <c r="AB86" s="407" t="str">
        <f t="shared" si="13"/>
        <v/>
      </c>
    </row>
    <row r="87" spans="1:28" ht="16.5" x14ac:dyDescent="0.2">
      <c r="A87" s="440">
        <v>78</v>
      </c>
      <c r="B87" s="410"/>
      <c r="C87" s="475"/>
      <c r="D87" s="412"/>
      <c r="E87" s="476"/>
      <c r="F87" s="414"/>
      <c r="G87" s="477"/>
      <c r="H87" s="412"/>
      <c r="I87" s="476"/>
      <c r="J87" s="414"/>
      <c r="K87" s="477"/>
      <c r="L87" s="412"/>
      <c r="M87" s="476"/>
      <c r="N87" s="414"/>
      <c r="O87" s="477"/>
      <c r="P87" s="412"/>
      <c r="Q87" s="476"/>
      <c r="R87" s="414"/>
      <c r="S87" s="477"/>
      <c r="T87" s="478" t="str">
        <f t="shared" si="8"/>
        <v/>
      </c>
      <c r="U87" s="479" t="str">
        <f t="shared" si="8"/>
        <v/>
      </c>
      <c r="V87" s="406" t="str">
        <f t="shared" si="7"/>
        <v/>
      </c>
      <c r="W87" s="407" t="str">
        <f t="shared" si="9"/>
        <v/>
      </c>
      <c r="X87" s="407" t="str">
        <f t="shared" si="10"/>
        <v/>
      </c>
      <c r="Y87" s="407" t="str">
        <f t="shared" si="10"/>
        <v/>
      </c>
      <c r="Z87" s="408">
        <f t="shared" si="11"/>
        <v>0</v>
      </c>
      <c r="AA87" s="407" t="str">
        <f t="shared" si="12"/>
        <v/>
      </c>
      <c r="AB87" s="407" t="str">
        <f t="shared" si="13"/>
        <v/>
      </c>
    </row>
    <row r="88" spans="1:28" ht="16.5" x14ac:dyDescent="0.2">
      <c r="A88" s="441">
        <v>79</v>
      </c>
      <c r="B88" s="410"/>
      <c r="C88" s="475"/>
      <c r="D88" s="412"/>
      <c r="E88" s="476"/>
      <c r="F88" s="414"/>
      <c r="G88" s="477"/>
      <c r="H88" s="412"/>
      <c r="I88" s="476"/>
      <c r="J88" s="414"/>
      <c r="K88" s="477"/>
      <c r="L88" s="412"/>
      <c r="M88" s="476"/>
      <c r="N88" s="414"/>
      <c r="O88" s="477"/>
      <c r="P88" s="412"/>
      <c r="Q88" s="476"/>
      <c r="R88" s="414"/>
      <c r="S88" s="477"/>
      <c r="T88" s="478" t="str">
        <f t="shared" si="8"/>
        <v/>
      </c>
      <c r="U88" s="479" t="str">
        <f t="shared" si="8"/>
        <v/>
      </c>
      <c r="V88" s="406" t="str">
        <f t="shared" si="7"/>
        <v/>
      </c>
      <c r="W88" s="407" t="str">
        <f t="shared" si="9"/>
        <v/>
      </c>
      <c r="X88" s="407" t="str">
        <f t="shared" si="10"/>
        <v/>
      </c>
      <c r="Y88" s="407" t="str">
        <f t="shared" si="10"/>
        <v/>
      </c>
      <c r="Z88" s="408">
        <f t="shared" si="11"/>
        <v>0</v>
      </c>
      <c r="AA88" s="407" t="str">
        <f t="shared" si="12"/>
        <v/>
      </c>
      <c r="AB88" s="407" t="str">
        <f t="shared" si="13"/>
        <v/>
      </c>
    </row>
    <row r="89" spans="1:28" ht="16.5" x14ac:dyDescent="0.2">
      <c r="A89" s="440">
        <v>80</v>
      </c>
      <c r="B89" s="410"/>
      <c r="C89" s="475"/>
      <c r="D89" s="412"/>
      <c r="E89" s="476"/>
      <c r="F89" s="414"/>
      <c r="G89" s="477"/>
      <c r="H89" s="412"/>
      <c r="I89" s="476"/>
      <c r="J89" s="414"/>
      <c r="K89" s="477"/>
      <c r="L89" s="412"/>
      <c r="M89" s="476"/>
      <c r="N89" s="414"/>
      <c r="O89" s="477"/>
      <c r="P89" s="412"/>
      <c r="Q89" s="476"/>
      <c r="R89" s="414"/>
      <c r="S89" s="477"/>
      <c r="T89" s="478" t="str">
        <f t="shared" si="8"/>
        <v/>
      </c>
      <c r="U89" s="479" t="str">
        <f t="shared" si="8"/>
        <v/>
      </c>
      <c r="V89" s="406" t="str">
        <f t="shared" si="7"/>
        <v/>
      </c>
      <c r="W89" s="407" t="str">
        <f t="shared" si="9"/>
        <v/>
      </c>
      <c r="X89" s="407" t="str">
        <f t="shared" si="10"/>
        <v/>
      </c>
      <c r="Y89" s="407" t="str">
        <f t="shared" si="10"/>
        <v/>
      </c>
      <c r="Z89" s="408">
        <f t="shared" si="11"/>
        <v>0</v>
      </c>
      <c r="AA89" s="407" t="str">
        <f t="shared" si="12"/>
        <v/>
      </c>
      <c r="AB89" s="407" t="str">
        <f t="shared" si="13"/>
        <v/>
      </c>
    </row>
    <row r="90" spans="1:28" ht="16.5" x14ac:dyDescent="0.2">
      <c r="A90" s="440">
        <v>81</v>
      </c>
      <c r="B90" s="410"/>
      <c r="C90" s="475"/>
      <c r="D90" s="412"/>
      <c r="E90" s="476"/>
      <c r="F90" s="414"/>
      <c r="G90" s="477"/>
      <c r="H90" s="412"/>
      <c r="I90" s="476"/>
      <c r="J90" s="414"/>
      <c r="K90" s="477"/>
      <c r="L90" s="412"/>
      <c r="M90" s="476"/>
      <c r="N90" s="414"/>
      <c r="O90" s="477"/>
      <c r="P90" s="412"/>
      <c r="Q90" s="476"/>
      <c r="R90" s="414"/>
      <c r="S90" s="477"/>
      <c r="T90" s="478" t="str">
        <f t="shared" si="8"/>
        <v/>
      </c>
      <c r="U90" s="479" t="str">
        <f t="shared" si="8"/>
        <v/>
      </c>
      <c r="V90" s="406" t="str">
        <f t="shared" si="7"/>
        <v/>
      </c>
      <c r="W90" s="407" t="str">
        <f t="shared" si="9"/>
        <v/>
      </c>
      <c r="X90" s="407" t="str">
        <f t="shared" si="10"/>
        <v/>
      </c>
      <c r="Y90" s="407" t="str">
        <f t="shared" si="10"/>
        <v/>
      </c>
      <c r="Z90" s="408">
        <f t="shared" si="11"/>
        <v>0</v>
      </c>
      <c r="AA90" s="407" t="str">
        <f t="shared" si="12"/>
        <v/>
      </c>
      <c r="AB90" s="407" t="str">
        <f t="shared" si="13"/>
        <v/>
      </c>
    </row>
    <row r="91" spans="1:28" ht="16.5" x14ac:dyDescent="0.2">
      <c r="A91" s="441">
        <v>82</v>
      </c>
      <c r="B91" s="410"/>
      <c r="C91" s="475"/>
      <c r="D91" s="412"/>
      <c r="E91" s="476"/>
      <c r="F91" s="414"/>
      <c r="G91" s="477"/>
      <c r="H91" s="412"/>
      <c r="I91" s="476"/>
      <c r="J91" s="414"/>
      <c r="K91" s="477"/>
      <c r="L91" s="412"/>
      <c r="M91" s="476"/>
      <c r="N91" s="414"/>
      <c r="O91" s="477"/>
      <c r="P91" s="412"/>
      <c r="Q91" s="476"/>
      <c r="R91" s="414"/>
      <c r="S91" s="477"/>
      <c r="T91" s="478" t="str">
        <f t="shared" si="8"/>
        <v/>
      </c>
      <c r="U91" s="479" t="str">
        <f t="shared" si="8"/>
        <v/>
      </c>
      <c r="V91" s="406" t="str">
        <f t="shared" si="7"/>
        <v/>
      </c>
      <c r="W91" s="407" t="str">
        <f t="shared" si="9"/>
        <v/>
      </c>
      <c r="X91" s="407" t="str">
        <f t="shared" si="10"/>
        <v/>
      </c>
      <c r="Y91" s="407" t="str">
        <f t="shared" si="10"/>
        <v/>
      </c>
      <c r="Z91" s="408">
        <f t="shared" si="11"/>
        <v>0</v>
      </c>
      <c r="AA91" s="407" t="str">
        <f t="shared" si="12"/>
        <v/>
      </c>
      <c r="AB91" s="407" t="str">
        <f t="shared" si="13"/>
        <v/>
      </c>
    </row>
    <row r="92" spans="1:28" ht="16.5" x14ac:dyDescent="0.2">
      <c r="A92" s="440">
        <v>83</v>
      </c>
      <c r="B92" s="410"/>
      <c r="C92" s="475"/>
      <c r="D92" s="412"/>
      <c r="E92" s="476"/>
      <c r="F92" s="414"/>
      <c r="G92" s="477"/>
      <c r="H92" s="412"/>
      <c r="I92" s="476"/>
      <c r="J92" s="414"/>
      <c r="K92" s="477"/>
      <c r="L92" s="412"/>
      <c r="M92" s="476"/>
      <c r="N92" s="414"/>
      <c r="O92" s="477"/>
      <c r="P92" s="412"/>
      <c r="Q92" s="476"/>
      <c r="R92" s="414"/>
      <c r="S92" s="477"/>
      <c r="T92" s="478" t="str">
        <f t="shared" si="8"/>
        <v/>
      </c>
      <c r="U92" s="479" t="str">
        <f t="shared" si="8"/>
        <v/>
      </c>
      <c r="V92" s="406" t="str">
        <f t="shared" si="7"/>
        <v/>
      </c>
      <c r="W92" s="407" t="str">
        <f t="shared" si="9"/>
        <v/>
      </c>
      <c r="X92" s="407" t="str">
        <f t="shared" si="10"/>
        <v/>
      </c>
      <c r="Y92" s="407" t="str">
        <f t="shared" si="10"/>
        <v/>
      </c>
      <c r="Z92" s="408">
        <f t="shared" si="11"/>
        <v>0</v>
      </c>
      <c r="AA92" s="407" t="str">
        <f t="shared" si="12"/>
        <v/>
      </c>
      <c r="AB92" s="407" t="str">
        <f t="shared" si="13"/>
        <v/>
      </c>
    </row>
    <row r="93" spans="1:28" ht="16.5" x14ac:dyDescent="0.2">
      <c r="A93" s="440">
        <v>84</v>
      </c>
      <c r="B93" s="410"/>
      <c r="C93" s="475"/>
      <c r="D93" s="412"/>
      <c r="E93" s="476"/>
      <c r="F93" s="414"/>
      <c r="G93" s="477"/>
      <c r="H93" s="412"/>
      <c r="I93" s="476"/>
      <c r="J93" s="414"/>
      <c r="K93" s="477"/>
      <c r="L93" s="412"/>
      <c r="M93" s="476"/>
      <c r="N93" s="414"/>
      <c r="O93" s="477"/>
      <c r="P93" s="412"/>
      <c r="Q93" s="476"/>
      <c r="R93" s="414"/>
      <c r="S93" s="477"/>
      <c r="T93" s="478" t="str">
        <f t="shared" si="8"/>
        <v/>
      </c>
      <c r="U93" s="479" t="str">
        <f t="shared" si="8"/>
        <v/>
      </c>
      <c r="V93" s="406" t="str">
        <f t="shared" si="7"/>
        <v/>
      </c>
      <c r="W93" s="407" t="str">
        <f t="shared" si="9"/>
        <v/>
      </c>
      <c r="X93" s="407" t="str">
        <f t="shared" si="10"/>
        <v/>
      </c>
      <c r="Y93" s="407" t="str">
        <f t="shared" si="10"/>
        <v/>
      </c>
      <c r="Z93" s="408">
        <f t="shared" si="11"/>
        <v>0</v>
      </c>
      <c r="AA93" s="407" t="str">
        <f t="shared" si="12"/>
        <v/>
      </c>
      <c r="AB93" s="407" t="str">
        <f t="shared" si="13"/>
        <v/>
      </c>
    </row>
    <row r="94" spans="1:28" ht="16.5" x14ac:dyDescent="0.2">
      <c r="A94" s="441">
        <v>85</v>
      </c>
      <c r="B94" s="480" t="s">
        <v>110</v>
      </c>
      <c r="C94" s="411" t="s">
        <v>106</v>
      </c>
      <c r="D94" s="412">
        <v>3</v>
      </c>
      <c r="E94" s="476">
        <v>5830</v>
      </c>
      <c r="F94" s="414"/>
      <c r="G94" s="477"/>
      <c r="H94" s="412"/>
      <c r="I94" s="476"/>
      <c r="J94" s="414"/>
      <c r="K94" s="477"/>
      <c r="L94" s="412"/>
      <c r="M94" s="476"/>
      <c r="N94" s="414"/>
      <c r="O94" s="477"/>
      <c r="P94" s="412"/>
      <c r="Q94" s="476"/>
      <c r="R94" s="414"/>
      <c r="S94" s="477"/>
      <c r="T94" s="478">
        <f t="shared" si="8"/>
        <v>3</v>
      </c>
      <c r="U94" s="479">
        <f t="shared" si="8"/>
        <v>5830</v>
      </c>
      <c r="V94" s="406"/>
      <c r="W94" s="407" t="str">
        <f t="shared" si="9"/>
        <v/>
      </c>
      <c r="X94" s="407">
        <f t="shared" si="10"/>
        <v>3</v>
      </c>
      <c r="Y94" s="407">
        <f t="shared" si="10"/>
        <v>5830</v>
      </c>
      <c r="Z94" s="408">
        <f t="shared" si="11"/>
        <v>5830</v>
      </c>
      <c r="AA94" s="407">
        <f t="shared" si="12"/>
        <v>2.9416941699999999</v>
      </c>
      <c r="AB94" s="407">
        <f t="shared" si="13"/>
        <v>1</v>
      </c>
    </row>
    <row r="95" spans="1:28" ht="17.25" thickBot="1" x14ac:dyDescent="0.25">
      <c r="A95" s="436">
        <v>86</v>
      </c>
      <c r="B95" s="481" t="s">
        <v>39</v>
      </c>
      <c r="C95" s="418" t="s">
        <v>39</v>
      </c>
      <c r="D95" s="419" t="s">
        <v>39</v>
      </c>
      <c r="E95" s="482" t="s">
        <v>39</v>
      </c>
      <c r="F95" s="421"/>
      <c r="G95" s="483"/>
      <c r="H95" s="419"/>
      <c r="I95" s="482"/>
      <c r="J95" s="421"/>
      <c r="K95" s="483"/>
      <c r="L95" s="419"/>
      <c r="M95" s="482"/>
      <c r="N95" s="421"/>
      <c r="O95" s="483"/>
      <c r="P95" s="419"/>
      <c r="Q95" s="482"/>
      <c r="R95" s="421"/>
      <c r="S95" s="483"/>
      <c r="T95" s="484" t="str">
        <f t="shared" si="8"/>
        <v/>
      </c>
      <c r="U95" s="485" t="str">
        <f t="shared" si="8"/>
        <v/>
      </c>
      <c r="V95" s="426"/>
      <c r="W95" s="407" t="str">
        <f t="shared" si="9"/>
        <v/>
      </c>
      <c r="X95" s="407" t="str">
        <f t="shared" si="10"/>
        <v/>
      </c>
      <c r="Y95" s="407" t="str">
        <f t="shared" si="10"/>
        <v/>
      </c>
      <c r="Z95" s="408">
        <f t="shared" si="11"/>
        <v>0</v>
      </c>
      <c r="AA95" s="407" t="str">
        <f t="shared" si="12"/>
        <v/>
      </c>
      <c r="AB95" s="407" t="str">
        <f t="shared" si="13"/>
        <v/>
      </c>
    </row>
    <row r="96" spans="1:28" ht="16.5" thickTop="1" x14ac:dyDescent="0.2">
      <c r="A96" s="486"/>
      <c r="B96" s="427"/>
      <c r="C96" s="487"/>
      <c r="D96" s="488"/>
      <c r="E96" s="489"/>
      <c r="F96" s="488"/>
      <c r="G96" s="489"/>
      <c r="H96" s="488"/>
      <c r="I96" s="489"/>
      <c r="J96" s="488"/>
      <c r="K96" s="489"/>
      <c r="L96" s="488"/>
      <c r="M96" s="489"/>
      <c r="N96" s="488"/>
      <c r="O96" s="489"/>
      <c r="P96" s="488"/>
      <c r="Q96" s="489"/>
      <c r="R96" s="488"/>
      <c r="S96" s="489"/>
      <c r="T96" s="488"/>
      <c r="U96" s="489"/>
      <c r="V96" s="431"/>
    </row>
    <row r="97" spans="2:22" ht="15.75" x14ac:dyDescent="0.2">
      <c r="B97" s="427"/>
      <c r="C97" s="487"/>
      <c r="D97" s="488"/>
      <c r="E97" s="489"/>
      <c r="F97" s="488"/>
      <c r="G97" s="489"/>
      <c r="H97" s="488"/>
      <c r="I97" s="489"/>
      <c r="J97" s="488"/>
      <c r="K97" s="489"/>
      <c r="L97" s="488"/>
      <c r="M97" s="489"/>
      <c r="N97" s="488"/>
      <c r="O97" s="489"/>
      <c r="P97" s="488"/>
      <c r="Q97" s="489"/>
      <c r="R97" s="488"/>
      <c r="S97" s="489"/>
      <c r="T97" s="488"/>
      <c r="U97" s="489"/>
      <c r="V97" s="431"/>
    </row>
    <row r="98" spans="2:22" ht="15.75" x14ac:dyDescent="0.2">
      <c r="B98" s="427"/>
      <c r="C98" s="487"/>
      <c r="D98" s="488"/>
      <c r="E98" s="489"/>
      <c r="F98" s="488"/>
      <c r="G98" s="489"/>
      <c r="H98" s="488"/>
      <c r="I98" s="489"/>
      <c r="J98" s="488"/>
      <c r="K98" s="489"/>
      <c r="L98" s="488"/>
      <c r="M98" s="489"/>
      <c r="N98" s="488"/>
      <c r="O98" s="489"/>
      <c r="P98" s="488"/>
      <c r="Q98" s="489"/>
      <c r="R98" s="488"/>
      <c r="S98" s="489"/>
      <c r="T98" s="488"/>
      <c r="U98" s="489"/>
      <c r="V98" s="431"/>
    </row>
    <row r="99" spans="2:22" ht="15.75" x14ac:dyDescent="0.2">
      <c r="B99" s="427"/>
      <c r="C99" s="487"/>
      <c r="D99" s="488"/>
      <c r="E99" s="489"/>
      <c r="F99" s="488"/>
      <c r="G99" s="489"/>
      <c r="H99" s="488"/>
      <c r="I99" s="489"/>
      <c r="J99" s="488"/>
      <c r="K99" s="489"/>
      <c r="L99" s="488"/>
      <c r="M99" s="489"/>
      <c r="N99" s="488"/>
      <c r="O99" s="489"/>
      <c r="P99" s="488"/>
      <c r="Q99" s="489"/>
      <c r="R99" s="488"/>
      <c r="S99" s="489"/>
      <c r="T99" s="488"/>
      <c r="U99" s="489"/>
      <c r="V99" s="431"/>
    </row>
    <row r="100" spans="2:22" ht="15.75" x14ac:dyDescent="0.2">
      <c r="B100" s="427"/>
      <c r="C100" s="487"/>
      <c r="D100" s="488"/>
      <c r="E100" s="489"/>
      <c r="F100" s="488"/>
      <c r="G100" s="489"/>
      <c r="H100" s="488"/>
      <c r="I100" s="489"/>
      <c r="J100" s="488"/>
      <c r="K100" s="489"/>
      <c r="L100" s="488"/>
      <c r="M100" s="489"/>
      <c r="N100" s="488"/>
      <c r="O100" s="489"/>
      <c r="P100" s="488"/>
      <c r="Q100" s="489"/>
      <c r="R100" s="488"/>
      <c r="S100" s="489"/>
      <c r="T100" s="488"/>
      <c r="U100" s="489"/>
      <c r="V100" s="431"/>
    </row>
  </sheetData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WWB983050:WWB983135 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546:T65631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82:T131167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618:T196703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154:T262239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90:T327775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226:T393311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762:T458847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98:T524383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834:T589919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370:T655455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906:T720991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442:T786527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978:T852063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514:T917599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3050:T983135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T10:T95" xr:uid="{D59069DD-195D-4C58-A05A-F193936DE18E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E3BB0-143B-47A4-B4AB-3F4ED97FA971}">
  <sheetPr>
    <tabColor indexed="11"/>
  </sheetPr>
  <dimension ref="A1:R37"/>
  <sheetViews>
    <sheetView zoomScale="90" zoomScaleNormal="90" workbookViewId="0">
      <selection activeCell="V25" sqref="V25"/>
    </sheetView>
  </sheetViews>
  <sheetFormatPr defaultRowHeight="12.75" x14ac:dyDescent="0.2"/>
  <cols>
    <col min="1" max="2" width="9" style="357"/>
    <col min="3" max="3" width="12.625" style="357" customWidth="1"/>
    <col min="4" max="258" width="9" style="357"/>
    <col min="259" max="259" width="12.625" style="357" customWidth="1"/>
    <col min="260" max="514" width="9" style="357"/>
    <col min="515" max="515" width="12.625" style="357" customWidth="1"/>
    <col min="516" max="770" width="9" style="357"/>
    <col min="771" max="771" width="12.625" style="357" customWidth="1"/>
    <col min="772" max="1026" width="9" style="357"/>
    <col min="1027" max="1027" width="12.625" style="357" customWidth="1"/>
    <col min="1028" max="1282" width="9" style="357"/>
    <col min="1283" max="1283" width="12.625" style="357" customWidth="1"/>
    <col min="1284" max="1538" width="9" style="357"/>
    <col min="1539" max="1539" width="12.625" style="357" customWidth="1"/>
    <col min="1540" max="1794" width="9" style="357"/>
    <col min="1795" max="1795" width="12.625" style="357" customWidth="1"/>
    <col min="1796" max="2050" width="9" style="357"/>
    <col min="2051" max="2051" width="12.625" style="357" customWidth="1"/>
    <col min="2052" max="2306" width="9" style="357"/>
    <col min="2307" max="2307" width="12.625" style="357" customWidth="1"/>
    <col min="2308" max="2562" width="9" style="357"/>
    <col min="2563" max="2563" width="12.625" style="357" customWidth="1"/>
    <col min="2564" max="2818" width="9" style="357"/>
    <col min="2819" max="2819" width="12.625" style="357" customWidth="1"/>
    <col min="2820" max="3074" width="9" style="357"/>
    <col min="3075" max="3075" width="12.625" style="357" customWidth="1"/>
    <col min="3076" max="3330" width="9" style="357"/>
    <col min="3331" max="3331" width="12.625" style="357" customWidth="1"/>
    <col min="3332" max="3586" width="9" style="357"/>
    <col min="3587" max="3587" width="12.625" style="357" customWidth="1"/>
    <col min="3588" max="3842" width="9" style="357"/>
    <col min="3843" max="3843" width="12.625" style="357" customWidth="1"/>
    <col min="3844" max="4098" width="9" style="357"/>
    <col min="4099" max="4099" width="12.625" style="357" customWidth="1"/>
    <col min="4100" max="4354" width="9" style="357"/>
    <col min="4355" max="4355" width="12.625" style="357" customWidth="1"/>
    <col min="4356" max="4610" width="9" style="357"/>
    <col min="4611" max="4611" width="12.625" style="357" customWidth="1"/>
    <col min="4612" max="4866" width="9" style="357"/>
    <col min="4867" max="4867" width="12.625" style="357" customWidth="1"/>
    <col min="4868" max="5122" width="9" style="357"/>
    <col min="5123" max="5123" width="12.625" style="357" customWidth="1"/>
    <col min="5124" max="5378" width="9" style="357"/>
    <col min="5379" max="5379" width="12.625" style="357" customWidth="1"/>
    <col min="5380" max="5634" width="9" style="357"/>
    <col min="5635" max="5635" width="12.625" style="357" customWidth="1"/>
    <col min="5636" max="5890" width="9" style="357"/>
    <col min="5891" max="5891" width="12.625" style="357" customWidth="1"/>
    <col min="5892" max="6146" width="9" style="357"/>
    <col min="6147" max="6147" width="12.625" style="357" customWidth="1"/>
    <col min="6148" max="6402" width="9" style="357"/>
    <col min="6403" max="6403" width="12.625" style="357" customWidth="1"/>
    <col min="6404" max="6658" width="9" style="357"/>
    <col min="6659" max="6659" width="12.625" style="357" customWidth="1"/>
    <col min="6660" max="6914" width="9" style="357"/>
    <col min="6915" max="6915" width="12.625" style="357" customWidth="1"/>
    <col min="6916" max="7170" width="9" style="357"/>
    <col min="7171" max="7171" width="12.625" style="357" customWidth="1"/>
    <col min="7172" max="7426" width="9" style="357"/>
    <col min="7427" max="7427" width="12.625" style="357" customWidth="1"/>
    <col min="7428" max="7682" width="9" style="357"/>
    <col min="7683" max="7683" width="12.625" style="357" customWidth="1"/>
    <col min="7684" max="7938" width="9" style="357"/>
    <col min="7939" max="7939" width="12.625" style="357" customWidth="1"/>
    <col min="7940" max="8194" width="9" style="357"/>
    <col min="8195" max="8195" width="12.625" style="357" customWidth="1"/>
    <col min="8196" max="8450" width="9" style="357"/>
    <col min="8451" max="8451" width="12.625" style="357" customWidth="1"/>
    <col min="8452" max="8706" width="9" style="357"/>
    <col min="8707" max="8707" width="12.625" style="357" customWidth="1"/>
    <col min="8708" max="8962" width="9" style="357"/>
    <col min="8963" max="8963" width="12.625" style="357" customWidth="1"/>
    <col min="8964" max="9218" width="9" style="357"/>
    <col min="9219" max="9219" width="12.625" style="357" customWidth="1"/>
    <col min="9220" max="9474" width="9" style="357"/>
    <col min="9475" max="9475" width="12.625" style="357" customWidth="1"/>
    <col min="9476" max="9730" width="9" style="357"/>
    <col min="9731" max="9731" width="12.625" style="357" customWidth="1"/>
    <col min="9732" max="9986" width="9" style="357"/>
    <col min="9987" max="9987" width="12.625" style="357" customWidth="1"/>
    <col min="9988" max="10242" width="9" style="357"/>
    <col min="10243" max="10243" width="12.625" style="357" customWidth="1"/>
    <col min="10244" max="10498" width="9" style="357"/>
    <col min="10499" max="10499" width="12.625" style="357" customWidth="1"/>
    <col min="10500" max="10754" width="9" style="357"/>
    <col min="10755" max="10755" width="12.625" style="357" customWidth="1"/>
    <col min="10756" max="11010" width="9" style="357"/>
    <col min="11011" max="11011" width="12.625" style="357" customWidth="1"/>
    <col min="11012" max="11266" width="9" style="357"/>
    <col min="11267" max="11267" width="12.625" style="357" customWidth="1"/>
    <col min="11268" max="11522" width="9" style="357"/>
    <col min="11523" max="11523" width="12.625" style="357" customWidth="1"/>
    <col min="11524" max="11778" width="9" style="357"/>
    <col min="11779" max="11779" width="12.625" style="357" customWidth="1"/>
    <col min="11780" max="12034" width="9" style="357"/>
    <col min="12035" max="12035" width="12.625" style="357" customWidth="1"/>
    <col min="12036" max="12290" width="9" style="357"/>
    <col min="12291" max="12291" width="12.625" style="357" customWidth="1"/>
    <col min="12292" max="12546" width="9" style="357"/>
    <col min="12547" max="12547" width="12.625" style="357" customWidth="1"/>
    <col min="12548" max="12802" width="9" style="357"/>
    <col min="12803" max="12803" width="12.625" style="357" customWidth="1"/>
    <col min="12804" max="13058" width="9" style="357"/>
    <col min="13059" max="13059" width="12.625" style="357" customWidth="1"/>
    <col min="13060" max="13314" width="9" style="357"/>
    <col min="13315" max="13315" width="12.625" style="357" customWidth="1"/>
    <col min="13316" max="13570" width="9" style="357"/>
    <col min="13571" max="13571" width="12.625" style="357" customWidth="1"/>
    <col min="13572" max="13826" width="9" style="357"/>
    <col min="13827" max="13827" width="12.625" style="357" customWidth="1"/>
    <col min="13828" max="14082" width="9" style="357"/>
    <col min="14083" max="14083" width="12.625" style="357" customWidth="1"/>
    <col min="14084" max="14338" width="9" style="357"/>
    <col min="14339" max="14339" width="12.625" style="357" customWidth="1"/>
    <col min="14340" max="14594" width="9" style="357"/>
    <col min="14595" max="14595" width="12.625" style="357" customWidth="1"/>
    <col min="14596" max="14850" width="9" style="357"/>
    <col min="14851" max="14851" width="12.625" style="357" customWidth="1"/>
    <col min="14852" max="15106" width="9" style="357"/>
    <col min="15107" max="15107" width="12.625" style="357" customWidth="1"/>
    <col min="15108" max="15362" width="9" style="357"/>
    <col min="15363" max="15363" width="12.625" style="357" customWidth="1"/>
    <col min="15364" max="15618" width="9" style="357"/>
    <col min="15619" max="15619" width="12.625" style="357" customWidth="1"/>
    <col min="15620" max="15874" width="9" style="357"/>
    <col min="15875" max="15875" width="12.625" style="357" customWidth="1"/>
    <col min="15876" max="16130" width="9" style="357"/>
    <col min="16131" max="16131" width="12.625" style="357" customWidth="1"/>
    <col min="16132" max="16384" width="9" style="357"/>
  </cols>
  <sheetData>
    <row r="1" spans="1:18" ht="15" x14ac:dyDescent="0.2">
      <c r="A1" s="307"/>
      <c r="B1" s="310"/>
      <c r="C1" s="307"/>
      <c r="D1" s="310"/>
      <c r="E1" s="307"/>
      <c r="F1" s="309"/>
      <c r="G1" s="310"/>
      <c r="H1" s="311"/>
      <c r="I1" s="310"/>
      <c r="J1" s="307"/>
      <c r="K1" s="307"/>
      <c r="L1" s="307"/>
      <c r="M1" s="307"/>
      <c r="N1" s="307"/>
      <c r="O1" s="309"/>
      <c r="P1" s="307"/>
      <c r="Q1" s="308"/>
      <c r="R1" s="307"/>
    </row>
    <row r="2" spans="1:18" ht="15.75" x14ac:dyDescent="0.25">
      <c r="A2" s="307"/>
      <c r="B2" s="310"/>
      <c r="C2" s="307"/>
      <c r="D2" s="310"/>
      <c r="E2" s="307"/>
      <c r="F2" s="309"/>
      <c r="G2" s="310"/>
      <c r="H2" s="311"/>
      <c r="I2" s="310"/>
      <c r="J2" s="307"/>
      <c r="K2" s="307"/>
      <c r="L2" s="307"/>
      <c r="M2" s="307"/>
      <c r="N2" s="356"/>
      <c r="O2" s="309"/>
      <c r="P2" s="307"/>
      <c r="Q2" s="308"/>
      <c r="R2" s="307"/>
    </row>
    <row r="3" spans="1:18" ht="18" x14ac:dyDescent="0.25">
      <c r="A3" s="307"/>
      <c r="B3" s="310"/>
      <c r="C3" s="307"/>
      <c r="D3" s="340" t="s">
        <v>259</v>
      </c>
      <c r="E3" s="307"/>
      <c r="F3" s="309"/>
      <c r="G3" s="310"/>
      <c r="H3" s="311"/>
      <c r="I3" s="310"/>
      <c r="J3" s="307"/>
      <c r="K3" s="307"/>
      <c r="L3" s="307"/>
      <c r="M3" s="317"/>
      <c r="N3" s="307"/>
      <c r="O3" s="309"/>
      <c r="P3" s="307"/>
      <c r="Q3" s="308"/>
      <c r="R3" s="307"/>
    </row>
    <row r="4" spans="1:18" ht="18" x14ac:dyDescent="0.25">
      <c r="A4" s="307"/>
      <c r="B4" s="310"/>
      <c r="C4" s="307"/>
      <c r="D4" s="340" t="s">
        <v>258</v>
      </c>
      <c r="E4" s="307"/>
      <c r="F4" s="309"/>
      <c r="G4" s="310"/>
      <c r="H4" s="311"/>
      <c r="I4" s="310"/>
      <c r="J4" s="307"/>
      <c r="K4" s="307"/>
      <c r="L4" s="307"/>
      <c r="M4" s="307"/>
      <c r="N4" s="307"/>
      <c r="O4" s="309"/>
      <c r="P4" s="307"/>
      <c r="Q4" s="308"/>
      <c r="R4" s="307"/>
    </row>
    <row r="5" spans="1:18" ht="15" x14ac:dyDescent="0.2">
      <c r="A5" s="307"/>
      <c r="B5" s="310"/>
      <c r="C5" s="307"/>
      <c r="D5" s="310"/>
      <c r="E5" s="307"/>
      <c r="F5" s="309"/>
      <c r="G5" s="310"/>
      <c r="H5" s="311"/>
      <c r="I5" s="310"/>
      <c r="J5" s="307"/>
      <c r="K5" s="307"/>
      <c r="L5" s="307"/>
      <c r="M5" s="307"/>
      <c r="N5" s="307"/>
      <c r="O5" s="309"/>
      <c r="P5" s="307"/>
      <c r="Q5" s="308"/>
      <c r="R5" s="307"/>
    </row>
    <row r="6" spans="1:18" ht="26.25" x14ac:dyDescent="0.4">
      <c r="A6" s="317"/>
      <c r="B6" s="342" t="s">
        <v>257</v>
      </c>
      <c r="C6" s="317"/>
      <c r="D6" s="340"/>
      <c r="E6" s="317"/>
      <c r="F6" s="335"/>
      <c r="G6" s="340"/>
      <c r="H6" s="341"/>
      <c r="I6" s="340"/>
      <c r="J6" s="339" t="s">
        <v>335</v>
      </c>
      <c r="K6" s="317"/>
      <c r="L6" s="317"/>
      <c r="M6" s="317"/>
      <c r="N6" s="333" t="s">
        <v>255</v>
      </c>
      <c r="O6" s="335"/>
      <c r="P6" s="317"/>
      <c r="Q6" s="338"/>
      <c r="R6" s="317"/>
    </row>
    <row r="7" spans="1:18" ht="18" x14ac:dyDescent="0.25">
      <c r="A7" s="333"/>
      <c r="B7" s="336" t="s">
        <v>254</v>
      </c>
      <c r="C7" s="333"/>
      <c r="D7" s="337"/>
      <c r="E7" s="337" t="s">
        <v>309</v>
      </c>
      <c r="F7" s="335"/>
      <c r="G7" s="337"/>
      <c r="H7" s="313"/>
      <c r="I7" s="336" t="s">
        <v>252</v>
      </c>
      <c r="J7" s="333"/>
      <c r="K7" s="333" t="s">
        <v>251</v>
      </c>
      <c r="L7" s="333"/>
      <c r="M7" s="333"/>
      <c r="N7" s="333"/>
      <c r="O7" s="335" t="s">
        <v>250</v>
      </c>
      <c r="P7" s="334" t="s">
        <v>336</v>
      </c>
      <c r="Q7" s="333"/>
      <c r="R7" s="333"/>
    </row>
    <row r="8" spans="1:18" ht="15.75" thickBot="1" x14ac:dyDescent="0.25">
      <c r="A8" s="307"/>
      <c r="B8" s="310"/>
      <c r="C8" s="307"/>
      <c r="D8" s="310"/>
      <c r="E8" s="307"/>
      <c r="F8" s="309"/>
      <c r="G8" s="310"/>
      <c r="H8" s="311"/>
      <c r="I8" s="310"/>
      <c r="J8" s="307"/>
      <c r="K8" s="307"/>
      <c r="L8" s="307"/>
      <c r="M8" s="307"/>
      <c r="N8" s="307"/>
      <c r="O8" s="309"/>
      <c r="P8" s="307"/>
      <c r="Q8" s="308"/>
      <c r="R8" s="307"/>
    </row>
    <row r="9" spans="1:18" ht="26.25" thickBot="1" x14ac:dyDescent="0.25">
      <c r="A9" s="332"/>
      <c r="B9" s="331" t="s">
        <v>25</v>
      </c>
      <c r="C9" s="329" t="s">
        <v>3</v>
      </c>
      <c r="D9" s="329" t="s">
        <v>34</v>
      </c>
      <c r="E9" s="329" t="s">
        <v>249</v>
      </c>
      <c r="F9" s="330" t="s">
        <v>36</v>
      </c>
      <c r="G9" s="329" t="s">
        <v>248</v>
      </c>
      <c r="H9" s="794" t="s">
        <v>247</v>
      </c>
      <c r="I9" s="795"/>
      <c r="J9" s="332"/>
      <c r="K9" s="331" t="s">
        <v>25</v>
      </c>
      <c r="L9" s="329" t="s">
        <v>3</v>
      </c>
      <c r="M9" s="329" t="s">
        <v>34</v>
      </c>
      <c r="N9" s="329" t="s">
        <v>249</v>
      </c>
      <c r="O9" s="330" t="s">
        <v>36</v>
      </c>
      <c r="P9" s="329" t="s">
        <v>248</v>
      </c>
      <c r="Q9" s="794" t="s">
        <v>247</v>
      </c>
      <c r="R9" s="795"/>
    </row>
    <row r="10" spans="1:18" ht="15.75" thickBot="1" x14ac:dyDescent="0.25">
      <c r="A10" s="307"/>
      <c r="B10" s="310"/>
      <c r="C10" s="307"/>
      <c r="D10" s="310"/>
      <c r="E10" s="307"/>
      <c r="F10" s="309"/>
      <c r="G10" s="310"/>
      <c r="H10" s="311"/>
      <c r="I10" s="310"/>
      <c r="J10" s="307"/>
      <c r="K10" s="310"/>
      <c r="L10" s="307"/>
      <c r="M10" s="310"/>
      <c r="N10" s="307"/>
      <c r="O10" s="309"/>
      <c r="P10" s="310"/>
      <c r="Q10" s="311"/>
      <c r="R10" s="310"/>
    </row>
    <row r="11" spans="1:18" ht="15" x14ac:dyDescent="0.2">
      <c r="A11" s="312"/>
      <c r="B11" s="355">
        <v>4</v>
      </c>
      <c r="C11" s="354" t="s">
        <v>337</v>
      </c>
      <c r="D11" s="353">
        <v>2</v>
      </c>
      <c r="E11" s="352">
        <v>5401</v>
      </c>
      <c r="F11" s="351">
        <v>2</v>
      </c>
      <c r="G11" s="351">
        <v>5</v>
      </c>
      <c r="H11" s="796">
        <v>1</v>
      </c>
      <c r="I11" s="797"/>
      <c r="J11" s="312"/>
      <c r="K11" s="327" t="s">
        <v>18</v>
      </c>
      <c r="L11" s="326" t="s">
        <v>18</v>
      </c>
      <c r="M11" s="325" t="s">
        <v>18</v>
      </c>
      <c r="N11" s="324" t="s">
        <v>18</v>
      </c>
      <c r="O11" s="323" t="s">
        <v>18</v>
      </c>
      <c r="P11" s="323" t="s">
        <v>18</v>
      </c>
      <c r="Q11" s="802" t="s">
        <v>18</v>
      </c>
      <c r="R11" s="803"/>
    </row>
    <row r="12" spans="1:18" ht="15" x14ac:dyDescent="0.2">
      <c r="A12" s="312"/>
      <c r="B12" s="349">
        <v>5</v>
      </c>
      <c r="C12" s="350" t="s">
        <v>338</v>
      </c>
      <c r="D12" s="348">
        <v>2</v>
      </c>
      <c r="E12" s="347">
        <v>10038</v>
      </c>
      <c r="F12" s="346">
        <v>1</v>
      </c>
      <c r="G12" s="346">
        <v>1</v>
      </c>
      <c r="H12" s="798"/>
      <c r="I12" s="799"/>
      <c r="J12" s="312"/>
      <c r="K12" s="321" t="s">
        <v>18</v>
      </c>
      <c r="L12" s="322" t="s">
        <v>18</v>
      </c>
      <c r="M12" s="318" t="s">
        <v>18</v>
      </c>
      <c r="N12" s="320" t="s">
        <v>18</v>
      </c>
      <c r="O12" s="319" t="s">
        <v>18</v>
      </c>
      <c r="P12" s="319" t="s">
        <v>18</v>
      </c>
      <c r="Q12" s="804"/>
      <c r="R12" s="805"/>
    </row>
    <row r="13" spans="1:18" ht="15" x14ac:dyDescent="0.2">
      <c r="A13" s="312"/>
      <c r="B13" s="349">
        <v>6</v>
      </c>
      <c r="C13" s="350" t="s">
        <v>339</v>
      </c>
      <c r="D13" s="348">
        <v>2</v>
      </c>
      <c r="E13" s="347">
        <v>7382</v>
      </c>
      <c r="F13" s="346">
        <v>1</v>
      </c>
      <c r="G13" s="346">
        <v>2</v>
      </c>
      <c r="H13" s="798"/>
      <c r="I13" s="799"/>
      <c r="J13" s="312"/>
      <c r="K13" s="321" t="s">
        <v>18</v>
      </c>
      <c r="L13" s="322" t="s">
        <v>18</v>
      </c>
      <c r="M13" s="318" t="s">
        <v>18</v>
      </c>
      <c r="N13" s="320" t="s">
        <v>18</v>
      </c>
      <c r="O13" s="319" t="s">
        <v>18</v>
      </c>
      <c r="P13" s="319" t="s">
        <v>18</v>
      </c>
      <c r="Q13" s="804"/>
      <c r="R13" s="805"/>
    </row>
    <row r="14" spans="1:18" ht="15" x14ac:dyDescent="0.2">
      <c r="A14" s="312"/>
      <c r="B14" s="349"/>
      <c r="C14" s="347"/>
      <c r="D14" s="348"/>
      <c r="E14" s="347"/>
      <c r="F14" s="346"/>
      <c r="G14" s="346"/>
      <c r="H14" s="798"/>
      <c r="I14" s="799"/>
      <c r="J14" s="312"/>
      <c r="K14" s="321"/>
      <c r="L14" s="320"/>
      <c r="M14" s="318"/>
      <c r="N14" s="320"/>
      <c r="O14" s="319"/>
      <c r="P14" s="319"/>
      <c r="Q14" s="804"/>
      <c r="R14" s="805"/>
    </row>
    <row r="15" spans="1:18" ht="15" x14ac:dyDescent="0.2">
      <c r="A15" s="312"/>
      <c r="B15" s="349"/>
      <c r="C15" s="347"/>
      <c r="D15" s="348"/>
      <c r="E15" s="347"/>
      <c r="F15" s="346"/>
      <c r="G15" s="346"/>
      <c r="H15" s="798"/>
      <c r="I15" s="799"/>
      <c r="J15" s="312"/>
      <c r="K15" s="321"/>
      <c r="L15" s="320"/>
      <c r="M15" s="318"/>
      <c r="N15" s="320"/>
      <c r="O15" s="319"/>
      <c r="P15" s="319"/>
      <c r="Q15" s="804"/>
      <c r="R15" s="805"/>
    </row>
    <row r="16" spans="1:18" ht="21" thickBot="1" x14ac:dyDescent="0.35">
      <c r="A16" s="317"/>
      <c r="B16" s="808" t="s">
        <v>69</v>
      </c>
      <c r="C16" s="809"/>
      <c r="D16" s="810"/>
      <c r="E16" s="345">
        <v>22821</v>
      </c>
      <c r="F16" s="344">
        <v>4</v>
      </c>
      <c r="G16" s="343"/>
      <c r="H16" s="800"/>
      <c r="I16" s="801"/>
      <c r="J16" s="317"/>
      <c r="K16" s="811" t="s">
        <v>18</v>
      </c>
      <c r="L16" s="812"/>
      <c r="M16" s="813"/>
      <c r="N16" s="316" t="s">
        <v>18</v>
      </c>
      <c r="O16" s="315" t="s">
        <v>18</v>
      </c>
      <c r="P16" s="314"/>
      <c r="Q16" s="806"/>
      <c r="R16" s="807"/>
    </row>
    <row r="17" spans="1:18" ht="15.75" thickBot="1" x14ac:dyDescent="0.25">
      <c r="A17" s="307"/>
      <c r="B17" s="310"/>
      <c r="C17" s="307"/>
      <c r="D17" s="310"/>
      <c r="E17" s="307"/>
      <c r="F17" s="309"/>
      <c r="G17" s="310"/>
      <c r="H17" s="311"/>
      <c r="I17" s="310"/>
      <c r="J17" s="307"/>
      <c r="K17" s="310"/>
      <c r="L17" s="307"/>
      <c r="M17" s="310"/>
      <c r="N17" s="307"/>
      <c r="O17" s="309"/>
      <c r="P17" s="310"/>
      <c r="Q17" s="311"/>
      <c r="R17" s="310"/>
    </row>
    <row r="18" spans="1:18" ht="15" x14ac:dyDescent="0.2">
      <c r="A18" s="312"/>
      <c r="B18" s="355">
        <v>1</v>
      </c>
      <c r="C18" s="354" t="s">
        <v>340</v>
      </c>
      <c r="D18" s="353">
        <v>1</v>
      </c>
      <c r="E18" s="352">
        <v>5788</v>
      </c>
      <c r="F18" s="351">
        <v>1</v>
      </c>
      <c r="G18" s="351">
        <v>3</v>
      </c>
      <c r="H18" s="796">
        <v>2</v>
      </c>
      <c r="I18" s="797"/>
      <c r="J18" s="312"/>
      <c r="K18" s="327" t="s">
        <v>18</v>
      </c>
      <c r="L18" s="326" t="s">
        <v>18</v>
      </c>
      <c r="M18" s="325" t="s">
        <v>18</v>
      </c>
      <c r="N18" s="324" t="s">
        <v>18</v>
      </c>
      <c r="O18" s="323" t="s">
        <v>18</v>
      </c>
      <c r="P18" s="323" t="s">
        <v>18</v>
      </c>
      <c r="Q18" s="802" t="s">
        <v>18</v>
      </c>
      <c r="R18" s="803"/>
    </row>
    <row r="19" spans="1:18" ht="15" x14ac:dyDescent="0.2">
      <c r="A19" s="312"/>
      <c r="B19" s="349">
        <v>2</v>
      </c>
      <c r="C19" s="350" t="s">
        <v>341</v>
      </c>
      <c r="D19" s="348">
        <v>1</v>
      </c>
      <c r="E19" s="347">
        <v>6988</v>
      </c>
      <c r="F19" s="346">
        <v>2</v>
      </c>
      <c r="G19" s="346">
        <v>4</v>
      </c>
      <c r="H19" s="798"/>
      <c r="I19" s="799"/>
      <c r="J19" s="312"/>
      <c r="K19" s="321" t="s">
        <v>18</v>
      </c>
      <c r="L19" s="322" t="s">
        <v>18</v>
      </c>
      <c r="M19" s="318" t="s">
        <v>18</v>
      </c>
      <c r="N19" s="320" t="s">
        <v>18</v>
      </c>
      <c r="O19" s="319" t="s">
        <v>18</v>
      </c>
      <c r="P19" s="319" t="s">
        <v>18</v>
      </c>
      <c r="Q19" s="804"/>
      <c r="R19" s="805"/>
    </row>
    <row r="20" spans="1:18" ht="15" x14ac:dyDescent="0.2">
      <c r="A20" s="312"/>
      <c r="B20" s="349" t="s">
        <v>18</v>
      </c>
      <c r="C20" s="350" t="s">
        <v>18</v>
      </c>
      <c r="D20" s="348" t="s">
        <v>18</v>
      </c>
      <c r="E20" s="347" t="s">
        <v>18</v>
      </c>
      <c r="F20" s="346">
        <v>5</v>
      </c>
      <c r="G20" s="346" t="s">
        <v>18</v>
      </c>
      <c r="H20" s="798"/>
      <c r="I20" s="799"/>
      <c r="J20" s="312"/>
      <c r="K20" s="321" t="s">
        <v>18</v>
      </c>
      <c r="L20" s="322" t="s">
        <v>18</v>
      </c>
      <c r="M20" s="318" t="s">
        <v>18</v>
      </c>
      <c r="N20" s="320" t="s">
        <v>18</v>
      </c>
      <c r="O20" s="319" t="s">
        <v>18</v>
      </c>
      <c r="P20" s="319" t="s">
        <v>18</v>
      </c>
      <c r="Q20" s="804"/>
      <c r="R20" s="805"/>
    </row>
    <row r="21" spans="1:18" ht="15" x14ac:dyDescent="0.2">
      <c r="A21" s="312"/>
      <c r="B21" s="349"/>
      <c r="C21" s="347"/>
      <c r="D21" s="348"/>
      <c r="E21" s="347"/>
      <c r="F21" s="346"/>
      <c r="G21" s="346"/>
      <c r="H21" s="798"/>
      <c r="I21" s="799"/>
      <c r="J21" s="312"/>
      <c r="K21" s="321"/>
      <c r="L21" s="320"/>
      <c r="M21" s="318"/>
      <c r="N21" s="320"/>
      <c r="O21" s="319"/>
      <c r="P21" s="319"/>
      <c r="Q21" s="804"/>
      <c r="R21" s="805"/>
    </row>
    <row r="22" spans="1:18" ht="15" x14ac:dyDescent="0.2">
      <c r="A22" s="312"/>
      <c r="B22" s="349"/>
      <c r="C22" s="347"/>
      <c r="D22" s="348"/>
      <c r="E22" s="347"/>
      <c r="F22" s="346"/>
      <c r="G22" s="346"/>
      <c r="H22" s="798"/>
      <c r="I22" s="799"/>
      <c r="J22" s="312"/>
      <c r="K22" s="321"/>
      <c r="L22" s="320"/>
      <c r="M22" s="318"/>
      <c r="N22" s="320"/>
      <c r="O22" s="319"/>
      <c r="P22" s="319"/>
      <c r="Q22" s="804"/>
      <c r="R22" s="805"/>
    </row>
    <row r="23" spans="1:18" ht="21" thickBot="1" x14ac:dyDescent="0.35">
      <c r="A23" s="317"/>
      <c r="B23" s="808" t="s">
        <v>45</v>
      </c>
      <c r="C23" s="809"/>
      <c r="D23" s="810"/>
      <c r="E23" s="345">
        <v>12776</v>
      </c>
      <c r="F23" s="344">
        <v>8</v>
      </c>
      <c r="G23" s="343"/>
      <c r="H23" s="800"/>
      <c r="I23" s="801"/>
      <c r="J23" s="317"/>
      <c r="K23" s="811" t="s">
        <v>18</v>
      </c>
      <c r="L23" s="812"/>
      <c r="M23" s="813"/>
      <c r="N23" s="316" t="s">
        <v>18</v>
      </c>
      <c r="O23" s="315" t="s">
        <v>18</v>
      </c>
      <c r="P23" s="314"/>
      <c r="Q23" s="806"/>
      <c r="R23" s="807"/>
    </row>
    <row r="24" spans="1:18" ht="15.75" thickBot="1" x14ac:dyDescent="0.25">
      <c r="A24" s="307"/>
      <c r="B24" s="310"/>
      <c r="C24" s="307"/>
      <c r="D24" s="310"/>
      <c r="E24" s="307"/>
      <c r="F24" s="309"/>
      <c r="G24" s="310"/>
      <c r="H24" s="311"/>
      <c r="I24" s="310"/>
      <c r="J24" s="307"/>
      <c r="K24" s="310"/>
      <c r="L24" s="307"/>
      <c r="M24" s="310"/>
      <c r="N24" s="307"/>
      <c r="O24" s="309"/>
      <c r="P24" s="310"/>
      <c r="Q24" s="311"/>
      <c r="R24" s="310"/>
    </row>
    <row r="25" spans="1:18" ht="15" x14ac:dyDescent="0.2">
      <c r="A25" s="312"/>
      <c r="B25" s="355">
        <v>7</v>
      </c>
      <c r="C25" s="354" t="s">
        <v>342</v>
      </c>
      <c r="D25" s="353">
        <v>3</v>
      </c>
      <c r="E25" s="352">
        <v>2767</v>
      </c>
      <c r="F25" s="351">
        <v>4</v>
      </c>
      <c r="G25" s="351">
        <v>10</v>
      </c>
      <c r="H25" s="796">
        <v>3</v>
      </c>
      <c r="I25" s="797"/>
      <c r="J25" s="312"/>
      <c r="K25" s="327" t="s">
        <v>18</v>
      </c>
      <c r="L25" s="326" t="s">
        <v>18</v>
      </c>
      <c r="M25" s="325" t="s">
        <v>18</v>
      </c>
      <c r="N25" s="324" t="s">
        <v>18</v>
      </c>
      <c r="O25" s="323" t="s">
        <v>18</v>
      </c>
      <c r="P25" s="323" t="s">
        <v>18</v>
      </c>
      <c r="Q25" s="802" t="s">
        <v>18</v>
      </c>
      <c r="R25" s="803"/>
    </row>
    <row r="26" spans="1:18" ht="15" x14ac:dyDescent="0.2">
      <c r="A26" s="312"/>
      <c r="B26" s="349">
        <v>8</v>
      </c>
      <c r="C26" s="350" t="s">
        <v>343</v>
      </c>
      <c r="D26" s="348">
        <v>3</v>
      </c>
      <c r="E26" s="347">
        <v>4345</v>
      </c>
      <c r="F26" s="346">
        <v>3</v>
      </c>
      <c r="G26" s="346">
        <v>7</v>
      </c>
      <c r="H26" s="798"/>
      <c r="I26" s="799"/>
      <c r="J26" s="312"/>
      <c r="K26" s="321" t="s">
        <v>18</v>
      </c>
      <c r="L26" s="322" t="s">
        <v>18</v>
      </c>
      <c r="M26" s="318" t="s">
        <v>18</v>
      </c>
      <c r="N26" s="320" t="s">
        <v>18</v>
      </c>
      <c r="O26" s="319" t="s">
        <v>18</v>
      </c>
      <c r="P26" s="319" t="s">
        <v>18</v>
      </c>
      <c r="Q26" s="804"/>
      <c r="R26" s="805"/>
    </row>
    <row r="27" spans="1:18" ht="15" x14ac:dyDescent="0.2">
      <c r="A27" s="312"/>
      <c r="B27" s="349">
        <v>9</v>
      </c>
      <c r="C27" s="350" t="s">
        <v>344</v>
      </c>
      <c r="D27" s="348">
        <v>3</v>
      </c>
      <c r="E27" s="347">
        <v>4127</v>
      </c>
      <c r="F27" s="346">
        <v>2</v>
      </c>
      <c r="G27" s="346">
        <v>6</v>
      </c>
      <c r="H27" s="798"/>
      <c r="I27" s="799"/>
      <c r="J27" s="312"/>
      <c r="K27" s="321" t="s">
        <v>18</v>
      </c>
      <c r="L27" s="322" t="s">
        <v>18</v>
      </c>
      <c r="M27" s="318" t="s">
        <v>18</v>
      </c>
      <c r="N27" s="320" t="s">
        <v>18</v>
      </c>
      <c r="O27" s="319" t="s">
        <v>18</v>
      </c>
      <c r="P27" s="319" t="s">
        <v>18</v>
      </c>
      <c r="Q27" s="804"/>
      <c r="R27" s="805"/>
    </row>
    <row r="28" spans="1:18" ht="15" x14ac:dyDescent="0.2">
      <c r="A28" s="312"/>
      <c r="B28" s="349"/>
      <c r="C28" s="347"/>
      <c r="D28" s="348"/>
      <c r="E28" s="347"/>
      <c r="F28" s="346"/>
      <c r="G28" s="346"/>
      <c r="H28" s="798"/>
      <c r="I28" s="799"/>
      <c r="J28" s="312"/>
      <c r="K28" s="321"/>
      <c r="L28" s="320"/>
      <c r="M28" s="318"/>
      <c r="N28" s="320"/>
      <c r="O28" s="319"/>
      <c r="P28" s="319"/>
      <c r="Q28" s="804"/>
      <c r="R28" s="805"/>
    </row>
    <row r="29" spans="1:18" ht="15" x14ac:dyDescent="0.2">
      <c r="A29" s="312"/>
      <c r="B29" s="349"/>
      <c r="C29" s="347"/>
      <c r="D29" s="348"/>
      <c r="E29" s="347"/>
      <c r="F29" s="346"/>
      <c r="G29" s="346"/>
      <c r="H29" s="798"/>
      <c r="I29" s="799"/>
      <c r="J29" s="312"/>
      <c r="K29" s="321"/>
      <c r="L29" s="320"/>
      <c r="M29" s="318"/>
      <c r="N29" s="320"/>
      <c r="O29" s="319"/>
      <c r="P29" s="319"/>
      <c r="Q29" s="804"/>
      <c r="R29" s="805"/>
    </row>
    <row r="30" spans="1:18" ht="21" thickBot="1" x14ac:dyDescent="0.35">
      <c r="A30" s="317"/>
      <c r="B30" s="808" t="s">
        <v>318</v>
      </c>
      <c r="C30" s="809"/>
      <c r="D30" s="810"/>
      <c r="E30" s="345">
        <v>11239</v>
      </c>
      <c r="F30" s="344">
        <v>9</v>
      </c>
      <c r="G30" s="343"/>
      <c r="H30" s="800"/>
      <c r="I30" s="801"/>
      <c r="J30" s="317"/>
      <c r="K30" s="811" t="s">
        <v>18</v>
      </c>
      <c r="L30" s="812"/>
      <c r="M30" s="813"/>
      <c r="N30" s="316" t="s">
        <v>18</v>
      </c>
      <c r="O30" s="315" t="s">
        <v>18</v>
      </c>
      <c r="P30" s="314"/>
      <c r="Q30" s="806"/>
      <c r="R30" s="807"/>
    </row>
    <row r="31" spans="1:18" ht="15.75" thickBot="1" x14ac:dyDescent="0.25">
      <c r="A31" s="307"/>
      <c r="B31" s="310"/>
      <c r="C31" s="307"/>
      <c r="D31" s="310"/>
      <c r="E31" s="307"/>
      <c r="F31" s="309"/>
      <c r="G31" s="310"/>
      <c r="H31" s="311"/>
      <c r="I31" s="310"/>
      <c r="J31" s="307"/>
      <c r="K31" s="310"/>
      <c r="L31" s="307"/>
      <c r="M31" s="310"/>
      <c r="N31" s="307"/>
      <c r="O31" s="309"/>
      <c r="P31" s="310"/>
      <c r="Q31" s="311"/>
      <c r="R31" s="310"/>
    </row>
    <row r="32" spans="1:18" ht="15" x14ac:dyDescent="0.2">
      <c r="A32" s="312"/>
      <c r="B32" s="355">
        <v>10</v>
      </c>
      <c r="C32" s="354" t="s">
        <v>345</v>
      </c>
      <c r="D32" s="353">
        <v>4</v>
      </c>
      <c r="E32" s="352">
        <v>2872</v>
      </c>
      <c r="F32" s="351">
        <v>3</v>
      </c>
      <c r="G32" s="351">
        <v>9</v>
      </c>
      <c r="H32" s="796">
        <v>4</v>
      </c>
      <c r="I32" s="797"/>
      <c r="J32" s="312"/>
      <c r="K32" s="327" t="s">
        <v>18</v>
      </c>
      <c r="L32" s="326" t="s">
        <v>18</v>
      </c>
      <c r="M32" s="325" t="s">
        <v>18</v>
      </c>
      <c r="N32" s="324" t="s">
        <v>18</v>
      </c>
      <c r="O32" s="323" t="s">
        <v>18</v>
      </c>
      <c r="P32" s="323" t="s">
        <v>18</v>
      </c>
      <c r="Q32" s="802" t="s">
        <v>18</v>
      </c>
      <c r="R32" s="803"/>
    </row>
    <row r="33" spans="1:18" ht="15" x14ac:dyDescent="0.2">
      <c r="A33" s="312"/>
      <c r="B33" s="349">
        <v>11</v>
      </c>
      <c r="C33" s="350" t="s">
        <v>346</v>
      </c>
      <c r="D33" s="348">
        <v>4</v>
      </c>
      <c r="E33" s="347">
        <v>1770</v>
      </c>
      <c r="F33" s="346">
        <v>4</v>
      </c>
      <c r="G33" s="346">
        <v>11</v>
      </c>
      <c r="H33" s="798"/>
      <c r="I33" s="799"/>
      <c r="J33" s="312"/>
      <c r="K33" s="321" t="s">
        <v>18</v>
      </c>
      <c r="L33" s="322" t="s">
        <v>18</v>
      </c>
      <c r="M33" s="318" t="s">
        <v>18</v>
      </c>
      <c r="N33" s="320" t="s">
        <v>18</v>
      </c>
      <c r="O33" s="319" t="s">
        <v>18</v>
      </c>
      <c r="P33" s="319" t="s">
        <v>18</v>
      </c>
      <c r="Q33" s="804"/>
      <c r="R33" s="805"/>
    </row>
    <row r="34" spans="1:18" ht="15" x14ac:dyDescent="0.2">
      <c r="A34" s="312"/>
      <c r="B34" s="349">
        <v>12</v>
      </c>
      <c r="C34" s="350" t="s">
        <v>347</v>
      </c>
      <c r="D34" s="348">
        <v>4</v>
      </c>
      <c r="E34" s="347">
        <v>3171</v>
      </c>
      <c r="F34" s="346">
        <v>3</v>
      </c>
      <c r="G34" s="346">
        <v>8</v>
      </c>
      <c r="H34" s="798"/>
      <c r="I34" s="799"/>
      <c r="J34" s="312"/>
      <c r="K34" s="321" t="s">
        <v>18</v>
      </c>
      <c r="L34" s="322" t="s">
        <v>18</v>
      </c>
      <c r="M34" s="318" t="s">
        <v>18</v>
      </c>
      <c r="N34" s="320" t="s">
        <v>18</v>
      </c>
      <c r="O34" s="319" t="s">
        <v>18</v>
      </c>
      <c r="P34" s="319" t="s">
        <v>18</v>
      </c>
      <c r="Q34" s="804"/>
      <c r="R34" s="805"/>
    </row>
    <row r="35" spans="1:18" ht="15" x14ac:dyDescent="0.2">
      <c r="A35" s="312"/>
      <c r="B35" s="349"/>
      <c r="C35" s="347"/>
      <c r="D35" s="348"/>
      <c r="E35" s="347"/>
      <c r="F35" s="346"/>
      <c r="G35" s="346"/>
      <c r="H35" s="798"/>
      <c r="I35" s="799"/>
      <c r="J35" s="312"/>
      <c r="K35" s="321"/>
      <c r="L35" s="320"/>
      <c r="M35" s="318"/>
      <c r="N35" s="320"/>
      <c r="O35" s="319"/>
      <c r="P35" s="319"/>
      <c r="Q35" s="804"/>
      <c r="R35" s="805"/>
    </row>
    <row r="36" spans="1:18" ht="15" x14ac:dyDescent="0.2">
      <c r="A36" s="312"/>
      <c r="B36" s="349"/>
      <c r="C36" s="347"/>
      <c r="D36" s="348"/>
      <c r="E36" s="347"/>
      <c r="F36" s="346"/>
      <c r="G36" s="346"/>
      <c r="H36" s="798"/>
      <c r="I36" s="799"/>
      <c r="J36" s="312"/>
      <c r="K36" s="321"/>
      <c r="L36" s="320"/>
      <c r="M36" s="318"/>
      <c r="N36" s="320"/>
      <c r="O36" s="319"/>
      <c r="P36" s="319"/>
      <c r="Q36" s="804"/>
      <c r="R36" s="805"/>
    </row>
    <row r="37" spans="1:18" ht="21" thickBot="1" x14ac:dyDescent="0.35">
      <c r="A37" s="317"/>
      <c r="B37" s="808" t="s">
        <v>288</v>
      </c>
      <c r="C37" s="809"/>
      <c r="D37" s="810"/>
      <c r="E37" s="345">
        <v>7813</v>
      </c>
      <c r="F37" s="344">
        <v>10</v>
      </c>
      <c r="G37" s="343"/>
      <c r="H37" s="800"/>
      <c r="I37" s="801"/>
      <c r="J37" s="317"/>
      <c r="K37" s="811" t="s">
        <v>18</v>
      </c>
      <c r="L37" s="812"/>
      <c r="M37" s="813"/>
      <c r="N37" s="316" t="s">
        <v>18</v>
      </c>
      <c r="O37" s="315" t="s">
        <v>18</v>
      </c>
      <c r="P37" s="314"/>
      <c r="Q37" s="806"/>
      <c r="R37" s="807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DD37-F4AD-41F9-97F3-B41B65B1B84F}">
  <sheetPr>
    <tabColor indexed="11"/>
  </sheetPr>
  <dimension ref="A1:R37"/>
  <sheetViews>
    <sheetView zoomScaleNormal="100" workbookViewId="0">
      <selection activeCell="W21" sqref="W21"/>
    </sheetView>
  </sheetViews>
  <sheetFormatPr defaultRowHeight="12.75" x14ac:dyDescent="0.2"/>
  <cols>
    <col min="1" max="2" width="9" style="357"/>
    <col min="3" max="3" width="16" style="357" customWidth="1"/>
    <col min="4" max="258" width="9" style="357"/>
    <col min="259" max="259" width="16" style="357" customWidth="1"/>
    <col min="260" max="514" width="9" style="357"/>
    <col min="515" max="515" width="16" style="357" customWidth="1"/>
    <col min="516" max="770" width="9" style="357"/>
    <col min="771" max="771" width="16" style="357" customWidth="1"/>
    <col min="772" max="1026" width="9" style="357"/>
    <col min="1027" max="1027" width="16" style="357" customWidth="1"/>
    <col min="1028" max="1282" width="9" style="357"/>
    <col min="1283" max="1283" width="16" style="357" customWidth="1"/>
    <col min="1284" max="1538" width="9" style="357"/>
    <col min="1539" max="1539" width="16" style="357" customWidth="1"/>
    <col min="1540" max="1794" width="9" style="357"/>
    <col min="1795" max="1795" width="16" style="357" customWidth="1"/>
    <col min="1796" max="2050" width="9" style="357"/>
    <col min="2051" max="2051" width="16" style="357" customWidth="1"/>
    <col min="2052" max="2306" width="9" style="357"/>
    <col min="2307" max="2307" width="16" style="357" customWidth="1"/>
    <col min="2308" max="2562" width="9" style="357"/>
    <col min="2563" max="2563" width="16" style="357" customWidth="1"/>
    <col min="2564" max="2818" width="9" style="357"/>
    <col min="2819" max="2819" width="16" style="357" customWidth="1"/>
    <col min="2820" max="3074" width="9" style="357"/>
    <col min="3075" max="3075" width="16" style="357" customWidth="1"/>
    <col min="3076" max="3330" width="9" style="357"/>
    <col min="3331" max="3331" width="16" style="357" customWidth="1"/>
    <col min="3332" max="3586" width="9" style="357"/>
    <col min="3587" max="3587" width="16" style="357" customWidth="1"/>
    <col min="3588" max="3842" width="9" style="357"/>
    <col min="3843" max="3843" width="16" style="357" customWidth="1"/>
    <col min="3844" max="4098" width="9" style="357"/>
    <col min="4099" max="4099" width="16" style="357" customWidth="1"/>
    <col min="4100" max="4354" width="9" style="357"/>
    <col min="4355" max="4355" width="16" style="357" customWidth="1"/>
    <col min="4356" max="4610" width="9" style="357"/>
    <col min="4611" max="4611" width="16" style="357" customWidth="1"/>
    <col min="4612" max="4866" width="9" style="357"/>
    <col min="4867" max="4867" width="16" style="357" customWidth="1"/>
    <col min="4868" max="5122" width="9" style="357"/>
    <col min="5123" max="5123" width="16" style="357" customWidth="1"/>
    <col min="5124" max="5378" width="9" style="357"/>
    <col min="5379" max="5379" width="16" style="357" customWidth="1"/>
    <col min="5380" max="5634" width="9" style="357"/>
    <col min="5635" max="5635" width="16" style="357" customWidth="1"/>
    <col min="5636" max="5890" width="9" style="357"/>
    <col min="5891" max="5891" width="16" style="357" customWidth="1"/>
    <col min="5892" max="6146" width="9" style="357"/>
    <col min="6147" max="6147" width="16" style="357" customWidth="1"/>
    <col min="6148" max="6402" width="9" style="357"/>
    <col min="6403" max="6403" width="16" style="357" customWidth="1"/>
    <col min="6404" max="6658" width="9" style="357"/>
    <col min="6659" max="6659" width="16" style="357" customWidth="1"/>
    <col min="6660" max="6914" width="9" style="357"/>
    <col min="6915" max="6915" width="16" style="357" customWidth="1"/>
    <col min="6916" max="7170" width="9" style="357"/>
    <col min="7171" max="7171" width="16" style="357" customWidth="1"/>
    <col min="7172" max="7426" width="9" style="357"/>
    <col min="7427" max="7427" width="16" style="357" customWidth="1"/>
    <col min="7428" max="7682" width="9" style="357"/>
    <col min="7683" max="7683" width="16" style="357" customWidth="1"/>
    <col min="7684" max="7938" width="9" style="357"/>
    <col min="7939" max="7939" width="16" style="357" customWidth="1"/>
    <col min="7940" max="8194" width="9" style="357"/>
    <col min="8195" max="8195" width="16" style="357" customWidth="1"/>
    <col min="8196" max="8450" width="9" style="357"/>
    <col min="8451" max="8451" width="16" style="357" customWidth="1"/>
    <col min="8452" max="8706" width="9" style="357"/>
    <col min="8707" max="8707" width="16" style="357" customWidth="1"/>
    <col min="8708" max="8962" width="9" style="357"/>
    <col min="8963" max="8963" width="16" style="357" customWidth="1"/>
    <col min="8964" max="9218" width="9" style="357"/>
    <col min="9219" max="9219" width="16" style="357" customWidth="1"/>
    <col min="9220" max="9474" width="9" style="357"/>
    <col min="9475" max="9475" width="16" style="357" customWidth="1"/>
    <col min="9476" max="9730" width="9" style="357"/>
    <col min="9731" max="9731" width="16" style="357" customWidth="1"/>
    <col min="9732" max="9986" width="9" style="357"/>
    <col min="9987" max="9987" width="16" style="357" customWidth="1"/>
    <col min="9988" max="10242" width="9" style="357"/>
    <col min="10243" max="10243" width="16" style="357" customWidth="1"/>
    <col min="10244" max="10498" width="9" style="357"/>
    <col min="10499" max="10499" width="16" style="357" customWidth="1"/>
    <col min="10500" max="10754" width="9" style="357"/>
    <col min="10755" max="10755" width="16" style="357" customWidth="1"/>
    <col min="10756" max="11010" width="9" style="357"/>
    <col min="11011" max="11011" width="16" style="357" customWidth="1"/>
    <col min="11012" max="11266" width="9" style="357"/>
    <col min="11267" max="11267" width="16" style="357" customWidth="1"/>
    <col min="11268" max="11522" width="9" style="357"/>
    <col min="11523" max="11523" width="16" style="357" customWidth="1"/>
    <col min="11524" max="11778" width="9" style="357"/>
    <col min="11779" max="11779" width="16" style="357" customWidth="1"/>
    <col min="11780" max="12034" width="9" style="357"/>
    <col min="12035" max="12035" width="16" style="357" customWidth="1"/>
    <col min="12036" max="12290" width="9" style="357"/>
    <col min="12291" max="12291" width="16" style="357" customWidth="1"/>
    <col min="12292" max="12546" width="9" style="357"/>
    <col min="12547" max="12547" width="16" style="357" customWidth="1"/>
    <col min="12548" max="12802" width="9" style="357"/>
    <col min="12803" max="12803" width="16" style="357" customWidth="1"/>
    <col min="12804" max="13058" width="9" style="357"/>
    <col min="13059" max="13059" width="16" style="357" customWidth="1"/>
    <col min="13060" max="13314" width="9" style="357"/>
    <col min="13315" max="13315" width="16" style="357" customWidth="1"/>
    <col min="13316" max="13570" width="9" style="357"/>
    <col min="13571" max="13571" width="16" style="357" customWidth="1"/>
    <col min="13572" max="13826" width="9" style="357"/>
    <col min="13827" max="13827" width="16" style="357" customWidth="1"/>
    <col min="13828" max="14082" width="9" style="357"/>
    <col min="14083" max="14083" width="16" style="357" customWidth="1"/>
    <col min="14084" max="14338" width="9" style="357"/>
    <col min="14339" max="14339" width="16" style="357" customWidth="1"/>
    <col min="14340" max="14594" width="9" style="357"/>
    <col min="14595" max="14595" width="16" style="357" customWidth="1"/>
    <col min="14596" max="14850" width="9" style="357"/>
    <col min="14851" max="14851" width="16" style="357" customWidth="1"/>
    <col min="14852" max="15106" width="9" style="357"/>
    <col min="15107" max="15107" width="16" style="357" customWidth="1"/>
    <col min="15108" max="15362" width="9" style="357"/>
    <col min="15363" max="15363" width="16" style="357" customWidth="1"/>
    <col min="15364" max="15618" width="9" style="357"/>
    <col min="15619" max="15619" width="16" style="357" customWidth="1"/>
    <col min="15620" max="15874" width="9" style="357"/>
    <col min="15875" max="15875" width="16" style="357" customWidth="1"/>
    <col min="15876" max="16130" width="9" style="357"/>
    <col min="16131" max="16131" width="16" style="357" customWidth="1"/>
    <col min="16132" max="16384" width="9" style="357"/>
  </cols>
  <sheetData>
    <row r="1" spans="1:18" ht="15" x14ac:dyDescent="0.2">
      <c r="A1" s="307"/>
      <c r="B1" s="310"/>
      <c r="C1" s="307"/>
      <c r="D1" s="310"/>
      <c r="E1" s="307"/>
      <c r="F1" s="309"/>
      <c r="G1" s="310"/>
      <c r="H1" s="311"/>
      <c r="I1" s="310"/>
      <c r="J1" s="307"/>
      <c r="K1" s="307"/>
      <c r="L1" s="307"/>
      <c r="M1" s="307"/>
      <c r="N1" s="307"/>
      <c r="O1" s="309"/>
      <c r="P1" s="307"/>
      <c r="Q1" s="308"/>
      <c r="R1" s="307"/>
    </row>
    <row r="2" spans="1:18" ht="15.75" x14ac:dyDescent="0.25">
      <c r="A2" s="307"/>
      <c r="B2" s="310"/>
      <c r="C2" s="307"/>
      <c r="D2" s="310"/>
      <c r="E2" s="307"/>
      <c r="F2" s="309"/>
      <c r="G2" s="310"/>
      <c r="H2" s="311"/>
      <c r="I2" s="310"/>
      <c r="J2" s="307"/>
      <c r="K2" s="307"/>
      <c r="L2" s="307"/>
      <c r="M2" s="307"/>
      <c r="N2" s="356"/>
      <c r="O2" s="309"/>
      <c r="P2" s="307"/>
      <c r="Q2" s="308"/>
      <c r="R2" s="307"/>
    </row>
    <row r="3" spans="1:18" ht="18" x14ac:dyDescent="0.25">
      <c r="A3" s="307"/>
      <c r="B3" s="310"/>
      <c r="C3" s="307"/>
      <c r="D3" s="340" t="s">
        <v>259</v>
      </c>
      <c r="E3" s="307"/>
      <c r="F3" s="309"/>
      <c r="G3" s="310"/>
      <c r="H3" s="311"/>
      <c r="I3" s="310"/>
      <c r="J3" s="307"/>
      <c r="K3" s="307"/>
      <c r="L3" s="307"/>
      <c r="M3" s="317"/>
      <c r="N3" s="307"/>
      <c r="O3" s="309"/>
      <c r="P3" s="307"/>
      <c r="Q3" s="308"/>
      <c r="R3" s="307"/>
    </row>
    <row r="4" spans="1:18" ht="18" x14ac:dyDescent="0.25">
      <c r="A4" s="307"/>
      <c r="B4" s="310"/>
      <c r="C4" s="307"/>
      <c r="D4" s="340" t="s">
        <v>258</v>
      </c>
      <c r="E4" s="307"/>
      <c r="F4" s="309"/>
      <c r="G4" s="310"/>
      <c r="H4" s="311"/>
      <c r="I4" s="310"/>
      <c r="J4" s="307"/>
      <c r="K4" s="307"/>
      <c r="L4" s="307"/>
      <c r="M4" s="307"/>
      <c r="N4" s="307"/>
      <c r="O4" s="309"/>
      <c r="P4" s="307"/>
      <c r="Q4" s="308"/>
      <c r="R4" s="307"/>
    </row>
    <row r="5" spans="1:18" ht="15" x14ac:dyDescent="0.2">
      <c r="A5" s="307"/>
      <c r="B5" s="310"/>
      <c r="C5" s="307"/>
      <c r="D5" s="310"/>
      <c r="E5" s="307"/>
      <c r="F5" s="309"/>
      <c r="G5" s="310"/>
      <c r="H5" s="311"/>
      <c r="I5" s="310"/>
      <c r="J5" s="307"/>
      <c r="K5" s="307"/>
      <c r="L5" s="307"/>
      <c r="M5" s="307"/>
      <c r="N5" s="307"/>
      <c r="O5" s="309"/>
      <c r="P5" s="307"/>
      <c r="Q5" s="308"/>
      <c r="R5" s="307"/>
    </row>
    <row r="6" spans="1:18" ht="26.25" x14ac:dyDescent="0.4">
      <c r="A6" s="317"/>
      <c r="B6" s="342" t="s">
        <v>257</v>
      </c>
      <c r="C6" s="317"/>
      <c r="D6" s="340"/>
      <c r="E6" s="317"/>
      <c r="F6" s="335"/>
      <c r="G6" s="340"/>
      <c r="H6" s="341"/>
      <c r="I6" s="340"/>
      <c r="J6" s="339" t="s">
        <v>308</v>
      </c>
      <c r="K6" s="317"/>
      <c r="L6" s="317"/>
      <c r="M6" s="317"/>
      <c r="N6" s="333" t="s">
        <v>255</v>
      </c>
      <c r="O6" s="335"/>
      <c r="P6" s="317"/>
      <c r="Q6" s="338"/>
      <c r="R6" s="317"/>
    </row>
    <row r="7" spans="1:18" ht="18" x14ac:dyDescent="0.25">
      <c r="A7" s="333"/>
      <c r="B7" s="336" t="s">
        <v>254</v>
      </c>
      <c r="C7" s="333"/>
      <c r="D7" s="337"/>
      <c r="E7" s="337" t="s">
        <v>309</v>
      </c>
      <c r="F7" s="335"/>
      <c r="G7" s="337"/>
      <c r="H7" s="313"/>
      <c r="I7" s="336" t="s">
        <v>252</v>
      </c>
      <c r="J7" s="333"/>
      <c r="K7" s="333" t="s">
        <v>251</v>
      </c>
      <c r="L7" s="333"/>
      <c r="M7" s="333"/>
      <c r="N7" s="333"/>
      <c r="O7" s="335" t="s">
        <v>250</v>
      </c>
      <c r="P7" s="334" t="s">
        <v>310</v>
      </c>
      <c r="Q7" s="333"/>
      <c r="R7" s="333"/>
    </row>
    <row r="8" spans="1:18" ht="15.75" thickBot="1" x14ac:dyDescent="0.25">
      <c r="A8" s="307"/>
      <c r="B8" s="310"/>
      <c r="C8" s="307"/>
      <c r="D8" s="310"/>
      <c r="E8" s="307"/>
      <c r="F8" s="309"/>
      <c r="G8" s="310"/>
      <c r="H8" s="311"/>
      <c r="I8" s="310"/>
      <c r="J8" s="307"/>
      <c r="K8" s="307"/>
      <c r="L8" s="307"/>
      <c r="M8" s="307"/>
      <c r="N8" s="307"/>
      <c r="O8" s="309"/>
      <c r="P8" s="307"/>
      <c r="Q8" s="308"/>
      <c r="R8" s="307"/>
    </row>
    <row r="9" spans="1:18" ht="26.25" thickBot="1" x14ac:dyDescent="0.25">
      <c r="A9" s="332"/>
      <c r="B9" s="331" t="s">
        <v>25</v>
      </c>
      <c r="C9" s="329" t="s">
        <v>3</v>
      </c>
      <c r="D9" s="329" t="s">
        <v>34</v>
      </c>
      <c r="E9" s="329" t="s">
        <v>249</v>
      </c>
      <c r="F9" s="330" t="s">
        <v>36</v>
      </c>
      <c r="G9" s="329" t="s">
        <v>248</v>
      </c>
      <c r="H9" s="794" t="s">
        <v>247</v>
      </c>
      <c r="I9" s="795"/>
      <c r="J9" s="332"/>
      <c r="K9" s="331" t="s">
        <v>25</v>
      </c>
      <c r="L9" s="329" t="s">
        <v>3</v>
      </c>
      <c r="M9" s="329" t="s">
        <v>34</v>
      </c>
      <c r="N9" s="329" t="s">
        <v>249</v>
      </c>
      <c r="O9" s="330" t="s">
        <v>36</v>
      </c>
      <c r="P9" s="329" t="s">
        <v>248</v>
      </c>
      <c r="Q9" s="794" t="s">
        <v>247</v>
      </c>
      <c r="R9" s="795"/>
    </row>
    <row r="10" spans="1:18" ht="15.75" thickBot="1" x14ac:dyDescent="0.25">
      <c r="A10" s="307"/>
      <c r="B10" s="310"/>
      <c r="C10" s="307"/>
      <c r="D10" s="310"/>
      <c r="E10" s="307"/>
      <c r="F10" s="309"/>
      <c r="G10" s="310"/>
      <c r="H10" s="311"/>
      <c r="I10" s="310"/>
      <c r="J10" s="307"/>
      <c r="K10" s="310"/>
      <c r="L10" s="307"/>
      <c r="M10" s="310"/>
      <c r="N10" s="307"/>
      <c r="O10" s="309"/>
      <c r="P10" s="310"/>
      <c r="Q10" s="311"/>
      <c r="R10" s="310"/>
    </row>
    <row r="11" spans="1:18" ht="15" x14ac:dyDescent="0.2">
      <c r="A11" s="312"/>
      <c r="B11" s="355">
        <v>4</v>
      </c>
      <c r="C11" s="354" t="s">
        <v>311</v>
      </c>
      <c r="D11" s="353">
        <v>2</v>
      </c>
      <c r="E11" s="352">
        <v>1946</v>
      </c>
      <c r="F11" s="351">
        <v>2</v>
      </c>
      <c r="G11" s="351">
        <v>5</v>
      </c>
      <c r="H11" s="796">
        <v>1</v>
      </c>
      <c r="I11" s="797"/>
      <c r="J11" s="312"/>
      <c r="K11" s="327" t="s">
        <v>18</v>
      </c>
      <c r="L11" s="326" t="s">
        <v>18</v>
      </c>
      <c r="M11" s="325" t="s">
        <v>18</v>
      </c>
      <c r="N11" s="324" t="s">
        <v>18</v>
      </c>
      <c r="O11" s="323" t="s">
        <v>18</v>
      </c>
      <c r="P11" s="323" t="s">
        <v>18</v>
      </c>
      <c r="Q11" s="802" t="s">
        <v>18</v>
      </c>
      <c r="R11" s="803"/>
    </row>
    <row r="12" spans="1:18" ht="15" x14ac:dyDescent="0.2">
      <c r="A12" s="312"/>
      <c r="B12" s="349">
        <v>5</v>
      </c>
      <c r="C12" s="350" t="s">
        <v>312</v>
      </c>
      <c r="D12" s="348">
        <v>2</v>
      </c>
      <c r="E12" s="347">
        <v>2136</v>
      </c>
      <c r="F12" s="346">
        <v>1</v>
      </c>
      <c r="G12" s="346">
        <v>3</v>
      </c>
      <c r="H12" s="798"/>
      <c r="I12" s="799"/>
      <c r="J12" s="312"/>
      <c r="K12" s="321" t="s">
        <v>18</v>
      </c>
      <c r="L12" s="322" t="s">
        <v>18</v>
      </c>
      <c r="M12" s="318" t="s">
        <v>18</v>
      </c>
      <c r="N12" s="320" t="s">
        <v>18</v>
      </c>
      <c r="O12" s="319" t="s">
        <v>18</v>
      </c>
      <c r="P12" s="319" t="s">
        <v>18</v>
      </c>
      <c r="Q12" s="804"/>
      <c r="R12" s="805"/>
    </row>
    <row r="13" spans="1:18" ht="15" x14ac:dyDescent="0.2">
      <c r="A13" s="312"/>
      <c r="B13" s="349">
        <v>6</v>
      </c>
      <c r="C13" s="350" t="s">
        <v>313</v>
      </c>
      <c r="D13" s="348">
        <v>2</v>
      </c>
      <c r="E13" s="347">
        <v>2751</v>
      </c>
      <c r="F13" s="346">
        <v>1</v>
      </c>
      <c r="G13" s="346">
        <v>1</v>
      </c>
      <c r="H13" s="798"/>
      <c r="I13" s="799"/>
      <c r="J13" s="312"/>
      <c r="K13" s="321" t="s">
        <v>18</v>
      </c>
      <c r="L13" s="322" t="s">
        <v>18</v>
      </c>
      <c r="M13" s="318" t="s">
        <v>18</v>
      </c>
      <c r="N13" s="320" t="s">
        <v>18</v>
      </c>
      <c r="O13" s="319" t="s">
        <v>18</v>
      </c>
      <c r="P13" s="319" t="s">
        <v>18</v>
      </c>
      <c r="Q13" s="804"/>
      <c r="R13" s="805"/>
    </row>
    <row r="14" spans="1:18" ht="15" x14ac:dyDescent="0.2">
      <c r="A14" s="312"/>
      <c r="B14" s="349"/>
      <c r="C14" s="347"/>
      <c r="D14" s="348"/>
      <c r="E14" s="347"/>
      <c r="F14" s="346"/>
      <c r="G14" s="346"/>
      <c r="H14" s="798"/>
      <c r="I14" s="799"/>
      <c r="J14" s="312"/>
      <c r="K14" s="321"/>
      <c r="L14" s="320"/>
      <c r="M14" s="318"/>
      <c r="N14" s="320"/>
      <c r="O14" s="319"/>
      <c r="P14" s="319"/>
      <c r="Q14" s="804"/>
      <c r="R14" s="805"/>
    </row>
    <row r="15" spans="1:18" ht="15" x14ac:dyDescent="0.2">
      <c r="A15" s="312"/>
      <c r="B15" s="349"/>
      <c r="C15" s="347"/>
      <c r="D15" s="348"/>
      <c r="E15" s="347"/>
      <c r="F15" s="346"/>
      <c r="G15" s="346"/>
      <c r="H15" s="798"/>
      <c r="I15" s="799"/>
      <c r="J15" s="312"/>
      <c r="K15" s="321"/>
      <c r="L15" s="320"/>
      <c r="M15" s="318"/>
      <c r="N15" s="320"/>
      <c r="O15" s="319"/>
      <c r="P15" s="319"/>
      <c r="Q15" s="804"/>
      <c r="R15" s="805"/>
    </row>
    <row r="16" spans="1:18" ht="21" thickBot="1" x14ac:dyDescent="0.35">
      <c r="A16" s="317"/>
      <c r="B16" s="808" t="s">
        <v>314</v>
      </c>
      <c r="C16" s="809"/>
      <c r="D16" s="810"/>
      <c r="E16" s="345">
        <v>6833</v>
      </c>
      <c r="F16" s="344">
        <v>4</v>
      </c>
      <c r="G16" s="343"/>
      <c r="H16" s="800"/>
      <c r="I16" s="801"/>
      <c r="J16" s="317"/>
      <c r="K16" s="811" t="s">
        <v>18</v>
      </c>
      <c r="L16" s="812"/>
      <c r="M16" s="813"/>
      <c r="N16" s="316" t="s">
        <v>18</v>
      </c>
      <c r="O16" s="315" t="s">
        <v>18</v>
      </c>
      <c r="P16" s="314"/>
      <c r="Q16" s="806"/>
      <c r="R16" s="807"/>
    </row>
    <row r="17" spans="1:18" ht="15.75" thickBot="1" x14ac:dyDescent="0.25">
      <c r="A17" s="307"/>
      <c r="B17" s="310"/>
      <c r="C17" s="307"/>
      <c r="D17" s="310"/>
      <c r="E17" s="307"/>
      <c r="F17" s="309"/>
      <c r="G17" s="310"/>
      <c r="H17" s="311"/>
      <c r="I17" s="310"/>
      <c r="J17" s="307"/>
      <c r="K17" s="310"/>
      <c r="L17" s="307"/>
      <c r="M17" s="310"/>
      <c r="N17" s="307"/>
      <c r="O17" s="309"/>
      <c r="P17" s="310"/>
      <c r="Q17" s="311"/>
      <c r="R17" s="310"/>
    </row>
    <row r="18" spans="1:18" ht="15" x14ac:dyDescent="0.2">
      <c r="A18" s="312"/>
      <c r="B18" s="355">
        <v>7</v>
      </c>
      <c r="C18" s="354" t="s">
        <v>315</v>
      </c>
      <c r="D18" s="353">
        <v>3</v>
      </c>
      <c r="E18" s="352">
        <v>2166</v>
      </c>
      <c r="F18" s="351">
        <v>1</v>
      </c>
      <c r="G18" s="351">
        <v>2</v>
      </c>
      <c r="H18" s="796">
        <v>2</v>
      </c>
      <c r="I18" s="797"/>
      <c r="J18" s="312"/>
      <c r="K18" s="327" t="s">
        <v>18</v>
      </c>
      <c r="L18" s="326" t="s">
        <v>18</v>
      </c>
      <c r="M18" s="325" t="s">
        <v>18</v>
      </c>
      <c r="N18" s="324" t="s">
        <v>18</v>
      </c>
      <c r="O18" s="323" t="s">
        <v>18</v>
      </c>
      <c r="P18" s="323" t="s">
        <v>18</v>
      </c>
      <c r="Q18" s="802" t="s">
        <v>18</v>
      </c>
      <c r="R18" s="803"/>
    </row>
    <row r="19" spans="1:18" ht="15" x14ac:dyDescent="0.2">
      <c r="A19" s="312"/>
      <c r="B19" s="349">
        <v>8</v>
      </c>
      <c r="C19" s="350" t="s">
        <v>316</v>
      </c>
      <c r="D19" s="348">
        <v>3</v>
      </c>
      <c r="E19" s="347">
        <v>1755</v>
      </c>
      <c r="F19" s="346">
        <v>2</v>
      </c>
      <c r="G19" s="346">
        <v>6</v>
      </c>
      <c r="H19" s="798"/>
      <c r="I19" s="799"/>
      <c r="J19" s="312"/>
      <c r="K19" s="321" t="s">
        <v>18</v>
      </c>
      <c r="L19" s="322" t="s">
        <v>18</v>
      </c>
      <c r="M19" s="318" t="s">
        <v>18</v>
      </c>
      <c r="N19" s="320" t="s">
        <v>18</v>
      </c>
      <c r="O19" s="319" t="s">
        <v>18</v>
      </c>
      <c r="P19" s="319" t="s">
        <v>18</v>
      </c>
      <c r="Q19" s="804"/>
      <c r="R19" s="805"/>
    </row>
    <row r="20" spans="1:18" ht="15" x14ac:dyDescent="0.2">
      <c r="A20" s="312"/>
      <c r="B20" s="349">
        <v>9</v>
      </c>
      <c r="C20" s="350" t="s">
        <v>317</v>
      </c>
      <c r="D20" s="348">
        <v>3</v>
      </c>
      <c r="E20" s="347">
        <v>2092</v>
      </c>
      <c r="F20" s="346">
        <v>3</v>
      </c>
      <c r="G20" s="346">
        <v>7</v>
      </c>
      <c r="H20" s="798"/>
      <c r="I20" s="799"/>
      <c r="J20" s="312"/>
      <c r="K20" s="321" t="s">
        <v>18</v>
      </c>
      <c r="L20" s="322" t="s">
        <v>18</v>
      </c>
      <c r="M20" s="318" t="s">
        <v>18</v>
      </c>
      <c r="N20" s="320" t="s">
        <v>18</v>
      </c>
      <c r="O20" s="319" t="s">
        <v>18</v>
      </c>
      <c r="P20" s="319" t="s">
        <v>18</v>
      </c>
      <c r="Q20" s="804"/>
      <c r="R20" s="805"/>
    </row>
    <row r="21" spans="1:18" ht="15" x14ac:dyDescent="0.2">
      <c r="A21" s="312"/>
      <c r="B21" s="349"/>
      <c r="C21" s="347"/>
      <c r="D21" s="348"/>
      <c r="E21" s="347"/>
      <c r="F21" s="346"/>
      <c r="G21" s="346"/>
      <c r="H21" s="798"/>
      <c r="I21" s="799"/>
      <c r="J21" s="312"/>
      <c r="K21" s="321"/>
      <c r="L21" s="320"/>
      <c r="M21" s="318"/>
      <c r="N21" s="320"/>
      <c r="O21" s="319"/>
      <c r="P21" s="319"/>
      <c r="Q21" s="804"/>
      <c r="R21" s="805"/>
    </row>
    <row r="22" spans="1:18" ht="15" x14ac:dyDescent="0.2">
      <c r="A22" s="312"/>
      <c r="B22" s="349"/>
      <c r="C22" s="347"/>
      <c r="D22" s="348"/>
      <c r="E22" s="347"/>
      <c r="F22" s="346"/>
      <c r="G22" s="346"/>
      <c r="H22" s="798"/>
      <c r="I22" s="799"/>
      <c r="J22" s="312"/>
      <c r="K22" s="321"/>
      <c r="L22" s="320"/>
      <c r="M22" s="318"/>
      <c r="N22" s="320"/>
      <c r="O22" s="319"/>
      <c r="P22" s="319"/>
      <c r="Q22" s="804"/>
      <c r="R22" s="805"/>
    </row>
    <row r="23" spans="1:18" ht="21" thickBot="1" x14ac:dyDescent="0.35">
      <c r="A23" s="317"/>
      <c r="B23" s="808" t="s">
        <v>318</v>
      </c>
      <c r="C23" s="809"/>
      <c r="D23" s="810"/>
      <c r="E23" s="345">
        <v>6013</v>
      </c>
      <c r="F23" s="344">
        <v>6</v>
      </c>
      <c r="G23" s="343"/>
      <c r="H23" s="800"/>
      <c r="I23" s="801"/>
      <c r="J23" s="317"/>
      <c r="K23" s="811" t="s">
        <v>18</v>
      </c>
      <c r="L23" s="812"/>
      <c r="M23" s="813"/>
      <c r="N23" s="316" t="s">
        <v>18</v>
      </c>
      <c r="O23" s="315" t="s">
        <v>18</v>
      </c>
      <c r="P23" s="314"/>
      <c r="Q23" s="806"/>
      <c r="R23" s="807"/>
    </row>
    <row r="24" spans="1:18" ht="15.75" thickBot="1" x14ac:dyDescent="0.25">
      <c r="A24" s="307"/>
      <c r="B24" s="310"/>
      <c r="C24" s="307"/>
      <c r="D24" s="310"/>
      <c r="E24" s="307"/>
      <c r="F24" s="309"/>
      <c r="G24" s="310"/>
      <c r="H24" s="311"/>
      <c r="I24" s="310"/>
      <c r="J24" s="307"/>
      <c r="K24" s="310"/>
      <c r="L24" s="307"/>
      <c r="M24" s="310"/>
      <c r="N24" s="307"/>
      <c r="O24" s="309"/>
      <c r="P24" s="310"/>
      <c r="Q24" s="311"/>
      <c r="R24" s="310"/>
    </row>
    <row r="25" spans="1:18" ht="15" x14ac:dyDescent="0.2">
      <c r="A25" s="312"/>
      <c r="B25" s="355">
        <v>1</v>
      </c>
      <c r="C25" s="354" t="s">
        <v>319</v>
      </c>
      <c r="D25" s="353">
        <v>1</v>
      </c>
      <c r="E25" s="352">
        <v>981</v>
      </c>
      <c r="F25" s="351">
        <v>3</v>
      </c>
      <c r="G25" s="351">
        <v>8</v>
      </c>
      <c r="H25" s="796">
        <v>3</v>
      </c>
      <c r="I25" s="797"/>
      <c r="J25" s="312"/>
      <c r="K25" s="327" t="s">
        <v>18</v>
      </c>
      <c r="L25" s="326" t="s">
        <v>18</v>
      </c>
      <c r="M25" s="325" t="s">
        <v>18</v>
      </c>
      <c r="N25" s="324" t="s">
        <v>18</v>
      </c>
      <c r="O25" s="323" t="s">
        <v>18</v>
      </c>
      <c r="P25" s="323" t="s">
        <v>18</v>
      </c>
      <c r="Q25" s="802" t="s">
        <v>18</v>
      </c>
      <c r="R25" s="803"/>
    </row>
    <row r="26" spans="1:18" ht="15" x14ac:dyDescent="0.2">
      <c r="A26" s="312"/>
      <c r="B26" s="349" t="s">
        <v>18</v>
      </c>
      <c r="C26" s="350" t="s">
        <v>18</v>
      </c>
      <c r="D26" s="348" t="s">
        <v>18</v>
      </c>
      <c r="E26" s="347" t="s">
        <v>18</v>
      </c>
      <c r="F26" s="346">
        <v>4</v>
      </c>
      <c r="G26" s="346" t="s">
        <v>18</v>
      </c>
      <c r="H26" s="798"/>
      <c r="I26" s="799"/>
      <c r="J26" s="312"/>
      <c r="K26" s="321" t="s">
        <v>18</v>
      </c>
      <c r="L26" s="322" t="s">
        <v>18</v>
      </c>
      <c r="M26" s="318" t="s">
        <v>18</v>
      </c>
      <c r="N26" s="320" t="s">
        <v>18</v>
      </c>
      <c r="O26" s="319" t="s">
        <v>18</v>
      </c>
      <c r="P26" s="319" t="s">
        <v>18</v>
      </c>
      <c r="Q26" s="804"/>
      <c r="R26" s="805"/>
    </row>
    <row r="27" spans="1:18" ht="15" x14ac:dyDescent="0.2">
      <c r="A27" s="312"/>
      <c r="B27" s="349">
        <v>3</v>
      </c>
      <c r="C27" s="350" t="s">
        <v>320</v>
      </c>
      <c r="D27" s="348">
        <v>1</v>
      </c>
      <c r="E27" s="347">
        <v>2567</v>
      </c>
      <c r="F27" s="346">
        <v>2</v>
      </c>
      <c r="G27" s="346">
        <v>4</v>
      </c>
      <c r="H27" s="798"/>
      <c r="I27" s="799"/>
      <c r="J27" s="312"/>
      <c r="K27" s="321" t="s">
        <v>18</v>
      </c>
      <c r="L27" s="322" t="s">
        <v>18</v>
      </c>
      <c r="M27" s="318" t="s">
        <v>18</v>
      </c>
      <c r="N27" s="320" t="s">
        <v>18</v>
      </c>
      <c r="O27" s="319" t="s">
        <v>18</v>
      </c>
      <c r="P27" s="319" t="s">
        <v>18</v>
      </c>
      <c r="Q27" s="804"/>
      <c r="R27" s="805"/>
    </row>
    <row r="28" spans="1:18" ht="15" x14ac:dyDescent="0.2">
      <c r="A28" s="312"/>
      <c r="B28" s="349"/>
      <c r="C28" s="347"/>
      <c r="D28" s="348"/>
      <c r="E28" s="347"/>
      <c r="F28" s="346"/>
      <c r="G28" s="346"/>
      <c r="H28" s="798"/>
      <c r="I28" s="799"/>
      <c r="J28" s="312"/>
      <c r="K28" s="321"/>
      <c r="L28" s="320"/>
      <c r="M28" s="318"/>
      <c r="N28" s="320"/>
      <c r="O28" s="319"/>
      <c r="P28" s="319"/>
      <c r="Q28" s="804"/>
      <c r="R28" s="805"/>
    </row>
    <row r="29" spans="1:18" ht="15" x14ac:dyDescent="0.2">
      <c r="A29" s="312"/>
      <c r="B29" s="349"/>
      <c r="C29" s="347"/>
      <c r="D29" s="348"/>
      <c r="E29" s="347"/>
      <c r="F29" s="346"/>
      <c r="G29" s="346"/>
      <c r="H29" s="798"/>
      <c r="I29" s="799"/>
      <c r="J29" s="312"/>
      <c r="K29" s="321"/>
      <c r="L29" s="320"/>
      <c r="M29" s="318"/>
      <c r="N29" s="320"/>
      <c r="O29" s="319"/>
      <c r="P29" s="319"/>
      <c r="Q29" s="804"/>
      <c r="R29" s="805"/>
    </row>
    <row r="30" spans="1:18" ht="21" thickBot="1" x14ac:dyDescent="0.35">
      <c r="A30" s="317"/>
      <c r="B30" s="808" t="s">
        <v>69</v>
      </c>
      <c r="C30" s="809"/>
      <c r="D30" s="810"/>
      <c r="E30" s="345">
        <v>3548</v>
      </c>
      <c r="F30" s="344">
        <v>9</v>
      </c>
      <c r="G30" s="343"/>
      <c r="H30" s="800"/>
      <c r="I30" s="801"/>
      <c r="J30" s="317"/>
      <c r="K30" s="811" t="s">
        <v>18</v>
      </c>
      <c r="L30" s="812"/>
      <c r="M30" s="813"/>
      <c r="N30" s="316" t="s">
        <v>18</v>
      </c>
      <c r="O30" s="315" t="s">
        <v>18</v>
      </c>
      <c r="P30" s="314"/>
      <c r="Q30" s="806"/>
      <c r="R30" s="807"/>
    </row>
    <row r="31" spans="1:18" ht="15.75" thickBot="1" x14ac:dyDescent="0.25">
      <c r="A31" s="307"/>
      <c r="B31" s="310"/>
      <c r="C31" s="307"/>
      <c r="D31" s="310"/>
      <c r="E31" s="307"/>
      <c r="F31" s="309"/>
      <c r="G31" s="310"/>
      <c r="H31" s="311"/>
      <c r="I31" s="310"/>
      <c r="J31" s="307"/>
      <c r="K31" s="310"/>
      <c r="L31" s="307"/>
      <c r="M31" s="310"/>
      <c r="N31" s="307"/>
      <c r="O31" s="309"/>
      <c r="P31" s="310"/>
      <c r="Q31" s="311"/>
      <c r="R31" s="310"/>
    </row>
    <row r="32" spans="1:18" ht="15" x14ac:dyDescent="0.2">
      <c r="A32" s="312"/>
      <c r="B32" s="327" t="s">
        <v>18</v>
      </c>
      <c r="C32" s="326" t="s">
        <v>18</v>
      </c>
      <c r="D32" s="325" t="s">
        <v>18</v>
      </c>
      <c r="E32" s="324" t="s">
        <v>18</v>
      </c>
      <c r="F32" s="323" t="s">
        <v>18</v>
      </c>
      <c r="G32" s="323" t="s">
        <v>18</v>
      </c>
      <c r="H32" s="802" t="s">
        <v>18</v>
      </c>
      <c r="I32" s="803"/>
      <c r="J32" s="312"/>
      <c r="K32" s="327" t="s">
        <v>18</v>
      </c>
      <c r="L32" s="326" t="s">
        <v>18</v>
      </c>
      <c r="M32" s="325" t="s">
        <v>18</v>
      </c>
      <c r="N32" s="324" t="s">
        <v>18</v>
      </c>
      <c r="O32" s="323" t="s">
        <v>18</v>
      </c>
      <c r="P32" s="323" t="s">
        <v>18</v>
      </c>
      <c r="Q32" s="802" t="s">
        <v>18</v>
      </c>
      <c r="R32" s="803"/>
    </row>
    <row r="33" spans="1:18" ht="15" x14ac:dyDescent="0.2">
      <c r="A33" s="312"/>
      <c r="B33" s="321" t="s">
        <v>18</v>
      </c>
      <c r="C33" s="322" t="s">
        <v>18</v>
      </c>
      <c r="D33" s="318" t="s">
        <v>18</v>
      </c>
      <c r="E33" s="320" t="s">
        <v>18</v>
      </c>
      <c r="F33" s="319" t="s">
        <v>18</v>
      </c>
      <c r="G33" s="319" t="s">
        <v>18</v>
      </c>
      <c r="H33" s="804"/>
      <c r="I33" s="805"/>
      <c r="J33" s="312"/>
      <c r="K33" s="321" t="s">
        <v>18</v>
      </c>
      <c r="L33" s="322" t="s">
        <v>18</v>
      </c>
      <c r="M33" s="318" t="s">
        <v>18</v>
      </c>
      <c r="N33" s="320" t="s">
        <v>18</v>
      </c>
      <c r="O33" s="319" t="s">
        <v>18</v>
      </c>
      <c r="P33" s="319" t="s">
        <v>18</v>
      </c>
      <c r="Q33" s="804"/>
      <c r="R33" s="805"/>
    </row>
    <row r="34" spans="1:18" ht="15" x14ac:dyDescent="0.2">
      <c r="A34" s="312"/>
      <c r="B34" s="321" t="s">
        <v>18</v>
      </c>
      <c r="C34" s="322" t="s">
        <v>18</v>
      </c>
      <c r="D34" s="318" t="s">
        <v>18</v>
      </c>
      <c r="E34" s="320" t="s">
        <v>18</v>
      </c>
      <c r="F34" s="319" t="s">
        <v>18</v>
      </c>
      <c r="G34" s="319" t="s">
        <v>18</v>
      </c>
      <c r="H34" s="804"/>
      <c r="I34" s="805"/>
      <c r="J34" s="312"/>
      <c r="K34" s="321" t="s">
        <v>18</v>
      </c>
      <c r="L34" s="322" t="s">
        <v>18</v>
      </c>
      <c r="M34" s="318" t="s">
        <v>18</v>
      </c>
      <c r="N34" s="320" t="s">
        <v>18</v>
      </c>
      <c r="O34" s="319" t="s">
        <v>18</v>
      </c>
      <c r="P34" s="319" t="s">
        <v>18</v>
      </c>
      <c r="Q34" s="804"/>
      <c r="R34" s="805"/>
    </row>
    <row r="35" spans="1:18" ht="15" x14ac:dyDescent="0.2">
      <c r="A35" s="312"/>
      <c r="B35" s="321"/>
      <c r="C35" s="320"/>
      <c r="D35" s="318"/>
      <c r="E35" s="320"/>
      <c r="F35" s="319"/>
      <c r="G35" s="319"/>
      <c r="H35" s="804"/>
      <c r="I35" s="805"/>
      <c r="J35" s="312"/>
      <c r="K35" s="321"/>
      <c r="L35" s="320"/>
      <c r="M35" s="318"/>
      <c r="N35" s="320"/>
      <c r="O35" s="319"/>
      <c r="P35" s="319"/>
      <c r="Q35" s="804"/>
      <c r="R35" s="805"/>
    </row>
    <row r="36" spans="1:18" ht="15" x14ac:dyDescent="0.2">
      <c r="A36" s="312"/>
      <c r="B36" s="321"/>
      <c r="C36" s="320"/>
      <c r="D36" s="318"/>
      <c r="E36" s="320"/>
      <c r="F36" s="319"/>
      <c r="G36" s="319"/>
      <c r="H36" s="804"/>
      <c r="I36" s="805"/>
      <c r="J36" s="312"/>
      <c r="K36" s="321"/>
      <c r="L36" s="320"/>
      <c r="M36" s="318"/>
      <c r="N36" s="320"/>
      <c r="O36" s="319"/>
      <c r="P36" s="319"/>
      <c r="Q36" s="804"/>
      <c r="R36" s="805"/>
    </row>
    <row r="37" spans="1:18" ht="21" thickBot="1" x14ac:dyDescent="0.35">
      <c r="A37" s="317"/>
      <c r="B37" s="811" t="s">
        <v>18</v>
      </c>
      <c r="C37" s="812"/>
      <c r="D37" s="813"/>
      <c r="E37" s="316" t="s">
        <v>18</v>
      </c>
      <c r="F37" s="315" t="s">
        <v>18</v>
      </c>
      <c r="G37" s="314"/>
      <c r="H37" s="806"/>
      <c r="I37" s="807"/>
      <c r="J37" s="317"/>
      <c r="K37" s="811" t="s">
        <v>18</v>
      </c>
      <c r="L37" s="812"/>
      <c r="M37" s="813"/>
      <c r="N37" s="316" t="s">
        <v>18</v>
      </c>
      <c r="O37" s="315" t="s">
        <v>18</v>
      </c>
      <c r="P37" s="314"/>
      <c r="Q37" s="806"/>
      <c r="R37" s="807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6B162-73FD-47A5-92A9-4B975885035E}">
  <sheetPr>
    <tabColor indexed="11"/>
  </sheetPr>
  <dimension ref="B2:R246"/>
  <sheetViews>
    <sheetView topLeftCell="A10" workbookViewId="0">
      <selection activeCell="P59" sqref="P59"/>
    </sheetView>
  </sheetViews>
  <sheetFormatPr defaultRowHeight="15" x14ac:dyDescent="0.2"/>
  <cols>
    <col min="1" max="1" width="5.75" style="307" customWidth="1"/>
    <col min="2" max="2" width="4.5" style="310" customWidth="1"/>
    <col min="3" max="3" width="17.5" style="307" customWidth="1"/>
    <col min="4" max="4" width="7.5" style="310" customWidth="1"/>
    <col min="5" max="5" width="10.25" style="307" customWidth="1"/>
    <col min="6" max="6" width="7.75" style="309" customWidth="1"/>
    <col min="7" max="7" width="7.5" style="310" customWidth="1"/>
    <col min="8" max="8" width="3.75" style="311" customWidth="1"/>
    <col min="9" max="9" width="3.875" style="310" customWidth="1"/>
    <col min="10" max="10" width="3.875" style="307" customWidth="1"/>
    <col min="11" max="11" width="4.625" style="307" customWidth="1"/>
    <col min="12" max="12" width="17.5" style="307" customWidth="1"/>
    <col min="13" max="13" width="7.5" style="307" customWidth="1"/>
    <col min="14" max="14" width="10.125" style="307" customWidth="1"/>
    <col min="15" max="15" width="7.75" style="309" customWidth="1"/>
    <col min="16" max="16" width="7.5" style="307" customWidth="1"/>
    <col min="17" max="17" width="3.875" style="308" customWidth="1"/>
    <col min="18" max="18" width="3.875" style="307" customWidth="1"/>
    <col min="19" max="16384" width="9" style="307"/>
  </cols>
  <sheetData>
    <row r="2" spans="2:18" ht="15.75" x14ac:dyDescent="0.25">
      <c r="N2" s="356"/>
    </row>
    <row r="3" spans="2:18" ht="18" x14ac:dyDescent="0.25">
      <c r="D3" s="340" t="s">
        <v>259</v>
      </c>
      <c r="M3" s="317"/>
    </row>
    <row r="4" spans="2:18" ht="18" x14ac:dyDescent="0.25">
      <c r="D4" s="340" t="s">
        <v>258</v>
      </c>
    </row>
    <row r="6" spans="2:18" s="317" customFormat="1" ht="26.25" x14ac:dyDescent="0.4">
      <c r="B6" s="342" t="s">
        <v>257</v>
      </c>
      <c r="D6" s="340"/>
      <c r="F6" s="335"/>
      <c r="G6" s="340"/>
      <c r="H6" s="341"/>
      <c r="I6" s="340"/>
      <c r="J6" s="339" t="s">
        <v>256</v>
      </c>
      <c r="N6" s="333" t="s">
        <v>255</v>
      </c>
      <c r="O6" s="335"/>
      <c r="Q6" s="338"/>
    </row>
    <row r="7" spans="2:18" s="333" customFormat="1" ht="18" x14ac:dyDescent="0.25">
      <c r="B7" s="336" t="s">
        <v>254</v>
      </c>
      <c r="D7" s="337"/>
      <c r="E7" s="337" t="s">
        <v>253</v>
      </c>
      <c r="F7" s="335"/>
      <c r="G7" s="337"/>
      <c r="H7" s="313"/>
      <c r="I7" s="336" t="s">
        <v>252</v>
      </c>
      <c r="K7" s="333" t="s">
        <v>251</v>
      </c>
      <c r="O7" s="335" t="s">
        <v>250</v>
      </c>
      <c r="P7" s="334" t="s">
        <v>21</v>
      </c>
    </row>
    <row r="8" spans="2:18" ht="12" customHeight="1" thickBot="1" x14ac:dyDescent="0.25"/>
    <row r="9" spans="2:18" s="332" customFormat="1" ht="25.5" customHeight="1" thickBot="1" x14ac:dyDescent="0.3">
      <c r="B9" s="331" t="s">
        <v>25</v>
      </c>
      <c r="C9" s="329" t="s">
        <v>3</v>
      </c>
      <c r="D9" s="329" t="s">
        <v>34</v>
      </c>
      <c r="E9" s="329" t="s">
        <v>249</v>
      </c>
      <c r="F9" s="330" t="s">
        <v>36</v>
      </c>
      <c r="G9" s="329" t="s">
        <v>248</v>
      </c>
      <c r="H9" s="794" t="s">
        <v>247</v>
      </c>
      <c r="I9" s="795"/>
      <c r="K9" s="331" t="s">
        <v>25</v>
      </c>
      <c r="L9" s="329" t="s">
        <v>3</v>
      </c>
      <c r="M9" s="329" t="s">
        <v>34</v>
      </c>
      <c r="N9" s="329" t="s">
        <v>249</v>
      </c>
      <c r="O9" s="330" t="s">
        <v>36</v>
      </c>
      <c r="P9" s="329" t="s">
        <v>248</v>
      </c>
      <c r="Q9" s="794" t="s">
        <v>247</v>
      </c>
      <c r="R9" s="795"/>
    </row>
    <row r="10" spans="2:18" ht="12" customHeight="1" thickBot="1" x14ac:dyDescent="0.25">
      <c r="K10" s="310"/>
      <c r="M10" s="310"/>
      <c r="P10" s="310"/>
      <c r="Q10" s="311"/>
      <c r="R10" s="310"/>
    </row>
    <row r="11" spans="2:18" s="312" customFormat="1" ht="15" customHeight="1" x14ac:dyDescent="0.2">
      <c r="B11" s="355">
        <v>13</v>
      </c>
      <c r="C11" s="354" t="s">
        <v>307</v>
      </c>
      <c r="D11" s="353">
        <v>5</v>
      </c>
      <c r="E11" s="352">
        <v>4361</v>
      </c>
      <c r="F11" s="351">
        <v>1</v>
      </c>
      <c r="G11" s="351">
        <v>2</v>
      </c>
      <c r="H11" s="796">
        <v>1</v>
      </c>
      <c r="I11" s="797"/>
      <c r="K11" s="327">
        <v>10</v>
      </c>
      <c r="L11" s="326" t="s">
        <v>306</v>
      </c>
      <c r="M11" s="325">
        <v>4</v>
      </c>
      <c r="N11" s="324">
        <v>1961</v>
      </c>
      <c r="O11" s="323">
        <v>8</v>
      </c>
      <c r="P11" s="323">
        <v>22</v>
      </c>
      <c r="Q11" s="802">
        <v>11</v>
      </c>
      <c r="R11" s="803"/>
    </row>
    <row r="12" spans="2:18" s="312" customFormat="1" ht="15" customHeight="1" x14ac:dyDescent="0.2">
      <c r="B12" s="349">
        <v>14</v>
      </c>
      <c r="C12" s="350" t="s">
        <v>305</v>
      </c>
      <c r="D12" s="348">
        <v>5</v>
      </c>
      <c r="E12" s="347">
        <v>1991</v>
      </c>
      <c r="F12" s="346">
        <v>6</v>
      </c>
      <c r="G12" s="346">
        <v>18</v>
      </c>
      <c r="H12" s="798"/>
      <c r="I12" s="799"/>
      <c r="K12" s="321">
        <v>11</v>
      </c>
      <c r="L12" s="322" t="s">
        <v>304</v>
      </c>
      <c r="M12" s="318">
        <v>4</v>
      </c>
      <c r="N12" s="320">
        <v>2077</v>
      </c>
      <c r="O12" s="319">
        <v>4</v>
      </c>
      <c r="P12" s="319">
        <v>12</v>
      </c>
      <c r="Q12" s="804"/>
      <c r="R12" s="805"/>
    </row>
    <row r="13" spans="2:18" s="312" customFormat="1" ht="15" customHeight="1" x14ac:dyDescent="0.2">
      <c r="B13" s="349">
        <v>15</v>
      </c>
      <c r="C13" s="350" t="s">
        <v>303</v>
      </c>
      <c r="D13" s="348">
        <v>5</v>
      </c>
      <c r="E13" s="347">
        <v>2372</v>
      </c>
      <c r="F13" s="346">
        <v>4</v>
      </c>
      <c r="G13" s="346">
        <v>11</v>
      </c>
      <c r="H13" s="798"/>
      <c r="I13" s="799"/>
      <c r="K13" s="321">
        <v>12</v>
      </c>
      <c r="L13" s="322" t="s">
        <v>302</v>
      </c>
      <c r="M13" s="318">
        <v>4</v>
      </c>
      <c r="N13" s="320">
        <v>856</v>
      </c>
      <c r="O13" s="319">
        <v>15</v>
      </c>
      <c r="P13" s="319">
        <v>44</v>
      </c>
      <c r="Q13" s="804"/>
      <c r="R13" s="805"/>
    </row>
    <row r="14" spans="2:18" s="312" customFormat="1" ht="15" customHeight="1" x14ac:dyDescent="0.2">
      <c r="B14" s="349"/>
      <c r="C14" s="347"/>
      <c r="D14" s="348"/>
      <c r="E14" s="347"/>
      <c r="F14" s="346"/>
      <c r="G14" s="346"/>
      <c r="H14" s="798"/>
      <c r="I14" s="799"/>
      <c r="K14" s="321"/>
      <c r="L14" s="320"/>
      <c r="M14" s="318"/>
      <c r="N14" s="320"/>
      <c r="O14" s="319"/>
      <c r="P14" s="319"/>
      <c r="Q14" s="804"/>
      <c r="R14" s="805"/>
    </row>
    <row r="15" spans="2:18" s="312" customFormat="1" ht="15" customHeight="1" x14ac:dyDescent="0.2">
      <c r="B15" s="349"/>
      <c r="C15" s="347"/>
      <c r="D15" s="348"/>
      <c r="E15" s="347"/>
      <c r="F15" s="346"/>
      <c r="G15" s="346"/>
      <c r="H15" s="798"/>
      <c r="I15" s="799"/>
      <c r="K15" s="321"/>
      <c r="L15" s="320"/>
      <c r="M15" s="318"/>
      <c r="N15" s="320"/>
      <c r="O15" s="319"/>
      <c r="P15" s="319"/>
      <c r="Q15" s="804"/>
      <c r="R15" s="805"/>
    </row>
    <row r="16" spans="2:18" s="317" customFormat="1" ht="21" thickBot="1" x14ac:dyDescent="0.35">
      <c r="B16" s="808" t="s">
        <v>301</v>
      </c>
      <c r="C16" s="809"/>
      <c r="D16" s="810"/>
      <c r="E16" s="345">
        <v>8724</v>
      </c>
      <c r="F16" s="344">
        <v>11</v>
      </c>
      <c r="G16" s="343"/>
      <c r="H16" s="800"/>
      <c r="I16" s="801"/>
      <c r="K16" s="811" t="s">
        <v>300</v>
      </c>
      <c r="L16" s="812"/>
      <c r="M16" s="813"/>
      <c r="N16" s="316">
        <v>4894</v>
      </c>
      <c r="O16" s="315">
        <v>27</v>
      </c>
      <c r="P16" s="314"/>
      <c r="Q16" s="806"/>
      <c r="R16" s="807"/>
    </row>
    <row r="17" spans="2:18" ht="12" customHeight="1" thickBot="1" x14ac:dyDescent="0.25">
      <c r="K17" s="310"/>
      <c r="M17" s="310"/>
      <c r="P17" s="310"/>
      <c r="Q17" s="311"/>
      <c r="R17" s="310"/>
    </row>
    <row r="18" spans="2:18" s="312" customFormat="1" ht="15" customHeight="1" x14ac:dyDescent="0.2">
      <c r="B18" s="355">
        <v>37</v>
      </c>
      <c r="C18" s="354" t="s">
        <v>299</v>
      </c>
      <c r="D18" s="353">
        <v>13</v>
      </c>
      <c r="E18" s="352">
        <v>1615</v>
      </c>
      <c r="F18" s="351">
        <v>11</v>
      </c>
      <c r="G18" s="351">
        <v>31</v>
      </c>
      <c r="H18" s="796">
        <v>2</v>
      </c>
      <c r="I18" s="797"/>
      <c r="K18" s="327">
        <v>7</v>
      </c>
      <c r="L18" s="326" t="s">
        <v>298</v>
      </c>
      <c r="M18" s="325">
        <v>3</v>
      </c>
      <c r="N18" s="324">
        <v>960</v>
      </c>
      <c r="O18" s="323">
        <v>14</v>
      </c>
      <c r="P18" s="323">
        <v>41</v>
      </c>
      <c r="Q18" s="802">
        <v>12</v>
      </c>
      <c r="R18" s="803"/>
    </row>
    <row r="19" spans="2:18" s="312" customFormat="1" ht="15" customHeight="1" x14ac:dyDescent="0.2">
      <c r="B19" s="349">
        <v>38</v>
      </c>
      <c r="C19" s="350" t="s">
        <v>297</v>
      </c>
      <c r="D19" s="348">
        <v>13</v>
      </c>
      <c r="E19" s="347">
        <v>2349</v>
      </c>
      <c r="F19" s="346">
        <v>1</v>
      </c>
      <c r="G19" s="346">
        <v>3</v>
      </c>
      <c r="H19" s="798"/>
      <c r="I19" s="799"/>
      <c r="K19" s="321">
        <v>8</v>
      </c>
      <c r="L19" s="322" t="s">
        <v>195</v>
      </c>
      <c r="M19" s="318">
        <v>3</v>
      </c>
      <c r="N19" s="320">
        <v>2156</v>
      </c>
      <c r="O19" s="319">
        <v>3</v>
      </c>
      <c r="P19" s="319">
        <v>9</v>
      </c>
      <c r="Q19" s="804"/>
      <c r="R19" s="805"/>
    </row>
    <row r="20" spans="2:18" s="312" customFormat="1" ht="15" customHeight="1" x14ac:dyDescent="0.2">
      <c r="B20" s="349">
        <v>39</v>
      </c>
      <c r="C20" s="350" t="s">
        <v>296</v>
      </c>
      <c r="D20" s="348">
        <v>13</v>
      </c>
      <c r="E20" s="347">
        <v>4071</v>
      </c>
      <c r="F20" s="346">
        <v>2</v>
      </c>
      <c r="G20" s="346">
        <v>4</v>
      </c>
      <c r="H20" s="798"/>
      <c r="I20" s="799"/>
      <c r="K20" s="321">
        <v>9</v>
      </c>
      <c r="L20" s="322" t="s">
        <v>194</v>
      </c>
      <c r="M20" s="318">
        <v>3</v>
      </c>
      <c r="N20" s="320">
        <v>1119</v>
      </c>
      <c r="O20" s="319">
        <v>11</v>
      </c>
      <c r="P20" s="319">
        <v>33</v>
      </c>
      <c r="Q20" s="804"/>
      <c r="R20" s="805"/>
    </row>
    <row r="21" spans="2:18" s="312" customFormat="1" ht="15" customHeight="1" x14ac:dyDescent="0.2">
      <c r="B21" s="349"/>
      <c r="C21" s="347"/>
      <c r="D21" s="348"/>
      <c r="E21" s="347"/>
      <c r="F21" s="346"/>
      <c r="G21" s="346"/>
      <c r="H21" s="798"/>
      <c r="I21" s="799"/>
      <c r="K21" s="321"/>
      <c r="L21" s="320"/>
      <c r="M21" s="318"/>
      <c r="N21" s="320"/>
      <c r="O21" s="319"/>
      <c r="P21" s="319"/>
      <c r="Q21" s="804"/>
      <c r="R21" s="805"/>
    </row>
    <row r="22" spans="2:18" s="312" customFormat="1" ht="15" customHeight="1" x14ac:dyDescent="0.2">
      <c r="B22" s="349"/>
      <c r="C22" s="347"/>
      <c r="D22" s="348"/>
      <c r="E22" s="347"/>
      <c r="F22" s="346"/>
      <c r="G22" s="346"/>
      <c r="H22" s="798"/>
      <c r="I22" s="799"/>
      <c r="K22" s="321"/>
      <c r="L22" s="320"/>
      <c r="M22" s="318"/>
      <c r="N22" s="320"/>
      <c r="O22" s="319"/>
      <c r="P22" s="319"/>
      <c r="Q22" s="804"/>
      <c r="R22" s="805"/>
    </row>
    <row r="23" spans="2:18" s="317" customFormat="1" ht="21" thickBot="1" x14ac:dyDescent="0.35">
      <c r="B23" s="808" t="s">
        <v>48</v>
      </c>
      <c r="C23" s="809"/>
      <c r="D23" s="810"/>
      <c r="E23" s="345">
        <v>8035</v>
      </c>
      <c r="F23" s="344">
        <v>14</v>
      </c>
      <c r="G23" s="343"/>
      <c r="H23" s="800"/>
      <c r="I23" s="801"/>
      <c r="K23" s="811" t="s">
        <v>295</v>
      </c>
      <c r="L23" s="812"/>
      <c r="M23" s="813"/>
      <c r="N23" s="316">
        <v>4235</v>
      </c>
      <c r="O23" s="315">
        <v>28</v>
      </c>
      <c r="P23" s="314"/>
      <c r="Q23" s="806"/>
      <c r="R23" s="807"/>
    </row>
    <row r="24" spans="2:18" ht="12" customHeight="1" thickBot="1" x14ac:dyDescent="0.25">
      <c r="K24" s="310"/>
      <c r="M24" s="310"/>
      <c r="P24" s="310"/>
      <c r="Q24" s="311"/>
      <c r="R24" s="310"/>
    </row>
    <row r="25" spans="2:18" s="312" customFormat="1" ht="15" customHeight="1" x14ac:dyDescent="0.2">
      <c r="B25" s="355">
        <v>43</v>
      </c>
      <c r="C25" s="354" t="s">
        <v>294</v>
      </c>
      <c r="D25" s="353">
        <v>15</v>
      </c>
      <c r="E25" s="352">
        <v>1731</v>
      </c>
      <c r="F25" s="351">
        <v>10</v>
      </c>
      <c r="G25" s="351">
        <v>29</v>
      </c>
      <c r="H25" s="796">
        <v>3</v>
      </c>
      <c r="I25" s="797"/>
      <c r="K25" s="327">
        <v>34</v>
      </c>
      <c r="L25" s="326" t="s">
        <v>293</v>
      </c>
      <c r="M25" s="325">
        <v>12</v>
      </c>
      <c r="N25" s="324">
        <v>1548</v>
      </c>
      <c r="O25" s="323">
        <v>12</v>
      </c>
      <c r="P25" s="323">
        <v>34</v>
      </c>
      <c r="Q25" s="802">
        <v>13</v>
      </c>
      <c r="R25" s="803"/>
    </row>
    <row r="26" spans="2:18" s="312" customFormat="1" ht="15" customHeight="1" x14ac:dyDescent="0.2">
      <c r="B26" s="349">
        <v>44</v>
      </c>
      <c r="C26" s="350" t="s">
        <v>292</v>
      </c>
      <c r="D26" s="348">
        <v>15</v>
      </c>
      <c r="E26" s="347">
        <v>1893</v>
      </c>
      <c r="F26" s="346">
        <v>9</v>
      </c>
      <c r="G26" s="346">
        <v>25</v>
      </c>
      <c r="H26" s="798"/>
      <c r="I26" s="799"/>
      <c r="K26" s="321">
        <v>35</v>
      </c>
      <c r="L26" s="322" t="s">
        <v>291</v>
      </c>
      <c r="M26" s="318">
        <v>12</v>
      </c>
      <c r="N26" s="320">
        <v>1930</v>
      </c>
      <c r="O26" s="319">
        <v>7</v>
      </c>
      <c r="P26" s="319">
        <v>21</v>
      </c>
      <c r="Q26" s="804"/>
      <c r="R26" s="805"/>
    </row>
    <row r="27" spans="2:18" s="312" customFormat="1" ht="15" customHeight="1" x14ac:dyDescent="0.2">
      <c r="B27" s="349">
        <v>45</v>
      </c>
      <c r="C27" s="350" t="s">
        <v>290</v>
      </c>
      <c r="D27" s="348">
        <v>15</v>
      </c>
      <c r="E27" s="347">
        <v>5959</v>
      </c>
      <c r="F27" s="346">
        <v>1</v>
      </c>
      <c r="G27" s="346">
        <v>1</v>
      </c>
      <c r="H27" s="798"/>
      <c r="I27" s="799"/>
      <c r="K27" s="321">
        <v>36</v>
      </c>
      <c r="L27" s="322" t="s">
        <v>289</v>
      </c>
      <c r="M27" s="318">
        <v>12</v>
      </c>
      <c r="N27" s="320">
        <v>1201</v>
      </c>
      <c r="O27" s="319">
        <v>10</v>
      </c>
      <c r="P27" s="319">
        <v>30</v>
      </c>
      <c r="Q27" s="804"/>
      <c r="R27" s="805"/>
    </row>
    <row r="28" spans="2:18" s="312" customFormat="1" ht="15" customHeight="1" x14ac:dyDescent="0.2">
      <c r="B28" s="349"/>
      <c r="C28" s="347"/>
      <c r="D28" s="348"/>
      <c r="E28" s="347"/>
      <c r="F28" s="346"/>
      <c r="G28" s="346"/>
      <c r="H28" s="798"/>
      <c r="I28" s="799"/>
      <c r="K28" s="321"/>
      <c r="L28" s="320"/>
      <c r="M28" s="318"/>
      <c r="N28" s="320"/>
      <c r="O28" s="319"/>
      <c r="P28" s="319"/>
      <c r="Q28" s="804"/>
      <c r="R28" s="805"/>
    </row>
    <row r="29" spans="2:18" s="312" customFormat="1" ht="15" customHeight="1" x14ac:dyDescent="0.2">
      <c r="B29" s="349"/>
      <c r="C29" s="347"/>
      <c r="D29" s="348"/>
      <c r="E29" s="347"/>
      <c r="F29" s="346"/>
      <c r="G29" s="346"/>
      <c r="H29" s="798"/>
      <c r="I29" s="799"/>
      <c r="K29" s="321"/>
      <c r="L29" s="320"/>
      <c r="M29" s="318"/>
      <c r="N29" s="320"/>
      <c r="O29" s="319"/>
      <c r="P29" s="319"/>
      <c r="Q29" s="804"/>
      <c r="R29" s="805"/>
    </row>
    <row r="30" spans="2:18" s="317" customFormat="1" ht="21" thickBot="1" x14ac:dyDescent="0.35">
      <c r="B30" s="808" t="s">
        <v>288</v>
      </c>
      <c r="C30" s="809"/>
      <c r="D30" s="810"/>
      <c r="E30" s="345">
        <v>9583</v>
      </c>
      <c r="F30" s="344">
        <v>20</v>
      </c>
      <c r="G30" s="343"/>
      <c r="H30" s="800"/>
      <c r="I30" s="801"/>
      <c r="K30" s="811" t="s">
        <v>287</v>
      </c>
      <c r="L30" s="812"/>
      <c r="M30" s="813"/>
      <c r="N30" s="316">
        <v>4679</v>
      </c>
      <c r="O30" s="315">
        <v>29</v>
      </c>
      <c r="P30" s="314"/>
      <c r="Q30" s="806"/>
      <c r="R30" s="807"/>
    </row>
    <row r="31" spans="2:18" ht="12" customHeight="1" thickBot="1" x14ac:dyDescent="0.25">
      <c r="K31" s="310"/>
      <c r="M31" s="310"/>
      <c r="P31" s="310"/>
      <c r="Q31" s="311"/>
      <c r="R31" s="310"/>
    </row>
    <row r="32" spans="2:18" s="312" customFormat="1" ht="15" customHeight="1" x14ac:dyDescent="0.2">
      <c r="B32" s="355">
        <v>25</v>
      </c>
      <c r="C32" s="354" t="s">
        <v>286</v>
      </c>
      <c r="D32" s="353">
        <v>9</v>
      </c>
      <c r="E32" s="352">
        <v>2845</v>
      </c>
      <c r="F32" s="351">
        <v>4</v>
      </c>
      <c r="G32" s="351">
        <v>10</v>
      </c>
      <c r="H32" s="796">
        <v>4</v>
      </c>
      <c r="I32" s="797"/>
      <c r="K32" s="327">
        <v>1</v>
      </c>
      <c r="L32" s="326" t="s">
        <v>203</v>
      </c>
      <c r="M32" s="325">
        <v>1</v>
      </c>
      <c r="N32" s="324">
        <v>2478</v>
      </c>
      <c r="O32" s="323">
        <v>6</v>
      </c>
      <c r="P32" s="323">
        <v>16</v>
      </c>
      <c r="Q32" s="802">
        <v>14</v>
      </c>
      <c r="R32" s="803"/>
    </row>
    <row r="33" spans="2:18" s="312" customFormat="1" ht="15" customHeight="1" x14ac:dyDescent="0.2">
      <c r="B33" s="349">
        <v>26</v>
      </c>
      <c r="C33" s="350" t="s">
        <v>285</v>
      </c>
      <c r="D33" s="348">
        <v>9</v>
      </c>
      <c r="E33" s="347">
        <v>1902</v>
      </c>
      <c r="F33" s="346">
        <v>8</v>
      </c>
      <c r="G33" s="346">
        <v>23</v>
      </c>
      <c r="H33" s="798"/>
      <c r="I33" s="799"/>
      <c r="K33" s="321">
        <v>2</v>
      </c>
      <c r="L33" s="322" t="s">
        <v>201</v>
      </c>
      <c r="M33" s="318">
        <v>1</v>
      </c>
      <c r="N33" s="320">
        <v>1482</v>
      </c>
      <c r="O33" s="319">
        <v>11</v>
      </c>
      <c r="P33" s="319">
        <v>32</v>
      </c>
      <c r="Q33" s="804"/>
      <c r="R33" s="805"/>
    </row>
    <row r="34" spans="2:18" s="312" customFormat="1" ht="15" customHeight="1" x14ac:dyDescent="0.2">
      <c r="B34" s="349">
        <v>27</v>
      </c>
      <c r="C34" s="350" t="s">
        <v>284</v>
      </c>
      <c r="D34" s="348">
        <v>9</v>
      </c>
      <c r="E34" s="347">
        <v>1805</v>
      </c>
      <c r="F34" s="346">
        <v>8</v>
      </c>
      <c r="G34" s="346">
        <v>24</v>
      </c>
      <c r="H34" s="798"/>
      <c r="I34" s="799"/>
      <c r="K34" s="321">
        <v>3</v>
      </c>
      <c r="L34" s="322" t="s">
        <v>202</v>
      </c>
      <c r="M34" s="318">
        <v>1</v>
      </c>
      <c r="N34" s="320">
        <v>907</v>
      </c>
      <c r="O34" s="319">
        <v>13</v>
      </c>
      <c r="P34" s="319">
        <v>39</v>
      </c>
      <c r="Q34" s="804"/>
      <c r="R34" s="805"/>
    </row>
    <row r="35" spans="2:18" s="312" customFormat="1" ht="15" customHeight="1" x14ac:dyDescent="0.2">
      <c r="B35" s="349"/>
      <c r="C35" s="347"/>
      <c r="D35" s="348"/>
      <c r="E35" s="347"/>
      <c r="F35" s="346"/>
      <c r="G35" s="346"/>
      <c r="H35" s="798"/>
      <c r="I35" s="799"/>
      <c r="K35" s="321"/>
      <c r="L35" s="320"/>
      <c r="M35" s="318"/>
      <c r="N35" s="320"/>
      <c r="O35" s="319"/>
      <c r="P35" s="319"/>
      <c r="Q35" s="804"/>
      <c r="R35" s="805"/>
    </row>
    <row r="36" spans="2:18" s="312" customFormat="1" ht="15" customHeight="1" x14ac:dyDescent="0.2">
      <c r="B36" s="349"/>
      <c r="C36" s="347"/>
      <c r="D36" s="348"/>
      <c r="E36" s="347"/>
      <c r="F36" s="346"/>
      <c r="G36" s="346"/>
      <c r="H36" s="798"/>
      <c r="I36" s="799"/>
      <c r="K36" s="321"/>
      <c r="L36" s="320"/>
      <c r="M36" s="318"/>
      <c r="N36" s="320"/>
      <c r="O36" s="319"/>
      <c r="P36" s="319"/>
      <c r="Q36" s="804"/>
      <c r="R36" s="805"/>
    </row>
    <row r="37" spans="2:18" s="317" customFormat="1" ht="21" thickBot="1" x14ac:dyDescent="0.35">
      <c r="B37" s="808" t="s">
        <v>283</v>
      </c>
      <c r="C37" s="809"/>
      <c r="D37" s="810"/>
      <c r="E37" s="345">
        <v>6552</v>
      </c>
      <c r="F37" s="344">
        <v>20</v>
      </c>
      <c r="G37" s="343"/>
      <c r="H37" s="800"/>
      <c r="I37" s="801"/>
      <c r="K37" s="811" t="s">
        <v>282</v>
      </c>
      <c r="L37" s="812"/>
      <c r="M37" s="813"/>
      <c r="N37" s="316">
        <v>4867</v>
      </c>
      <c r="O37" s="315">
        <v>30</v>
      </c>
      <c r="P37" s="314"/>
      <c r="Q37" s="806"/>
      <c r="R37" s="807"/>
    </row>
    <row r="38" spans="2:18" ht="12" customHeight="1" thickBot="1" x14ac:dyDescent="0.25">
      <c r="K38" s="310"/>
      <c r="M38" s="310"/>
      <c r="P38" s="310"/>
      <c r="Q38" s="311"/>
      <c r="R38" s="310"/>
    </row>
    <row r="39" spans="2:18" s="312" customFormat="1" ht="15" customHeight="1" x14ac:dyDescent="0.2">
      <c r="B39" s="355">
        <v>40</v>
      </c>
      <c r="C39" s="354" t="s">
        <v>281</v>
      </c>
      <c r="D39" s="353">
        <v>14</v>
      </c>
      <c r="E39" s="352">
        <v>709</v>
      </c>
      <c r="F39" s="351">
        <v>15</v>
      </c>
      <c r="G39" s="351">
        <v>45</v>
      </c>
      <c r="H39" s="796">
        <v>5</v>
      </c>
      <c r="I39" s="797"/>
      <c r="K39" s="327">
        <v>31</v>
      </c>
      <c r="L39" s="326" t="s">
        <v>280</v>
      </c>
      <c r="M39" s="325">
        <v>11</v>
      </c>
      <c r="N39" s="324">
        <v>992</v>
      </c>
      <c r="O39" s="323">
        <v>13</v>
      </c>
      <c r="P39" s="323">
        <v>38</v>
      </c>
      <c r="Q39" s="802">
        <v>15</v>
      </c>
      <c r="R39" s="803"/>
    </row>
    <row r="40" spans="2:18" s="312" customFormat="1" ht="15" customHeight="1" x14ac:dyDescent="0.2">
      <c r="B40" s="349">
        <v>41</v>
      </c>
      <c r="C40" s="350" t="s">
        <v>279</v>
      </c>
      <c r="D40" s="348">
        <v>14</v>
      </c>
      <c r="E40" s="347">
        <v>2282</v>
      </c>
      <c r="F40" s="346">
        <v>2</v>
      </c>
      <c r="G40" s="346">
        <v>6</v>
      </c>
      <c r="H40" s="798"/>
      <c r="I40" s="799"/>
      <c r="K40" s="321">
        <v>32</v>
      </c>
      <c r="L40" s="322" t="s">
        <v>278</v>
      </c>
      <c r="M40" s="318">
        <v>11</v>
      </c>
      <c r="N40" s="320">
        <v>1102</v>
      </c>
      <c r="O40" s="319">
        <v>14</v>
      </c>
      <c r="P40" s="319">
        <v>40</v>
      </c>
      <c r="Q40" s="804"/>
      <c r="R40" s="805"/>
    </row>
    <row r="41" spans="2:18" s="312" customFormat="1" ht="15" customHeight="1" x14ac:dyDescent="0.2">
      <c r="B41" s="349">
        <v>42</v>
      </c>
      <c r="C41" s="350" t="s">
        <v>277</v>
      </c>
      <c r="D41" s="348">
        <v>14</v>
      </c>
      <c r="E41" s="347">
        <v>2347</v>
      </c>
      <c r="F41" s="346">
        <v>5</v>
      </c>
      <c r="G41" s="346">
        <v>14</v>
      </c>
      <c r="H41" s="798"/>
      <c r="I41" s="799"/>
      <c r="K41" s="321">
        <v>33</v>
      </c>
      <c r="L41" s="322" t="s">
        <v>276</v>
      </c>
      <c r="M41" s="318">
        <v>11</v>
      </c>
      <c r="N41" s="320">
        <v>883</v>
      </c>
      <c r="O41" s="319">
        <v>14</v>
      </c>
      <c r="P41" s="319">
        <v>42</v>
      </c>
      <c r="Q41" s="804"/>
      <c r="R41" s="805"/>
    </row>
    <row r="42" spans="2:18" s="312" customFormat="1" ht="15" customHeight="1" x14ac:dyDescent="0.2">
      <c r="B42" s="349"/>
      <c r="C42" s="347"/>
      <c r="D42" s="348"/>
      <c r="E42" s="347"/>
      <c r="F42" s="346"/>
      <c r="G42" s="346"/>
      <c r="H42" s="798"/>
      <c r="I42" s="799"/>
      <c r="K42" s="321"/>
      <c r="L42" s="320"/>
      <c r="M42" s="318"/>
      <c r="N42" s="320"/>
      <c r="O42" s="319"/>
      <c r="P42" s="319"/>
      <c r="Q42" s="804"/>
      <c r="R42" s="805"/>
    </row>
    <row r="43" spans="2:18" s="312" customFormat="1" ht="15" customHeight="1" x14ac:dyDescent="0.2">
      <c r="B43" s="349"/>
      <c r="C43" s="347"/>
      <c r="D43" s="348"/>
      <c r="E43" s="347"/>
      <c r="F43" s="346"/>
      <c r="G43" s="346"/>
      <c r="H43" s="798"/>
      <c r="I43" s="799"/>
      <c r="K43" s="321"/>
      <c r="L43" s="320"/>
      <c r="M43" s="318"/>
      <c r="N43" s="320"/>
      <c r="O43" s="319"/>
      <c r="P43" s="319"/>
      <c r="Q43" s="804"/>
      <c r="R43" s="805"/>
    </row>
    <row r="44" spans="2:18" s="317" customFormat="1" ht="21" thickBot="1" x14ac:dyDescent="0.35">
      <c r="B44" s="808" t="s">
        <v>275</v>
      </c>
      <c r="C44" s="809"/>
      <c r="D44" s="810"/>
      <c r="E44" s="345">
        <v>5338</v>
      </c>
      <c r="F44" s="344">
        <v>22</v>
      </c>
      <c r="G44" s="343"/>
      <c r="H44" s="800"/>
      <c r="I44" s="801"/>
      <c r="K44" s="811" t="s">
        <v>47</v>
      </c>
      <c r="L44" s="812"/>
      <c r="M44" s="813"/>
      <c r="N44" s="316">
        <v>2977</v>
      </c>
      <c r="O44" s="315">
        <v>41</v>
      </c>
      <c r="P44" s="314"/>
      <c r="Q44" s="806"/>
      <c r="R44" s="807"/>
    </row>
    <row r="45" spans="2:18" ht="12" customHeight="1" thickBot="1" x14ac:dyDescent="0.25"/>
    <row r="46" spans="2:18" s="312" customFormat="1" ht="15" customHeight="1" x14ac:dyDescent="0.2">
      <c r="B46" s="355">
        <v>19</v>
      </c>
      <c r="C46" s="354" t="s">
        <v>274</v>
      </c>
      <c r="D46" s="353">
        <v>7</v>
      </c>
      <c r="E46" s="352">
        <v>2848</v>
      </c>
      <c r="F46" s="351">
        <v>3</v>
      </c>
      <c r="G46" s="351">
        <v>7</v>
      </c>
      <c r="H46" s="796">
        <v>6</v>
      </c>
      <c r="I46" s="797"/>
      <c r="K46" s="327" t="s">
        <v>18</v>
      </c>
      <c r="L46" s="326" t="s">
        <v>18</v>
      </c>
      <c r="M46" s="325" t="s">
        <v>18</v>
      </c>
      <c r="N46" s="324" t="s">
        <v>18</v>
      </c>
      <c r="O46" s="323" t="s">
        <v>18</v>
      </c>
      <c r="P46" s="323" t="s">
        <v>18</v>
      </c>
      <c r="Q46" s="802" t="s">
        <v>18</v>
      </c>
      <c r="R46" s="803"/>
    </row>
    <row r="47" spans="2:18" s="312" customFormat="1" ht="15" customHeight="1" x14ac:dyDescent="0.2">
      <c r="B47" s="349">
        <v>20</v>
      </c>
      <c r="C47" s="350" t="s">
        <v>273</v>
      </c>
      <c r="D47" s="348">
        <v>7</v>
      </c>
      <c r="E47" s="347">
        <v>1277</v>
      </c>
      <c r="F47" s="346">
        <v>13</v>
      </c>
      <c r="G47" s="346">
        <v>37</v>
      </c>
      <c r="H47" s="798"/>
      <c r="I47" s="799"/>
      <c r="K47" s="321" t="s">
        <v>18</v>
      </c>
      <c r="L47" s="322" t="s">
        <v>18</v>
      </c>
      <c r="M47" s="318" t="s">
        <v>18</v>
      </c>
      <c r="N47" s="320" t="s">
        <v>18</v>
      </c>
      <c r="O47" s="319" t="s">
        <v>18</v>
      </c>
      <c r="P47" s="319" t="s">
        <v>18</v>
      </c>
      <c r="Q47" s="804"/>
      <c r="R47" s="805"/>
    </row>
    <row r="48" spans="2:18" s="312" customFormat="1" ht="15" customHeight="1" x14ac:dyDescent="0.2">
      <c r="B48" s="349">
        <v>21</v>
      </c>
      <c r="C48" s="350" t="s">
        <v>272</v>
      </c>
      <c r="D48" s="348">
        <v>7</v>
      </c>
      <c r="E48" s="347">
        <v>1948</v>
      </c>
      <c r="F48" s="346">
        <v>7</v>
      </c>
      <c r="G48" s="346">
        <v>20</v>
      </c>
      <c r="H48" s="798"/>
      <c r="I48" s="799"/>
      <c r="K48" s="321" t="s">
        <v>18</v>
      </c>
      <c r="L48" s="322" t="s">
        <v>18</v>
      </c>
      <c r="M48" s="318" t="s">
        <v>18</v>
      </c>
      <c r="N48" s="320" t="s">
        <v>18</v>
      </c>
      <c r="O48" s="319" t="s">
        <v>18</v>
      </c>
      <c r="P48" s="319" t="s">
        <v>18</v>
      </c>
      <c r="Q48" s="804"/>
      <c r="R48" s="805"/>
    </row>
    <row r="49" spans="2:18" s="312" customFormat="1" ht="15" customHeight="1" x14ac:dyDescent="0.2">
      <c r="B49" s="349"/>
      <c r="C49" s="347"/>
      <c r="D49" s="348"/>
      <c r="E49" s="347"/>
      <c r="F49" s="346"/>
      <c r="G49" s="346"/>
      <c r="H49" s="798"/>
      <c r="I49" s="799"/>
      <c r="K49" s="321"/>
      <c r="L49" s="320"/>
      <c r="M49" s="318"/>
      <c r="N49" s="320"/>
      <c r="O49" s="319"/>
      <c r="P49" s="319"/>
      <c r="Q49" s="804"/>
      <c r="R49" s="805"/>
    </row>
    <row r="50" spans="2:18" s="312" customFormat="1" ht="15" customHeight="1" x14ac:dyDescent="0.2">
      <c r="B50" s="349"/>
      <c r="C50" s="347"/>
      <c r="D50" s="348"/>
      <c r="E50" s="347"/>
      <c r="F50" s="346"/>
      <c r="G50" s="346"/>
      <c r="H50" s="798"/>
      <c r="I50" s="799"/>
      <c r="K50" s="321"/>
      <c r="L50" s="320"/>
      <c r="M50" s="318"/>
      <c r="N50" s="320"/>
      <c r="O50" s="319"/>
      <c r="P50" s="319"/>
      <c r="Q50" s="804"/>
      <c r="R50" s="805"/>
    </row>
    <row r="51" spans="2:18" ht="21" thickBot="1" x14ac:dyDescent="0.35">
      <c r="B51" s="808" t="s">
        <v>49</v>
      </c>
      <c r="C51" s="809"/>
      <c r="D51" s="810"/>
      <c r="E51" s="345">
        <v>6073</v>
      </c>
      <c r="F51" s="344">
        <v>23</v>
      </c>
      <c r="G51" s="343"/>
      <c r="H51" s="800"/>
      <c r="I51" s="801"/>
      <c r="J51" s="317"/>
      <c r="K51" s="811" t="s">
        <v>18</v>
      </c>
      <c r="L51" s="812"/>
      <c r="M51" s="813"/>
      <c r="N51" s="316" t="s">
        <v>18</v>
      </c>
      <c r="O51" s="315" t="s">
        <v>18</v>
      </c>
      <c r="P51" s="314"/>
      <c r="Q51" s="806"/>
      <c r="R51" s="807"/>
    </row>
    <row r="52" spans="2:18" ht="12" customHeight="1" thickBot="1" x14ac:dyDescent="0.25">
      <c r="B52" s="307"/>
      <c r="D52" s="307"/>
      <c r="G52" s="307"/>
      <c r="H52" s="308"/>
      <c r="I52" s="307"/>
    </row>
    <row r="53" spans="2:18" s="312" customFormat="1" ht="15" customHeight="1" x14ac:dyDescent="0.2">
      <c r="B53" s="355">
        <v>22</v>
      </c>
      <c r="C53" s="354" t="s">
        <v>271</v>
      </c>
      <c r="D53" s="353">
        <v>8</v>
      </c>
      <c r="E53" s="352">
        <v>2628</v>
      </c>
      <c r="F53" s="351">
        <v>5</v>
      </c>
      <c r="G53" s="351">
        <v>13</v>
      </c>
      <c r="H53" s="796">
        <v>7</v>
      </c>
      <c r="I53" s="797"/>
      <c r="K53" s="327" t="s">
        <v>18</v>
      </c>
      <c r="L53" s="326" t="s">
        <v>18</v>
      </c>
      <c r="M53" s="325" t="s">
        <v>18</v>
      </c>
      <c r="N53" s="324" t="s">
        <v>18</v>
      </c>
      <c r="O53" s="323" t="s">
        <v>18</v>
      </c>
      <c r="P53" s="323" t="s">
        <v>18</v>
      </c>
      <c r="Q53" s="802" t="s">
        <v>18</v>
      </c>
      <c r="R53" s="803"/>
    </row>
    <row r="54" spans="2:18" s="312" customFormat="1" ht="15" customHeight="1" x14ac:dyDescent="0.2">
      <c r="B54" s="349">
        <v>23</v>
      </c>
      <c r="C54" s="350" t="s">
        <v>270</v>
      </c>
      <c r="D54" s="348">
        <v>8</v>
      </c>
      <c r="E54" s="347">
        <v>911</v>
      </c>
      <c r="F54" s="346">
        <v>15</v>
      </c>
      <c r="G54" s="346">
        <v>43</v>
      </c>
      <c r="H54" s="798"/>
      <c r="I54" s="799"/>
      <c r="K54" s="321" t="s">
        <v>18</v>
      </c>
      <c r="L54" s="322" t="s">
        <v>18</v>
      </c>
      <c r="M54" s="318" t="s">
        <v>18</v>
      </c>
      <c r="N54" s="320" t="s">
        <v>18</v>
      </c>
      <c r="O54" s="319" t="s">
        <v>18</v>
      </c>
      <c r="P54" s="319" t="s">
        <v>18</v>
      </c>
      <c r="Q54" s="804"/>
      <c r="R54" s="805"/>
    </row>
    <row r="55" spans="2:18" s="312" customFormat="1" ht="15" customHeight="1" x14ac:dyDescent="0.2">
      <c r="B55" s="349">
        <v>24</v>
      </c>
      <c r="C55" s="350" t="s">
        <v>269</v>
      </c>
      <c r="D55" s="348">
        <v>8</v>
      </c>
      <c r="E55" s="347">
        <v>2428</v>
      </c>
      <c r="F55" s="346">
        <v>3</v>
      </c>
      <c r="G55" s="346">
        <v>8</v>
      </c>
      <c r="H55" s="798"/>
      <c r="I55" s="799"/>
      <c r="K55" s="321" t="s">
        <v>18</v>
      </c>
      <c r="L55" s="322" t="s">
        <v>18</v>
      </c>
      <c r="M55" s="318" t="s">
        <v>18</v>
      </c>
      <c r="N55" s="320" t="s">
        <v>18</v>
      </c>
      <c r="O55" s="319" t="s">
        <v>18</v>
      </c>
      <c r="P55" s="319" t="s">
        <v>18</v>
      </c>
      <c r="Q55" s="804"/>
      <c r="R55" s="805"/>
    </row>
    <row r="56" spans="2:18" s="312" customFormat="1" ht="15" customHeight="1" x14ac:dyDescent="0.2">
      <c r="B56" s="349"/>
      <c r="C56" s="347"/>
      <c r="D56" s="348"/>
      <c r="E56" s="347"/>
      <c r="F56" s="346"/>
      <c r="G56" s="346"/>
      <c r="H56" s="798"/>
      <c r="I56" s="799"/>
      <c r="K56" s="321"/>
      <c r="L56" s="320"/>
      <c r="M56" s="318"/>
      <c r="N56" s="320"/>
      <c r="O56" s="319"/>
      <c r="P56" s="319"/>
      <c r="Q56" s="804"/>
      <c r="R56" s="805"/>
    </row>
    <row r="57" spans="2:18" s="312" customFormat="1" ht="15" customHeight="1" x14ac:dyDescent="0.2">
      <c r="B57" s="349"/>
      <c r="C57" s="347"/>
      <c r="D57" s="348"/>
      <c r="E57" s="347"/>
      <c r="F57" s="346"/>
      <c r="G57" s="346"/>
      <c r="H57" s="798"/>
      <c r="I57" s="799"/>
      <c r="K57" s="321"/>
      <c r="L57" s="320"/>
      <c r="M57" s="318"/>
      <c r="N57" s="320"/>
      <c r="O57" s="319"/>
      <c r="P57" s="319"/>
      <c r="Q57" s="804"/>
      <c r="R57" s="805"/>
    </row>
    <row r="58" spans="2:18" ht="21" thickBot="1" x14ac:dyDescent="0.35">
      <c r="B58" s="808" t="s">
        <v>69</v>
      </c>
      <c r="C58" s="809"/>
      <c r="D58" s="810"/>
      <c r="E58" s="345">
        <v>5967</v>
      </c>
      <c r="F58" s="344">
        <v>23</v>
      </c>
      <c r="G58" s="343"/>
      <c r="H58" s="800"/>
      <c r="I58" s="801"/>
      <c r="J58" s="317"/>
      <c r="K58" s="811" t="s">
        <v>18</v>
      </c>
      <c r="L58" s="812"/>
      <c r="M58" s="813"/>
      <c r="N58" s="316" t="s">
        <v>18</v>
      </c>
      <c r="O58" s="315" t="s">
        <v>18</v>
      </c>
      <c r="P58" s="314"/>
      <c r="Q58" s="806"/>
      <c r="R58" s="807"/>
    </row>
    <row r="59" spans="2:18" ht="12" customHeight="1" thickBot="1" x14ac:dyDescent="0.25">
      <c r="B59" s="307"/>
      <c r="D59" s="307"/>
      <c r="G59" s="307"/>
      <c r="H59" s="308"/>
      <c r="I59" s="307"/>
    </row>
    <row r="60" spans="2:18" s="312" customFormat="1" ht="15" customHeight="1" x14ac:dyDescent="0.2">
      <c r="B60" s="327">
        <v>16</v>
      </c>
      <c r="C60" s="326" t="s">
        <v>268</v>
      </c>
      <c r="D60" s="325">
        <v>6</v>
      </c>
      <c r="E60" s="324">
        <v>1825</v>
      </c>
      <c r="F60" s="323">
        <v>9</v>
      </c>
      <c r="G60" s="323">
        <v>26</v>
      </c>
      <c r="H60" s="802">
        <v>8</v>
      </c>
      <c r="I60" s="803"/>
      <c r="K60" s="327" t="s">
        <v>18</v>
      </c>
      <c r="L60" s="326" t="s">
        <v>18</v>
      </c>
      <c r="M60" s="325" t="s">
        <v>18</v>
      </c>
      <c r="N60" s="324" t="s">
        <v>18</v>
      </c>
      <c r="O60" s="323" t="s">
        <v>18</v>
      </c>
      <c r="P60" s="323" t="s">
        <v>18</v>
      </c>
      <c r="Q60" s="802" t="s">
        <v>18</v>
      </c>
      <c r="R60" s="803"/>
    </row>
    <row r="61" spans="2:18" s="312" customFormat="1" ht="15" customHeight="1" x14ac:dyDescent="0.2">
      <c r="B61" s="321">
        <v>17</v>
      </c>
      <c r="C61" s="322" t="s">
        <v>267</v>
      </c>
      <c r="D61" s="318">
        <v>6</v>
      </c>
      <c r="E61" s="320">
        <v>2031</v>
      </c>
      <c r="F61" s="319">
        <v>5</v>
      </c>
      <c r="G61" s="319">
        <v>15</v>
      </c>
      <c r="H61" s="804"/>
      <c r="I61" s="805"/>
      <c r="K61" s="321" t="s">
        <v>18</v>
      </c>
      <c r="L61" s="322" t="s">
        <v>18</v>
      </c>
      <c r="M61" s="318" t="s">
        <v>18</v>
      </c>
      <c r="N61" s="320" t="s">
        <v>18</v>
      </c>
      <c r="O61" s="319" t="s">
        <v>18</v>
      </c>
      <c r="P61" s="319" t="s">
        <v>18</v>
      </c>
      <c r="Q61" s="804"/>
      <c r="R61" s="805"/>
    </row>
    <row r="62" spans="2:18" s="312" customFormat="1" ht="15" customHeight="1" x14ac:dyDescent="0.2">
      <c r="B62" s="321">
        <v>18</v>
      </c>
      <c r="C62" s="322" t="s">
        <v>266</v>
      </c>
      <c r="D62" s="318">
        <v>6</v>
      </c>
      <c r="E62" s="320">
        <v>1495</v>
      </c>
      <c r="F62" s="319">
        <v>9</v>
      </c>
      <c r="G62" s="319">
        <v>27</v>
      </c>
      <c r="H62" s="804"/>
      <c r="I62" s="805"/>
      <c r="K62" s="321" t="s">
        <v>18</v>
      </c>
      <c r="L62" s="322" t="s">
        <v>18</v>
      </c>
      <c r="M62" s="318" t="s">
        <v>18</v>
      </c>
      <c r="N62" s="320" t="s">
        <v>18</v>
      </c>
      <c r="O62" s="319" t="s">
        <v>18</v>
      </c>
      <c r="P62" s="319" t="s">
        <v>18</v>
      </c>
      <c r="Q62" s="804"/>
      <c r="R62" s="805"/>
    </row>
    <row r="63" spans="2:18" s="312" customFormat="1" ht="15" customHeight="1" x14ac:dyDescent="0.2">
      <c r="B63" s="321"/>
      <c r="C63" s="320"/>
      <c r="D63" s="318"/>
      <c r="E63" s="320"/>
      <c r="F63" s="319"/>
      <c r="G63" s="319"/>
      <c r="H63" s="804"/>
      <c r="I63" s="805"/>
      <c r="K63" s="321"/>
      <c r="L63" s="320"/>
      <c r="M63" s="318"/>
      <c r="N63" s="320"/>
      <c r="O63" s="319"/>
      <c r="P63" s="319"/>
      <c r="Q63" s="804"/>
      <c r="R63" s="805"/>
    </row>
    <row r="64" spans="2:18" s="312" customFormat="1" ht="15" customHeight="1" x14ac:dyDescent="0.2">
      <c r="B64" s="321"/>
      <c r="C64" s="320"/>
      <c r="D64" s="318"/>
      <c r="E64" s="320"/>
      <c r="F64" s="319"/>
      <c r="G64" s="319"/>
      <c r="H64" s="804"/>
      <c r="I64" s="805"/>
      <c r="K64" s="321"/>
      <c r="L64" s="320"/>
      <c r="M64" s="318"/>
      <c r="N64" s="320"/>
      <c r="O64" s="319"/>
      <c r="P64" s="319"/>
      <c r="Q64" s="804"/>
      <c r="R64" s="805"/>
    </row>
    <row r="65" spans="2:18" ht="21" thickBot="1" x14ac:dyDescent="0.35">
      <c r="B65" s="811" t="s">
        <v>45</v>
      </c>
      <c r="C65" s="812"/>
      <c r="D65" s="813"/>
      <c r="E65" s="316">
        <v>5351</v>
      </c>
      <c r="F65" s="315">
        <v>23</v>
      </c>
      <c r="G65" s="314"/>
      <c r="H65" s="806"/>
      <c r="I65" s="807"/>
      <c r="J65" s="317"/>
      <c r="K65" s="811" t="s">
        <v>18</v>
      </c>
      <c r="L65" s="812"/>
      <c r="M65" s="813"/>
      <c r="N65" s="316" t="s">
        <v>18</v>
      </c>
      <c r="O65" s="315" t="s">
        <v>18</v>
      </c>
      <c r="P65" s="314"/>
      <c r="Q65" s="806"/>
      <c r="R65" s="807"/>
    </row>
    <row r="66" spans="2:18" ht="12" customHeight="1" thickBot="1" x14ac:dyDescent="0.25">
      <c r="B66" s="307"/>
      <c r="D66" s="307"/>
      <c r="G66" s="307"/>
      <c r="H66" s="308"/>
      <c r="I66" s="307"/>
    </row>
    <row r="67" spans="2:18" s="312" customFormat="1" ht="15" customHeight="1" x14ac:dyDescent="0.2">
      <c r="B67" s="327">
        <v>4</v>
      </c>
      <c r="C67" s="326" t="s">
        <v>197</v>
      </c>
      <c r="D67" s="325">
        <v>2</v>
      </c>
      <c r="E67" s="324">
        <v>3583</v>
      </c>
      <c r="F67" s="323">
        <v>2</v>
      </c>
      <c r="G67" s="323">
        <v>5</v>
      </c>
      <c r="H67" s="802">
        <v>9</v>
      </c>
      <c r="I67" s="803"/>
      <c r="K67" s="327" t="s">
        <v>18</v>
      </c>
      <c r="L67" s="326" t="s">
        <v>18</v>
      </c>
      <c r="M67" s="325" t="s">
        <v>18</v>
      </c>
      <c r="N67" s="324" t="s">
        <v>18</v>
      </c>
      <c r="O67" s="323" t="s">
        <v>18</v>
      </c>
      <c r="P67" s="323" t="s">
        <v>18</v>
      </c>
      <c r="Q67" s="802" t="s">
        <v>18</v>
      </c>
      <c r="R67" s="803"/>
    </row>
    <row r="68" spans="2:18" s="312" customFormat="1" ht="15" customHeight="1" x14ac:dyDescent="0.2">
      <c r="B68" s="321">
        <v>5</v>
      </c>
      <c r="C68" s="322" t="s">
        <v>199</v>
      </c>
      <c r="D68" s="318">
        <v>2</v>
      </c>
      <c r="E68" s="320">
        <v>1843</v>
      </c>
      <c r="F68" s="319">
        <v>10</v>
      </c>
      <c r="G68" s="319">
        <v>28</v>
      </c>
      <c r="H68" s="804"/>
      <c r="I68" s="805"/>
      <c r="K68" s="321" t="s">
        <v>18</v>
      </c>
      <c r="L68" s="322" t="s">
        <v>18</v>
      </c>
      <c r="M68" s="318" t="s">
        <v>18</v>
      </c>
      <c r="N68" s="320" t="s">
        <v>18</v>
      </c>
      <c r="O68" s="319" t="s">
        <v>18</v>
      </c>
      <c r="P68" s="319" t="s">
        <v>18</v>
      </c>
      <c r="Q68" s="804"/>
      <c r="R68" s="805"/>
    </row>
    <row r="69" spans="2:18" s="312" customFormat="1" ht="15" customHeight="1" x14ac:dyDescent="0.2">
      <c r="B69" s="321">
        <v>6</v>
      </c>
      <c r="C69" s="322" t="s">
        <v>265</v>
      </c>
      <c r="D69" s="318">
        <v>2</v>
      </c>
      <c r="E69" s="320">
        <v>965</v>
      </c>
      <c r="F69" s="319">
        <v>12</v>
      </c>
      <c r="G69" s="319">
        <v>36</v>
      </c>
      <c r="H69" s="804"/>
      <c r="I69" s="805"/>
      <c r="K69" s="321" t="s">
        <v>18</v>
      </c>
      <c r="L69" s="322" t="s">
        <v>18</v>
      </c>
      <c r="M69" s="318" t="s">
        <v>18</v>
      </c>
      <c r="N69" s="320" t="s">
        <v>18</v>
      </c>
      <c r="O69" s="319" t="s">
        <v>18</v>
      </c>
      <c r="P69" s="319" t="s">
        <v>18</v>
      </c>
      <c r="Q69" s="804"/>
      <c r="R69" s="805"/>
    </row>
    <row r="70" spans="2:18" s="312" customFormat="1" ht="15" customHeight="1" x14ac:dyDescent="0.2">
      <c r="B70" s="321"/>
      <c r="C70" s="320"/>
      <c r="D70" s="318"/>
      <c r="E70" s="320"/>
      <c r="F70" s="319"/>
      <c r="G70" s="319"/>
      <c r="H70" s="804"/>
      <c r="I70" s="805"/>
      <c r="K70" s="321"/>
      <c r="L70" s="320"/>
      <c r="M70" s="318"/>
      <c r="N70" s="320"/>
      <c r="O70" s="319"/>
      <c r="P70" s="319"/>
      <c r="Q70" s="804"/>
      <c r="R70" s="805"/>
    </row>
    <row r="71" spans="2:18" s="312" customFormat="1" ht="15" customHeight="1" x14ac:dyDescent="0.2">
      <c r="B71" s="321"/>
      <c r="C71" s="320"/>
      <c r="D71" s="318"/>
      <c r="E71" s="320"/>
      <c r="F71" s="319"/>
      <c r="G71" s="319"/>
      <c r="H71" s="804"/>
      <c r="I71" s="805"/>
      <c r="K71" s="321"/>
      <c r="L71" s="320"/>
      <c r="M71" s="318"/>
      <c r="N71" s="320"/>
      <c r="O71" s="319"/>
      <c r="P71" s="319"/>
      <c r="Q71" s="804"/>
      <c r="R71" s="805"/>
    </row>
    <row r="72" spans="2:18" ht="21" thickBot="1" x14ac:dyDescent="0.35">
      <c r="B72" s="811" t="s">
        <v>68</v>
      </c>
      <c r="C72" s="812"/>
      <c r="D72" s="813"/>
      <c r="E72" s="316">
        <v>6391</v>
      </c>
      <c r="F72" s="315">
        <v>24</v>
      </c>
      <c r="G72" s="314"/>
      <c r="H72" s="806"/>
      <c r="I72" s="807"/>
      <c r="J72" s="317"/>
      <c r="K72" s="811" t="s">
        <v>18</v>
      </c>
      <c r="L72" s="812"/>
      <c r="M72" s="813"/>
      <c r="N72" s="316" t="s">
        <v>18</v>
      </c>
      <c r="O72" s="315" t="s">
        <v>18</v>
      </c>
      <c r="P72" s="314"/>
      <c r="Q72" s="806"/>
      <c r="R72" s="807"/>
    </row>
    <row r="73" spans="2:18" ht="12" customHeight="1" thickBot="1" x14ac:dyDescent="0.25">
      <c r="B73" s="307"/>
      <c r="D73" s="307"/>
      <c r="G73" s="307"/>
      <c r="H73" s="308"/>
      <c r="I73" s="307"/>
    </row>
    <row r="74" spans="2:18" s="312" customFormat="1" ht="15" customHeight="1" x14ac:dyDescent="0.2">
      <c r="B74" s="327">
        <v>28</v>
      </c>
      <c r="C74" s="326" t="s">
        <v>264</v>
      </c>
      <c r="D74" s="325">
        <v>10</v>
      </c>
      <c r="E74" s="324">
        <v>2285</v>
      </c>
      <c r="F74" s="323">
        <v>7</v>
      </c>
      <c r="G74" s="323">
        <v>19</v>
      </c>
      <c r="H74" s="802">
        <v>10</v>
      </c>
      <c r="I74" s="803"/>
      <c r="K74" s="327" t="s">
        <v>18</v>
      </c>
      <c r="L74" s="326" t="s">
        <v>18</v>
      </c>
      <c r="M74" s="325" t="s">
        <v>18</v>
      </c>
      <c r="N74" s="324" t="s">
        <v>18</v>
      </c>
      <c r="O74" s="323" t="s">
        <v>18</v>
      </c>
      <c r="P74" s="323" t="s">
        <v>18</v>
      </c>
      <c r="Q74" s="802" t="s">
        <v>18</v>
      </c>
      <c r="R74" s="803"/>
    </row>
    <row r="75" spans="2:18" s="312" customFormat="1" ht="15" customHeight="1" x14ac:dyDescent="0.2">
      <c r="B75" s="321">
        <v>29</v>
      </c>
      <c r="C75" s="322" t="s">
        <v>263</v>
      </c>
      <c r="D75" s="318">
        <v>10</v>
      </c>
      <c r="E75" s="320">
        <v>1423</v>
      </c>
      <c r="F75" s="319">
        <v>12</v>
      </c>
      <c r="G75" s="319">
        <v>35</v>
      </c>
      <c r="H75" s="804"/>
      <c r="I75" s="805"/>
      <c r="K75" s="321" t="s">
        <v>18</v>
      </c>
      <c r="L75" s="322" t="s">
        <v>18</v>
      </c>
      <c r="M75" s="318" t="s">
        <v>18</v>
      </c>
      <c r="N75" s="320" t="s">
        <v>18</v>
      </c>
      <c r="O75" s="319" t="s">
        <v>18</v>
      </c>
      <c r="P75" s="319" t="s">
        <v>18</v>
      </c>
      <c r="Q75" s="804"/>
      <c r="R75" s="805"/>
    </row>
    <row r="76" spans="2:18" s="312" customFormat="1" ht="15" customHeight="1" x14ac:dyDescent="0.2">
      <c r="B76" s="321">
        <v>30</v>
      </c>
      <c r="C76" s="322" t="s">
        <v>262</v>
      </c>
      <c r="D76" s="318">
        <v>10</v>
      </c>
      <c r="E76" s="320">
        <v>2122</v>
      </c>
      <c r="F76" s="319">
        <v>6</v>
      </c>
      <c r="G76" s="319">
        <v>17</v>
      </c>
      <c r="H76" s="804"/>
      <c r="I76" s="805"/>
      <c r="K76" s="321" t="s">
        <v>18</v>
      </c>
      <c r="L76" s="322" t="s">
        <v>18</v>
      </c>
      <c r="M76" s="318" t="s">
        <v>18</v>
      </c>
      <c r="N76" s="320" t="s">
        <v>18</v>
      </c>
      <c r="O76" s="319" t="s">
        <v>18</v>
      </c>
      <c r="P76" s="319" t="s">
        <v>18</v>
      </c>
      <c r="Q76" s="804"/>
      <c r="R76" s="805"/>
    </row>
    <row r="77" spans="2:18" s="312" customFormat="1" ht="15" customHeight="1" x14ac:dyDescent="0.2">
      <c r="B77" s="321"/>
      <c r="C77" s="320"/>
      <c r="D77" s="318"/>
      <c r="E77" s="320"/>
      <c r="F77" s="319"/>
      <c r="G77" s="319"/>
      <c r="H77" s="804"/>
      <c r="I77" s="805"/>
      <c r="K77" s="321"/>
      <c r="L77" s="320"/>
      <c r="M77" s="318"/>
      <c r="N77" s="320"/>
      <c r="O77" s="319"/>
      <c r="P77" s="319"/>
      <c r="Q77" s="804"/>
      <c r="R77" s="805"/>
    </row>
    <row r="78" spans="2:18" s="312" customFormat="1" ht="15" customHeight="1" x14ac:dyDescent="0.2">
      <c r="B78" s="321"/>
      <c r="C78" s="320"/>
      <c r="D78" s="318"/>
      <c r="E78" s="320"/>
      <c r="F78" s="319"/>
      <c r="G78" s="319"/>
      <c r="H78" s="804"/>
      <c r="I78" s="805"/>
      <c r="K78" s="321"/>
      <c r="L78" s="320"/>
      <c r="M78" s="318"/>
      <c r="N78" s="320"/>
      <c r="O78" s="319"/>
      <c r="P78" s="319"/>
      <c r="Q78" s="804"/>
      <c r="R78" s="805"/>
    </row>
    <row r="79" spans="2:18" ht="21" thickBot="1" x14ac:dyDescent="0.35">
      <c r="B79" s="811" t="s">
        <v>261</v>
      </c>
      <c r="C79" s="812"/>
      <c r="D79" s="813"/>
      <c r="E79" s="316">
        <v>5830</v>
      </c>
      <c r="F79" s="315">
        <v>25</v>
      </c>
      <c r="G79" s="314"/>
      <c r="H79" s="806"/>
      <c r="I79" s="807"/>
      <c r="J79" s="317"/>
      <c r="K79" s="811" t="s">
        <v>18</v>
      </c>
      <c r="L79" s="812"/>
      <c r="M79" s="813"/>
      <c r="N79" s="316" t="s">
        <v>18</v>
      </c>
      <c r="O79" s="315" t="s">
        <v>18</v>
      </c>
      <c r="P79" s="314"/>
      <c r="Q79" s="806"/>
      <c r="R79" s="807"/>
    </row>
    <row r="81" spans="2:18" s="312" customFormat="1" x14ac:dyDescent="0.2">
      <c r="B81" s="313"/>
      <c r="C81" s="313" t="s">
        <v>246</v>
      </c>
      <c r="D81" s="313"/>
      <c r="F81" s="309"/>
      <c r="G81" s="313" t="s">
        <v>245</v>
      </c>
      <c r="H81" s="313"/>
      <c r="I81" s="313"/>
      <c r="L81" s="313" t="s">
        <v>244</v>
      </c>
      <c r="O81" s="309"/>
      <c r="P81" s="313" t="s">
        <v>243</v>
      </c>
      <c r="Q81" s="313" t="s">
        <v>260</v>
      </c>
    </row>
    <row r="82" spans="2:18" s="312" customFormat="1" x14ac:dyDescent="0.2">
      <c r="B82" s="313"/>
      <c r="C82" s="313" t="s">
        <v>241</v>
      </c>
      <c r="D82" s="313"/>
      <c r="F82" s="309"/>
      <c r="G82" s="313" t="s">
        <v>242</v>
      </c>
      <c r="H82" s="313"/>
      <c r="I82" s="313"/>
      <c r="L82" s="313" t="s">
        <v>241</v>
      </c>
      <c r="O82" s="309"/>
    </row>
    <row r="83" spans="2:18" s="312" customFormat="1" x14ac:dyDescent="0.2">
      <c r="B83" s="313"/>
      <c r="C83" s="313"/>
      <c r="D83" s="313"/>
      <c r="F83" s="309"/>
      <c r="G83" s="313"/>
      <c r="H83" s="313"/>
      <c r="I83" s="313"/>
      <c r="L83" s="313"/>
      <c r="O83" s="309"/>
    </row>
    <row r="84" spans="2:18" s="312" customFormat="1" x14ac:dyDescent="0.2">
      <c r="B84" s="313"/>
      <c r="C84" s="313"/>
      <c r="D84" s="313"/>
      <c r="F84" s="309"/>
      <c r="G84" s="313"/>
      <c r="H84" s="313"/>
      <c r="I84" s="313"/>
      <c r="L84" s="313"/>
      <c r="O84" s="309"/>
    </row>
    <row r="85" spans="2:18" s="312" customFormat="1" ht="18" x14ac:dyDescent="0.25">
      <c r="B85" s="313"/>
      <c r="C85" s="313"/>
      <c r="D85" s="340" t="s">
        <v>259</v>
      </c>
      <c r="F85" s="309"/>
      <c r="G85" s="313"/>
      <c r="H85" s="313"/>
      <c r="I85" s="313"/>
      <c r="L85" s="313"/>
      <c r="O85" s="309"/>
    </row>
    <row r="86" spans="2:18" s="312" customFormat="1" ht="18" x14ac:dyDescent="0.25">
      <c r="B86" s="313"/>
      <c r="C86" s="313"/>
      <c r="D86" s="340" t="s">
        <v>258</v>
      </c>
      <c r="F86" s="309"/>
      <c r="G86" s="313"/>
      <c r="H86" s="313"/>
      <c r="I86" s="313"/>
      <c r="L86" s="313"/>
      <c r="O86" s="309"/>
    </row>
    <row r="87" spans="2:18" s="312" customFormat="1" x14ac:dyDescent="0.2">
      <c r="B87" s="313"/>
      <c r="C87" s="313"/>
      <c r="D87" s="313"/>
      <c r="F87" s="309"/>
      <c r="G87" s="313"/>
      <c r="H87" s="313"/>
      <c r="I87" s="313"/>
      <c r="L87" s="313"/>
      <c r="O87" s="309"/>
    </row>
    <row r="88" spans="2:18" ht="26.25" x14ac:dyDescent="0.4">
      <c r="B88" s="342" t="s">
        <v>257</v>
      </c>
      <c r="C88" s="317"/>
      <c r="D88" s="340"/>
      <c r="E88" s="317"/>
      <c r="F88" s="335"/>
      <c r="G88" s="340"/>
      <c r="H88" s="341"/>
      <c r="I88" s="340"/>
      <c r="J88" s="339" t="s">
        <v>256</v>
      </c>
      <c r="K88" s="317"/>
      <c r="L88" s="317"/>
      <c r="M88" s="317"/>
      <c r="N88" s="333" t="s">
        <v>255</v>
      </c>
      <c r="O88" s="335"/>
      <c r="P88" s="317"/>
      <c r="Q88" s="338"/>
      <c r="R88" s="317"/>
    </row>
    <row r="89" spans="2:18" ht="18" x14ac:dyDescent="0.25">
      <c r="B89" s="336" t="s">
        <v>254</v>
      </c>
      <c r="C89" s="333"/>
      <c r="D89" s="337"/>
      <c r="E89" s="337" t="s">
        <v>253</v>
      </c>
      <c r="F89" s="335"/>
      <c r="G89" s="337"/>
      <c r="H89" s="313"/>
      <c r="I89" s="336" t="s">
        <v>252</v>
      </c>
      <c r="J89" s="333"/>
      <c r="K89" s="333" t="s">
        <v>251</v>
      </c>
      <c r="L89" s="333"/>
      <c r="M89" s="333"/>
      <c r="N89" s="333"/>
      <c r="O89" s="335" t="s">
        <v>250</v>
      </c>
      <c r="P89" s="334" t="s">
        <v>21</v>
      </c>
      <c r="R89" s="333"/>
    </row>
    <row r="90" spans="2:18" ht="12" customHeight="1" thickBot="1" x14ac:dyDescent="0.25"/>
    <row r="91" spans="2:18" s="328" customFormat="1" ht="26.25" customHeight="1" thickBot="1" x14ac:dyDescent="0.3">
      <c r="B91" s="331" t="s">
        <v>25</v>
      </c>
      <c r="C91" s="329" t="s">
        <v>3</v>
      </c>
      <c r="D91" s="329" t="s">
        <v>34</v>
      </c>
      <c r="E91" s="329" t="s">
        <v>249</v>
      </c>
      <c r="F91" s="330" t="s">
        <v>36</v>
      </c>
      <c r="G91" s="329" t="s">
        <v>248</v>
      </c>
      <c r="H91" s="794" t="s">
        <v>247</v>
      </c>
      <c r="I91" s="795"/>
      <c r="J91" s="332"/>
      <c r="K91" s="331" t="s">
        <v>25</v>
      </c>
      <c r="L91" s="329" t="s">
        <v>3</v>
      </c>
      <c r="M91" s="329" t="s">
        <v>34</v>
      </c>
      <c r="N91" s="329" t="s">
        <v>249</v>
      </c>
      <c r="O91" s="330" t="s">
        <v>36</v>
      </c>
      <c r="P91" s="329" t="s">
        <v>248</v>
      </c>
      <c r="Q91" s="794" t="s">
        <v>247</v>
      </c>
      <c r="R91" s="795"/>
    </row>
    <row r="92" spans="2:18" ht="12" customHeight="1" thickBot="1" x14ac:dyDescent="0.25">
      <c r="C92" s="307" t="s">
        <v>18</v>
      </c>
      <c r="K92" s="310"/>
      <c r="M92" s="310"/>
      <c r="P92" s="310"/>
      <c r="Q92" s="311"/>
      <c r="R92" s="310"/>
    </row>
    <row r="93" spans="2:18" s="312" customFormat="1" ht="15" customHeight="1" x14ac:dyDescent="0.2">
      <c r="B93" s="327" t="s">
        <v>18</v>
      </c>
      <c r="C93" s="326" t="s">
        <v>18</v>
      </c>
      <c r="D93" s="325" t="s">
        <v>18</v>
      </c>
      <c r="E93" s="324" t="s">
        <v>18</v>
      </c>
      <c r="F93" s="323" t="s">
        <v>18</v>
      </c>
      <c r="G93" s="323" t="s">
        <v>18</v>
      </c>
      <c r="H93" s="802" t="s">
        <v>18</v>
      </c>
      <c r="I93" s="803"/>
      <c r="K93" s="327" t="s">
        <v>18</v>
      </c>
      <c r="L93" s="326" t="s">
        <v>18</v>
      </c>
      <c r="M93" s="325" t="s">
        <v>18</v>
      </c>
      <c r="N93" s="324" t="s">
        <v>18</v>
      </c>
      <c r="O93" s="323" t="s">
        <v>18</v>
      </c>
      <c r="P93" s="323" t="s">
        <v>18</v>
      </c>
      <c r="Q93" s="802" t="s">
        <v>18</v>
      </c>
      <c r="R93" s="803"/>
    </row>
    <row r="94" spans="2:18" s="312" customFormat="1" ht="15" customHeight="1" x14ac:dyDescent="0.2">
      <c r="B94" s="321" t="s">
        <v>18</v>
      </c>
      <c r="C94" s="322" t="s">
        <v>18</v>
      </c>
      <c r="D94" s="318" t="s">
        <v>18</v>
      </c>
      <c r="E94" s="320" t="s">
        <v>18</v>
      </c>
      <c r="F94" s="319" t="s">
        <v>18</v>
      </c>
      <c r="G94" s="319" t="s">
        <v>18</v>
      </c>
      <c r="H94" s="804"/>
      <c r="I94" s="805"/>
      <c r="K94" s="321" t="s">
        <v>18</v>
      </c>
      <c r="L94" s="322" t="s">
        <v>18</v>
      </c>
      <c r="M94" s="318" t="s">
        <v>18</v>
      </c>
      <c r="N94" s="320" t="s">
        <v>18</v>
      </c>
      <c r="O94" s="319" t="s">
        <v>18</v>
      </c>
      <c r="P94" s="319" t="s">
        <v>18</v>
      </c>
      <c r="Q94" s="804"/>
      <c r="R94" s="805"/>
    </row>
    <row r="95" spans="2:18" s="312" customFormat="1" ht="15" customHeight="1" x14ac:dyDescent="0.2">
      <c r="B95" s="321" t="s">
        <v>18</v>
      </c>
      <c r="C95" s="322" t="s">
        <v>18</v>
      </c>
      <c r="D95" s="318" t="s">
        <v>18</v>
      </c>
      <c r="E95" s="320" t="s">
        <v>18</v>
      </c>
      <c r="F95" s="319" t="s">
        <v>18</v>
      </c>
      <c r="G95" s="319" t="s">
        <v>18</v>
      </c>
      <c r="H95" s="804"/>
      <c r="I95" s="805"/>
      <c r="K95" s="321" t="s">
        <v>18</v>
      </c>
      <c r="L95" s="322" t="s">
        <v>18</v>
      </c>
      <c r="M95" s="318" t="s">
        <v>18</v>
      </c>
      <c r="N95" s="320" t="s">
        <v>18</v>
      </c>
      <c r="O95" s="319" t="s">
        <v>18</v>
      </c>
      <c r="P95" s="319" t="s">
        <v>18</v>
      </c>
      <c r="Q95" s="804"/>
      <c r="R95" s="805"/>
    </row>
    <row r="96" spans="2:18" s="312" customFormat="1" ht="15" customHeight="1" x14ac:dyDescent="0.2">
      <c r="B96" s="321"/>
      <c r="C96" s="320"/>
      <c r="D96" s="318"/>
      <c r="E96" s="320"/>
      <c r="F96" s="319"/>
      <c r="G96" s="319"/>
      <c r="H96" s="804"/>
      <c r="I96" s="805"/>
      <c r="K96" s="321"/>
      <c r="L96" s="320"/>
      <c r="M96" s="318"/>
      <c r="N96" s="320"/>
      <c r="O96" s="319"/>
      <c r="P96" s="319"/>
      <c r="Q96" s="804"/>
      <c r="R96" s="805"/>
    </row>
    <row r="97" spans="2:18" s="312" customFormat="1" ht="15" customHeight="1" x14ac:dyDescent="0.2">
      <c r="B97" s="321"/>
      <c r="C97" s="320"/>
      <c r="D97" s="318"/>
      <c r="E97" s="320"/>
      <c r="F97" s="319"/>
      <c r="G97" s="319"/>
      <c r="H97" s="804"/>
      <c r="I97" s="805"/>
      <c r="K97" s="321"/>
      <c r="L97" s="320"/>
      <c r="M97" s="318"/>
      <c r="N97" s="320"/>
      <c r="O97" s="319"/>
      <c r="P97" s="319"/>
      <c r="Q97" s="804"/>
      <c r="R97" s="805"/>
    </row>
    <row r="98" spans="2:18" ht="21" thickBot="1" x14ac:dyDescent="0.35">
      <c r="B98" s="811" t="s">
        <v>18</v>
      </c>
      <c r="C98" s="812"/>
      <c r="D98" s="813"/>
      <c r="E98" s="316" t="s">
        <v>18</v>
      </c>
      <c r="F98" s="315" t="s">
        <v>18</v>
      </c>
      <c r="G98" s="314"/>
      <c r="H98" s="806"/>
      <c r="I98" s="807"/>
      <c r="J98" s="317"/>
      <c r="K98" s="811" t="s">
        <v>18</v>
      </c>
      <c r="L98" s="812"/>
      <c r="M98" s="813"/>
      <c r="N98" s="316" t="s">
        <v>18</v>
      </c>
      <c r="O98" s="315" t="s">
        <v>18</v>
      </c>
      <c r="P98" s="314"/>
      <c r="Q98" s="806"/>
      <c r="R98" s="807"/>
    </row>
    <row r="99" spans="2:18" ht="12" customHeight="1" thickBot="1" x14ac:dyDescent="0.25">
      <c r="K99" s="310"/>
      <c r="M99" s="310"/>
      <c r="P99" s="310"/>
      <c r="Q99" s="311"/>
      <c r="R99" s="310"/>
    </row>
    <row r="100" spans="2:18" s="312" customFormat="1" ht="15" customHeight="1" x14ac:dyDescent="0.2">
      <c r="B100" s="327" t="s">
        <v>18</v>
      </c>
      <c r="C100" s="326" t="s">
        <v>18</v>
      </c>
      <c r="D100" s="325" t="s">
        <v>18</v>
      </c>
      <c r="E100" s="324" t="s">
        <v>18</v>
      </c>
      <c r="F100" s="323" t="s">
        <v>18</v>
      </c>
      <c r="G100" s="323" t="s">
        <v>18</v>
      </c>
      <c r="H100" s="802" t="s">
        <v>18</v>
      </c>
      <c r="I100" s="803"/>
      <c r="K100" s="327" t="s">
        <v>18</v>
      </c>
      <c r="L100" s="326" t="s">
        <v>18</v>
      </c>
      <c r="M100" s="325" t="s">
        <v>18</v>
      </c>
      <c r="N100" s="324" t="s">
        <v>18</v>
      </c>
      <c r="O100" s="323" t="s">
        <v>18</v>
      </c>
      <c r="P100" s="323" t="s">
        <v>18</v>
      </c>
      <c r="Q100" s="802" t="s">
        <v>18</v>
      </c>
      <c r="R100" s="803"/>
    </row>
    <row r="101" spans="2:18" s="312" customFormat="1" ht="15" customHeight="1" x14ac:dyDescent="0.2">
      <c r="B101" s="321" t="s">
        <v>18</v>
      </c>
      <c r="C101" s="322" t="s">
        <v>18</v>
      </c>
      <c r="D101" s="318" t="s">
        <v>18</v>
      </c>
      <c r="E101" s="320" t="s">
        <v>18</v>
      </c>
      <c r="F101" s="319" t="s">
        <v>18</v>
      </c>
      <c r="G101" s="319" t="s">
        <v>18</v>
      </c>
      <c r="H101" s="804"/>
      <c r="I101" s="805"/>
      <c r="K101" s="321" t="s">
        <v>18</v>
      </c>
      <c r="L101" s="322" t="s">
        <v>18</v>
      </c>
      <c r="M101" s="318" t="s">
        <v>18</v>
      </c>
      <c r="N101" s="320" t="s">
        <v>18</v>
      </c>
      <c r="O101" s="319" t="s">
        <v>18</v>
      </c>
      <c r="P101" s="319" t="s">
        <v>18</v>
      </c>
      <c r="Q101" s="804"/>
      <c r="R101" s="805"/>
    </row>
    <row r="102" spans="2:18" s="312" customFormat="1" ht="15" customHeight="1" x14ac:dyDescent="0.2">
      <c r="B102" s="321" t="s">
        <v>18</v>
      </c>
      <c r="C102" s="322" t="s">
        <v>18</v>
      </c>
      <c r="D102" s="318" t="s">
        <v>18</v>
      </c>
      <c r="E102" s="320" t="s">
        <v>18</v>
      </c>
      <c r="F102" s="319" t="s">
        <v>18</v>
      </c>
      <c r="G102" s="319" t="s">
        <v>18</v>
      </c>
      <c r="H102" s="804"/>
      <c r="I102" s="805"/>
      <c r="K102" s="321" t="s">
        <v>18</v>
      </c>
      <c r="L102" s="322" t="s">
        <v>18</v>
      </c>
      <c r="M102" s="318" t="s">
        <v>18</v>
      </c>
      <c r="N102" s="320" t="s">
        <v>18</v>
      </c>
      <c r="O102" s="319" t="s">
        <v>18</v>
      </c>
      <c r="P102" s="319" t="s">
        <v>18</v>
      </c>
      <c r="Q102" s="804"/>
      <c r="R102" s="805"/>
    </row>
    <row r="103" spans="2:18" s="312" customFormat="1" ht="15" customHeight="1" x14ac:dyDescent="0.2">
      <c r="B103" s="321"/>
      <c r="C103" s="320"/>
      <c r="D103" s="318"/>
      <c r="E103" s="320"/>
      <c r="F103" s="319"/>
      <c r="G103" s="319"/>
      <c r="H103" s="804"/>
      <c r="I103" s="805"/>
      <c r="K103" s="321"/>
      <c r="L103" s="320"/>
      <c r="M103" s="318"/>
      <c r="N103" s="320"/>
      <c r="O103" s="319"/>
      <c r="P103" s="319"/>
      <c r="Q103" s="804"/>
      <c r="R103" s="805"/>
    </row>
    <row r="104" spans="2:18" s="312" customFormat="1" ht="15" customHeight="1" x14ac:dyDescent="0.2">
      <c r="B104" s="321"/>
      <c r="C104" s="320"/>
      <c r="D104" s="318"/>
      <c r="E104" s="320"/>
      <c r="F104" s="319"/>
      <c r="G104" s="319"/>
      <c r="H104" s="804"/>
      <c r="I104" s="805"/>
      <c r="K104" s="321"/>
      <c r="L104" s="320"/>
      <c r="M104" s="318"/>
      <c r="N104" s="320"/>
      <c r="O104" s="319"/>
      <c r="P104" s="319"/>
      <c r="Q104" s="804"/>
      <c r="R104" s="805"/>
    </row>
    <row r="105" spans="2:18" ht="21" thickBot="1" x14ac:dyDescent="0.35">
      <c r="B105" s="811" t="s">
        <v>18</v>
      </c>
      <c r="C105" s="812"/>
      <c r="D105" s="813"/>
      <c r="E105" s="316" t="s">
        <v>18</v>
      </c>
      <c r="F105" s="315" t="s">
        <v>18</v>
      </c>
      <c r="G105" s="314"/>
      <c r="H105" s="806"/>
      <c r="I105" s="807"/>
      <c r="J105" s="317"/>
      <c r="K105" s="811" t="s">
        <v>18</v>
      </c>
      <c r="L105" s="812"/>
      <c r="M105" s="813"/>
      <c r="N105" s="316" t="s">
        <v>18</v>
      </c>
      <c r="O105" s="315" t="s">
        <v>18</v>
      </c>
      <c r="P105" s="314"/>
      <c r="Q105" s="806"/>
      <c r="R105" s="807"/>
    </row>
    <row r="106" spans="2:18" ht="12" customHeight="1" thickBot="1" x14ac:dyDescent="0.25">
      <c r="K106" s="310"/>
      <c r="M106" s="310"/>
      <c r="P106" s="310"/>
      <c r="Q106" s="311"/>
      <c r="R106" s="310"/>
    </row>
    <row r="107" spans="2:18" s="312" customFormat="1" ht="15" customHeight="1" x14ac:dyDescent="0.2">
      <c r="B107" s="327" t="s">
        <v>18</v>
      </c>
      <c r="C107" s="326" t="s">
        <v>18</v>
      </c>
      <c r="D107" s="325" t="s">
        <v>18</v>
      </c>
      <c r="E107" s="324" t="s">
        <v>18</v>
      </c>
      <c r="F107" s="323" t="s">
        <v>18</v>
      </c>
      <c r="G107" s="323" t="s">
        <v>18</v>
      </c>
      <c r="H107" s="802" t="s">
        <v>18</v>
      </c>
      <c r="I107" s="803"/>
      <c r="K107" s="327" t="s">
        <v>18</v>
      </c>
      <c r="L107" s="326" t="s">
        <v>18</v>
      </c>
      <c r="M107" s="325" t="s">
        <v>18</v>
      </c>
      <c r="N107" s="324" t="s">
        <v>18</v>
      </c>
      <c r="O107" s="323" t="s">
        <v>18</v>
      </c>
      <c r="P107" s="323" t="s">
        <v>18</v>
      </c>
      <c r="Q107" s="802" t="s">
        <v>18</v>
      </c>
      <c r="R107" s="803"/>
    </row>
    <row r="108" spans="2:18" s="312" customFormat="1" ht="15" customHeight="1" x14ac:dyDescent="0.2">
      <c r="B108" s="321" t="s">
        <v>18</v>
      </c>
      <c r="C108" s="322" t="s">
        <v>18</v>
      </c>
      <c r="D108" s="318" t="s">
        <v>18</v>
      </c>
      <c r="E108" s="320" t="s">
        <v>18</v>
      </c>
      <c r="F108" s="319" t="s">
        <v>18</v>
      </c>
      <c r="G108" s="319" t="s">
        <v>18</v>
      </c>
      <c r="H108" s="804"/>
      <c r="I108" s="805"/>
      <c r="K108" s="321" t="s">
        <v>18</v>
      </c>
      <c r="L108" s="322" t="s">
        <v>18</v>
      </c>
      <c r="M108" s="318" t="s">
        <v>18</v>
      </c>
      <c r="N108" s="320" t="s">
        <v>18</v>
      </c>
      <c r="O108" s="319" t="s">
        <v>18</v>
      </c>
      <c r="P108" s="319" t="s">
        <v>18</v>
      </c>
      <c r="Q108" s="804"/>
      <c r="R108" s="805"/>
    </row>
    <row r="109" spans="2:18" s="312" customFormat="1" ht="15" customHeight="1" x14ac:dyDescent="0.2">
      <c r="B109" s="321" t="s">
        <v>18</v>
      </c>
      <c r="C109" s="322" t="s">
        <v>18</v>
      </c>
      <c r="D109" s="318" t="s">
        <v>18</v>
      </c>
      <c r="E109" s="320" t="s">
        <v>18</v>
      </c>
      <c r="F109" s="319" t="s">
        <v>18</v>
      </c>
      <c r="G109" s="319" t="s">
        <v>18</v>
      </c>
      <c r="H109" s="804"/>
      <c r="I109" s="805"/>
      <c r="K109" s="321" t="s">
        <v>18</v>
      </c>
      <c r="L109" s="322" t="s">
        <v>18</v>
      </c>
      <c r="M109" s="318" t="s">
        <v>18</v>
      </c>
      <c r="N109" s="320" t="s">
        <v>18</v>
      </c>
      <c r="O109" s="319" t="s">
        <v>18</v>
      </c>
      <c r="P109" s="319" t="s">
        <v>18</v>
      </c>
      <c r="Q109" s="804"/>
      <c r="R109" s="805"/>
    </row>
    <row r="110" spans="2:18" s="312" customFormat="1" ht="15" customHeight="1" x14ac:dyDescent="0.2">
      <c r="B110" s="321"/>
      <c r="C110" s="320"/>
      <c r="D110" s="318"/>
      <c r="E110" s="320"/>
      <c r="F110" s="319"/>
      <c r="G110" s="319"/>
      <c r="H110" s="804"/>
      <c r="I110" s="805"/>
      <c r="K110" s="321"/>
      <c r="L110" s="320"/>
      <c r="M110" s="318"/>
      <c r="N110" s="320"/>
      <c r="O110" s="319"/>
      <c r="P110" s="319"/>
      <c r="Q110" s="804"/>
      <c r="R110" s="805"/>
    </row>
    <row r="111" spans="2:18" s="312" customFormat="1" ht="15" customHeight="1" x14ac:dyDescent="0.2">
      <c r="B111" s="321"/>
      <c r="C111" s="320"/>
      <c r="D111" s="318"/>
      <c r="E111" s="320"/>
      <c r="F111" s="319"/>
      <c r="G111" s="319"/>
      <c r="H111" s="804"/>
      <c r="I111" s="805"/>
      <c r="K111" s="321"/>
      <c r="L111" s="320"/>
      <c r="M111" s="318"/>
      <c r="N111" s="320"/>
      <c r="O111" s="319"/>
      <c r="P111" s="319"/>
      <c r="Q111" s="804"/>
      <c r="R111" s="805"/>
    </row>
    <row r="112" spans="2:18" ht="21" thickBot="1" x14ac:dyDescent="0.35">
      <c r="B112" s="811" t="s">
        <v>18</v>
      </c>
      <c r="C112" s="812"/>
      <c r="D112" s="813"/>
      <c r="E112" s="316" t="s">
        <v>18</v>
      </c>
      <c r="F112" s="315" t="s">
        <v>18</v>
      </c>
      <c r="G112" s="314"/>
      <c r="H112" s="806"/>
      <c r="I112" s="807"/>
      <c r="J112" s="317"/>
      <c r="K112" s="811" t="s">
        <v>18</v>
      </c>
      <c r="L112" s="812"/>
      <c r="M112" s="813"/>
      <c r="N112" s="316" t="s">
        <v>18</v>
      </c>
      <c r="O112" s="315" t="s">
        <v>18</v>
      </c>
      <c r="P112" s="314"/>
      <c r="Q112" s="806"/>
      <c r="R112" s="807"/>
    </row>
    <row r="113" spans="2:18" ht="12" customHeight="1" thickBot="1" x14ac:dyDescent="0.25">
      <c r="K113" s="310"/>
      <c r="M113" s="310"/>
      <c r="P113" s="310"/>
      <c r="Q113" s="311"/>
      <c r="R113" s="310"/>
    </row>
    <row r="114" spans="2:18" s="312" customFormat="1" ht="15" customHeight="1" x14ac:dyDescent="0.2">
      <c r="B114" s="327" t="s">
        <v>18</v>
      </c>
      <c r="C114" s="326" t="s">
        <v>18</v>
      </c>
      <c r="D114" s="325" t="s">
        <v>18</v>
      </c>
      <c r="E114" s="324" t="s">
        <v>18</v>
      </c>
      <c r="F114" s="323" t="s">
        <v>18</v>
      </c>
      <c r="G114" s="323" t="s">
        <v>18</v>
      </c>
      <c r="H114" s="802" t="s">
        <v>18</v>
      </c>
      <c r="I114" s="803"/>
      <c r="K114" s="327" t="s">
        <v>18</v>
      </c>
      <c r="L114" s="326" t="s">
        <v>18</v>
      </c>
      <c r="M114" s="325" t="s">
        <v>18</v>
      </c>
      <c r="N114" s="324" t="s">
        <v>18</v>
      </c>
      <c r="O114" s="323" t="s">
        <v>18</v>
      </c>
      <c r="P114" s="323" t="s">
        <v>18</v>
      </c>
      <c r="Q114" s="802" t="s">
        <v>18</v>
      </c>
      <c r="R114" s="803"/>
    </row>
    <row r="115" spans="2:18" s="312" customFormat="1" ht="15" customHeight="1" x14ac:dyDescent="0.2">
      <c r="B115" s="321" t="s">
        <v>18</v>
      </c>
      <c r="C115" s="322" t="s">
        <v>18</v>
      </c>
      <c r="D115" s="318" t="s">
        <v>18</v>
      </c>
      <c r="E115" s="320" t="s">
        <v>18</v>
      </c>
      <c r="F115" s="319" t="s">
        <v>18</v>
      </c>
      <c r="G115" s="319" t="s">
        <v>18</v>
      </c>
      <c r="H115" s="804"/>
      <c r="I115" s="805"/>
      <c r="K115" s="321" t="s">
        <v>18</v>
      </c>
      <c r="L115" s="322" t="s">
        <v>18</v>
      </c>
      <c r="M115" s="318" t="s">
        <v>18</v>
      </c>
      <c r="N115" s="320" t="s">
        <v>18</v>
      </c>
      <c r="O115" s="319" t="s">
        <v>18</v>
      </c>
      <c r="P115" s="319" t="s">
        <v>18</v>
      </c>
      <c r="Q115" s="804"/>
      <c r="R115" s="805"/>
    </row>
    <row r="116" spans="2:18" s="312" customFormat="1" ht="15" customHeight="1" x14ac:dyDescent="0.2">
      <c r="B116" s="321" t="s">
        <v>18</v>
      </c>
      <c r="C116" s="322" t="s">
        <v>18</v>
      </c>
      <c r="D116" s="318" t="s">
        <v>18</v>
      </c>
      <c r="E116" s="320" t="s">
        <v>18</v>
      </c>
      <c r="F116" s="319" t="s">
        <v>18</v>
      </c>
      <c r="G116" s="319" t="s">
        <v>18</v>
      </c>
      <c r="H116" s="804"/>
      <c r="I116" s="805"/>
      <c r="K116" s="321" t="s">
        <v>18</v>
      </c>
      <c r="L116" s="322" t="s">
        <v>18</v>
      </c>
      <c r="M116" s="318" t="s">
        <v>18</v>
      </c>
      <c r="N116" s="320" t="s">
        <v>18</v>
      </c>
      <c r="O116" s="319" t="s">
        <v>18</v>
      </c>
      <c r="P116" s="319" t="s">
        <v>18</v>
      </c>
      <c r="Q116" s="804"/>
      <c r="R116" s="805"/>
    </row>
    <row r="117" spans="2:18" s="312" customFormat="1" ht="15" customHeight="1" x14ac:dyDescent="0.2">
      <c r="B117" s="321"/>
      <c r="C117" s="320"/>
      <c r="D117" s="318"/>
      <c r="E117" s="320"/>
      <c r="F117" s="319"/>
      <c r="G117" s="319"/>
      <c r="H117" s="804"/>
      <c r="I117" s="805"/>
      <c r="K117" s="321"/>
      <c r="L117" s="320"/>
      <c r="M117" s="318"/>
      <c r="N117" s="320"/>
      <c r="O117" s="319"/>
      <c r="P117" s="319"/>
      <c r="Q117" s="804"/>
      <c r="R117" s="805"/>
    </row>
    <row r="118" spans="2:18" s="312" customFormat="1" ht="15" customHeight="1" x14ac:dyDescent="0.2">
      <c r="B118" s="321"/>
      <c r="C118" s="320"/>
      <c r="D118" s="318"/>
      <c r="E118" s="320"/>
      <c r="F118" s="319"/>
      <c r="G118" s="319"/>
      <c r="H118" s="804"/>
      <c r="I118" s="805"/>
      <c r="K118" s="321"/>
      <c r="L118" s="320"/>
      <c r="M118" s="318"/>
      <c r="N118" s="320"/>
      <c r="O118" s="319"/>
      <c r="P118" s="319"/>
      <c r="Q118" s="804"/>
      <c r="R118" s="805"/>
    </row>
    <row r="119" spans="2:18" ht="21" thickBot="1" x14ac:dyDescent="0.35">
      <c r="B119" s="811" t="s">
        <v>18</v>
      </c>
      <c r="C119" s="812"/>
      <c r="D119" s="813"/>
      <c r="E119" s="316" t="s">
        <v>18</v>
      </c>
      <c r="F119" s="315" t="s">
        <v>18</v>
      </c>
      <c r="G119" s="314"/>
      <c r="H119" s="806"/>
      <c r="I119" s="807"/>
      <c r="J119" s="317"/>
      <c r="K119" s="811" t="s">
        <v>18</v>
      </c>
      <c r="L119" s="812"/>
      <c r="M119" s="813"/>
      <c r="N119" s="316" t="s">
        <v>18</v>
      </c>
      <c r="O119" s="315" t="s">
        <v>18</v>
      </c>
      <c r="P119" s="314"/>
      <c r="Q119" s="806"/>
      <c r="R119" s="807"/>
    </row>
    <row r="120" spans="2:18" ht="12" customHeight="1" thickBot="1" x14ac:dyDescent="0.25">
      <c r="K120" s="310"/>
      <c r="M120" s="310"/>
      <c r="P120" s="310"/>
      <c r="Q120" s="311"/>
      <c r="R120" s="310"/>
    </row>
    <row r="121" spans="2:18" s="312" customFormat="1" ht="15" customHeight="1" x14ac:dyDescent="0.2">
      <c r="B121" s="327" t="s">
        <v>18</v>
      </c>
      <c r="C121" s="326" t="s">
        <v>18</v>
      </c>
      <c r="D121" s="325" t="s">
        <v>18</v>
      </c>
      <c r="E121" s="324" t="s">
        <v>18</v>
      </c>
      <c r="F121" s="323" t="s">
        <v>18</v>
      </c>
      <c r="G121" s="323" t="s">
        <v>18</v>
      </c>
      <c r="H121" s="802" t="s">
        <v>18</v>
      </c>
      <c r="I121" s="803"/>
      <c r="K121" s="327" t="s">
        <v>18</v>
      </c>
      <c r="L121" s="326" t="s">
        <v>18</v>
      </c>
      <c r="M121" s="325" t="s">
        <v>18</v>
      </c>
      <c r="N121" s="324" t="s">
        <v>18</v>
      </c>
      <c r="O121" s="323" t="s">
        <v>18</v>
      </c>
      <c r="P121" s="323" t="s">
        <v>18</v>
      </c>
      <c r="Q121" s="802" t="s">
        <v>18</v>
      </c>
      <c r="R121" s="803"/>
    </row>
    <row r="122" spans="2:18" s="312" customFormat="1" ht="15" customHeight="1" x14ac:dyDescent="0.2">
      <c r="B122" s="321" t="s">
        <v>18</v>
      </c>
      <c r="C122" s="322" t="s">
        <v>18</v>
      </c>
      <c r="D122" s="318" t="s">
        <v>18</v>
      </c>
      <c r="E122" s="320" t="s">
        <v>18</v>
      </c>
      <c r="F122" s="319" t="s">
        <v>18</v>
      </c>
      <c r="G122" s="319" t="s">
        <v>18</v>
      </c>
      <c r="H122" s="804"/>
      <c r="I122" s="805"/>
      <c r="K122" s="321" t="s">
        <v>18</v>
      </c>
      <c r="L122" s="322" t="s">
        <v>18</v>
      </c>
      <c r="M122" s="318" t="s">
        <v>18</v>
      </c>
      <c r="N122" s="320" t="s">
        <v>18</v>
      </c>
      <c r="O122" s="319" t="s">
        <v>18</v>
      </c>
      <c r="P122" s="319" t="s">
        <v>18</v>
      </c>
      <c r="Q122" s="804"/>
      <c r="R122" s="805"/>
    </row>
    <row r="123" spans="2:18" s="312" customFormat="1" ht="15" customHeight="1" x14ac:dyDescent="0.2">
      <c r="B123" s="321" t="s">
        <v>18</v>
      </c>
      <c r="C123" s="322" t="s">
        <v>18</v>
      </c>
      <c r="D123" s="318" t="s">
        <v>18</v>
      </c>
      <c r="E123" s="320" t="s">
        <v>18</v>
      </c>
      <c r="F123" s="319" t="s">
        <v>18</v>
      </c>
      <c r="G123" s="319" t="s">
        <v>18</v>
      </c>
      <c r="H123" s="804"/>
      <c r="I123" s="805"/>
      <c r="K123" s="321" t="s">
        <v>18</v>
      </c>
      <c r="L123" s="322" t="s">
        <v>18</v>
      </c>
      <c r="M123" s="318" t="s">
        <v>18</v>
      </c>
      <c r="N123" s="320" t="s">
        <v>18</v>
      </c>
      <c r="O123" s="319" t="s">
        <v>18</v>
      </c>
      <c r="P123" s="319" t="s">
        <v>18</v>
      </c>
      <c r="Q123" s="804"/>
      <c r="R123" s="805"/>
    </row>
    <row r="124" spans="2:18" s="312" customFormat="1" ht="15" customHeight="1" x14ac:dyDescent="0.2">
      <c r="B124" s="321"/>
      <c r="C124" s="320"/>
      <c r="D124" s="318"/>
      <c r="E124" s="320"/>
      <c r="F124" s="319"/>
      <c r="G124" s="319"/>
      <c r="H124" s="804"/>
      <c r="I124" s="805"/>
      <c r="K124" s="321"/>
      <c r="L124" s="320"/>
      <c r="M124" s="318"/>
      <c r="N124" s="320"/>
      <c r="O124" s="319"/>
      <c r="P124" s="319"/>
      <c r="Q124" s="804"/>
      <c r="R124" s="805"/>
    </row>
    <row r="125" spans="2:18" s="312" customFormat="1" ht="15" customHeight="1" x14ac:dyDescent="0.2">
      <c r="B125" s="321"/>
      <c r="C125" s="320"/>
      <c r="D125" s="318"/>
      <c r="E125" s="320"/>
      <c r="F125" s="319"/>
      <c r="G125" s="319"/>
      <c r="H125" s="804"/>
      <c r="I125" s="805"/>
      <c r="K125" s="321"/>
      <c r="L125" s="320"/>
      <c r="M125" s="318"/>
      <c r="N125" s="320"/>
      <c r="O125" s="319"/>
      <c r="P125" s="319"/>
      <c r="Q125" s="804"/>
      <c r="R125" s="805"/>
    </row>
    <row r="126" spans="2:18" ht="21" thickBot="1" x14ac:dyDescent="0.35">
      <c r="B126" s="811" t="s">
        <v>18</v>
      </c>
      <c r="C126" s="812"/>
      <c r="D126" s="813"/>
      <c r="E126" s="316" t="s">
        <v>18</v>
      </c>
      <c r="F126" s="315" t="s">
        <v>18</v>
      </c>
      <c r="G126" s="314"/>
      <c r="H126" s="806"/>
      <c r="I126" s="807"/>
      <c r="J126" s="317"/>
      <c r="K126" s="811" t="s">
        <v>18</v>
      </c>
      <c r="L126" s="812"/>
      <c r="M126" s="813"/>
      <c r="N126" s="316" t="s">
        <v>18</v>
      </c>
      <c r="O126" s="315" t="s">
        <v>18</v>
      </c>
      <c r="P126" s="314"/>
      <c r="Q126" s="806"/>
      <c r="R126" s="807"/>
    </row>
    <row r="127" spans="2:18" ht="12" customHeight="1" thickBot="1" x14ac:dyDescent="0.25"/>
    <row r="128" spans="2:18" s="312" customFormat="1" ht="15" customHeight="1" x14ac:dyDescent="0.2">
      <c r="B128" s="327" t="s">
        <v>18</v>
      </c>
      <c r="C128" s="326" t="s">
        <v>18</v>
      </c>
      <c r="D128" s="325" t="s">
        <v>18</v>
      </c>
      <c r="E128" s="324" t="s">
        <v>18</v>
      </c>
      <c r="F128" s="323" t="s">
        <v>18</v>
      </c>
      <c r="G128" s="323" t="s">
        <v>18</v>
      </c>
      <c r="H128" s="802" t="s">
        <v>18</v>
      </c>
      <c r="I128" s="803"/>
      <c r="K128" s="327" t="s">
        <v>18</v>
      </c>
      <c r="L128" s="326" t="s">
        <v>18</v>
      </c>
      <c r="M128" s="325" t="s">
        <v>18</v>
      </c>
      <c r="N128" s="324" t="s">
        <v>18</v>
      </c>
      <c r="O128" s="323" t="s">
        <v>18</v>
      </c>
      <c r="P128" s="323" t="s">
        <v>18</v>
      </c>
      <c r="Q128" s="802" t="s">
        <v>18</v>
      </c>
      <c r="R128" s="803"/>
    </row>
    <row r="129" spans="2:18" s="312" customFormat="1" ht="15" customHeight="1" x14ac:dyDescent="0.2">
      <c r="B129" s="321" t="s">
        <v>18</v>
      </c>
      <c r="C129" s="322" t="s">
        <v>18</v>
      </c>
      <c r="D129" s="318" t="s">
        <v>18</v>
      </c>
      <c r="E129" s="320" t="s">
        <v>18</v>
      </c>
      <c r="F129" s="319" t="s">
        <v>18</v>
      </c>
      <c r="G129" s="319" t="s">
        <v>18</v>
      </c>
      <c r="H129" s="804"/>
      <c r="I129" s="805"/>
      <c r="K129" s="321" t="s">
        <v>18</v>
      </c>
      <c r="L129" s="322" t="s">
        <v>18</v>
      </c>
      <c r="M129" s="318" t="s">
        <v>18</v>
      </c>
      <c r="N129" s="320" t="s">
        <v>18</v>
      </c>
      <c r="O129" s="319" t="s">
        <v>18</v>
      </c>
      <c r="P129" s="319" t="s">
        <v>18</v>
      </c>
      <c r="Q129" s="804"/>
      <c r="R129" s="805"/>
    </row>
    <row r="130" spans="2:18" s="312" customFormat="1" ht="15" customHeight="1" x14ac:dyDescent="0.2">
      <c r="B130" s="321" t="s">
        <v>18</v>
      </c>
      <c r="C130" s="322" t="s">
        <v>18</v>
      </c>
      <c r="D130" s="318" t="s">
        <v>18</v>
      </c>
      <c r="E130" s="320" t="s">
        <v>18</v>
      </c>
      <c r="F130" s="319" t="s">
        <v>18</v>
      </c>
      <c r="G130" s="319" t="s">
        <v>18</v>
      </c>
      <c r="H130" s="804"/>
      <c r="I130" s="805"/>
      <c r="K130" s="321" t="s">
        <v>18</v>
      </c>
      <c r="L130" s="322" t="s">
        <v>18</v>
      </c>
      <c r="M130" s="318" t="s">
        <v>18</v>
      </c>
      <c r="N130" s="320" t="s">
        <v>18</v>
      </c>
      <c r="O130" s="319" t="s">
        <v>18</v>
      </c>
      <c r="P130" s="319" t="s">
        <v>18</v>
      </c>
      <c r="Q130" s="804"/>
      <c r="R130" s="805"/>
    </row>
    <row r="131" spans="2:18" s="312" customFormat="1" ht="15" customHeight="1" x14ac:dyDescent="0.2">
      <c r="B131" s="321"/>
      <c r="C131" s="320"/>
      <c r="D131" s="318"/>
      <c r="E131" s="320"/>
      <c r="F131" s="319"/>
      <c r="G131" s="319"/>
      <c r="H131" s="804"/>
      <c r="I131" s="805"/>
      <c r="K131" s="321"/>
      <c r="L131" s="320"/>
      <c r="M131" s="318"/>
      <c r="N131" s="320"/>
      <c r="O131" s="319"/>
      <c r="P131" s="318"/>
      <c r="Q131" s="804"/>
      <c r="R131" s="805"/>
    </row>
    <row r="132" spans="2:18" s="312" customFormat="1" ht="15" customHeight="1" x14ac:dyDescent="0.2">
      <c r="B132" s="321"/>
      <c r="C132" s="320"/>
      <c r="D132" s="318"/>
      <c r="E132" s="320"/>
      <c r="F132" s="319"/>
      <c r="G132" s="319"/>
      <c r="H132" s="804"/>
      <c r="I132" s="805"/>
      <c r="K132" s="321"/>
      <c r="L132" s="320"/>
      <c r="M132" s="318"/>
      <c r="N132" s="320"/>
      <c r="O132" s="319"/>
      <c r="P132" s="318"/>
      <c r="Q132" s="804"/>
      <c r="R132" s="805"/>
    </row>
    <row r="133" spans="2:18" ht="21" thickBot="1" x14ac:dyDescent="0.35">
      <c r="B133" s="811" t="s">
        <v>18</v>
      </c>
      <c r="C133" s="812"/>
      <c r="D133" s="813"/>
      <c r="E133" s="316" t="s">
        <v>18</v>
      </c>
      <c r="F133" s="315" t="s">
        <v>18</v>
      </c>
      <c r="G133" s="314"/>
      <c r="H133" s="806"/>
      <c r="I133" s="807"/>
      <c r="J133" s="317"/>
      <c r="K133" s="811" t="s">
        <v>18</v>
      </c>
      <c r="L133" s="812"/>
      <c r="M133" s="813"/>
      <c r="N133" s="316" t="s">
        <v>18</v>
      </c>
      <c r="O133" s="315" t="s">
        <v>18</v>
      </c>
      <c r="P133" s="314"/>
      <c r="Q133" s="806"/>
      <c r="R133" s="807"/>
    </row>
    <row r="134" spans="2:18" ht="12" customHeight="1" thickBot="1" x14ac:dyDescent="0.25">
      <c r="B134" s="307"/>
      <c r="D134" s="307"/>
      <c r="G134" s="307"/>
      <c r="H134" s="308"/>
      <c r="I134" s="307"/>
    </row>
    <row r="135" spans="2:18" s="312" customFormat="1" ht="15" customHeight="1" x14ac:dyDescent="0.2">
      <c r="B135" s="327" t="s">
        <v>18</v>
      </c>
      <c r="C135" s="326" t="s">
        <v>18</v>
      </c>
      <c r="D135" s="325" t="s">
        <v>18</v>
      </c>
      <c r="E135" s="324" t="s">
        <v>18</v>
      </c>
      <c r="F135" s="323" t="s">
        <v>18</v>
      </c>
      <c r="G135" s="323" t="s">
        <v>18</v>
      </c>
      <c r="H135" s="802" t="s">
        <v>18</v>
      </c>
      <c r="I135" s="803"/>
      <c r="K135" s="327" t="s">
        <v>18</v>
      </c>
      <c r="L135" s="326" t="s">
        <v>18</v>
      </c>
      <c r="M135" s="325" t="s">
        <v>18</v>
      </c>
      <c r="N135" s="324" t="s">
        <v>18</v>
      </c>
      <c r="O135" s="323" t="s">
        <v>18</v>
      </c>
      <c r="P135" s="323" t="s">
        <v>18</v>
      </c>
      <c r="Q135" s="802" t="s">
        <v>18</v>
      </c>
      <c r="R135" s="803"/>
    </row>
    <row r="136" spans="2:18" s="312" customFormat="1" ht="15" customHeight="1" x14ac:dyDescent="0.2">
      <c r="B136" s="321" t="s">
        <v>18</v>
      </c>
      <c r="C136" s="322" t="s">
        <v>18</v>
      </c>
      <c r="D136" s="318" t="s">
        <v>18</v>
      </c>
      <c r="E136" s="320" t="s">
        <v>18</v>
      </c>
      <c r="F136" s="319" t="s">
        <v>18</v>
      </c>
      <c r="G136" s="319" t="s">
        <v>18</v>
      </c>
      <c r="H136" s="804"/>
      <c r="I136" s="805"/>
      <c r="K136" s="321" t="s">
        <v>18</v>
      </c>
      <c r="L136" s="322" t="s">
        <v>18</v>
      </c>
      <c r="M136" s="318" t="s">
        <v>18</v>
      </c>
      <c r="N136" s="320" t="s">
        <v>18</v>
      </c>
      <c r="O136" s="319" t="s">
        <v>18</v>
      </c>
      <c r="P136" s="319" t="s">
        <v>18</v>
      </c>
      <c r="Q136" s="804"/>
      <c r="R136" s="805"/>
    </row>
    <row r="137" spans="2:18" s="312" customFormat="1" ht="15" customHeight="1" x14ac:dyDescent="0.2">
      <c r="B137" s="321" t="s">
        <v>18</v>
      </c>
      <c r="C137" s="322" t="s">
        <v>18</v>
      </c>
      <c r="D137" s="318" t="s">
        <v>18</v>
      </c>
      <c r="E137" s="320" t="s">
        <v>18</v>
      </c>
      <c r="F137" s="319" t="s">
        <v>18</v>
      </c>
      <c r="G137" s="319" t="s">
        <v>18</v>
      </c>
      <c r="H137" s="804"/>
      <c r="I137" s="805"/>
      <c r="K137" s="321" t="s">
        <v>18</v>
      </c>
      <c r="L137" s="322" t="s">
        <v>18</v>
      </c>
      <c r="M137" s="318" t="s">
        <v>18</v>
      </c>
      <c r="N137" s="320" t="s">
        <v>18</v>
      </c>
      <c r="O137" s="319" t="s">
        <v>18</v>
      </c>
      <c r="P137" s="319" t="s">
        <v>18</v>
      </c>
      <c r="Q137" s="804"/>
      <c r="R137" s="805"/>
    </row>
    <row r="138" spans="2:18" s="312" customFormat="1" ht="15" customHeight="1" x14ac:dyDescent="0.2">
      <c r="B138" s="321"/>
      <c r="C138" s="320"/>
      <c r="D138" s="318"/>
      <c r="E138" s="320"/>
      <c r="F138" s="319"/>
      <c r="G138" s="319"/>
      <c r="H138" s="804"/>
      <c r="I138" s="805"/>
      <c r="K138" s="321"/>
      <c r="L138" s="320"/>
      <c r="M138" s="318"/>
      <c r="N138" s="320"/>
      <c r="O138" s="319"/>
      <c r="P138" s="318"/>
      <c r="Q138" s="804"/>
      <c r="R138" s="805"/>
    </row>
    <row r="139" spans="2:18" s="312" customFormat="1" ht="15" customHeight="1" x14ac:dyDescent="0.2">
      <c r="B139" s="321"/>
      <c r="C139" s="320"/>
      <c r="D139" s="318"/>
      <c r="E139" s="320"/>
      <c r="F139" s="319"/>
      <c r="G139" s="319"/>
      <c r="H139" s="804"/>
      <c r="I139" s="805"/>
      <c r="K139" s="321"/>
      <c r="L139" s="320"/>
      <c r="M139" s="318"/>
      <c r="N139" s="320"/>
      <c r="O139" s="319"/>
      <c r="P139" s="318"/>
      <c r="Q139" s="804"/>
      <c r="R139" s="805"/>
    </row>
    <row r="140" spans="2:18" ht="21" thickBot="1" x14ac:dyDescent="0.35">
      <c r="B140" s="811" t="s">
        <v>18</v>
      </c>
      <c r="C140" s="812"/>
      <c r="D140" s="813"/>
      <c r="E140" s="316" t="s">
        <v>18</v>
      </c>
      <c r="F140" s="315" t="s">
        <v>18</v>
      </c>
      <c r="G140" s="314"/>
      <c r="H140" s="806"/>
      <c r="I140" s="807"/>
      <c r="J140" s="317"/>
      <c r="K140" s="811" t="s">
        <v>18</v>
      </c>
      <c r="L140" s="812"/>
      <c r="M140" s="813"/>
      <c r="N140" s="316" t="s">
        <v>18</v>
      </c>
      <c r="O140" s="315" t="s">
        <v>18</v>
      </c>
      <c r="P140" s="314"/>
      <c r="Q140" s="806"/>
      <c r="R140" s="807"/>
    </row>
    <row r="141" spans="2:18" ht="12" customHeight="1" thickBot="1" x14ac:dyDescent="0.25">
      <c r="B141" s="307"/>
      <c r="D141" s="307"/>
      <c r="G141" s="307"/>
      <c r="H141" s="308"/>
      <c r="I141" s="307"/>
    </row>
    <row r="142" spans="2:18" s="312" customFormat="1" ht="15" customHeight="1" x14ac:dyDescent="0.2">
      <c r="B142" s="327" t="s">
        <v>18</v>
      </c>
      <c r="C142" s="326" t="s">
        <v>18</v>
      </c>
      <c r="D142" s="325" t="s">
        <v>18</v>
      </c>
      <c r="E142" s="324" t="s">
        <v>18</v>
      </c>
      <c r="F142" s="323" t="s">
        <v>18</v>
      </c>
      <c r="G142" s="323" t="s">
        <v>18</v>
      </c>
      <c r="H142" s="802" t="s">
        <v>18</v>
      </c>
      <c r="I142" s="803"/>
      <c r="K142" s="327" t="s">
        <v>18</v>
      </c>
      <c r="L142" s="326" t="s">
        <v>18</v>
      </c>
      <c r="M142" s="325" t="s">
        <v>18</v>
      </c>
      <c r="N142" s="324" t="s">
        <v>18</v>
      </c>
      <c r="O142" s="323" t="s">
        <v>18</v>
      </c>
      <c r="P142" s="323" t="s">
        <v>18</v>
      </c>
      <c r="Q142" s="802" t="s">
        <v>18</v>
      </c>
      <c r="R142" s="803"/>
    </row>
    <row r="143" spans="2:18" s="312" customFormat="1" ht="15" customHeight="1" x14ac:dyDescent="0.2">
      <c r="B143" s="321" t="s">
        <v>18</v>
      </c>
      <c r="C143" s="322" t="s">
        <v>18</v>
      </c>
      <c r="D143" s="318" t="s">
        <v>18</v>
      </c>
      <c r="E143" s="320" t="s">
        <v>18</v>
      </c>
      <c r="F143" s="319" t="s">
        <v>18</v>
      </c>
      <c r="G143" s="319" t="s">
        <v>18</v>
      </c>
      <c r="H143" s="804"/>
      <c r="I143" s="805"/>
      <c r="K143" s="321" t="s">
        <v>18</v>
      </c>
      <c r="L143" s="322" t="s">
        <v>18</v>
      </c>
      <c r="M143" s="318" t="s">
        <v>18</v>
      </c>
      <c r="N143" s="320" t="s">
        <v>18</v>
      </c>
      <c r="O143" s="319" t="s">
        <v>18</v>
      </c>
      <c r="P143" s="319" t="s">
        <v>18</v>
      </c>
      <c r="Q143" s="804"/>
      <c r="R143" s="805"/>
    </row>
    <row r="144" spans="2:18" s="312" customFormat="1" ht="15" customHeight="1" x14ac:dyDescent="0.2">
      <c r="B144" s="321" t="s">
        <v>18</v>
      </c>
      <c r="C144" s="322" t="s">
        <v>18</v>
      </c>
      <c r="D144" s="318" t="s">
        <v>18</v>
      </c>
      <c r="E144" s="320" t="s">
        <v>18</v>
      </c>
      <c r="F144" s="319" t="s">
        <v>18</v>
      </c>
      <c r="G144" s="319" t="s">
        <v>18</v>
      </c>
      <c r="H144" s="804"/>
      <c r="I144" s="805"/>
      <c r="K144" s="321" t="s">
        <v>18</v>
      </c>
      <c r="L144" s="322" t="s">
        <v>18</v>
      </c>
      <c r="M144" s="318" t="s">
        <v>18</v>
      </c>
      <c r="N144" s="320" t="s">
        <v>18</v>
      </c>
      <c r="O144" s="319" t="s">
        <v>18</v>
      </c>
      <c r="P144" s="319" t="s">
        <v>18</v>
      </c>
      <c r="Q144" s="804"/>
      <c r="R144" s="805"/>
    </row>
    <row r="145" spans="2:18" s="312" customFormat="1" ht="15" customHeight="1" x14ac:dyDescent="0.2">
      <c r="B145" s="321"/>
      <c r="C145" s="320"/>
      <c r="D145" s="318"/>
      <c r="E145" s="320"/>
      <c r="F145" s="319"/>
      <c r="G145" s="319"/>
      <c r="H145" s="804"/>
      <c r="I145" s="805"/>
      <c r="K145" s="321"/>
      <c r="L145" s="320"/>
      <c r="M145" s="318"/>
      <c r="N145" s="320"/>
      <c r="O145" s="319"/>
      <c r="P145" s="318"/>
      <c r="Q145" s="804"/>
      <c r="R145" s="805"/>
    </row>
    <row r="146" spans="2:18" s="312" customFormat="1" ht="15" customHeight="1" x14ac:dyDescent="0.2">
      <c r="B146" s="321"/>
      <c r="C146" s="320"/>
      <c r="D146" s="318"/>
      <c r="E146" s="320"/>
      <c r="F146" s="319"/>
      <c r="G146" s="319"/>
      <c r="H146" s="804"/>
      <c r="I146" s="805"/>
      <c r="K146" s="321"/>
      <c r="L146" s="320"/>
      <c r="M146" s="318"/>
      <c r="N146" s="320"/>
      <c r="O146" s="319"/>
      <c r="P146" s="318"/>
      <c r="Q146" s="804"/>
      <c r="R146" s="805"/>
    </row>
    <row r="147" spans="2:18" ht="21" thickBot="1" x14ac:dyDescent="0.35">
      <c r="B147" s="811" t="s">
        <v>18</v>
      </c>
      <c r="C147" s="812"/>
      <c r="D147" s="813"/>
      <c r="E147" s="316" t="s">
        <v>18</v>
      </c>
      <c r="F147" s="315" t="s">
        <v>18</v>
      </c>
      <c r="G147" s="314"/>
      <c r="H147" s="806"/>
      <c r="I147" s="807"/>
      <c r="J147" s="317"/>
      <c r="K147" s="811" t="s">
        <v>18</v>
      </c>
      <c r="L147" s="812"/>
      <c r="M147" s="813"/>
      <c r="N147" s="316" t="s">
        <v>18</v>
      </c>
      <c r="O147" s="315" t="s">
        <v>18</v>
      </c>
      <c r="P147" s="314"/>
      <c r="Q147" s="806"/>
      <c r="R147" s="807"/>
    </row>
    <row r="148" spans="2:18" ht="12" customHeight="1" thickBot="1" x14ac:dyDescent="0.25">
      <c r="B148" s="307"/>
      <c r="D148" s="307"/>
      <c r="G148" s="307"/>
      <c r="H148" s="308"/>
      <c r="I148" s="307"/>
    </row>
    <row r="149" spans="2:18" s="312" customFormat="1" ht="15" customHeight="1" x14ac:dyDescent="0.2">
      <c r="B149" s="327" t="s">
        <v>18</v>
      </c>
      <c r="C149" s="326" t="s">
        <v>18</v>
      </c>
      <c r="D149" s="325" t="s">
        <v>18</v>
      </c>
      <c r="E149" s="324" t="s">
        <v>18</v>
      </c>
      <c r="F149" s="323" t="s">
        <v>18</v>
      </c>
      <c r="G149" s="323" t="s">
        <v>18</v>
      </c>
      <c r="H149" s="802" t="s">
        <v>18</v>
      </c>
      <c r="I149" s="803"/>
      <c r="K149" s="327" t="s">
        <v>18</v>
      </c>
      <c r="L149" s="326" t="s">
        <v>18</v>
      </c>
      <c r="M149" s="325" t="s">
        <v>18</v>
      </c>
      <c r="N149" s="324" t="s">
        <v>18</v>
      </c>
      <c r="O149" s="323" t="s">
        <v>18</v>
      </c>
      <c r="P149" s="323" t="s">
        <v>18</v>
      </c>
      <c r="Q149" s="802" t="s">
        <v>18</v>
      </c>
      <c r="R149" s="803"/>
    </row>
    <row r="150" spans="2:18" s="312" customFormat="1" ht="15" customHeight="1" x14ac:dyDescent="0.2">
      <c r="B150" s="321" t="s">
        <v>18</v>
      </c>
      <c r="C150" s="322" t="s">
        <v>18</v>
      </c>
      <c r="D150" s="318" t="s">
        <v>18</v>
      </c>
      <c r="E150" s="320" t="s">
        <v>18</v>
      </c>
      <c r="F150" s="319" t="s">
        <v>18</v>
      </c>
      <c r="G150" s="319" t="s">
        <v>18</v>
      </c>
      <c r="H150" s="804"/>
      <c r="I150" s="805"/>
      <c r="K150" s="321" t="s">
        <v>18</v>
      </c>
      <c r="L150" s="322" t="s">
        <v>18</v>
      </c>
      <c r="M150" s="318" t="s">
        <v>18</v>
      </c>
      <c r="N150" s="320" t="s">
        <v>18</v>
      </c>
      <c r="O150" s="319" t="s">
        <v>18</v>
      </c>
      <c r="P150" s="319" t="s">
        <v>18</v>
      </c>
      <c r="Q150" s="804"/>
      <c r="R150" s="805"/>
    </row>
    <row r="151" spans="2:18" s="312" customFormat="1" ht="15" customHeight="1" x14ac:dyDescent="0.2">
      <c r="B151" s="321" t="s">
        <v>18</v>
      </c>
      <c r="C151" s="322" t="s">
        <v>18</v>
      </c>
      <c r="D151" s="318" t="s">
        <v>18</v>
      </c>
      <c r="E151" s="320" t="s">
        <v>18</v>
      </c>
      <c r="F151" s="319" t="s">
        <v>18</v>
      </c>
      <c r="G151" s="319" t="s">
        <v>18</v>
      </c>
      <c r="H151" s="804"/>
      <c r="I151" s="805"/>
      <c r="K151" s="321" t="s">
        <v>18</v>
      </c>
      <c r="L151" s="322" t="s">
        <v>18</v>
      </c>
      <c r="M151" s="318" t="s">
        <v>18</v>
      </c>
      <c r="N151" s="320" t="s">
        <v>18</v>
      </c>
      <c r="O151" s="319" t="s">
        <v>18</v>
      </c>
      <c r="P151" s="319" t="s">
        <v>18</v>
      </c>
      <c r="Q151" s="804"/>
      <c r="R151" s="805"/>
    </row>
    <row r="152" spans="2:18" s="312" customFormat="1" ht="15" customHeight="1" x14ac:dyDescent="0.2">
      <c r="B152" s="321"/>
      <c r="C152" s="320"/>
      <c r="D152" s="318"/>
      <c r="E152" s="320"/>
      <c r="F152" s="319"/>
      <c r="G152" s="319"/>
      <c r="H152" s="804"/>
      <c r="I152" s="805"/>
      <c r="K152" s="321"/>
      <c r="L152" s="320"/>
      <c r="M152" s="318"/>
      <c r="N152" s="320"/>
      <c r="O152" s="319"/>
      <c r="P152" s="318"/>
      <c r="Q152" s="804"/>
      <c r="R152" s="805"/>
    </row>
    <row r="153" spans="2:18" s="312" customFormat="1" ht="15" customHeight="1" x14ac:dyDescent="0.2">
      <c r="B153" s="321"/>
      <c r="C153" s="320"/>
      <c r="D153" s="318"/>
      <c r="E153" s="320"/>
      <c r="F153" s="319"/>
      <c r="G153" s="319"/>
      <c r="H153" s="804"/>
      <c r="I153" s="805"/>
      <c r="K153" s="321"/>
      <c r="L153" s="320"/>
      <c r="M153" s="318"/>
      <c r="N153" s="320"/>
      <c r="O153" s="319"/>
      <c r="P153" s="318"/>
      <c r="Q153" s="804"/>
      <c r="R153" s="805"/>
    </row>
    <row r="154" spans="2:18" ht="21" thickBot="1" x14ac:dyDescent="0.35">
      <c r="B154" s="811" t="s">
        <v>18</v>
      </c>
      <c r="C154" s="812"/>
      <c r="D154" s="813"/>
      <c r="E154" s="316" t="s">
        <v>18</v>
      </c>
      <c r="F154" s="315" t="s">
        <v>18</v>
      </c>
      <c r="G154" s="314"/>
      <c r="H154" s="806"/>
      <c r="I154" s="807"/>
      <c r="J154" s="317"/>
      <c r="K154" s="811" t="s">
        <v>18</v>
      </c>
      <c r="L154" s="812"/>
      <c r="M154" s="813"/>
      <c r="N154" s="316" t="s">
        <v>18</v>
      </c>
      <c r="O154" s="315" t="s">
        <v>18</v>
      </c>
      <c r="P154" s="314"/>
      <c r="Q154" s="806"/>
      <c r="R154" s="807"/>
    </row>
    <row r="155" spans="2:18" ht="12" customHeight="1" thickBot="1" x14ac:dyDescent="0.25">
      <c r="B155" s="307"/>
      <c r="D155" s="307"/>
      <c r="G155" s="307"/>
      <c r="H155" s="308"/>
      <c r="I155" s="307"/>
    </row>
    <row r="156" spans="2:18" s="312" customFormat="1" ht="15" customHeight="1" x14ac:dyDescent="0.2">
      <c r="B156" s="327" t="s">
        <v>18</v>
      </c>
      <c r="C156" s="326" t="s">
        <v>18</v>
      </c>
      <c r="D156" s="325" t="s">
        <v>18</v>
      </c>
      <c r="E156" s="324" t="s">
        <v>18</v>
      </c>
      <c r="F156" s="323" t="s">
        <v>18</v>
      </c>
      <c r="G156" s="323" t="s">
        <v>18</v>
      </c>
      <c r="H156" s="802" t="s">
        <v>18</v>
      </c>
      <c r="I156" s="803"/>
      <c r="K156" s="327" t="s">
        <v>18</v>
      </c>
      <c r="L156" s="326" t="s">
        <v>18</v>
      </c>
      <c r="M156" s="325" t="s">
        <v>18</v>
      </c>
      <c r="N156" s="324" t="s">
        <v>18</v>
      </c>
      <c r="O156" s="323" t="s">
        <v>18</v>
      </c>
      <c r="P156" s="323" t="s">
        <v>18</v>
      </c>
      <c r="Q156" s="802" t="s">
        <v>18</v>
      </c>
      <c r="R156" s="803"/>
    </row>
    <row r="157" spans="2:18" s="312" customFormat="1" ht="15" customHeight="1" x14ac:dyDescent="0.2">
      <c r="B157" s="321" t="s">
        <v>18</v>
      </c>
      <c r="C157" s="322" t="s">
        <v>18</v>
      </c>
      <c r="D157" s="318" t="s">
        <v>18</v>
      </c>
      <c r="E157" s="320" t="s">
        <v>18</v>
      </c>
      <c r="F157" s="319" t="s">
        <v>18</v>
      </c>
      <c r="G157" s="319" t="s">
        <v>18</v>
      </c>
      <c r="H157" s="804"/>
      <c r="I157" s="805"/>
      <c r="K157" s="321" t="s">
        <v>18</v>
      </c>
      <c r="L157" s="322" t="s">
        <v>18</v>
      </c>
      <c r="M157" s="318" t="s">
        <v>18</v>
      </c>
      <c r="N157" s="320" t="s">
        <v>18</v>
      </c>
      <c r="O157" s="319" t="s">
        <v>18</v>
      </c>
      <c r="P157" s="319" t="s">
        <v>18</v>
      </c>
      <c r="Q157" s="804"/>
      <c r="R157" s="805"/>
    </row>
    <row r="158" spans="2:18" s="312" customFormat="1" ht="15" customHeight="1" x14ac:dyDescent="0.2">
      <c r="B158" s="321" t="s">
        <v>18</v>
      </c>
      <c r="C158" s="322" t="s">
        <v>18</v>
      </c>
      <c r="D158" s="318" t="s">
        <v>18</v>
      </c>
      <c r="E158" s="320" t="s">
        <v>18</v>
      </c>
      <c r="F158" s="319" t="s">
        <v>18</v>
      </c>
      <c r="G158" s="319" t="s">
        <v>18</v>
      </c>
      <c r="H158" s="804"/>
      <c r="I158" s="805"/>
      <c r="K158" s="321" t="s">
        <v>18</v>
      </c>
      <c r="L158" s="322" t="s">
        <v>18</v>
      </c>
      <c r="M158" s="318" t="s">
        <v>18</v>
      </c>
      <c r="N158" s="320" t="s">
        <v>18</v>
      </c>
      <c r="O158" s="319" t="s">
        <v>18</v>
      </c>
      <c r="P158" s="319" t="s">
        <v>18</v>
      </c>
      <c r="Q158" s="804"/>
      <c r="R158" s="805"/>
    </row>
    <row r="159" spans="2:18" s="312" customFormat="1" ht="15" customHeight="1" x14ac:dyDescent="0.2">
      <c r="B159" s="321"/>
      <c r="C159" s="320"/>
      <c r="D159" s="318"/>
      <c r="E159" s="320"/>
      <c r="F159" s="319"/>
      <c r="G159" s="319"/>
      <c r="H159" s="804"/>
      <c r="I159" s="805"/>
      <c r="K159" s="321"/>
      <c r="L159" s="320"/>
      <c r="M159" s="318"/>
      <c r="N159" s="320"/>
      <c r="O159" s="319"/>
      <c r="P159" s="318"/>
      <c r="Q159" s="804"/>
      <c r="R159" s="805"/>
    </row>
    <row r="160" spans="2:18" s="312" customFormat="1" ht="15" customHeight="1" x14ac:dyDescent="0.2">
      <c r="B160" s="321"/>
      <c r="C160" s="320"/>
      <c r="D160" s="318"/>
      <c r="E160" s="320"/>
      <c r="F160" s="319"/>
      <c r="G160" s="319"/>
      <c r="H160" s="804"/>
      <c r="I160" s="805"/>
      <c r="K160" s="321"/>
      <c r="L160" s="320"/>
      <c r="M160" s="318"/>
      <c r="N160" s="320"/>
      <c r="O160" s="319"/>
      <c r="P160" s="318"/>
      <c r="Q160" s="804"/>
      <c r="R160" s="805"/>
    </row>
    <row r="161" spans="2:18" ht="21" thickBot="1" x14ac:dyDescent="0.35">
      <c r="B161" s="811" t="s">
        <v>18</v>
      </c>
      <c r="C161" s="812"/>
      <c r="D161" s="813"/>
      <c r="E161" s="316" t="s">
        <v>18</v>
      </c>
      <c r="F161" s="315" t="s">
        <v>18</v>
      </c>
      <c r="G161" s="314"/>
      <c r="H161" s="806"/>
      <c r="I161" s="807"/>
      <c r="J161" s="317"/>
      <c r="K161" s="811" t="s">
        <v>18</v>
      </c>
      <c r="L161" s="812"/>
      <c r="M161" s="813"/>
      <c r="N161" s="316" t="s">
        <v>18</v>
      </c>
      <c r="O161" s="315" t="s">
        <v>18</v>
      </c>
      <c r="P161" s="314"/>
      <c r="Q161" s="806"/>
      <c r="R161" s="807"/>
    </row>
    <row r="163" spans="2:18" s="312" customFormat="1" x14ac:dyDescent="0.2">
      <c r="B163" s="313"/>
      <c r="C163" s="313" t="s">
        <v>246</v>
      </c>
      <c r="D163" s="313"/>
      <c r="F163" s="309"/>
      <c r="G163" s="313" t="s">
        <v>245</v>
      </c>
      <c r="H163" s="313"/>
      <c r="I163" s="313"/>
      <c r="L163" s="313" t="s">
        <v>244</v>
      </c>
      <c r="O163" s="309"/>
      <c r="P163" s="313" t="s">
        <v>243</v>
      </c>
      <c r="Q163" s="313" t="s">
        <v>18</v>
      </c>
    </row>
    <row r="164" spans="2:18" s="312" customFormat="1" x14ac:dyDescent="0.2">
      <c r="B164" s="313"/>
      <c r="C164" s="313" t="s">
        <v>241</v>
      </c>
      <c r="D164" s="313"/>
      <c r="F164" s="309"/>
      <c r="G164" s="313" t="s">
        <v>242</v>
      </c>
      <c r="H164" s="313"/>
      <c r="I164" s="313"/>
      <c r="L164" s="313" t="s">
        <v>241</v>
      </c>
      <c r="O164" s="309"/>
    </row>
    <row r="165" spans="2:18" s="312" customFormat="1" x14ac:dyDescent="0.2">
      <c r="B165" s="313"/>
      <c r="C165" s="313"/>
      <c r="D165" s="313"/>
      <c r="F165" s="309"/>
      <c r="G165" s="313"/>
      <c r="H165" s="313"/>
      <c r="I165" s="313"/>
      <c r="L165" s="313"/>
      <c r="O165" s="309"/>
    </row>
    <row r="166" spans="2:18" s="312" customFormat="1" x14ac:dyDescent="0.2">
      <c r="B166" s="313"/>
      <c r="C166" s="313"/>
      <c r="D166" s="313"/>
      <c r="F166" s="309"/>
      <c r="G166" s="313"/>
      <c r="H166" s="313"/>
      <c r="I166" s="313"/>
      <c r="L166" s="313"/>
      <c r="O166" s="309"/>
    </row>
    <row r="167" spans="2:18" s="312" customFormat="1" ht="18" x14ac:dyDescent="0.25">
      <c r="B167" s="313"/>
      <c r="C167" s="313"/>
      <c r="D167" s="340" t="s">
        <v>259</v>
      </c>
      <c r="F167" s="309"/>
      <c r="G167" s="313"/>
      <c r="H167" s="313"/>
      <c r="I167" s="313"/>
      <c r="L167" s="313"/>
      <c r="O167" s="309"/>
    </row>
    <row r="168" spans="2:18" s="312" customFormat="1" ht="18" x14ac:dyDescent="0.25">
      <c r="B168" s="313"/>
      <c r="C168" s="313"/>
      <c r="D168" s="340" t="s">
        <v>258</v>
      </c>
      <c r="F168" s="309"/>
      <c r="G168" s="313"/>
      <c r="H168" s="313"/>
      <c r="I168" s="313"/>
      <c r="L168" s="313"/>
      <c r="O168" s="309"/>
    </row>
    <row r="169" spans="2:18" s="312" customFormat="1" x14ac:dyDescent="0.2">
      <c r="B169" s="313"/>
      <c r="C169" s="313"/>
      <c r="D169" s="313"/>
      <c r="F169" s="309"/>
      <c r="G169" s="313"/>
      <c r="H169" s="313"/>
      <c r="I169" s="313"/>
      <c r="L169" s="313"/>
      <c r="O169" s="309"/>
    </row>
    <row r="170" spans="2:18" ht="26.25" x14ac:dyDescent="0.4">
      <c r="B170" s="342" t="s">
        <v>257</v>
      </c>
      <c r="C170" s="317"/>
      <c r="D170" s="340"/>
      <c r="E170" s="317"/>
      <c r="F170" s="335"/>
      <c r="G170" s="340"/>
      <c r="H170" s="341"/>
      <c r="I170" s="340"/>
      <c r="J170" s="339" t="s">
        <v>256</v>
      </c>
      <c r="K170" s="317"/>
      <c r="L170" s="317"/>
      <c r="M170" s="317"/>
      <c r="N170" s="333" t="s">
        <v>255</v>
      </c>
      <c r="O170" s="335"/>
      <c r="P170" s="317"/>
      <c r="Q170" s="338"/>
      <c r="R170" s="317"/>
    </row>
    <row r="171" spans="2:18" ht="18" x14ac:dyDescent="0.25">
      <c r="B171" s="336" t="s">
        <v>254</v>
      </c>
      <c r="C171" s="333"/>
      <c r="D171" s="337"/>
      <c r="E171" s="337" t="s">
        <v>253</v>
      </c>
      <c r="F171" s="335"/>
      <c r="G171" s="337"/>
      <c r="H171" s="313"/>
      <c r="I171" s="336" t="s">
        <v>252</v>
      </c>
      <c r="J171" s="333"/>
      <c r="K171" s="333" t="s">
        <v>251</v>
      </c>
      <c r="L171" s="333"/>
      <c r="M171" s="333"/>
      <c r="N171" s="333"/>
      <c r="O171" s="335" t="s">
        <v>250</v>
      </c>
      <c r="P171" s="334" t="s">
        <v>21</v>
      </c>
      <c r="R171" s="333"/>
    </row>
    <row r="172" spans="2:18" ht="12" customHeight="1" thickBot="1" x14ac:dyDescent="0.25"/>
    <row r="173" spans="2:18" s="328" customFormat="1" ht="26.25" thickBot="1" x14ac:dyDescent="0.3">
      <c r="B173" s="331" t="s">
        <v>25</v>
      </c>
      <c r="C173" s="329" t="s">
        <v>3</v>
      </c>
      <c r="D173" s="329" t="s">
        <v>34</v>
      </c>
      <c r="E173" s="329" t="s">
        <v>249</v>
      </c>
      <c r="F173" s="330" t="s">
        <v>36</v>
      </c>
      <c r="G173" s="329" t="s">
        <v>248</v>
      </c>
      <c r="H173" s="794" t="s">
        <v>247</v>
      </c>
      <c r="I173" s="795"/>
      <c r="J173" s="332"/>
      <c r="K173" s="331" t="s">
        <v>25</v>
      </c>
      <c r="L173" s="329" t="s">
        <v>3</v>
      </c>
      <c r="M173" s="329" t="s">
        <v>34</v>
      </c>
      <c r="N173" s="329" t="s">
        <v>249</v>
      </c>
      <c r="O173" s="330" t="s">
        <v>36</v>
      </c>
      <c r="P173" s="329" t="s">
        <v>248</v>
      </c>
      <c r="Q173" s="794" t="s">
        <v>247</v>
      </c>
      <c r="R173" s="795"/>
    </row>
    <row r="174" spans="2:18" ht="12.75" customHeight="1" thickBot="1" x14ac:dyDescent="0.25">
      <c r="C174" s="307" t="s">
        <v>18</v>
      </c>
      <c r="K174" s="310"/>
      <c r="M174" s="310"/>
      <c r="P174" s="310"/>
      <c r="Q174" s="311"/>
      <c r="R174" s="310"/>
    </row>
    <row r="175" spans="2:18" ht="15" customHeight="1" x14ac:dyDescent="0.2">
      <c r="B175" s="327" t="s">
        <v>18</v>
      </c>
      <c r="C175" s="326" t="s">
        <v>18</v>
      </c>
      <c r="D175" s="325" t="s">
        <v>18</v>
      </c>
      <c r="E175" s="324" t="s">
        <v>18</v>
      </c>
      <c r="F175" s="323" t="s">
        <v>18</v>
      </c>
      <c r="G175" s="323" t="s">
        <v>18</v>
      </c>
      <c r="H175" s="802" t="s">
        <v>18</v>
      </c>
      <c r="I175" s="803"/>
      <c r="J175" s="312"/>
      <c r="K175" s="327"/>
      <c r="L175" s="326"/>
      <c r="M175" s="325"/>
      <c r="N175" s="324"/>
      <c r="O175" s="323"/>
      <c r="P175" s="323"/>
      <c r="Q175" s="802"/>
      <c r="R175" s="803"/>
    </row>
    <row r="176" spans="2:18" ht="15" customHeight="1" x14ac:dyDescent="0.2">
      <c r="B176" s="321" t="s">
        <v>18</v>
      </c>
      <c r="C176" s="322" t="s">
        <v>18</v>
      </c>
      <c r="D176" s="318" t="s">
        <v>18</v>
      </c>
      <c r="E176" s="320" t="s">
        <v>18</v>
      </c>
      <c r="F176" s="319" t="s">
        <v>18</v>
      </c>
      <c r="G176" s="319" t="s">
        <v>18</v>
      </c>
      <c r="H176" s="804"/>
      <c r="I176" s="805"/>
      <c r="J176" s="312"/>
      <c r="K176" s="321"/>
      <c r="L176" s="322"/>
      <c r="M176" s="318"/>
      <c r="N176" s="320"/>
      <c r="O176" s="319"/>
      <c r="P176" s="319"/>
      <c r="Q176" s="804"/>
      <c r="R176" s="805"/>
    </row>
    <row r="177" spans="2:18" ht="15" customHeight="1" x14ac:dyDescent="0.2">
      <c r="B177" s="321" t="s">
        <v>18</v>
      </c>
      <c r="C177" s="322" t="s">
        <v>18</v>
      </c>
      <c r="D177" s="318" t="s">
        <v>18</v>
      </c>
      <c r="E177" s="320" t="s">
        <v>18</v>
      </c>
      <c r="F177" s="319" t="s">
        <v>18</v>
      </c>
      <c r="G177" s="319" t="s">
        <v>18</v>
      </c>
      <c r="H177" s="804"/>
      <c r="I177" s="805"/>
      <c r="J177" s="312"/>
      <c r="K177" s="321"/>
      <c r="L177" s="322"/>
      <c r="M177" s="318"/>
      <c r="N177" s="320"/>
      <c r="O177" s="319"/>
      <c r="P177" s="319"/>
      <c r="Q177" s="804"/>
      <c r="R177" s="805"/>
    </row>
    <row r="178" spans="2:18" ht="15" customHeight="1" x14ac:dyDescent="0.2">
      <c r="B178" s="321"/>
      <c r="C178" s="320"/>
      <c r="D178" s="318"/>
      <c r="E178" s="320"/>
      <c r="F178" s="319"/>
      <c r="G178" s="319"/>
      <c r="H178" s="804"/>
      <c r="I178" s="805"/>
      <c r="J178" s="312"/>
      <c r="K178" s="321"/>
      <c r="L178" s="320"/>
      <c r="M178" s="318"/>
      <c r="N178" s="320"/>
      <c r="O178" s="319"/>
      <c r="P178" s="319"/>
      <c r="Q178" s="804"/>
      <c r="R178" s="805"/>
    </row>
    <row r="179" spans="2:18" ht="15" customHeight="1" x14ac:dyDescent="0.2">
      <c r="B179" s="321"/>
      <c r="C179" s="320"/>
      <c r="D179" s="318"/>
      <c r="E179" s="320"/>
      <c r="F179" s="319"/>
      <c r="G179" s="319"/>
      <c r="H179" s="804"/>
      <c r="I179" s="805"/>
      <c r="J179" s="312"/>
      <c r="K179" s="321"/>
      <c r="L179" s="320"/>
      <c r="M179" s="318"/>
      <c r="N179" s="320"/>
      <c r="O179" s="319"/>
      <c r="P179" s="319"/>
      <c r="Q179" s="804"/>
      <c r="R179" s="805"/>
    </row>
    <row r="180" spans="2:18" ht="21" thickBot="1" x14ac:dyDescent="0.35">
      <c r="B180" s="811" t="s">
        <v>18</v>
      </c>
      <c r="C180" s="812"/>
      <c r="D180" s="813"/>
      <c r="E180" s="316" t="s">
        <v>18</v>
      </c>
      <c r="F180" s="315" t="s">
        <v>18</v>
      </c>
      <c r="G180" s="314"/>
      <c r="H180" s="806"/>
      <c r="I180" s="807"/>
      <c r="J180" s="317"/>
      <c r="K180" s="811"/>
      <c r="L180" s="812"/>
      <c r="M180" s="813"/>
      <c r="N180" s="316"/>
      <c r="O180" s="315"/>
      <c r="P180" s="314"/>
      <c r="Q180" s="806"/>
      <c r="R180" s="807"/>
    </row>
    <row r="181" spans="2:18" ht="12" customHeight="1" thickBot="1" x14ac:dyDescent="0.25">
      <c r="K181" s="310"/>
      <c r="M181" s="310"/>
      <c r="P181" s="310"/>
      <c r="Q181" s="311"/>
      <c r="R181" s="310"/>
    </row>
    <row r="182" spans="2:18" ht="15" customHeight="1" x14ac:dyDescent="0.2">
      <c r="B182" s="327" t="s">
        <v>18</v>
      </c>
      <c r="C182" s="326" t="s">
        <v>18</v>
      </c>
      <c r="D182" s="325" t="s">
        <v>18</v>
      </c>
      <c r="E182" s="324" t="s">
        <v>18</v>
      </c>
      <c r="F182" s="323" t="s">
        <v>18</v>
      </c>
      <c r="G182" s="323" t="s">
        <v>18</v>
      </c>
      <c r="H182" s="802" t="s">
        <v>18</v>
      </c>
      <c r="I182" s="803"/>
      <c r="J182" s="312"/>
      <c r="K182" s="327"/>
      <c r="L182" s="326"/>
      <c r="M182" s="325"/>
      <c r="N182" s="324"/>
      <c r="O182" s="323"/>
      <c r="P182" s="323"/>
      <c r="Q182" s="802"/>
      <c r="R182" s="803"/>
    </row>
    <row r="183" spans="2:18" ht="15" customHeight="1" x14ac:dyDescent="0.2">
      <c r="B183" s="321" t="s">
        <v>18</v>
      </c>
      <c r="C183" s="322" t="s">
        <v>18</v>
      </c>
      <c r="D183" s="318" t="s">
        <v>18</v>
      </c>
      <c r="E183" s="320" t="s">
        <v>18</v>
      </c>
      <c r="F183" s="319" t="s">
        <v>18</v>
      </c>
      <c r="G183" s="319" t="s">
        <v>18</v>
      </c>
      <c r="H183" s="804"/>
      <c r="I183" s="805"/>
      <c r="J183" s="312"/>
      <c r="K183" s="321"/>
      <c r="L183" s="322"/>
      <c r="M183" s="318"/>
      <c r="N183" s="320"/>
      <c r="O183" s="319"/>
      <c r="P183" s="319"/>
      <c r="Q183" s="804"/>
      <c r="R183" s="805"/>
    </row>
    <row r="184" spans="2:18" ht="15" customHeight="1" x14ac:dyDescent="0.2">
      <c r="B184" s="321" t="s">
        <v>18</v>
      </c>
      <c r="C184" s="322" t="s">
        <v>18</v>
      </c>
      <c r="D184" s="318" t="s">
        <v>18</v>
      </c>
      <c r="E184" s="320" t="s">
        <v>18</v>
      </c>
      <c r="F184" s="319" t="s">
        <v>18</v>
      </c>
      <c r="G184" s="319" t="s">
        <v>18</v>
      </c>
      <c r="H184" s="804"/>
      <c r="I184" s="805"/>
      <c r="J184" s="312"/>
      <c r="K184" s="321"/>
      <c r="L184" s="322"/>
      <c r="M184" s="318"/>
      <c r="N184" s="320"/>
      <c r="O184" s="319"/>
      <c r="P184" s="319"/>
      <c r="Q184" s="804"/>
      <c r="R184" s="805"/>
    </row>
    <row r="185" spans="2:18" ht="15" customHeight="1" x14ac:dyDescent="0.2">
      <c r="B185" s="321"/>
      <c r="C185" s="320"/>
      <c r="D185" s="318"/>
      <c r="E185" s="320"/>
      <c r="F185" s="319"/>
      <c r="G185" s="319"/>
      <c r="H185" s="804"/>
      <c r="I185" s="805"/>
      <c r="J185" s="312"/>
      <c r="K185" s="321"/>
      <c r="L185" s="320"/>
      <c r="M185" s="318"/>
      <c r="N185" s="320"/>
      <c r="O185" s="319"/>
      <c r="P185" s="319"/>
      <c r="Q185" s="804"/>
      <c r="R185" s="805"/>
    </row>
    <row r="186" spans="2:18" ht="15" customHeight="1" x14ac:dyDescent="0.2">
      <c r="B186" s="321"/>
      <c r="C186" s="320"/>
      <c r="D186" s="318"/>
      <c r="E186" s="320"/>
      <c r="F186" s="319"/>
      <c r="G186" s="319"/>
      <c r="H186" s="804"/>
      <c r="I186" s="805"/>
      <c r="J186" s="312"/>
      <c r="K186" s="321"/>
      <c r="L186" s="320"/>
      <c r="M186" s="318"/>
      <c r="N186" s="320"/>
      <c r="O186" s="319"/>
      <c r="P186" s="319"/>
      <c r="Q186" s="804"/>
      <c r="R186" s="805"/>
    </row>
    <row r="187" spans="2:18" ht="21" thickBot="1" x14ac:dyDescent="0.35">
      <c r="B187" s="811" t="s">
        <v>18</v>
      </c>
      <c r="C187" s="812"/>
      <c r="D187" s="813"/>
      <c r="E187" s="316" t="s">
        <v>18</v>
      </c>
      <c r="F187" s="315" t="s">
        <v>18</v>
      </c>
      <c r="G187" s="314"/>
      <c r="H187" s="806"/>
      <c r="I187" s="807"/>
      <c r="J187" s="317"/>
      <c r="K187" s="811"/>
      <c r="L187" s="812"/>
      <c r="M187" s="813"/>
      <c r="N187" s="316"/>
      <c r="O187" s="315"/>
      <c r="P187" s="314"/>
      <c r="Q187" s="806"/>
      <c r="R187" s="807"/>
    </row>
    <row r="188" spans="2:18" ht="12" customHeight="1" thickBot="1" x14ac:dyDescent="0.25">
      <c r="K188" s="310"/>
      <c r="M188" s="310"/>
      <c r="P188" s="310"/>
      <c r="Q188" s="311"/>
      <c r="R188" s="310"/>
    </row>
    <row r="189" spans="2:18" ht="15" customHeight="1" x14ac:dyDescent="0.2">
      <c r="B189" s="327" t="s">
        <v>18</v>
      </c>
      <c r="C189" s="326" t="s">
        <v>18</v>
      </c>
      <c r="D189" s="325" t="s">
        <v>18</v>
      </c>
      <c r="E189" s="324" t="s">
        <v>18</v>
      </c>
      <c r="F189" s="323" t="s">
        <v>18</v>
      </c>
      <c r="G189" s="323" t="s">
        <v>18</v>
      </c>
      <c r="H189" s="802" t="s">
        <v>18</v>
      </c>
      <c r="I189" s="803"/>
      <c r="J189" s="312"/>
      <c r="K189" s="327"/>
      <c r="L189" s="326"/>
      <c r="M189" s="325"/>
      <c r="N189" s="324"/>
      <c r="O189" s="323"/>
      <c r="P189" s="323"/>
      <c r="Q189" s="802"/>
      <c r="R189" s="803"/>
    </row>
    <row r="190" spans="2:18" ht="15" customHeight="1" x14ac:dyDescent="0.2">
      <c r="B190" s="321" t="s">
        <v>18</v>
      </c>
      <c r="C190" s="322" t="s">
        <v>18</v>
      </c>
      <c r="D190" s="318" t="s">
        <v>18</v>
      </c>
      <c r="E190" s="320" t="s">
        <v>18</v>
      </c>
      <c r="F190" s="319" t="s">
        <v>18</v>
      </c>
      <c r="G190" s="319" t="s">
        <v>18</v>
      </c>
      <c r="H190" s="804"/>
      <c r="I190" s="805"/>
      <c r="J190" s="312"/>
      <c r="K190" s="321"/>
      <c r="L190" s="322"/>
      <c r="M190" s="318"/>
      <c r="N190" s="320"/>
      <c r="O190" s="319"/>
      <c r="P190" s="319"/>
      <c r="Q190" s="804"/>
      <c r="R190" s="805"/>
    </row>
    <row r="191" spans="2:18" ht="15" customHeight="1" x14ac:dyDescent="0.2">
      <c r="B191" s="321" t="s">
        <v>18</v>
      </c>
      <c r="C191" s="322" t="s">
        <v>18</v>
      </c>
      <c r="D191" s="318" t="s">
        <v>18</v>
      </c>
      <c r="E191" s="320" t="s">
        <v>18</v>
      </c>
      <c r="F191" s="319" t="s">
        <v>18</v>
      </c>
      <c r="G191" s="319" t="s">
        <v>18</v>
      </c>
      <c r="H191" s="804"/>
      <c r="I191" s="805"/>
      <c r="J191" s="312"/>
      <c r="K191" s="321"/>
      <c r="L191" s="322"/>
      <c r="M191" s="318"/>
      <c r="N191" s="320"/>
      <c r="O191" s="319"/>
      <c r="P191" s="319"/>
      <c r="Q191" s="804"/>
      <c r="R191" s="805"/>
    </row>
    <row r="192" spans="2:18" ht="15" customHeight="1" x14ac:dyDescent="0.2">
      <c r="B192" s="321"/>
      <c r="C192" s="320"/>
      <c r="D192" s="318"/>
      <c r="E192" s="320"/>
      <c r="F192" s="319"/>
      <c r="G192" s="319"/>
      <c r="H192" s="804"/>
      <c r="I192" s="805"/>
      <c r="J192" s="312"/>
      <c r="K192" s="321"/>
      <c r="L192" s="320"/>
      <c r="M192" s="318"/>
      <c r="N192" s="320"/>
      <c r="O192" s="319"/>
      <c r="P192" s="319"/>
      <c r="Q192" s="804"/>
      <c r="R192" s="805"/>
    </row>
    <row r="193" spans="2:18" ht="15" customHeight="1" x14ac:dyDescent="0.2">
      <c r="B193" s="321"/>
      <c r="C193" s="320"/>
      <c r="D193" s="318"/>
      <c r="E193" s="320"/>
      <c r="F193" s="319"/>
      <c r="G193" s="319"/>
      <c r="H193" s="804"/>
      <c r="I193" s="805"/>
      <c r="J193" s="312"/>
      <c r="K193" s="321"/>
      <c r="L193" s="320"/>
      <c r="M193" s="318"/>
      <c r="N193" s="320"/>
      <c r="O193" s="319"/>
      <c r="P193" s="319"/>
      <c r="Q193" s="804"/>
      <c r="R193" s="805"/>
    </row>
    <row r="194" spans="2:18" ht="21" thickBot="1" x14ac:dyDescent="0.35">
      <c r="B194" s="811" t="s">
        <v>18</v>
      </c>
      <c r="C194" s="812"/>
      <c r="D194" s="813"/>
      <c r="E194" s="316" t="s">
        <v>18</v>
      </c>
      <c r="F194" s="315" t="s">
        <v>18</v>
      </c>
      <c r="G194" s="314"/>
      <c r="H194" s="806"/>
      <c r="I194" s="807"/>
      <c r="J194" s="317"/>
      <c r="K194" s="811"/>
      <c r="L194" s="812"/>
      <c r="M194" s="813"/>
      <c r="N194" s="316"/>
      <c r="O194" s="315"/>
      <c r="P194" s="314"/>
      <c r="Q194" s="806"/>
      <c r="R194" s="807"/>
    </row>
    <row r="195" spans="2:18" ht="12" customHeight="1" thickBot="1" x14ac:dyDescent="0.25">
      <c r="K195" s="310"/>
      <c r="M195" s="310"/>
      <c r="P195" s="310"/>
      <c r="Q195" s="311"/>
      <c r="R195" s="310"/>
    </row>
    <row r="196" spans="2:18" ht="15" customHeight="1" x14ac:dyDescent="0.2">
      <c r="B196" s="327" t="s">
        <v>18</v>
      </c>
      <c r="C196" s="326" t="s">
        <v>18</v>
      </c>
      <c r="D196" s="325" t="s">
        <v>18</v>
      </c>
      <c r="E196" s="324" t="s">
        <v>18</v>
      </c>
      <c r="F196" s="323" t="s">
        <v>18</v>
      </c>
      <c r="G196" s="323" t="s">
        <v>18</v>
      </c>
      <c r="H196" s="802" t="s">
        <v>18</v>
      </c>
      <c r="I196" s="803"/>
      <c r="J196" s="312"/>
      <c r="K196" s="327"/>
      <c r="L196" s="326"/>
      <c r="M196" s="325"/>
      <c r="N196" s="324"/>
      <c r="O196" s="323"/>
      <c r="P196" s="323"/>
      <c r="Q196" s="802"/>
      <c r="R196" s="803"/>
    </row>
    <row r="197" spans="2:18" ht="15" customHeight="1" x14ac:dyDescent="0.2">
      <c r="B197" s="321" t="s">
        <v>18</v>
      </c>
      <c r="C197" s="322" t="s">
        <v>18</v>
      </c>
      <c r="D197" s="318" t="s">
        <v>18</v>
      </c>
      <c r="E197" s="320" t="s">
        <v>18</v>
      </c>
      <c r="F197" s="319" t="s">
        <v>18</v>
      </c>
      <c r="G197" s="319" t="s">
        <v>18</v>
      </c>
      <c r="H197" s="804"/>
      <c r="I197" s="805"/>
      <c r="J197" s="312"/>
      <c r="K197" s="321"/>
      <c r="L197" s="322"/>
      <c r="M197" s="318"/>
      <c r="N197" s="320"/>
      <c r="O197" s="319"/>
      <c r="P197" s="319"/>
      <c r="Q197" s="804"/>
      <c r="R197" s="805"/>
    </row>
    <row r="198" spans="2:18" ht="15" customHeight="1" x14ac:dyDescent="0.2">
      <c r="B198" s="321" t="s">
        <v>18</v>
      </c>
      <c r="C198" s="322" t="s">
        <v>18</v>
      </c>
      <c r="D198" s="318" t="s">
        <v>18</v>
      </c>
      <c r="E198" s="320" t="s">
        <v>18</v>
      </c>
      <c r="F198" s="319" t="s">
        <v>18</v>
      </c>
      <c r="G198" s="319" t="s">
        <v>18</v>
      </c>
      <c r="H198" s="804"/>
      <c r="I198" s="805"/>
      <c r="J198" s="312"/>
      <c r="K198" s="321"/>
      <c r="L198" s="322"/>
      <c r="M198" s="318"/>
      <c r="N198" s="320"/>
      <c r="O198" s="319"/>
      <c r="P198" s="319"/>
      <c r="Q198" s="804"/>
      <c r="R198" s="805"/>
    </row>
    <row r="199" spans="2:18" ht="15" customHeight="1" x14ac:dyDescent="0.2">
      <c r="B199" s="321"/>
      <c r="C199" s="320"/>
      <c r="D199" s="318"/>
      <c r="E199" s="320"/>
      <c r="F199" s="319"/>
      <c r="G199" s="319"/>
      <c r="H199" s="804"/>
      <c r="I199" s="805"/>
      <c r="J199" s="312"/>
      <c r="K199" s="321"/>
      <c r="L199" s="320"/>
      <c r="M199" s="318"/>
      <c r="N199" s="320"/>
      <c r="O199" s="319"/>
      <c r="P199" s="319"/>
      <c r="Q199" s="804"/>
      <c r="R199" s="805"/>
    </row>
    <row r="200" spans="2:18" ht="15" customHeight="1" x14ac:dyDescent="0.2">
      <c r="B200" s="321"/>
      <c r="C200" s="320"/>
      <c r="D200" s="318"/>
      <c r="E200" s="320"/>
      <c r="F200" s="319"/>
      <c r="G200" s="319"/>
      <c r="H200" s="804"/>
      <c r="I200" s="805"/>
      <c r="J200" s="312"/>
      <c r="K200" s="321"/>
      <c r="L200" s="320"/>
      <c r="M200" s="318"/>
      <c r="N200" s="320"/>
      <c r="O200" s="319"/>
      <c r="P200" s="319"/>
      <c r="Q200" s="804"/>
      <c r="R200" s="805"/>
    </row>
    <row r="201" spans="2:18" ht="21" thickBot="1" x14ac:dyDescent="0.35">
      <c r="B201" s="811" t="s">
        <v>18</v>
      </c>
      <c r="C201" s="812"/>
      <c r="D201" s="813"/>
      <c r="E201" s="316" t="s">
        <v>18</v>
      </c>
      <c r="F201" s="315" t="s">
        <v>18</v>
      </c>
      <c r="G201" s="314"/>
      <c r="H201" s="806"/>
      <c r="I201" s="807"/>
      <c r="J201" s="317"/>
      <c r="K201" s="811"/>
      <c r="L201" s="812"/>
      <c r="M201" s="813"/>
      <c r="N201" s="316"/>
      <c r="O201" s="315"/>
      <c r="P201" s="314"/>
      <c r="Q201" s="806"/>
      <c r="R201" s="807"/>
    </row>
    <row r="202" spans="2:18" ht="12" customHeight="1" thickBot="1" x14ac:dyDescent="0.25">
      <c r="K202" s="310"/>
      <c r="M202" s="310"/>
      <c r="P202" s="310"/>
      <c r="Q202" s="311"/>
      <c r="R202" s="310"/>
    </row>
    <row r="203" spans="2:18" ht="15" customHeight="1" x14ac:dyDescent="0.2">
      <c r="B203" s="327" t="s">
        <v>18</v>
      </c>
      <c r="C203" s="326" t="s">
        <v>18</v>
      </c>
      <c r="D203" s="325" t="s">
        <v>18</v>
      </c>
      <c r="E203" s="324" t="s">
        <v>18</v>
      </c>
      <c r="F203" s="323" t="s">
        <v>18</v>
      </c>
      <c r="G203" s="323" t="s">
        <v>18</v>
      </c>
      <c r="H203" s="802" t="s">
        <v>18</v>
      </c>
      <c r="I203" s="803"/>
      <c r="J203" s="312"/>
      <c r="K203" s="327"/>
      <c r="L203" s="326"/>
      <c r="M203" s="325"/>
      <c r="N203" s="324"/>
      <c r="O203" s="323"/>
      <c r="P203" s="323"/>
      <c r="Q203" s="802"/>
      <c r="R203" s="803"/>
    </row>
    <row r="204" spans="2:18" ht="15" customHeight="1" x14ac:dyDescent="0.2">
      <c r="B204" s="321" t="s">
        <v>18</v>
      </c>
      <c r="C204" s="322" t="s">
        <v>18</v>
      </c>
      <c r="D204" s="318" t="s">
        <v>18</v>
      </c>
      <c r="E204" s="320" t="s">
        <v>18</v>
      </c>
      <c r="F204" s="319" t="s">
        <v>18</v>
      </c>
      <c r="G204" s="319" t="s">
        <v>18</v>
      </c>
      <c r="H204" s="804"/>
      <c r="I204" s="805"/>
      <c r="J204" s="312"/>
      <c r="K204" s="321"/>
      <c r="L204" s="322"/>
      <c r="M204" s="318"/>
      <c r="N204" s="320"/>
      <c r="O204" s="319"/>
      <c r="P204" s="319"/>
      <c r="Q204" s="804"/>
      <c r="R204" s="805"/>
    </row>
    <row r="205" spans="2:18" ht="15" customHeight="1" x14ac:dyDescent="0.2">
      <c r="B205" s="321" t="s">
        <v>18</v>
      </c>
      <c r="C205" s="322" t="s">
        <v>18</v>
      </c>
      <c r="D205" s="318" t="s">
        <v>18</v>
      </c>
      <c r="E205" s="320" t="s">
        <v>18</v>
      </c>
      <c r="F205" s="319" t="s">
        <v>18</v>
      </c>
      <c r="G205" s="319" t="s">
        <v>18</v>
      </c>
      <c r="H205" s="804"/>
      <c r="I205" s="805"/>
      <c r="J205" s="312"/>
      <c r="K205" s="321"/>
      <c r="L205" s="322"/>
      <c r="M205" s="318"/>
      <c r="N205" s="320"/>
      <c r="O205" s="319"/>
      <c r="P205" s="319"/>
      <c r="Q205" s="804"/>
      <c r="R205" s="805"/>
    </row>
    <row r="206" spans="2:18" ht="15" customHeight="1" x14ac:dyDescent="0.2">
      <c r="B206" s="321"/>
      <c r="C206" s="320"/>
      <c r="D206" s="318"/>
      <c r="E206" s="320"/>
      <c r="F206" s="319"/>
      <c r="G206" s="319"/>
      <c r="H206" s="804"/>
      <c r="I206" s="805"/>
      <c r="J206" s="312"/>
      <c r="K206" s="321"/>
      <c r="L206" s="320"/>
      <c r="M206" s="318"/>
      <c r="N206" s="320"/>
      <c r="O206" s="319"/>
      <c r="P206" s="319"/>
      <c r="Q206" s="804"/>
      <c r="R206" s="805"/>
    </row>
    <row r="207" spans="2:18" ht="15" customHeight="1" x14ac:dyDescent="0.2">
      <c r="B207" s="321"/>
      <c r="C207" s="320"/>
      <c r="D207" s="318"/>
      <c r="E207" s="320"/>
      <c r="F207" s="319"/>
      <c r="G207" s="319"/>
      <c r="H207" s="804"/>
      <c r="I207" s="805"/>
      <c r="J207" s="312"/>
      <c r="K207" s="321"/>
      <c r="L207" s="320"/>
      <c r="M207" s="318"/>
      <c r="N207" s="320"/>
      <c r="O207" s="319"/>
      <c r="P207" s="319"/>
      <c r="Q207" s="804"/>
      <c r="R207" s="805"/>
    </row>
    <row r="208" spans="2:18" ht="21" thickBot="1" x14ac:dyDescent="0.35">
      <c r="B208" s="811" t="s">
        <v>18</v>
      </c>
      <c r="C208" s="812"/>
      <c r="D208" s="813"/>
      <c r="E208" s="316" t="s">
        <v>18</v>
      </c>
      <c r="F208" s="315" t="s">
        <v>18</v>
      </c>
      <c r="G208" s="314"/>
      <c r="H208" s="806"/>
      <c r="I208" s="807"/>
      <c r="J208" s="317"/>
      <c r="K208" s="811"/>
      <c r="L208" s="812"/>
      <c r="M208" s="813"/>
      <c r="N208" s="316"/>
      <c r="O208" s="315"/>
      <c r="P208" s="314"/>
      <c r="Q208" s="806"/>
      <c r="R208" s="807"/>
    </row>
    <row r="209" spans="2:18" ht="12" customHeight="1" thickBot="1" x14ac:dyDescent="0.25"/>
    <row r="210" spans="2:18" ht="15" customHeight="1" x14ac:dyDescent="0.2">
      <c r="B210" s="327" t="s">
        <v>18</v>
      </c>
      <c r="C210" s="326" t="s">
        <v>18</v>
      </c>
      <c r="D210" s="325" t="s">
        <v>18</v>
      </c>
      <c r="E210" s="324" t="s">
        <v>18</v>
      </c>
      <c r="F210" s="323" t="s">
        <v>18</v>
      </c>
      <c r="G210" s="323" t="s">
        <v>18</v>
      </c>
      <c r="H210" s="802" t="s">
        <v>18</v>
      </c>
      <c r="I210" s="803"/>
      <c r="J210" s="312"/>
      <c r="K210" s="327"/>
      <c r="L210" s="326"/>
      <c r="M210" s="325"/>
      <c r="N210" s="324"/>
      <c r="O210" s="323"/>
      <c r="P210" s="323"/>
      <c r="Q210" s="802"/>
      <c r="R210" s="803"/>
    </row>
    <row r="211" spans="2:18" ht="15" customHeight="1" x14ac:dyDescent="0.2">
      <c r="B211" s="321" t="s">
        <v>18</v>
      </c>
      <c r="C211" s="322" t="s">
        <v>18</v>
      </c>
      <c r="D211" s="318" t="s">
        <v>18</v>
      </c>
      <c r="E211" s="320" t="s">
        <v>18</v>
      </c>
      <c r="F211" s="319" t="s">
        <v>18</v>
      </c>
      <c r="G211" s="319" t="s">
        <v>18</v>
      </c>
      <c r="H211" s="804"/>
      <c r="I211" s="805"/>
      <c r="J211" s="312"/>
      <c r="K211" s="321"/>
      <c r="L211" s="322"/>
      <c r="M211" s="318"/>
      <c r="N211" s="320"/>
      <c r="O211" s="319"/>
      <c r="P211" s="319"/>
      <c r="Q211" s="804"/>
      <c r="R211" s="805"/>
    </row>
    <row r="212" spans="2:18" ht="15" customHeight="1" x14ac:dyDescent="0.2">
      <c r="B212" s="321" t="s">
        <v>18</v>
      </c>
      <c r="C212" s="322" t="s">
        <v>18</v>
      </c>
      <c r="D212" s="318" t="s">
        <v>18</v>
      </c>
      <c r="E212" s="320" t="s">
        <v>18</v>
      </c>
      <c r="F212" s="319" t="s">
        <v>18</v>
      </c>
      <c r="G212" s="319" t="s">
        <v>18</v>
      </c>
      <c r="H212" s="804"/>
      <c r="I212" s="805"/>
      <c r="J212" s="312"/>
      <c r="K212" s="321"/>
      <c r="L212" s="322"/>
      <c r="M212" s="318"/>
      <c r="N212" s="320"/>
      <c r="O212" s="319"/>
      <c r="P212" s="319"/>
      <c r="Q212" s="804"/>
      <c r="R212" s="805"/>
    </row>
    <row r="213" spans="2:18" ht="15" customHeight="1" x14ac:dyDescent="0.2">
      <c r="B213" s="321"/>
      <c r="C213" s="320"/>
      <c r="D213" s="318"/>
      <c r="E213" s="320"/>
      <c r="F213" s="319"/>
      <c r="G213" s="318"/>
      <c r="H213" s="804"/>
      <c r="I213" s="805"/>
      <c r="J213" s="312"/>
      <c r="K213" s="321"/>
      <c r="L213" s="320"/>
      <c r="M213" s="318"/>
      <c r="N213" s="320"/>
      <c r="O213" s="319"/>
      <c r="P213" s="318"/>
      <c r="Q213" s="804"/>
      <c r="R213" s="805"/>
    </row>
    <row r="214" spans="2:18" ht="15" customHeight="1" x14ac:dyDescent="0.2">
      <c r="B214" s="321"/>
      <c r="C214" s="320"/>
      <c r="D214" s="318"/>
      <c r="E214" s="320"/>
      <c r="F214" s="319"/>
      <c r="G214" s="318"/>
      <c r="H214" s="804"/>
      <c r="I214" s="805"/>
      <c r="J214" s="312"/>
      <c r="K214" s="321"/>
      <c r="L214" s="320"/>
      <c r="M214" s="318"/>
      <c r="N214" s="320"/>
      <c r="O214" s="319"/>
      <c r="P214" s="318"/>
      <c r="Q214" s="804"/>
      <c r="R214" s="805"/>
    </row>
    <row r="215" spans="2:18" ht="21" thickBot="1" x14ac:dyDescent="0.35">
      <c r="B215" s="811" t="s">
        <v>18</v>
      </c>
      <c r="C215" s="812"/>
      <c r="D215" s="813"/>
      <c r="E215" s="316" t="s">
        <v>18</v>
      </c>
      <c r="F215" s="315" t="s">
        <v>18</v>
      </c>
      <c r="G215" s="314"/>
      <c r="H215" s="806"/>
      <c r="I215" s="807"/>
      <c r="J215" s="317"/>
      <c r="K215" s="811"/>
      <c r="L215" s="812"/>
      <c r="M215" s="813"/>
      <c r="N215" s="316"/>
      <c r="O215" s="315"/>
      <c r="P215" s="314"/>
      <c r="Q215" s="806"/>
      <c r="R215" s="807"/>
    </row>
    <row r="216" spans="2:18" ht="12" customHeight="1" thickBot="1" x14ac:dyDescent="0.25">
      <c r="B216" s="307"/>
      <c r="D216" s="307"/>
      <c r="G216" s="307"/>
      <c r="H216" s="308"/>
      <c r="I216" s="307"/>
    </row>
    <row r="217" spans="2:18" ht="15" customHeight="1" x14ac:dyDescent="0.2">
      <c r="B217" s="327" t="s">
        <v>18</v>
      </c>
      <c r="C217" s="326" t="s">
        <v>18</v>
      </c>
      <c r="D217" s="325" t="s">
        <v>18</v>
      </c>
      <c r="E217" s="324" t="s">
        <v>18</v>
      </c>
      <c r="F217" s="323" t="s">
        <v>18</v>
      </c>
      <c r="G217" s="323" t="s">
        <v>18</v>
      </c>
      <c r="H217" s="802" t="s">
        <v>18</v>
      </c>
      <c r="I217" s="803"/>
      <c r="J217" s="312"/>
      <c r="K217" s="327"/>
      <c r="L217" s="326"/>
      <c r="M217" s="325"/>
      <c r="N217" s="324"/>
      <c r="O217" s="323"/>
      <c r="P217" s="323"/>
      <c r="Q217" s="802"/>
      <c r="R217" s="803"/>
    </row>
    <row r="218" spans="2:18" ht="15" customHeight="1" x14ac:dyDescent="0.2">
      <c r="B218" s="321" t="s">
        <v>18</v>
      </c>
      <c r="C218" s="322" t="s">
        <v>18</v>
      </c>
      <c r="D218" s="318" t="s">
        <v>18</v>
      </c>
      <c r="E218" s="320" t="s">
        <v>18</v>
      </c>
      <c r="F218" s="319" t="s">
        <v>18</v>
      </c>
      <c r="G218" s="319" t="s">
        <v>18</v>
      </c>
      <c r="H218" s="804"/>
      <c r="I218" s="805"/>
      <c r="J218" s="312"/>
      <c r="K218" s="321"/>
      <c r="L218" s="322"/>
      <c r="M218" s="318"/>
      <c r="N218" s="320"/>
      <c r="O218" s="319"/>
      <c r="P218" s="319"/>
      <c r="Q218" s="804"/>
      <c r="R218" s="805"/>
    </row>
    <row r="219" spans="2:18" ht="15" customHeight="1" x14ac:dyDescent="0.2">
      <c r="B219" s="321" t="s">
        <v>18</v>
      </c>
      <c r="C219" s="322" t="s">
        <v>18</v>
      </c>
      <c r="D219" s="318" t="s">
        <v>18</v>
      </c>
      <c r="E219" s="320" t="s">
        <v>18</v>
      </c>
      <c r="F219" s="319" t="s">
        <v>18</v>
      </c>
      <c r="G219" s="319" t="s">
        <v>18</v>
      </c>
      <c r="H219" s="804"/>
      <c r="I219" s="805"/>
      <c r="J219" s="312"/>
      <c r="K219" s="321"/>
      <c r="L219" s="322"/>
      <c r="M219" s="318"/>
      <c r="N219" s="320"/>
      <c r="O219" s="319"/>
      <c r="P219" s="319"/>
      <c r="Q219" s="804"/>
      <c r="R219" s="805"/>
    </row>
    <row r="220" spans="2:18" ht="15" customHeight="1" x14ac:dyDescent="0.2">
      <c r="B220" s="321"/>
      <c r="C220" s="320"/>
      <c r="D220" s="318"/>
      <c r="E220" s="320"/>
      <c r="F220" s="319"/>
      <c r="G220" s="318"/>
      <c r="H220" s="804"/>
      <c r="I220" s="805"/>
      <c r="J220" s="312"/>
      <c r="K220" s="321"/>
      <c r="L220" s="320"/>
      <c r="M220" s="318"/>
      <c r="N220" s="320"/>
      <c r="O220" s="319"/>
      <c r="P220" s="318"/>
      <c r="Q220" s="804"/>
      <c r="R220" s="805"/>
    </row>
    <row r="221" spans="2:18" ht="15" customHeight="1" x14ac:dyDescent="0.2">
      <c r="B221" s="321"/>
      <c r="C221" s="320"/>
      <c r="D221" s="318"/>
      <c r="E221" s="320"/>
      <c r="F221" s="319"/>
      <c r="G221" s="318"/>
      <c r="H221" s="804"/>
      <c r="I221" s="805"/>
      <c r="J221" s="312"/>
      <c r="K221" s="321"/>
      <c r="L221" s="320"/>
      <c r="M221" s="318"/>
      <c r="N221" s="320"/>
      <c r="O221" s="319"/>
      <c r="P221" s="318"/>
      <c r="Q221" s="804"/>
      <c r="R221" s="805"/>
    </row>
    <row r="222" spans="2:18" ht="21" thickBot="1" x14ac:dyDescent="0.35">
      <c r="B222" s="811" t="s">
        <v>18</v>
      </c>
      <c r="C222" s="812"/>
      <c r="D222" s="813"/>
      <c r="E222" s="316" t="s">
        <v>18</v>
      </c>
      <c r="F222" s="315" t="s">
        <v>18</v>
      </c>
      <c r="G222" s="314"/>
      <c r="H222" s="806"/>
      <c r="I222" s="807"/>
      <c r="J222" s="317"/>
      <c r="K222" s="811"/>
      <c r="L222" s="812"/>
      <c r="M222" s="813"/>
      <c r="N222" s="316"/>
      <c r="O222" s="315"/>
      <c r="P222" s="314"/>
      <c r="Q222" s="806"/>
      <c r="R222" s="807"/>
    </row>
    <row r="223" spans="2:18" ht="12" customHeight="1" thickBot="1" x14ac:dyDescent="0.25">
      <c r="B223" s="307"/>
      <c r="D223" s="307"/>
      <c r="G223" s="307"/>
      <c r="H223" s="308"/>
      <c r="I223" s="307"/>
    </row>
    <row r="224" spans="2:18" ht="15" customHeight="1" x14ac:dyDescent="0.2">
      <c r="B224" s="327" t="s">
        <v>18</v>
      </c>
      <c r="C224" s="326" t="s">
        <v>18</v>
      </c>
      <c r="D224" s="325" t="s">
        <v>18</v>
      </c>
      <c r="E224" s="324" t="s">
        <v>18</v>
      </c>
      <c r="F224" s="323" t="s">
        <v>18</v>
      </c>
      <c r="G224" s="323" t="s">
        <v>18</v>
      </c>
      <c r="H224" s="802" t="s">
        <v>18</v>
      </c>
      <c r="I224" s="803"/>
      <c r="J224" s="312"/>
      <c r="K224" s="327"/>
      <c r="L224" s="326"/>
      <c r="M224" s="325"/>
      <c r="N224" s="324"/>
      <c r="O224" s="323"/>
      <c r="P224" s="323"/>
      <c r="Q224" s="802"/>
      <c r="R224" s="803"/>
    </row>
    <row r="225" spans="2:18" ht="15" customHeight="1" x14ac:dyDescent="0.2">
      <c r="B225" s="321" t="s">
        <v>18</v>
      </c>
      <c r="C225" s="322" t="s">
        <v>18</v>
      </c>
      <c r="D225" s="318" t="s">
        <v>18</v>
      </c>
      <c r="E225" s="320" t="s">
        <v>18</v>
      </c>
      <c r="F225" s="319" t="s">
        <v>18</v>
      </c>
      <c r="G225" s="319" t="s">
        <v>18</v>
      </c>
      <c r="H225" s="804"/>
      <c r="I225" s="805"/>
      <c r="J225" s="312"/>
      <c r="K225" s="321"/>
      <c r="L225" s="322"/>
      <c r="M225" s="318"/>
      <c r="N225" s="320"/>
      <c r="O225" s="319"/>
      <c r="P225" s="319"/>
      <c r="Q225" s="804"/>
      <c r="R225" s="805"/>
    </row>
    <row r="226" spans="2:18" ht="15" customHeight="1" x14ac:dyDescent="0.2">
      <c r="B226" s="321" t="s">
        <v>18</v>
      </c>
      <c r="C226" s="322" t="s">
        <v>18</v>
      </c>
      <c r="D226" s="318" t="s">
        <v>18</v>
      </c>
      <c r="E226" s="320" t="s">
        <v>18</v>
      </c>
      <c r="F226" s="319" t="s">
        <v>18</v>
      </c>
      <c r="G226" s="319" t="s">
        <v>18</v>
      </c>
      <c r="H226" s="804"/>
      <c r="I226" s="805"/>
      <c r="J226" s="312"/>
      <c r="K226" s="321"/>
      <c r="L226" s="322"/>
      <c r="M226" s="318"/>
      <c r="N226" s="320"/>
      <c r="O226" s="319"/>
      <c r="P226" s="319"/>
      <c r="Q226" s="804"/>
      <c r="R226" s="805"/>
    </row>
    <row r="227" spans="2:18" ht="15" customHeight="1" x14ac:dyDescent="0.2">
      <c r="B227" s="321"/>
      <c r="C227" s="320"/>
      <c r="D227" s="318"/>
      <c r="E227" s="320"/>
      <c r="F227" s="319"/>
      <c r="G227" s="318"/>
      <c r="H227" s="804"/>
      <c r="I227" s="805"/>
      <c r="J227" s="312"/>
      <c r="K227" s="321"/>
      <c r="L227" s="320"/>
      <c r="M227" s="318"/>
      <c r="N227" s="320"/>
      <c r="O227" s="319"/>
      <c r="P227" s="318"/>
      <c r="Q227" s="804"/>
      <c r="R227" s="805"/>
    </row>
    <row r="228" spans="2:18" ht="15" customHeight="1" x14ac:dyDescent="0.2">
      <c r="B228" s="321"/>
      <c r="C228" s="320"/>
      <c r="D228" s="318"/>
      <c r="E228" s="320"/>
      <c r="F228" s="319"/>
      <c r="G228" s="318"/>
      <c r="H228" s="804"/>
      <c r="I228" s="805"/>
      <c r="J228" s="312"/>
      <c r="K228" s="321"/>
      <c r="L228" s="320"/>
      <c r="M228" s="318"/>
      <c r="N228" s="320"/>
      <c r="O228" s="319"/>
      <c r="P228" s="318"/>
      <c r="Q228" s="804"/>
      <c r="R228" s="805"/>
    </row>
    <row r="229" spans="2:18" ht="21" thickBot="1" x14ac:dyDescent="0.35">
      <c r="B229" s="811" t="s">
        <v>18</v>
      </c>
      <c r="C229" s="812"/>
      <c r="D229" s="813"/>
      <c r="E229" s="316" t="s">
        <v>18</v>
      </c>
      <c r="F229" s="315" t="s">
        <v>18</v>
      </c>
      <c r="G229" s="314"/>
      <c r="H229" s="806"/>
      <c r="I229" s="807"/>
      <c r="J229" s="317"/>
      <c r="K229" s="811"/>
      <c r="L229" s="812"/>
      <c r="M229" s="813"/>
      <c r="N229" s="316"/>
      <c r="O229" s="315"/>
      <c r="P229" s="314"/>
      <c r="Q229" s="806"/>
      <c r="R229" s="807"/>
    </row>
    <row r="230" spans="2:18" ht="12" customHeight="1" thickBot="1" x14ac:dyDescent="0.25">
      <c r="B230" s="307"/>
      <c r="D230" s="307"/>
      <c r="G230" s="307"/>
      <c r="H230" s="308"/>
      <c r="I230" s="307"/>
    </row>
    <row r="231" spans="2:18" ht="15" customHeight="1" x14ac:dyDescent="0.2">
      <c r="B231" s="327" t="s">
        <v>18</v>
      </c>
      <c r="C231" s="326" t="s">
        <v>18</v>
      </c>
      <c r="D231" s="325" t="s">
        <v>18</v>
      </c>
      <c r="E231" s="324" t="s">
        <v>18</v>
      </c>
      <c r="F231" s="323" t="s">
        <v>18</v>
      </c>
      <c r="G231" s="323" t="s">
        <v>18</v>
      </c>
      <c r="H231" s="802" t="s">
        <v>18</v>
      </c>
      <c r="I231" s="803"/>
      <c r="J231" s="312"/>
      <c r="K231" s="327"/>
      <c r="L231" s="326"/>
      <c r="M231" s="325"/>
      <c r="N231" s="324"/>
      <c r="O231" s="323"/>
      <c r="P231" s="323"/>
      <c r="Q231" s="802"/>
      <c r="R231" s="803"/>
    </row>
    <row r="232" spans="2:18" ht="15" customHeight="1" x14ac:dyDescent="0.2">
      <c r="B232" s="321" t="s">
        <v>18</v>
      </c>
      <c r="C232" s="322" t="s">
        <v>18</v>
      </c>
      <c r="D232" s="318" t="s">
        <v>18</v>
      </c>
      <c r="E232" s="320" t="s">
        <v>18</v>
      </c>
      <c r="F232" s="319" t="s">
        <v>18</v>
      </c>
      <c r="G232" s="319" t="s">
        <v>18</v>
      </c>
      <c r="H232" s="804"/>
      <c r="I232" s="805"/>
      <c r="J232" s="312"/>
      <c r="K232" s="321"/>
      <c r="L232" s="322"/>
      <c r="M232" s="318"/>
      <c r="N232" s="320"/>
      <c r="O232" s="319"/>
      <c r="P232" s="319"/>
      <c r="Q232" s="804"/>
      <c r="R232" s="805"/>
    </row>
    <row r="233" spans="2:18" ht="15" customHeight="1" x14ac:dyDescent="0.2">
      <c r="B233" s="321" t="s">
        <v>18</v>
      </c>
      <c r="C233" s="322" t="s">
        <v>18</v>
      </c>
      <c r="D233" s="318" t="s">
        <v>18</v>
      </c>
      <c r="E233" s="320" t="s">
        <v>18</v>
      </c>
      <c r="F233" s="319" t="s">
        <v>18</v>
      </c>
      <c r="G233" s="319" t="s">
        <v>18</v>
      </c>
      <c r="H233" s="804"/>
      <c r="I233" s="805"/>
      <c r="J233" s="312"/>
      <c r="K233" s="321"/>
      <c r="L233" s="322"/>
      <c r="M233" s="318"/>
      <c r="N233" s="320"/>
      <c r="O233" s="319"/>
      <c r="P233" s="319"/>
      <c r="Q233" s="804"/>
      <c r="R233" s="805"/>
    </row>
    <row r="234" spans="2:18" ht="15" customHeight="1" x14ac:dyDescent="0.2">
      <c r="B234" s="321"/>
      <c r="C234" s="320"/>
      <c r="D234" s="318"/>
      <c r="E234" s="320"/>
      <c r="F234" s="319"/>
      <c r="G234" s="318"/>
      <c r="H234" s="804"/>
      <c r="I234" s="805"/>
      <c r="J234" s="312"/>
      <c r="K234" s="321"/>
      <c r="L234" s="320"/>
      <c r="M234" s="318"/>
      <c r="N234" s="320"/>
      <c r="O234" s="319"/>
      <c r="P234" s="318"/>
      <c r="Q234" s="804"/>
      <c r="R234" s="805"/>
    </row>
    <row r="235" spans="2:18" ht="15" customHeight="1" x14ac:dyDescent="0.2">
      <c r="B235" s="321"/>
      <c r="C235" s="320"/>
      <c r="D235" s="318"/>
      <c r="E235" s="320"/>
      <c r="F235" s="319"/>
      <c r="G235" s="318"/>
      <c r="H235" s="804"/>
      <c r="I235" s="805"/>
      <c r="J235" s="312"/>
      <c r="K235" s="321"/>
      <c r="L235" s="320"/>
      <c r="M235" s="318"/>
      <c r="N235" s="320"/>
      <c r="O235" s="319"/>
      <c r="P235" s="318"/>
      <c r="Q235" s="804"/>
      <c r="R235" s="805"/>
    </row>
    <row r="236" spans="2:18" ht="21" thickBot="1" x14ac:dyDescent="0.35">
      <c r="B236" s="811" t="s">
        <v>18</v>
      </c>
      <c r="C236" s="812"/>
      <c r="D236" s="813"/>
      <c r="E236" s="316" t="s">
        <v>18</v>
      </c>
      <c r="F236" s="315" t="s">
        <v>18</v>
      </c>
      <c r="G236" s="314"/>
      <c r="H236" s="806"/>
      <c r="I236" s="807"/>
      <c r="J236" s="317"/>
      <c r="K236" s="811"/>
      <c r="L236" s="812"/>
      <c r="M236" s="813"/>
      <c r="N236" s="316"/>
      <c r="O236" s="315"/>
      <c r="P236" s="314"/>
      <c r="Q236" s="806"/>
      <c r="R236" s="807"/>
    </row>
    <row r="237" spans="2:18" ht="12" customHeight="1" thickBot="1" x14ac:dyDescent="0.25">
      <c r="B237" s="307"/>
      <c r="D237" s="307"/>
      <c r="G237" s="307"/>
      <c r="H237" s="308"/>
      <c r="I237" s="307"/>
    </row>
    <row r="238" spans="2:18" ht="15" customHeight="1" x14ac:dyDescent="0.2">
      <c r="B238" s="327" t="s">
        <v>18</v>
      </c>
      <c r="C238" s="326" t="s">
        <v>18</v>
      </c>
      <c r="D238" s="325" t="s">
        <v>18</v>
      </c>
      <c r="E238" s="324" t="s">
        <v>18</v>
      </c>
      <c r="F238" s="323" t="s">
        <v>18</v>
      </c>
      <c r="G238" s="323" t="s">
        <v>18</v>
      </c>
      <c r="H238" s="802" t="s">
        <v>18</v>
      </c>
      <c r="I238" s="803"/>
      <c r="J238" s="312"/>
      <c r="K238" s="327"/>
      <c r="L238" s="326"/>
      <c r="M238" s="325"/>
      <c r="N238" s="324"/>
      <c r="O238" s="323"/>
      <c r="P238" s="323"/>
      <c r="Q238" s="802"/>
      <c r="R238" s="803"/>
    </row>
    <row r="239" spans="2:18" ht="15" customHeight="1" x14ac:dyDescent="0.2">
      <c r="B239" s="321" t="s">
        <v>18</v>
      </c>
      <c r="C239" s="322" t="s">
        <v>18</v>
      </c>
      <c r="D239" s="318" t="s">
        <v>18</v>
      </c>
      <c r="E239" s="320" t="s">
        <v>18</v>
      </c>
      <c r="F239" s="319" t="s">
        <v>18</v>
      </c>
      <c r="G239" s="319" t="s">
        <v>18</v>
      </c>
      <c r="H239" s="804"/>
      <c r="I239" s="805"/>
      <c r="J239" s="312"/>
      <c r="K239" s="321"/>
      <c r="L239" s="322"/>
      <c r="M239" s="318"/>
      <c r="N239" s="320"/>
      <c r="O239" s="319"/>
      <c r="P239" s="319"/>
      <c r="Q239" s="804"/>
      <c r="R239" s="805"/>
    </row>
    <row r="240" spans="2:18" ht="15" customHeight="1" x14ac:dyDescent="0.2">
      <c r="B240" s="321" t="s">
        <v>18</v>
      </c>
      <c r="C240" s="322" t="s">
        <v>18</v>
      </c>
      <c r="D240" s="318" t="s">
        <v>18</v>
      </c>
      <c r="E240" s="320" t="s">
        <v>18</v>
      </c>
      <c r="F240" s="319" t="s">
        <v>18</v>
      </c>
      <c r="G240" s="319" t="s">
        <v>18</v>
      </c>
      <c r="H240" s="804"/>
      <c r="I240" s="805"/>
      <c r="J240" s="312"/>
      <c r="K240" s="321"/>
      <c r="L240" s="322"/>
      <c r="M240" s="318"/>
      <c r="N240" s="320"/>
      <c r="O240" s="319"/>
      <c r="P240" s="319"/>
      <c r="Q240" s="804"/>
      <c r="R240" s="805"/>
    </row>
    <row r="241" spans="2:18" ht="15" customHeight="1" x14ac:dyDescent="0.2">
      <c r="B241" s="321"/>
      <c r="C241" s="320"/>
      <c r="D241" s="318"/>
      <c r="E241" s="320"/>
      <c r="F241" s="319"/>
      <c r="G241" s="318"/>
      <c r="H241" s="804"/>
      <c r="I241" s="805"/>
      <c r="J241" s="312"/>
      <c r="K241" s="321"/>
      <c r="L241" s="320"/>
      <c r="M241" s="318"/>
      <c r="N241" s="320"/>
      <c r="O241" s="319"/>
      <c r="P241" s="318"/>
      <c r="Q241" s="804"/>
      <c r="R241" s="805"/>
    </row>
    <row r="242" spans="2:18" ht="15" customHeight="1" x14ac:dyDescent="0.2">
      <c r="B242" s="321"/>
      <c r="C242" s="320"/>
      <c r="D242" s="318"/>
      <c r="E242" s="320"/>
      <c r="F242" s="319"/>
      <c r="G242" s="318"/>
      <c r="H242" s="804"/>
      <c r="I242" s="805"/>
      <c r="J242" s="312"/>
      <c r="K242" s="321"/>
      <c r="L242" s="320"/>
      <c r="M242" s="318"/>
      <c r="N242" s="320"/>
      <c r="O242" s="319"/>
      <c r="P242" s="318"/>
      <c r="Q242" s="804"/>
      <c r="R242" s="805"/>
    </row>
    <row r="243" spans="2:18" ht="21" thickBot="1" x14ac:dyDescent="0.35">
      <c r="B243" s="811" t="s">
        <v>18</v>
      </c>
      <c r="C243" s="812"/>
      <c r="D243" s="813"/>
      <c r="E243" s="316" t="s">
        <v>18</v>
      </c>
      <c r="F243" s="315" t="s">
        <v>18</v>
      </c>
      <c r="G243" s="314"/>
      <c r="H243" s="806"/>
      <c r="I243" s="807"/>
      <c r="J243" s="317"/>
      <c r="K243" s="811"/>
      <c r="L243" s="812"/>
      <c r="M243" s="813"/>
      <c r="N243" s="316"/>
      <c r="O243" s="315"/>
      <c r="P243" s="314"/>
      <c r="Q243" s="806"/>
      <c r="R243" s="807"/>
    </row>
    <row r="245" spans="2:18" x14ac:dyDescent="0.2">
      <c r="B245" s="313"/>
      <c r="C245" s="313" t="s">
        <v>246</v>
      </c>
      <c r="D245" s="313"/>
      <c r="E245" s="312"/>
      <c r="G245" s="313" t="s">
        <v>245</v>
      </c>
      <c r="H245" s="313"/>
      <c r="I245" s="313"/>
      <c r="J245" s="312"/>
      <c r="K245" s="312"/>
      <c r="L245" s="313" t="s">
        <v>244</v>
      </c>
      <c r="M245" s="312"/>
      <c r="N245" s="312"/>
      <c r="P245" s="313" t="s">
        <v>243</v>
      </c>
      <c r="Q245" s="313" t="s">
        <v>18</v>
      </c>
      <c r="R245" s="312"/>
    </row>
    <row r="246" spans="2:18" x14ac:dyDescent="0.2">
      <c r="B246" s="313"/>
      <c r="C246" s="313" t="s">
        <v>241</v>
      </c>
      <c r="D246" s="313"/>
      <c r="E246" s="312"/>
      <c r="G246" s="313" t="s">
        <v>242</v>
      </c>
      <c r="H246" s="313"/>
      <c r="I246" s="313"/>
      <c r="J246" s="312"/>
      <c r="K246" s="312"/>
      <c r="L246" s="313" t="s">
        <v>241</v>
      </c>
      <c r="M246" s="312"/>
      <c r="N246" s="312"/>
      <c r="P246" s="312"/>
      <c r="Q246" s="312"/>
      <c r="R246" s="312"/>
    </row>
  </sheetData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H203:I208"/>
    <mergeCell ref="Q203:R208"/>
    <mergeCell ref="B208:D208"/>
    <mergeCell ref="K208:M208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96:I201"/>
    <mergeCell ref="Q196:R201"/>
    <mergeCell ref="B201:D201"/>
    <mergeCell ref="K201:M201"/>
    <mergeCell ref="H156:I161"/>
    <mergeCell ref="Q156:R161"/>
    <mergeCell ref="B161:D161"/>
    <mergeCell ref="K161:M161"/>
    <mergeCell ref="H173:I173"/>
    <mergeCell ref="Q173:R173"/>
    <mergeCell ref="H175:I180"/>
    <mergeCell ref="Q175:R180"/>
    <mergeCell ref="B180:D180"/>
    <mergeCell ref="K180:M180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49:I154"/>
    <mergeCell ref="Q149:R154"/>
    <mergeCell ref="B154:D154"/>
    <mergeCell ref="K154:M154"/>
    <mergeCell ref="H114:I119"/>
    <mergeCell ref="Q114:R119"/>
    <mergeCell ref="B119:D119"/>
    <mergeCell ref="K119:M119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107:I112"/>
    <mergeCell ref="Q107:R112"/>
    <mergeCell ref="B112:D112"/>
    <mergeCell ref="K112:M112"/>
    <mergeCell ref="H67:I72"/>
    <mergeCell ref="Q67:R72"/>
    <mergeCell ref="B72:D72"/>
    <mergeCell ref="K72:M72"/>
    <mergeCell ref="H74:I79"/>
    <mergeCell ref="Q74:R79"/>
    <mergeCell ref="B79:D79"/>
    <mergeCell ref="K79:M79"/>
    <mergeCell ref="H91:I91"/>
    <mergeCell ref="Q91:R91"/>
    <mergeCell ref="H46:I51"/>
    <mergeCell ref="Q46:R51"/>
    <mergeCell ref="B51:D51"/>
    <mergeCell ref="K51:M51"/>
    <mergeCell ref="H53:I58"/>
    <mergeCell ref="Q53:R58"/>
    <mergeCell ref="B58:D58"/>
    <mergeCell ref="K58:M58"/>
    <mergeCell ref="H60:I65"/>
    <mergeCell ref="Q60:R65"/>
    <mergeCell ref="B65:D65"/>
    <mergeCell ref="K65:M65"/>
    <mergeCell ref="H25:I30"/>
    <mergeCell ref="Q25:R30"/>
    <mergeCell ref="B30:D30"/>
    <mergeCell ref="K30:M30"/>
    <mergeCell ref="H32:I37"/>
    <mergeCell ref="Q32:R37"/>
    <mergeCell ref="B37:D37"/>
    <mergeCell ref="K37:M37"/>
    <mergeCell ref="H39:I44"/>
    <mergeCell ref="Q39:R44"/>
    <mergeCell ref="B44:D44"/>
    <mergeCell ref="K44:M44"/>
    <mergeCell ref="H9:I9"/>
    <mergeCell ref="Q9:R9"/>
    <mergeCell ref="H11:I16"/>
    <mergeCell ref="Q11:R16"/>
    <mergeCell ref="B16:D16"/>
    <mergeCell ref="K16:M16"/>
    <mergeCell ref="H18:I23"/>
    <mergeCell ref="Q18:R23"/>
    <mergeCell ref="B23:D23"/>
    <mergeCell ref="K23:M2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>
    <pageSetUpPr fitToPage="1"/>
  </sheetPr>
  <dimension ref="A1:Z29"/>
  <sheetViews>
    <sheetView zoomScaleNormal="100" workbookViewId="0">
      <selection activeCell="B28" sqref="B28:T28"/>
    </sheetView>
  </sheetViews>
  <sheetFormatPr defaultRowHeight="15.75" x14ac:dyDescent="0.25"/>
  <cols>
    <col min="1" max="1" width="5" customWidth="1"/>
    <col min="2" max="2" width="23.75" customWidth="1"/>
    <col min="3" max="3" width="20.5" customWidth="1"/>
    <col min="4" max="4" width="3.375" customWidth="1"/>
    <col min="5" max="5" width="7.5" customWidth="1"/>
    <col min="6" max="6" width="5.625" customWidth="1"/>
    <col min="7" max="7" width="5.5" customWidth="1"/>
    <col min="8" max="8" width="20.5" customWidth="1"/>
    <col min="9" max="9" width="3.375" customWidth="1"/>
    <col min="10" max="10" width="7.5" customWidth="1"/>
    <col min="11" max="11" width="5.625" customWidth="1"/>
    <col min="12" max="12" width="5.5" customWidth="1"/>
    <col min="13" max="13" width="20.5" customWidth="1"/>
    <col min="14" max="14" width="3.375" customWidth="1"/>
    <col min="15" max="15" width="7.5" customWidth="1"/>
    <col min="16" max="16" width="5.625" customWidth="1"/>
    <col min="17" max="17" width="5.5" customWidth="1"/>
    <col min="18" max="18" width="6.25" customWidth="1"/>
    <col min="19" max="19" width="9.5" customWidth="1"/>
    <col min="20" max="20" width="5.75" customWidth="1"/>
    <col min="21" max="21" width="8.75" bestFit="1" customWidth="1"/>
  </cols>
  <sheetData>
    <row r="1" spans="1:26" ht="30" customHeight="1" x14ac:dyDescent="0.25">
      <c r="A1" s="1"/>
      <c r="B1" s="814"/>
      <c r="C1" s="814"/>
    </row>
    <row r="2" spans="1:26" ht="20.25" customHeight="1" x14ac:dyDescent="0.3">
      <c r="A2" s="1"/>
      <c r="B2" s="815" t="s">
        <v>53</v>
      </c>
      <c r="C2" s="815"/>
      <c r="D2" s="815"/>
      <c r="E2" s="77"/>
      <c r="F2" s="77"/>
      <c r="G2" s="77"/>
      <c r="H2" s="78" t="s">
        <v>20</v>
      </c>
      <c r="I2" s="78"/>
      <c r="J2" s="79"/>
      <c r="K2" s="79"/>
      <c r="L2" s="77"/>
      <c r="M2" s="77"/>
      <c r="N2" s="77"/>
      <c r="O2" s="77"/>
      <c r="P2" s="77"/>
      <c r="Q2" s="77"/>
      <c r="R2" s="77"/>
      <c r="S2" s="77"/>
      <c r="T2" s="77"/>
    </row>
    <row r="3" spans="1:26" ht="20.25" customHeight="1" x14ac:dyDescent="0.3">
      <c r="A3" s="1"/>
      <c r="B3" s="815"/>
      <c r="C3" s="815"/>
      <c r="D3" s="815"/>
      <c r="E3" s="77"/>
      <c r="F3" s="77"/>
      <c r="G3" s="77"/>
      <c r="H3" s="78" t="s">
        <v>224</v>
      </c>
      <c r="I3" s="78"/>
      <c r="J3" s="79"/>
      <c r="K3" s="79"/>
      <c r="L3" s="77"/>
      <c r="M3" s="77"/>
      <c r="N3" s="77"/>
      <c r="O3" s="77"/>
      <c r="P3" s="77"/>
      <c r="Q3" s="77"/>
      <c r="R3" s="77"/>
      <c r="S3" s="77"/>
      <c r="T3" s="77"/>
    </row>
    <row r="4" spans="1:26" ht="39" customHeight="1" x14ac:dyDescent="0.3">
      <c r="A4" s="817" t="s">
        <v>51</v>
      </c>
      <c r="B4" s="817"/>
      <c r="C4" s="817"/>
      <c r="D4" s="818" t="s">
        <v>21</v>
      </c>
      <c r="E4" s="818"/>
      <c r="F4" s="818"/>
      <c r="G4" s="77"/>
      <c r="H4" s="77"/>
      <c r="I4" s="77"/>
      <c r="J4" s="77"/>
      <c r="K4" s="77"/>
      <c r="L4" s="77"/>
      <c r="M4" s="77"/>
      <c r="N4" s="822" t="s">
        <v>225</v>
      </c>
      <c r="O4" s="822"/>
      <c r="P4" s="822"/>
      <c r="Q4" s="822"/>
      <c r="R4" s="822"/>
      <c r="S4" s="822"/>
      <c r="T4" s="822"/>
    </row>
    <row r="5" spans="1:26" ht="16.5" thickBot="1" x14ac:dyDescent="0.3">
      <c r="A5" s="819" t="s">
        <v>22</v>
      </c>
      <c r="B5" s="819"/>
      <c r="C5" s="819"/>
      <c r="D5" s="819" t="s">
        <v>23</v>
      </c>
      <c r="E5" s="819"/>
      <c r="F5" s="819"/>
      <c r="G5" s="77"/>
      <c r="H5" s="77"/>
      <c r="I5" s="77"/>
      <c r="J5" s="77"/>
      <c r="K5" s="77"/>
      <c r="L5" s="77"/>
      <c r="M5" s="77"/>
      <c r="N5" s="819" t="s">
        <v>24</v>
      </c>
      <c r="O5" s="819"/>
      <c r="P5" s="819"/>
      <c r="Q5" s="819"/>
      <c r="R5" s="819"/>
      <c r="S5" s="819"/>
      <c r="T5" s="819"/>
    </row>
    <row r="6" spans="1:26" ht="18.75" thickBot="1" x14ac:dyDescent="0.3">
      <c r="A6" s="823" t="s">
        <v>25</v>
      </c>
      <c r="B6" s="825" t="s">
        <v>26</v>
      </c>
      <c r="C6" s="827" t="s">
        <v>27</v>
      </c>
      <c r="D6" s="828"/>
      <c r="E6" s="828"/>
      <c r="F6" s="828"/>
      <c r="G6" s="829"/>
      <c r="H6" s="827" t="s">
        <v>28</v>
      </c>
      <c r="I6" s="828"/>
      <c r="J6" s="828"/>
      <c r="K6" s="828"/>
      <c r="L6" s="829"/>
      <c r="M6" s="827" t="s">
        <v>29</v>
      </c>
      <c r="N6" s="828"/>
      <c r="O6" s="828"/>
      <c r="P6" s="828"/>
      <c r="Q6" s="829"/>
      <c r="R6" s="833" t="s">
        <v>30</v>
      </c>
      <c r="S6" s="837" t="s">
        <v>31</v>
      </c>
      <c r="T6" s="820" t="s">
        <v>32</v>
      </c>
    </row>
    <row r="7" spans="1:26" ht="72.75" customHeight="1" thickBot="1" x14ac:dyDescent="0.3">
      <c r="A7" s="824"/>
      <c r="B7" s="826"/>
      <c r="C7" s="80" t="s">
        <v>33</v>
      </c>
      <c r="D7" s="81" t="s">
        <v>34</v>
      </c>
      <c r="E7" s="82" t="s">
        <v>35</v>
      </c>
      <c r="F7" s="81" t="s">
        <v>36</v>
      </c>
      <c r="G7" s="83" t="s">
        <v>37</v>
      </c>
      <c r="H7" s="84" t="s">
        <v>33</v>
      </c>
      <c r="I7" s="81" t="s">
        <v>34</v>
      </c>
      <c r="J7" s="82" t="s">
        <v>35</v>
      </c>
      <c r="K7" s="81" t="s">
        <v>36</v>
      </c>
      <c r="L7" s="85" t="s">
        <v>37</v>
      </c>
      <c r="M7" s="80" t="s">
        <v>33</v>
      </c>
      <c r="N7" s="81" t="s">
        <v>34</v>
      </c>
      <c r="O7" s="82" t="s">
        <v>35</v>
      </c>
      <c r="P7" s="81" t="s">
        <v>36</v>
      </c>
      <c r="Q7" s="83" t="s">
        <v>37</v>
      </c>
      <c r="R7" s="834"/>
      <c r="S7" s="836"/>
      <c r="T7" s="821"/>
    </row>
    <row r="8" spans="1:26" ht="16.5" x14ac:dyDescent="0.25">
      <c r="A8" s="144">
        <v>1</v>
      </c>
      <c r="B8" s="145" t="s">
        <v>192</v>
      </c>
      <c r="C8" s="146" t="s">
        <v>193</v>
      </c>
      <c r="D8" s="147">
        <v>2</v>
      </c>
      <c r="E8" s="148">
        <v>795</v>
      </c>
      <c r="F8" s="147">
        <v>3</v>
      </c>
      <c r="G8" s="149">
        <v>8</v>
      </c>
      <c r="H8" s="150" t="s">
        <v>194</v>
      </c>
      <c r="I8" s="147">
        <v>2</v>
      </c>
      <c r="J8" s="148">
        <v>803</v>
      </c>
      <c r="K8" s="147">
        <v>3</v>
      </c>
      <c r="L8" s="151">
        <v>7</v>
      </c>
      <c r="M8" s="146" t="s">
        <v>195</v>
      </c>
      <c r="N8" s="147">
        <v>2</v>
      </c>
      <c r="O8" s="148">
        <v>1880</v>
      </c>
      <c r="P8" s="147">
        <v>1</v>
      </c>
      <c r="Q8" s="149">
        <v>1</v>
      </c>
      <c r="R8" s="152">
        <v>7</v>
      </c>
      <c r="S8" s="153">
        <v>3478</v>
      </c>
      <c r="T8" s="154">
        <v>1</v>
      </c>
    </row>
    <row r="9" spans="1:26" ht="16.5" x14ac:dyDescent="0.25">
      <c r="A9" s="155">
        <v>2</v>
      </c>
      <c r="B9" s="145" t="s">
        <v>196</v>
      </c>
      <c r="C9" s="146" t="s">
        <v>197</v>
      </c>
      <c r="D9" s="147">
        <v>7</v>
      </c>
      <c r="E9" s="148">
        <v>1217</v>
      </c>
      <c r="F9" s="147">
        <v>1</v>
      </c>
      <c r="G9" s="149">
        <v>3</v>
      </c>
      <c r="H9" s="150" t="s">
        <v>198</v>
      </c>
      <c r="I9" s="147">
        <v>7</v>
      </c>
      <c r="J9" s="148">
        <v>340</v>
      </c>
      <c r="K9" s="147">
        <v>4</v>
      </c>
      <c r="L9" s="151">
        <v>12</v>
      </c>
      <c r="M9" s="146" t="s">
        <v>199</v>
      </c>
      <c r="N9" s="147">
        <v>7</v>
      </c>
      <c r="O9" s="148">
        <v>681</v>
      </c>
      <c r="P9" s="147">
        <v>3</v>
      </c>
      <c r="Q9" s="149">
        <v>9</v>
      </c>
      <c r="R9" s="152">
        <v>8</v>
      </c>
      <c r="S9" s="153">
        <v>2238</v>
      </c>
      <c r="T9" s="154">
        <v>2</v>
      </c>
    </row>
    <row r="10" spans="1:26" ht="16.5" x14ac:dyDescent="0.25">
      <c r="A10" s="155">
        <v>3</v>
      </c>
      <c r="B10" s="145" t="s">
        <v>200</v>
      </c>
      <c r="C10" s="146" t="s">
        <v>201</v>
      </c>
      <c r="D10" s="147">
        <v>1</v>
      </c>
      <c r="E10" s="148">
        <v>846</v>
      </c>
      <c r="F10" s="147">
        <v>2</v>
      </c>
      <c r="G10" s="149">
        <v>6</v>
      </c>
      <c r="H10" s="150" t="s">
        <v>202</v>
      </c>
      <c r="I10" s="147">
        <v>1</v>
      </c>
      <c r="J10" s="148">
        <v>1156</v>
      </c>
      <c r="K10" s="147">
        <v>2</v>
      </c>
      <c r="L10" s="151">
        <v>4</v>
      </c>
      <c r="M10" s="146" t="s">
        <v>203</v>
      </c>
      <c r="N10" s="147">
        <v>1</v>
      </c>
      <c r="O10" s="148">
        <v>623</v>
      </c>
      <c r="P10" s="147">
        <v>5</v>
      </c>
      <c r="Q10" s="149">
        <v>13</v>
      </c>
      <c r="R10" s="152">
        <v>9</v>
      </c>
      <c r="S10" s="153">
        <v>2625</v>
      </c>
      <c r="T10" s="154">
        <v>3</v>
      </c>
    </row>
    <row r="11" spans="1:26" ht="16.5" x14ac:dyDescent="0.25">
      <c r="A11" s="86">
        <v>4</v>
      </c>
      <c r="B11" s="102" t="s">
        <v>204</v>
      </c>
      <c r="C11" s="103" t="s">
        <v>205</v>
      </c>
      <c r="D11" s="104">
        <v>3</v>
      </c>
      <c r="E11" s="100">
        <v>618</v>
      </c>
      <c r="F11" s="104">
        <v>5</v>
      </c>
      <c r="G11" s="105">
        <v>14</v>
      </c>
      <c r="H11" s="106" t="s">
        <v>206</v>
      </c>
      <c r="I11" s="104">
        <v>3</v>
      </c>
      <c r="J11" s="100">
        <v>1491</v>
      </c>
      <c r="K11" s="104">
        <v>1</v>
      </c>
      <c r="L11" s="107">
        <v>2</v>
      </c>
      <c r="M11" s="103" t="s">
        <v>207</v>
      </c>
      <c r="N11" s="104">
        <v>3</v>
      </c>
      <c r="O11" s="100">
        <v>335</v>
      </c>
      <c r="P11" s="104">
        <v>6</v>
      </c>
      <c r="Q11" s="105">
        <v>16</v>
      </c>
      <c r="R11" s="108">
        <v>12</v>
      </c>
      <c r="S11" s="109">
        <v>2444</v>
      </c>
      <c r="T11" s="110">
        <v>4</v>
      </c>
    </row>
    <row r="12" spans="1:26" ht="16.5" x14ac:dyDescent="0.25">
      <c r="A12" s="86">
        <v>5</v>
      </c>
      <c r="B12" s="102" t="s">
        <v>208</v>
      </c>
      <c r="C12" s="103" t="s">
        <v>209</v>
      </c>
      <c r="D12" s="104">
        <v>5</v>
      </c>
      <c r="E12" s="100">
        <v>638</v>
      </c>
      <c r="F12" s="104">
        <v>4</v>
      </c>
      <c r="G12" s="105">
        <v>11</v>
      </c>
      <c r="H12" s="106" t="s">
        <v>210</v>
      </c>
      <c r="I12" s="104">
        <v>5</v>
      </c>
      <c r="J12" s="100">
        <v>203</v>
      </c>
      <c r="K12" s="104">
        <v>6</v>
      </c>
      <c r="L12" s="107">
        <v>17</v>
      </c>
      <c r="M12" s="103" t="s">
        <v>211</v>
      </c>
      <c r="N12" s="104">
        <v>5</v>
      </c>
      <c r="O12" s="100">
        <v>677</v>
      </c>
      <c r="P12" s="104">
        <v>4</v>
      </c>
      <c r="Q12" s="105">
        <v>10</v>
      </c>
      <c r="R12" s="108">
        <v>14</v>
      </c>
      <c r="S12" s="109">
        <v>1518</v>
      </c>
      <c r="T12" s="110">
        <v>5</v>
      </c>
      <c r="W12" s="1"/>
      <c r="X12" s="814"/>
      <c r="Y12" s="814"/>
    </row>
    <row r="13" spans="1:26" ht="16.5" x14ac:dyDescent="0.25">
      <c r="A13" s="86">
        <v>6</v>
      </c>
      <c r="B13" s="102" t="s">
        <v>212</v>
      </c>
      <c r="C13" s="103" t="s">
        <v>213</v>
      </c>
      <c r="D13" s="104">
        <v>8</v>
      </c>
      <c r="E13" s="100">
        <v>603</v>
      </c>
      <c r="F13" s="104">
        <v>7</v>
      </c>
      <c r="G13" s="105">
        <v>18</v>
      </c>
      <c r="H13" s="106" t="s">
        <v>214</v>
      </c>
      <c r="I13" s="104">
        <v>8</v>
      </c>
      <c r="J13" s="100">
        <v>130</v>
      </c>
      <c r="K13" s="104">
        <v>8</v>
      </c>
      <c r="L13" s="107">
        <v>23</v>
      </c>
      <c r="M13" s="103" t="s">
        <v>215</v>
      </c>
      <c r="N13" s="104">
        <v>8</v>
      </c>
      <c r="O13" s="100">
        <v>932</v>
      </c>
      <c r="P13" s="104">
        <v>2</v>
      </c>
      <c r="Q13" s="105">
        <v>5</v>
      </c>
      <c r="R13" s="108">
        <v>17</v>
      </c>
      <c r="S13" s="109">
        <v>1665</v>
      </c>
      <c r="T13" s="110">
        <v>6</v>
      </c>
      <c r="W13" s="1"/>
      <c r="X13" s="815"/>
      <c r="Y13" s="815"/>
      <c r="Z13" s="815"/>
    </row>
    <row r="14" spans="1:26" ht="16.5" x14ac:dyDescent="0.25">
      <c r="A14" s="76">
        <v>7</v>
      </c>
      <c r="B14" s="102" t="s">
        <v>216</v>
      </c>
      <c r="C14" s="103" t="s">
        <v>217</v>
      </c>
      <c r="D14" s="104">
        <v>6</v>
      </c>
      <c r="E14" s="100">
        <v>502</v>
      </c>
      <c r="F14" s="104">
        <v>7</v>
      </c>
      <c r="G14" s="107">
        <v>19</v>
      </c>
      <c r="H14" s="103" t="s">
        <v>218</v>
      </c>
      <c r="I14" s="104">
        <v>6</v>
      </c>
      <c r="J14" s="100">
        <v>324</v>
      </c>
      <c r="K14" s="104">
        <v>5</v>
      </c>
      <c r="L14" s="107">
        <v>15</v>
      </c>
      <c r="M14" s="103" t="s">
        <v>219</v>
      </c>
      <c r="N14" s="104">
        <v>6</v>
      </c>
      <c r="O14" s="100">
        <v>93</v>
      </c>
      <c r="P14" s="104">
        <v>8</v>
      </c>
      <c r="Q14" s="107">
        <v>24</v>
      </c>
      <c r="R14" s="101">
        <v>20</v>
      </c>
      <c r="S14" s="109">
        <v>919</v>
      </c>
      <c r="T14" s="121">
        <v>7</v>
      </c>
      <c r="U14" s="122"/>
      <c r="W14" s="1"/>
      <c r="X14" s="815"/>
      <c r="Y14" s="815"/>
      <c r="Z14" s="815"/>
    </row>
    <row r="15" spans="1:26" ht="16.5" x14ac:dyDescent="0.25">
      <c r="A15" s="120">
        <v>8</v>
      </c>
      <c r="B15" s="142" t="s">
        <v>220</v>
      </c>
      <c r="C15" s="111" t="s">
        <v>221</v>
      </c>
      <c r="D15" s="112">
        <v>4</v>
      </c>
      <c r="E15" s="113">
        <v>160</v>
      </c>
      <c r="F15" s="112">
        <v>8</v>
      </c>
      <c r="G15" s="114">
        <v>22</v>
      </c>
      <c r="H15" s="115" t="s">
        <v>222</v>
      </c>
      <c r="I15" s="112">
        <v>4</v>
      </c>
      <c r="J15" s="113">
        <v>201</v>
      </c>
      <c r="K15" s="112">
        <v>7</v>
      </c>
      <c r="L15" s="116">
        <v>20</v>
      </c>
      <c r="M15" s="111" t="s">
        <v>223</v>
      </c>
      <c r="N15" s="112">
        <v>4</v>
      </c>
      <c r="O15" s="113">
        <v>172</v>
      </c>
      <c r="P15" s="112">
        <v>7</v>
      </c>
      <c r="Q15" s="114">
        <v>21</v>
      </c>
      <c r="R15" s="117">
        <v>22</v>
      </c>
      <c r="S15" s="119">
        <v>533</v>
      </c>
      <c r="T15" s="118">
        <v>8</v>
      </c>
    </row>
    <row r="16" spans="1:26" ht="17.25" thickBot="1" x14ac:dyDescent="0.3">
      <c r="A16" s="141"/>
      <c r="B16" s="143"/>
      <c r="C16" s="124"/>
      <c r="D16" s="126"/>
      <c r="E16" s="125"/>
      <c r="F16" s="127"/>
      <c r="G16" s="128"/>
      <c r="H16" s="129"/>
      <c r="I16" s="127"/>
      <c r="J16" s="131"/>
      <c r="K16" s="126"/>
      <c r="L16" s="130"/>
      <c r="M16" s="132"/>
      <c r="N16" s="127"/>
      <c r="O16" s="125"/>
      <c r="P16" s="127"/>
      <c r="Q16" s="133"/>
      <c r="R16" s="134"/>
      <c r="S16" s="135"/>
      <c r="T16" s="136"/>
    </row>
    <row r="17" spans="1:20" ht="42" customHeight="1" x14ac:dyDescent="0.25">
      <c r="A17" s="1"/>
      <c r="B17" s="816"/>
      <c r="C17" s="816"/>
      <c r="E17" s="123"/>
      <c r="F17" s="123"/>
      <c r="G17" s="123"/>
      <c r="H17" s="123"/>
      <c r="I17" s="123"/>
      <c r="L17" s="123"/>
      <c r="M17" s="123"/>
      <c r="N17" s="123"/>
      <c r="O17" s="123"/>
      <c r="P17" s="123"/>
      <c r="R17" s="123"/>
    </row>
    <row r="18" spans="1:20" ht="20.25" customHeight="1" x14ac:dyDescent="0.3">
      <c r="A18" s="1"/>
      <c r="B18" s="815" t="s">
        <v>53</v>
      </c>
      <c r="C18" s="815"/>
      <c r="D18" s="815"/>
      <c r="E18" s="77"/>
      <c r="F18" s="77"/>
      <c r="G18" s="77"/>
      <c r="H18" s="78" t="s">
        <v>20</v>
      </c>
      <c r="I18" s="78"/>
      <c r="J18" s="79"/>
      <c r="K18" s="79"/>
      <c r="L18" s="77"/>
      <c r="M18" s="77"/>
      <c r="N18" s="77"/>
      <c r="O18" s="77"/>
      <c r="P18" s="77"/>
      <c r="Q18" s="77"/>
      <c r="R18" s="77"/>
      <c r="S18" s="77"/>
      <c r="T18" s="77"/>
    </row>
    <row r="19" spans="1:20" ht="20.25" customHeight="1" x14ac:dyDescent="0.3">
      <c r="A19" s="1"/>
      <c r="B19" s="815"/>
      <c r="C19" s="815"/>
      <c r="D19" s="815"/>
      <c r="E19" s="77"/>
      <c r="F19" s="77"/>
      <c r="G19" s="77"/>
      <c r="H19" s="78" t="s">
        <v>227</v>
      </c>
      <c r="I19" s="78"/>
      <c r="J19" s="79"/>
      <c r="K19" s="79"/>
      <c r="L19" s="77"/>
      <c r="M19" s="77"/>
      <c r="N19" s="77"/>
      <c r="O19" s="77"/>
      <c r="P19" s="77"/>
      <c r="Q19" s="77"/>
      <c r="R19" s="77"/>
      <c r="S19" s="77"/>
      <c r="T19" s="77"/>
    </row>
    <row r="20" spans="1:20" ht="42.75" customHeight="1" x14ac:dyDescent="0.3">
      <c r="A20" s="817" t="s">
        <v>50</v>
      </c>
      <c r="B20" s="817"/>
      <c r="C20" s="817"/>
      <c r="D20" s="818" t="s">
        <v>21</v>
      </c>
      <c r="E20" s="818"/>
      <c r="F20" s="818"/>
      <c r="G20" s="77"/>
      <c r="H20" s="77"/>
      <c r="I20" s="77"/>
      <c r="J20" s="77"/>
      <c r="K20" s="77"/>
      <c r="L20" s="77"/>
      <c r="M20" s="77"/>
      <c r="N20" s="822" t="s">
        <v>226</v>
      </c>
      <c r="O20" s="822"/>
      <c r="P20" s="822"/>
      <c r="Q20" s="822"/>
      <c r="R20" s="822"/>
      <c r="S20" s="822"/>
      <c r="T20" s="822"/>
    </row>
    <row r="21" spans="1:20" ht="16.5" thickBot="1" x14ac:dyDescent="0.3">
      <c r="A21" s="830" t="s">
        <v>22</v>
      </c>
      <c r="B21" s="830"/>
      <c r="C21" s="830"/>
      <c r="D21" s="819" t="s">
        <v>23</v>
      </c>
      <c r="E21" s="819"/>
      <c r="F21" s="819"/>
      <c r="G21" s="77"/>
      <c r="H21" s="77"/>
      <c r="I21" s="77"/>
      <c r="J21" s="77"/>
      <c r="K21" s="77"/>
      <c r="L21" s="77"/>
      <c r="M21" s="77"/>
      <c r="N21" s="830" t="s">
        <v>24</v>
      </c>
      <c r="O21" s="830"/>
      <c r="P21" s="830"/>
      <c r="Q21" s="830"/>
      <c r="R21" s="830"/>
      <c r="S21" s="830"/>
      <c r="T21" s="830"/>
    </row>
    <row r="22" spans="1:20" ht="18.75" thickBot="1" x14ac:dyDescent="0.3">
      <c r="A22" s="823" t="s">
        <v>25</v>
      </c>
      <c r="B22" s="825" t="s">
        <v>26</v>
      </c>
      <c r="C22" s="827" t="s">
        <v>27</v>
      </c>
      <c r="D22" s="831"/>
      <c r="E22" s="831"/>
      <c r="F22" s="831"/>
      <c r="G22" s="832"/>
      <c r="H22" s="827" t="s">
        <v>28</v>
      </c>
      <c r="I22" s="831"/>
      <c r="J22" s="831"/>
      <c r="K22" s="831"/>
      <c r="L22" s="832"/>
      <c r="M22" s="827" t="s">
        <v>29</v>
      </c>
      <c r="N22" s="828"/>
      <c r="O22" s="828"/>
      <c r="P22" s="828"/>
      <c r="Q22" s="829"/>
      <c r="R22" s="833" t="s">
        <v>30</v>
      </c>
      <c r="S22" s="835" t="s">
        <v>52</v>
      </c>
      <c r="T22" s="820" t="s">
        <v>32</v>
      </c>
    </row>
    <row r="23" spans="1:20" ht="88.5" customHeight="1" thickBot="1" x14ac:dyDescent="0.3">
      <c r="A23" s="824"/>
      <c r="B23" s="826"/>
      <c r="C23" s="80" t="s">
        <v>33</v>
      </c>
      <c r="D23" s="81" t="s">
        <v>34</v>
      </c>
      <c r="E23" s="82" t="s">
        <v>35</v>
      </c>
      <c r="F23" s="81" t="s">
        <v>36</v>
      </c>
      <c r="G23" s="83" t="s">
        <v>37</v>
      </c>
      <c r="H23" s="84" t="s">
        <v>33</v>
      </c>
      <c r="I23" s="81" t="s">
        <v>34</v>
      </c>
      <c r="J23" s="82" t="s">
        <v>35</v>
      </c>
      <c r="K23" s="81" t="s">
        <v>36</v>
      </c>
      <c r="L23" s="85" t="s">
        <v>37</v>
      </c>
      <c r="M23" s="80" t="s">
        <v>33</v>
      </c>
      <c r="N23" s="81" t="s">
        <v>34</v>
      </c>
      <c r="O23" s="82" t="s">
        <v>35</v>
      </c>
      <c r="P23" s="81" t="s">
        <v>36</v>
      </c>
      <c r="Q23" s="83" t="s">
        <v>37</v>
      </c>
      <c r="R23" s="834"/>
      <c r="S23" s="836"/>
      <c r="T23" s="821"/>
    </row>
    <row r="24" spans="1:20" ht="16.5" x14ac:dyDescent="0.25">
      <c r="A24" s="144">
        <v>1</v>
      </c>
      <c r="B24" s="156" t="s">
        <v>91</v>
      </c>
      <c r="C24" s="157" t="s">
        <v>228</v>
      </c>
      <c r="D24" s="158">
        <v>4</v>
      </c>
      <c r="E24" s="159">
        <v>4488</v>
      </c>
      <c r="F24" s="158">
        <v>1</v>
      </c>
      <c r="G24" s="160">
        <v>3</v>
      </c>
      <c r="H24" s="161" t="s">
        <v>229</v>
      </c>
      <c r="I24" s="158">
        <v>4</v>
      </c>
      <c r="J24" s="159">
        <v>12788</v>
      </c>
      <c r="K24" s="158">
        <v>1</v>
      </c>
      <c r="L24" s="162">
        <v>2</v>
      </c>
      <c r="M24" s="157" t="s">
        <v>230</v>
      </c>
      <c r="N24" s="158">
        <v>4</v>
      </c>
      <c r="O24" s="159">
        <v>10033</v>
      </c>
      <c r="P24" s="158">
        <v>3</v>
      </c>
      <c r="Q24" s="160">
        <v>7</v>
      </c>
      <c r="R24" s="163">
        <v>5</v>
      </c>
      <c r="S24" s="164">
        <v>27309</v>
      </c>
      <c r="T24" s="165">
        <v>1</v>
      </c>
    </row>
    <row r="25" spans="1:20" ht="18" customHeight="1" x14ac:dyDescent="0.25">
      <c r="A25" s="155">
        <v>2</v>
      </c>
      <c r="B25" s="166" t="s">
        <v>231</v>
      </c>
      <c r="C25" s="167" t="s">
        <v>232</v>
      </c>
      <c r="D25" s="168">
        <v>1</v>
      </c>
      <c r="E25" s="169">
        <v>3702</v>
      </c>
      <c r="F25" s="168">
        <v>3</v>
      </c>
      <c r="G25" s="170">
        <v>9</v>
      </c>
      <c r="H25" s="171" t="s">
        <v>233</v>
      </c>
      <c r="I25" s="168">
        <v>1</v>
      </c>
      <c r="J25" s="169">
        <v>8548</v>
      </c>
      <c r="K25" s="168">
        <v>2</v>
      </c>
      <c r="L25" s="172">
        <v>5</v>
      </c>
      <c r="M25" s="167" t="s">
        <v>234</v>
      </c>
      <c r="N25" s="168">
        <v>3</v>
      </c>
      <c r="O25" s="169">
        <v>11289</v>
      </c>
      <c r="P25" s="168">
        <v>2</v>
      </c>
      <c r="Q25" s="170">
        <v>4</v>
      </c>
      <c r="R25" s="173">
        <v>7</v>
      </c>
      <c r="S25" s="174">
        <v>23539</v>
      </c>
      <c r="T25" s="175">
        <v>2</v>
      </c>
    </row>
    <row r="26" spans="1:20" ht="16.5" x14ac:dyDescent="0.25">
      <c r="A26" s="155">
        <v>3</v>
      </c>
      <c r="B26" s="166" t="s">
        <v>235</v>
      </c>
      <c r="C26" s="167" t="s">
        <v>104</v>
      </c>
      <c r="D26" s="168">
        <v>3</v>
      </c>
      <c r="E26" s="169">
        <v>2190</v>
      </c>
      <c r="F26" s="168">
        <v>5</v>
      </c>
      <c r="G26" s="170">
        <v>15</v>
      </c>
      <c r="H26" s="171" t="s">
        <v>120</v>
      </c>
      <c r="I26" s="168">
        <v>3</v>
      </c>
      <c r="J26" s="169">
        <v>4025</v>
      </c>
      <c r="K26" s="168">
        <v>4</v>
      </c>
      <c r="L26" s="172">
        <v>11</v>
      </c>
      <c r="M26" s="167" t="s">
        <v>55</v>
      </c>
      <c r="N26" s="168">
        <v>1</v>
      </c>
      <c r="O26" s="169">
        <v>18901</v>
      </c>
      <c r="P26" s="168">
        <v>1</v>
      </c>
      <c r="Q26" s="170">
        <v>1</v>
      </c>
      <c r="R26" s="173">
        <v>10</v>
      </c>
      <c r="S26" s="174">
        <v>25116</v>
      </c>
      <c r="T26" s="175">
        <v>3</v>
      </c>
    </row>
    <row r="27" spans="1:20" ht="16.5" x14ac:dyDescent="0.25">
      <c r="A27" s="86">
        <v>4</v>
      </c>
      <c r="B27" s="99" t="s">
        <v>166</v>
      </c>
      <c r="C27" s="137" t="s">
        <v>236</v>
      </c>
      <c r="D27" s="92">
        <v>5</v>
      </c>
      <c r="E27" s="93">
        <v>2957</v>
      </c>
      <c r="F27" s="92">
        <v>4</v>
      </c>
      <c r="G27" s="94">
        <v>12</v>
      </c>
      <c r="H27" s="138" t="s">
        <v>56</v>
      </c>
      <c r="I27" s="92">
        <v>5</v>
      </c>
      <c r="J27" s="93">
        <v>5723</v>
      </c>
      <c r="K27" s="92">
        <v>3</v>
      </c>
      <c r="L27" s="96">
        <v>8</v>
      </c>
      <c r="M27" s="137" t="s">
        <v>237</v>
      </c>
      <c r="N27" s="92">
        <v>2</v>
      </c>
      <c r="O27" s="93">
        <v>8913</v>
      </c>
      <c r="P27" s="92">
        <v>4</v>
      </c>
      <c r="Q27" s="94">
        <v>10</v>
      </c>
      <c r="R27" s="97">
        <v>11</v>
      </c>
      <c r="S27" s="98">
        <v>17593</v>
      </c>
      <c r="T27" s="87">
        <v>4</v>
      </c>
    </row>
    <row r="28" spans="1:20" ht="16.5" x14ac:dyDescent="0.25">
      <c r="A28" s="86">
        <v>5</v>
      </c>
      <c r="B28" s="99" t="s">
        <v>156</v>
      </c>
      <c r="C28" s="137" t="s">
        <v>238</v>
      </c>
      <c r="D28" s="92">
        <v>2</v>
      </c>
      <c r="E28" s="93">
        <v>3848</v>
      </c>
      <c r="F28" s="92">
        <v>2</v>
      </c>
      <c r="G28" s="94">
        <v>6</v>
      </c>
      <c r="H28" s="138" t="s">
        <v>239</v>
      </c>
      <c r="I28" s="92">
        <v>2</v>
      </c>
      <c r="J28" s="93">
        <v>3510</v>
      </c>
      <c r="K28" s="92">
        <v>5</v>
      </c>
      <c r="L28" s="96">
        <v>14</v>
      </c>
      <c r="M28" s="137" t="s">
        <v>240</v>
      </c>
      <c r="N28" s="92">
        <v>5</v>
      </c>
      <c r="O28" s="93">
        <v>7487</v>
      </c>
      <c r="P28" s="92">
        <v>5</v>
      </c>
      <c r="Q28" s="94">
        <v>13</v>
      </c>
      <c r="R28" s="97">
        <v>12</v>
      </c>
      <c r="S28" s="98">
        <v>14845</v>
      </c>
      <c r="T28" s="87">
        <v>5</v>
      </c>
    </row>
    <row r="29" spans="1:20" ht="16.5" x14ac:dyDescent="0.25">
      <c r="A29" s="86"/>
      <c r="B29" s="90"/>
      <c r="C29" s="91"/>
      <c r="D29" s="92"/>
      <c r="E29" s="93"/>
      <c r="F29" s="92"/>
      <c r="G29" s="94"/>
      <c r="H29" s="95"/>
      <c r="I29" s="92"/>
      <c r="J29" s="93"/>
      <c r="K29" s="92"/>
      <c r="L29" s="96"/>
      <c r="M29" s="91"/>
      <c r="N29" s="92"/>
      <c r="O29" s="93"/>
      <c r="P29" s="92"/>
      <c r="Q29" s="94"/>
      <c r="R29" s="97"/>
      <c r="S29" s="98"/>
      <c r="T29" s="87"/>
    </row>
  </sheetData>
  <mergeCells count="34">
    <mergeCell ref="N5:T5"/>
    <mergeCell ref="N4:T4"/>
    <mergeCell ref="T22:T23"/>
    <mergeCell ref="A21:C21"/>
    <mergeCell ref="D21:F21"/>
    <mergeCell ref="N21:T21"/>
    <mergeCell ref="A22:A23"/>
    <mergeCell ref="B22:B23"/>
    <mergeCell ref="C22:G22"/>
    <mergeCell ref="H22:L22"/>
    <mergeCell ref="M22:Q22"/>
    <mergeCell ref="R22:R23"/>
    <mergeCell ref="S22:S23"/>
    <mergeCell ref="M6:Q6"/>
    <mergeCell ref="R6:R7"/>
    <mergeCell ref="S6:S7"/>
    <mergeCell ref="X12:Y12"/>
    <mergeCell ref="X13:Z14"/>
    <mergeCell ref="T6:T7"/>
    <mergeCell ref="A20:C20"/>
    <mergeCell ref="D20:F20"/>
    <mergeCell ref="N20:T20"/>
    <mergeCell ref="A6:A7"/>
    <mergeCell ref="B6:B7"/>
    <mergeCell ref="C6:G6"/>
    <mergeCell ref="H6:L6"/>
    <mergeCell ref="B1:C1"/>
    <mergeCell ref="B2:D3"/>
    <mergeCell ref="B17:C17"/>
    <mergeCell ref="B18:D19"/>
    <mergeCell ref="A4:C4"/>
    <mergeCell ref="D4:F4"/>
    <mergeCell ref="A5:C5"/>
    <mergeCell ref="D5:F5"/>
  </mergeCells>
  <pageMargins left="0.70866141732283472" right="0.70866141732283472" top="0.74803149606299213" bottom="0.74803149606299213" header="0.31496062992125984" footer="0.31496062992125984"/>
  <pageSetup paperSize="9" scale="67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B78F-C62A-41FF-9422-4101DE198DBE}">
  <sheetPr codeName="List1">
    <pageSetUpPr fitToPage="1"/>
  </sheetPr>
  <dimension ref="A2:AA28"/>
  <sheetViews>
    <sheetView showRowColHeaders="0" zoomScale="80" zoomScaleNormal="80" workbookViewId="0">
      <selection activeCell="AG20" sqref="AG20"/>
    </sheetView>
  </sheetViews>
  <sheetFormatPr defaultRowHeight="12.75" x14ac:dyDescent="0.2"/>
  <cols>
    <col min="1" max="1" width="4" style="248" customWidth="1"/>
    <col min="2" max="2" width="35.625" style="177" customWidth="1"/>
    <col min="3" max="3" width="5" style="177" customWidth="1"/>
    <col min="4" max="4" width="9.875" style="177" customWidth="1"/>
    <col min="5" max="5" width="5" style="177" customWidth="1"/>
    <col min="6" max="6" width="9.875" style="177" customWidth="1"/>
    <col min="7" max="7" width="5" style="177" customWidth="1"/>
    <col min="8" max="8" width="9.875" style="177" customWidth="1"/>
    <col min="9" max="9" width="5" style="177" customWidth="1"/>
    <col min="10" max="10" width="9.875" style="177" customWidth="1"/>
    <col min="11" max="11" width="5" style="177" customWidth="1"/>
    <col min="12" max="12" width="9.875" style="177" customWidth="1"/>
    <col min="13" max="13" width="5.125" style="177" customWidth="1"/>
    <col min="14" max="14" width="9.875" style="177" customWidth="1"/>
    <col min="15" max="15" width="5" style="177" customWidth="1"/>
    <col min="16" max="16" width="9.875" style="177" customWidth="1"/>
    <col min="17" max="17" width="5" style="177" customWidth="1"/>
    <col min="18" max="18" width="9.875" style="177" customWidth="1"/>
    <col min="19" max="19" width="5.5" style="177" customWidth="1"/>
    <col min="20" max="20" width="9.625" style="177" customWidth="1"/>
    <col min="21" max="21" width="8.75" style="177" bestFit="1" customWidth="1"/>
    <col min="22" max="22" width="9" style="177"/>
    <col min="23" max="23" width="8" style="177" hidden="1" customWidth="1"/>
    <col min="24" max="24" width="13.625" style="177" hidden="1" customWidth="1"/>
    <col min="25" max="25" width="8" style="177" hidden="1" customWidth="1"/>
    <col min="26" max="26" width="14.625" style="177" hidden="1" customWidth="1"/>
    <col min="27" max="27" width="8" style="177" hidden="1" customWidth="1"/>
    <col min="28" max="16384" width="9" style="177"/>
  </cols>
  <sheetData>
    <row r="2" spans="1:27" x14ac:dyDescent="0.2"/>
    <row r="4" spans="1:27" ht="26.25" x14ac:dyDescent="0.4">
      <c r="C4" s="506" t="s">
        <v>401</v>
      </c>
      <c r="D4" s="249"/>
      <c r="H4" s="250"/>
      <c r="I4" s="250"/>
      <c r="J4" s="250"/>
      <c r="K4" s="251" t="s">
        <v>0</v>
      </c>
      <c r="L4" s="250"/>
      <c r="M4" s="250"/>
      <c r="N4" s="250"/>
    </row>
    <row r="5" spans="1:27" ht="23.25" x14ac:dyDescent="0.35">
      <c r="C5" s="180"/>
      <c r="E5" s="252" t="s">
        <v>362</v>
      </c>
      <c r="F5" s="721" t="s">
        <v>377</v>
      </c>
      <c r="G5" s="721"/>
      <c r="H5" s="721"/>
      <c r="I5" s="721"/>
      <c r="J5" s="721"/>
      <c r="K5" s="721"/>
      <c r="L5" s="721"/>
      <c r="M5" s="721"/>
      <c r="N5" s="721"/>
      <c r="O5" s="721"/>
      <c r="P5" s="721"/>
    </row>
    <row r="6" spans="1:27" ht="23.25" x14ac:dyDescent="0.2">
      <c r="F6" s="722" t="s">
        <v>19</v>
      </c>
      <c r="G6" s="722"/>
      <c r="H6" s="722"/>
      <c r="I6" s="722"/>
      <c r="J6" s="722"/>
      <c r="K6" s="722"/>
      <c r="L6" s="722"/>
      <c r="M6" s="722"/>
      <c r="N6" s="722"/>
      <c r="O6" s="722"/>
      <c r="P6" s="722"/>
    </row>
    <row r="7" spans="1:27" ht="13.5" thickBot="1" x14ac:dyDescent="0.25"/>
    <row r="8" spans="1:27" ht="20.25" customHeight="1" thickTop="1" x14ac:dyDescent="0.2">
      <c r="A8" s="723" t="s">
        <v>2</v>
      </c>
      <c r="B8" s="726" t="s">
        <v>4</v>
      </c>
      <c r="C8" s="708" t="s">
        <v>5</v>
      </c>
      <c r="D8" s="709"/>
      <c r="E8" s="710" t="s">
        <v>6</v>
      </c>
      <c r="F8" s="729"/>
      <c r="G8" s="708" t="s">
        <v>7</v>
      </c>
      <c r="H8" s="709"/>
      <c r="I8" s="710" t="s">
        <v>8</v>
      </c>
      <c r="J8" s="729"/>
      <c r="K8" s="708" t="s">
        <v>9</v>
      </c>
      <c r="L8" s="709"/>
      <c r="M8" s="710" t="s">
        <v>10</v>
      </c>
      <c r="N8" s="729"/>
      <c r="O8" s="708" t="s">
        <v>11</v>
      </c>
      <c r="P8" s="709"/>
      <c r="Q8" s="710" t="s">
        <v>12</v>
      </c>
      <c r="R8" s="709"/>
      <c r="S8" s="711" t="s">
        <v>13</v>
      </c>
      <c r="T8" s="712"/>
      <c r="U8" s="713"/>
    </row>
    <row r="9" spans="1:27" ht="27.75" customHeight="1" x14ac:dyDescent="0.2">
      <c r="A9" s="724"/>
      <c r="B9" s="727"/>
      <c r="C9" s="717" t="s">
        <v>378</v>
      </c>
      <c r="D9" s="718"/>
      <c r="E9" s="706" t="s">
        <v>379</v>
      </c>
      <c r="F9" s="719"/>
      <c r="G9" s="720" t="s">
        <v>380</v>
      </c>
      <c r="H9" s="707"/>
      <c r="I9" s="706" t="s">
        <v>381</v>
      </c>
      <c r="J9" s="719"/>
      <c r="K9" s="720" t="s">
        <v>382</v>
      </c>
      <c r="L9" s="707"/>
      <c r="M9" s="706" t="s">
        <v>383</v>
      </c>
      <c r="N9" s="719"/>
      <c r="O9" s="720"/>
      <c r="P9" s="707"/>
      <c r="Q9" s="706"/>
      <c r="R9" s="707"/>
      <c r="S9" s="714"/>
      <c r="T9" s="715"/>
      <c r="U9" s="716"/>
    </row>
    <row r="10" spans="1:27" x14ac:dyDescent="0.2">
      <c r="A10" s="725"/>
      <c r="B10" s="728"/>
      <c r="C10" s="254"/>
      <c r="D10" s="255"/>
      <c r="E10" s="256"/>
      <c r="F10" s="257"/>
      <c r="G10" s="258"/>
      <c r="H10" s="259"/>
      <c r="I10" s="256"/>
      <c r="J10" s="257"/>
      <c r="K10" s="258"/>
      <c r="L10" s="259"/>
      <c r="M10" s="256"/>
      <c r="N10" s="257"/>
      <c r="O10" s="258"/>
      <c r="P10" s="259"/>
      <c r="Q10" s="256"/>
      <c r="R10" s="259"/>
      <c r="S10" s="258"/>
      <c r="T10" s="260"/>
      <c r="U10" s="261"/>
    </row>
    <row r="11" spans="1:27" ht="15.75" x14ac:dyDescent="0.2">
      <c r="A11" s="196"/>
      <c r="B11" s="262"/>
      <c r="C11" s="254" t="s">
        <v>14</v>
      </c>
      <c r="D11" s="255" t="s">
        <v>15</v>
      </c>
      <c r="E11" s="263" t="s">
        <v>14</v>
      </c>
      <c r="F11" s="264" t="s">
        <v>15</v>
      </c>
      <c r="G11" s="254" t="s">
        <v>14</v>
      </c>
      <c r="H11" s="255" t="s">
        <v>15</v>
      </c>
      <c r="I11" s="263" t="s">
        <v>14</v>
      </c>
      <c r="J11" s="264" t="s">
        <v>15</v>
      </c>
      <c r="K11" s="254" t="s">
        <v>14</v>
      </c>
      <c r="L11" s="255" t="s">
        <v>15</v>
      </c>
      <c r="M11" s="263" t="s">
        <v>14</v>
      </c>
      <c r="N11" s="264" t="s">
        <v>15</v>
      </c>
      <c r="O11" s="254" t="s">
        <v>14</v>
      </c>
      <c r="P11" s="255" t="s">
        <v>15</v>
      </c>
      <c r="Q11" s="263" t="s">
        <v>14</v>
      </c>
      <c r="R11" s="255" t="s">
        <v>15</v>
      </c>
      <c r="S11" s="254" t="s">
        <v>14</v>
      </c>
      <c r="T11" s="265" t="s">
        <v>16</v>
      </c>
      <c r="U11" s="266" t="s">
        <v>17</v>
      </c>
    </row>
    <row r="12" spans="1:27" ht="16.5" thickBot="1" x14ac:dyDescent="0.25">
      <c r="A12" s="207"/>
      <c r="B12" s="267"/>
      <c r="C12" s="210"/>
      <c r="D12" s="268"/>
      <c r="E12" s="210"/>
      <c r="F12" s="269"/>
      <c r="G12" s="210"/>
      <c r="H12" s="268"/>
      <c r="I12" s="210"/>
      <c r="J12" s="269"/>
      <c r="K12" s="210"/>
      <c r="L12" s="268"/>
      <c r="M12" s="210"/>
      <c r="N12" s="269"/>
      <c r="O12" s="210"/>
      <c r="P12" s="268"/>
      <c r="Q12" s="210"/>
      <c r="R12" s="268"/>
      <c r="S12" s="210"/>
      <c r="T12" s="270"/>
      <c r="U12" s="216"/>
    </row>
    <row r="13" spans="1:27" s="223" customFormat="1" ht="42.75" customHeight="1" thickTop="1" x14ac:dyDescent="0.25">
      <c r="A13" s="31">
        <v>1</v>
      </c>
      <c r="B13" s="558" t="s">
        <v>91</v>
      </c>
      <c r="C13" s="70">
        <v>2</v>
      </c>
      <c r="D13" s="34">
        <v>26168</v>
      </c>
      <c r="E13" s="68">
        <v>1</v>
      </c>
      <c r="F13" s="33">
        <v>1405</v>
      </c>
      <c r="G13" s="70">
        <v>1</v>
      </c>
      <c r="H13" s="34">
        <v>7310</v>
      </c>
      <c r="I13" s="68"/>
      <c r="J13" s="33"/>
      <c r="K13" s="70"/>
      <c r="L13" s="34"/>
      <c r="M13" s="68"/>
      <c r="N13" s="33"/>
      <c r="O13" s="70"/>
      <c r="P13" s="34"/>
      <c r="Q13" s="68"/>
      <c r="R13" s="33"/>
      <c r="S13" s="89">
        <f t="shared" ref="S13:T19" si="0">IF(ISNUMBER(C13)=TRUE,SUM(C13,E13,G13,I13,K13,M13,O13,Q13),"")</f>
        <v>4</v>
      </c>
      <c r="T13" s="36">
        <f t="shared" si="0"/>
        <v>34883</v>
      </c>
      <c r="U13" s="222">
        <f t="shared" ref="U13:U25" si="1">IF(ISNUMBER(AA13)= TRUE,AA13,"")</f>
        <v>1</v>
      </c>
      <c r="W13" s="223">
        <f>IF(ISNUMBER(S13)=TRUE,S13,"")</f>
        <v>4</v>
      </c>
      <c r="X13" s="223">
        <f>IF(ISNUMBER(T13)=TRUE,T13,"")</f>
        <v>34883</v>
      </c>
      <c r="Y13" s="224">
        <f>MAX(D13,F13,H13,J13,L13,N13,P13,R13)</f>
        <v>26168</v>
      </c>
      <c r="Z13" s="223">
        <f>IF(ISNUMBER(W13)=TRUE,W13-X13/100000-Y13/1000000000,"")</f>
        <v>3.6511438319999998</v>
      </c>
      <c r="AA13" s="223">
        <f>IF(ISNUMBER(Z13)=TRUE,RANK(Z13,$Z$13:$Z$27,1),"")</f>
        <v>1</v>
      </c>
    </row>
    <row r="14" spans="1:27" s="223" customFormat="1" ht="42.75" customHeight="1" x14ac:dyDescent="0.25">
      <c r="A14" s="38">
        <v>2</v>
      </c>
      <c r="B14" s="558" t="s">
        <v>385</v>
      </c>
      <c r="C14" s="40">
        <v>5</v>
      </c>
      <c r="D14" s="41">
        <v>20404</v>
      </c>
      <c r="E14" s="72">
        <v>2</v>
      </c>
      <c r="F14" s="39">
        <v>1075</v>
      </c>
      <c r="G14" s="40">
        <v>2</v>
      </c>
      <c r="H14" s="41">
        <v>4577</v>
      </c>
      <c r="I14" s="72"/>
      <c r="J14" s="39"/>
      <c r="K14" s="40"/>
      <c r="L14" s="41"/>
      <c r="M14" s="72"/>
      <c r="N14" s="39"/>
      <c r="O14" s="40"/>
      <c r="P14" s="41"/>
      <c r="Q14" s="72"/>
      <c r="R14" s="39"/>
      <c r="S14" s="604">
        <f t="shared" si="0"/>
        <v>9</v>
      </c>
      <c r="T14" s="557">
        <f t="shared" si="0"/>
        <v>26056</v>
      </c>
      <c r="U14" s="222">
        <f t="shared" si="1"/>
        <v>2</v>
      </c>
      <c r="W14" s="223">
        <f t="shared" ref="W14:X27" si="2">IF(ISNUMBER(S14)=TRUE,S14,"")</f>
        <v>9</v>
      </c>
      <c r="X14" s="223">
        <f t="shared" si="2"/>
        <v>26056</v>
      </c>
      <c r="Y14" s="224">
        <f t="shared" ref="Y14:Y27" si="3">MAX(D14,F14,H14,J14,L14,N14,P14,R14)</f>
        <v>20404</v>
      </c>
      <c r="Z14" s="223">
        <f t="shared" ref="Z14:Z27" si="4">IF(ISNUMBER(W14)=TRUE,W14-X14/100000-Y14/1000000000,"")</f>
        <v>8.7394195959999994</v>
      </c>
      <c r="AA14" s="223">
        <f t="shared" ref="AA14:AA27" si="5">IF(ISNUMBER(Z14)=TRUE,RANK(Z14,$Z$13:$Z$27,1),"")</f>
        <v>2</v>
      </c>
    </row>
    <row r="15" spans="1:27" s="223" customFormat="1" ht="42.75" customHeight="1" x14ac:dyDescent="0.25">
      <c r="A15" s="38">
        <v>3</v>
      </c>
      <c r="B15" s="558" t="s">
        <v>384</v>
      </c>
      <c r="C15" s="40">
        <v>1</v>
      </c>
      <c r="D15" s="41">
        <v>30896</v>
      </c>
      <c r="E15" s="72">
        <v>4</v>
      </c>
      <c r="F15" s="39">
        <v>673</v>
      </c>
      <c r="G15" s="40">
        <v>5</v>
      </c>
      <c r="H15" s="41">
        <v>4483</v>
      </c>
      <c r="I15" s="72"/>
      <c r="J15" s="39"/>
      <c r="K15" s="40"/>
      <c r="L15" s="41"/>
      <c r="M15" s="72"/>
      <c r="N15" s="39"/>
      <c r="O15" s="40"/>
      <c r="P15" s="41"/>
      <c r="Q15" s="72"/>
      <c r="R15" s="39"/>
      <c r="S15" s="604">
        <f t="shared" si="0"/>
        <v>10</v>
      </c>
      <c r="T15" s="557">
        <f t="shared" si="0"/>
        <v>36052</v>
      </c>
      <c r="U15" s="222">
        <f t="shared" si="1"/>
        <v>3</v>
      </c>
      <c r="W15" s="223">
        <f t="shared" si="2"/>
        <v>10</v>
      </c>
      <c r="X15" s="223">
        <f t="shared" si="2"/>
        <v>36052</v>
      </c>
      <c r="Y15" s="224">
        <f t="shared" si="3"/>
        <v>30896</v>
      </c>
      <c r="Z15" s="223">
        <f t="shared" si="4"/>
        <v>9.6394491040000005</v>
      </c>
      <c r="AA15" s="223">
        <f t="shared" si="5"/>
        <v>3</v>
      </c>
    </row>
    <row r="16" spans="1:27" s="223" customFormat="1" ht="42.75" customHeight="1" x14ac:dyDescent="0.25">
      <c r="A16" s="38">
        <v>4</v>
      </c>
      <c r="B16" s="558" t="s">
        <v>166</v>
      </c>
      <c r="C16" s="40">
        <v>4</v>
      </c>
      <c r="D16" s="41">
        <v>21901</v>
      </c>
      <c r="E16" s="72">
        <v>3</v>
      </c>
      <c r="F16" s="39">
        <v>755</v>
      </c>
      <c r="G16" s="40">
        <v>3</v>
      </c>
      <c r="H16" s="41">
        <v>4533</v>
      </c>
      <c r="I16" s="72"/>
      <c r="J16" s="39"/>
      <c r="K16" s="40"/>
      <c r="L16" s="41"/>
      <c r="M16" s="72"/>
      <c r="N16" s="39"/>
      <c r="O16" s="40"/>
      <c r="P16" s="41"/>
      <c r="Q16" s="72"/>
      <c r="R16" s="39"/>
      <c r="S16" s="604">
        <f t="shared" si="0"/>
        <v>10</v>
      </c>
      <c r="T16" s="557">
        <f t="shared" si="0"/>
        <v>27189</v>
      </c>
      <c r="U16" s="222">
        <f t="shared" si="1"/>
        <v>4</v>
      </c>
      <c r="W16" s="223">
        <f t="shared" si="2"/>
        <v>10</v>
      </c>
      <c r="X16" s="223">
        <f t="shared" si="2"/>
        <v>27189</v>
      </c>
      <c r="Y16" s="224">
        <f t="shared" si="3"/>
        <v>21901</v>
      </c>
      <c r="Z16" s="223">
        <f t="shared" si="4"/>
        <v>9.7280880989999989</v>
      </c>
      <c r="AA16" s="223">
        <f t="shared" si="5"/>
        <v>4</v>
      </c>
    </row>
    <row r="17" spans="1:27" s="223" customFormat="1" ht="42.75" customHeight="1" x14ac:dyDescent="0.25">
      <c r="A17" s="38">
        <v>5</v>
      </c>
      <c r="B17" s="558" t="s">
        <v>146</v>
      </c>
      <c r="C17" s="40">
        <v>3</v>
      </c>
      <c r="D17" s="41">
        <v>26811</v>
      </c>
      <c r="E17" s="72">
        <v>7</v>
      </c>
      <c r="F17" s="39">
        <v>407</v>
      </c>
      <c r="G17" s="40">
        <v>4</v>
      </c>
      <c r="H17" s="41">
        <v>4244</v>
      </c>
      <c r="I17" s="72"/>
      <c r="J17" s="39"/>
      <c r="K17" s="40"/>
      <c r="L17" s="41"/>
      <c r="M17" s="72"/>
      <c r="N17" s="39"/>
      <c r="O17" s="40"/>
      <c r="P17" s="41"/>
      <c r="Q17" s="72"/>
      <c r="R17" s="39"/>
      <c r="S17" s="604">
        <f t="shared" si="0"/>
        <v>14</v>
      </c>
      <c r="T17" s="557">
        <f t="shared" si="0"/>
        <v>31462</v>
      </c>
      <c r="U17" s="222">
        <f t="shared" si="1"/>
        <v>5</v>
      </c>
      <c r="W17" s="223">
        <f t="shared" si="2"/>
        <v>14</v>
      </c>
      <c r="X17" s="223">
        <f t="shared" si="2"/>
        <v>31462</v>
      </c>
      <c r="Y17" s="224">
        <f t="shared" si="3"/>
        <v>26811</v>
      </c>
      <c r="Z17" s="223">
        <f t="shared" si="4"/>
        <v>13.685353189000001</v>
      </c>
      <c r="AA17" s="223">
        <f t="shared" si="5"/>
        <v>5</v>
      </c>
    </row>
    <row r="18" spans="1:27" s="223" customFormat="1" ht="42.75" customHeight="1" x14ac:dyDescent="0.25">
      <c r="A18" s="38">
        <v>6</v>
      </c>
      <c r="B18" s="558" t="s">
        <v>163</v>
      </c>
      <c r="C18" s="40">
        <v>6</v>
      </c>
      <c r="D18" s="41">
        <v>13265</v>
      </c>
      <c r="E18" s="72">
        <v>6</v>
      </c>
      <c r="F18" s="39">
        <v>472</v>
      </c>
      <c r="G18" s="40">
        <v>6</v>
      </c>
      <c r="H18" s="41">
        <v>3659</v>
      </c>
      <c r="I18" s="72"/>
      <c r="J18" s="39"/>
      <c r="K18" s="40"/>
      <c r="L18" s="41"/>
      <c r="M18" s="72"/>
      <c r="N18" s="39"/>
      <c r="O18" s="40"/>
      <c r="P18" s="41"/>
      <c r="Q18" s="72"/>
      <c r="R18" s="39"/>
      <c r="S18" s="604">
        <f t="shared" si="0"/>
        <v>18</v>
      </c>
      <c r="T18" s="557">
        <f t="shared" si="0"/>
        <v>17396</v>
      </c>
      <c r="U18" s="222">
        <f t="shared" si="1"/>
        <v>6</v>
      </c>
      <c r="W18" s="223">
        <f t="shared" si="2"/>
        <v>18</v>
      </c>
      <c r="X18" s="223">
        <f t="shared" si="2"/>
        <v>17396</v>
      </c>
      <c r="Y18" s="224">
        <f t="shared" si="3"/>
        <v>13265</v>
      </c>
      <c r="Z18" s="223">
        <f t="shared" si="4"/>
        <v>17.826026734999999</v>
      </c>
      <c r="AA18" s="223">
        <f t="shared" si="5"/>
        <v>6</v>
      </c>
    </row>
    <row r="19" spans="1:27" s="223" customFormat="1" ht="42.75" customHeight="1" x14ac:dyDescent="0.25">
      <c r="A19" s="38">
        <v>7</v>
      </c>
      <c r="B19" s="558" t="s">
        <v>386</v>
      </c>
      <c r="C19" s="40">
        <v>7</v>
      </c>
      <c r="D19" s="41">
        <v>13338</v>
      </c>
      <c r="E19" s="72">
        <v>5</v>
      </c>
      <c r="F19" s="39">
        <v>564</v>
      </c>
      <c r="G19" s="40">
        <v>7</v>
      </c>
      <c r="H19" s="41">
        <v>3011</v>
      </c>
      <c r="I19" s="72"/>
      <c r="J19" s="39"/>
      <c r="K19" s="40"/>
      <c r="L19" s="41"/>
      <c r="M19" s="72"/>
      <c r="N19" s="39"/>
      <c r="O19" s="40"/>
      <c r="P19" s="41"/>
      <c r="Q19" s="72"/>
      <c r="R19" s="39"/>
      <c r="S19" s="604">
        <f t="shared" si="0"/>
        <v>19</v>
      </c>
      <c r="T19" s="557">
        <f t="shared" si="0"/>
        <v>16913</v>
      </c>
      <c r="U19" s="222">
        <f t="shared" si="1"/>
        <v>7</v>
      </c>
      <c r="W19" s="223">
        <f t="shared" si="2"/>
        <v>19</v>
      </c>
      <c r="X19" s="223">
        <f t="shared" si="2"/>
        <v>16913</v>
      </c>
      <c r="Y19" s="224">
        <f t="shared" si="3"/>
        <v>13338</v>
      </c>
      <c r="Z19" s="223">
        <f t="shared" si="4"/>
        <v>18.830856662000002</v>
      </c>
      <c r="AA19" s="223">
        <f t="shared" si="5"/>
        <v>7</v>
      </c>
    </row>
    <row r="20" spans="1:27" s="223" customFormat="1" ht="42.75" customHeight="1" x14ac:dyDescent="0.25">
      <c r="A20" s="225">
        <v>8</v>
      </c>
      <c r="B20" s="494"/>
      <c r="C20" s="230"/>
      <c r="D20" s="231"/>
      <c r="E20" s="228"/>
      <c r="F20" s="229"/>
      <c r="G20" s="230"/>
      <c r="H20" s="231"/>
      <c r="I20" s="228"/>
      <c r="J20" s="229"/>
      <c r="K20" s="230"/>
      <c r="L20" s="231"/>
      <c r="M20" s="228"/>
      <c r="N20" s="229"/>
      <c r="O20" s="230"/>
      <c r="P20" s="231"/>
      <c r="Q20" s="228"/>
      <c r="R20" s="229"/>
      <c r="S20" s="495" t="str">
        <f t="shared" ref="S20:T27" si="6">IF(ISNUMBER(C20)=TRUE,SUM(C20,E20,G20,I20,K20,M20,O20,Q20),"")</f>
        <v/>
      </c>
      <c r="T20" s="496" t="str">
        <f t="shared" si="6"/>
        <v/>
      </c>
      <c r="U20" s="222" t="str">
        <f t="shared" si="1"/>
        <v/>
      </c>
      <c r="W20" s="223" t="str">
        <f t="shared" si="2"/>
        <v/>
      </c>
      <c r="X20" s="223" t="str">
        <f t="shared" si="2"/>
        <v/>
      </c>
      <c r="Y20" s="224">
        <f t="shared" si="3"/>
        <v>0</v>
      </c>
      <c r="Z20" s="223" t="str">
        <f t="shared" si="4"/>
        <v/>
      </c>
      <c r="AA20" s="223" t="str">
        <f t="shared" si="5"/>
        <v/>
      </c>
    </row>
    <row r="21" spans="1:27" s="223" customFormat="1" ht="42.75" customHeight="1" x14ac:dyDescent="0.25">
      <c r="A21" s="225">
        <v>9</v>
      </c>
      <c r="B21" s="494"/>
      <c r="C21" s="230"/>
      <c r="D21" s="231"/>
      <c r="E21" s="228"/>
      <c r="F21" s="229"/>
      <c r="G21" s="230"/>
      <c r="H21" s="231"/>
      <c r="I21" s="228"/>
      <c r="J21" s="229"/>
      <c r="K21" s="230"/>
      <c r="L21" s="231"/>
      <c r="M21" s="228"/>
      <c r="N21" s="229"/>
      <c r="O21" s="230"/>
      <c r="P21" s="231"/>
      <c r="Q21" s="228"/>
      <c r="R21" s="229"/>
      <c r="S21" s="495" t="str">
        <f t="shared" si="6"/>
        <v/>
      </c>
      <c r="T21" s="496" t="str">
        <f t="shared" si="6"/>
        <v/>
      </c>
      <c r="U21" s="222" t="str">
        <f t="shared" si="1"/>
        <v/>
      </c>
      <c r="W21" s="223" t="str">
        <f t="shared" si="2"/>
        <v/>
      </c>
      <c r="X21" s="223" t="str">
        <f t="shared" si="2"/>
        <v/>
      </c>
      <c r="Y21" s="224">
        <f t="shared" si="3"/>
        <v>0</v>
      </c>
      <c r="Z21" s="223" t="str">
        <f t="shared" si="4"/>
        <v/>
      </c>
      <c r="AA21" s="223" t="str">
        <f t="shared" si="5"/>
        <v/>
      </c>
    </row>
    <row r="22" spans="1:27" s="223" customFormat="1" ht="42.75" customHeight="1" x14ac:dyDescent="0.25">
      <c r="A22" s="225">
        <v>10</v>
      </c>
      <c r="B22" s="494"/>
      <c r="C22" s="230"/>
      <c r="D22" s="231"/>
      <c r="E22" s="228"/>
      <c r="F22" s="229"/>
      <c r="G22" s="230"/>
      <c r="H22" s="231"/>
      <c r="I22" s="228"/>
      <c r="J22" s="229"/>
      <c r="K22" s="230"/>
      <c r="L22" s="231"/>
      <c r="M22" s="228"/>
      <c r="N22" s="229"/>
      <c r="O22" s="230"/>
      <c r="P22" s="231"/>
      <c r="Q22" s="228"/>
      <c r="R22" s="229"/>
      <c r="S22" s="495" t="str">
        <f t="shared" si="6"/>
        <v/>
      </c>
      <c r="T22" s="496" t="str">
        <f t="shared" si="6"/>
        <v/>
      </c>
      <c r="U22" s="222" t="str">
        <f t="shared" si="1"/>
        <v/>
      </c>
      <c r="W22" s="223" t="str">
        <f t="shared" si="2"/>
        <v/>
      </c>
      <c r="X22" s="223" t="str">
        <f t="shared" si="2"/>
        <v/>
      </c>
      <c r="Y22" s="224">
        <f t="shared" si="3"/>
        <v>0</v>
      </c>
      <c r="Z22" s="223" t="str">
        <f t="shared" si="4"/>
        <v/>
      </c>
      <c r="AA22" s="223" t="str">
        <f t="shared" si="5"/>
        <v/>
      </c>
    </row>
    <row r="23" spans="1:27" s="223" customFormat="1" ht="42.75" customHeight="1" x14ac:dyDescent="0.25">
      <c r="A23" s="225">
        <v>11</v>
      </c>
      <c r="B23" s="494"/>
      <c r="C23" s="230"/>
      <c r="D23" s="231"/>
      <c r="E23" s="228"/>
      <c r="F23" s="229"/>
      <c r="G23" s="230"/>
      <c r="H23" s="231"/>
      <c r="I23" s="228"/>
      <c r="J23" s="229"/>
      <c r="K23" s="230"/>
      <c r="L23" s="231"/>
      <c r="M23" s="228"/>
      <c r="N23" s="229"/>
      <c r="O23" s="230"/>
      <c r="P23" s="231"/>
      <c r="Q23" s="228"/>
      <c r="R23" s="229"/>
      <c r="S23" s="495" t="str">
        <f t="shared" si="6"/>
        <v/>
      </c>
      <c r="T23" s="496" t="str">
        <f t="shared" si="6"/>
        <v/>
      </c>
      <c r="U23" s="222" t="str">
        <f t="shared" si="1"/>
        <v/>
      </c>
      <c r="W23" s="223" t="str">
        <f t="shared" si="2"/>
        <v/>
      </c>
      <c r="X23" s="223" t="str">
        <f t="shared" si="2"/>
        <v/>
      </c>
      <c r="Y23" s="224">
        <f t="shared" si="3"/>
        <v>0</v>
      </c>
      <c r="Z23" s="223" t="str">
        <f t="shared" si="4"/>
        <v/>
      </c>
      <c r="AA23" s="223" t="str">
        <f t="shared" si="5"/>
        <v/>
      </c>
    </row>
    <row r="24" spans="1:27" s="223" customFormat="1" ht="42.75" customHeight="1" x14ac:dyDescent="0.25">
      <c r="A24" s="225">
        <v>12</v>
      </c>
      <c r="B24" s="494"/>
      <c r="C24" s="230"/>
      <c r="D24" s="231"/>
      <c r="E24" s="228"/>
      <c r="F24" s="229"/>
      <c r="G24" s="230"/>
      <c r="H24" s="231"/>
      <c r="I24" s="228"/>
      <c r="J24" s="229"/>
      <c r="K24" s="230"/>
      <c r="L24" s="231"/>
      <c r="M24" s="228"/>
      <c r="N24" s="229"/>
      <c r="O24" s="230"/>
      <c r="P24" s="231"/>
      <c r="Q24" s="228"/>
      <c r="R24" s="229"/>
      <c r="S24" s="495" t="str">
        <f t="shared" si="6"/>
        <v/>
      </c>
      <c r="T24" s="496" t="str">
        <f t="shared" si="6"/>
        <v/>
      </c>
      <c r="U24" s="222" t="str">
        <f t="shared" si="1"/>
        <v/>
      </c>
      <c r="W24" s="223" t="str">
        <f t="shared" si="2"/>
        <v/>
      </c>
      <c r="X24" s="223" t="str">
        <f t="shared" si="2"/>
        <v/>
      </c>
      <c r="Y24" s="224">
        <f t="shared" si="3"/>
        <v>0</v>
      </c>
      <c r="Z24" s="223" t="str">
        <f t="shared" si="4"/>
        <v/>
      </c>
      <c r="AA24" s="223" t="str">
        <f t="shared" si="5"/>
        <v/>
      </c>
    </row>
    <row r="25" spans="1:27" s="223" customFormat="1" ht="42.75" customHeight="1" x14ac:dyDescent="0.25">
      <c r="A25" s="225">
        <v>13</v>
      </c>
      <c r="B25" s="494"/>
      <c r="C25" s="230"/>
      <c r="D25" s="231"/>
      <c r="E25" s="228"/>
      <c r="F25" s="229"/>
      <c r="G25" s="230"/>
      <c r="H25" s="231"/>
      <c r="I25" s="228"/>
      <c r="J25" s="229"/>
      <c r="K25" s="230"/>
      <c r="L25" s="231"/>
      <c r="M25" s="228"/>
      <c r="N25" s="229"/>
      <c r="O25" s="230"/>
      <c r="P25" s="231"/>
      <c r="Q25" s="228"/>
      <c r="R25" s="229"/>
      <c r="S25" s="495" t="str">
        <f t="shared" si="6"/>
        <v/>
      </c>
      <c r="T25" s="496" t="str">
        <f t="shared" si="6"/>
        <v/>
      </c>
      <c r="U25" s="222" t="str">
        <f t="shared" si="1"/>
        <v/>
      </c>
      <c r="W25" s="223" t="str">
        <f t="shared" si="2"/>
        <v/>
      </c>
      <c r="X25" s="223" t="str">
        <f t="shared" si="2"/>
        <v/>
      </c>
      <c r="Y25" s="224">
        <f t="shared" si="3"/>
        <v>0</v>
      </c>
      <c r="Z25" s="223" t="str">
        <f t="shared" si="4"/>
        <v/>
      </c>
      <c r="AA25" s="223" t="str">
        <f t="shared" si="5"/>
        <v/>
      </c>
    </row>
    <row r="26" spans="1:27" s="223" customFormat="1" ht="42.75" customHeight="1" x14ac:dyDescent="0.25">
      <c r="A26" s="225">
        <v>14</v>
      </c>
      <c r="B26" s="494"/>
      <c r="C26" s="230"/>
      <c r="D26" s="231"/>
      <c r="E26" s="228"/>
      <c r="F26" s="229"/>
      <c r="G26" s="230"/>
      <c r="H26" s="231"/>
      <c r="I26" s="228"/>
      <c r="J26" s="229"/>
      <c r="K26" s="230"/>
      <c r="L26" s="231"/>
      <c r="M26" s="228"/>
      <c r="N26" s="229"/>
      <c r="O26" s="230"/>
      <c r="P26" s="231"/>
      <c r="Q26" s="228"/>
      <c r="R26" s="229"/>
      <c r="S26" s="495" t="str">
        <f t="shared" si="6"/>
        <v/>
      </c>
      <c r="T26" s="496" t="str">
        <f t="shared" si="6"/>
        <v/>
      </c>
      <c r="U26" s="222"/>
      <c r="W26" s="223" t="str">
        <f t="shared" si="2"/>
        <v/>
      </c>
      <c r="X26" s="223" t="str">
        <f t="shared" si="2"/>
        <v/>
      </c>
      <c r="Y26" s="224">
        <f t="shared" si="3"/>
        <v>0</v>
      </c>
      <c r="Z26" s="223" t="str">
        <f t="shared" si="4"/>
        <v/>
      </c>
      <c r="AA26" s="223" t="str">
        <f t="shared" si="5"/>
        <v/>
      </c>
    </row>
    <row r="27" spans="1:27" s="223" customFormat="1" ht="42.75" customHeight="1" thickBot="1" x14ac:dyDescent="0.3">
      <c r="A27" s="232">
        <v>15</v>
      </c>
      <c r="B27" s="271"/>
      <c r="C27" s="237"/>
      <c r="D27" s="238"/>
      <c r="E27" s="237"/>
      <c r="F27" s="238"/>
      <c r="G27" s="237"/>
      <c r="H27" s="238"/>
      <c r="I27" s="237"/>
      <c r="J27" s="238"/>
      <c r="K27" s="237"/>
      <c r="L27" s="238"/>
      <c r="M27" s="237"/>
      <c r="N27" s="238"/>
      <c r="O27" s="237"/>
      <c r="P27" s="238"/>
      <c r="Q27" s="237"/>
      <c r="R27" s="238"/>
      <c r="S27" s="272" t="str">
        <f t="shared" si="6"/>
        <v/>
      </c>
      <c r="T27" s="241" t="str">
        <f t="shared" si="6"/>
        <v/>
      </c>
      <c r="U27" s="242" t="str">
        <f>IF(ISNUMBER(AA27)= TRUE,AA27,"")</f>
        <v/>
      </c>
      <c r="W27" s="223" t="str">
        <f t="shared" si="2"/>
        <v/>
      </c>
      <c r="X27" s="223" t="str">
        <f t="shared" si="2"/>
        <v/>
      </c>
      <c r="Y27" s="224">
        <f t="shared" si="3"/>
        <v>0</v>
      </c>
      <c r="Z27" s="223" t="str">
        <f t="shared" si="4"/>
        <v/>
      </c>
      <c r="AA27" s="223" t="str">
        <f t="shared" si="5"/>
        <v/>
      </c>
    </row>
    <row r="28" spans="1:27" ht="15.75" thickTop="1" x14ac:dyDescent="0.2">
      <c r="D28" s="273"/>
    </row>
  </sheetData>
  <mergeCells count="21">
    <mergeCell ref="F5:P5"/>
    <mergeCell ref="F6:P6"/>
    <mergeCell ref="A8:A10"/>
    <mergeCell ref="B8:B10"/>
    <mergeCell ref="C8:D8"/>
    <mergeCell ref="E8:F8"/>
    <mergeCell ref="G8:H8"/>
    <mergeCell ref="I8:J8"/>
    <mergeCell ref="K8:L8"/>
    <mergeCell ref="M8:N8"/>
    <mergeCell ref="Q9:R9"/>
    <mergeCell ref="O8:P8"/>
    <mergeCell ref="Q8:R8"/>
    <mergeCell ref="S8:U9"/>
    <mergeCell ref="C9:D9"/>
    <mergeCell ref="E9:F9"/>
    <mergeCell ref="G9:H9"/>
    <mergeCell ref="I9:J9"/>
    <mergeCell ref="K9:L9"/>
    <mergeCell ref="M9:N9"/>
    <mergeCell ref="O9:P9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FC41-CD93-4D82-A7E0-BA0987AE0862}">
  <sheetPr codeName="List2"/>
  <dimension ref="A1:AB100"/>
  <sheetViews>
    <sheetView showRowColHeaders="0" zoomScale="80" zoomScaleNormal="80" workbookViewId="0">
      <selection activeCell="AI22" sqref="AI22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5" style="177" customWidth="1"/>
    <col min="5" max="5" width="8.125" style="178" customWidth="1"/>
    <col min="6" max="6" width="5" style="177" customWidth="1"/>
    <col min="7" max="7" width="8.125" style="178" customWidth="1"/>
    <col min="8" max="8" width="5" style="177" customWidth="1"/>
    <col min="9" max="9" width="8.125" style="178" customWidth="1"/>
    <col min="10" max="10" width="5" style="177" customWidth="1"/>
    <col min="11" max="11" width="8.125" style="178" customWidth="1"/>
    <col min="12" max="12" width="5" style="177" customWidth="1"/>
    <col min="13" max="13" width="8.125" style="178" customWidth="1"/>
    <col min="14" max="14" width="5" style="177" customWidth="1"/>
    <col min="15" max="15" width="8.125" style="178" customWidth="1"/>
    <col min="16" max="16" width="5" style="177" customWidth="1"/>
    <col min="17" max="17" width="8.125" style="178" customWidth="1"/>
    <col min="18" max="18" width="5" style="177" customWidth="1"/>
    <col min="19" max="19" width="8.125" style="178" customWidth="1"/>
    <col min="20" max="20" width="5.875" style="177" customWidth="1"/>
    <col min="21" max="21" width="8.75" style="178" customWidth="1"/>
    <col min="22" max="22" width="9.25" style="177" customWidth="1"/>
    <col min="23" max="23" width="8" style="177" customWidth="1"/>
    <col min="24" max="25" width="8" style="177" hidden="1" customWidth="1"/>
    <col min="26" max="26" width="9.5" style="177" hidden="1" customWidth="1"/>
    <col min="27" max="27" width="13.625" style="177" hidden="1" customWidth="1"/>
    <col min="28" max="28" width="12.75" style="177" hidden="1" customWidth="1"/>
    <col min="29" max="16384" width="9" style="177"/>
  </cols>
  <sheetData>
    <row r="1" spans="1:28" ht="23.25" x14ac:dyDescent="0.35">
      <c r="B1" s="730" t="s">
        <v>401</v>
      </c>
      <c r="C1" s="730"/>
      <c r="K1" s="179" t="s">
        <v>0</v>
      </c>
      <c r="Q1" s="177"/>
    </row>
    <row r="2" spans="1:28" ht="23.25" x14ac:dyDescent="0.35">
      <c r="B2" s="731"/>
      <c r="C2" s="731"/>
      <c r="E2" s="274"/>
      <c r="F2" s="252"/>
      <c r="G2" s="275"/>
      <c r="H2" s="253" t="s">
        <v>387</v>
      </c>
      <c r="I2" s="275"/>
      <c r="J2" s="253"/>
      <c r="K2" s="179"/>
      <c r="L2" s="253"/>
      <c r="M2" s="275"/>
      <c r="N2" s="252"/>
      <c r="O2" s="274"/>
    </row>
    <row r="3" spans="1:28" ht="23.25" x14ac:dyDescent="0.35">
      <c r="K3" s="179" t="s">
        <v>1</v>
      </c>
    </row>
    <row r="4" spans="1:28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28" ht="20.25" customHeight="1" thickTop="1" x14ac:dyDescent="0.2">
      <c r="A5" s="732" t="s">
        <v>2</v>
      </c>
      <c r="B5" s="734" t="s">
        <v>3</v>
      </c>
      <c r="C5" s="736" t="s">
        <v>4</v>
      </c>
      <c r="D5" s="710" t="s">
        <v>5</v>
      </c>
      <c r="E5" s="729"/>
      <c r="F5" s="708" t="s">
        <v>6</v>
      </c>
      <c r="G5" s="709"/>
      <c r="H5" s="710" t="s">
        <v>7</v>
      </c>
      <c r="I5" s="729"/>
      <c r="J5" s="708" t="s">
        <v>8</v>
      </c>
      <c r="K5" s="709"/>
      <c r="L5" s="710" t="s">
        <v>9</v>
      </c>
      <c r="M5" s="729"/>
      <c r="N5" s="708" t="s">
        <v>10</v>
      </c>
      <c r="O5" s="709"/>
      <c r="P5" s="710" t="s">
        <v>11</v>
      </c>
      <c r="Q5" s="729"/>
      <c r="R5" s="708" t="s">
        <v>12</v>
      </c>
      <c r="S5" s="709"/>
      <c r="T5" s="711" t="s">
        <v>13</v>
      </c>
      <c r="U5" s="712"/>
      <c r="V5" s="713"/>
    </row>
    <row r="6" spans="1:28" ht="39.950000000000003" customHeight="1" x14ac:dyDescent="0.2">
      <c r="A6" s="733"/>
      <c r="B6" s="735"/>
      <c r="C6" s="737"/>
      <c r="D6" s="717" t="s">
        <v>378</v>
      </c>
      <c r="E6" s="718"/>
      <c r="F6" s="706" t="s">
        <v>379</v>
      </c>
      <c r="G6" s="719"/>
      <c r="H6" s="720" t="s">
        <v>380</v>
      </c>
      <c r="I6" s="707"/>
      <c r="J6" s="706" t="s">
        <v>381</v>
      </c>
      <c r="K6" s="719"/>
      <c r="L6" s="720" t="s">
        <v>382</v>
      </c>
      <c r="M6" s="707"/>
      <c r="N6" s="706" t="s">
        <v>383</v>
      </c>
      <c r="O6" s="719"/>
      <c r="P6" s="720"/>
      <c r="Q6" s="707"/>
      <c r="R6" s="720"/>
      <c r="S6" s="707"/>
      <c r="T6" s="714"/>
      <c r="U6" s="715"/>
      <c r="V6" s="716"/>
    </row>
    <row r="7" spans="1:28" ht="12.75" customHeight="1" x14ac:dyDescent="0.2">
      <c r="A7" s="733"/>
      <c r="B7" s="735"/>
      <c r="C7" s="737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88"/>
      <c r="R7" s="187"/>
      <c r="S7" s="189"/>
      <c r="T7" s="190"/>
      <c r="U7" s="193"/>
      <c r="V7" s="194"/>
      <c r="W7" s="195"/>
    </row>
    <row r="8" spans="1:28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2" t="s">
        <v>14</v>
      </c>
      <c r="U8" s="205" t="s">
        <v>16</v>
      </c>
      <c r="V8" s="206" t="s">
        <v>17</v>
      </c>
    </row>
    <row r="9" spans="1:28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0"/>
      <c r="U9" s="215"/>
      <c r="V9" s="216"/>
    </row>
    <row r="10" spans="1:28" s="223" customFormat="1" ht="15" customHeight="1" thickTop="1" x14ac:dyDescent="0.25">
      <c r="A10" s="31">
        <v>1</v>
      </c>
      <c r="B10" s="43" t="s">
        <v>230</v>
      </c>
      <c r="C10" s="227" t="s">
        <v>91</v>
      </c>
      <c r="D10" s="72">
        <v>4</v>
      </c>
      <c r="E10" s="39">
        <v>10636</v>
      </c>
      <c r="F10" s="40">
        <v>1</v>
      </c>
      <c r="G10" s="41">
        <v>505</v>
      </c>
      <c r="H10" s="72">
        <v>2</v>
      </c>
      <c r="I10" s="39">
        <v>1636</v>
      </c>
      <c r="J10" s="40"/>
      <c r="K10" s="41"/>
      <c r="L10" s="72"/>
      <c r="M10" s="39"/>
      <c r="N10" s="40"/>
      <c r="O10" s="41"/>
      <c r="P10" s="72"/>
      <c r="Q10" s="39"/>
      <c r="R10" s="40"/>
      <c r="S10" s="41"/>
      <c r="T10" s="35">
        <f t="shared" ref="T10:U37" si="0">IF(ISNUMBER(D10)=TRUE,SUM(D10,F10,H10,J10,L10,N10,P10,R10),"")</f>
        <v>7</v>
      </c>
      <c r="U10" s="36">
        <f t="shared" si="0"/>
        <v>12777</v>
      </c>
      <c r="V10" s="37">
        <v>1</v>
      </c>
      <c r="W10" s="223">
        <f t="shared" ref="W10:W73" si="1">IF(ISNUMBER(V10)=TRUE,1,"")</f>
        <v>1</v>
      </c>
      <c r="X10" s="223">
        <f t="shared" ref="X10:Y41" si="2">IF(ISNUMBER(T10)=TRUE,T10,"")</f>
        <v>7</v>
      </c>
      <c r="Y10" s="223">
        <f t="shared" si="2"/>
        <v>12777</v>
      </c>
      <c r="Z10" s="224">
        <f t="shared" ref="Z10:Z73" si="3">MAX(E10,G10,I10,K10,M10,O10,Q10,S10)</f>
        <v>10636</v>
      </c>
      <c r="AA10" s="223">
        <f t="shared" ref="AA10:AA73" si="4">IF(ISNUMBER(X10)=TRUE,X10-Y10/100000-Z10/1000000000,"")</f>
        <v>6.8722193640000002</v>
      </c>
      <c r="AB10" s="223">
        <f t="shared" ref="AB10:AB73" si="5">IF(ISNUMBER(AA10)=TRUE,RANK(AA10,$AA$10:$AA$95,1),"")</f>
        <v>2</v>
      </c>
    </row>
    <row r="11" spans="1:28" s="223" customFormat="1" ht="15" customHeight="1" x14ac:dyDescent="0.25">
      <c r="A11" s="38">
        <v>2</v>
      </c>
      <c r="B11" s="43" t="s">
        <v>236</v>
      </c>
      <c r="C11" s="227" t="s">
        <v>166</v>
      </c>
      <c r="D11" s="72">
        <v>4</v>
      </c>
      <c r="E11" s="39">
        <v>7702</v>
      </c>
      <c r="F11" s="40">
        <v>2</v>
      </c>
      <c r="G11" s="41">
        <v>241</v>
      </c>
      <c r="H11" s="72">
        <v>1</v>
      </c>
      <c r="I11" s="39">
        <v>2138</v>
      </c>
      <c r="J11" s="40"/>
      <c r="K11" s="41"/>
      <c r="L11" s="72"/>
      <c r="M11" s="39"/>
      <c r="N11" s="40"/>
      <c r="O11" s="41"/>
      <c r="P11" s="72"/>
      <c r="Q11" s="39"/>
      <c r="R11" s="40"/>
      <c r="S11" s="41"/>
      <c r="T11" s="35">
        <f t="shared" si="0"/>
        <v>7</v>
      </c>
      <c r="U11" s="36">
        <f t="shared" si="0"/>
        <v>10081</v>
      </c>
      <c r="V11" s="37">
        <v>2</v>
      </c>
      <c r="W11" s="223">
        <f t="shared" si="1"/>
        <v>1</v>
      </c>
      <c r="X11" s="223">
        <f t="shared" si="2"/>
        <v>7</v>
      </c>
      <c r="Y11" s="223">
        <f t="shared" si="2"/>
        <v>10081</v>
      </c>
      <c r="Z11" s="224">
        <f t="shared" si="3"/>
        <v>7702</v>
      </c>
      <c r="AA11" s="223">
        <f t="shared" si="4"/>
        <v>6.8991822979999995</v>
      </c>
      <c r="AB11" s="223">
        <f t="shared" si="5"/>
        <v>3</v>
      </c>
    </row>
    <row r="12" spans="1:28" s="223" customFormat="1" ht="15" customHeight="1" x14ac:dyDescent="0.25">
      <c r="A12" s="38">
        <v>3</v>
      </c>
      <c r="B12" s="43" t="s">
        <v>234</v>
      </c>
      <c r="C12" s="227" t="s">
        <v>385</v>
      </c>
      <c r="D12" s="72">
        <v>2</v>
      </c>
      <c r="E12" s="39">
        <v>7081</v>
      </c>
      <c r="F12" s="40">
        <v>2</v>
      </c>
      <c r="G12" s="41">
        <v>351</v>
      </c>
      <c r="H12" s="72">
        <v>3</v>
      </c>
      <c r="I12" s="39">
        <v>1329</v>
      </c>
      <c r="J12" s="40"/>
      <c r="K12" s="41"/>
      <c r="L12" s="72"/>
      <c r="M12" s="39"/>
      <c r="N12" s="40"/>
      <c r="O12" s="41"/>
      <c r="P12" s="72"/>
      <c r="Q12" s="39"/>
      <c r="R12" s="40"/>
      <c r="S12" s="41"/>
      <c r="T12" s="35">
        <f t="shared" si="0"/>
        <v>7</v>
      </c>
      <c r="U12" s="36">
        <f t="shared" si="0"/>
        <v>8761</v>
      </c>
      <c r="V12" s="37">
        <v>3</v>
      </c>
      <c r="W12" s="223">
        <f t="shared" si="1"/>
        <v>1</v>
      </c>
      <c r="X12" s="223">
        <f t="shared" si="2"/>
        <v>7</v>
      </c>
      <c r="Y12" s="223">
        <f t="shared" si="2"/>
        <v>8761</v>
      </c>
      <c r="Z12" s="224">
        <f t="shared" si="3"/>
        <v>7081</v>
      </c>
      <c r="AA12" s="223">
        <f t="shared" si="4"/>
        <v>6.9123829190000006</v>
      </c>
      <c r="AB12" s="223">
        <f t="shared" si="5"/>
        <v>4</v>
      </c>
    </row>
    <row r="13" spans="1:28" s="223" customFormat="1" ht="15" customHeight="1" x14ac:dyDescent="0.25">
      <c r="A13" s="31">
        <v>4</v>
      </c>
      <c r="B13" s="43" t="s">
        <v>229</v>
      </c>
      <c r="C13" s="227" t="s">
        <v>91</v>
      </c>
      <c r="D13" s="72">
        <v>3</v>
      </c>
      <c r="E13" s="39">
        <v>4300</v>
      </c>
      <c r="F13" s="40">
        <v>3</v>
      </c>
      <c r="G13" s="41">
        <v>333</v>
      </c>
      <c r="H13" s="72">
        <v>1</v>
      </c>
      <c r="I13" s="39">
        <v>3813</v>
      </c>
      <c r="J13" s="40"/>
      <c r="K13" s="41"/>
      <c r="L13" s="72"/>
      <c r="M13" s="39"/>
      <c r="N13" s="40"/>
      <c r="O13" s="41"/>
      <c r="P13" s="72"/>
      <c r="Q13" s="39"/>
      <c r="R13" s="40"/>
      <c r="S13" s="41"/>
      <c r="T13" s="35">
        <f t="shared" si="0"/>
        <v>7</v>
      </c>
      <c r="U13" s="36">
        <f t="shared" si="0"/>
        <v>8446</v>
      </c>
      <c r="V13" s="37">
        <v>4</v>
      </c>
      <c r="W13" s="223">
        <f t="shared" si="1"/>
        <v>1</v>
      </c>
      <c r="X13" s="223">
        <f t="shared" si="2"/>
        <v>7</v>
      </c>
      <c r="Y13" s="223">
        <f t="shared" si="2"/>
        <v>8446</v>
      </c>
      <c r="Z13" s="224">
        <f t="shared" si="3"/>
        <v>4300</v>
      </c>
      <c r="AA13" s="223">
        <f t="shared" si="4"/>
        <v>6.9155357000000004</v>
      </c>
      <c r="AB13" s="223">
        <f t="shared" si="5"/>
        <v>5</v>
      </c>
    </row>
    <row r="14" spans="1:28" s="223" customFormat="1" ht="15" customHeight="1" x14ac:dyDescent="0.25">
      <c r="A14" s="38">
        <v>5</v>
      </c>
      <c r="B14" s="617" t="s">
        <v>395</v>
      </c>
      <c r="C14" s="227" t="s">
        <v>385</v>
      </c>
      <c r="D14" s="40">
        <v>5</v>
      </c>
      <c r="E14" s="33">
        <v>9703</v>
      </c>
      <c r="F14" s="70">
        <v>1</v>
      </c>
      <c r="G14" s="88">
        <v>555</v>
      </c>
      <c r="H14" s="68">
        <v>3</v>
      </c>
      <c r="I14" s="33">
        <v>1532</v>
      </c>
      <c r="J14" s="70"/>
      <c r="K14" s="34"/>
      <c r="L14" s="68"/>
      <c r="M14" s="33"/>
      <c r="N14" s="70"/>
      <c r="O14" s="34"/>
      <c r="P14" s="68"/>
      <c r="Q14" s="33"/>
      <c r="R14" s="70"/>
      <c r="S14" s="34"/>
      <c r="T14" s="35">
        <f t="shared" si="0"/>
        <v>9</v>
      </c>
      <c r="U14" s="36">
        <f t="shared" si="0"/>
        <v>11790</v>
      </c>
      <c r="V14" s="37">
        <v>5</v>
      </c>
      <c r="W14" s="223">
        <f t="shared" si="1"/>
        <v>1</v>
      </c>
      <c r="X14" s="223">
        <f t="shared" si="2"/>
        <v>9</v>
      </c>
      <c r="Y14" s="223">
        <f t="shared" si="2"/>
        <v>11790</v>
      </c>
      <c r="Z14" s="224">
        <f t="shared" si="3"/>
        <v>9703</v>
      </c>
      <c r="AA14" s="223">
        <f t="shared" si="4"/>
        <v>8.8820902969999995</v>
      </c>
      <c r="AB14" s="223">
        <f t="shared" si="5"/>
        <v>6</v>
      </c>
    </row>
    <row r="15" spans="1:28" s="223" customFormat="1" ht="15" customHeight="1" x14ac:dyDescent="0.25">
      <c r="A15" s="38">
        <v>6</v>
      </c>
      <c r="B15" s="43" t="s">
        <v>228</v>
      </c>
      <c r="C15" s="227" t="s">
        <v>91</v>
      </c>
      <c r="D15" s="72">
        <v>1</v>
      </c>
      <c r="E15" s="39">
        <v>11232</v>
      </c>
      <c r="F15" s="40">
        <v>1</v>
      </c>
      <c r="G15" s="41">
        <v>567</v>
      </c>
      <c r="H15" s="72">
        <v>8</v>
      </c>
      <c r="I15" s="39">
        <v>0</v>
      </c>
      <c r="J15" s="40"/>
      <c r="K15" s="41"/>
      <c r="L15" s="72"/>
      <c r="M15" s="39"/>
      <c r="N15" s="40"/>
      <c r="O15" s="41"/>
      <c r="P15" s="72"/>
      <c r="Q15" s="39"/>
      <c r="R15" s="40"/>
      <c r="S15" s="41"/>
      <c r="T15" s="35">
        <f t="shared" si="0"/>
        <v>10</v>
      </c>
      <c r="U15" s="36">
        <f t="shared" si="0"/>
        <v>11799</v>
      </c>
      <c r="V15" s="37">
        <v>6</v>
      </c>
      <c r="W15" s="223">
        <f t="shared" si="1"/>
        <v>1</v>
      </c>
      <c r="X15" s="223">
        <f t="shared" si="2"/>
        <v>10</v>
      </c>
      <c r="Y15" s="223">
        <f t="shared" si="2"/>
        <v>11799</v>
      </c>
      <c r="Z15" s="224">
        <f t="shared" si="3"/>
        <v>11232</v>
      </c>
      <c r="AA15" s="223">
        <f t="shared" si="4"/>
        <v>9.881998767999999</v>
      </c>
      <c r="AB15" s="223">
        <f t="shared" si="5"/>
        <v>7</v>
      </c>
    </row>
    <row r="16" spans="1:28" s="223" customFormat="1" ht="15" customHeight="1" x14ac:dyDescent="0.25">
      <c r="A16" s="31">
        <v>7</v>
      </c>
      <c r="B16" s="43" t="s">
        <v>393</v>
      </c>
      <c r="C16" s="227" t="s">
        <v>146</v>
      </c>
      <c r="D16" s="72">
        <v>3</v>
      </c>
      <c r="E16" s="39">
        <v>7920</v>
      </c>
      <c r="F16" s="40">
        <v>6</v>
      </c>
      <c r="G16" s="41">
        <v>272</v>
      </c>
      <c r="H16" s="72">
        <v>1</v>
      </c>
      <c r="I16" s="39">
        <v>1677</v>
      </c>
      <c r="J16" s="40"/>
      <c r="K16" s="41"/>
      <c r="L16" s="72"/>
      <c r="M16" s="39"/>
      <c r="N16" s="40"/>
      <c r="O16" s="41"/>
      <c r="P16" s="72"/>
      <c r="Q16" s="39"/>
      <c r="R16" s="40"/>
      <c r="S16" s="41"/>
      <c r="T16" s="35">
        <f t="shared" si="0"/>
        <v>10</v>
      </c>
      <c r="U16" s="36">
        <f t="shared" si="0"/>
        <v>9869</v>
      </c>
      <c r="V16" s="37">
        <v>7</v>
      </c>
      <c r="W16" s="223">
        <f t="shared" si="1"/>
        <v>1</v>
      </c>
      <c r="X16" s="223">
        <f t="shared" si="2"/>
        <v>10</v>
      </c>
      <c r="Y16" s="223">
        <f t="shared" si="2"/>
        <v>9869</v>
      </c>
      <c r="Z16" s="224">
        <f t="shared" si="3"/>
        <v>7920</v>
      </c>
      <c r="AA16" s="223">
        <f t="shared" si="4"/>
        <v>9.9013020800000007</v>
      </c>
      <c r="AB16" s="223">
        <f t="shared" si="5"/>
        <v>8</v>
      </c>
    </row>
    <row r="17" spans="1:28" s="223" customFormat="1" ht="15" customHeight="1" x14ac:dyDescent="0.25">
      <c r="A17" s="38">
        <v>8</v>
      </c>
      <c r="B17" s="43" t="s">
        <v>389</v>
      </c>
      <c r="C17" s="227" t="s">
        <v>384</v>
      </c>
      <c r="D17" s="72">
        <v>1</v>
      </c>
      <c r="E17" s="39">
        <v>8414</v>
      </c>
      <c r="F17" s="40">
        <v>2</v>
      </c>
      <c r="G17" s="41">
        <v>447</v>
      </c>
      <c r="H17" s="72">
        <v>8</v>
      </c>
      <c r="I17" s="39">
        <v>0</v>
      </c>
      <c r="J17" s="40"/>
      <c r="K17" s="41"/>
      <c r="L17" s="72"/>
      <c r="M17" s="39"/>
      <c r="N17" s="40"/>
      <c r="O17" s="41"/>
      <c r="P17" s="72"/>
      <c r="Q17" s="39"/>
      <c r="R17" s="40"/>
      <c r="S17" s="41"/>
      <c r="T17" s="35">
        <f t="shared" si="0"/>
        <v>11</v>
      </c>
      <c r="U17" s="36">
        <f t="shared" si="0"/>
        <v>8861</v>
      </c>
      <c r="V17" s="37">
        <v>8</v>
      </c>
      <c r="W17" s="223">
        <f t="shared" si="1"/>
        <v>1</v>
      </c>
      <c r="X17" s="223">
        <f t="shared" si="2"/>
        <v>11</v>
      </c>
      <c r="Y17" s="223">
        <f t="shared" si="2"/>
        <v>8861</v>
      </c>
      <c r="Z17" s="224">
        <f t="shared" si="3"/>
        <v>8414</v>
      </c>
      <c r="AA17" s="223">
        <f t="shared" si="4"/>
        <v>10.911381586000001</v>
      </c>
      <c r="AB17" s="223">
        <f t="shared" si="5"/>
        <v>9</v>
      </c>
    </row>
    <row r="18" spans="1:28" s="223" customFormat="1" ht="15" customHeight="1" x14ac:dyDescent="0.25">
      <c r="A18" s="38">
        <v>9</v>
      </c>
      <c r="B18" s="43" t="s">
        <v>391</v>
      </c>
      <c r="C18" s="227" t="s">
        <v>163</v>
      </c>
      <c r="D18" s="72">
        <v>2</v>
      </c>
      <c r="E18" s="39">
        <v>9553</v>
      </c>
      <c r="F18" s="40">
        <v>7</v>
      </c>
      <c r="G18" s="41">
        <v>32</v>
      </c>
      <c r="H18" s="72">
        <v>4</v>
      </c>
      <c r="I18" s="39">
        <v>1201</v>
      </c>
      <c r="J18" s="40"/>
      <c r="K18" s="41"/>
      <c r="L18" s="72"/>
      <c r="M18" s="39"/>
      <c r="N18" s="40"/>
      <c r="O18" s="41"/>
      <c r="P18" s="72"/>
      <c r="Q18" s="39"/>
      <c r="R18" s="40"/>
      <c r="S18" s="41"/>
      <c r="T18" s="35">
        <f t="shared" si="0"/>
        <v>13</v>
      </c>
      <c r="U18" s="36">
        <f t="shared" si="0"/>
        <v>10786</v>
      </c>
      <c r="V18" s="37">
        <v>9</v>
      </c>
      <c r="W18" s="223">
        <f t="shared" si="1"/>
        <v>1</v>
      </c>
      <c r="X18" s="223">
        <f t="shared" si="2"/>
        <v>13</v>
      </c>
      <c r="Y18" s="223">
        <f t="shared" si="2"/>
        <v>10786</v>
      </c>
      <c r="Z18" s="224">
        <f t="shared" si="3"/>
        <v>9553</v>
      </c>
      <c r="AA18" s="223">
        <f t="shared" si="4"/>
        <v>12.892130447</v>
      </c>
      <c r="AB18" s="223">
        <f t="shared" si="5"/>
        <v>10</v>
      </c>
    </row>
    <row r="19" spans="1:28" s="223" customFormat="1" ht="15" customHeight="1" x14ac:dyDescent="0.25">
      <c r="A19" s="31">
        <v>10</v>
      </c>
      <c r="B19" s="43" t="s">
        <v>398</v>
      </c>
      <c r="C19" s="227" t="s">
        <v>384</v>
      </c>
      <c r="D19" s="72">
        <v>6</v>
      </c>
      <c r="E19" s="39">
        <v>4227</v>
      </c>
      <c r="F19" s="40">
        <v>3</v>
      </c>
      <c r="G19" s="41">
        <v>224</v>
      </c>
      <c r="H19" s="72">
        <v>4</v>
      </c>
      <c r="I19" s="39">
        <v>1565</v>
      </c>
      <c r="J19" s="40"/>
      <c r="K19" s="41"/>
      <c r="L19" s="72"/>
      <c r="M19" s="39"/>
      <c r="N19" s="40"/>
      <c r="O19" s="41"/>
      <c r="P19" s="72"/>
      <c r="Q19" s="39"/>
      <c r="R19" s="40"/>
      <c r="S19" s="41"/>
      <c r="T19" s="35">
        <f t="shared" si="0"/>
        <v>13</v>
      </c>
      <c r="U19" s="36">
        <f t="shared" si="0"/>
        <v>6016</v>
      </c>
      <c r="V19" s="37">
        <v>10</v>
      </c>
      <c r="W19" s="223">
        <f t="shared" si="1"/>
        <v>1</v>
      </c>
      <c r="X19" s="223">
        <f t="shared" si="2"/>
        <v>13</v>
      </c>
      <c r="Y19" s="223">
        <f t="shared" si="2"/>
        <v>6016</v>
      </c>
      <c r="Z19" s="224">
        <f t="shared" si="3"/>
        <v>4227</v>
      </c>
      <c r="AA19" s="223">
        <f t="shared" si="4"/>
        <v>12.939835773</v>
      </c>
      <c r="AB19" s="223">
        <f t="shared" si="5"/>
        <v>11</v>
      </c>
    </row>
    <row r="20" spans="1:28" s="223" customFormat="1" ht="15" customHeight="1" x14ac:dyDescent="0.25">
      <c r="A20" s="38">
        <v>11</v>
      </c>
      <c r="B20" s="43" t="s">
        <v>390</v>
      </c>
      <c r="C20" s="227" t="s">
        <v>146</v>
      </c>
      <c r="D20" s="72">
        <v>2</v>
      </c>
      <c r="E20" s="39">
        <v>17061</v>
      </c>
      <c r="F20" s="40">
        <v>6</v>
      </c>
      <c r="G20" s="41">
        <v>76</v>
      </c>
      <c r="H20" s="72">
        <v>6</v>
      </c>
      <c r="I20" s="39">
        <v>1491</v>
      </c>
      <c r="J20" s="40"/>
      <c r="K20" s="41"/>
      <c r="L20" s="72"/>
      <c r="M20" s="39"/>
      <c r="N20" s="40"/>
      <c r="O20" s="41"/>
      <c r="P20" s="72"/>
      <c r="Q20" s="39"/>
      <c r="R20" s="40"/>
      <c r="S20" s="41"/>
      <c r="T20" s="35">
        <f t="shared" si="0"/>
        <v>14</v>
      </c>
      <c r="U20" s="36">
        <f t="shared" si="0"/>
        <v>18628</v>
      </c>
      <c r="V20" s="37">
        <v>11</v>
      </c>
      <c r="W20" s="223">
        <f t="shared" si="1"/>
        <v>1</v>
      </c>
      <c r="X20" s="223">
        <f t="shared" si="2"/>
        <v>14</v>
      </c>
      <c r="Y20" s="223">
        <f t="shared" si="2"/>
        <v>18628</v>
      </c>
      <c r="Z20" s="224">
        <f t="shared" si="3"/>
        <v>17061</v>
      </c>
      <c r="AA20" s="223">
        <f t="shared" si="4"/>
        <v>13.813702939000001</v>
      </c>
      <c r="AB20" s="223">
        <f t="shared" si="5"/>
        <v>12</v>
      </c>
    </row>
    <row r="21" spans="1:28" s="223" customFormat="1" ht="15" customHeight="1" x14ac:dyDescent="0.25">
      <c r="A21" s="38">
        <v>12</v>
      </c>
      <c r="B21" s="43" t="s">
        <v>399</v>
      </c>
      <c r="C21" s="227" t="s">
        <v>385</v>
      </c>
      <c r="D21" s="72">
        <v>7</v>
      </c>
      <c r="E21" s="39">
        <v>3620</v>
      </c>
      <c r="F21" s="40">
        <v>4</v>
      </c>
      <c r="G21" s="41">
        <v>169</v>
      </c>
      <c r="H21" s="72">
        <v>3</v>
      </c>
      <c r="I21" s="39">
        <v>1716</v>
      </c>
      <c r="J21" s="40"/>
      <c r="K21" s="41"/>
      <c r="L21" s="72"/>
      <c r="M21" s="39"/>
      <c r="N21" s="40"/>
      <c r="O21" s="41"/>
      <c r="P21" s="72"/>
      <c r="Q21" s="39"/>
      <c r="R21" s="40"/>
      <c r="S21" s="41"/>
      <c r="T21" s="35">
        <f t="shared" si="0"/>
        <v>14</v>
      </c>
      <c r="U21" s="36">
        <f t="shared" si="0"/>
        <v>5505</v>
      </c>
      <c r="V21" s="37">
        <v>12</v>
      </c>
      <c r="W21" s="223">
        <f t="shared" si="1"/>
        <v>1</v>
      </c>
      <c r="X21" s="223">
        <f t="shared" si="2"/>
        <v>14</v>
      </c>
      <c r="Y21" s="223">
        <f t="shared" si="2"/>
        <v>5505</v>
      </c>
      <c r="Z21" s="224">
        <f t="shared" si="3"/>
        <v>3620</v>
      </c>
      <c r="AA21" s="223">
        <f t="shared" si="4"/>
        <v>13.944946380000001</v>
      </c>
      <c r="AB21" s="223">
        <f t="shared" si="5"/>
        <v>13</v>
      </c>
    </row>
    <row r="22" spans="1:28" ht="15" customHeight="1" x14ac:dyDescent="0.2">
      <c r="A22" s="31">
        <v>13</v>
      </c>
      <c r="B22" s="43" t="s">
        <v>56</v>
      </c>
      <c r="C22" s="227" t="s">
        <v>166</v>
      </c>
      <c r="D22" s="72">
        <v>7</v>
      </c>
      <c r="E22" s="39">
        <v>577</v>
      </c>
      <c r="F22" s="40">
        <v>3</v>
      </c>
      <c r="G22" s="41">
        <v>344</v>
      </c>
      <c r="H22" s="72">
        <v>4</v>
      </c>
      <c r="I22" s="39">
        <v>1278</v>
      </c>
      <c r="J22" s="40"/>
      <c r="K22" s="41"/>
      <c r="L22" s="72"/>
      <c r="M22" s="39"/>
      <c r="N22" s="40"/>
      <c r="O22" s="41"/>
      <c r="P22" s="72"/>
      <c r="Q22" s="39"/>
      <c r="R22" s="40"/>
      <c r="S22" s="41"/>
      <c r="T22" s="35">
        <f t="shared" si="0"/>
        <v>14</v>
      </c>
      <c r="U22" s="36">
        <f t="shared" si="0"/>
        <v>2199</v>
      </c>
      <c r="V22" s="37">
        <v>13</v>
      </c>
      <c r="W22" s="223">
        <f t="shared" si="1"/>
        <v>1</v>
      </c>
      <c r="X22" s="223">
        <f t="shared" si="2"/>
        <v>14</v>
      </c>
      <c r="Y22" s="223">
        <f t="shared" si="2"/>
        <v>2199</v>
      </c>
      <c r="Z22" s="224">
        <f t="shared" si="3"/>
        <v>1278</v>
      </c>
      <c r="AA22" s="223">
        <f t="shared" si="4"/>
        <v>13.978008722</v>
      </c>
      <c r="AB22" s="223">
        <f t="shared" si="5"/>
        <v>14</v>
      </c>
    </row>
    <row r="23" spans="1:28" ht="15.75" customHeight="1" x14ac:dyDescent="0.2">
      <c r="A23" s="38">
        <v>14</v>
      </c>
      <c r="B23" s="43" t="s">
        <v>394</v>
      </c>
      <c r="C23" s="227" t="s">
        <v>146</v>
      </c>
      <c r="D23" s="72">
        <v>4</v>
      </c>
      <c r="E23" s="39">
        <v>1830</v>
      </c>
      <c r="F23" s="40">
        <v>6</v>
      </c>
      <c r="G23" s="41">
        <v>59</v>
      </c>
      <c r="H23" s="72">
        <v>5</v>
      </c>
      <c r="I23" s="39">
        <v>1076</v>
      </c>
      <c r="J23" s="40"/>
      <c r="K23" s="41"/>
      <c r="L23" s="72"/>
      <c r="M23" s="39"/>
      <c r="N23" s="40"/>
      <c r="O23" s="41"/>
      <c r="P23" s="72"/>
      <c r="Q23" s="39"/>
      <c r="R23" s="40"/>
      <c r="S23" s="41"/>
      <c r="T23" s="35">
        <f t="shared" si="0"/>
        <v>15</v>
      </c>
      <c r="U23" s="36">
        <f t="shared" si="0"/>
        <v>2965</v>
      </c>
      <c r="V23" s="37">
        <v>14</v>
      </c>
      <c r="W23" s="223">
        <f t="shared" si="1"/>
        <v>1</v>
      </c>
      <c r="X23" s="223">
        <f t="shared" si="2"/>
        <v>15</v>
      </c>
      <c r="Y23" s="223">
        <f t="shared" si="2"/>
        <v>2965</v>
      </c>
      <c r="Z23" s="224">
        <f t="shared" si="3"/>
        <v>1830</v>
      </c>
      <c r="AA23" s="223">
        <f t="shared" si="4"/>
        <v>14.970348169999999</v>
      </c>
      <c r="AB23" s="223">
        <f t="shared" si="5"/>
        <v>15</v>
      </c>
    </row>
    <row r="24" spans="1:28" ht="16.5" x14ac:dyDescent="0.2">
      <c r="A24" s="38">
        <v>15</v>
      </c>
      <c r="B24" s="43" t="s">
        <v>388</v>
      </c>
      <c r="C24" s="227" t="s">
        <v>384</v>
      </c>
      <c r="D24" s="72">
        <v>1</v>
      </c>
      <c r="E24" s="39">
        <v>18255</v>
      </c>
      <c r="F24" s="40">
        <v>8</v>
      </c>
      <c r="G24" s="41">
        <v>0</v>
      </c>
      <c r="H24" s="72">
        <v>7</v>
      </c>
      <c r="I24" s="39">
        <v>1029</v>
      </c>
      <c r="J24" s="40"/>
      <c r="K24" s="41"/>
      <c r="L24" s="72"/>
      <c r="M24" s="39"/>
      <c r="N24" s="40"/>
      <c r="O24" s="41"/>
      <c r="P24" s="72"/>
      <c r="Q24" s="39"/>
      <c r="R24" s="40"/>
      <c r="S24" s="41"/>
      <c r="T24" s="35">
        <f t="shared" si="0"/>
        <v>16</v>
      </c>
      <c r="U24" s="36">
        <f t="shared" si="0"/>
        <v>19284</v>
      </c>
      <c r="V24" s="37">
        <v>15</v>
      </c>
      <c r="W24" s="223">
        <f t="shared" si="1"/>
        <v>1</v>
      </c>
      <c r="X24" s="223">
        <f t="shared" si="2"/>
        <v>16</v>
      </c>
      <c r="Y24" s="223">
        <f t="shared" si="2"/>
        <v>19284</v>
      </c>
      <c r="Z24" s="224">
        <f t="shared" si="3"/>
        <v>18255</v>
      </c>
      <c r="AA24" s="223">
        <f t="shared" si="4"/>
        <v>15.807141744999999</v>
      </c>
      <c r="AB24" s="223">
        <f t="shared" si="5"/>
        <v>16</v>
      </c>
    </row>
    <row r="25" spans="1:28" ht="16.5" x14ac:dyDescent="0.2">
      <c r="A25" s="31">
        <v>16</v>
      </c>
      <c r="B25" s="43" t="s">
        <v>232</v>
      </c>
      <c r="C25" s="227" t="s">
        <v>386</v>
      </c>
      <c r="D25" s="72">
        <v>5</v>
      </c>
      <c r="E25" s="39">
        <v>4848</v>
      </c>
      <c r="F25" s="40">
        <v>5</v>
      </c>
      <c r="G25" s="41">
        <v>138</v>
      </c>
      <c r="H25" s="72">
        <v>7</v>
      </c>
      <c r="I25" s="39">
        <v>469</v>
      </c>
      <c r="J25" s="40"/>
      <c r="K25" s="41"/>
      <c r="L25" s="72"/>
      <c r="M25" s="39"/>
      <c r="N25" s="40"/>
      <c r="O25" s="41"/>
      <c r="P25" s="72"/>
      <c r="Q25" s="39"/>
      <c r="R25" s="40"/>
      <c r="S25" s="41"/>
      <c r="T25" s="35">
        <f t="shared" si="0"/>
        <v>17</v>
      </c>
      <c r="U25" s="36">
        <f t="shared" si="0"/>
        <v>5455</v>
      </c>
      <c r="V25" s="37">
        <v>16</v>
      </c>
      <c r="W25" s="223">
        <f t="shared" si="1"/>
        <v>1</v>
      </c>
      <c r="X25" s="223">
        <f t="shared" si="2"/>
        <v>17</v>
      </c>
      <c r="Y25" s="223">
        <f t="shared" si="2"/>
        <v>5455</v>
      </c>
      <c r="Z25" s="224">
        <f t="shared" si="3"/>
        <v>4848</v>
      </c>
      <c r="AA25" s="223">
        <f t="shared" si="4"/>
        <v>16.945445152000001</v>
      </c>
      <c r="AB25" s="223">
        <f t="shared" si="5"/>
        <v>17</v>
      </c>
    </row>
    <row r="26" spans="1:28" ht="16.5" x14ac:dyDescent="0.2">
      <c r="A26" s="38">
        <v>17</v>
      </c>
      <c r="B26" s="43" t="s">
        <v>400</v>
      </c>
      <c r="C26" s="227" t="s">
        <v>163</v>
      </c>
      <c r="D26" s="72">
        <v>7</v>
      </c>
      <c r="E26" s="39">
        <v>2448</v>
      </c>
      <c r="F26" s="40">
        <v>5</v>
      </c>
      <c r="G26" s="41">
        <v>274</v>
      </c>
      <c r="H26" s="72">
        <v>5</v>
      </c>
      <c r="I26" s="39">
        <v>1505</v>
      </c>
      <c r="J26" s="40"/>
      <c r="K26" s="41"/>
      <c r="L26" s="72"/>
      <c r="M26" s="39"/>
      <c r="N26" s="40"/>
      <c r="O26" s="41"/>
      <c r="P26" s="72"/>
      <c r="Q26" s="39"/>
      <c r="R26" s="40"/>
      <c r="S26" s="41"/>
      <c r="T26" s="35">
        <f t="shared" si="0"/>
        <v>17</v>
      </c>
      <c r="U26" s="36">
        <f t="shared" si="0"/>
        <v>4227</v>
      </c>
      <c r="V26" s="37">
        <v>17</v>
      </c>
      <c r="W26" s="223">
        <f t="shared" si="1"/>
        <v>1</v>
      </c>
      <c r="X26" s="223">
        <f t="shared" si="2"/>
        <v>17</v>
      </c>
      <c r="Y26" s="223">
        <f t="shared" si="2"/>
        <v>4227</v>
      </c>
      <c r="Z26" s="224">
        <f t="shared" si="3"/>
        <v>2448</v>
      </c>
      <c r="AA26" s="223">
        <f t="shared" si="4"/>
        <v>16.957727552000001</v>
      </c>
      <c r="AB26" s="223">
        <f t="shared" si="5"/>
        <v>18</v>
      </c>
    </row>
    <row r="27" spans="1:28" ht="16.5" x14ac:dyDescent="0.2">
      <c r="A27" s="38">
        <v>18</v>
      </c>
      <c r="B27" s="43" t="s">
        <v>233</v>
      </c>
      <c r="C27" s="227" t="s">
        <v>386</v>
      </c>
      <c r="D27" s="72">
        <v>6</v>
      </c>
      <c r="E27" s="39">
        <v>1006</v>
      </c>
      <c r="F27" s="40">
        <v>5</v>
      </c>
      <c r="G27" s="41">
        <v>106</v>
      </c>
      <c r="H27" s="72">
        <v>6</v>
      </c>
      <c r="I27" s="39">
        <v>1080</v>
      </c>
      <c r="J27" s="40"/>
      <c r="K27" s="41"/>
      <c r="L27" s="72"/>
      <c r="M27" s="39"/>
      <c r="N27" s="40"/>
      <c r="O27" s="41"/>
      <c r="P27" s="72"/>
      <c r="Q27" s="39"/>
      <c r="R27" s="40"/>
      <c r="S27" s="41"/>
      <c r="T27" s="35">
        <f t="shared" si="0"/>
        <v>17</v>
      </c>
      <c r="U27" s="36">
        <f t="shared" si="0"/>
        <v>2192</v>
      </c>
      <c r="V27" s="37">
        <v>18</v>
      </c>
      <c r="W27" s="223">
        <f t="shared" si="1"/>
        <v>1</v>
      </c>
      <c r="X27" s="223">
        <f t="shared" si="2"/>
        <v>17</v>
      </c>
      <c r="Y27" s="223">
        <f t="shared" si="2"/>
        <v>2192</v>
      </c>
      <c r="Z27" s="224">
        <f t="shared" si="3"/>
        <v>1080</v>
      </c>
      <c r="AA27" s="223">
        <f t="shared" si="4"/>
        <v>16.978078919999998</v>
      </c>
      <c r="AB27" s="223">
        <f t="shared" si="5"/>
        <v>19</v>
      </c>
    </row>
    <row r="28" spans="1:28" ht="16.5" x14ac:dyDescent="0.2">
      <c r="A28" s="31">
        <v>19</v>
      </c>
      <c r="B28" s="43" t="s">
        <v>392</v>
      </c>
      <c r="C28" s="227" t="s">
        <v>166</v>
      </c>
      <c r="D28" s="72">
        <v>3</v>
      </c>
      <c r="E28" s="39">
        <v>13622</v>
      </c>
      <c r="F28" s="40">
        <v>7</v>
      </c>
      <c r="G28" s="41">
        <v>170</v>
      </c>
      <c r="H28" s="72">
        <v>8</v>
      </c>
      <c r="I28" s="39">
        <v>0</v>
      </c>
      <c r="J28" s="40"/>
      <c r="K28" s="41"/>
      <c r="L28" s="72"/>
      <c r="M28" s="39"/>
      <c r="N28" s="40"/>
      <c r="O28" s="41"/>
      <c r="P28" s="72"/>
      <c r="Q28" s="39"/>
      <c r="R28" s="40"/>
      <c r="S28" s="41"/>
      <c r="T28" s="35">
        <f t="shared" si="0"/>
        <v>18</v>
      </c>
      <c r="U28" s="36">
        <f t="shared" si="0"/>
        <v>13792</v>
      </c>
      <c r="V28" s="37">
        <v>19</v>
      </c>
      <c r="W28" s="223">
        <f t="shared" si="1"/>
        <v>1</v>
      </c>
      <c r="X28" s="223">
        <f t="shared" si="2"/>
        <v>18</v>
      </c>
      <c r="Y28" s="223">
        <f t="shared" si="2"/>
        <v>13792</v>
      </c>
      <c r="Z28" s="224">
        <f t="shared" si="3"/>
        <v>13622</v>
      </c>
      <c r="AA28" s="223">
        <f t="shared" si="4"/>
        <v>17.862066377999998</v>
      </c>
      <c r="AB28" s="223">
        <f t="shared" si="5"/>
        <v>20</v>
      </c>
    </row>
    <row r="29" spans="1:28" ht="16.5" x14ac:dyDescent="0.2">
      <c r="A29" s="38">
        <v>20</v>
      </c>
      <c r="B29" s="43" t="s">
        <v>579</v>
      </c>
      <c r="C29" s="44" t="s">
        <v>384</v>
      </c>
      <c r="D29" s="72">
        <v>8</v>
      </c>
      <c r="E29" s="39">
        <v>0</v>
      </c>
      <c r="F29" s="40">
        <v>8</v>
      </c>
      <c r="G29" s="41">
        <v>0</v>
      </c>
      <c r="H29" s="72">
        <v>2</v>
      </c>
      <c r="I29" s="39">
        <v>1889</v>
      </c>
      <c r="J29" s="40" t="s">
        <v>18</v>
      </c>
      <c r="K29" s="41" t="s">
        <v>18</v>
      </c>
      <c r="L29" s="72" t="s">
        <v>18</v>
      </c>
      <c r="M29" s="39" t="s">
        <v>18</v>
      </c>
      <c r="N29" s="40" t="s">
        <v>18</v>
      </c>
      <c r="O29" s="41" t="s">
        <v>18</v>
      </c>
      <c r="P29" s="72" t="s">
        <v>18</v>
      </c>
      <c r="Q29" s="39" t="s">
        <v>18</v>
      </c>
      <c r="R29" s="40" t="s">
        <v>18</v>
      </c>
      <c r="S29" s="41" t="s">
        <v>18</v>
      </c>
      <c r="T29" s="35">
        <f t="shared" si="0"/>
        <v>18</v>
      </c>
      <c r="U29" s="36">
        <f t="shared" si="0"/>
        <v>1889</v>
      </c>
      <c r="V29" s="37">
        <v>20</v>
      </c>
      <c r="W29" s="223">
        <f t="shared" si="1"/>
        <v>1</v>
      </c>
      <c r="X29" s="223">
        <f t="shared" si="2"/>
        <v>18</v>
      </c>
      <c r="Y29" s="223">
        <f t="shared" si="2"/>
        <v>1889</v>
      </c>
      <c r="Z29" s="224">
        <f t="shared" si="3"/>
        <v>1889</v>
      </c>
      <c r="AA29" s="223">
        <f t="shared" si="4"/>
        <v>17.981108111000001</v>
      </c>
      <c r="AB29" s="223">
        <f t="shared" si="5"/>
        <v>21</v>
      </c>
    </row>
    <row r="30" spans="1:28" ht="16.5" x14ac:dyDescent="0.2">
      <c r="A30" s="38">
        <v>21</v>
      </c>
      <c r="B30" s="43" t="s">
        <v>580</v>
      </c>
      <c r="C30" s="44" t="s">
        <v>91</v>
      </c>
      <c r="D30" s="72">
        <v>8</v>
      </c>
      <c r="E30" s="39">
        <v>0</v>
      </c>
      <c r="F30" s="40">
        <v>8</v>
      </c>
      <c r="G30" s="41">
        <v>0</v>
      </c>
      <c r="H30" s="72">
        <v>2</v>
      </c>
      <c r="I30" s="39">
        <v>1861</v>
      </c>
      <c r="J30" s="40"/>
      <c r="K30" s="41"/>
      <c r="L30" s="72"/>
      <c r="M30" s="39"/>
      <c r="N30" s="40"/>
      <c r="O30" s="41"/>
      <c r="P30" s="72"/>
      <c r="Q30" s="39"/>
      <c r="R30" s="40"/>
      <c r="S30" s="41"/>
      <c r="T30" s="35">
        <f t="shared" si="0"/>
        <v>18</v>
      </c>
      <c r="U30" s="36">
        <f t="shared" si="0"/>
        <v>1861</v>
      </c>
      <c r="V30" s="37">
        <v>21</v>
      </c>
      <c r="W30" s="223">
        <f t="shared" si="1"/>
        <v>1</v>
      </c>
      <c r="X30" s="223">
        <f t="shared" si="2"/>
        <v>18</v>
      </c>
      <c r="Y30" s="223">
        <f t="shared" si="2"/>
        <v>1861</v>
      </c>
      <c r="Z30" s="224">
        <f t="shared" si="3"/>
        <v>1861</v>
      </c>
      <c r="AA30" s="223">
        <f t="shared" si="4"/>
        <v>17.981388139</v>
      </c>
      <c r="AB30" s="223">
        <f t="shared" si="5"/>
        <v>22</v>
      </c>
    </row>
    <row r="31" spans="1:28" ht="16.5" x14ac:dyDescent="0.2">
      <c r="A31" s="31">
        <v>22</v>
      </c>
      <c r="B31" s="43" t="s">
        <v>476</v>
      </c>
      <c r="C31" s="44" t="s">
        <v>386</v>
      </c>
      <c r="D31" s="72">
        <v>8</v>
      </c>
      <c r="E31" s="39">
        <v>0</v>
      </c>
      <c r="F31" s="40">
        <v>4</v>
      </c>
      <c r="G31" s="41">
        <v>320</v>
      </c>
      <c r="H31" s="72">
        <v>8</v>
      </c>
      <c r="I31" s="39">
        <v>0</v>
      </c>
      <c r="J31" s="40"/>
      <c r="K31" s="41"/>
      <c r="L31" s="72"/>
      <c r="M31" s="39"/>
      <c r="N31" s="40"/>
      <c r="O31" s="41"/>
      <c r="P31" s="72"/>
      <c r="Q31" s="39"/>
      <c r="R31" s="40"/>
      <c r="S31" s="41"/>
      <c r="T31" s="35">
        <f t="shared" si="0"/>
        <v>20</v>
      </c>
      <c r="U31" s="36">
        <f t="shared" si="0"/>
        <v>320</v>
      </c>
      <c r="V31" s="37">
        <v>22</v>
      </c>
      <c r="W31" s="223">
        <f t="shared" si="1"/>
        <v>1</v>
      </c>
      <c r="X31" s="223">
        <f t="shared" si="2"/>
        <v>20</v>
      </c>
      <c r="Y31" s="223">
        <f t="shared" si="2"/>
        <v>320</v>
      </c>
      <c r="Z31" s="224">
        <f t="shared" si="3"/>
        <v>320</v>
      </c>
      <c r="AA31" s="223">
        <f t="shared" si="4"/>
        <v>19.996799679999999</v>
      </c>
      <c r="AB31" s="223">
        <f t="shared" si="5"/>
        <v>23</v>
      </c>
    </row>
    <row r="32" spans="1:28" ht="16.5" x14ac:dyDescent="0.2">
      <c r="A32" s="38">
        <v>23</v>
      </c>
      <c r="B32" s="43" t="s">
        <v>477</v>
      </c>
      <c r="C32" s="44" t="s">
        <v>163</v>
      </c>
      <c r="D32" s="72">
        <v>8</v>
      </c>
      <c r="E32" s="39">
        <v>0</v>
      </c>
      <c r="F32" s="40">
        <v>4</v>
      </c>
      <c r="G32" s="41">
        <v>166</v>
      </c>
      <c r="H32" s="72">
        <v>8</v>
      </c>
      <c r="I32" s="39">
        <v>0</v>
      </c>
      <c r="J32" s="40"/>
      <c r="K32" s="41"/>
      <c r="L32" s="72"/>
      <c r="M32" s="39"/>
      <c r="N32" s="40"/>
      <c r="O32" s="41"/>
      <c r="P32" s="72"/>
      <c r="Q32" s="39"/>
      <c r="R32" s="40"/>
      <c r="S32" s="41"/>
      <c r="T32" s="35">
        <f t="shared" si="0"/>
        <v>20</v>
      </c>
      <c r="U32" s="36">
        <f t="shared" si="0"/>
        <v>166</v>
      </c>
      <c r="V32" s="37">
        <v>23</v>
      </c>
      <c r="W32" s="223">
        <f t="shared" si="1"/>
        <v>1</v>
      </c>
      <c r="X32" s="223">
        <f t="shared" si="2"/>
        <v>20</v>
      </c>
      <c r="Y32" s="223">
        <f t="shared" si="2"/>
        <v>166</v>
      </c>
      <c r="Z32" s="224">
        <f t="shared" si="3"/>
        <v>166</v>
      </c>
      <c r="AA32" s="223">
        <f t="shared" si="4"/>
        <v>19.998339833999999</v>
      </c>
      <c r="AB32" s="223">
        <f t="shared" si="5"/>
        <v>24</v>
      </c>
    </row>
    <row r="33" spans="1:28" ht="16.5" x14ac:dyDescent="0.2">
      <c r="A33" s="38">
        <v>24</v>
      </c>
      <c r="B33" s="43" t="s">
        <v>397</v>
      </c>
      <c r="C33" s="227" t="s">
        <v>386</v>
      </c>
      <c r="D33" s="72">
        <v>6</v>
      </c>
      <c r="E33" s="39">
        <v>7484</v>
      </c>
      <c r="F33" s="40">
        <v>8</v>
      </c>
      <c r="G33" s="41">
        <v>0</v>
      </c>
      <c r="H33" s="72">
        <v>7</v>
      </c>
      <c r="I33" s="39">
        <v>1362</v>
      </c>
      <c r="J33" s="40"/>
      <c r="K33" s="41"/>
      <c r="L33" s="72"/>
      <c r="M33" s="39"/>
      <c r="N33" s="40"/>
      <c r="O33" s="41"/>
      <c r="P33" s="72"/>
      <c r="Q33" s="39"/>
      <c r="R33" s="40"/>
      <c r="S33" s="41"/>
      <c r="T33" s="35">
        <f t="shared" si="0"/>
        <v>21</v>
      </c>
      <c r="U33" s="36">
        <f t="shared" si="0"/>
        <v>8846</v>
      </c>
      <c r="V33" s="37">
        <v>24</v>
      </c>
      <c r="W33" s="223">
        <f t="shared" si="1"/>
        <v>1</v>
      </c>
      <c r="X33" s="223">
        <f t="shared" si="2"/>
        <v>21</v>
      </c>
      <c r="Y33" s="223">
        <f t="shared" si="2"/>
        <v>8846</v>
      </c>
      <c r="Z33" s="224">
        <f t="shared" si="3"/>
        <v>7484</v>
      </c>
      <c r="AA33" s="223">
        <f t="shared" si="4"/>
        <v>20.911532515999998</v>
      </c>
      <c r="AB33" s="223">
        <f t="shared" si="5"/>
        <v>25</v>
      </c>
    </row>
    <row r="34" spans="1:28" ht="16.5" x14ac:dyDescent="0.2">
      <c r="A34" s="31">
        <v>25</v>
      </c>
      <c r="B34" s="43" t="s">
        <v>396</v>
      </c>
      <c r="C34" s="227" t="s">
        <v>163</v>
      </c>
      <c r="D34" s="72">
        <v>5</v>
      </c>
      <c r="E34" s="39">
        <v>1264</v>
      </c>
      <c r="F34" s="40">
        <v>8</v>
      </c>
      <c r="G34" s="41">
        <v>0</v>
      </c>
      <c r="H34" s="72">
        <v>8</v>
      </c>
      <c r="I34" s="39">
        <v>0</v>
      </c>
      <c r="J34" s="40"/>
      <c r="K34" s="41"/>
      <c r="L34" s="72"/>
      <c r="M34" s="39"/>
      <c r="N34" s="40"/>
      <c r="O34" s="41"/>
      <c r="P34" s="72"/>
      <c r="Q34" s="39"/>
      <c r="R34" s="40"/>
      <c r="S34" s="41"/>
      <c r="T34" s="35">
        <f t="shared" si="0"/>
        <v>21</v>
      </c>
      <c r="U34" s="36">
        <f t="shared" si="0"/>
        <v>1264</v>
      </c>
      <c r="V34" s="37">
        <v>25</v>
      </c>
      <c r="W34" s="223">
        <f t="shared" si="1"/>
        <v>1</v>
      </c>
      <c r="X34" s="223">
        <f t="shared" si="2"/>
        <v>21</v>
      </c>
      <c r="Y34" s="223">
        <f t="shared" si="2"/>
        <v>1264</v>
      </c>
      <c r="Z34" s="224">
        <f t="shared" si="3"/>
        <v>1264</v>
      </c>
      <c r="AA34" s="223">
        <f t="shared" si="4"/>
        <v>20.987358735999997</v>
      </c>
      <c r="AB34" s="223">
        <f t="shared" si="5"/>
        <v>26</v>
      </c>
    </row>
    <row r="35" spans="1:28" ht="16.5" x14ac:dyDescent="0.2">
      <c r="A35" s="38">
        <v>26</v>
      </c>
      <c r="B35" s="43" t="s">
        <v>581</v>
      </c>
      <c r="C35" s="44" t="s">
        <v>166</v>
      </c>
      <c r="D35" s="72">
        <v>8</v>
      </c>
      <c r="E35" s="39">
        <v>0</v>
      </c>
      <c r="F35" s="40">
        <v>8</v>
      </c>
      <c r="G35" s="41">
        <v>0</v>
      </c>
      <c r="H35" s="72">
        <v>5</v>
      </c>
      <c r="I35" s="39">
        <v>1117</v>
      </c>
      <c r="J35" s="40" t="s">
        <v>18</v>
      </c>
      <c r="K35" s="41" t="s">
        <v>18</v>
      </c>
      <c r="L35" s="72" t="s">
        <v>18</v>
      </c>
      <c r="M35" s="39" t="s">
        <v>18</v>
      </c>
      <c r="N35" s="40" t="s">
        <v>18</v>
      </c>
      <c r="O35" s="41" t="s">
        <v>18</v>
      </c>
      <c r="P35" s="72" t="s">
        <v>18</v>
      </c>
      <c r="Q35" s="39" t="s">
        <v>18</v>
      </c>
      <c r="R35" s="40" t="s">
        <v>18</v>
      </c>
      <c r="S35" s="41" t="s">
        <v>18</v>
      </c>
      <c r="T35" s="35">
        <f t="shared" si="0"/>
        <v>21</v>
      </c>
      <c r="U35" s="36">
        <f t="shared" si="0"/>
        <v>1117</v>
      </c>
      <c r="V35" s="37">
        <v>26</v>
      </c>
      <c r="W35" s="223">
        <f t="shared" si="1"/>
        <v>1</v>
      </c>
      <c r="X35" s="223">
        <f t="shared" si="2"/>
        <v>21</v>
      </c>
      <c r="Y35" s="223">
        <f t="shared" si="2"/>
        <v>1117</v>
      </c>
      <c r="Z35" s="224">
        <f t="shared" si="3"/>
        <v>1117</v>
      </c>
      <c r="AA35" s="223">
        <f t="shared" si="4"/>
        <v>20.988828883</v>
      </c>
      <c r="AB35" s="223">
        <f t="shared" si="5"/>
        <v>27</v>
      </c>
    </row>
    <row r="36" spans="1:28" ht="16.5" x14ac:dyDescent="0.2">
      <c r="A36" s="38">
        <v>27</v>
      </c>
      <c r="B36" s="43" t="s">
        <v>582</v>
      </c>
      <c r="C36" s="44" t="s">
        <v>163</v>
      </c>
      <c r="D36" s="72">
        <v>8</v>
      </c>
      <c r="E36" s="39">
        <v>0</v>
      </c>
      <c r="F36" s="40">
        <v>8</v>
      </c>
      <c r="G36" s="41">
        <v>0</v>
      </c>
      <c r="H36" s="72">
        <v>6</v>
      </c>
      <c r="I36" s="39">
        <v>953</v>
      </c>
      <c r="J36" s="40" t="s">
        <v>18</v>
      </c>
      <c r="K36" s="41" t="s">
        <v>18</v>
      </c>
      <c r="L36" s="72" t="s">
        <v>18</v>
      </c>
      <c r="M36" s="39" t="s">
        <v>18</v>
      </c>
      <c r="N36" s="40" t="s">
        <v>18</v>
      </c>
      <c r="O36" s="41" t="s">
        <v>18</v>
      </c>
      <c r="P36" s="72" t="s">
        <v>18</v>
      </c>
      <c r="Q36" s="39" t="s">
        <v>18</v>
      </c>
      <c r="R36" s="40" t="s">
        <v>18</v>
      </c>
      <c r="S36" s="41" t="s">
        <v>18</v>
      </c>
      <c r="T36" s="35">
        <f t="shared" si="0"/>
        <v>22</v>
      </c>
      <c r="U36" s="36">
        <f t="shared" si="0"/>
        <v>953</v>
      </c>
      <c r="V36" s="37">
        <v>27</v>
      </c>
      <c r="W36" s="223">
        <f t="shared" si="1"/>
        <v>1</v>
      </c>
      <c r="X36" s="223">
        <f t="shared" si="2"/>
        <v>22</v>
      </c>
      <c r="Y36" s="223">
        <f t="shared" si="2"/>
        <v>953</v>
      </c>
      <c r="Z36" s="224">
        <f t="shared" si="3"/>
        <v>953</v>
      </c>
      <c r="AA36" s="223">
        <f t="shared" si="4"/>
        <v>21.990469046999998</v>
      </c>
      <c r="AB36" s="223">
        <f t="shared" si="5"/>
        <v>28</v>
      </c>
    </row>
    <row r="37" spans="1:28" ht="16.5" x14ac:dyDescent="0.2">
      <c r="A37" s="31">
        <v>28</v>
      </c>
      <c r="B37" s="43" t="s">
        <v>478</v>
      </c>
      <c r="C37" s="44" t="s">
        <v>384</v>
      </c>
      <c r="D37" s="72">
        <v>8</v>
      </c>
      <c r="E37" s="39">
        <v>0</v>
      </c>
      <c r="F37" s="40">
        <v>7</v>
      </c>
      <c r="G37" s="41">
        <v>2</v>
      </c>
      <c r="H37" s="72">
        <v>8</v>
      </c>
      <c r="I37" s="39">
        <v>0</v>
      </c>
      <c r="J37" s="40"/>
      <c r="K37" s="41"/>
      <c r="L37" s="72"/>
      <c r="M37" s="39"/>
      <c r="N37" s="40"/>
      <c r="O37" s="41"/>
      <c r="P37" s="72"/>
      <c r="Q37" s="39"/>
      <c r="R37" s="40"/>
      <c r="S37" s="41"/>
      <c r="T37" s="35">
        <f t="shared" si="0"/>
        <v>23</v>
      </c>
      <c r="U37" s="36">
        <f t="shared" si="0"/>
        <v>2</v>
      </c>
      <c r="V37" s="37">
        <v>28</v>
      </c>
      <c r="W37" s="223">
        <f t="shared" si="1"/>
        <v>1</v>
      </c>
      <c r="X37" s="223">
        <f t="shared" si="2"/>
        <v>23</v>
      </c>
      <c r="Y37" s="223">
        <f t="shared" si="2"/>
        <v>2</v>
      </c>
      <c r="Z37" s="224">
        <f t="shared" si="3"/>
        <v>2</v>
      </c>
      <c r="AA37" s="223">
        <f t="shared" si="4"/>
        <v>22.999979998000001</v>
      </c>
      <c r="AB37" s="223">
        <f t="shared" si="5"/>
        <v>29</v>
      </c>
    </row>
    <row r="38" spans="1:28" ht="16.5" x14ac:dyDescent="0.2">
      <c r="A38" s="225">
        <v>29</v>
      </c>
      <c r="B38" s="226"/>
      <c r="C38" s="227"/>
      <c r="D38" s="228"/>
      <c r="E38" s="229"/>
      <c r="F38" s="230"/>
      <c r="G38" s="231"/>
      <c r="H38" s="228"/>
      <c r="I38" s="229"/>
      <c r="J38" s="230"/>
      <c r="K38" s="231"/>
      <c r="L38" s="228"/>
      <c r="M38" s="229"/>
      <c r="N38" s="230"/>
      <c r="O38" s="231"/>
      <c r="P38" s="228"/>
      <c r="Q38" s="229"/>
      <c r="R38" s="230"/>
      <c r="S38" s="231"/>
      <c r="T38" s="220" t="str">
        <f t="shared" ref="T38:T41" si="6">IF(ISNUMBER(D38)=TRUE,SUM(D38,F38,H38,J38,L38,N38,P38,R38),"")</f>
        <v/>
      </c>
      <c r="U38" s="221" t="str">
        <f t="shared" ref="U38:U41" si="7">IF(ISNUMBER(E38)=TRUE,SUM(E38,G38,I38,K38,M38,O38,Q38,S38),"")</f>
        <v/>
      </c>
      <c r="V38" s="222" t="str">
        <f t="shared" ref="V38:V62" si="8">IF(ISNUMBER(AB38)=TRUE,AB38,"")</f>
        <v/>
      </c>
      <c r="W38" s="223" t="str">
        <f t="shared" si="1"/>
        <v/>
      </c>
      <c r="X38" s="223" t="str">
        <f t="shared" si="2"/>
        <v/>
      </c>
      <c r="Y38" s="223" t="str">
        <f t="shared" si="2"/>
        <v/>
      </c>
      <c r="Z38" s="224">
        <f t="shared" si="3"/>
        <v>0</v>
      </c>
      <c r="AA38" s="223" t="str">
        <f t="shared" si="4"/>
        <v/>
      </c>
      <c r="AB38" s="223" t="str">
        <f t="shared" si="5"/>
        <v/>
      </c>
    </row>
    <row r="39" spans="1:28" ht="16.5" x14ac:dyDescent="0.2">
      <c r="A39" s="225">
        <v>30</v>
      </c>
      <c r="B39" s="226"/>
      <c r="C39" s="227"/>
      <c r="D39" s="228"/>
      <c r="E39" s="229"/>
      <c r="F39" s="230"/>
      <c r="G39" s="231"/>
      <c r="H39" s="228"/>
      <c r="I39" s="229"/>
      <c r="J39" s="230"/>
      <c r="K39" s="231"/>
      <c r="L39" s="228"/>
      <c r="M39" s="229"/>
      <c r="N39" s="230"/>
      <c r="O39" s="231"/>
      <c r="P39" s="228"/>
      <c r="Q39" s="229"/>
      <c r="R39" s="230"/>
      <c r="S39" s="231"/>
      <c r="T39" s="220" t="str">
        <f t="shared" si="6"/>
        <v/>
      </c>
      <c r="U39" s="221" t="str">
        <f t="shared" si="7"/>
        <v/>
      </c>
      <c r="V39" s="222" t="str">
        <f t="shared" si="8"/>
        <v/>
      </c>
      <c r="W39" s="223" t="str">
        <f t="shared" si="1"/>
        <v/>
      </c>
      <c r="X39" s="223" t="str">
        <f t="shared" si="2"/>
        <v/>
      </c>
      <c r="Y39" s="223" t="str">
        <f t="shared" si="2"/>
        <v/>
      </c>
      <c r="Z39" s="224">
        <f t="shared" si="3"/>
        <v>0</v>
      </c>
      <c r="AA39" s="223" t="str">
        <f t="shared" si="4"/>
        <v/>
      </c>
      <c r="AB39" s="223" t="str">
        <f t="shared" si="5"/>
        <v/>
      </c>
    </row>
    <row r="40" spans="1:28" ht="16.5" x14ac:dyDescent="0.2">
      <c r="A40" s="218">
        <v>31</v>
      </c>
      <c r="B40" s="226"/>
      <c r="C40" s="227"/>
      <c r="D40" s="228"/>
      <c r="E40" s="229"/>
      <c r="F40" s="230"/>
      <c r="G40" s="231"/>
      <c r="H40" s="228"/>
      <c r="I40" s="229"/>
      <c r="J40" s="230"/>
      <c r="K40" s="231"/>
      <c r="L40" s="228"/>
      <c r="M40" s="229"/>
      <c r="N40" s="230"/>
      <c r="O40" s="231"/>
      <c r="P40" s="228"/>
      <c r="Q40" s="229"/>
      <c r="R40" s="230"/>
      <c r="S40" s="231"/>
      <c r="T40" s="220" t="str">
        <f t="shared" si="6"/>
        <v/>
      </c>
      <c r="U40" s="221" t="str">
        <f t="shared" si="7"/>
        <v/>
      </c>
      <c r="V40" s="222" t="str">
        <f t="shared" si="8"/>
        <v/>
      </c>
      <c r="W40" s="223" t="str">
        <f t="shared" si="1"/>
        <v/>
      </c>
      <c r="X40" s="223" t="str">
        <f t="shared" si="2"/>
        <v/>
      </c>
      <c r="Y40" s="223" t="str">
        <f t="shared" si="2"/>
        <v/>
      </c>
      <c r="Z40" s="224">
        <f t="shared" si="3"/>
        <v>0</v>
      </c>
      <c r="AA40" s="223" t="str">
        <f t="shared" si="4"/>
        <v/>
      </c>
      <c r="AB40" s="223" t="str">
        <f t="shared" si="5"/>
        <v/>
      </c>
    </row>
    <row r="41" spans="1:28" ht="16.5" x14ac:dyDescent="0.2">
      <c r="A41" s="225">
        <v>32</v>
      </c>
      <c r="B41" s="226"/>
      <c r="C41" s="227"/>
      <c r="D41" s="228"/>
      <c r="E41" s="229"/>
      <c r="F41" s="230"/>
      <c r="G41" s="231"/>
      <c r="H41" s="228"/>
      <c r="I41" s="229"/>
      <c r="J41" s="230"/>
      <c r="K41" s="231"/>
      <c r="L41" s="228"/>
      <c r="M41" s="229"/>
      <c r="N41" s="230"/>
      <c r="O41" s="231"/>
      <c r="P41" s="228"/>
      <c r="Q41" s="229"/>
      <c r="R41" s="230"/>
      <c r="S41" s="231"/>
      <c r="T41" s="220" t="str">
        <f t="shared" si="6"/>
        <v/>
      </c>
      <c r="U41" s="221" t="str">
        <f t="shared" si="7"/>
        <v/>
      </c>
      <c r="V41" s="222" t="str">
        <f t="shared" si="8"/>
        <v/>
      </c>
      <c r="W41" s="223" t="str">
        <f t="shared" si="1"/>
        <v/>
      </c>
      <c r="X41" s="223" t="str">
        <f t="shared" si="2"/>
        <v/>
      </c>
      <c r="Y41" s="223" t="str">
        <f t="shared" si="2"/>
        <v/>
      </c>
      <c r="Z41" s="224">
        <f t="shared" si="3"/>
        <v>0</v>
      </c>
      <c r="AA41" s="223" t="str">
        <f t="shared" si="4"/>
        <v/>
      </c>
      <c r="AB41" s="223" t="str">
        <f t="shared" si="5"/>
        <v/>
      </c>
    </row>
    <row r="42" spans="1:28" ht="16.5" x14ac:dyDescent="0.2">
      <c r="A42" s="225">
        <v>33</v>
      </c>
      <c r="B42" s="226"/>
      <c r="C42" s="227"/>
      <c r="D42" s="228"/>
      <c r="E42" s="229"/>
      <c r="F42" s="230"/>
      <c r="G42" s="231"/>
      <c r="H42" s="228"/>
      <c r="I42" s="229"/>
      <c r="J42" s="230"/>
      <c r="K42" s="231"/>
      <c r="L42" s="228"/>
      <c r="M42" s="229"/>
      <c r="N42" s="230"/>
      <c r="O42" s="231"/>
      <c r="P42" s="228"/>
      <c r="Q42" s="229"/>
      <c r="R42" s="230"/>
      <c r="S42" s="231"/>
      <c r="T42" s="220" t="str">
        <f t="shared" ref="T42:T73" si="9">IF(ISNUMBER(D42)=TRUE,SUM(D42,F42,H42,J42,L42,N42,P42,R42),"")</f>
        <v/>
      </c>
      <c r="U42" s="221" t="str">
        <f t="shared" ref="U42:U73" si="10">IF(ISNUMBER(E42)=TRUE,SUM(E42,G42,I42,K42,M42,O42,Q42,S42),"")</f>
        <v/>
      </c>
      <c r="V42" s="222" t="str">
        <f t="shared" si="8"/>
        <v/>
      </c>
      <c r="W42" s="223" t="str">
        <f t="shared" si="1"/>
        <v/>
      </c>
      <c r="X42" s="223" t="str">
        <f t="shared" ref="X42:Y73" si="11">IF(ISNUMBER(T42)=TRUE,T42,"")</f>
        <v/>
      </c>
      <c r="Y42" s="223" t="str">
        <f t="shared" si="11"/>
        <v/>
      </c>
      <c r="Z42" s="224">
        <f t="shared" si="3"/>
        <v>0</v>
      </c>
      <c r="AA42" s="223" t="str">
        <f t="shared" si="4"/>
        <v/>
      </c>
      <c r="AB42" s="223" t="str">
        <f t="shared" si="5"/>
        <v/>
      </c>
    </row>
    <row r="43" spans="1:28" ht="16.5" x14ac:dyDescent="0.2">
      <c r="A43" s="218">
        <v>34</v>
      </c>
      <c r="B43" s="226"/>
      <c r="C43" s="227"/>
      <c r="D43" s="228"/>
      <c r="E43" s="229"/>
      <c r="F43" s="230"/>
      <c r="G43" s="231"/>
      <c r="H43" s="228"/>
      <c r="I43" s="229"/>
      <c r="J43" s="230"/>
      <c r="K43" s="231"/>
      <c r="L43" s="228"/>
      <c r="M43" s="229"/>
      <c r="N43" s="230"/>
      <c r="O43" s="231"/>
      <c r="P43" s="228"/>
      <c r="Q43" s="229"/>
      <c r="R43" s="230"/>
      <c r="S43" s="231"/>
      <c r="T43" s="220" t="str">
        <f t="shared" si="9"/>
        <v/>
      </c>
      <c r="U43" s="221" t="str">
        <f t="shared" si="10"/>
        <v/>
      </c>
      <c r="V43" s="222" t="str">
        <f t="shared" si="8"/>
        <v/>
      </c>
      <c r="W43" s="223" t="str">
        <f t="shared" si="1"/>
        <v/>
      </c>
      <c r="X43" s="223" t="str">
        <f t="shared" si="11"/>
        <v/>
      </c>
      <c r="Y43" s="223" t="str">
        <f t="shared" si="11"/>
        <v/>
      </c>
      <c r="Z43" s="224">
        <f t="shared" si="3"/>
        <v>0</v>
      </c>
      <c r="AA43" s="223" t="str">
        <f t="shared" si="4"/>
        <v/>
      </c>
      <c r="AB43" s="223" t="str">
        <f t="shared" si="5"/>
        <v/>
      </c>
    </row>
    <row r="44" spans="1:28" ht="16.5" x14ac:dyDescent="0.2">
      <c r="A44" s="225">
        <v>35</v>
      </c>
      <c r="B44" s="226"/>
      <c r="C44" s="227"/>
      <c r="D44" s="228"/>
      <c r="E44" s="229"/>
      <c r="F44" s="230"/>
      <c r="G44" s="231"/>
      <c r="H44" s="228"/>
      <c r="I44" s="229"/>
      <c r="J44" s="230"/>
      <c r="K44" s="231"/>
      <c r="L44" s="228"/>
      <c r="M44" s="229"/>
      <c r="N44" s="230"/>
      <c r="O44" s="231"/>
      <c r="P44" s="228"/>
      <c r="Q44" s="229"/>
      <c r="R44" s="230"/>
      <c r="S44" s="231"/>
      <c r="T44" s="220" t="str">
        <f t="shared" si="9"/>
        <v/>
      </c>
      <c r="U44" s="221" t="str">
        <f t="shared" si="10"/>
        <v/>
      </c>
      <c r="V44" s="222" t="str">
        <f t="shared" si="8"/>
        <v/>
      </c>
      <c r="W44" s="223" t="str">
        <f t="shared" si="1"/>
        <v/>
      </c>
      <c r="X44" s="223" t="str">
        <f t="shared" si="11"/>
        <v/>
      </c>
      <c r="Y44" s="223" t="str">
        <f t="shared" si="11"/>
        <v/>
      </c>
      <c r="Z44" s="224">
        <f t="shared" si="3"/>
        <v>0</v>
      </c>
      <c r="AA44" s="223" t="str">
        <f t="shared" si="4"/>
        <v/>
      </c>
      <c r="AB44" s="223" t="str">
        <f t="shared" si="5"/>
        <v/>
      </c>
    </row>
    <row r="45" spans="1:28" ht="16.5" x14ac:dyDescent="0.2">
      <c r="A45" s="225">
        <v>36</v>
      </c>
      <c r="B45" s="226"/>
      <c r="C45" s="227"/>
      <c r="D45" s="228"/>
      <c r="E45" s="229"/>
      <c r="F45" s="230"/>
      <c r="G45" s="231"/>
      <c r="H45" s="228"/>
      <c r="I45" s="229"/>
      <c r="J45" s="230"/>
      <c r="K45" s="231"/>
      <c r="L45" s="228"/>
      <c r="M45" s="229"/>
      <c r="N45" s="230"/>
      <c r="O45" s="231"/>
      <c r="P45" s="228"/>
      <c r="Q45" s="229"/>
      <c r="R45" s="230"/>
      <c r="S45" s="231"/>
      <c r="T45" s="220" t="str">
        <f t="shared" si="9"/>
        <v/>
      </c>
      <c r="U45" s="221" t="str">
        <f t="shared" si="10"/>
        <v/>
      </c>
      <c r="V45" s="222" t="str">
        <f t="shared" si="8"/>
        <v/>
      </c>
      <c r="W45" s="223" t="str">
        <f t="shared" si="1"/>
        <v/>
      </c>
      <c r="X45" s="223" t="str">
        <f t="shared" si="11"/>
        <v/>
      </c>
      <c r="Y45" s="223" t="str">
        <f t="shared" si="11"/>
        <v/>
      </c>
      <c r="Z45" s="224">
        <f t="shared" si="3"/>
        <v>0</v>
      </c>
      <c r="AA45" s="223" t="str">
        <f t="shared" si="4"/>
        <v/>
      </c>
      <c r="AB45" s="223" t="str">
        <f t="shared" si="5"/>
        <v/>
      </c>
    </row>
    <row r="46" spans="1:28" ht="16.5" x14ac:dyDescent="0.2">
      <c r="A46" s="218">
        <v>37</v>
      </c>
      <c r="B46" s="226"/>
      <c r="C46" s="227"/>
      <c r="D46" s="228"/>
      <c r="E46" s="229"/>
      <c r="F46" s="230"/>
      <c r="G46" s="231"/>
      <c r="H46" s="228"/>
      <c r="I46" s="229"/>
      <c r="J46" s="230"/>
      <c r="K46" s="231"/>
      <c r="L46" s="228"/>
      <c r="M46" s="229"/>
      <c r="N46" s="230"/>
      <c r="O46" s="231"/>
      <c r="P46" s="228"/>
      <c r="Q46" s="229"/>
      <c r="R46" s="230"/>
      <c r="S46" s="231"/>
      <c r="T46" s="220" t="str">
        <f t="shared" si="9"/>
        <v/>
      </c>
      <c r="U46" s="221" t="str">
        <f t="shared" si="10"/>
        <v/>
      </c>
      <c r="V46" s="222" t="str">
        <f t="shared" si="8"/>
        <v/>
      </c>
      <c r="W46" s="223" t="str">
        <f t="shared" si="1"/>
        <v/>
      </c>
      <c r="X46" s="223" t="str">
        <f t="shared" si="11"/>
        <v/>
      </c>
      <c r="Y46" s="223" t="str">
        <f t="shared" si="11"/>
        <v/>
      </c>
      <c r="Z46" s="224">
        <f t="shared" si="3"/>
        <v>0</v>
      </c>
      <c r="AA46" s="223" t="str">
        <f t="shared" si="4"/>
        <v/>
      </c>
      <c r="AB46" s="223" t="str">
        <f t="shared" si="5"/>
        <v/>
      </c>
    </row>
    <row r="47" spans="1:28" ht="16.5" x14ac:dyDescent="0.2">
      <c r="A47" s="225">
        <v>38</v>
      </c>
      <c r="B47" s="226"/>
      <c r="C47" s="227"/>
      <c r="D47" s="228"/>
      <c r="E47" s="229"/>
      <c r="F47" s="230"/>
      <c r="G47" s="231"/>
      <c r="H47" s="228"/>
      <c r="I47" s="229"/>
      <c r="J47" s="230"/>
      <c r="K47" s="231"/>
      <c r="L47" s="228"/>
      <c r="M47" s="229"/>
      <c r="N47" s="230"/>
      <c r="O47" s="231"/>
      <c r="P47" s="228"/>
      <c r="Q47" s="229"/>
      <c r="R47" s="230"/>
      <c r="S47" s="231"/>
      <c r="T47" s="220" t="str">
        <f t="shared" si="9"/>
        <v/>
      </c>
      <c r="U47" s="221" t="str">
        <f t="shared" si="10"/>
        <v/>
      </c>
      <c r="V47" s="222" t="str">
        <f t="shared" si="8"/>
        <v/>
      </c>
      <c r="W47" s="223" t="str">
        <f t="shared" si="1"/>
        <v/>
      </c>
      <c r="X47" s="223" t="str">
        <f t="shared" si="11"/>
        <v/>
      </c>
      <c r="Y47" s="223" t="str">
        <f t="shared" si="11"/>
        <v/>
      </c>
      <c r="Z47" s="224">
        <f t="shared" si="3"/>
        <v>0</v>
      </c>
      <c r="AA47" s="223" t="str">
        <f t="shared" si="4"/>
        <v/>
      </c>
      <c r="AB47" s="223" t="str">
        <f t="shared" si="5"/>
        <v/>
      </c>
    </row>
    <row r="48" spans="1:28" ht="16.5" x14ac:dyDescent="0.2">
      <c r="A48" s="225">
        <v>39</v>
      </c>
      <c r="B48" s="226" t="s">
        <v>18</v>
      </c>
      <c r="C48" s="227" t="s">
        <v>18</v>
      </c>
      <c r="D48" s="228" t="s">
        <v>18</v>
      </c>
      <c r="E48" s="229" t="s">
        <v>18</v>
      </c>
      <c r="F48" s="230" t="s">
        <v>18</v>
      </c>
      <c r="G48" s="231" t="s">
        <v>18</v>
      </c>
      <c r="H48" s="228" t="s">
        <v>18</v>
      </c>
      <c r="I48" s="229" t="s">
        <v>18</v>
      </c>
      <c r="J48" s="230" t="s">
        <v>18</v>
      </c>
      <c r="K48" s="231" t="s">
        <v>18</v>
      </c>
      <c r="L48" s="228" t="s">
        <v>18</v>
      </c>
      <c r="M48" s="229" t="s">
        <v>18</v>
      </c>
      <c r="N48" s="230" t="s">
        <v>18</v>
      </c>
      <c r="O48" s="231" t="s">
        <v>18</v>
      </c>
      <c r="P48" s="228" t="s">
        <v>18</v>
      </c>
      <c r="Q48" s="229" t="s">
        <v>18</v>
      </c>
      <c r="R48" s="230" t="s">
        <v>18</v>
      </c>
      <c r="S48" s="231" t="s">
        <v>18</v>
      </c>
      <c r="T48" s="220" t="str">
        <f t="shared" si="9"/>
        <v/>
      </c>
      <c r="U48" s="221" t="str">
        <f t="shared" si="10"/>
        <v/>
      </c>
      <c r="V48" s="222" t="str">
        <f t="shared" si="8"/>
        <v/>
      </c>
      <c r="W48" s="223" t="str">
        <f t="shared" si="1"/>
        <v/>
      </c>
      <c r="X48" s="223" t="str">
        <f t="shared" si="11"/>
        <v/>
      </c>
      <c r="Y48" s="223" t="str">
        <f t="shared" si="11"/>
        <v/>
      </c>
      <c r="Z48" s="224">
        <f t="shared" si="3"/>
        <v>0</v>
      </c>
      <c r="AA48" s="223" t="str">
        <f t="shared" si="4"/>
        <v/>
      </c>
      <c r="AB48" s="223" t="str">
        <f t="shared" si="5"/>
        <v/>
      </c>
    </row>
    <row r="49" spans="1:28" ht="16.5" x14ac:dyDescent="0.2">
      <c r="A49" s="218">
        <v>40</v>
      </c>
      <c r="B49" s="243" t="s">
        <v>18</v>
      </c>
      <c r="C49" s="498" t="s">
        <v>18</v>
      </c>
      <c r="D49" s="492" t="s">
        <v>18</v>
      </c>
      <c r="E49" s="493" t="s">
        <v>18</v>
      </c>
      <c r="F49" s="490" t="s">
        <v>18</v>
      </c>
      <c r="G49" s="497" t="s">
        <v>18</v>
      </c>
      <c r="H49" s="492" t="s">
        <v>18</v>
      </c>
      <c r="I49" s="493" t="s">
        <v>18</v>
      </c>
      <c r="J49" s="490" t="s">
        <v>18</v>
      </c>
      <c r="K49" s="491" t="s">
        <v>18</v>
      </c>
      <c r="L49" s="492" t="s">
        <v>18</v>
      </c>
      <c r="M49" s="493" t="s">
        <v>18</v>
      </c>
      <c r="N49" s="490" t="s">
        <v>18</v>
      </c>
      <c r="O49" s="491" t="s">
        <v>18</v>
      </c>
      <c r="P49" s="492" t="s">
        <v>18</v>
      </c>
      <c r="Q49" s="493" t="s">
        <v>18</v>
      </c>
      <c r="R49" s="490" t="s">
        <v>18</v>
      </c>
      <c r="S49" s="491" t="s">
        <v>18</v>
      </c>
      <c r="T49" s="220" t="str">
        <f t="shared" si="9"/>
        <v/>
      </c>
      <c r="U49" s="221" t="str">
        <f t="shared" si="10"/>
        <v/>
      </c>
      <c r="V49" s="222" t="str">
        <f t="shared" si="8"/>
        <v/>
      </c>
      <c r="W49" s="223" t="str">
        <f t="shared" si="1"/>
        <v/>
      </c>
      <c r="X49" s="223" t="str">
        <f t="shared" si="11"/>
        <v/>
      </c>
      <c r="Y49" s="223" t="str">
        <f t="shared" si="11"/>
        <v/>
      </c>
      <c r="Z49" s="224">
        <f t="shared" si="3"/>
        <v>0</v>
      </c>
      <c r="AA49" s="223" t="str">
        <f t="shared" si="4"/>
        <v/>
      </c>
      <c r="AB49" s="223" t="str">
        <f t="shared" si="5"/>
        <v/>
      </c>
    </row>
    <row r="50" spans="1:28" ht="16.5" x14ac:dyDescent="0.2">
      <c r="A50" s="225">
        <v>41</v>
      </c>
      <c r="B50" s="499" t="s">
        <v>18</v>
      </c>
      <c r="C50" s="500" t="s">
        <v>18</v>
      </c>
      <c r="D50" s="492" t="s">
        <v>18</v>
      </c>
      <c r="E50" s="493" t="s">
        <v>18</v>
      </c>
      <c r="F50" s="490" t="s">
        <v>18</v>
      </c>
      <c r="G50" s="491" t="s">
        <v>18</v>
      </c>
      <c r="H50" s="492" t="s">
        <v>18</v>
      </c>
      <c r="I50" s="493" t="s">
        <v>18</v>
      </c>
      <c r="J50" s="490" t="s">
        <v>18</v>
      </c>
      <c r="K50" s="491" t="s">
        <v>18</v>
      </c>
      <c r="L50" s="492" t="s">
        <v>18</v>
      </c>
      <c r="M50" s="493" t="s">
        <v>18</v>
      </c>
      <c r="N50" s="490" t="s">
        <v>18</v>
      </c>
      <c r="O50" s="491" t="s">
        <v>18</v>
      </c>
      <c r="P50" s="492" t="s">
        <v>18</v>
      </c>
      <c r="Q50" s="493" t="s">
        <v>18</v>
      </c>
      <c r="R50" s="490" t="s">
        <v>18</v>
      </c>
      <c r="S50" s="491" t="s">
        <v>18</v>
      </c>
      <c r="T50" s="220" t="str">
        <f t="shared" si="9"/>
        <v/>
      </c>
      <c r="U50" s="221" t="str">
        <f t="shared" si="10"/>
        <v/>
      </c>
      <c r="V50" s="222" t="str">
        <f t="shared" si="8"/>
        <v/>
      </c>
      <c r="W50" s="223" t="str">
        <f t="shared" si="1"/>
        <v/>
      </c>
      <c r="X50" s="223" t="str">
        <f t="shared" si="11"/>
        <v/>
      </c>
      <c r="Y50" s="223" t="str">
        <f t="shared" si="11"/>
        <v/>
      </c>
      <c r="Z50" s="224">
        <f t="shared" si="3"/>
        <v>0</v>
      </c>
      <c r="AA50" s="223" t="str">
        <f t="shared" si="4"/>
        <v/>
      </c>
      <c r="AB50" s="223" t="str">
        <f t="shared" si="5"/>
        <v/>
      </c>
    </row>
    <row r="51" spans="1:28" ht="16.5" x14ac:dyDescent="0.2">
      <c r="A51" s="225">
        <v>42</v>
      </c>
      <c r="B51" s="226"/>
      <c r="C51" s="227"/>
      <c r="D51" s="228"/>
      <c r="E51" s="229"/>
      <c r="F51" s="230"/>
      <c r="G51" s="231"/>
      <c r="H51" s="228"/>
      <c r="I51" s="229"/>
      <c r="J51" s="230"/>
      <c r="K51" s="231"/>
      <c r="L51" s="228"/>
      <c r="M51" s="229"/>
      <c r="N51" s="230"/>
      <c r="O51" s="231"/>
      <c r="P51" s="228" t="s">
        <v>18</v>
      </c>
      <c r="Q51" s="229" t="s">
        <v>18</v>
      </c>
      <c r="R51" s="230" t="s">
        <v>18</v>
      </c>
      <c r="S51" s="231" t="s">
        <v>18</v>
      </c>
      <c r="T51" s="220" t="str">
        <f t="shared" si="9"/>
        <v/>
      </c>
      <c r="U51" s="221" t="str">
        <f t="shared" si="10"/>
        <v/>
      </c>
      <c r="V51" s="222" t="str">
        <f t="shared" si="8"/>
        <v/>
      </c>
      <c r="W51" s="223" t="str">
        <f t="shared" si="1"/>
        <v/>
      </c>
      <c r="X51" s="223" t="str">
        <f t="shared" si="11"/>
        <v/>
      </c>
      <c r="Y51" s="223" t="str">
        <f t="shared" si="11"/>
        <v/>
      </c>
      <c r="Z51" s="224">
        <f t="shared" si="3"/>
        <v>0</v>
      </c>
      <c r="AA51" s="223" t="str">
        <f t="shared" si="4"/>
        <v/>
      </c>
      <c r="AB51" s="223" t="str">
        <f t="shared" si="5"/>
        <v/>
      </c>
    </row>
    <row r="52" spans="1:28" ht="16.5" x14ac:dyDescent="0.2">
      <c r="A52" s="218">
        <v>43</v>
      </c>
      <c r="B52" s="226"/>
      <c r="C52" s="227"/>
      <c r="D52" s="228"/>
      <c r="E52" s="229"/>
      <c r="F52" s="230"/>
      <c r="G52" s="231"/>
      <c r="H52" s="228"/>
      <c r="I52" s="229"/>
      <c r="J52" s="230"/>
      <c r="K52" s="231"/>
      <c r="L52" s="228"/>
      <c r="M52" s="229"/>
      <c r="N52" s="230"/>
      <c r="O52" s="231"/>
      <c r="P52" s="228"/>
      <c r="Q52" s="229"/>
      <c r="R52" s="230"/>
      <c r="S52" s="231"/>
      <c r="T52" s="220" t="str">
        <f t="shared" si="9"/>
        <v/>
      </c>
      <c r="U52" s="221" t="str">
        <f t="shared" si="10"/>
        <v/>
      </c>
      <c r="V52" s="222" t="str">
        <f t="shared" si="8"/>
        <v/>
      </c>
      <c r="W52" s="223" t="str">
        <f t="shared" si="1"/>
        <v/>
      </c>
      <c r="X52" s="223" t="str">
        <f t="shared" si="11"/>
        <v/>
      </c>
      <c r="Y52" s="223" t="str">
        <f t="shared" si="11"/>
        <v/>
      </c>
      <c r="Z52" s="224">
        <f t="shared" si="3"/>
        <v>0</v>
      </c>
      <c r="AA52" s="223" t="str">
        <f t="shared" si="4"/>
        <v/>
      </c>
      <c r="AB52" s="223" t="str">
        <f t="shared" si="5"/>
        <v/>
      </c>
    </row>
    <row r="53" spans="1:28" ht="16.5" x14ac:dyDescent="0.2">
      <c r="A53" s="225">
        <v>44</v>
      </c>
      <c r="B53" s="226"/>
      <c r="C53" s="227"/>
      <c r="D53" s="228"/>
      <c r="E53" s="229"/>
      <c r="F53" s="230"/>
      <c r="G53" s="231"/>
      <c r="H53" s="228"/>
      <c r="I53" s="229"/>
      <c r="J53" s="230"/>
      <c r="K53" s="231"/>
      <c r="L53" s="228"/>
      <c r="M53" s="229"/>
      <c r="N53" s="230"/>
      <c r="O53" s="231"/>
      <c r="P53" s="228"/>
      <c r="Q53" s="229"/>
      <c r="R53" s="230"/>
      <c r="S53" s="231"/>
      <c r="T53" s="220" t="str">
        <f t="shared" si="9"/>
        <v/>
      </c>
      <c r="U53" s="221" t="str">
        <f t="shared" si="10"/>
        <v/>
      </c>
      <c r="V53" s="222" t="str">
        <f t="shared" si="8"/>
        <v/>
      </c>
      <c r="W53" s="223" t="str">
        <f t="shared" si="1"/>
        <v/>
      </c>
      <c r="X53" s="223" t="str">
        <f t="shared" si="11"/>
        <v/>
      </c>
      <c r="Y53" s="223" t="str">
        <f t="shared" si="11"/>
        <v/>
      </c>
      <c r="Z53" s="224">
        <f t="shared" si="3"/>
        <v>0</v>
      </c>
      <c r="AA53" s="223" t="str">
        <f t="shared" si="4"/>
        <v/>
      </c>
      <c r="AB53" s="223" t="str">
        <f t="shared" si="5"/>
        <v/>
      </c>
    </row>
    <row r="54" spans="1:28" ht="16.5" x14ac:dyDescent="0.2">
      <c r="A54" s="225">
        <v>45</v>
      </c>
      <c r="B54" s="226"/>
      <c r="C54" s="227"/>
      <c r="D54" s="228"/>
      <c r="E54" s="229"/>
      <c r="F54" s="230"/>
      <c r="G54" s="231"/>
      <c r="H54" s="228"/>
      <c r="I54" s="229"/>
      <c r="J54" s="230"/>
      <c r="K54" s="231"/>
      <c r="L54" s="228"/>
      <c r="M54" s="229"/>
      <c r="N54" s="230"/>
      <c r="O54" s="231"/>
      <c r="P54" s="228" t="s">
        <v>18</v>
      </c>
      <c r="Q54" s="229" t="s">
        <v>18</v>
      </c>
      <c r="R54" s="230" t="s">
        <v>18</v>
      </c>
      <c r="S54" s="231" t="s">
        <v>18</v>
      </c>
      <c r="T54" s="220" t="str">
        <f t="shared" si="9"/>
        <v/>
      </c>
      <c r="U54" s="221" t="str">
        <f t="shared" si="10"/>
        <v/>
      </c>
      <c r="V54" s="222" t="str">
        <f t="shared" si="8"/>
        <v/>
      </c>
      <c r="W54" s="223" t="str">
        <f t="shared" si="1"/>
        <v/>
      </c>
      <c r="X54" s="223" t="str">
        <f t="shared" si="11"/>
        <v/>
      </c>
      <c r="Y54" s="223" t="str">
        <f t="shared" si="11"/>
        <v/>
      </c>
      <c r="Z54" s="224">
        <f t="shared" si="3"/>
        <v>0</v>
      </c>
      <c r="AA54" s="223" t="str">
        <f t="shared" si="4"/>
        <v/>
      </c>
      <c r="AB54" s="223" t="str">
        <f t="shared" si="5"/>
        <v/>
      </c>
    </row>
    <row r="55" spans="1:28" ht="16.5" x14ac:dyDescent="0.2">
      <c r="A55" s="218">
        <v>46</v>
      </c>
      <c r="B55" s="226"/>
      <c r="C55" s="227"/>
      <c r="D55" s="228"/>
      <c r="E55" s="229"/>
      <c r="F55" s="230"/>
      <c r="G55" s="231"/>
      <c r="H55" s="228"/>
      <c r="I55" s="229"/>
      <c r="J55" s="230"/>
      <c r="K55" s="231"/>
      <c r="L55" s="228"/>
      <c r="M55" s="229"/>
      <c r="N55" s="230"/>
      <c r="O55" s="231"/>
      <c r="P55" s="228"/>
      <c r="Q55" s="229"/>
      <c r="R55" s="230"/>
      <c r="S55" s="231"/>
      <c r="T55" s="220" t="str">
        <f t="shared" si="9"/>
        <v/>
      </c>
      <c r="U55" s="221" t="str">
        <f t="shared" si="10"/>
        <v/>
      </c>
      <c r="V55" s="222" t="str">
        <f t="shared" si="8"/>
        <v/>
      </c>
      <c r="W55" s="223" t="str">
        <f t="shared" si="1"/>
        <v/>
      </c>
      <c r="X55" s="223" t="str">
        <f t="shared" si="11"/>
        <v/>
      </c>
      <c r="Y55" s="223" t="str">
        <f t="shared" si="11"/>
        <v/>
      </c>
      <c r="Z55" s="224">
        <f t="shared" si="3"/>
        <v>0</v>
      </c>
      <c r="AA55" s="223" t="str">
        <f t="shared" si="4"/>
        <v/>
      </c>
      <c r="AB55" s="223" t="str">
        <f t="shared" si="5"/>
        <v/>
      </c>
    </row>
    <row r="56" spans="1:28" ht="16.5" x14ac:dyDescent="0.2">
      <c r="A56" s="225">
        <v>47</v>
      </c>
      <c r="B56" s="226"/>
      <c r="C56" s="227"/>
      <c r="D56" s="228"/>
      <c r="E56" s="229"/>
      <c r="F56" s="230"/>
      <c r="G56" s="231"/>
      <c r="H56" s="228"/>
      <c r="I56" s="229"/>
      <c r="J56" s="230"/>
      <c r="K56" s="231"/>
      <c r="L56" s="228"/>
      <c r="M56" s="229"/>
      <c r="N56" s="230"/>
      <c r="O56" s="231"/>
      <c r="P56" s="228"/>
      <c r="Q56" s="229"/>
      <c r="R56" s="230"/>
      <c r="S56" s="231"/>
      <c r="T56" s="220" t="str">
        <f t="shared" si="9"/>
        <v/>
      </c>
      <c r="U56" s="221" t="str">
        <f t="shared" si="10"/>
        <v/>
      </c>
      <c r="V56" s="222" t="str">
        <f t="shared" si="8"/>
        <v/>
      </c>
      <c r="W56" s="223" t="str">
        <f t="shared" si="1"/>
        <v/>
      </c>
      <c r="X56" s="223" t="str">
        <f t="shared" si="11"/>
        <v/>
      </c>
      <c r="Y56" s="223" t="str">
        <f t="shared" si="11"/>
        <v/>
      </c>
      <c r="Z56" s="224">
        <f t="shared" si="3"/>
        <v>0</v>
      </c>
      <c r="AA56" s="223" t="str">
        <f t="shared" si="4"/>
        <v/>
      </c>
      <c r="AB56" s="223" t="str">
        <f t="shared" si="5"/>
        <v/>
      </c>
    </row>
    <row r="57" spans="1:28" ht="16.5" x14ac:dyDescent="0.2">
      <c r="A57" s="225">
        <v>48</v>
      </c>
      <c r="B57" s="226"/>
      <c r="C57" s="227"/>
      <c r="D57" s="228"/>
      <c r="E57" s="229"/>
      <c r="F57" s="230"/>
      <c r="G57" s="231"/>
      <c r="H57" s="228"/>
      <c r="I57" s="229"/>
      <c r="J57" s="230"/>
      <c r="K57" s="231"/>
      <c r="L57" s="228"/>
      <c r="M57" s="229"/>
      <c r="N57" s="230"/>
      <c r="O57" s="231"/>
      <c r="P57" s="228"/>
      <c r="Q57" s="229"/>
      <c r="R57" s="230"/>
      <c r="S57" s="231"/>
      <c r="T57" s="220" t="str">
        <f t="shared" si="9"/>
        <v/>
      </c>
      <c r="U57" s="221" t="str">
        <f t="shared" si="10"/>
        <v/>
      </c>
      <c r="V57" s="222" t="str">
        <f t="shared" si="8"/>
        <v/>
      </c>
      <c r="W57" s="223" t="str">
        <f t="shared" si="1"/>
        <v/>
      </c>
      <c r="X57" s="223" t="str">
        <f t="shared" si="11"/>
        <v/>
      </c>
      <c r="Y57" s="223" t="str">
        <f t="shared" si="11"/>
        <v/>
      </c>
      <c r="Z57" s="224">
        <f t="shared" si="3"/>
        <v>0</v>
      </c>
      <c r="AA57" s="223" t="str">
        <f t="shared" si="4"/>
        <v/>
      </c>
      <c r="AB57" s="223" t="str">
        <f t="shared" si="5"/>
        <v/>
      </c>
    </row>
    <row r="58" spans="1:28" ht="16.5" x14ac:dyDescent="0.2">
      <c r="A58" s="218">
        <v>49</v>
      </c>
      <c r="B58" s="226"/>
      <c r="C58" s="227"/>
      <c r="D58" s="228"/>
      <c r="E58" s="229"/>
      <c r="F58" s="230"/>
      <c r="G58" s="231"/>
      <c r="H58" s="228"/>
      <c r="I58" s="229"/>
      <c r="J58" s="230"/>
      <c r="K58" s="231"/>
      <c r="L58" s="228"/>
      <c r="M58" s="229"/>
      <c r="N58" s="230"/>
      <c r="O58" s="231"/>
      <c r="P58" s="228"/>
      <c r="Q58" s="229"/>
      <c r="R58" s="230"/>
      <c r="S58" s="231"/>
      <c r="T58" s="220" t="str">
        <f t="shared" si="9"/>
        <v/>
      </c>
      <c r="U58" s="221" t="str">
        <f t="shared" si="10"/>
        <v/>
      </c>
      <c r="V58" s="222" t="str">
        <f t="shared" si="8"/>
        <v/>
      </c>
      <c r="W58" s="223" t="str">
        <f t="shared" si="1"/>
        <v/>
      </c>
      <c r="X58" s="223" t="str">
        <f t="shared" si="11"/>
        <v/>
      </c>
      <c r="Y58" s="223" t="str">
        <f t="shared" si="11"/>
        <v/>
      </c>
      <c r="Z58" s="224">
        <f t="shared" si="3"/>
        <v>0</v>
      </c>
      <c r="AA58" s="223" t="str">
        <f t="shared" si="4"/>
        <v/>
      </c>
      <c r="AB58" s="223" t="str">
        <f t="shared" si="5"/>
        <v/>
      </c>
    </row>
    <row r="59" spans="1:28" ht="16.5" x14ac:dyDescent="0.2">
      <c r="A59" s="225">
        <v>50</v>
      </c>
      <c r="B59" s="226"/>
      <c r="C59" s="227"/>
      <c r="D59" s="228"/>
      <c r="E59" s="229"/>
      <c r="F59" s="230"/>
      <c r="G59" s="231"/>
      <c r="H59" s="228"/>
      <c r="I59" s="229"/>
      <c r="J59" s="230"/>
      <c r="K59" s="231"/>
      <c r="L59" s="228"/>
      <c r="M59" s="229"/>
      <c r="N59" s="230"/>
      <c r="O59" s="231"/>
      <c r="P59" s="228"/>
      <c r="Q59" s="229"/>
      <c r="R59" s="230"/>
      <c r="S59" s="231"/>
      <c r="T59" s="220" t="str">
        <f t="shared" si="9"/>
        <v/>
      </c>
      <c r="U59" s="221" t="str">
        <f t="shared" si="10"/>
        <v/>
      </c>
      <c r="V59" s="222" t="str">
        <f t="shared" si="8"/>
        <v/>
      </c>
      <c r="W59" s="223" t="str">
        <f t="shared" si="1"/>
        <v/>
      </c>
      <c r="X59" s="223" t="str">
        <f t="shared" si="11"/>
        <v/>
      </c>
      <c r="Y59" s="223" t="str">
        <f t="shared" si="11"/>
        <v/>
      </c>
      <c r="Z59" s="224">
        <f t="shared" si="3"/>
        <v>0</v>
      </c>
      <c r="AA59" s="223" t="str">
        <f t="shared" si="4"/>
        <v/>
      </c>
      <c r="AB59" s="223" t="str">
        <f t="shared" si="5"/>
        <v/>
      </c>
    </row>
    <row r="60" spans="1:28" ht="16.5" x14ac:dyDescent="0.2">
      <c r="A60" s="225">
        <v>51</v>
      </c>
      <c r="B60" s="226"/>
      <c r="C60" s="227"/>
      <c r="D60" s="228"/>
      <c r="E60" s="229"/>
      <c r="F60" s="230"/>
      <c r="G60" s="231"/>
      <c r="H60" s="228"/>
      <c r="I60" s="229"/>
      <c r="J60" s="230"/>
      <c r="K60" s="231"/>
      <c r="L60" s="228"/>
      <c r="M60" s="229"/>
      <c r="N60" s="230"/>
      <c r="O60" s="231"/>
      <c r="P60" s="228"/>
      <c r="Q60" s="229"/>
      <c r="R60" s="230"/>
      <c r="S60" s="231"/>
      <c r="T60" s="220" t="str">
        <f t="shared" si="9"/>
        <v/>
      </c>
      <c r="U60" s="221" t="str">
        <f t="shared" si="10"/>
        <v/>
      </c>
      <c r="V60" s="222" t="str">
        <f t="shared" si="8"/>
        <v/>
      </c>
      <c r="W60" s="223" t="str">
        <f t="shared" si="1"/>
        <v/>
      </c>
      <c r="X60" s="223" t="str">
        <f t="shared" si="11"/>
        <v/>
      </c>
      <c r="Y60" s="223" t="str">
        <f t="shared" si="11"/>
        <v/>
      </c>
      <c r="Z60" s="224">
        <f t="shared" si="3"/>
        <v>0</v>
      </c>
      <c r="AA60" s="223" t="str">
        <f t="shared" si="4"/>
        <v/>
      </c>
      <c r="AB60" s="223" t="str">
        <f t="shared" si="5"/>
        <v/>
      </c>
    </row>
    <row r="61" spans="1:28" ht="16.5" x14ac:dyDescent="0.2">
      <c r="A61" s="218">
        <v>52</v>
      </c>
      <c r="B61" s="226"/>
      <c r="C61" s="227"/>
      <c r="D61" s="228"/>
      <c r="E61" s="229"/>
      <c r="F61" s="230"/>
      <c r="G61" s="231"/>
      <c r="H61" s="228"/>
      <c r="I61" s="229"/>
      <c r="J61" s="230"/>
      <c r="K61" s="231"/>
      <c r="L61" s="228"/>
      <c r="M61" s="229"/>
      <c r="N61" s="230"/>
      <c r="O61" s="231"/>
      <c r="P61" s="228"/>
      <c r="Q61" s="229"/>
      <c r="R61" s="230"/>
      <c r="S61" s="231"/>
      <c r="T61" s="220" t="str">
        <f t="shared" si="9"/>
        <v/>
      </c>
      <c r="U61" s="221" t="str">
        <f t="shared" si="10"/>
        <v/>
      </c>
      <c r="V61" s="222" t="str">
        <f t="shared" si="8"/>
        <v/>
      </c>
      <c r="W61" s="223" t="str">
        <f t="shared" si="1"/>
        <v/>
      </c>
      <c r="X61" s="223" t="str">
        <f t="shared" si="11"/>
        <v/>
      </c>
      <c r="Y61" s="223" t="str">
        <f t="shared" si="11"/>
        <v/>
      </c>
      <c r="Z61" s="224">
        <f t="shared" si="3"/>
        <v>0</v>
      </c>
      <c r="AA61" s="223" t="str">
        <f t="shared" si="4"/>
        <v/>
      </c>
      <c r="AB61" s="223" t="str">
        <f t="shared" si="5"/>
        <v/>
      </c>
    </row>
    <row r="62" spans="1:28" ht="16.5" x14ac:dyDescent="0.2">
      <c r="A62" s="225">
        <v>53</v>
      </c>
      <c r="B62" s="226"/>
      <c r="C62" s="227"/>
      <c r="D62" s="228"/>
      <c r="E62" s="229"/>
      <c r="F62" s="230"/>
      <c r="G62" s="231"/>
      <c r="H62" s="228"/>
      <c r="I62" s="229"/>
      <c r="J62" s="230"/>
      <c r="K62" s="231"/>
      <c r="L62" s="228"/>
      <c r="M62" s="229"/>
      <c r="N62" s="230"/>
      <c r="O62" s="231"/>
      <c r="P62" s="228"/>
      <c r="Q62" s="229"/>
      <c r="R62" s="230"/>
      <c r="S62" s="231"/>
      <c r="T62" s="220" t="str">
        <f t="shared" si="9"/>
        <v/>
      </c>
      <c r="U62" s="221" t="str">
        <f t="shared" si="10"/>
        <v/>
      </c>
      <c r="V62" s="222" t="str">
        <f t="shared" si="8"/>
        <v/>
      </c>
      <c r="W62" s="223" t="str">
        <f t="shared" si="1"/>
        <v/>
      </c>
      <c r="X62" s="223" t="str">
        <f t="shared" si="11"/>
        <v/>
      </c>
      <c r="Y62" s="223" t="str">
        <f t="shared" si="11"/>
        <v/>
      </c>
      <c r="Z62" s="224">
        <f t="shared" si="3"/>
        <v>0</v>
      </c>
      <c r="AA62" s="223" t="str">
        <f t="shared" si="4"/>
        <v/>
      </c>
      <c r="AB62" s="223" t="str">
        <f t="shared" si="5"/>
        <v/>
      </c>
    </row>
    <row r="63" spans="1:28" ht="16.5" x14ac:dyDescent="0.2">
      <c r="A63" s="225">
        <v>54</v>
      </c>
      <c r="B63" s="226"/>
      <c r="C63" s="227"/>
      <c r="D63" s="228"/>
      <c r="E63" s="229"/>
      <c r="F63" s="230"/>
      <c r="G63" s="231"/>
      <c r="H63" s="228"/>
      <c r="I63" s="229"/>
      <c r="J63" s="230"/>
      <c r="K63" s="231"/>
      <c r="L63" s="228"/>
      <c r="M63" s="229"/>
      <c r="N63" s="230"/>
      <c r="O63" s="231"/>
      <c r="P63" s="228"/>
      <c r="Q63" s="229"/>
      <c r="R63" s="230"/>
      <c r="S63" s="231"/>
      <c r="T63" s="220" t="str">
        <f t="shared" si="9"/>
        <v/>
      </c>
      <c r="U63" s="221" t="str">
        <f t="shared" si="10"/>
        <v/>
      </c>
      <c r="V63" s="222" t="str">
        <f t="shared" ref="V63:V93" si="12">IF(ISNUMBER(AB63)=TRUE,AB63,"")</f>
        <v/>
      </c>
      <c r="W63" s="223" t="str">
        <f t="shared" si="1"/>
        <v/>
      </c>
      <c r="X63" s="223" t="str">
        <f t="shared" si="11"/>
        <v/>
      </c>
      <c r="Y63" s="223" t="str">
        <f t="shared" si="11"/>
        <v/>
      </c>
      <c r="Z63" s="224">
        <f t="shared" si="3"/>
        <v>0</v>
      </c>
      <c r="AA63" s="223" t="str">
        <f t="shared" si="4"/>
        <v/>
      </c>
      <c r="AB63" s="223" t="str">
        <f t="shared" si="5"/>
        <v/>
      </c>
    </row>
    <row r="64" spans="1:28" ht="16.5" x14ac:dyDescent="0.2">
      <c r="A64" s="218">
        <v>55</v>
      </c>
      <c r="B64" s="226"/>
      <c r="C64" s="227"/>
      <c r="D64" s="228"/>
      <c r="E64" s="229"/>
      <c r="F64" s="230"/>
      <c r="G64" s="231"/>
      <c r="H64" s="228"/>
      <c r="I64" s="229"/>
      <c r="J64" s="230"/>
      <c r="K64" s="231"/>
      <c r="L64" s="228"/>
      <c r="M64" s="229"/>
      <c r="N64" s="230"/>
      <c r="O64" s="231"/>
      <c r="P64" s="228"/>
      <c r="Q64" s="229"/>
      <c r="R64" s="230"/>
      <c r="S64" s="231"/>
      <c r="T64" s="220" t="str">
        <f t="shared" si="9"/>
        <v/>
      </c>
      <c r="U64" s="221" t="str">
        <f t="shared" si="10"/>
        <v/>
      </c>
      <c r="V64" s="222" t="str">
        <f t="shared" si="12"/>
        <v/>
      </c>
      <c r="W64" s="223" t="str">
        <f t="shared" si="1"/>
        <v/>
      </c>
      <c r="X64" s="223" t="str">
        <f t="shared" si="11"/>
        <v/>
      </c>
      <c r="Y64" s="223" t="str">
        <f t="shared" si="11"/>
        <v/>
      </c>
      <c r="Z64" s="224">
        <f t="shared" si="3"/>
        <v>0</v>
      </c>
      <c r="AA64" s="223" t="str">
        <f t="shared" si="4"/>
        <v/>
      </c>
      <c r="AB64" s="223" t="str">
        <f t="shared" si="5"/>
        <v/>
      </c>
    </row>
    <row r="65" spans="1:28" ht="16.5" x14ac:dyDescent="0.2">
      <c r="A65" s="225">
        <v>56</v>
      </c>
      <c r="B65" s="226"/>
      <c r="C65" s="227"/>
      <c r="D65" s="228"/>
      <c r="E65" s="229"/>
      <c r="F65" s="230"/>
      <c r="G65" s="231"/>
      <c r="H65" s="228"/>
      <c r="I65" s="229"/>
      <c r="J65" s="230"/>
      <c r="K65" s="231"/>
      <c r="L65" s="228"/>
      <c r="M65" s="229"/>
      <c r="N65" s="230"/>
      <c r="O65" s="231"/>
      <c r="P65" s="228"/>
      <c r="Q65" s="229"/>
      <c r="R65" s="230"/>
      <c r="S65" s="231"/>
      <c r="T65" s="220" t="str">
        <f t="shared" si="9"/>
        <v/>
      </c>
      <c r="U65" s="221" t="str">
        <f t="shared" si="10"/>
        <v/>
      </c>
      <c r="V65" s="222" t="str">
        <f t="shared" si="12"/>
        <v/>
      </c>
      <c r="W65" s="223" t="str">
        <f t="shared" si="1"/>
        <v/>
      </c>
      <c r="X65" s="223" t="str">
        <f t="shared" si="11"/>
        <v/>
      </c>
      <c r="Y65" s="223" t="str">
        <f t="shared" si="11"/>
        <v/>
      </c>
      <c r="Z65" s="224">
        <f t="shared" si="3"/>
        <v>0</v>
      </c>
      <c r="AA65" s="223" t="str">
        <f t="shared" si="4"/>
        <v/>
      </c>
      <c r="AB65" s="223" t="str">
        <f t="shared" si="5"/>
        <v/>
      </c>
    </row>
    <row r="66" spans="1:28" ht="16.5" x14ac:dyDescent="0.2">
      <c r="A66" s="225">
        <v>57</v>
      </c>
      <c r="B66" s="226"/>
      <c r="C66" s="227"/>
      <c r="D66" s="228"/>
      <c r="E66" s="229"/>
      <c r="F66" s="230"/>
      <c r="G66" s="231"/>
      <c r="H66" s="228"/>
      <c r="I66" s="229"/>
      <c r="J66" s="230"/>
      <c r="K66" s="231"/>
      <c r="L66" s="228"/>
      <c r="M66" s="229"/>
      <c r="N66" s="230"/>
      <c r="O66" s="231"/>
      <c r="P66" s="228"/>
      <c r="Q66" s="229"/>
      <c r="R66" s="230"/>
      <c r="S66" s="231"/>
      <c r="T66" s="220" t="str">
        <f t="shared" si="9"/>
        <v/>
      </c>
      <c r="U66" s="221" t="str">
        <f t="shared" si="10"/>
        <v/>
      </c>
      <c r="V66" s="222" t="str">
        <f t="shared" si="12"/>
        <v/>
      </c>
      <c r="W66" s="223" t="str">
        <f t="shared" si="1"/>
        <v/>
      </c>
      <c r="X66" s="223" t="str">
        <f t="shared" si="11"/>
        <v/>
      </c>
      <c r="Y66" s="223" t="str">
        <f t="shared" si="11"/>
        <v/>
      </c>
      <c r="Z66" s="224">
        <f t="shared" si="3"/>
        <v>0</v>
      </c>
      <c r="AA66" s="223" t="str">
        <f t="shared" si="4"/>
        <v/>
      </c>
      <c r="AB66" s="223" t="str">
        <f t="shared" si="5"/>
        <v/>
      </c>
    </row>
    <row r="67" spans="1:28" ht="16.5" x14ac:dyDescent="0.2">
      <c r="A67" s="218">
        <v>58</v>
      </c>
      <c r="B67" s="226"/>
      <c r="C67" s="227"/>
      <c r="D67" s="228"/>
      <c r="E67" s="229"/>
      <c r="F67" s="230"/>
      <c r="G67" s="231"/>
      <c r="H67" s="228"/>
      <c r="I67" s="229"/>
      <c r="J67" s="230"/>
      <c r="K67" s="231"/>
      <c r="L67" s="228"/>
      <c r="M67" s="229"/>
      <c r="N67" s="230"/>
      <c r="O67" s="231"/>
      <c r="P67" s="228"/>
      <c r="Q67" s="229"/>
      <c r="R67" s="230"/>
      <c r="S67" s="231"/>
      <c r="T67" s="220" t="str">
        <f t="shared" si="9"/>
        <v/>
      </c>
      <c r="U67" s="221" t="str">
        <f t="shared" si="10"/>
        <v/>
      </c>
      <c r="V67" s="222" t="str">
        <f t="shared" si="12"/>
        <v/>
      </c>
      <c r="W67" s="223" t="str">
        <f t="shared" si="1"/>
        <v/>
      </c>
      <c r="X67" s="223" t="str">
        <f t="shared" si="11"/>
        <v/>
      </c>
      <c r="Y67" s="223" t="str">
        <f t="shared" si="11"/>
        <v/>
      </c>
      <c r="Z67" s="224">
        <f t="shared" si="3"/>
        <v>0</v>
      </c>
      <c r="AA67" s="223" t="str">
        <f t="shared" si="4"/>
        <v/>
      </c>
      <c r="AB67" s="223" t="str">
        <f t="shared" si="5"/>
        <v/>
      </c>
    </row>
    <row r="68" spans="1:28" ht="16.5" x14ac:dyDescent="0.2">
      <c r="A68" s="225">
        <v>59</v>
      </c>
      <c r="B68" s="226"/>
      <c r="C68" s="227"/>
      <c r="D68" s="228"/>
      <c r="E68" s="229"/>
      <c r="F68" s="230"/>
      <c r="G68" s="231"/>
      <c r="H68" s="228"/>
      <c r="I68" s="229"/>
      <c r="J68" s="230"/>
      <c r="K68" s="231"/>
      <c r="L68" s="228"/>
      <c r="M68" s="229"/>
      <c r="N68" s="230"/>
      <c r="O68" s="231"/>
      <c r="P68" s="228"/>
      <c r="Q68" s="229"/>
      <c r="R68" s="230"/>
      <c r="S68" s="231"/>
      <c r="T68" s="220" t="str">
        <f t="shared" si="9"/>
        <v/>
      </c>
      <c r="U68" s="221" t="str">
        <f t="shared" si="10"/>
        <v/>
      </c>
      <c r="V68" s="222" t="str">
        <f t="shared" si="12"/>
        <v/>
      </c>
      <c r="W68" s="223" t="str">
        <f t="shared" si="1"/>
        <v/>
      </c>
      <c r="X68" s="223" t="str">
        <f t="shared" si="11"/>
        <v/>
      </c>
      <c r="Y68" s="223" t="str">
        <f t="shared" si="11"/>
        <v/>
      </c>
      <c r="Z68" s="224">
        <f t="shared" si="3"/>
        <v>0</v>
      </c>
      <c r="AA68" s="223" t="str">
        <f t="shared" si="4"/>
        <v/>
      </c>
      <c r="AB68" s="223" t="str">
        <f t="shared" si="5"/>
        <v/>
      </c>
    </row>
    <row r="69" spans="1:28" ht="16.5" x14ac:dyDescent="0.2">
      <c r="A69" s="225">
        <v>60</v>
      </c>
      <c r="B69" s="226"/>
      <c r="C69" s="227"/>
      <c r="D69" s="228"/>
      <c r="E69" s="229"/>
      <c r="F69" s="230"/>
      <c r="G69" s="231"/>
      <c r="H69" s="228"/>
      <c r="I69" s="229"/>
      <c r="J69" s="230"/>
      <c r="K69" s="231"/>
      <c r="L69" s="228"/>
      <c r="M69" s="229"/>
      <c r="N69" s="230"/>
      <c r="O69" s="231"/>
      <c r="P69" s="228"/>
      <c r="Q69" s="229"/>
      <c r="R69" s="230"/>
      <c r="S69" s="231"/>
      <c r="T69" s="220" t="str">
        <f t="shared" si="9"/>
        <v/>
      </c>
      <c r="U69" s="221" t="str">
        <f t="shared" si="10"/>
        <v/>
      </c>
      <c r="V69" s="222" t="str">
        <f t="shared" si="12"/>
        <v/>
      </c>
      <c r="W69" s="223" t="str">
        <f t="shared" si="1"/>
        <v/>
      </c>
      <c r="X69" s="223" t="str">
        <f t="shared" si="11"/>
        <v/>
      </c>
      <c r="Y69" s="223" t="str">
        <f t="shared" si="11"/>
        <v/>
      </c>
      <c r="Z69" s="224">
        <f t="shared" si="3"/>
        <v>0</v>
      </c>
      <c r="AA69" s="223" t="str">
        <f t="shared" si="4"/>
        <v/>
      </c>
      <c r="AB69" s="223" t="str">
        <f t="shared" si="5"/>
        <v/>
      </c>
    </row>
    <row r="70" spans="1:28" ht="16.5" x14ac:dyDescent="0.2">
      <c r="A70" s="218">
        <v>61</v>
      </c>
      <c r="B70" s="226"/>
      <c r="C70" s="227"/>
      <c r="D70" s="228"/>
      <c r="E70" s="229"/>
      <c r="F70" s="230"/>
      <c r="G70" s="231"/>
      <c r="H70" s="228"/>
      <c r="I70" s="229"/>
      <c r="J70" s="230"/>
      <c r="K70" s="231"/>
      <c r="L70" s="228"/>
      <c r="M70" s="229"/>
      <c r="N70" s="230"/>
      <c r="O70" s="231"/>
      <c r="P70" s="228"/>
      <c r="Q70" s="229"/>
      <c r="R70" s="230"/>
      <c r="S70" s="231"/>
      <c r="T70" s="220" t="str">
        <f t="shared" si="9"/>
        <v/>
      </c>
      <c r="U70" s="221" t="str">
        <f t="shared" si="10"/>
        <v/>
      </c>
      <c r="V70" s="222" t="str">
        <f t="shared" si="12"/>
        <v/>
      </c>
      <c r="W70" s="223" t="str">
        <f t="shared" si="1"/>
        <v/>
      </c>
      <c r="X70" s="223" t="str">
        <f t="shared" si="11"/>
        <v/>
      </c>
      <c r="Y70" s="223" t="str">
        <f t="shared" si="11"/>
        <v/>
      </c>
      <c r="Z70" s="224">
        <f t="shared" si="3"/>
        <v>0</v>
      </c>
      <c r="AA70" s="223" t="str">
        <f t="shared" si="4"/>
        <v/>
      </c>
      <c r="AB70" s="223" t="str">
        <f t="shared" si="5"/>
        <v/>
      </c>
    </row>
    <row r="71" spans="1:28" ht="16.5" x14ac:dyDescent="0.2">
      <c r="A71" s="225">
        <v>62</v>
      </c>
      <c r="B71" s="226"/>
      <c r="C71" s="227"/>
      <c r="D71" s="228"/>
      <c r="E71" s="229"/>
      <c r="F71" s="230"/>
      <c r="G71" s="231"/>
      <c r="H71" s="228"/>
      <c r="I71" s="229"/>
      <c r="J71" s="230"/>
      <c r="K71" s="231"/>
      <c r="L71" s="228"/>
      <c r="M71" s="229"/>
      <c r="N71" s="230"/>
      <c r="O71" s="231"/>
      <c r="P71" s="228"/>
      <c r="Q71" s="229"/>
      <c r="R71" s="230"/>
      <c r="S71" s="231"/>
      <c r="T71" s="220" t="str">
        <f t="shared" si="9"/>
        <v/>
      </c>
      <c r="U71" s="221" t="str">
        <f t="shared" si="10"/>
        <v/>
      </c>
      <c r="V71" s="222" t="str">
        <f t="shared" si="12"/>
        <v/>
      </c>
      <c r="W71" s="223" t="str">
        <f t="shared" si="1"/>
        <v/>
      </c>
      <c r="X71" s="223" t="str">
        <f t="shared" si="11"/>
        <v/>
      </c>
      <c r="Y71" s="223" t="str">
        <f t="shared" si="11"/>
        <v/>
      </c>
      <c r="Z71" s="224">
        <f t="shared" si="3"/>
        <v>0</v>
      </c>
      <c r="AA71" s="223" t="str">
        <f t="shared" si="4"/>
        <v/>
      </c>
      <c r="AB71" s="223" t="str">
        <f t="shared" si="5"/>
        <v/>
      </c>
    </row>
    <row r="72" spans="1:28" ht="16.5" x14ac:dyDescent="0.2">
      <c r="A72" s="225">
        <v>63</v>
      </c>
      <c r="B72" s="226"/>
      <c r="C72" s="227"/>
      <c r="D72" s="228"/>
      <c r="E72" s="229"/>
      <c r="F72" s="230"/>
      <c r="G72" s="231"/>
      <c r="H72" s="228"/>
      <c r="I72" s="229"/>
      <c r="J72" s="230"/>
      <c r="K72" s="231"/>
      <c r="L72" s="228"/>
      <c r="M72" s="229"/>
      <c r="N72" s="230"/>
      <c r="O72" s="231"/>
      <c r="P72" s="228"/>
      <c r="Q72" s="229"/>
      <c r="R72" s="230"/>
      <c r="S72" s="231"/>
      <c r="T72" s="220" t="str">
        <f t="shared" si="9"/>
        <v/>
      </c>
      <c r="U72" s="221" t="str">
        <f t="shared" si="10"/>
        <v/>
      </c>
      <c r="V72" s="222" t="str">
        <f t="shared" si="12"/>
        <v/>
      </c>
      <c r="W72" s="223" t="str">
        <f t="shared" si="1"/>
        <v/>
      </c>
      <c r="X72" s="223" t="str">
        <f t="shared" si="11"/>
        <v/>
      </c>
      <c r="Y72" s="223" t="str">
        <f t="shared" si="11"/>
        <v/>
      </c>
      <c r="Z72" s="224">
        <f t="shared" si="3"/>
        <v>0</v>
      </c>
      <c r="AA72" s="223" t="str">
        <f t="shared" si="4"/>
        <v/>
      </c>
      <c r="AB72" s="223" t="str">
        <f t="shared" si="5"/>
        <v/>
      </c>
    </row>
    <row r="73" spans="1:28" ht="16.5" x14ac:dyDescent="0.2">
      <c r="A73" s="218">
        <v>64</v>
      </c>
      <c r="B73" s="226"/>
      <c r="C73" s="227"/>
      <c r="D73" s="228"/>
      <c r="E73" s="229"/>
      <c r="F73" s="230"/>
      <c r="G73" s="231"/>
      <c r="H73" s="228"/>
      <c r="I73" s="229"/>
      <c r="J73" s="230"/>
      <c r="K73" s="231"/>
      <c r="L73" s="228"/>
      <c r="M73" s="229"/>
      <c r="N73" s="230"/>
      <c r="O73" s="231"/>
      <c r="P73" s="228"/>
      <c r="Q73" s="229"/>
      <c r="R73" s="230"/>
      <c r="S73" s="231"/>
      <c r="T73" s="220" t="str">
        <f t="shared" si="9"/>
        <v/>
      </c>
      <c r="U73" s="221" t="str">
        <f t="shared" si="10"/>
        <v/>
      </c>
      <c r="V73" s="222" t="str">
        <f t="shared" si="12"/>
        <v/>
      </c>
      <c r="W73" s="223" t="str">
        <f t="shared" si="1"/>
        <v/>
      </c>
      <c r="X73" s="223" t="str">
        <f t="shared" si="11"/>
        <v/>
      </c>
      <c r="Y73" s="223" t="str">
        <f t="shared" si="11"/>
        <v/>
      </c>
      <c r="Z73" s="224">
        <f t="shared" si="3"/>
        <v>0</v>
      </c>
      <c r="AA73" s="223" t="str">
        <f t="shared" si="4"/>
        <v/>
      </c>
      <c r="AB73" s="223" t="str">
        <f t="shared" si="5"/>
        <v/>
      </c>
    </row>
    <row r="74" spans="1:28" ht="16.5" x14ac:dyDescent="0.2">
      <c r="A74" s="225">
        <v>65</v>
      </c>
      <c r="B74" s="226"/>
      <c r="C74" s="227"/>
      <c r="D74" s="228"/>
      <c r="E74" s="229"/>
      <c r="F74" s="230"/>
      <c r="G74" s="231"/>
      <c r="H74" s="228"/>
      <c r="I74" s="229"/>
      <c r="J74" s="230"/>
      <c r="K74" s="231"/>
      <c r="L74" s="228"/>
      <c r="M74" s="229"/>
      <c r="N74" s="230"/>
      <c r="O74" s="231"/>
      <c r="P74" s="228"/>
      <c r="Q74" s="229"/>
      <c r="R74" s="230"/>
      <c r="S74" s="231"/>
      <c r="T74" s="220" t="str">
        <f t="shared" ref="T74:T95" si="13">IF(ISNUMBER(D74)=TRUE,SUM(D74,F74,H74,J74,L74,N74,P74,R74),"")</f>
        <v/>
      </c>
      <c r="U74" s="221" t="str">
        <f t="shared" ref="U74:U95" si="14">IF(ISNUMBER(E74)=TRUE,SUM(E74,G74,I74,K74,M74,O74,Q74,S74),"")</f>
        <v/>
      </c>
      <c r="V74" s="222" t="str">
        <f t="shared" si="12"/>
        <v/>
      </c>
      <c r="W74" s="223" t="str">
        <f t="shared" ref="W74:W95" si="15">IF(ISNUMBER(V74)=TRUE,1,"")</f>
        <v/>
      </c>
      <c r="X74" s="223" t="str">
        <f t="shared" ref="X74:Y95" si="16">IF(ISNUMBER(T74)=TRUE,T74,"")</f>
        <v/>
      </c>
      <c r="Y74" s="223" t="str">
        <f t="shared" si="16"/>
        <v/>
      </c>
      <c r="Z74" s="224">
        <f t="shared" ref="Z74:Z95" si="17">MAX(E74,G74,I74,K74,M74,O74,Q74,S74)</f>
        <v>0</v>
      </c>
      <c r="AA74" s="223" t="str">
        <f t="shared" ref="AA74:AA95" si="18">IF(ISNUMBER(X74)=TRUE,X74-Y74/100000-Z74/1000000000,"")</f>
        <v/>
      </c>
      <c r="AB74" s="223" t="str">
        <f t="shared" ref="AB74:AB95" si="19">IF(ISNUMBER(AA74)=TRUE,RANK(AA74,$AA$10:$AA$95,1),"")</f>
        <v/>
      </c>
    </row>
    <row r="75" spans="1:28" ht="16.5" x14ac:dyDescent="0.2">
      <c r="A75" s="225">
        <v>66</v>
      </c>
      <c r="B75" s="226"/>
      <c r="C75" s="227"/>
      <c r="D75" s="228"/>
      <c r="E75" s="229"/>
      <c r="F75" s="230"/>
      <c r="G75" s="231"/>
      <c r="H75" s="228"/>
      <c r="I75" s="229"/>
      <c r="J75" s="230"/>
      <c r="K75" s="231"/>
      <c r="L75" s="228"/>
      <c r="M75" s="229"/>
      <c r="N75" s="230"/>
      <c r="O75" s="231"/>
      <c r="P75" s="228"/>
      <c r="Q75" s="229"/>
      <c r="R75" s="230"/>
      <c r="S75" s="231"/>
      <c r="T75" s="220" t="str">
        <f t="shared" si="13"/>
        <v/>
      </c>
      <c r="U75" s="221" t="str">
        <f t="shared" si="14"/>
        <v/>
      </c>
      <c r="V75" s="222" t="str">
        <f t="shared" si="12"/>
        <v/>
      </c>
      <c r="W75" s="223" t="str">
        <f t="shared" si="15"/>
        <v/>
      </c>
      <c r="X75" s="223" t="str">
        <f t="shared" si="16"/>
        <v/>
      </c>
      <c r="Y75" s="223" t="str">
        <f t="shared" si="16"/>
        <v/>
      </c>
      <c r="Z75" s="224">
        <f t="shared" si="17"/>
        <v>0</v>
      </c>
      <c r="AA75" s="223" t="str">
        <f t="shared" si="18"/>
        <v/>
      </c>
      <c r="AB75" s="223" t="str">
        <f t="shared" si="19"/>
        <v/>
      </c>
    </row>
    <row r="76" spans="1:28" ht="16.5" x14ac:dyDescent="0.2">
      <c r="A76" s="218">
        <v>67</v>
      </c>
      <c r="B76" s="226"/>
      <c r="C76" s="227"/>
      <c r="D76" s="228"/>
      <c r="E76" s="229"/>
      <c r="F76" s="230"/>
      <c r="G76" s="231"/>
      <c r="H76" s="228"/>
      <c r="I76" s="229"/>
      <c r="J76" s="230"/>
      <c r="K76" s="231"/>
      <c r="L76" s="228"/>
      <c r="M76" s="229"/>
      <c r="N76" s="230"/>
      <c r="O76" s="231"/>
      <c r="P76" s="228"/>
      <c r="Q76" s="229"/>
      <c r="R76" s="230"/>
      <c r="S76" s="231"/>
      <c r="T76" s="220" t="str">
        <f t="shared" si="13"/>
        <v/>
      </c>
      <c r="U76" s="221" t="str">
        <f t="shared" si="14"/>
        <v/>
      </c>
      <c r="V76" s="222" t="str">
        <f t="shared" si="12"/>
        <v/>
      </c>
      <c r="W76" s="223" t="str">
        <f t="shared" si="15"/>
        <v/>
      </c>
      <c r="X76" s="223" t="str">
        <f t="shared" si="16"/>
        <v/>
      </c>
      <c r="Y76" s="223" t="str">
        <f t="shared" si="16"/>
        <v/>
      </c>
      <c r="Z76" s="224">
        <f t="shared" si="17"/>
        <v>0</v>
      </c>
      <c r="AA76" s="223" t="str">
        <f t="shared" si="18"/>
        <v/>
      </c>
      <c r="AB76" s="223" t="str">
        <f t="shared" si="19"/>
        <v/>
      </c>
    </row>
    <row r="77" spans="1:28" ht="16.5" x14ac:dyDescent="0.2">
      <c r="A77" s="225">
        <v>68</v>
      </c>
      <c r="B77" s="226"/>
      <c r="C77" s="227"/>
      <c r="D77" s="228"/>
      <c r="E77" s="229"/>
      <c r="F77" s="230"/>
      <c r="G77" s="231"/>
      <c r="H77" s="228"/>
      <c r="I77" s="229"/>
      <c r="J77" s="230"/>
      <c r="K77" s="231"/>
      <c r="L77" s="228"/>
      <c r="M77" s="229"/>
      <c r="N77" s="230"/>
      <c r="O77" s="231"/>
      <c r="P77" s="228"/>
      <c r="Q77" s="229"/>
      <c r="R77" s="230"/>
      <c r="S77" s="231"/>
      <c r="T77" s="220" t="str">
        <f t="shared" si="13"/>
        <v/>
      </c>
      <c r="U77" s="221" t="str">
        <f t="shared" si="14"/>
        <v/>
      </c>
      <c r="V77" s="222" t="str">
        <f t="shared" si="12"/>
        <v/>
      </c>
      <c r="W77" s="223" t="str">
        <f t="shared" si="15"/>
        <v/>
      </c>
      <c r="X77" s="223" t="str">
        <f t="shared" si="16"/>
        <v/>
      </c>
      <c r="Y77" s="223" t="str">
        <f t="shared" si="16"/>
        <v/>
      </c>
      <c r="Z77" s="224">
        <f t="shared" si="17"/>
        <v>0</v>
      </c>
      <c r="AA77" s="223" t="str">
        <f t="shared" si="18"/>
        <v/>
      </c>
      <c r="AB77" s="223" t="str">
        <f t="shared" si="19"/>
        <v/>
      </c>
    </row>
    <row r="78" spans="1:28" ht="16.5" x14ac:dyDescent="0.2">
      <c r="A78" s="225">
        <v>69</v>
      </c>
      <c r="B78" s="226"/>
      <c r="C78" s="227"/>
      <c r="D78" s="228"/>
      <c r="E78" s="229"/>
      <c r="F78" s="230"/>
      <c r="G78" s="231"/>
      <c r="H78" s="228"/>
      <c r="I78" s="229"/>
      <c r="J78" s="230"/>
      <c r="K78" s="231"/>
      <c r="L78" s="228"/>
      <c r="M78" s="229"/>
      <c r="N78" s="230"/>
      <c r="O78" s="231"/>
      <c r="P78" s="228"/>
      <c r="Q78" s="229"/>
      <c r="R78" s="230"/>
      <c r="S78" s="231"/>
      <c r="T78" s="220" t="str">
        <f t="shared" si="13"/>
        <v/>
      </c>
      <c r="U78" s="221" t="str">
        <f t="shared" si="14"/>
        <v/>
      </c>
      <c r="V78" s="222" t="str">
        <f t="shared" si="12"/>
        <v/>
      </c>
      <c r="W78" s="223" t="str">
        <f t="shared" si="15"/>
        <v/>
      </c>
      <c r="X78" s="223" t="str">
        <f t="shared" si="16"/>
        <v/>
      </c>
      <c r="Y78" s="223" t="str">
        <f t="shared" si="16"/>
        <v/>
      </c>
      <c r="Z78" s="224">
        <f t="shared" si="17"/>
        <v>0</v>
      </c>
      <c r="AA78" s="223" t="str">
        <f t="shared" si="18"/>
        <v/>
      </c>
      <c r="AB78" s="223" t="str">
        <f t="shared" si="19"/>
        <v/>
      </c>
    </row>
    <row r="79" spans="1:28" ht="16.5" x14ac:dyDescent="0.2">
      <c r="A79" s="218">
        <v>70</v>
      </c>
      <c r="B79" s="226"/>
      <c r="C79" s="227"/>
      <c r="D79" s="228"/>
      <c r="E79" s="229"/>
      <c r="F79" s="230"/>
      <c r="G79" s="231"/>
      <c r="H79" s="228"/>
      <c r="I79" s="229"/>
      <c r="J79" s="230"/>
      <c r="K79" s="231"/>
      <c r="L79" s="228"/>
      <c r="M79" s="229"/>
      <c r="N79" s="230"/>
      <c r="O79" s="231"/>
      <c r="P79" s="228"/>
      <c r="Q79" s="229"/>
      <c r="R79" s="230"/>
      <c r="S79" s="231"/>
      <c r="T79" s="220" t="str">
        <f t="shared" si="13"/>
        <v/>
      </c>
      <c r="U79" s="221" t="str">
        <f t="shared" si="14"/>
        <v/>
      </c>
      <c r="V79" s="222" t="str">
        <f t="shared" si="12"/>
        <v/>
      </c>
      <c r="W79" s="223" t="str">
        <f t="shared" si="15"/>
        <v/>
      </c>
      <c r="X79" s="223" t="str">
        <f t="shared" si="16"/>
        <v/>
      </c>
      <c r="Y79" s="223" t="str">
        <f t="shared" si="16"/>
        <v/>
      </c>
      <c r="Z79" s="224">
        <f t="shared" si="17"/>
        <v>0</v>
      </c>
      <c r="AA79" s="223" t="str">
        <f t="shared" si="18"/>
        <v/>
      </c>
      <c r="AB79" s="223" t="str">
        <f t="shared" si="19"/>
        <v/>
      </c>
    </row>
    <row r="80" spans="1:28" ht="16.5" x14ac:dyDescent="0.2">
      <c r="A80" s="225">
        <v>71</v>
      </c>
      <c r="B80" s="226"/>
      <c r="C80" s="227"/>
      <c r="D80" s="228"/>
      <c r="E80" s="229"/>
      <c r="F80" s="230"/>
      <c r="G80" s="231"/>
      <c r="H80" s="228"/>
      <c r="I80" s="229"/>
      <c r="J80" s="230"/>
      <c r="K80" s="231"/>
      <c r="L80" s="228"/>
      <c r="M80" s="229"/>
      <c r="N80" s="230"/>
      <c r="O80" s="231"/>
      <c r="P80" s="228"/>
      <c r="Q80" s="229"/>
      <c r="R80" s="230"/>
      <c r="S80" s="231"/>
      <c r="T80" s="220" t="str">
        <f t="shared" si="13"/>
        <v/>
      </c>
      <c r="U80" s="221" t="str">
        <f t="shared" si="14"/>
        <v/>
      </c>
      <c r="V80" s="222" t="str">
        <f t="shared" si="12"/>
        <v/>
      </c>
      <c r="W80" s="223" t="str">
        <f t="shared" si="15"/>
        <v/>
      </c>
      <c r="X80" s="223" t="str">
        <f t="shared" si="16"/>
        <v/>
      </c>
      <c r="Y80" s="223" t="str">
        <f t="shared" si="16"/>
        <v/>
      </c>
      <c r="Z80" s="224">
        <f t="shared" si="17"/>
        <v>0</v>
      </c>
      <c r="AA80" s="223" t="str">
        <f t="shared" si="18"/>
        <v/>
      </c>
      <c r="AB80" s="223" t="str">
        <f t="shared" si="19"/>
        <v/>
      </c>
    </row>
    <row r="81" spans="1:28" ht="16.5" x14ac:dyDescent="0.2">
      <c r="A81" s="225">
        <v>72</v>
      </c>
      <c r="B81" s="226"/>
      <c r="C81" s="227"/>
      <c r="D81" s="228"/>
      <c r="E81" s="229"/>
      <c r="F81" s="230"/>
      <c r="G81" s="231"/>
      <c r="H81" s="228"/>
      <c r="I81" s="229"/>
      <c r="J81" s="230"/>
      <c r="K81" s="231"/>
      <c r="L81" s="228"/>
      <c r="M81" s="229"/>
      <c r="N81" s="230"/>
      <c r="O81" s="231"/>
      <c r="P81" s="228"/>
      <c r="Q81" s="229"/>
      <c r="R81" s="230"/>
      <c r="S81" s="231"/>
      <c r="T81" s="220" t="str">
        <f t="shared" si="13"/>
        <v/>
      </c>
      <c r="U81" s="221" t="str">
        <f t="shared" si="14"/>
        <v/>
      </c>
      <c r="V81" s="222" t="str">
        <f t="shared" si="12"/>
        <v/>
      </c>
      <c r="W81" s="223" t="str">
        <f t="shared" si="15"/>
        <v/>
      </c>
      <c r="X81" s="223" t="str">
        <f t="shared" si="16"/>
        <v/>
      </c>
      <c r="Y81" s="223" t="str">
        <f t="shared" si="16"/>
        <v/>
      </c>
      <c r="Z81" s="224">
        <f t="shared" si="17"/>
        <v>0</v>
      </c>
      <c r="AA81" s="223" t="str">
        <f t="shared" si="18"/>
        <v/>
      </c>
      <c r="AB81" s="223" t="str">
        <f t="shared" si="19"/>
        <v/>
      </c>
    </row>
    <row r="82" spans="1:28" ht="16.5" x14ac:dyDescent="0.2">
      <c r="A82" s="218">
        <v>73</v>
      </c>
      <c r="B82" s="226"/>
      <c r="C82" s="227"/>
      <c r="D82" s="228"/>
      <c r="E82" s="229"/>
      <c r="F82" s="230"/>
      <c r="G82" s="231"/>
      <c r="H82" s="228"/>
      <c r="I82" s="229"/>
      <c r="J82" s="230"/>
      <c r="K82" s="231"/>
      <c r="L82" s="228"/>
      <c r="M82" s="229"/>
      <c r="N82" s="230"/>
      <c r="O82" s="231"/>
      <c r="P82" s="228"/>
      <c r="Q82" s="229"/>
      <c r="R82" s="230"/>
      <c r="S82" s="231"/>
      <c r="T82" s="220" t="str">
        <f t="shared" si="13"/>
        <v/>
      </c>
      <c r="U82" s="221" t="str">
        <f t="shared" si="14"/>
        <v/>
      </c>
      <c r="V82" s="222" t="str">
        <f t="shared" si="12"/>
        <v/>
      </c>
      <c r="W82" s="223" t="str">
        <f t="shared" si="15"/>
        <v/>
      </c>
      <c r="X82" s="223" t="str">
        <f t="shared" si="16"/>
        <v/>
      </c>
      <c r="Y82" s="223" t="str">
        <f t="shared" si="16"/>
        <v/>
      </c>
      <c r="Z82" s="224">
        <f t="shared" si="17"/>
        <v>0</v>
      </c>
      <c r="AA82" s="223" t="str">
        <f t="shared" si="18"/>
        <v/>
      </c>
      <c r="AB82" s="223" t="str">
        <f t="shared" si="19"/>
        <v/>
      </c>
    </row>
    <row r="83" spans="1:28" ht="16.5" x14ac:dyDescent="0.2">
      <c r="A83" s="225">
        <v>74</v>
      </c>
      <c r="B83" s="226"/>
      <c r="C83" s="227"/>
      <c r="D83" s="228"/>
      <c r="E83" s="229"/>
      <c r="F83" s="230"/>
      <c r="G83" s="231"/>
      <c r="H83" s="228"/>
      <c r="I83" s="229"/>
      <c r="J83" s="230"/>
      <c r="K83" s="231"/>
      <c r="L83" s="228"/>
      <c r="M83" s="229"/>
      <c r="N83" s="230"/>
      <c r="O83" s="231"/>
      <c r="P83" s="228"/>
      <c r="Q83" s="229"/>
      <c r="R83" s="230"/>
      <c r="S83" s="231"/>
      <c r="T83" s="220" t="str">
        <f t="shared" si="13"/>
        <v/>
      </c>
      <c r="U83" s="221" t="str">
        <f t="shared" si="14"/>
        <v/>
      </c>
      <c r="V83" s="222" t="str">
        <f t="shared" si="12"/>
        <v/>
      </c>
      <c r="W83" s="223" t="str">
        <f t="shared" si="15"/>
        <v/>
      </c>
      <c r="X83" s="223" t="str">
        <f t="shared" si="16"/>
        <v/>
      </c>
      <c r="Y83" s="223" t="str">
        <f t="shared" si="16"/>
        <v/>
      </c>
      <c r="Z83" s="224">
        <f t="shared" si="17"/>
        <v>0</v>
      </c>
      <c r="AA83" s="223" t="str">
        <f t="shared" si="18"/>
        <v/>
      </c>
      <c r="AB83" s="223" t="str">
        <f t="shared" si="19"/>
        <v/>
      </c>
    </row>
    <row r="84" spans="1:28" ht="16.5" x14ac:dyDescent="0.2">
      <c r="A84" s="225">
        <v>75</v>
      </c>
      <c r="B84" s="226"/>
      <c r="C84" s="227"/>
      <c r="D84" s="228"/>
      <c r="E84" s="229"/>
      <c r="F84" s="230"/>
      <c r="G84" s="231"/>
      <c r="H84" s="228"/>
      <c r="I84" s="229"/>
      <c r="J84" s="230"/>
      <c r="K84" s="231"/>
      <c r="L84" s="228"/>
      <c r="M84" s="229"/>
      <c r="N84" s="230"/>
      <c r="O84" s="231"/>
      <c r="P84" s="228"/>
      <c r="Q84" s="229"/>
      <c r="R84" s="230"/>
      <c r="S84" s="231"/>
      <c r="T84" s="220" t="str">
        <f t="shared" si="13"/>
        <v/>
      </c>
      <c r="U84" s="221" t="str">
        <f t="shared" si="14"/>
        <v/>
      </c>
      <c r="V84" s="222" t="str">
        <f t="shared" si="12"/>
        <v/>
      </c>
      <c r="W84" s="223" t="str">
        <f t="shared" si="15"/>
        <v/>
      </c>
      <c r="X84" s="223" t="str">
        <f t="shared" si="16"/>
        <v/>
      </c>
      <c r="Y84" s="223" t="str">
        <f t="shared" si="16"/>
        <v/>
      </c>
      <c r="Z84" s="224">
        <f t="shared" si="17"/>
        <v>0</v>
      </c>
      <c r="AA84" s="223" t="str">
        <f t="shared" si="18"/>
        <v/>
      </c>
      <c r="AB84" s="223" t="str">
        <f t="shared" si="19"/>
        <v/>
      </c>
    </row>
    <row r="85" spans="1:28" ht="16.5" x14ac:dyDescent="0.2">
      <c r="A85" s="218">
        <v>76</v>
      </c>
      <c r="B85" s="226"/>
      <c r="C85" s="227"/>
      <c r="D85" s="228"/>
      <c r="E85" s="229"/>
      <c r="F85" s="230"/>
      <c r="G85" s="231"/>
      <c r="H85" s="228"/>
      <c r="I85" s="229"/>
      <c r="J85" s="230"/>
      <c r="K85" s="231"/>
      <c r="L85" s="228"/>
      <c r="M85" s="229"/>
      <c r="N85" s="230"/>
      <c r="O85" s="231"/>
      <c r="P85" s="228"/>
      <c r="Q85" s="229"/>
      <c r="R85" s="230"/>
      <c r="S85" s="231"/>
      <c r="T85" s="220" t="str">
        <f t="shared" si="13"/>
        <v/>
      </c>
      <c r="U85" s="221" t="str">
        <f t="shared" si="14"/>
        <v/>
      </c>
      <c r="V85" s="222" t="str">
        <f t="shared" si="12"/>
        <v/>
      </c>
      <c r="W85" s="223" t="str">
        <f t="shared" si="15"/>
        <v/>
      </c>
      <c r="X85" s="223" t="str">
        <f t="shared" si="16"/>
        <v/>
      </c>
      <c r="Y85" s="223" t="str">
        <f t="shared" si="16"/>
        <v/>
      </c>
      <c r="Z85" s="224">
        <f t="shared" si="17"/>
        <v>0</v>
      </c>
      <c r="AA85" s="223" t="str">
        <f t="shared" si="18"/>
        <v/>
      </c>
      <c r="AB85" s="223" t="str">
        <f t="shared" si="19"/>
        <v/>
      </c>
    </row>
    <row r="86" spans="1:28" ht="16.5" x14ac:dyDescent="0.2">
      <c r="A86" s="225">
        <v>77</v>
      </c>
      <c r="B86" s="226"/>
      <c r="C86" s="227"/>
      <c r="D86" s="228"/>
      <c r="E86" s="229"/>
      <c r="F86" s="230"/>
      <c r="G86" s="231"/>
      <c r="H86" s="228"/>
      <c r="I86" s="229"/>
      <c r="J86" s="230"/>
      <c r="K86" s="231"/>
      <c r="L86" s="228"/>
      <c r="M86" s="229"/>
      <c r="N86" s="230"/>
      <c r="O86" s="231"/>
      <c r="P86" s="228"/>
      <c r="Q86" s="229"/>
      <c r="R86" s="230"/>
      <c r="S86" s="231"/>
      <c r="T86" s="220" t="str">
        <f t="shared" si="13"/>
        <v/>
      </c>
      <c r="U86" s="221" t="str">
        <f t="shared" si="14"/>
        <v/>
      </c>
      <c r="V86" s="222" t="str">
        <f t="shared" si="12"/>
        <v/>
      </c>
      <c r="W86" s="223" t="str">
        <f t="shared" si="15"/>
        <v/>
      </c>
      <c r="X86" s="223" t="str">
        <f t="shared" si="16"/>
        <v/>
      </c>
      <c r="Y86" s="223" t="str">
        <f t="shared" si="16"/>
        <v/>
      </c>
      <c r="Z86" s="224">
        <f t="shared" si="17"/>
        <v>0</v>
      </c>
      <c r="AA86" s="223" t="str">
        <f t="shared" si="18"/>
        <v/>
      </c>
      <c r="AB86" s="223" t="str">
        <f t="shared" si="19"/>
        <v/>
      </c>
    </row>
    <row r="87" spans="1:28" ht="16.5" x14ac:dyDescent="0.2">
      <c r="A87" s="225">
        <v>78</v>
      </c>
      <c r="B87" s="226"/>
      <c r="C87" s="227"/>
      <c r="D87" s="228"/>
      <c r="E87" s="229"/>
      <c r="F87" s="230"/>
      <c r="G87" s="231"/>
      <c r="H87" s="228"/>
      <c r="I87" s="229"/>
      <c r="J87" s="230"/>
      <c r="K87" s="231"/>
      <c r="L87" s="228"/>
      <c r="M87" s="229"/>
      <c r="N87" s="230"/>
      <c r="O87" s="231"/>
      <c r="P87" s="228"/>
      <c r="Q87" s="229"/>
      <c r="R87" s="230"/>
      <c r="S87" s="231"/>
      <c r="T87" s="220" t="str">
        <f t="shared" si="13"/>
        <v/>
      </c>
      <c r="U87" s="221" t="str">
        <f t="shared" si="14"/>
        <v/>
      </c>
      <c r="V87" s="222" t="str">
        <f t="shared" si="12"/>
        <v/>
      </c>
      <c r="W87" s="223" t="str">
        <f t="shared" si="15"/>
        <v/>
      </c>
      <c r="X87" s="223" t="str">
        <f t="shared" si="16"/>
        <v/>
      </c>
      <c r="Y87" s="223" t="str">
        <f t="shared" si="16"/>
        <v/>
      </c>
      <c r="Z87" s="224">
        <f t="shared" si="17"/>
        <v>0</v>
      </c>
      <c r="AA87" s="223" t="str">
        <f t="shared" si="18"/>
        <v/>
      </c>
      <c r="AB87" s="223" t="str">
        <f t="shared" si="19"/>
        <v/>
      </c>
    </row>
    <row r="88" spans="1:28" ht="16.5" x14ac:dyDescent="0.2">
      <c r="A88" s="218">
        <v>79</v>
      </c>
      <c r="B88" s="226"/>
      <c r="C88" s="227"/>
      <c r="D88" s="228"/>
      <c r="E88" s="229"/>
      <c r="F88" s="230"/>
      <c r="G88" s="231"/>
      <c r="H88" s="228"/>
      <c r="I88" s="229"/>
      <c r="J88" s="230"/>
      <c r="K88" s="231"/>
      <c r="L88" s="228"/>
      <c r="M88" s="229"/>
      <c r="N88" s="230"/>
      <c r="O88" s="231"/>
      <c r="P88" s="228"/>
      <c r="Q88" s="229"/>
      <c r="R88" s="230"/>
      <c r="S88" s="231"/>
      <c r="T88" s="220" t="str">
        <f t="shared" si="13"/>
        <v/>
      </c>
      <c r="U88" s="221" t="str">
        <f t="shared" si="14"/>
        <v/>
      </c>
      <c r="V88" s="222" t="str">
        <f t="shared" si="12"/>
        <v/>
      </c>
      <c r="W88" s="223" t="str">
        <f t="shared" si="15"/>
        <v/>
      </c>
      <c r="X88" s="223" t="str">
        <f t="shared" si="16"/>
        <v/>
      </c>
      <c r="Y88" s="223" t="str">
        <f t="shared" si="16"/>
        <v/>
      </c>
      <c r="Z88" s="224">
        <f t="shared" si="17"/>
        <v>0</v>
      </c>
      <c r="AA88" s="223" t="str">
        <f t="shared" si="18"/>
        <v/>
      </c>
      <c r="AB88" s="223" t="str">
        <f t="shared" si="19"/>
        <v/>
      </c>
    </row>
    <row r="89" spans="1:28" ht="16.5" x14ac:dyDescent="0.2">
      <c r="A89" s="225">
        <v>80</v>
      </c>
      <c r="B89" s="226"/>
      <c r="C89" s="227"/>
      <c r="D89" s="228"/>
      <c r="E89" s="229"/>
      <c r="F89" s="230"/>
      <c r="G89" s="231"/>
      <c r="H89" s="228"/>
      <c r="I89" s="229"/>
      <c r="J89" s="230"/>
      <c r="K89" s="231"/>
      <c r="L89" s="228"/>
      <c r="M89" s="229"/>
      <c r="N89" s="230"/>
      <c r="O89" s="231"/>
      <c r="P89" s="228"/>
      <c r="Q89" s="229"/>
      <c r="R89" s="230"/>
      <c r="S89" s="231"/>
      <c r="T89" s="220" t="str">
        <f t="shared" si="13"/>
        <v/>
      </c>
      <c r="U89" s="221" t="str">
        <f t="shared" si="14"/>
        <v/>
      </c>
      <c r="V89" s="222" t="str">
        <f t="shared" si="12"/>
        <v/>
      </c>
      <c r="W89" s="223" t="str">
        <f t="shared" si="15"/>
        <v/>
      </c>
      <c r="X89" s="223" t="str">
        <f t="shared" si="16"/>
        <v/>
      </c>
      <c r="Y89" s="223" t="str">
        <f t="shared" si="16"/>
        <v/>
      </c>
      <c r="Z89" s="224">
        <f t="shared" si="17"/>
        <v>0</v>
      </c>
      <c r="AA89" s="223" t="str">
        <f t="shared" si="18"/>
        <v/>
      </c>
      <c r="AB89" s="223" t="str">
        <f t="shared" si="19"/>
        <v/>
      </c>
    </row>
    <row r="90" spans="1:28" ht="16.5" x14ac:dyDescent="0.2">
      <c r="A90" s="225">
        <v>81</v>
      </c>
      <c r="B90" s="226"/>
      <c r="C90" s="227"/>
      <c r="D90" s="228"/>
      <c r="E90" s="229"/>
      <c r="F90" s="230"/>
      <c r="G90" s="231"/>
      <c r="H90" s="228"/>
      <c r="I90" s="229"/>
      <c r="J90" s="230"/>
      <c r="K90" s="231"/>
      <c r="L90" s="228"/>
      <c r="M90" s="229"/>
      <c r="N90" s="230"/>
      <c r="O90" s="231"/>
      <c r="P90" s="228"/>
      <c r="Q90" s="229"/>
      <c r="R90" s="230"/>
      <c r="S90" s="231"/>
      <c r="T90" s="220" t="str">
        <f t="shared" si="13"/>
        <v/>
      </c>
      <c r="U90" s="221" t="str">
        <f t="shared" si="14"/>
        <v/>
      </c>
      <c r="V90" s="222" t="str">
        <f t="shared" si="12"/>
        <v/>
      </c>
      <c r="W90" s="223" t="str">
        <f t="shared" si="15"/>
        <v/>
      </c>
      <c r="X90" s="223" t="str">
        <f t="shared" si="16"/>
        <v/>
      </c>
      <c r="Y90" s="223" t="str">
        <f t="shared" si="16"/>
        <v/>
      </c>
      <c r="Z90" s="224">
        <f t="shared" si="17"/>
        <v>0</v>
      </c>
      <c r="AA90" s="223" t="str">
        <f t="shared" si="18"/>
        <v/>
      </c>
      <c r="AB90" s="223" t="str">
        <f t="shared" si="19"/>
        <v/>
      </c>
    </row>
    <row r="91" spans="1:28" ht="16.5" x14ac:dyDescent="0.2">
      <c r="A91" s="218">
        <v>82</v>
      </c>
      <c r="B91" s="226"/>
      <c r="C91" s="227"/>
      <c r="D91" s="228"/>
      <c r="E91" s="229"/>
      <c r="F91" s="230"/>
      <c r="G91" s="231"/>
      <c r="H91" s="228"/>
      <c r="I91" s="229"/>
      <c r="J91" s="230"/>
      <c r="K91" s="231"/>
      <c r="L91" s="228"/>
      <c r="M91" s="229"/>
      <c r="N91" s="230"/>
      <c r="O91" s="231"/>
      <c r="P91" s="228"/>
      <c r="Q91" s="229"/>
      <c r="R91" s="230"/>
      <c r="S91" s="231"/>
      <c r="T91" s="220" t="str">
        <f t="shared" si="13"/>
        <v/>
      </c>
      <c r="U91" s="221" t="str">
        <f t="shared" si="14"/>
        <v/>
      </c>
      <c r="V91" s="222" t="str">
        <f t="shared" si="12"/>
        <v/>
      </c>
      <c r="W91" s="223" t="str">
        <f t="shared" si="15"/>
        <v/>
      </c>
      <c r="X91" s="223" t="str">
        <f t="shared" si="16"/>
        <v/>
      </c>
      <c r="Y91" s="223" t="str">
        <f t="shared" si="16"/>
        <v/>
      </c>
      <c r="Z91" s="224">
        <f t="shared" si="17"/>
        <v>0</v>
      </c>
      <c r="AA91" s="223" t="str">
        <f t="shared" si="18"/>
        <v/>
      </c>
      <c r="AB91" s="223" t="str">
        <f t="shared" si="19"/>
        <v/>
      </c>
    </row>
    <row r="92" spans="1:28" ht="16.5" x14ac:dyDescent="0.2">
      <c r="A92" s="225">
        <v>83</v>
      </c>
      <c r="B92" s="226"/>
      <c r="C92" s="227"/>
      <c r="D92" s="228"/>
      <c r="E92" s="229"/>
      <c r="F92" s="230"/>
      <c r="G92" s="231"/>
      <c r="H92" s="228"/>
      <c r="I92" s="229"/>
      <c r="J92" s="230"/>
      <c r="K92" s="231"/>
      <c r="L92" s="228"/>
      <c r="M92" s="229"/>
      <c r="N92" s="230"/>
      <c r="O92" s="231"/>
      <c r="P92" s="228"/>
      <c r="Q92" s="229"/>
      <c r="R92" s="230"/>
      <c r="S92" s="231"/>
      <c r="T92" s="220" t="str">
        <f t="shared" si="13"/>
        <v/>
      </c>
      <c r="U92" s="221" t="str">
        <f t="shared" si="14"/>
        <v/>
      </c>
      <c r="V92" s="222" t="str">
        <f t="shared" si="12"/>
        <v/>
      </c>
      <c r="W92" s="223" t="str">
        <f t="shared" si="15"/>
        <v/>
      </c>
      <c r="X92" s="223" t="str">
        <f t="shared" si="16"/>
        <v/>
      </c>
      <c r="Y92" s="223" t="str">
        <f t="shared" si="16"/>
        <v/>
      </c>
      <c r="Z92" s="224">
        <f t="shared" si="17"/>
        <v>0</v>
      </c>
      <c r="AA92" s="223" t="str">
        <f t="shared" si="18"/>
        <v/>
      </c>
      <c r="AB92" s="223" t="str">
        <f t="shared" si="19"/>
        <v/>
      </c>
    </row>
    <row r="93" spans="1:28" ht="16.5" x14ac:dyDescent="0.2">
      <c r="A93" s="225">
        <v>84</v>
      </c>
      <c r="B93" s="226"/>
      <c r="C93" s="227"/>
      <c r="D93" s="228"/>
      <c r="E93" s="229"/>
      <c r="F93" s="230"/>
      <c r="G93" s="231"/>
      <c r="H93" s="228"/>
      <c r="I93" s="229"/>
      <c r="J93" s="230"/>
      <c r="K93" s="231"/>
      <c r="L93" s="228"/>
      <c r="M93" s="229"/>
      <c r="N93" s="230"/>
      <c r="O93" s="231"/>
      <c r="P93" s="228"/>
      <c r="Q93" s="229"/>
      <c r="R93" s="230"/>
      <c r="S93" s="231"/>
      <c r="T93" s="220" t="str">
        <f t="shared" si="13"/>
        <v/>
      </c>
      <c r="U93" s="221" t="str">
        <f t="shared" si="14"/>
        <v/>
      </c>
      <c r="V93" s="222" t="str">
        <f t="shared" si="12"/>
        <v/>
      </c>
      <c r="W93" s="223" t="str">
        <f t="shared" si="15"/>
        <v/>
      </c>
      <c r="X93" s="223" t="str">
        <f t="shared" si="16"/>
        <v/>
      </c>
      <c r="Y93" s="223" t="str">
        <f t="shared" si="16"/>
        <v/>
      </c>
      <c r="Z93" s="224">
        <f t="shared" si="17"/>
        <v>0</v>
      </c>
      <c r="AA93" s="223" t="str">
        <f t="shared" si="18"/>
        <v/>
      </c>
      <c r="AB93" s="223" t="str">
        <f t="shared" si="19"/>
        <v/>
      </c>
    </row>
    <row r="94" spans="1:28" ht="16.5" x14ac:dyDescent="0.2">
      <c r="A94" s="218">
        <v>85</v>
      </c>
      <c r="B94" s="501" t="s">
        <v>110</v>
      </c>
      <c r="C94" s="227" t="s">
        <v>106</v>
      </c>
      <c r="D94" s="228">
        <v>3</v>
      </c>
      <c r="E94" s="229">
        <v>5830</v>
      </c>
      <c r="F94" s="230"/>
      <c r="G94" s="231"/>
      <c r="H94" s="228"/>
      <c r="I94" s="229"/>
      <c r="J94" s="230"/>
      <c r="K94" s="231"/>
      <c r="L94" s="228"/>
      <c r="M94" s="229"/>
      <c r="N94" s="230"/>
      <c r="O94" s="231"/>
      <c r="P94" s="228"/>
      <c r="Q94" s="229"/>
      <c r="R94" s="230"/>
      <c r="S94" s="231"/>
      <c r="T94" s="220">
        <f t="shared" si="13"/>
        <v>3</v>
      </c>
      <c r="U94" s="221">
        <f t="shared" si="14"/>
        <v>5830</v>
      </c>
      <c r="V94" s="222"/>
      <c r="W94" s="223" t="str">
        <f t="shared" si="15"/>
        <v/>
      </c>
      <c r="X94" s="223">
        <f t="shared" si="16"/>
        <v>3</v>
      </c>
      <c r="Y94" s="223">
        <f t="shared" si="16"/>
        <v>5830</v>
      </c>
      <c r="Z94" s="224">
        <f t="shared" si="17"/>
        <v>5830</v>
      </c>
      <c r="AA94" s="223">
        <f t="shared" si="18"/>
        <v>2.9416941699999999</v>
      </c>
      <c r="AB94" s="223">
        <f t="shared" si="19"/>
        <v>1</v>
      </c>
    </row>
    <row r="95" spans="1:28" ht="17.25" thickBot="1" x14ac:dyDescent="0.25">
      <c r="A95" s="232">
        <v>86</v>
      </c>
      <c r="B95" s="502" t="s">
        <v>39</v>
      </c>
      <c r="C95" s="234" t="s">
        <v>39</v>
      </c>
      <c r="D95" s="235" t="s">
        <v>39</v>
      </c>
      <c r="E95" s="236" t="s">
        <v>39</v>
      </c>
      <c r="F95" s="237"/>
      <c r="G95" s="238"/>
      <c r="H95" s="235"/>
      <c r="I95" s="236"/>
      <c r="J95" s="237"/>
      <c r="K95" s="238"/>
      <c r="L95" s="235"/>
      <c r="M95" s="236"/>
      <c r="N95" s="237"/>
      <c r="O95" s="238"/>
      <c r="P95" s="235"/>
      <c r="Q95" s="236"/>
      <c r="R95" s="237"/>
      <c r="S95" s="238"/>
      <c r="T95" s="272" t="str">
        <f t="shared" si="13"/>
        <v/>
      </c>
      <c r="U95" s="241" t="str">
        <f t="shared" si="14"/>
        <v/>
      </c>
      <c r="V95" s="242"/>
      <c r="W95" s="223" t="str">
        <f t="shared" si="15"/>
        <v/>
      </c>
      <c r="X95" s="223" t="str">
        <f t="shared" si="16"/>
        <v/>
      </c>
      <c r="Y95" s="223" t="str">
        <f t="shared" si="16"/>
        <v/>
      </c>
      <c r="Z95" s="224">
        <f t="shared" si="17"/>
        <v>0</v>
      </c>
      <c r="AA95" s="223" t="str">
        <f t="shared" si="18"/>
        <v/>
      </c>
      <c r="AB95" s="223" t="str">
        <f t="shared" si="19"/>
        <v/>
      </c>
    </row>
    <row r="96" spans="1:28" ht="16.5" thickTop="1" x14ac:dyDescent="0.2">
      <c r="A96" s="503"/>
      <c r="B96" s="243"/>
      <c r="C96" s="244"/>
      <c r="D96" s="245"/>
      <c r="E96" s="246"/>
      <c r="F96" s="245"/>
      <c r="G96" s="246"/>
      <c r="H96" s="245"/>
      <c r="I96" s="246"/>
      <c r="J96" s="245"/>
      <c r="K96" s="246"/>
      <c r="L96" s="245"/>
      <c r="M96" s="246"/>
      <c r="N96" s="245"/>
      <c r="O96" s="246"/>
      <c r="P96" s="245"/>
      <c r="Q96" s="246"/>
      <c r="R96" s="245"/>
      <c r="S96" s="246"/>
      <c r="T96" s="245"/>
      <c r="U96" s="246"/>
      <c r="V96" s="247"/>
    </row>
    <row r="97" spans="2:22" ht="15.75" x14ac:dyDescent="0.2">
      <c r="B97" s="243"/>
      <c r="C97" s="244"/>
      <c r="D97" s="245"/>
      <c r="E97" s="246"/>
      <c r="F97" s="245"/>
      <c r="G97" s="246"/>
      <c r="H97" s="245"/>
      <c r="I97" s="246"/>
      <c r="J97" s="245"/>
      <c r="K97" s="246"/>
      <c r="L97" s="245"/>
      <c r="M97" s="246"/>
      <c r="N97" s="245"/>
      <c r="O97" s="246"/>
      <c r="P97" s="245"/>
      <c r="Q97" s="246"/>
      <c r="R97" s="245"/>
      <c r="S97" s="246"/>
      <c r="T97" s="245"/>
      <c r="U97" s="246"/>
      <c r="V97" s="247"/>
    </row>
    <row r="98" spans="2:22" ht="15.75" x14ac:dyDescent="0.2">
      <c r="B98" s="243"/>
      <c r="C98" s="244"/>
      <c r="D98" s="245"/>
      <c r="E98" s="246"/>
      <c r="F98" s="245"/>
      <c r="G98" s="246"/>
      <c r="H98" s="245"/>
      <c r="I98" s="246"/>
      <c r="J98" s="245"/>
      <c r="K98" s="246"/>
      <c r="L98" s="245"/>
      <c r="M98" s="246"/>
      <c r="N98" s="245"/>
      <c r="O98" s="246"/>
      <c r="P98" s="245"/>
      <c r="Q98" s="246"/>
      <c r="R98" s="245"/>
      <c r="S98" s="246"/>
      <c r="T98" s="245"/>
      <c r="U98" s="246"/>
      <c r="V98" s="247"/>
    </row>
    <row r="99" spans="2:22" ht="15.75" x14ac:dyDescent="0.2">
      <c r="B99" s="243"/>
      <c r="C99" s="244"/>
      <c r="D99" s="245"/>
      <c r="E99" s="246"/>
      <c r="F99" s="245"/>
      <c r="G99" s="246"/>
      <c r="H99" s="245"/>
      <c r="I99" s="246"/>
      <c r="J99" s="245"/>
      <c r="K99" s="246"/>
      <c r="L99" s="245"/>
      <c r="M99" s="246"/>
      <c r="N99" s="245"/>
      <c r="O99" s="246"/>
      <c r="P99" s="245"/>
      <c r="Q99" s="246"/>
      <c r="R99" s="245"/>
      <c r="S99" s="246"/>
      <c r="T99" s="245"/>
      <c r="U99" s="246"/>
      <c r="V99" s="247"/>
    </row>
    <row r="100" spans="2:22" ht="15.75" x14ac:dyDescent="0.2">
      <c r="B100" s="243"/>
      <c r="C100" s="244"/>
      <c r="D100" s="245"/>
      <c r="E100" s="246"/>
      <c r="F100" s="245"/>
      <c r="G100" s="246"/>
      <c r="H100" s="245"/>
      <c r="I100" s="246"/>
      <c r="J100" s="245"/>
      <c r="K100" s="246"/>
      <c r="L100" s="245"/>
      <c r="M100" s="246"/>
      <c r="N100" s="245"/>
      <c r="O100" s="246"/>
      <c r="P100" s="245"/>
      <c r="Q100" s="246"/>
      <c r="R100" s="245"/>
      <c r="S100" s="246"/>
      <c r="T100" s="245"/>
      <c r="U100" s="246"/>
      <c r="V100" s="247"/>
    </row>
  </sheetData>
  <mergeCells count="22">
    <mergeCell ref="D5:E5"/>
    <mergeCell ref="B1:C1"/>
    <mergeCell ref="B2:C2"/>
    <mergeCell ref="A5:A7"/>
    <mergeCell ref="B5:B7"/>
    <mergeCell ref="C5:C7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95" xr:uid="{397A1C09-F340-4537-8D7C-F7ED1AE35589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B4845-0AA9-4D0D-9EBB-A416432823ED}">
  <sheetPr codeName="List3">
    <pageSetUpPr fitToPage="1"/>
  </sheetPr>
  <dimension ref="A2:AA28"/>
  <sheetViews>
    <sheetView showRowColHeaders="0" zoomScale="80" zoomScaleNormal="80" workbookViewId="0">
      <selection activeCell="D23" sqref="D23"/>
    </sheetView>
  </sheetViews>
  <sheetFormatPr defaultRowHeight="12.75" x14ac:dyDescent="0.2"/>
  <cols>
    <col min="1" max="1" width="4" style="248" customWidth="1"/>
    <col min="2" max="2" width="40.625" style="177" customWidth="1"/>
    <col min="3" max="3" width="5" style="177" customWidth="1"/>
    <col min="4" max="4" width="9.875" style="177" customWidth="1"/>
    <col min="5" max="5" width="5" style="177" customWidth="1"/>
    <col min="6" max="6" width="9.875" style="177" customWidth="1"/>
    <col min="7" max="7" width="5" style="177" customWidth="1"/>
    <col min="8" max="8" width="9.875" style="177" customWidth="1"/>
    <col min="9" max="9" width="5" style="177" customWidth="1"/>
    <col min="10" max="10" width="9.875" style="177" customWidth="1"/>
    <col min="11" max="11" width="5" style="177" customWidth="1"/>
    <col min="12" max="12" width="9.875" style="177" customWidth="1"/>
    <col min="13" max="13" width="5.125" style="177" customWidth="1"/>
    <col min="14" max="14" width="9.875" style="177" customWidth="1"/>
    <col min="15" max="15" width="5" style="177" customWidth="1"/>
    <col min="16" max="16" width="9.875" style="177" customWidth="1"/>
    <col min="17" max="17" width="5" style="177" customWidth="1"/>
    <col min="18" max="18" width="9.875" style="177" customWidth="1"/>
    <col min="19" max="19" width="5.5" style="177" customWidth="1"/>
    <col min="20" max="20" width="9.625" style="177" customWidth="1"/>
    <col min="21" max="21" width="8.75" style="177" bestFit="1" customWidth="1"/>
    <col min="22" max="22" width="9" style="177"/>
    <col min="23" max="23" width="8" style="177" hidden="1" customWidth="1"/>
    <col min="24" max="24" width="13.625" style="177" hidden="1" customWidth="1"/>
    <col min="25" max="25" width="8" style="177" hidden="1" customWidth="1"/>
    <col min="26" max="26" width="14.625" style="177" hidden="1" customWidth="1"/>
    <col min="27" max="27" width="8" style="177" hidden="1" customWidth="1"/>
    <col min="28" max="256" width="9" style="177"/>
    <col min="257" max="257" width="4" style="177" customWidth="1"/>
    <col min="258" max="258" width="15" style="177" customWidth="1"/>
    <col min="259" max="259" width="5" style="177" customWidth="1"/>
    <col min="260" max="260" width="9.875" style="177" customWidth="1"/>
    <col min="261" max="261" width="5" style="177" customWidth="1"/>
    <col min="262" max="262" width="9.875" style="177" customWidth="1"/>
    <col min="263" max="263" width="5" style="177" customWidth="1"/>
    <col min="264" max="264" width="9.875" style="177" customWidth="1"/>
    <col min="265" max="265" width="5" style="177" customWidth="1"/>
    <col min="266" max="266" width="9.875" style="177" customWidth="1"/>
    <col min="267" max="267" width="5" style="177" customWidth="1"/>
    <col min="268" max="268" width="9.875" style="177" customWidth="1"/>
    <col min="269" max="269" width="5.125" style="177" customWidth="1"/>
    <col min="270" max="270" width="9.875" style="177" customWidth="1"/>
    <col min="271" max="271" width="5" style="177" customWidth="1"/>
    <col min="272" max="272" width="9.875" style="177" customWidth="1"/>
    <col min="273" max="273" width="5" style="177" customWidth="1"/>
    <col min="274" max="274" width="9.875" style="177" customWidth="1"/>
    <col min="275" max="275" width="5.5" style="177" customWidth="1"/>
    <col min="276" max="276" width="9.625" style="177" customWidth="1"/>
    <col min="277" max="277" width="8.75" style="177" bestFit="1" customWidth="1"/>
    <col min="278" max="278" width="9" style="177"/>
    <col min="279" max="283" width="0" style="177" hidden="1" customWidth="1"/>
    <col min="284" max="512" width="9" style="177"/>
    <col min="513" max="513" width="4" style="177" customWidth="1"/>
    <col min="514" max="514" width="15" style="177" customWidth="1"/>
    <col min="515" max="515" width="5" style="177" customWidth="1"/>
    <col min="516" max="516" width="9.875" style="177" customWidth="1"/>
    <col min="517" max="517" width="5" style="177" customWidth="1"/>
    <col min="518" max="518" width="9.875" style="177" customWidth="1"/>
    <col min="519" max="519" width="5" style="177" customWidth="1"/>
    <col min="520" max="520" width="9.875" style="177" customWidth="1"/>
    <col min="521" max="521" width="5" style="177" customWidth="1"/>
    <col min="522" max="522" width="9.875" style="177" customWidth="1"/>
    <col min="523" max="523" width="5" style="177" customWidth="1"/>
    <col min="524" max="524" width="9.875" style="177" customWidth="1"/>
    <col min="525" max="525" width="5.125" style="177" customWidth="1"/>
    <col min="526" max="526" width="9.875" style="177" customWidth="1"/>
    <col min="527" max="527" width="5" style="177" customWidth="1"/>
    <col min="528" max="528" width="9.875" style="177" customWidth="1"/>
    <col min="529" max="529" width="5" style="177" customWidth="1"/>
    <col min="530" max="530" width="9.875" style="177" customWidth="1"/>
    <col min="531" max="531" width="5.5" style="177" customWidth="1"/>
    <col min="532" max="532" width="9.625" style="177" customWidth="1"/>
    <col min="533" max="533" width="8.75" style="177" bestFit="1" customWidth="1"/>
    <col min="534" max="534" width="9" style="177"/>
    <col min="535" max="539" width="0" style="177" hidden="1" customWidth="1"/>
    <col min="540" max="768" width="9" style="177"/>
    <col min="769" max="769" width="4" style="177" customWidth="1"/>
    <col min="770" max="770" width="15" style="177" customWidth="1"/>
    <col min="771" max="771" width="5" style="177" customWidth="1"/>
    <col min="772" max="772" width="9.875" style="177" customWidth="1"/>
    <col min="773" max="773" width="5" style="177" customWidth="1"/>
    <col min="774" max="774" width="9.875" style="177" customWidth="1"/>
    <col min="775" max="775" width="5" style="177" customWidth="1"/>
    <col min="776" max="776" width="9.875" style="177" customWidth="1"/>
    <col min="777" max="777" width="5" style="177" customWidth="1"/>
    <col min="778" max="778" width="9.875" style="177" customWidth="1"/>
    <col min="779" max="779" width="5" style="177" customWidth="1"/>
    <col min="780" max="780" width="9.875" style="177" customWidth="1"/>
    <col min="781" max="781" width="5.125" style="177" customWidth="1"/>
    <col min="782" max="782" width="9.875" style="177" customWidth="1"/>
    <col min="783" max="783" width="5" style="177" customWidth="1"/>
    <col min="784" max="784" width="9.875" style="177" customWidth="1"/>
    <col min="785" max="785" width="5" style="177" customWidth="1"/>
    <col min="786" max="786" width="9.875" style="177" customWidth="1"/>
    <col min="787" max="787" width="5.5" style="177" customWidth="1"/>
    <col min="788" max="788" width="9.625" style="177" customWidth="1"/>
    <col min="789" max="789" width="8.75" style="177" bestFit="1" customWidth="1"/>
    <col min="790" max="790" width="9" style="177"/>
    <col min="791" max="795" width="0" style="177" hidden="1" customWidth="1"/>
    <col min="796" max="1024" width="9" style="177"/>
    <col min="1025" max="1025" width="4" style="177" customWidth="1"/>
    <col min="1026" max="1026" width="15" style="177" customWidth="1"/>
    <col min="1027" max="1027" width="5" style="177" customWidth="1"/>
    <col min="1028" max="1028" width="9.875" style="177" customWidth="1"/>
    <col min="1029" max="1029" width="5" style="177" customWidth="1"/>
    <col min="1030" max="1030" width="9.875" style="177" customWidth="1"/>
    <col min="1031" max="1031" width="5" style="177" customWidth="1"/>
    <col min="1032" max="1032" width="9.875" style="177" customWidth="1"/>
    <col min="1033" max="1033" width="5" style="177" customWidth="1"/>
    <col min="1034" max="1034" width="9.875" style="177" customWidth="1"/>
    <col min="1035" max="1035" width="5" style="177" customWidth="1"/>
    <col min="1036" max="1036" width="9.875" style="177" customWidth="1"/>
    <col min="1037" max="1037" width="5.125" style="177" customWidth="1"/>
    <col min="1038" max="1038" width="9.875" style="177" customWidth="1"/>
    <col min="1039" max="1039" width="5" style="177" customWidth="1"/>
    <col min="1040" max="1040" width="9.875" style="177" customWidth="1"/>
    <col min="1041" max="1041" width="5" style="177" customWidth="1"/>
    <col min="1042" max="1042" width="9.875" style="177" customWidth="1"/>
    <col min="1043" max="1043" width="5.5" style="177" customWidth="1"/>
    <col min="1044" max="1044" width="9.625" style="177" customWidth="1"/>
    <col min="1045" max="1045" width="8.75" style="177" bestFit="1" customWidth="1"/>
    <col min="1046" max="1046" width="9" style="177"/>
    <col min="1047" max="1051" width="0" style="177" hidden="1" customWidth="1"/>
    <col min="1052" max="1280" width="9" style="177"/>
    <col min="1281" max="1281" width="4" style="177" customWidth="1"/>
    <col min="1282" max="1282" width="15" style="177" customWidth="1"/>
    <col min="1283" max="1283" width="5" style="177" customWidth="1"/>
    <col min="1284" max="1284" width="9.875" style="177" customWidth="1"/>
    <col min="1285" max="1285" width="5" style="177" customWidth="1"/>
    <col min="1286" max="1286" width="9.875" style="177" customWidth="1"/>
    <col min="1287" max="1287" width="5" style="177" customWidth="1"/>
    <col min="1288" max="1288" width="9.875" style="177" customWidth="1"/>
    <col min="1289" max="1289" width="5" style="177" customWidth="1"/>
    <col min="1290" max="1290" width="9.875" style="177" customWidth="1"/>
    <col min="1291" max="1291" width="5" style="177" customWidth="1"/>
    <col min="1292" max="1292" width="9.875" style="177" customWidth="1"/>
    <col min="1293" max="1293" width="5.125" style="177" customWidth="1"/>
    <col min="1294" max="1294" width="9.875" style="177" customWidth="1"/>
    <col min="1295" max="1295" width="5" style="177" customWidth="1"/>
    <col min="1296" max="1296" width="9.875" style="177" customWidth="1"/>
    <col min="1297" max="1297" width="5" style="177" customWidth="1"/>
    <col min="1298" max="1298" width="9.875" style="177" customWidth="1"/>
    <col min="1299" max="1299" width="5.5" style="177" customWidth="1"/>
    <col min="1300" max="1300" width="9.625" style="177" customWidth="1"/>
    <col min="1301" max="1301" width="8.75" style="177" bestFit="1" customWidth="1"/>
    <col min="1302" max="1302" width="9" style="177"/>
    <col min="1303" max="1307" width="0" style="177" hidden="1" customWidth="1"/>
    <col min="1308" max="1536" width="9" style="177"/>
    <col min="1537" max="1537" width="4" style="177" customWidth="1"/>
    <col min="1538" max="1538" width="15" style="177" customWidth="1"/>
    <col min="1539" max="1539" width="5" style="177" customWidth="1"/>
    <col min="1540" max="1540" width="9.875" style="177" customWidth="1"/>
    <col min="1541" max="1541" width="5" style="177" customWidth="1"/>
    <col min="1542" max="1542" width="9.875" style="177" customWidth="1"/>
    <col min="1543" max="1543" width="5" style="177" customWidth="1"/>
    <col min="1544" max="1544" width="9.875" style="177" customWidth="1"/>
    <col min="1545" max="1545" width="5" style="177" customWidth="1"/>
    <col min="1546" max="1546" width="9.875" style="177" customWidth="1"/>
    <col min="1547" max="1547" width="5" style="177" customWidth="1"/>
    <col min="1548" max="1548" width="9.875" style="177" customWidth="1"/>
    <col min="1549" max="1549" width="5.125" style="177" customWidth="1"/>
    <col min="1550" max="1550" width="9.875" style="177" customWidth="1"/>
    <col min="1551" max="1551" width="5" style="177" customWidth="1"/>
    <col min="1552" max="1552" width="9.875" style="177" customWidth="1"/>
    <col min="1553" max="1553" width="5" style="177" customWidth="1"/>
    <col min="1554" max="1554" width="9.875" style="177" customWidth="1"/>
    <col min="1555" max="1555" width="5.5" style="177" customWidth="1"/>
    <col min="1556" max="1556" width="9.625" style="177" customWidth="1"/>
    <col min="1557" max="1557" width="8.75" style="177" bestFit="1" customWidth="1"/>
    <col min="1558" max="1558" width="9" style="177"/>
    <col min="1559" max="1563" width="0" style="177" hidden="1" customWidth="1"/>
    <col min="1564" max="1792" width="9" style="177"/>
    <col min="1793" max="1793" width="4" style="177" customWidth="1"/>
    <col min="1794" max="1794" width="15" style="177" customWidth="1"/>
    <col min="1795" max="1795" width="5" style="177" customWidth="1"/>
    <col min="1796" max="1796" width="9.875" style="177" customWidth="1"/>
    <col min="1797" max="1797" width="5" style="177" customWidth="1"/>
    <col min="1798" max="1798" width="9.875" style="177" customWidth="1"/>
    <col min="1799" max="1799" width="5" style="177" customWidth="1"/>
    <col min="1800" max="1800" width="9.875" style="177" customWidth="1"/>
    <col min="1801" max="1801" width="5" style="177" customWidth="1"/>
    <col min="1802" max="1802" width="9.875" style="177" customWidth="1"/>
    <col min="1803" max="1803" width="5" style="177" customWidth="1"/>
    <col min="1804" max="1804" width="9.875" style="177" customWidth="1"/>
    <col min="1805" max="1805" width="5.125" style="177" customWidth="1"/>
    <col min="1806" max="1806" width="9.875" style="177" customWidth="1"/>
    <col min="1807" max="1807" width="5" style="177" customWidth="1"/>
    <col min="1808" max="1808" width="9.875" style="177" customWidth="1"/>
    <col min="1809" max="1809" width="5" style="177" customWidth="1"/>
    <col min="1810" max="1810" width="9.875" style="177" customWidth="1"/>
    <col min="1811" max="1811" width="5.5" style="177" customWidth="1"/>
    <col min="1812" max="1812" width="9.625" style="177" customWidth="1"/>
    <col min="1813" max="1813" width="8.75" style="177" bestFit="1" customWidth="1"/>
    <col min="1814" max="1814" width="9" style="177"/>
    <col min="1815" max="1819" width="0" style="177" hidden="1" customWidth="1"/>
    <col min="1820" max="2048" width="9" style="177"/>
    <col min="2049" max="2049" width="4" style="177" customWidth="1"/>
    <col min="2050" max="2050" width="15" style="177" customWidth="1"/>
    <col min="2051" max="2051" width="5" style="177" customWidth="1"/>
    <col min="2052" max="2052" width="9.875" style="177" customWidth="1"/>
    <col min="2053" max="2053" width="5" style="177" customWidth="1"/>
    <col min="2054" max="2054" width="9.875" style="177" customWidth="1"/>
    <col min="2055" max="2055" width="5" style="177" customWidth="1"/>
    <col min="2056" max="2056" width="9.875" style="177" customWidth="1"/>
    <col min="2057" max="2057" width="5" style="177" customWidth="1"/>
    <col min="2058" max="2058" width="9.875" style="177" customWidth="1"/>
    <col min="2059" max="2059" width="5" style="177" customWidth="1"/>
    <col min="2060" max="2060" width="9.875" style="177" customWidth="1"/>
    <col min="2061" max="2061" width="5.125" style="177" customWidth="1"/>
    <col min="2062" max="2062" width="9.875" style="177" customWidth="1"/>
    <col min="2063" max="2063" width="5" style="177" customWidth="1"/>
    <col min="2064" max="2064" width="9.875" style="177" customWidth="1"/>
    <col min="2065" max="2065" width="5" style="177" customWidth="1"/>
    <col min="2066" max="2066" width="9.875" style="177" customWidth="1"/>
    <col min="2067" max="2067" width="5.5" style="177" customWidth="1"/>
    <col min="2068" max="2068" width="9.625" style="177" customWidth="1"/>
    <col min="2069" max="2069" width="8.75" style="177" bestFit="1" customWidth="1"/>
    <col min="2070" max="2070" width="9" style="177"/>
    <col min="2071" max="2075" width="0" style="177" hidden="1" customWidth="1"/>
    <col min="2076" max="2304" width="9" style="177"/>
    <col min="2305" max="2305" width="4" style="177" customWidth="1"/>
    <col min="2306" max="2306" width="15" style="177" customWidth="1"/>
    <col min="2307" max="2307" width="5" style="177" customWidth="1"/>
    <col min="2308" max="2308" width="9.875" style="177" customWidth="1"/>
    <col min="2309" max="2309" width="5" style="177" customWidth="1"/>
    <col min="2310" max="2310" width="9.875" style="177" customWidth="1"/>
    <col min="2311" max="2311" width="5" style="177" customWidth="1"/>
    <col min="2312" max="2312" width="9.875" style="177" customWidth="1"/>
    <col min="2313" max="2313" width="5" style="177" customWidth="1"/>
    <col min="2314" max="2314" width="9.875" style="177" customWidth="1"/>
    <col min="2315" max="2315" width="5" style="177" customWidth="1"/>
    <col min="2316" max="2316" width="9.875" style="177" customWidth="1"/>
    <col min="2317" max="2317" width="5.125" style="177" customWidth="1"/>
    <col min="2318" max="2318" width="9.875" style="177" customWidth="1"/>
    <col min="2319" max="2319" width="5" style="177" customWidth="1"/>
    <col min="2320" max="2320" width="9.875" style="177" customWidth="1"/>
    <col min="2321" max="2321" width="5" style="177" customWidth="1"/>
    <col min="2322" max="2322" width="9.875" style="177" customWidth="1"/>
    <col min="2323" max="2323" width="5.5" style="177" customWidth="1"/>
    <col min="2324" max="2324" width="9.625" style="177" customWidth="1"/>
    <col min="2325" max="2325" width="8.75" style="177" bestFit="1" customWidth="1"/>
    <col min="2326" max="2326" width="9" style="177"/>
    <col min="2327" max="2331" width="0" style="177" hidden="1" customWidth="1"/>
    <col min="2332" max="2560" width="9" style="177"/>
    <col min="2561" max="2561" width="4" style="177" customWidth="1"/>
    <col min="2562" max="2562" width="15" style="177" customWidth="1"/>
    <col min="2563" max="2563" width="5" style="177" customWidth="1"/>
    <col min="2564" max="2564" width="9.875" style="177" customWidth="1"/>
    <col min="2565" max="2565" width="5" style="177" customWidth="1"/>
    <col min="2566" max="2566" width="9.875" style="177" customWidth="1"/>
    <col min="2567" max="2567" width="5" style="177" customWidth="1"/>
    <col min="2568" max="2568" width="9.875" style="177" customWidth="1"/>
    <col min="2569" max="2569" width="5" style="177" customWidth="1"/>
    <col min="2570" max="2570" width="9.875" style="177" customWidth="1"/>
    <col min="2571" max="2571" width="5" style="177" customWidth="1"/>
    <col min="2572" max="2572" width="9.875" style="177" customWidth="1"/>
    <col min="2573" max="2573" width="5.125" style="177" customWidth="1"/>
    <col min="2574" max="2574" width="9.875" style="177" customWidth="1"/>
    <col min="2575" max="2575" width="5" style="177" customWidth="1"/>
    <col min="2576" max="2576" width="9.875" style="177" customWidth="1"/>
    <col min="2577" max="2577" width="5" style="177" customWidth="1"/>
    <col min="2578" max="2578" width="9.875" style="177" customWidth="1"/>
    <col min="2579" max="2579" width="5.5" style="177" customWidth="1"/>
    <col min="2580" max="2580" width="9.625" style="177" customWidth="1"/>
    <col min="2581" max="2581" width="8.75" style="177" bestFit="1" customWidth="1"/>
    <col min="2582" max="2582" width="9" style="177"/>
    <col min="2583" max="2587" width="0" style="177" hidden="1" customWidth="1"/>
    <col min="2588" max="2816" width="9" style="177"/>
    <col min="2817" max="2817" width="4" style="177" customWidth="1"/>
    <col min="2818" max="2818" width="15" style="177" customWidth="1"/>
    <col min="2819" max="2819" width="5" style="177" customWidth="1"/>
    <col min="2820" max="2820" width="9.875" style="177" customWidth="1"/>
    <col min="2821" max="2821" width="5" style="177" customWidth="1"/>
    <col min="2822" max="2822" width="9.875" style="177" customWidth="1"/>
    <col min="2823" max="2823" width="5" style="177" customWidth="1"/>
    <col min="2824" max="2824" width="9.875" style="177" customWidth="1"/>
    <col min="2825" max="2825" width="5" style="177" customWidth="1"/>
    <col min="2826" max="2826" width="9.875" style="177" customWidth="1"/>
    <col min="2827" max="2827" width="5" style="177" customWidth="1"/>
    <col min="2828" max="2828" width="9.875" style="177" customWidth="1"/>
    <col min="2829" max="2829" width="5.125" style="177" customWidth="1"/>
    <col min="2830" max="2830" width="9.875" style="177" customWidth="1"/>
    <col min="2831" max="2831" width="5" style="177" customWidth="1"/>
    <col min="2832" max="2832" width="9.875" style="177" customWidth="1"/>
    <col min="2833" max="2833" width="5" style="177" customWidth="1"/>
    <col min="2834" max="2834" width="9.875" style="177" customWidth="1"/>
    <col min="2835" max="2835" width="5.5" style="177" customWidth="1"/>
    <col min="2836" max="2836" width="9.625" style="177" customWidth="1"/>
    <col min="2837" max="2837" width="8.75" style="177" bestFit="1" customWidth="1"/>
    <col min="2838" max="2838" width="9" style="177"/>
    <col min="2839" max="2843" width="0" style="177" hidden="1" customWidth="1"/>
    <col min="2844" max="3072" width="9" style="177"/>
    <col min="3073" max="3073" width="4" style="177" customWidth="1"/>
    <col min="3074" max="3074" width="15" style="177" customWidth="1"/>
    <col min="3075" max="3075" width="5" style="177" customWidth="1"/>
    <col min="3076" max="3076" width="9.875" style="177" customWidth="1"/>
    <col min="3077" max="3077" width="5" style="177" customWidth="1"/>
    <col min="3078" max="3078" width="9.875" style="177" customWidth="1"/>
    <col min="3079" max="3079" width="5" style="177" customWidth="1"/>
    <col min="3080" max="3080" width="9.875" style="177" customWidth="1"/>
    <col min="3081" max="3081" width="5" style="177" customWidth="1"/>
    <col min="3082" max="3082" width="9.875" style="177" customWidth="1"/>
    <col min="3083" max="3083" width="5" style="177" customWidth="1"/>
    <col min="3084" max="3084" width="9.875" style="177" customWidth="1"/>
    <col min="3085" max="3085" width="5.125" style="177" customWidth="1"/>
    <col min="3086" max="3086" width="9.875" style="177" customWidth="1"/>
    <col min="3087" max="3087" width="5" style="177" customWidth="1"/>
    <col min="3088" max="3088" width="9.875" style="177" customWidth="1"/>
    <col min="3089" max="3089" width="5" style="177" customWidth="1"/>
    <col min="3090" max="3090" width="9.875" style="177" customWidth="1"/>
    <col min="3091" max="3091" width="5.5" style="177" customWidth="1"/>
    <col min="3092" max="3092" width="9.625" style="177" customWidth="1"/>
    <col min="3093" max="3093" width="8.75" style="177" bestFit="1" customWidth="1"/>
    <col min="3094" max="3094" width="9" style="177"/>
    <col min="3095" max="3099" width="0" style="177" hidden="1" customWidth="1"/>
    <col min="3100" max="3328" width="9" style="177"/>
    <col min="3329" max="3329" width="4" style="177" customWidth="1"/>
    <col min="3330" max="3330" width="15" style="177" customWidth="1"/>
    <col min="3331" max="3331" width="5" style="177" customWidth="1"/>
    <col min="3332" max="3332" width="9.875" style="177" customWidth="1"/>
    <col min="3333" max="3333" width="5" style="177" customWidth="1"/>
    <col min="3334" max="3334" width="9.875" style="177" customWidth="1"/>
    <col min="3335" max="3335" width="5" style="177" customWidth="1"/>
    <col min="3336" max="3336" width="9.875" style="177" customWidth="1"/>
    <col min="3337" max="3337" width="5" style="177" customWidth="1"/>
    <col min="3338" max="3338" width="9.875" style="177" customWidth="1"/>
    <col min="3339" max="3339" width="5" style="177" customWidth="1"/>
    <col min="3340" max="3340" width="9.875" style="177" customWidth="1"/>
    <col min="3341" max="3341" width="5.125" style="177" customWidth="1"/>
    <col min="3342" max="3342" width="9.875" style="177" customWidth="1"/>
    <col min="3343" max="3343" width="5" style="177" customWidth="1"/>
    <col min="3344" max="3344" width="9.875" style="177" customWidth="1"/>
    <col min="3345" max="3345" width="5" style="177" customWidth="1"/>
    <col min="3346" max="3346" width="9.875" style="177" customWidth="1"/>
    <col min="3347" max="3347" width="5.5" style="177" customWidth="1"/>
    <col min="3348" max="3348" width="9.625" style="177" customWidth="1"/>
    <col min="3349" max="3349" width="8.75" style="177" bestFit="1" customWidth="1"/>
    <col min="3350" max="3350" width="9" style="177"/>
    <col min="3351" max="3355" width="0" style="177" hidden="1" customWidth="1"/>
    <col min="3356" max="3584" width="9" style="177"/>
    <col min="3585" max="3585" width="4" style="177" customWidth="1"/>
    <col min="3586" max="3586" width="15" style="177" customWidth="1"/>
    <col min="3587" max="3587" width="5" style="177" customWidth="1"/>
    <col min="3588" max="3588" width="9.875" style="177" customWidth="1"/>
    <col min="3589" max="3589" width="5" style="177" customWidth="1"/>
    <col min="3590" max="3590" width="9.875" style="177" customWidth="1"/>
    <col min="3591" max="3591" width="5" style="177" customWidth="1"/>
    <col min="3592" max="3592" width="9.875" style="177" customWidth="1"/>
    <col min="3593" max="3593" width="5" style="177" customWidth="1"/>
    <col min="3594" max="3594" width="9.875" style="177" customWidth="1"/>
    <col min="3595" max="3595" width="5" style="177" customWidth="1"/>
    <col min="3596" max="3596" width="9.875" style="177" customWidth="1"/>
    <col min="3597" max="3597" width="5.125" style="177" customWidth="1"/>
    <col min="3598" max="3598" width="9.875" style="177" customWidth="1"/>
    <col min="3599" max="3599" width="5" style="177" customWidth="1"/>
    <col min="3600" max="3600" width="9.875" style="177" customWidth="1"/>
    <col min="3601" max="3601" width="5" style="177" customWidth="1"/>
    <col min="3602" max="3602" width="9.875" style="177" customWidth="1"/>
    <col min="3603" max="3603" width="5.5" style="177" customWidth="1"/>
    <col min="3604" max="3604" width="9.625" style="177" customWidth="1"/>
    <col min="3605" max="3605" width="8.75" style="177" bestFit="1" customWidth="1"/>
    <col min="3606" max="3606" width="9" style="177"/>
    <col min="3607" max="3611" width="0" style="177" hidden="1" customWidth="1"/>
    <col min="3612" max="3840" width="9" style="177"/>
    <col min="3841" max="3841" width="4" style="177" customWidth="1"/>
    <col min="3842" max="3842" width="15" style="177" customWidth="1"/>
    <col min="3843" max="3843" width="5" style="177" customWidth="1"/>
    <col min="3844" max="3844" width="9.875" style="177" customWidth="1"/>
    <col min="3845" max="3845" width="5" style="177" customWidth="1"/>
    <col min="3846" max="3846" width="9.875" style="177" customWidth="1"/>
    <col min="3847" max="3847" width="5" style="177" customWidth="1"/>
    <col min="3848" max="3848" width="9.875" style="177" customWidth="1"/>
    <col min="3849" max="3849" width="5" style="177" customWidth="1"/>
    <col min="3850" max="3850" width="9.875" style="177" customWidth="1"/>
    <col min="3851" max="3851" width="5" style="177" customWidth="1"/>
    <col min="3852" max="3852" width="9.875" style="177" customWidth="1"/>
    <col min="3853" max="3853" width="5.125" style="177" customWidth="1"/>
    <col min="3854" max="3854" width="9.875" style="177" customWidth="1"/>
    <col min="3855" max="3855" width="5" style="177" customWidth="1"/>
    <col min="3856" max="3856" width="9.875" style="177" customWidth="1"/>
    <col min="3857" max="3857" width="5" style="177" customWidth="1"/>
    <col min="3858" max="3858" width="9.875" style="177" customWidth="1"/>
    <col min="3859" max="3859" width="5.5" style="177" customWidth="1"/>
    <col min="3860" max="3860" width="9.625" style="177" customWidth="1"/>
    <col min="3861" max="3861" width="8.75" style="177" bestFit="1" customWidth="1"/>
    <col min="3862" max="3862" width="9" style="177"/>
    <col min="3863" max="3867" width="0" style="177" hidden="1" customWidth="1"/>
    <col min="3868" max="4096" width="9" style="177"/>
    <col min="4097" max="4097" width="4" style="177" customWidth="1"/>
    <col min="4098" max="4098" width="15" style="177" customWidth="1"/>
    <col min="4099" max="4099" width="5" style="177" customWidth="1"/>
    <col min="4100" max="4100" width="9.875" style="177" customWidth="1"/>
    <col min="4101" max="4101" width="5" style="177" customWidth="1"/>
    <col min="4102" max="4102" width="9.875" style="177" customWidth="1"/>
    <col min="4103" max="4103" width="5" style="177" customWidth="1"/>
    <col min="4104" max="4104" width="9.875" style="177" customWidth="1"/>
    <col min="4105" max="4105" width="5" style="177" customWidth="1"/>
    <col min="4106" max="4106" width="9.875" style="177" customWidth="1"/>
    <col min="4107" max="4107" width="5" style="177" customWidth="1"/>
    <col min="4108" max="4108" width="9.875" style="177" customWidth="1"/>
    <col min="4109" max="4109" width="5.125" style="177" customWidth="1"/>
    <col min="4110" max="4110" width="9.875" style="177" customWidth="1"/>
    <col min="4111" max="4111" width="5" style="177" customWidth="1"/>
    <col min="4112" max="4112" width="9.875" style="177" customWidth="1"/>
    <col min="4113" max="4113" width="5" style="177" customWidth="1"/>
    <col min="4114" max="4114" width="9.875" style="177" customWidth="1"/>
    <col min="4115" max="4115" width="5.5" style="177" customWidth="1"/>
    <col min="4116" max="4116" width="9.625" style="177" customWidth="1"/>
    <col min="4117" max="4117" width="8.75" style="177" bestFit="1" customWidth="1"/>
    <col min="4118" max="4118" width="9" style="177"/>
    <col min="4119" max="4123" width="0" style="177" hidden="1" customWidth="1"/>
    <col min="4124" max="4352" width="9" style="177"/>
    <col min="4353" max="4353" width="4" style="177" customWidth="1"/>
    <col min="4354" max="4354" width="15" style="177" customWidth="1"/>
    <col min="4355" max="4355" width="5" style="177" customWidth="1"/>
    <col min="4356" max="4356" width="9.875" style="177" customWidth="1"/>
    <col min="4357" max="4357" width="5" style="177" customWidth="1"/>
    <col min="4358" max="4358" width="9.875" style="177" customWidth="1"/>
    <col min="4359" max="4359" width="5" style="177" customWidth="1"/>
    <col min="4360" max="4360" width="9.875" style="177" customWidth="1"/>
    <col min="4361" max="4361" width="5" style="177" customWidth="1"/>
    <col min="4362" max="4362" width="9.875" style="177" customWidth="1"/>
    <col min="4363" max="4363" width="5" style="177" customWidth="1"/>
    <col min="4364" max="4364" width="9.875" style="177" customWidth="1"/>
    <col min="4365" max="4365" width="5.125" style="177" customWidth="1"/>
    <col min="4366" max="4366" width="9.875" style="177" customWidth="1"/>
    <col min="4367" max="4367" width="5" style="177" customWidth="1"/>
    <col min="4368" max="4368" width="9.875" style="177" customWidth="1"/>
    <col min="4369" max="4369" width="5" style="177" customWidth="1"/>
    <col min="4370" max="4370" width="9.875" style="177" customWidth="1"/>
    <col min="4371" max="4371" width="5.5" style="177" customWidth="1"/>
    <col min="4372" max="4372" width="9.625" style="177" customWidth="1"/>
    <col min="4373" max="4373" width="8.75" style="177" bestFit="1" customWidth="1"/>
    <col min="4374" max="4374" width="9" style="177"/>
    <col min="4375" max="4379" width="0" style="177" hidden="1" customWidth="1"/>
    <col min="4380" max="4608" width="9" style="177"/>
    <col min="4609" max="4609" width="4" style="177" customWidth="1"/>
    <col min="4610" max="4610" width="15" style="177" customWidth="1"/>
    <col min="4611" max="4611" width="5" style="177" customWidth="1"/>
    <col min="4612" max="4612" width="9.875" style="177" customWidth="1"/>
    <col min="4613" max="4613" width="5" style="177" customWidth="1"/>
    <col min="4614" max="4614" width="9.875" style="177" customWidth="1"/>
    <col min="4615" max="4615" width="5" style="177" customWidth="1"/>
    <col min="4616" max="4616" width="9.875" style="177" customWidth="1"/>
    <col min="4617" max="4617" width="5" style="177" customWidth="1"/>
    <col min="4618" max="4618" width="9.875" style="177" customWidth="1"/>
    <col min="4619" max="4619" width="5" style="177" customWidth="1"/>
    <col min="4620" max="4620" width="9.875" style="177" customWidth="1"/>
    <col min="4621" max="4621" width="5.125" style="177" customWidth="1"/>
    <col min="4622" max="4622" width="9.875" style="177" customWidth="1"/>
    <col min="4623" max="4623" width="5" style="177" customWidth="1"/>
    <col min="4624" max="4624" width="9.875" style="177" customWidth="1"/>
    <col min="4625" max="4625" width="5" style="177" customWidth="1"/>
    <col min="4626" max="4626" width="9.875" style="177" customWidth="1"/>
    <col min="4627" max="4627" width="5.5" style="177" customWidth="1"/>
    <col min="4628" max="4628" width="9.625" style="177" customWidth="1"/>
    <col min="4629" max="4629" width="8.75" style="177" bestFit="1" customWidth="1"/>
    <col min="4630" max="4630" width="9" style="177"/>
    <col min="4631" max="4635" width="0" style="177" hidden="1" customWidth="1"/>
    <col min="4636" max="4864" width="9" style="177"/>
    <col min="4865" max="4865" width="4" style="177" customWidth="1"/>
    <col min="4866" max="4866" width="15" style="177" customWidth="1"/>
    <col min="4867" max="4867" width="5" style="177" customWidth="1"/>
    <col min="4868" max="4868" width="9.875" style="177" customWidth="1"/>
    <col min="4869" max="4869" width="5" style="177" customWidth="1"/>
    <col min="4870" max="4870" width="9.875" style="177" customWidth="1"/>
    <col min="4871" max="4871" width="5" style="177" customWidth="1"/>
    <col min="4872" max="4872" width="9.875" style="177" customWidth="1"/>
    <col min="4873" max="4873" width="5" style="177" customWidth="1"/>
    <col min="4874" max="4874" width="9.875" style="177" customWidth="1"/>
    <col min="4875" max="4875" width="5" style="177" customWidth="1"/>
    <col min="4876" max="4876" width="9.875" style="177" customWidth="1"/>
    <col min="4877" max="4877" width="5.125" style="177" customWidth="1"/>
    <col min="4878" max="4878" width="9.875" style="177" customWidth="1"/>
    <col min="4879" max="4879" width="5" style="177" customWidth="1"/>
    <col min="4880" max="4880" width="9.875" style="177" customWidth="1"/>
    <col min="4881" max="4881" width="5" style="177" customWidth="1"/>
    <col min="4882" max="4882" width="9.875" style="177" customWidth="1"/>
    <col min="4883" max="4883" width="5.5" style="177" customWidth="1"/>
    <col min="4884" max="4884" width="9.625" style="177" customWidth="1"/>
    <col min="4885" max="4885" width="8.75" style="177" bestFit="1" customWidth="1"/>
    <col min="4886" max="4886" width="9" style="177"/>
    <col min="4887" max="4891" width="0" style="177" hidden="1" customWidth="1"/>
    <col min="4892" max="5120" width="9" style="177"/>
    <col min="5121" max="5121" width="4" style="177" customWidth="1"/>
    <col min="5122" max="5122" width="15" style="177" customWidth="1"/>
    <col min="5123" max="5123" width="5" style="177" customWidth="1"/>
    <col min="5124" max="5124" width="9.875" style="177" customWidth="1"/>
    <col min="5125" max="5125" width="5" style="177" customWidth="1"/>
    <col min="5126" max="5126" width="9.875" style="177" customWidth="1"/>
    <col min="5127" max="5127" width="5" style="177" customWidth="1"/>
    <col min="5128" max="5128" width="9.875" style="177" customWidth="1"/>
    <col min="5129" max="5129" width="5" style="177" customWidth="1"/>
    <col min="5130" max="5130" width="9.875" style="177" customWidth="1"/>
    <col min="5131" max="5131" width="5" style="177" customWidth="1"/>
    <col min="5132" max="5132" width="9.875" style="177" customWidth="1"/>
    <col min="5133" max="5133" width="5.125" style="177" customWidth="1"/>
    <col min="5134" max="5134" width="9.875" style="177" customWidth="1"/>
    <col min="5135" max="5135" width="5" style="177" customWidth="1"/>
    <col min="5136" max="5136" width="9.875" style="177" customWidth="1"/>
    <col min="5137" max="5137" width="5" style="177" customWidth="1"/>
    <col min="5138" max="5138" width="9.875" style="177" customWidth="1"/>
    <col min="5139" max="5139" width="5.5" style="177" customWidth="1"/>
    <col min="5140" max="5140" width="9.625" style="177" customWidth="1"/>
    <col min="5141" max="5141" width="8.75" style="177" bestFit="1" customWidth="1"/>
    <col min="5142" max="5142" width="9" style="177"/>
    <col min="5143" max="5147" width="0" style="177" hidden="1" customWidth="1"/>
    <col min="5148" max="5376" width="9" style="177"/>
    <col min="5377" max="5377" width="4" style="177" customWidth="1"/>
    <col min="5378" max="5378" width="15" style="177" customWidth="1"/>
    <col min="5379" max="5379" width="5" style="177" customWidth="1"/>
    <col min="5380" max="5380" width="9.875" style="177" customWidth="1"/>
    <col min="5381" max="5381" width="5" style="177" customWidth="1"/>
    <col min="5382" max="5382" width="9.875" style="177" customWidth="1"/>
    <col min="5383" max="5383" width="5" style="177" customWidth="1"/>
    <col min="5384" max="5384" width="9.875" style="177" customWidth="1"/>
    <col min="5385" max="5385" width="5" style="177" customWidth="1"/>
    <col min="5386" max="5386" width="9.875" style="177" customWidth="1"/>
    <col min="5387" max="5387" width="5" style="177" customWidth="1"/>
    <col min="5388" max="5388" width="9.875" style="177" customWidth="1"/>
    <col min="5389" max="5389" width="5.125" style="177" customWidth="1"/>
    <col min="5390" max="5390" width="9.875" style="177" customWidth="1"/>
    <col min="5391" max="5391" width="5" style="177" customWidth="1"/>
    <col min="5392" max="5392" width="9.875" style="177" customWidth="1"/>
    <col min="5393" max="5393" width="5" style="177" customWidth="1"/>
    <col min="5394" max="5394" width="9.875" style="177" customWidth="1"/>
    <col min="5395" max="5395" width="5.5" style="177" customWidth="1"/>
    <col min="5396" max="5396" width="9.625" style="177" customWidth="1"/>
    <col min="5397" max="5397" width="8.75" style="177" bestFit="1" customWidth="1"/>
    <col min="5398" max="5398" width="9" style="177"/>
    <col min="5399" max="5403" width="0" style="177" hidden="1" customWidth="1"/>
    <col min="5404" max="5632" width="9" style="177"/>
    <col min="5633" max="5633" width="4" style="177" customWidth="1"/>
    <col min="5634" max="5634" width="15" style="177" customWidth="1"/>
    <col min="5635" max="5635" width="5" style="177" customWidth="1"/>
    <col min="5636" max="5636" width="9.875" style="177" customWidth="1"/>
    <col min="5637" max="5637" width="5" style="177" customWidth="1"/>
    <col min="5638" max="5638" width="9.875" style="177" customWidth="1"/>
    <col min="5639" max="5639" width="5" style="177" customWidth="1"/>
    <col min="5640" max="5640" width="9.875" style="177" customWidth="1"/>
    <col min="5641" max="5641" width="5" style="177" customWidth="1"/>
    <col min="5642" max="5642" width="9.875" style="177" customWidth="1"/>
    <col min="5643" max="5643" width="5" style="177" customWidth="1"/>
    <col min="5644" max="5644" width="9.875" style="177" customWidth="1"/>
    <col min="5645" max="5645" width="5.125" style="177" customWidth="1"/>
    <col min="5646" max="5646" width="9.875" style="177" customWidth="1"/>
    <col min="5647" max="5647" width="5" style="177" customWidth="1"/>
    <col min="5648" max="5648" width="9.875" style="177" customWidth="1"/>
    <col min="5649" max="5649" width="5" style="177" customWidth="1"/>
    <col min="5650" max="5650" width="9.875" style="177" customWidth="1"/>
    <col min="5651" max="5651" width="5.5" style="177" customWidth="1"/>
    <col min="5652" max="5652" width="9.625" style="177" customWidth="1"/>
    <col min="5653" max="5653" width="8.75" style="177" bestFit="1" customWidth="1"/>
    <col min="5654" max="5654" width="9" style="177"/>
    <col min="5655" max="5659" width="0" style="177" hidden="1" customWidth="1"/>
    <col min="5660" max="5888" width="9" style="177"/>
    <col min="5889" max="5889" width="4" style="177" customWidth="1"/>
    <col min="5890" max="5890" width="15" style="177" customWidth="1"/>
    <col min="5891" max="5891" width="5" style="177" customWidth="1"/>
    <col min="5892" max="5892" width="9.875" style="177" customWidth="1"/>
    <col min="5893" max="5893" width="5" style="177" customWidth="1"/>
    <col min="5894" max="5894" width="9.875" style="177" customWidth="1"/>
    <col min="5895" max="5895" width="5" style="177" customWidth="1"/>
    <col min="5896" max="5896" width="9.875" style="177" customWidth="1"/>
    <col min="5897" max="5897" width="5" style="177" customWidth="1"/>
    <col min="5898" max="5898" width="9.875" style="177" customWidth="1"/>
    <col min="5899" max="5899" width="5" style="177" customWidth="1"/>
    <col min="5900" max="5900" width="9.875" style="177" customWidth="1"/>
    <col min="5901" max="5901" width="5.125" style="177" customWidth="1"/>
    <col min="5902" max="5902" width="9.875" style="177" customWidth="1"/>
    <col min="5903" max="5903" width="5" style="177" customWidth="1"/>
    <col min="5904" max="5904" width="9.875" style="177" customWidth="1"/>
    <col min="5905" max="5905" width="5" style="177" customWidth="1"/>
    <col min="5906" max="5906" width="9.875" style="177" customWidth="1"/>
    <col min="5907" max="5907" width="5.5" style="177" customWidth="1"/>
    <col min="5908" max="5908" width="9.625" style="177" customWidth="1"/>
    <col min="5909" max="5909" width="8.75" style="177" bestFit="1" customWidth="1"/>
    <col min="5910" max="5910" width="9" style="177"/>
    <col min="5911" max="5915" width="0" style="177" hidden="1" customWidth="1"/>
    <col min="5916" max="6144" width="9" style="177"/>
    <col min="6145" max="6145" width="4" style="177" customWidth="1"/>
    <col min="6146" max="6146" width="15" style="177" customWidth="1"/>
    <col min="6147" max="6147" width="5" style="177" customWidth="1"/>
    <col min="6148" max="6148" width="9.875" style="177" customWidth="1"/>
    <col min="6149" max="6149" width="5" style="177" customWidth="1"/>
    <col min="6150" max="6150" width="9.875" style="177" customWidth="1"/>
    <col min="6151" max="6151" width="5" style="177" customWidth="1"/>
    <col min="6152" max="6152" width="9.875" style="177" customWidth="1"/>
    <col min="6153" max="6153" width="5" style="177" customWidth="1"/>
    <col min="6154" max="6154" width="9.875" style="177" customWidth="1"/>
    <col min="6155" max="6155" width="5" style="177" customWidth="1"/>
    <col min="6156" max="6156" width="9.875" style="177" customWidth="1"/>
    <col min="6157" max="6157" width="5.125" style="177" customWidth="1"/>
    <col min="6158" max="6158" width="9.875" style="177" customWidth="1"/>
    <col min="6159" max="6159" width="5" style="177" customWidth="1"/>
    <col min="6160" max="6160" width="9.875" style="177" customWidth="1"/>
    <col min="6161" max="6161" width="5" style="177" customWidth="1"/>
    <col min="6162" max="6162" width="9.875" style="177" customWidth="1"/>
    <col min="6163" max="6163" width="5.5" style="177" customWidth="1"/>
    <col min="6164" max="6164" width="9.625" style="177" customWidth="1"/>
    <col min="6165" max="6165" width="8.75" style="177" bestFit="1" customWidth="1"/>
    <col min="6166" max="6166" width="9" style="177"/>
    <col min="6167" max="6171" width="0" style="177" hidden="1" customWidth="1"/>
    <col min="6172" max="6400" width="9" style="177"/>
    <col min="6401" max="6401" width="4" style="177" customWidth="1"/>
    <col min="6402" max="6402" width="15" style="177" customWidth="1"/>
    <col min="6403" max="6403" width="5" style="177" customWidth="1"/>
    <col min="6404" max="6404" width="9.875" style="177" customWidth="1"/>
    <col min="6405" max="6405" width="5" style="177" customWidth="1"/>
    <col min="6406" max="6406" width="9.875" style="177" customWidth="1"/>
    <col min="6407" max="6407" width="5" style="177" customWidth="1"/>
    <col min="6408" max="6408" width="9.875" style="177" customWidth="1"/>
    <col min="6409" max="6409" width="5" style="177" customWidth="1"/>
    <col min="6410" max="6410" width="9.875" style="177" customWidth="1"/>
    <col min="6411" max="6411" width="5" style="177" customWidth="1"/>
    <col min="6412" max="6412" width="9.875" style="177" customWidth="1"/>
    <col min="6413" max="6413" width="5.125" style="177" customWidth="1"/>
    <col min="6414" max="6414" width="9.875" style="177" customWidth="1"/>
    <col min="6415" max="6415" width="5" style="177" customWidth="1"/>
    <col min="6416" max="6416" width="9.875" style="177" customWidth="1"/>
    <col min="6417" max="6417" width="5" style="177" customWidth="1"/>
    <col min="6418" max="6418" width="9.875" style="177" customWidth="1"/>
    <col min="6419" max="6419" width="5.5" style="177" customWidth="1"/>
    <col min="6420" max="6420" width="9.625" style="177" customWidth="1"/>
    <col min="6421" max="6421" width="8.75" style="177" bestFit="1" customWidth="1"/>
    <col min="6422" max="6422" width="9" style="177"/>
    <col min="6423" max="6427" width="0" style="177" hidden="1" customWidth="1"/>
    <col min="6428" max="6656" width="9" style="177"/>
    <col min="6657" max="6657" width="4" style="177" customWidth="1"/>
    <col min="6658" max="6658" width="15" style="177" customWidth="1"/>
    <col min="6659" max="6659" width="5" style="177" customWidth="1"/>
    <col min="6660" max="6660" width="9.875" style="177" customWidth="1"/>
    <col min="6661" max="6661" width="5" style="177" customWidth="1"/>
    <col min="6662" max="6662" width="9.875" style="177" customWidth="1"/>
    <col min="6663" max="6663" width="5" style="177" customWidth="1"/>
    <col min="6664" max="6664" width="9.875" style="177" customWidth="1"/>
    <col min="6665" max="6665" width="5" style="177" customWidth="1"/>
    <col min="6666" max="6666" width="9.875" style="177" customWidth="1"/>
    <col min="6667" max="6667" width="5" style="177" customWidth="1"/>
    <col min="6668" max="6668" width="9.875" style="177" customWidth="1"/>
    <col min="6669" max="6669" width="5.125" style="177" customWidth="1"/>
    <col min="6670" max="6670" width="9.875" style="177" customWidth="1"/>
    <col min="6671" max="6671" width="5" style="177" customWidth="1"/>
    <col min="6672" max="6672" width="9.875" style="177" customWidth="1"/>
    <col min="6673" max="6673" width="5" style="177" customWidth="1"/>
    <col min="6674" max="6674" width="9.875" style="177" customWidth="1"/>
    <col min="6675" max="6675" width="5.5" style="177" customWidth="1"/>
    <col min="6676" max="6676" width="9.625" style="177" customWidth="1"/>
    <col min="6677" max="6677" width="8.75" style="177" bestFit="1" customWidth="1"/>
    <col min="6678" max="6678" width="9" style="177"/>
    <col min="6679" max="6683" width="0" style="177" hidden="1" customWidth="1"/>
    <col min="6684" max="6912" width="9" style="177"/>
    <col min="6913" max="6913" width="4" style="177" customWidth="1"/>
    <col min="6914" max="6914" width="15" style="177" customWidth="1"/>
    <col min="6915" max="6915" width="5" style="177" customWidth="1"/>
    <col min="6916" max="6916" width="9.875" style="177" customWidth="1"/>
    <col min="6917" max="6917" width="5" style="177" customWidth="1"/>
    <col min="6918" max="6918" width="9.875" style="177" customWidth="1"/>
    <col min="6919" max="6919" width="5" style="177" customWidth="1"/>
    <col min="6920" max="6920" width="9.875" style="177" customWidth="1"/>
    <col min="6921" max="6921" width="5" style="177" customWidth="1"/>
    <col min="6922" max="6922" width="9.875" style="177" customWidth="1"/>
    <col min="6923" max="6923" width="5" style="177" customWidth="1"/>
    <col min="6924" max="6924" width="9.875" style="177" customWidth="1"/>
    <col min="6925" max="6925" width="5.125" style="177" customWidth="1"/>
    <col min="6926" max="6926" width="9.875" style="177" customWidth="1"/>
    <col min="6927" max="6927" width="5" style="177" customWidth="1"/>
    <col min="6928" max="6928" width="9.875" style="177" customWidth="1"/>
    <col min="6929" max="6929" width="5" style="177" customWidth="1"/>
    <col min="6930" max="6930" width="9.875" style="177" customWidth="1"/>
    <col min="6931" max="6931" width="5.5" style="177" customWidth="1"/>
    <col min="6932" max="6932" width="9.625" style="177" customWidth="1"/>
    <col min="6933" max="6933" width="8.75" style="177" bestFit="1" customWidth="1"/>
    <col min="6934" max="6934" width="9" style="177"/>
    <col min="6935" max="6939" width="0" style="177" hidden="1" customWidth="1"/>
    <col min="6940" max="7168" width="9" style="177"/>
    <col min="7169" max="7169" width="4" style="177" customWidth="1"/>
    <col min="7170" max="7170" width="15" style="177" customWidth="1"/>
    <col min="7171" max="7171" width="5" style="177" customWidth="1"/>
    <col min="7172" max="7172" width="9.875" style="177" customWidth="1"/>
    <col min="7173" max="7173" width="5" style="177" customWidth="1"/>
    <col min="7174" max="7174" width="9.875" style="177" customWidth="1"/>
    <col min="7175" max="7175" width="5" style="177" customWidth="1"/>
    <col min="7176" max="7176" width="9.875" style="177" customWidth="1"/>
    <col min="7177" max="7177" width="5" style="177" customWidth="1"/>
    <col min="7178" max="7178" width="9.875" style="177" customWidth="1"/>
    <col min="7179" max="7179" width="5" style="177" customWidth="1"/>
    <col min="7180" max="7180" width="9.875" style="177" customWidth="1"/>
    <col min="7181" max="7181" width="5.125" style="177" customWidth="1"/>
    <col min="7182" max="7182" width="9.875" style="177" customWidth="1"/>
    <col min="7183" max="7183" width="5" style="177" customWidth="1"/>
    <col min="7184" max="7184" width="9.875" style="177" customWidth="1"/>
    <col min="7185" max="7185" width="5" style="177" customWidth="1"/>
    <col min="7186" max="7186" width="9.875" style="177" customWidth="1"/>
    <col min="7187" max="7187" width="5.5" style="177" customWidth="1"/>
    <col min="7188" max="7188" width="9.625" style="177" customWidth="1"/>
    <col min="7189" max="7189" width="8.75" style="177" bestFit="1" customWidth="1"/>
    <col min="7190" max="7190" width="9" style="177"/>
    <col min="7191" max="7195" width="0" style="177" hidden="1" customWidth="1"/>
    <col min="7196" max="7424" width="9" style="177"/>
    <col min="7425" max="7425" width="4" style="177" customWidth="1"/>
    <col min="7426" max="7426" width="15" style="177" customWidth="1"/>
    <col min="7427" max="7427" width="5" style="177" customWidth="1"/>
    <col min="7428" max="7428" width="9.875" style="177" customWidth="1"/>
    <col min="7429" max="7429" width="5" style="177" customWidth="1"/>
    <col min="7430" max="7430" width="9.875" style="177" customWidth="1"/>
    <col min="7431" max="7431" width="5" style="177" customWidth="1"/>
    <col min="7432" max="7432" width="9.875" style="177" customWidth="1"/>
    <col min="7433" max="7433" width="5" style="177" customWidth="1"/>
    <col min="7434" max="7434" width="9.875" style="177" customWidth="1"/>
    <col min="7435" max="7435" width="5" style="177" customWidth="1"/>
    <col min="7436" max="7436" width="9.875" style="177" customWidth="1"/>
    <col min="7437" max="7437" width="5.125" style="177" customWidth="1"/>
    <col min="7438" max="7438" width="9.875" style="177" customWidth="1"/>
    <col min="7439" max="7439" width="5" style="177" customWidth="1"/>
    <col min="7440" max="7440" width="9.875" style="177" customWidth="1"/>
    <col min="7441" max="7441" width="5" style="177" customWidth="1"/>
    <col min="7442" max="7442" width="9.875" style="177" customWidth="1"/>
    <col min="7443" max="7443" width="5.5" style="177" customWidth="1"/>
    <col min="7444" max="7444" width="9.625" style="177" customWidth="1"/>
    <col min="7445" max="7445" width="8.75" style="177" bestFit="1" customWidth="1"/>
    <col min="7446" max="7446" width="9" style="177"/>
    <col min="7447" max="7451" width="0" style="177" hidden="1" customWidth="1"/>
    <col min="7452" max="7680" width="9" style="177"/>
    <col min="7681" max="7681" width="4" style="177" customWidth="1"/>
    <col min="7682" max="7682" width="15" style="177" customWidth="1"/>
    <col min="7683" max="7683" width="5" style="177" customWidth="1"/>
    <col min="7684" max="7684" width="9.875" style="177" customWidth="1"/>
    <col min="7685" max="7685" width="5" style="177" customWidth="1"/>
    <col min="7686" max="7686" width="9.875" style="177" customWidth="1"/>
    <col min="7687" max="7687" width="5" style="177" customWidth="1"/>
    <col min="7688" max="7688" width="9.875" style="177" customWidth="1"/>
    <col min="7689" max="7689" width="5" style="177" customWidth="1"/>
    <col min="7690" max="7690" width="9.875" style="177" customWidth="1"/>
    <col min="7691" max="7691" width="5" style="177" customWidth="1"/>
    <col min="7692" max="7692" width="9.875" style="177" customWidth="1"/>
    <col min="7693" max="7693" width="5.125" style="177" customWidth="1"/>
    <col min="7694" max="7694" width="9.875" style="177" customWidth="1"/>
    <col min="7695" max="7695" width="5" style="177" customWidth="1"/>
    <col min="7696" max="7696" width="9.875" style="177" customWidth="1"/>
    <col min="7697" max="7697" width="5" style="177" customWidth="1"/>
    <col min="7698" max="7698" width="9.875" style="177" customWidth="1"/>
    <col min="7699" max="7699" width="5.5" style="177" customWidth="1"/>
    <col min="7700" max="7700" width="9.625" style="177" customWidth="1"/>
    <col min="7701" max="7701" width="8.75" style="177" bestFit="1" customWidth="1"/>
    <col min="7702" max="7702" width="9" style="177"/>
    <col min="7703" max="7707" width="0" style="177" hidden="1" customWidth="1"/>
    <col min="7708" max="7936" width="9" style="177"/>
    <col min="7937" max="7937" width="4" style="177" customWidth="1"/>
    <col min="7938" max="7938" width="15" style="177" customWidth="1"/>
    <col min="7939" max="7939" width="5" style="177" customWidth="1"/>
    <col min="7940" max="7940" width="9.875" style="177" customWidth="1"/>
    <col min="7941" max="7941" width="5" style="177" customWidth="1"/>
    <col min="7942" max="7942" width="9.875" style="177" customWidth="1"/>
    <col min="7943" max="7943" width="5" style="177" customWidth="1"/>
    <col min="7944" max="7944" width="9.875" style="177" customWidth="1"/>
    <col min="7945" max="7945" width="5" style="177" customWidth="1"/>
    <col min="7946" max="7946" width="9.875" style="177" customWidth="1"/>
    <col min="7947" max="7947" width="5" style="177" customWidth="1"/>
    <col min="7948" max="7948" width="9.875" style="177" customWidth="1"/>
    <col min="7949" max="7949" width="5.125" style="177" customWidth="1"/>
    <col min="7950" max="7950" width="9.875" style="177" customWidth="1"/>
    <col min="7951" max="7951" width="5" style="177" customWidth="1"/>
    <col min="7952" max="7952" width="9.875" style="177" customWidth="1"/>
    <col min="7953" max="7953" width="5" style="177" customWidth="1"/>
    <col min="7954" max="7954" width="9.875" style="177" customWidth="1"/>
    <col min="7955" max="7955" width="5.5" style="177" customWidth="1"/>
    <col min="7956" max="7956" width="9.625" style="177" customWidth="1"/>
    <col min="7957" max="7957" width="8.75" style="177" bestFit="1" customWidth="1"/>
    <col min="7958" max="7958" width="9" style="177"/>
    <col min="7959" max="7963" width="0" style="177" hidden="1" customWidth="1"/>
    <col min="7964" max="8192" width="9" style="177"/>
    <col min="8193" max="8193" width="4" style="177" customWidth="1"/>
    <col min="8194" max="8194" width="15" style="177" customWidth="1"/>
    <col min="8195" max="8195" width="5" style="177" customWidth="1"/>
    <col min="8196" max="8196" width="9.875" style="177" customWidth="1"/>
    <col min="8197" max="8197" width="5" style="177" customWidth="1"/>
    <col min="8198" max="8198" width="9.875" style="177" customWidth="1"/>
    <col min="8199" max="8199" width="5" style="177" customWidth="1"/>
    <col min="8200" max="8200" width="9.875" style="177" customWidth="1"/>
    <col min="8201" max="8201" width="5" style="177" customWidth="1"/>
    <col min="8202" max="8202" width="9.875" style="177" customWidth="1"/>
    <col min="8203" max="8203" width="5" style="177" customWidth="1"/>
    <col min="8204" max="8204" width="9.875" style="177" customWidth="1"/>
    <col min="8205" max="8205" width="5.125" style="177" customWidth="1"/>
    <col min="8206" max="8206" width="9.875" style="177" customWidth="1"/>
    <col min="8207" max="8207" width="5" style="177" customWidth="1"/>
    <col min="8208" max="8208" width="9.875" style="177" customWidth="1"/>
    <col min="8209" max="8209" width="5" style="177" customWidth="1"/>
    <col min="8210" max="8210" width="9.875" style="177" customWidth="1"/>
    <col min="8211" max="8211" width="5.5" style="177" customWidth="1"/>
    <col min="8212" max="8212" width="9.625" style="177" customWidth="1"/>
    <col min="8213" max="8213" width="8.75" style="177" bestFit="1" customWidth="1"/>
    <col min="8214" max="8214" width="9" style="177"/>
    <col min="8215" max="8219" width="0" style="177" hidden="1" customWidth="1"/>
    <col min="8220" max="8448" width="9" style="177"/>
    <col min="8449" max="8449" width="4" style="177" customWidth="1"/>
    <col min="8450" max="8450" width="15" style="177" customWidth="1"/>
    <col min="8451" max="8451" width="5" style="177" customWidth="1"/>
    <col min="8452" max="8452" width="9.875" style="177" customWidth="1"/>
    <col min="8453" max="8453" width="5" style="177" customWidth="1"/>
    <col min="8454" max="8454" width="9.875" style="177" customWidth="1"/>
    <col min="8455" max="8455" width="5" style="177" customWidth="1"/>
    <col min="8456" max="8456" width="9.875" style="177" customWidth="1"/>
    <col min="8457" max="8457" width="5" style="177" customWidth="1"/>
    <col min="8458" max="8458" width="9.875" style="177" customWidth="1"/>
    <col min="8459" max="8459" width="5" style="177" customWidth="1"/>
    <col min="8460" max="8460" width="9.875" style="177" customWidth="1"/>
    <col min="8461" max="8461" width="5.125" style="177" customWidth="1"/>
    <col min="8462" max="8462" width="9.875" style="177" customWidth="1"/>
    <col min="8463" max="8463" width="5" style="177" customWidth="1"/>
    <col min="8464" max="8464" width="9.875" style="177" customWidth="1"/>
    <col min="8465" max="8465" width="5" style="177" customWidth="1"/>
    <col min="8466" max="8466" width="9.875" style="177" customWidth="1"/>
    <col min="8467" max="8467" width="5.5" style="177" customWidth="1"/>
    <col min="8468" max="8468" width="9.625" style="177" customWidth="1"/>
    <col min="8469" max="8469" width="8.75" style="177" bestFit="1" customWidth="1"/>
    <col min="8470" max="8470" width="9" style="177"/>
    <col min="8471" max="8475" width="0" style="177" hidden="1" customWidth="1"/>
    <col min="8476" max="8704" width="9" style="177"/>
    <col min="8705" max="8705" width="4" style="177" customWidth="1"/>
    <col min="8706" max="8706" width="15" style="177" customWidth="1"/>
    <col min="8707" max="8707" width="5" style="177" customWidth="1"/>
    <col min="8708" max="8708" width="9.875" style="177" customWidth="1"/>
    <col min="8709" max="8709" width="5" style="177" customWidth="1"/>
    <col min="8710" max="8710" width="9.875" style="177" customWidth="1"/>
    <col min="8711" max="8711" width="5" style="177" customWidth="1"/>
    <col min="8712" max="8712" width="9.875" style="177" customWidth="1"/>
    <col min="8713" max="8713" width="5" style="177" customWidth="1"/>
    <col min="8714" max="8714" width="9.875" style="177" customWidth="1"/>
    <col min="8715" max="8715" width="5" style="177" customWidth="1"/>
    <col min="8716" max="8716" width="9.875" style="177" customWidth="1"/>
    <col min="8717" max="8717" width="5.125" style="177" customWidth="1"/>
    <col min="8718" max="8718" width="9.875" style="177" customWidth="1"/>
    <col min="8719" max="8719" width="5" style="177" customWidth="1"/>
    <col min="8720" max="8720" width="9.875" style="177" customWidth="1"/>
    <col min="8721" max="8721" width="5" style="177" customWidth="1"/>
    <col min="8722" max="8722" width="9.875" style="177" customWidth="1"/>
    <col min="8723" max="8723" width="5.5" style="177" customWidth="1"/>
    <col min="8724" max="8724" width="9.625" style="177" customWidth="1"/>
    <col min="8725" max="8725" width="8.75" style="177" bestFit="1" customWidth="1"/>
    <col min="8726" max="8726" width="9" style="177"/>
    <col min="8727" max="8731" width="0" style="177" hidden="1" customWidth="1"/>
    <col min="8732" max="8960" width="9" style="177"/>
    <col min="8961" max="8961" width="4" style="177" customWidth="1"/>
    <col min="8962" max="8962" width="15" style="177" customWidth="1"/>
    <col min="8963" max="8963" width="5" style="177" customWidth="1"/>
    <col min="8964" max="8964" width="9.875" style="177" customWidth="1"/>
    <col min="8965" max="8965" width="5" style="177" customWidth="1"/>
    <col min="8966" max="8966" width="9.875" style="177" customWidth="1"/>
    <col min="8967" max="8967" width="5" style="177" customWidth="1"/>
    <col min="8968" max="8968" width="9.875" style="177" customWidth="1"/>
    <col min="8969" max="8969" width="5" style="177" customWidth="1"/>
    <col min="8970" max="8970" width="9.875" style="177" customWidth="1"/>
    <col min="8971" max="8971" width="5" style="177" customWidth="1"/>
    <col min="8972" max="8972" width="9.875" style="177" customWidth="1"/>
    <col min="8973" max="8973" width="5.125" style="177" customWidth="1"/>
    <col min="8974" max="8974" width="9.875" style="177" customWidth="1"/>
    <col min="8975" max="8975" width="5" style="177" customWidth="1"/>
    <col min="8976" max="8976" width="9.875" style="177" customWidth="1"/>
    <col min="8977" max="8977" width="5" style="177" customWidth="1"/>
    <col min="8978" max="8978" width="9.875" style="177" customWidth="1"/>
    <col min="8979" max="8979" width="5.5" style="177" customWidth="1"/>
    <col min="8980" max="8980" width="9.625" style="177" customWidth="1"/>
    <col min="8981" max="8981" width="8.75" style="177" bestFit="1" customWidth="1"/>
    <col min="8982" max="8982" width="9" style="177"/>
    <col min="8983" max="8987" width="0" style="177" hidden="1" customWidth="1"/>
    <col min="8988" max="9216" width="9" style="177"/>
    <col min="9217" max="9217" width="4" style="177" customWidth="1"/>
    <col min="9218" max="9218" width="15" style="177" customWidth="1"/>
    <col min="9219" max="9219" width="5" style="177" customWidth="1"/>
    <col min="9220" max="9220" width="9.875" style="177" customWidth="1"/>
    <col min="9221" max="9221" width="5" style="177" customWidth="1"/>
    <col min="9222" max="9222" width="9.875" style="177" customWidth="1"/>
    <col min="9223" max="9223" width="5" style="177" customWidth="1"/>
    <col min="9224" max="9224" width="9.875" style="177" customWidth="1"/>
    <col min="9225" max="9225" width="5" style="177" customWidth="1"/>
    <col min="9226" max="9226" width="9.875" style="177" customWidth="1"/>
    <col min="9227" max="9227" width="5" style="177" customWidth="1"/>
    <col min="9228" max="9228" width="9.875" style="177" customWidth="1"/>
    <col min="9229" max="9229" width="5.125" style="177" customWidth="1"/>
    <col min="9230" max="9230" width="9.875" style="177" customWidth="1"/>
    <col min="9231" max="9231" width="5" style="177" customWidth="1"/>
    <col min="9232" max="9232" width="9.875" style="177" customWidth="1"/>
    <col min="9233" max="9233" width="5" style="177" customWidth="1"/>
    <col min="9234" max="9234" width="9.875" style="177" customWidth="1"/>
    <col min="9235" max="9235" width="5.5" style="177" customWidth="1"/>
    <col min="9236" max="9236" width="9.625" style="177" customWidth="1"/>
    <col min="9237" max="9237" width="8.75" style="177" bestFit="1" customWidth="1"/>
    <col min="9238" max="9238" width="9" style="177"/>
    <col min="9239" max="9243" width="0" style="177" hidden="1" customWidth="1"/>
    <col min="9244" max="9472" width="9" style="177"/>
    <col min="9473" max="9473" width="4" style="177" customWidth="1"/>
    <col min="9474" max="9474" width="15" style="177" customWidth="1"/>
    <col min="9475" max="9475" width="5" style="177" customWidth="1"/>
    <col min="9476" max="9476" width="9.875" style="177" customWidth="1"/>
    <col min="9477" max="9477" width="5" style="177" customWidth="1"/>
    <col min="9478" max="9478" width="9.875" style="177" customWidth="1"/>
    <col min="9479" max="9479" width="5" style="177" customWidth="1"/>
    <col min="9480" max="9480" width="9.875" style="177" customWidth="1"/>
    <col min="9481" max="9481" width="5" style="177" customWidth="1"/>
    <col min="9482" max="9482" width="9.875" style="177" customWidth="1"/>
    <col min="9483" max="9483" width="5" style="177" customWidth="1"/>
    <col min="9484" max="9484" width="9.875" style="177" customWidth="1"/>
    <col min="9485" max="9485" width="5.125" style="177" customWidth="1"/>
    <col min="9486" max="9486" width="9.875" style="177" customWidth="1"/>
    <col min="9487" max="9487" width="5" style="177" customWidth="1"/>
    <col min="9488" max="9488" width="9.875" style="177" customWidth="1"/>
    <col min="9489" max="9489" width="5" style="177" customWidth="1"/>
    <col min="9490" max="9490" width="9.875" style="177" customWidth="1"/>
    <col min="9491" max="9491" width="5.5" style="177" customWidth="1"/>
    <col min="9492" max="9492" width="9.625" style="177" customWidth="1"/>
    <col min="9493" max="9493" width="8.75" style="177" bestFit="1" customWidth="1"/>
    <col min="9494" max="9494" width="9" style="177"/>
    <col min="9495" max="9499" width="0" style="177" hidden="1" customWidth="1"/>
    <col min="9500" max="9728" width="9" style="177"/>
    <col min="9729" max="9729" width="4" style="177" customWidth="1"/>
    <col min="9730" max="9730" width="15" style="177" customWidth="1"/>
    <col min="9731" max="9731" width="5" style="177" customWidth="1"/>
    <col min="9732" max="9732" width="9.875" style="177" customWidth="1"/>
    <col min="9733" max="9733" width="5" style="177" customWidth="1"/>
    <col min="9734" max="9734" width="9.875" style="177" customWidth="1"/>
    <col min="9735" max="9735" width="5" style="177" customWidth="1"/>
    <col min="9736" max="9736" width="9.875" style="177" customWidth="1"/>
    <col min="9737" max="9737" width="5" style="177" customWidth="1"/>
    <col min="9738" max="9738" width="9.875" style="177" customWidth="1"/>
    <col min="9739" max="9739" width="5" style="177" customWidth="1"/>
    <col min="9740" max="9740" width="9.875" style="177" customWidth="1"/>
    <col min="9741" max="9741" width="5.125" style="177" customWidth="1"/>
    <col min="9742" max="9742" width="9.875" style="177" customWidth="1"/>
    <col min="9743" max="9743" width="5" style="177" customWidth="1"/>
    <col min="9744" max="9744" width="9.875" style="177" customWidth="1"/>
    <col min="9745" max="9745" width="5" style="177" customWidth="1"/>
    <col min="9746" max="9746" width="9.875" style="177" customWidth="1"/>
    <col min="9747" max="9747" width="5.5" style="177" customWidth="1"/>
    <col min="9748" max="9748" width="9.625" style="177" customWidth="1"/>
    <col min="9749" max="9749" width="8.75" style="177" bestFit="1" customWidth="1"/>
    <col min="9750" max="9750" width="9" style="177"/>
    <col min="9751" max="9755" width="0" style="177" hidden="1" customWidth="1"/>
    <col min="9756" max="9984" width="9" style="177"/>
    <col min="9985" max="9985" width="4" style="177" customWidth="1"/>
    <col min="9986" max="9986" width="15" style="177" customWidth="1"/>
    <col min="9987" max="9987" width="5" style="177" customWidth="1"/>
    <col min="9988" max="9988" width="9.875" style="177" customWidth="1"/>
    <col min="9989" max="9989" width="5" style="177" customWidth="1"/>
    <col min="9990" max="9990" width="9.875" style="177" customWidth="1"/>
    <col min="9991" max="9991" width="5" style="177" customWidth="1"/>
    <col min="9992" max="9992" width="9.875" style="177" customWidth="1"/>
    <col min="9993" max="9993" width="5" style="177" customWidth="1"/>
    <col min="9994" max="9994" width="9.875" style="177" customWidth="1"/>
    <col min="9995" max="9995" width="5" style="177" customWidth="1"/>
    <col min="9996" max="9996" width="9.875" style="177" customWidth="1"/>
    <col min="9997" max="9997" width="5.125" style="177" customWidth="1"/>
    <col min="9998" max="9998" width="9.875" style="177" customWidth="1"/>
    <col min="9999" max="9999" width="5" style="177" customWidth="1"/>
    <col min="10000" max="10000" width="9.875" style="177" customWidth="1"/>
    <col min="10001" max="10001" width="5" style="177" customWidth="1"/>
    <col min="10002" max="10002" width="9.875" style="177" customWidth="1"/>
    <col min="10003" max="10003" width="5.5" style="177" customWidth="1"/>
    <col min="10004" max="10004" width="9.625" style="177" customWidth="1"/>
    <col min="10005" max="10005" width="8.75" style="177" bestFit="1" customWidth="1"/>
    <col min="10006" max="10006" width="9" style="177"/>
    <col min="10007" max="10011" width="0" style="177" hidden="1" customWidth="1"/>
    <col min="10012" max="10240" width="9" style="177"/>
    <col min="10241" max="10241" width="4" style="177" customWidth="1"/>
    <col min="10242" max="10242" width="15" style="177" customWidth="1"/>
    <col min="10243" max="10243" width="5" style="177" customWidth="1"/>
    <col min="10244" max="10244" width="9.875" style="177" customWidth="1"/>
    <col min="10245" max="10245" width="5" style="177" customWidth="1"/>
    <col min="10246" max="10246" width="9.875" style="177" customWidth="1"/>
    <col min="10247" max="10247" width="5" style="177" customWidth="1"/>
    <col min="10248" max="10248" width="9.875" style="177" customWidth="1"/>
    <col min="10249" max="10249" width="5" style="177" customWidth="1"/>
    <col min="10250" max="10250" width="9.875" style="177" customWidth="1"/>
    <col min="10251" max="10251" width="5" style="177" customWidth="1"/>
    <col min="10252" max="10252" width="9.875" style="177" customWidth="1"/>
    <col min="10253" max="10253" width="5.125" style="177" customWidth="1"/>
    <col min="10254" max="10254" width="9.875" style="177" customWidth="1"/>
    <col min="10255" max="10255" width="5" style="177" customWidth="1"/>
    <col min="10256" max="10256" width="9.875" style="177" customWidth="1"/>
    <col min="10257" max="10257" width="5" style="177" customWidth="1"/>
    <col min="10258" max="10258" width="9.875" style="177" customWidth="1"/>
    <col min="10259" max="10259" width="5.5" style="177" customWidth="1"/>
    <col min="10260" max="10260" width="9.625" style="177" customWidth="1"/>
    <col min="10261" max="10261" width="8.75" style="177" bestFit="1" customWidth="1"/>
    <col min="10262" max="10262" width="9" style="177"/>
    <col min="10263" max="10267" width="0" style="177" hidden="1" customWidth="1"/>
    <col min="10268" max="10496" width="9" style="177"/>
    <col min="10497" max="10497" width="4" style="177" customWidth="1"/>
    <col min="10498" max="10498" width="15" style="177" customWidth="1"/>
    <col min="10499" max="10499" width="5" style="177" customWidth="1"/>
    <col min="10500" max="10500" width="9.875" style="177" customWidth="1"/>
    <col min="10501" max="10501" width="5" style="177" customWidth="1"/>
    <col min="10502" max="10502" width="9.875" style="177" customWidth="1"/>
    <col min="10503" max="10503" width="5" style="177" customWidth="1"/>
    <col min="10504" max="10504" width="9.875" style="177" customWidth="1"/>
    <col min="10505" max="10505" width="5" style="177" customWidth="1"/>
    <col min="10506" max="10506" width="9.875" style="177" customWidth="1"/>
    <col min="10507" max="10507" width="5" style="177" customWidth="1"/>
    <col min="10508" max="10508" width="9.875" style="177" customWidth="1"/>
    <col min="10509" max="10509" width="5.125" style="177" customWidth="1"/>
    <col min="10510" max="10510" width="9.875" style="177" customWidth="1"/>
    <col min="10511" max="10511" width="5" style="177" customWidth="1"/>
    <col min="10512" max="10512" width="9.875" style="177" customWidth="1"/>
    <col min="10513" max="10513" width="5" style="177" customWidth="1"/>
    <col min="10514" max="10514" width="9.875" style="177" customWidth="1"/>
    <col min="10515" max="10515" width="5.5" style="177" customWidth="1"/>
    <col min="10516" max="10516" width="9.625" style="177" customWidth="1"/>
    <col min="10517" max="10517" width="8.75" style="177" bestFit="1" customWidth="1"/>
    <col min="10518" max="10518" width="9" style="177"/>
    <col min="10519" max="10523" width="0" style="177" hidden="1" customWidth="1"/>
    <col min="10524" max="10752" width="9" style="177"/>
    <col min="10753" max="10753" width="4" style="177" customWidth="1"/>
    <col min="10754" max="10754" width="15" style="177" customWidth="1"/>
    <col min="10755" max="10755" width="5" style="177" customWidth="1"/>
    <col min="10756" max="10756" width="9.875" style="177" customWidth="1"/>
    <col min="10757" max="10757" width="5" style="177" customWidth="1"/>
    <col min="10758" max="10758" width="9.875" style="177" customWidth="1"/>
    <col min="10759" max="10759" width="5" style="177" customWidth="1"/>
    <col min="10760" max="10760" width="9.875" style="177" customWidth="1"/>
    <col min="10761" max="10761" width="5" style="177" customWidth="1"/>
    <col min="10762" max="10762" width="9.875" style="177" customWidth="1"/>
    <col min="10763" max="10763" width="5" style="177" customWidth="1"/>
    <col min="10764" max="10764" width="9.875" style="177" customWidth="1"/>
    <col min="10765" max="10765" width="5.125" style="177" customWidth="1"/>
    <col min="10766" max="10766" width="9.875" style="177" customWidth="1"/>
    <col min="10767" max="10767" width="5" style="177" customWidth="1"/>
    <col min="10768" max="10768" width="9.875" style="177" customWidth="1"/>
    <col min="10769" max="10769" width="5" style="177" customWidth="1"/>
    <col min="10770" max="10770" width="9.875" style="177" customWidth="1"/>
    <col min="10771" max="10771" width="5.5" style="177" customWidth="1"/>
    <col min="10772" max="10772" width="9.625" style="177" customWidth="1"/>
    <col min="10773" max="10773" width="8.75" style="177" bestFit="1" customWidth="1"/>
    <col min="10774" max="10774" width="9" style="177"/>
    <col min="10775" max="10779" width="0" style="177" hidden="1" customWidth="1"/>
    <col min="10780" max="11008" width="9" style="177"/>
    <col min="11009" max="11009" width="4" style="177" customWidth="1"/>
    <col min="11010" max="11010" width="15" style="177" customWidth="1"/>
    <col min="11011" max="11011" width="5" style="177" customWidth="1"/>
    <col min="11012" max="11012" width="9.875" style="177" customWidth="1"/>
    <col min="11013" max="11013" width="5" style="177" customWidth="1"/>
    <col min="11014" max="11014" width="9.875" style="177" customWidth="1"/>
    <col min="11015" max="11015" width="5" style="177" customWidth="1"/>
    <col min="11016" max="11016" width="9.875" style="177" customWidth="1"/>
    <col min="11017" max="11017" width="5" style="177" customWidth="1"/>
    <col min="11018" max="11018" width="9.875" style="177" customWidth="1"/>
    <col min="11019" max="11019" width="5" style="177" customWidth="1"/>
    <col min="11020" max="11020" width="9.875" style="177" customWidth="1"/>
    <col min="11021" max="11021" width="5.125" style="177" customWidth="1"/>
    <col min="11022" max="11022" width="9.875" style="177" customWidth="1"/>
    <col min="11023" max="11023" width="5" style="177" customWidth="1"/>
    <col min="11024" max="11024" width="9.875" style="177" customWidth="1"/>
    <col min="11025" max="11025" width="5" style="177" customWidth="1"/>
    <col min="11026" max="11026" width="9.875" style="177" customWidth="1"/>
    <col min="11027" max="11027" width="5.5" style="177" customWidth="1"/>
    <col min="11028" max="11028" width="9.625" style="177" customWidth="1"/>
    <col min="11029" max="11029" width="8.75" style="177" bestFit="1" customWidth="1"/>
    <col min="11030" max="11030" width="9" style="177"/>
    <col min="11031" max="11035" width="0" style="177" hidden="1" customWidth="1"/>
    <col min="11036" max="11264" width="9" style="177"/>
    <col min="11265" max="11265" width="4" style="177" customWidth="1"/>
    <col min="11266" max="11266" width="15" style="177" customWidth="1"/>
    <col min="11267" max="11267" width="5" style="177" customWidth="1"/>
    <col min="11268" max="11268" width="9.875" style="177" customWidth="1"/>
    <col min="11269" max="11269" width="5" style="177" customWidth="1"/>
    <col min="11270" max="11270" width="9.875" style="177" customWidth="1"/>
    <col min="11271" max="11271" width="5" style="177" customWidth="1"/>
    <col min="11272" max="11272" width="9.875" style="177" customWidth="1"/>
    <col min="11273" max="11273" width="5" style="177" customWidth="1"/>
    <col min="11274" max="11274" width="9.875" style="177" customWidth="1"/>
    <col min="11275" max="11275" width="5" style="177" customWidth="1"/>
    <col min="11276" max="11276" width="9.875" style="177" customWidth="1"/>
    <col min="11277" max="11277" width="5.125" style="177" customWidth="1"/>
    <col min="11278" max="11278" width="9.875" style="177" customWidth="1"/>
    <col min="11279" max="11279" width="5" style="177" customWidth="1"/>
    <col min="11280" max="11280" width="9.875" style="177" customWidth="1"/>
    <col min="11281" max="11281" width="5" style="177" customWidth="1"/>
    <col min="11282" max="11282" width="9.875" style="177" customWidth="1"/>
    <col min="11283" max="11283" width="5.5" style="177" customWidth="1"/>
    <col min="11284" max="11284" width="9.625" style="177" customWidth="1"/>
    <col min="11285" max="11285" width="8.75" style="177" bestFit="1" customWidth="1"/>
    <col min="11286" max="11286" width="9" style="177"/>
    <col min="11287" max="11291" width="0" style="177" hidden="1" customWidth="1"/>
    <col min="11292" max="11520" width="9" style="177"/>
    <col min="11521" max="11521" width="4" style="177" customWidth="1"/>
    <col min="11522" max="11522" width="15" style="177" customWidth="1"/>
    <col min="11523" max="11523" width="5" style="177" customWidth="1"/>
    <col min="11524" max="11524" width="9.875" style="177" customWidth="1"/>
    <col min="11525" max="11525" width="5" style="177" customWidth="1"/>
    <col min="11526" max="11526" width="9.875" style="177" customWidth="1"/>
    <col min="11527" max="11527" width="5" style="177" customWidth="1"/>
    <col min="11528" max="11528" width="9.875" style="177" customWidth="1"/>
    <col min="11529" max="11529" width="5" style="177" customWidth="1"/>
    <col min="11530" max="11530" width="9.875" style="177" customWidth="1"/>
    <col min="11531" max="11531" width="5" style="177" customWidth="1"/>
    <col min="11532" max="11532" width="9.875" style="177" customWidth="1"/>
    <col min="11533" max="11533" width="5.125" style="177" customWidth="1"/>
    <col min="11534" max="11534" width="9.875" style="177" customWidth="1"/>
    <col min="11535" max="11535" width="5" style="177" customWidth="1"/>
    <col min="11536" max="11536" width="9.875" style="177" customWidth="1"/>
    <col min="11537" max="11537" width="5" style="177" customWidth="1"/>
    <col min="11538" max="11538" width="9.875" style="177" customWidth="1"/>
    <col min="11539" max="11539" width="5.5" style="177" customWidth="1"/>
    <col min="11540" max="11540" width="9.625" style="177" customWidth="1"/>
    <col min="11541" max="11541" width="8.75" style="177" bestFit="1" customWidth="1"/>
    <col min="11542" max="11542" width="9" style="177"/>
    <col min="11543" max="11547" width="0" style="177" hidden="1" customWidth="1"/>
    <col min="11548" max="11776" width="9" style="177"/>
    <col min="11777" max="11777" width="4" style="177" customWidth="1"/>
    <col min="11778" max="11778" width="15" style="177" customWidth="1"/>
    <col min="11779" max="11779" width="5" style="177" customWidth="1"/>
    <col min="11780" max="11780" width="9.875" style="177" customWidth="1"/>
    <col min="11781" max="11781" width="5" style="177" customWidth="1"/>
    <col min="11782" max="11782" width="9.875" style="177" customWidth="1"/>
    <col min="11783" max="11783" width="5" style="177" customWidth="1"/>
    <col min="11784" max="11784" width="9.875" style="177" customWidth="1"/>
    <col min="11785" max="11785" width="5" style="177" customWidth="1"/>
    <col min="11786" max="11786" width="9.875" style="177" customWidth="1"/>
    <col min="11787" max="11787" width="5" style="177" customWidth="1"/>
    <col min="11788" max="11788" width="9.875" style="177" customWidth="1"/>
    <col min="11789" max="11789" width="5.125" style="177" customWidth="1"/>
    <col min="11790" max="11790" width="9.875" style="177" customWidth="1"/>
    <col min="11791" max="11791" width="5" style="177" customWidth="1"/>
    <col min="11792" max="11792" width="9.875" style="177" customWidth="1"/>
    <col min="11793" max="11793" width="5" style="177" customWidth="1"/>
    <col min="11794" max="11794" width="9.875" style="177" customWidth="1"/>
    <col min="11795" max="11795" width="5.5" style="177" customWidth="1"/>
    <col min="11796" max="11796" width="9.625" style="177" customWidth="1"/>
    <col min="11797" max="11797" width="8.75" style="177" bestFit="1" customWidth="1"/>
    <col min="11798" max="11798" width="9" style="177"/>
    <col min="11799" max="11803" width="0" style="177" hidden="1" customWidth="1"/>
    <col min="11804" max="12032" width="9" style="177"/>
    <col min="12033" max="12033" width="4" style="177" customWidth="1"/>
    <col min="12034" max="12034" width="15" style="177" customWidth="1"/>
    <col min="12035" max="12035" width="5" style="177" customWidth="1"/>
    <col min="12036" max="12036" width="9.875" style="177" customWidth="1"/>
    <col min="12037" max="12037" width="5" style="177" customWidth="1"/>
    <col min="12038" max="12038" width="9.875" style="177" customWidth="1"/>
    <col min="12039" max="12039" width="5" style="177" customWidth="1"/>
    <col min="12040" max="12040" width="9.875" style="177" customWidth="1"/>
    <col min="12041" max="12041" width="5" style="177" customWidth="1"/>
    <col min="12042" max="12042" width="9.875" style="177" customWidth="1"/>
    <col min="12043" max="12043" width="5" style="177" customWidth="1"/>
    <col min="12044" max="12044" width="9.875" style="177" customWidth="1"/>
    <col min="12045" max="12045" width="5.125" style="177" customWidth="1"/>
    <col min="12046" max="12046" width="9.875" style="177" customWidth="1"/>
    <col min="12047" max="12047" width="5" style="177" customWidth="1"/>
    <col min="12048" max="12048" width="9.875" style="177" customWidth="1"/>
    <col min="12049" max="12049" width="5" style="177" customWidth="1"/>
    <col min="12050" max="12050" width="9.875" style="177" customWidth="1"/>
    <col min="12051" max="12051" width="5.5" style="177" customWidth="1"/>
    <col min="12052" max="12052" width="9.625" style="177" customWidth="1"/>
    <col min="12053" max="12053" width="8.75" style="177" bestFit="1" customWidth="1"/>
    <col min="12054" max="12054" width="9" style="177"/>
    <col min="12055" max="12059" width="0" style="177" hidden="1" customWidth="1"/>
    <col min="12060" max="12288" width="9" style="177"/>
    <col min="12289" max="12289" width="4" style="177" customWidth="1"/>
    <col min="12290" max="12290" width="15" style="177" customWidth="1"/>
    <col min="12291" max="12291" width="5" style="177" customWidth="1"/>
    <col min="12292" max="12292" width="9.875" style="177" customWidth="1"/>
    <col min="12293" max="12293" width="5" style="177" customWidth="1"/>
    <col min="12294" max="12294" width="9.875" style="177" customWidth="1"/>
    <col min="12295" max="12295" width="5" style="177" customWidth="1"/>
    <col min="12296" max="12296" width="9.875" style="177" customWidth="1"/>
    <col min="12297" max="12297" width="5" style="177" customWidth="1"/>
    <col min="12298" max="12298" width="9.875" style="177" customWidth="1"/>
    <col min="12299" max="12299" width="5" style="177" customWidth="1"/>
    <col min="12300" max="12300" width="9.875" style="177" customWidth="1"/>
    <col min="12301" max="12301" width="5.125" style="177" customWidth="1"/>
    <col min="12302" max="12302" width="9.875" style="177" customWidth="1"/>
    <col min="12303" max="12303" width="5" style="177" customWidth="1"/>
    <col min="12304" max="12304" width="9.875" style="177" customWidth="1"/>
    <col min="12305" max="12305" width="5" style="177" customWidth="1"/>
    <col min="12306" max="12306" width="9.875" style="177" customWidth="1"/>
    <col min="12307" max="12307" width="5.5" style="177" customWidth="1"/>
    <col min="12308" max="12308" width="9.625" style="177" customWidth="1"/>
    <col min="12309" max="12309" width="8.75" style="177" bestFit="1" customWidth="1"/>
    <col min="12310" max="12310" width="9" style="177"/>
    <col min="12311" max="12315" width="0" style="177" hidden="1" customWidth="1"/>
    <col min="12316" max="12544" width="9" style="177"/>
    <col min="12545" max="12545" width="4" style="177" customWidth="1"/>
    <col min="12546" max="12546" width="15" style="177" customWidth="1"/>
    <col min="12547" max="12547" width="5" style="177" customWidth="1"/>
    <col min="12548" max="12548" width="9.875" style="177" customWidth="1"/>
    <col min="12549" max="12549" width="5" style="177" customWidth="1"/>
    <col min="12550" max="12550" width="9.875" style="177" customWidth="1"/>
    <col min="12551" max="12551" width="5" style="177" customWidth="1"/>
    <col min="12552" max="12552" width="9.875" style="177" customWidth="1"/>
    <col min="12553" max="12553" width="5" style="177" customWidth="1"/>
    <col min="12554" max="12554" width="9.875" style="177" customWidth="1"/>
    <col min="12555" max="12555" width="5" style="177" customWidth="1"/>
    <col min="12556" max="12556" width="9.875" style="177" customWidth="1"/>
    <col min="12557" max="12557" width="5.125" style="177" customWidth="1"/>
    <col min="12558" max="12558" width="9.875" style="177" customWidth="1"/>
    <col min="12559" max="12559" width="5" style="177" customWidth="1"/>
    <col min="12560" max="12560" width="9.875" style="177" customWidth="1"/>
    <col min="12561" max="12561" width="5" style="177" customWidth="1"/>
    <col min="12562" max="12562" width="9.875" style="177" customWidth="1"/>
    <col min="12563" max="12563" width="5.5" style="177" customWidth="1"/>
    <col min="12564" max="12564" width="9.625" style="177" customWidth="1"/>
    <col min="12565" max="12565" width="8.75" style="177" bestFit="1" customWidth="1"/>
    <col min="12566" max="12566" width="9" style="177"/>
    <col min="12567" max="12571" width="0" style="177" hidden="1" customWidth="1"/>
    <col min="12572" max="12800" width="9" style="177"/>
    <col min="12801" max="12801" width="4" style="177" customWidth="1"/>
    <col min="12802" max="12802" width="15" style="177" customWidth="1"/>
    <col min="12803" max="12803" width="5" style="177" customWidth="1"/>
    <col min="12804" max="12804" width="9.875" style="177" customWidth="1"/>
    <col min="12805" max="12805" width="5" style="177" customWidth="1"/>
    <col min="12806" max="12806" width="9.875" style="177" customWidth="1"/>
    <col min="12807" max="12807" width="5" style="177" customWidth="1"/>
    <col min="12808" max="12808" width="9.875" style="177" customWidth="1"/>
    <col min="12809" max="12809" width="5" style="177" customWidth="1"/>
    <col min="12810" max="12810" width="9.875" style="177" customWidth="1"/>
    <col min="12811" max="12811" width="5" style="177" customWidth="1"/>
    <col min="12812" max="12812" width="9.875" style="177" customWidth="1"/>
    <col min="12813" max="12813" width="5.125" style="177" customWidth="1"/>
    <col min="12814" max="12814" width="9.875" style="177" customWidth="1"/>
    <col min="12815" max="12815" width="5" style="177" customWidth="1"/>
    <col min="12816" max="12816" width="9.875" style="177" customWidth="1"/>
    <col min="12817" max="12817" width="5" style="177" customWidth="1"/>
    <col min="12818" max="12818" width="9.875" style="177" customWidth="1"/>
    <col min="12819" max="12819" width="5.5" style="177" customWidth="1"/>
    <col min="12820" max="12820" width="9.625" style="177" customWidth="1"/>
    <col min="12821" max="12821" width="8.75" style="177" bestFit="1" customWidth="1"/>
    <col min="12822" max="12822" width="9" style="177"/>
    <col min="12823" max="12827" width="0" style="177" hidden="1" customWidth="1"/>
    <col min="12828" max="13056" width="9" style="177"/>
    <col min="13057" max="13057" width="4" style="177" customWidth="1"/>
    <col min="13058" max="13058" width="15" style="177" customWidth="1"/>
    <col min="13059" max="13059" width="5" style="177" customWidth="1"/>
    <col min="13060" max="13060" width="9.875" style="177" customWidth="1"/>
    <col min="13061" max="13061" width="5" style="177" customWidth="1"/>
    <col min="13062" max="13062" width="9.875" style="177" customWidth="1"/>
    <col min="13063" max="13063" width="5" style="177" customWidth="1"/>
    <col min="13064" max="13064" width="9.875" style="177" customWidth="1"/>
    <col min="13065" max="13065" width="5" style="177" customWidth="1"/>
    <col min="13066" max="13066" width="9.875" style="177" customWidth="1"/>
    <col min="13067" max="13067" width="5" style="177" customWidth="1"/>
    <col min="13068" max="13068" width="9.875" style="177" customWidth="1"/>
    <col min="13069" max="13069" width="5.125" style="177" customWidth="1"/>
    <col min="13070" max="13070" width="9.875" style="177" customWidth="1"/>
    <col min="13071" max="13071" width="5" style="177" customWidth="1"/>
    <col min="13072" max="13072" width="9.875" style="177" customWidth="1"/>
    <col min="13073" max="13073" width="5" style="177" customWidth="1"/>
    <col min="13074" max="13074" width="9.875" style="177" customWidth="1"/>
    <col min="13075" max="13075" width="5.5" style="177" customWidth="1"/>
    <col min="13076" max="13076" width="9.625" style="177" customWidth="1"/>
    <col min="13077" max="13077" width="8.75" style="177" bestFit="1" customWidth="1"/>
    <col min="13078" max="13078" width="9" style="177"/>
    <col min="13079" max="13083" width="0" style="177" hidden="1" customWidth="1"/>
    <col min="13084" max="13312" width="9" style="177"/>
    <col min="13313" max="13313" width="4" style="177" customWidth="1"/>
    <col min="13314" max="13314" width="15" style="177" customWidth="1"/>
    <col min="13315" max="13315" width="5" style="177" customWidth="1"/>
    <col min="13316" max="13316" width="9.875" style="177" customWidth="1"/>
    <col min="13317" max="13317" width="5" style="177" customWidth="1"/>
    <col min="13318" max="13318" width="9.875" style="177" customWidth="1"/>
    <col min="13319" max="13319" width="5" style="177" customWidth="1"/>
    <col min="13320" max="13320" width="9.875" style="177" customWidth="1"/>
    <col min="13321" max="13321" width="5" style="177" customWidth="1"/>
    <col min="13322" max="13322" width="9.875" style="177" customWidth="1"/>
    <col min="13323" max="13323" width="5" style="177" customWidth="1"/>
    <col min="13324" max="13324" width="9.875" style="177" customWidth="1"/>
    <col min="13325" max="13325" width="5.125" style="177" customWidth="1"/>
    <col min="13326" max="13326" width="9.875" style="177" customWidth="1"/>
    <col min="13327" max="13327" width="5" style="177" customWidth="1"/>
    <col min="13328" max="13328" width="9.875" style="177" customWidth="1"/>
    <col min="13329" max="13329" width="5" style="177" customWidth="1"/>
    <col min="13330" max="13330" width="9.875" style="177" customWidth="1"/>
    <col min="13331" max="13331" width="5.5" style="177" customWidth="1"/>
    <col min="13332" max="13332" width="9.625" style="177" customWidth="1"/>
    <col min="13333" max="13333" width="8.75" style="177" bestFit="1" customWidth="1"/>
    <col min="13334" max="13334" width="9" style="177"/>
    <col min="13335" max="13339" width="0" style="177" hidden="1" customWidth="1"/>
    <col min="13340" max="13568" width="9" style="177"/>
    <col min="13569" max="13569" width="4" style="177" customWidth="1"/>
    <col min="13570" max="13570" width="15" style="177" customWidth="1"/>
    <col min="13571" max="13571" width="5" style="177" customWidth="1"/>
    <col min="13572" max="13572" width="9.875" style="177" customWidth="1"/>
    <col min="13573" max="13573" width="5" style="177" customWidth="1"/>
    <col min="13574" max="13574" width="9.875" style="177" customWidth="1"/>
    <col min="13575" max="13575" width="5" style="177" customWidth="1"/>
    <col min="13576" max="13576" width="9.875" style="177" customWidth="1"/>
    <col min="13577" max="13577" width="5" style="177" customWidth="1"/>
    <col min="13578" max="13578" width="9.875" style="177" customWidth="1"/>
    <col min="13579" max="13579" width="5" style="177" customWidth="1"/>
    <col min="13580" max="13580" width="9.875" style="177" customWidth="1"/>
    <col min="13581" max="13581" width="5.125" style="177" customWidth="1"/>
    <col min="13582" max="13582" width="9.875" style="177" customWidth="1"/>
    <col min="13583" max="13583" width="5" style="177" customWidth="1"/>
    <col min="13584" max="13584" width="9.875" style="177" customWidth="1"/>
    <col min="13585" max="13585" width="5" style="177" customWidth="1"/>
    <col min="13586" max="13586" width="9.875" style="177" customWidth="1"/>
    <col min="13587" max="13587" width="5.5" style="177" customWidth="1"/>
    <col min="13588" max="13588" width="9.625" style="177" customWidth="1"/>
    <col min="13589" max="13589" width="8.75" style="177" bestFit="1" customWidth="1"/>
    <col min="13590" max="13590" width="9" style="177"/>
    <col min="13591" max="13595" width="0" style="177" hidden="1" customWidth="1"/>
    <col min="13596" max="13824" width="9" style="177"/>
    <col min="13825" max="13825" width="4" style="177" customWidth="1"/>
    <col min="13826" max="13826" width="15" style="177" customWidth="1"/>
    <col min="13827" max="13827" width="5" style="177" customWidth="1"/>
    <col min="13828" max="13828" width="9.875" style="177" customWidth="1"/>
    <col min="13829" max="13829" width="5" style="177" customWidth="1"/>
    <col min="13830" max="13830" width="9.875" style="177" customWidth="1"/>
    <col min="13831" max="13831" width="5" style="177" customWidth="1"/>
    <col min="13832" max="13832" width="9.875" style="177" customWidth="1"/>
    <col min="13833" max="13833" width="5" style="177" customWidth="1"/>
    <col min="13834" max="13834" width="9.875" style="177" customWidth="1"/>
    <col min="13835" max="13835" width="5" style="177" customWidth="1"/>
    <col min="13836" max="13836" width="9.875" style="177" customWidth="1"/>
    <col min="13837" max="13837" width="5.125" style="177" customWidth="1"/>
    <col min="13838" max="13838" width="9.875" style="177" customWidth="1"/>
    <col min="13839" max="13839" width="5" style="177" customWidth="1"/>
    <col min="13840" max="13840" width="9.875" style="177" customWidth="1"/>
    <col min="13841" max="13841" width="5" style="177" customWidth="1"/>
    <col min="13842" max="13842" width="9.875" style="177" customWidth="1"/>
    <col min="13843" max="13843" width="5.5" style="177" customWidth="1"/>
    <col min="13844" max="13844" width="9.625" style="177" customWidth="1"/>
    <col min="13845" max="13845" width="8.75" style="177" bestFit="1" customWidth="1"/>
    <col min="13846" max="13846" width="9" style="177"/>
    <col min="13847" max="13851" width="0" style="177" hidden="1" customWidth="1"/>
    <col min="13852" max="14080" width="9" style="177"/>
    <col min="14081" max="14081" width="4" style="177" customWidth="1"/>
    <col min="14082" max="14082" width="15" style="177" customWidth="1"/>
    <col min="14083" max="14083" width="5" style="177" customWidth="1"/>
    <col min="14084" max="14084" width="9.875" style="177" customWidth="1"/>
    <col min="14085" max="14085" width="5" style="177" customWidth="1"/>
    <col min="14086" max="14086" width="9.875" style="177" customWidth="1"/>
    <col min="14087" max="14087" width="5" style="177" customWidth="1"/>
    <col min="14088" max="14088" width="9.875" style="177" customWidth="1"/>
    <col min="14089" max="14089" width="5" style="177" customWidth="1"/>
    <col min="14090" max="14090" width="9.875" style="177" customWidth="1"/>
    <col min="14091" max="14091" width="5" style="177" customWidth="1"/>
    <col min="14092" max="14092" width="9.875" style="177" customWidth="1"/>
    <col min="14093" max="14093" width="5.125" style="177" customWidth="1"/>
    <col min="14094" max="14094" width="9.875" style="177" customWidth="1"/>
    <col min="14095" max="14095" width="5" style="177" customWidth="1"/>
    <col min="14096" max="14096" width="9.875" style="177" customWidth="1"/>
    <col min="14097" max="14097" width="5" style="177" customWidth="1"/>
    <col min="14098" max="14098" width="9.875" style="177" customWidth="1"/>
    <col min="14099" max="14099" width="5.5" style="177" customWidth="1"/>
    <col min="14100" max="14100" width="9.625" style="177" customWidth="1"/>
    <col min="14101" max="14101" width="8.75" style="177" bestFit="1" customWidth="1"/>
    <col min="14102" max="14102" width="9" style="177"/>
    <col min="14103" max="14107" width="0" style="177" hidden="1" customWidth="1"/>
    <col min="14108" max="14336" width="9" style="177"/>
    <col min="14337" max="14337" width="4" style="177" customWidth="1"/>
    <col min="14338" max="14338" width="15" style="177" customWidth="1"/>
    <col min="14339" max="14339" width="5" style="177" customWidth="1"/>
    <col min="14340" max="14340" width="9.875" style="177" customWidth="1"/>
    <col min="14341" max="14341" width="5" style="177" customWidth="1"/>
    <col min="14342" max="14342" width="9.875" style="177" customWidth="1"/>
    <col min="14343" max="14343" width="5" style="177" customWidth="1"/>
    <col min="14344" max="14344" width="9.875" style="177" customWidth="1"/>
    <col min="14345" max="14345" width="5" style="177" customWidth="1"/>
    <col min="14346" max="14346" width="9.875" style="177" customWidth="1"/>
    <col min="14347" max="14347" width="5" style="177" customWidth="1"/>
    <col min="14348" max="14348" width="9.875" style="177" customWidth="1"/>
    <col min="14349" max="14349" width="5.125" style="177" customWidth="1"/>
    <col min="14350" max="14350" width="9.875" style="177" customWidth="1"/>
    <col min="14351" max="14351" width="5" style="177" customWidth="1"/>
    <col min="14352" max="14352" width="9.875" style="177" customWidth="1"/>
    <col min="14353" max="14353" width="5" style="177" customWidth="1"/>
    <col min="14354" max="14354" width="9.875" style="177" customWidth="1"/>
    <col min="14355" max="14355" width="5.5" style="177" customWidth="1"/>
    <col min="14356" max="14356" width="9.625" style="177" customWidth="1"/>
    <col min="14357" max="14357" width="8.75" style="177" bestFit="1" customWidth="1"/>
    <col min="14358" max="14358" width="9" style="177"/>
    <col min="14359" max="14363" width="0" style="177" hidden="1" customWidth="1"/>
    <col min="14364" max="14592" width="9" style="177"/>
    <col min="14593" max="14593" width="4" style="177" customWidth="1"/>
    <col min="14594" max="14594" width="15" style="177" customWidth="1"/>
    <col min="14595" max="14595" width="5" style="177" customWidth="1"/>
    <col min="14596" max="14596" width="9.875" style="177" customWidth="1"/>
    <col min="14597" max="14597" width="5" style="177" customWidth="1"/>
    <col min="14598" max="14598" width="9.875" style="177" customWidth="1"/>
    <col min="14599" max="14599" width="5" style="177" customWidth="1"/>
    <col min="14600" max="14600" width="9.875" style="177" customWidth="1"/>
    <col min="14601" max="14601" width="5" style="177" customWidth="1"/>
    <col min="14602" max="14602" width="9.875" style="177" customWidth="1"/>
    <col min="14603" max="14603" width="5" style="177" customWidth="1"/>
    <col min="14604" max="14604" width="9.875" style="177" customWidth="1"/>
    <col min="14605" max="14605" width="5.125" style="177" customWidth="1"/>
    <col min="14606" max="14606" width="9.875" style="177" customWidth="1"/>
    <col min="14607" max="14607" width="5" style="177" customWidth="1"/>
    <col min="14608" max="14608" width="9.875" style="177" customWidth="1"/>
    <col min="14609" max="14609" width="5" style="177" customWidth="1"/>
    <col min="14610" max="14610" width="9.875" style="177" customWidth="1"/>
    <col min="14611" max="14611" width="5.5" style="177" customWidth="1"/>
    <col min="14612" max="14612" width="9.625" style="177" customWidth="1"/>
    <col min="14613" max="14613" width="8.75" style="177" bestFit="1" customWidth="1"/>
    <col min="14614" max="14614" width="9" style="177"/>
    <col min="14615" max="14619" width="0" style="177" hidden="1" customWidth="1"/>
    <col min="14620" max="14848" width="9" style="177"/>
    <col min="14849" max="14849" width="4" style="177" customWidth="1"/>
    <col min="14850" max="14850" width="15" style="177" customWidth="1"/>
    <col min="14851" max="14851" width="5" style="177" customWidth="1"/>
    <col min="14852" max="14852" width="9.875" style="177" customWidth="1"/>
    <col min="14853" max="14853" width="5" style="177" customWidth="1"/>
    <col min="14854" max="14854" width="9.875" style="177" customWidth="1"/>
    <col min="14855" max="14855" width="5" style="177" customWidth="1"/>
    <col min="14856" max="14856" width="9.875" style="177" customWidth="1"/>
    <col min="14857" max="14857" width="5" style="177" customWidth="1"/>
    <col min="14858" max="14858" width="9.875" style="177" customWidth="1"/>
    <col min="14859" max="14859" width="5" style="177" customWidth="1"/>
    <col min="14860" max="14860" width="9.875" style="177" customWidth="1"/>
    <col min="14861" max="14861" width="5.125" style="177" customWidth="1"/>
    <col min="14862" max="14862" width="9.875" style="177" customWidth="1"/>
    <col min="14863" max="14863" width="5" style="177" customWidth="1"/>
    <col min="14864" max="14864" width="9.875" style="177" customWidth="1"/>
    <col min="14865" max="14865" width="5" style="177" customWidth="1"/>
    <col min="14866" max="14866" width="9.875" style="177" customWidth="1"/>
    <col min="14867" max="14867" width="5.5" style="177" customWidth="1"/>
    <col min="14868" max="14868" width="9.625" style="177" customWidth="1"/>
    <col min="14869" max="14869" width="8.75" style="177" bestFit="1" customWidth="1"/>
    <col min="14870" max="14870" width="9" style="177"/>
    <col min="14871" max="14875" width="0" style="177" hidden="1" customWidth="1"/>
    <col min="14876" max="15104" width="9" style="177"/>
    <col min="15105" max="15105" width="4" style="177" customWidth="1"/>
    <col min="15106" max="15106" width="15" style="177" customWidth="1"/>
    <col min="15107" max="15107" width="5" style="177" customWidth="1"/>
    <col min="15108" max="15108" width="9.875" style="177" customWidth="1"/>
    <col min="15109" max="15109" width="5" style="177" customWidth="1"/>
    <col min="15110" max="15110" width="9.875" style="177" customWidth="1"/>
    <col min="15111" max="15111" width="5" style="177" customWidth="1"/>
    <col min="15112" max="15112" width="9.875" style="177" customWidth="1"/>
    <col min="15113" max="15113" width="5" style="177" customWidth="1"/>
    <col min="15114" max="15114" width="9.875" style="177" customWidth="1"/>
    <col min="15115" max="15115" width="5" style="177" customWidth="1"/>
    <col min="15116" max="15116" width="9.875" style="177" customWidth="1"/>
    <col min="15117" max="15117" width="5.125" style="177" customWidth="1"/>
    <col min="15118" max="15118" width="9.875" style="177" customWidth="1"/>
    <col min="15119" max="15119" width="5" style="177" customWidth="1"/>
    <col min="15120" max="15120" width="9.875" style="177" customWidth="1"/>
    <col min="15121" max="15121" width="5" style="177" customWidth="1"/>
    <col min="15122" max="15122" width="9.875" style="177" customWidth="1"/>
    <col min="15123" max="15123" width="5.5" style="177" customWidth="1"/>
    <col min="15124" max="15124" width="9.625" style="177" customWidth="1"/>
    <col min="15125" max="15125" width="8.75" style="177" bestFit="1" customWidth="1"/>
    <col min="15126" max="15126" width="9" style="177"/>
    <col min="15127" max="15131" width="0" style="177" hidden="1" customWidth="1"/>
    <col min="15132" max="15360" width="9" style="177"/>
    <col min="15361" max="15361" width="4" style="177" customWidth="1"/>
    <col min="15362" max="15362" width="15" style="177" customWidth="1"/>
    <col min="15363" max="15363" width="5" style="177" customWidth="1"/>
    <col min="15364" max="15364" width="9.875" style="177" customWidth="1"/>
    <col min="15365" max="15365" width="5" style="177" customWidth="1"/>
    <col min="15366" max="15366" width="9.875" style="177" customWidth="1"/>
    <col min="15367" max="15367" width="5" style="177" customWidth="1"/>
    <col min="15368" max="15368" width="9.875" style="177" customWidth="1"/>
    <col min="15369" max="15369" width="5" style="177" customWidth="1"/>
    <col min="15370" max="15370" width="9.875" style="177" customWidth="1"/>
    <col min="15371" max="15371" width="5" style="177" customWidth="1"/>
    <col min="15372" max="15372" width="9.875" style="177" customWidth="1"/>
    <col min="15373" max="15373" width="5.125" style="177" customWidth="1"/>
    <col min="15374" max="15374" width="9.875" style="177" customWidth="1"/>
    <col min="15375" max="15375" width="5" style="177" customWidth="1"/>
    <col min="15376" max="15376" width="9.875" style="177" customWidth="1"/>
    <col min="15377" max="15377" width="5" style="177" customWidth="1"/>
    <col min="15378" max="15378" width="9.875" style="177" customWidth="1"/>
    <col min="15379" max="15379" width="5.5" style="177" customWidth="1"/>
    <col min="15380" max="15380" width="9.625" style="177" customWidth="1"/>
    <col min="15381" max="15381" width="8.75" style="177" bestFit="1" customWidth="1"/>
    <col min="15382" max="15382" width="9" style="177"/>
    <col min="15383" max="15387" width="0" style="177" hidden="1" customWidth="1"/>
    <col min="15388" max="15616" width="9" style="177"/>
    <col min="15617" max="15617" width="4" style="177" customWidth="1"/>
    <col min="15618" max="15618" width="15" style="177" customWidth="1"/>
    <col min="15619" max="15619" width="5" style="177" customWidth="1"/>
    <col min="15620" max="15620" width="9.875" style="177" customWidth="1"/>
    <col min="15621" max="15621" width="5" style="177" customWidth="1"/>
    <col min="15622" max="15622" width="9.875" style="177" customWidth="1"/>
    <col min="15623" max="15623" width="5" style="177" customWidth="1"/>
    <col min="15624" max="15624" width="9.875" style="177" customWidth="1"/>
    <col min="15625" max="15625" width="5" style="177" customWidth="1"/>
    <col min="15626" max="15626" width="9.875" style="177" customWidth="1"/>
    <col min="15627" max="15627" width="5" style="177" customWidth="1"/>
    <col min="15628" max="15628" width="9.875" style="177" customWidth="1"/>
    <col min="15629" max="15629" width="5.125" style="177" customWidth="1"/>
    <col min="15630" max="15630" width="9.875" style="177" customWidth="1"/>
    <col min="15631" max="15631" width="5" style="177" customWidth="1"/>
    <col min="15632" max="15632" width="9.875" style="177" customWidth="1"/>
    <col min="15633" max="15633" width="5" style="177" customWidth="1"/>
    <col min="15634" max="15634" width="9.875" style="177" customWidth="1"/>
    <col min="15635" max="15635" width="5.5" style="177" customWidth="1"/>
    <col min="15636" max="15636" width="9.625" style="177" customWidth="1"/>
    <col min="15637" max="15637" width="8.75" style="177" bestFit="1" customWidth="1"/>
    <col min="15638" max="15638" width="9" style="177"/>
    <col min="15639" max="15643" width="0" style="177" hidden="1" customWidth="1"/>
    <col min="15644" max="15872" width="9" style="177"/>
    <col min="15873" max="15873" width="4" style="177" customWidth="1"/>
    <col min="15874" max="15874" width="15" style="177" customWidth="1"/>
    <col min="15875" max="15875" width="5" style="177" customWidth="1"/>
    <col min="15876" max="15876" width="9.875" style="177" customWidth="1"/>
    <col min="15877" max="15877" width="5" style="177" customWidth="1"/>
    <col min="15878" max="15878" width="9.875" style="177" customWidth="1"/>
    <col min="15879" max="15879" width="5" style="177" customWidth="1"/>
    <col min="15880" max="15880" width="9.875" style="177" customWidth="1"/>
    <col min="15881" max="15881" width="5" style="177" customWidth="1"/>
    <col min="15882" max="15882" width="9.875" style="177" customWidth="1"/>
    <col min="15883" max="15883" width="5" style="177" customWidth="1"/>
    <col min="15884" max="15884" width="9.875" style="177" customWidth="1"/>
    <col min="15885" max="15885" width="5.125" style="177" customWidth="1"/>
    <col min="15886" max="15886" width="9.875" style="177" customWidth="1"/>
    <col min="15887" max="15887" width="5" style="177" customWidth="1"/>
    <col min="15888" max="15888" width="9.875" style="177" customWidth="1"/>
    <col min="15889" max="15889" width="5" style="177" customWidth="1"/>
    <col min="15890" max="15890" width="9.875" style="177" customWidth="1"/>
    <col min="15891" max="15891" width="5.5" style="177" customWidth="1"/>
    <col min="15892" max="15892" width="9.625" style="177" customWidth="1"/>
    <col min="15893" max="15893" width="8.75" style="177" bestFit="1" customWidth="1"/>
    <col min="15894" max="15894" width="9" style="177"/>
    <col min="15895" max="15899" width="0" style="177" hidden="1" customWidth="1"/>
    <col min="15900" max="16128" width="9" style="177"/>
    <col min="16129" max="16129" width="4" style="177" customWidth="1"/>
    <col min="16130" max="16130" width="15" style="177" customWidth="1"/>
    <col min="16131" max="16131" width="5" style="177" customWidth="1"/>
    <col min="16132" max="16132" width="9.875" style="177" customWidth="1"/>
    <col min="16133" max="16133" width="5" style="177" customWidth="1"/>
    <col min="16134" max="16134" width="9.875" style="177" customWidth="1"/>
    <col min="16135" max="16135" width="5" style="177" customWidth="1"/>
    <col min="16136" max="16136" width="9.875" style="177" customWidth="1"/>
    <col min="16137" max="16137" width="5" style="177" customWidth="1"/>
    <col min="16138" max="16138" width="9.875" style="177" customWidth="1"/>
    <col min="16139" max="16139" width="5" style="177" customWidth="1"/>
    <col min="16140" max="16140" width="9.875" style="177" customWidth="1"/>
    <col min="16141" max="16141" width="5.125" style="177" customWidth="1"/>
    <col min="16142" max="16142" width="9.875" style="177" customWidth="1"/>
    <col min="16143" max="16143" width="5" style="177" customWidth="1"/>
    <col min="16144" max="16144" width="9.875" style="177" customWidth="1"/>
    <col min="16145" max="16145" width="5" style="177" customWidth="1"/>
    <col min="16146" max="16146" width="9.875" style="177" customWidth="1"/>
    <col min="16147" max="16147" width="5.5" style="177" customWidth="1"/>
    <col min="16148" max="16148" width="9.625" style="177" customWidth="1"/>
    <col min="16149" max="16149" width="8.75" style="177" bestFit="1" customWidth="1"/>
    <col min="16150" max="16150" width="9" style="177"/>
    <col min="16151" max="16155" width="0" style="177" hidden="1" customWidth="1"/>
    <col min="16156" max="16384" width="9" style="177"/>
  </cols>
  <sheetData>
    <row r="2" spans="1:27" x14ac:dyDescent="0.2"/>
    <row r="4" spans="1:27" ht="23.25" x14ac:dyDescent="0.35">
      <c r="C4" s="251" t="s">
        <v>401</v>
      </c>
      <c r="D4" s="249"/>
      <c r="H4" s="250"/>
      <c r="I4" s="250"/>
      <c r="J4" s="250"/>
      <c r="K4" s="251" t="s">
        <v>0</v>
      </c>
      <c r="L4" s="250"/>
      <c r="M4" s="250"/>
      <c r="N4" s="250"/>
    </row>
    <row r="5" spans="1:27" ht="23.25" x14ac:dyDescent="0.35">
      <c r="C5" s="180"/>
      <c r="E5" s="252" t="s">
        <v>362</v>
      </c>
      <c r="F5" s="721" t="s">
        <v>368</v>
      </c>
      <c r="G5" s="721"/>
      <c r="H5" s="721"/>
      <c r="I5" s="721"/>
      <c r="J5" s="721"/>
      <c r="K5" s="721"/>
      <c r="L5" s="721"/>
      <c r="M5" s="721"/>
      <c r="N5" s="721"/>
      <c r="O5" s="721"/>
      <c r="P5" s="721"/>
    </row>
    <row r="6" spans="1:27" ht="23.25" x14ac:dyDescent="0.2">
      <c r="F6" s="722" t="s">
        <v>19</v>
      </c>
      <c r="G6" s="722"/>
      <c r="H6" s="722"/>
      <c r="I6" s="722"/>
      <c r="J6" s="722"/>
      <c r="K6" s="722"/>
      <c r="L6" s="722"/>
      <c r="M6" s="722"/>
      <c r="N6" s="722"/>
      <c r="O6" s="722"/>
      <c r="P6" s="722"/>
    </row>
    <row r="7" spans="1:27" ht="13.5" thickBot="1" x14ac:dyDescent="0.25"/>
    <row r="8" spans="1:27" ht="20.25" customHeight="1" thickTop="1" x14ac:dyDescent="0.2">
      <c r="A8" s="723" t="s">
        <v>2</v>
      </c>
      <c r="B8" s="726" t="s">
        <v>4</v>
      </c>
      <c r="C8" s="708" t="s">
        <v>5</v>
      </c>
      <c r="D8" s="709"/>
      <c r="E8" s="710" t="s">
        <v>6</v>
      </c>
      <c r="F8" s="729"/>
      <c r="G8" s="708" t="s">
        <v>7</v>
      </c>
      <c r="H8" s="709"/>
      <c r="I8" s="710" t="s">
        <v>8</v>
      </c>
      <c r="J8" s="729"/>
      <c r="K8" s="708" t="s">
        <v>9</v>
      </c>
      <c r="L8" s="709"/>
      <c r="M8" s="710" t="s">
        <v>10</v>
      </c>
      <c r="N8" s="729"/>
      <c r="O8" s="708" t="s">
        <v>11</v>
      </c>
      <c r="P8" s="709"/>
      <c r="Q8" s="710" t="s">
        <v>12</v>
      </c>
      <c r="R8" s="709"/>
      <c r="S8" s="711" t="s">
        <v>13</v>
      </c>
      <c r="T8" s="712"/>
      <c r="U8" s="713"/>
    </row>
    <row r="9" spans="1:27" ht="27.75" customHeight="1" x14ac:dyDescent="0.2">
      <c r="A9" s="724"/>
      <c r="B9" s="727"/>
      <c r="C9" s="738" t="s">
        <v>70</v>
      </c>
      <c r="D9" s="739"/>
      <c r="E9" s="740" t="s">
        <v>479</v>
      </c>
      <c r="F9" s="741"/>
      <c r="G9" s="742" t="s">
        <v>72</v>
      </c>
      <c r="H9" s="743"/>
      <c r="I9" s="740" t="s">
        <v>73</v>
      </c>
      <c r="J9" s="741"/>
      <c r="K9" s="742" t="s">
        <v>74</v>
      </c>
      <c r="L9" s="743"/>
      <c r="M9" s="740" t="s">
        <v>75</v>
      </c>
      <c r="N9" s="741"/>
      <c r="O9" s="720"/>
      <c r="P9" s="707"/>
      <c r="Q9" s="706"/>
      <c r="R9" s="707"/>
      <c r="S9" s="714"/>
      <c r="T9" s="715"/>
      <c r="U9" s="716"/>
    </row>
    <row r="10" spans="1:27" x14ac:dyDescent="0.2">
      <c r="A10" s="725"/>
      <c r="B10" s="728"/>
      <c r="C10" s="254"/>
      <c r="D10" s="255"/>
      <c r="E10" s="256"/>
      <c r="F10" s="257"/>
      <c r="G10" s="258"/>
      <c r="H10" s="259"/>
      <c r="I10" s="256"/>
      <c r="J10" s="257"/>
      <c r="K10" s="258"/>
      <c r="L10" s="259"/>
      <c r="M10" s="256"/>
      <c r="N10" s="257"/>
      <c r="O10" s="258"/>
      <c r="P10" s="259"/>
      <c r="Q10" s="256"/>
      <c r="R10" s="259"/>
      <c r="S10" s="258"/>
      <c r="T10" s="260"/>
      <c r="U10" s="261"/>
    </row>
    <row r="11" spans="1:27" ht="15.75" x14ac:dyDescent="0.2">
      <c r="A11" s="196"/>
      <c r="B11" s="262"/>
      <c r="C11" s="254" t="s">
        <v>14</v>
      </c>
      <c r="D11" s="255" t="s">
        <v>15</v>
      </c>
      <c r="E11" s="263" t="s">
        <v>14</v>
      </c>
      <c r="F11" s="264" t="s">
        <v>15</v>
      </c>
      <c r="G11" s="254" t="s">
        <v>14</v>
      </c>
      <c r="H11" s="255" t="s">
        <v>15</v>
      </c>
      <c r="I11" s="263" t="s">
        <v>14</v>
      </c>
      <c r="J11" s="264" t="s">
        <v>15</v>
      </c>
      <c r="K11" s="254" t="s">
        <v>14</v>
      </c>
      <c r="L11" s="255" t="s">
        <v>15</v>
      </c>
      <c r="M11" s="263" t="s">
        <v>14</v>
      </c>
      <c r="N11" s="264" t="s">
        <v>15</v>
      </c>
      <c r="O11" s="254" t="s">
        <v>14</v>
      </c>
      <c r="P11" s="255" t="s">
        <v>15</v>
      </c>
      <c r="Q11" s="263" t="s">
        <v>14</v>
      </c>
      <c r="R11" s="255" t="s">
        <v>15</v>
      </c>
      <c r="S11" s="254" t="s">
        <v>14</v>
      </c>
      <c r="T11" s="265" t="s">
        <v>16</v>
      </c>
      <c r="U11" s="266" t="s">
        <v>17</v>
      </c>
    </row>
    <row r="12" spans="1:27" ht="16.5" thickBot="1" x14ac:dyDescent="0.25">
      <c r="A12" s="207"/>
      <c r="B12" s="267"/>
      <c r="C12" s="210"/>
      <c r="D12" s="268"/>
      <c r="E12" s="210"/>
      <c r="F12" s="269"/>
      <c r="G12" s="210"/>
      <c r="H12" s="268"/>
      <c r="I12" s="210"/>
      <c r="J12" s="269"/>
      <c r="K12" s="210"/>
      <c r="L12" s="268"/>
      <c r="M12" s="210"/>
      <c r="N12" s="269"/>
      <c r="O12" s="210"/>
      <c r="P12" s="268"/>
      <c r="Q12" s="210"/>
      <c r="R12" s="268"/>
      <c r="S12" s="210"/>
      <c r="T12" s="270"/>
      <c r="U12" s="216"/>
    </row>
    <row r="13" spans="1:27" s="223" customFormat="1" ht="42.75" customHeight="1" thickTop="1" x14ac:dyDescent="0.25">
      <c r="A13" s="605">
        <v>1</v>
      </c>
      <c r="B13" s="558" t="s">
        <v>68</v>
      </c>
      <c r="C13" s="618">
        <v>2</v>
      </c>
      <c r="D13" s="619">
        <v>27098</v>
      </c>
      <c r="E13" s="620">
        <v>1</v>
      </c>
      <c r="F13" s="621">
        <v>18760</v>
      </c>
      <c r="G13" s="622">
        <v>7</v>
      </c>
      <c r="H13" s="621">
        <v>2975</v>
      </c>
      <c r="I13" s="622"/>
      <c r="J13" s="623"/>
      <c r="K13" s="622"/>
      <c r="L13" s="624"/>
      <c r="M13" s="68"/>
      <c r="N13" s="33"/>
      <c r="O13" s="70"/>
      <c r="P13" s="34"/>
      <c r="Q13" s="68"/>
      <c r="R13" s="33"/>
      <c r="S13" s="89">
        <f t="shared" ref="S13:T20" si="0">IF(ISNUMBER(C13)=TRUE,SUM(C13,E13,G13,I13,K13,M13,O13,Q13),"")</f>
        <v>10</v>
      </c>
      <c r="T13" s="36">
        <f t="shared" si="0"/>
        <v>48833</v>
      </c>
      <c r="U13" s="37">
        <f t="shared" ref="U13:U20" si="1">IF(ISNUMBER(AA13)= TRUE,AA13,"")</f>
        <v>1</v>
      </c>
      <c r="W13" s="223">
        <f>IF(ISNUMBER(S13)=TRUE,S13,"")</f>
        <v>10</v>
      </c>
      <c r="X13" s="223">
        <f>IF(ISNUMBER(T13)=TRUE,T13,"")</f>
        <v>48833</v>
      </c>
      <c r="Y13" s="224">
        <f>MAX(D13,F13,H13,J13,L13,N13,P13,R13)</f>
        <v>27098</v>
      </c>
      <c r="Z13" s="223">
        <f>IF(ISNUMBER(W13)=TRUE,W13-X13/100000-Y13/1000000000,"")</f>
        <v>9.5116429020000002</v>
      </c>
      <c r="AA13" s="223">
        <f>IF(ISNUMBER(Z13)=TRUE,RANK(Z13,$Z$13:$Z$27,1),"")</f>
        <v>1</v>
      </c>
    </row>
    <row r="14" spans="1:27" s="223" customFormat="1" ht="42.75" customHeight="1" x14ac:dyDescent="0.25">
      <c r="A14" s="612">
        <v>2</v>
      </c>
      <c r="B14" s="558" t="s">
        <v>44</v>
      </c>
      <c r="C14" s="625">
        <v>7</v>
      </c>
      <c r="D14" s="619">
        <v>8604</v>
      </c>
      <c r="E14" s="620">
        <v>3</v>
      </c>
      <c r="F14" s="621">
        <v>16930</v>
      </c>
      <c r="G14" s="622">
        <v>1</v>
      </c>
      <c r="H14" s="621">
        <v>5053</v>
      </c>
      <c r="I14" s="622"/>
      <c r="J14" s="623"/>
      <c r="K14" s="622"/>
      <c r="L14" s="624"/>
      <c r="M14" s="72"/>
      <c r="N14" s="39"/>
      <c r="O14" s="40"/>
      <c r="P14" s="41"/>
      <c r="Q14" s="72"/>
      <c r="R14" s="39"/>
      <c r="S14" s="604">
        <f t="shared" si="0"/>
        <v>11</v>
      </c>
      <c r="T14" s="557">
        <f t="shared" si="0"/>
        <v>30587</v>
      </c>
      <c r="U14" s="37">
        <f t="shared" si="1"/>
        <v>2</v>
      </c>
      <c r="W14" s="223">
        <f t="shared" ref="W14:X27" si="2">IF(ISNUMBER(S14)=TRUE,S14,"")</f>
        <v>11</v>
      </c>
      <c r="X14" s="223">
        <f t="shared" si="2"/>
        <v>30587</v>
      </c>
      <c r="Y14" s="224">
        <f t="shared" ref="Y14:Y27" si="3">MAX(D14,F14,H14,J14,L14,N14,P14,R14)</f>
        <v>16930</v>
      </c>
      <c r="Z14" s="223">
        <f t="shared" ref="Z14:Z27" si="4">IF(ISNUMBER(W14)=TRUE,W14-X14/100000-Y14/1000000000,"")</f>
        <v>10.69411307</v>
      </c>
      <c r="AA14" s="223">
        <f t="shared" ref="AA14:AA27" si="5">IF(ISNUMBER(Z14)=TRUE,RANK(Z14,$Z$13:$Z$27,1),"")</f>
        <v>2</v>
      </c>
    </row>
    <row r="15" spans="1:27" s="223" customFormat="1" ht="42.75" customHeight="1" x14ac:dyDescent="0.25">
      <c r="A15" s="612">
        <v>3</v>
      </c>
      <c r="B15" s="558" t="s">
        <v>282</v>
      </c>
      <c r="C15" s="625">
        <v>4</v>
      </c>
      <c r="D15" s="619">
        <v>15989</v>
      </c>
      <c r="E15" s="620">
        <v>6</v>
      </c>
      <c r="F15" s="621">
        <v>14172</v>
      </c>
      <c r="G15" s="622">
        <v>2</v>
      </c>
      <c r="H15" s="621">
        <v>4061</v>
      </c>
      <c r="I15" s="622"/>
      <c r="J15" s="623"/>
      <c r="K15" s="622"/>
      <c r="L15" s="624"/>
      <c r="M15" s="72"/>
      <c r="N15" s="39"/>
      <c r="O15" s="40"/>
      <c r="P15" s="41"/>
      <c r="Q15" s="72"/>
      <c r="R15" s="39"/>
      <c r="S15" s="89">
        <f t="shared" si="0"/>
        <v>12</v>
      </c>
      <c r="T15" s="36">
        <f t="shared" si="0"/>
        <v>34222</v>
      </c>
      <c r="U15" s="37">
        <f t="shared" si="1"/>
        <v>3</v>
      </c>
      <c r="W15" s="223">
        <f t="shared" si="2"/>
        <v>12</v>
      </c>
      <c r="X15" s="223">
        <f t="shared" si="2"/>
        <v>34222</v>
      </c>
      <c r="Y15" s="224">
        <f t="shared" si="3"/>
        <v>15989</v>
      </c>
      <c r="Z15" s="223">
        <f t="shared" si="4"/>
        <v>11.657764011000001</v>
      </c>
      <c r="AA15" s="223">
        <f t="shared" si="5"/>
        <v>3</v>
      </c>
    </row>
    <row r="16" spans="1:27" s="223" customFormat="1" ht="42.75" customHeight="1" x14ac:dyDescent="0.25">
      <c r="A16" s="612">
        <v>4</v>
      </c>
      <c r="B16" s="558" t="s">
        <v>69</v>
      </c>
      <c r="C16" s="625">
        <v>1</v>
      </c>
      <c r="D16" s="619">
        <v>28555</v>
      </c>
      <c r="E16" s="620">
        <v>4</v>
      </c>
      <c r="F16" s="621">
        <v>15989</v>
      </c>
      <c r="G16" s="622">
        <v>8</v>
      </c>
      <c r="H16" s="621">
        <v>2893</v>
      </c>
      <c r="I16" s="622"/>
      <c r="J16" s="623"/>
      <c r="K16" s="622"/>
      <c r="L16" s="624"/>
      <c r="M16" s="72"/>
      <c r="N16" s="39"/>
      <c r="O16" s="40"/>
      <c r="P16" s="41"/>
      <c r="Q16" s="72"/>
      <c r="R16" s="39"/>
      <c r="S16" s="604">
        <f t="shared" si="0"/>
        <v>13</v>
      </c>
      <c r="T16" s="590">
        <f t="shared" si="0"/>
        <v>47437</v>
      </c>
      <c r="U16" s="37">
        <f t="shared" si="1"/>
        <v>4</v>
      </c>
      <c r="W16" s="223">
        <f t="shared" si="2"/>
        <v>13</v>
      </c>
      <c r="X16" s="223">
        <f t="shared" si="2"/>
        <v>47437</v>
      </c>
      <c r="Y16" s="224">
        <f t="shared" si="3"/>
        <v>28555</v>
      </c>
      <c r="Z16" s="223">
        <f t="shared" si="4"/>
        <v>12.525601445</v>
      </c>
      <c r="AA16" s="223">
        <f t="shared" si="5"/>
        <v>4</v>
      </c>
    </row>
    <row r="17" spans="1:27" s="223" customFormat="1" ht="42.75" customHeight="1" x14ac:dyDescent="0.25">
      <c r="A17" s="612">
        <v>5</v>
      </c>
      <c r="B17" s="558" t="s">
        <v>66</v>
      </c>
      <c r="C17" s="625">
        <v>6</v>
      </c>
      <c r="D17" s="626">
        <v>15962</v>
      </c>
      <c r="E17" s="620">
        <v>2</v>
      </c>
      <c r="F17" s="621">
        <v>15752</v>
      </c>
      <c r="G17" s="622">
        <v>5</v>
      </c>
      <c r="H17" s="621">
        <v>4004</v>
      </c>
      <c r="I17" s="622"/>
      <c r="J17" s="623"/>
      <c r="K17" s="622"/>
      <c r="L17" s="624"/>
      <c r="M17" s="72"/>
      <c r="N17" s="39"/>
      <c r="O17" s="40"/>
      <c r="P17" s="41"/>
      <c r="Q17" s="72"/>
      <c r="R17" s="39"/>
      <c r="S17" s="89">
        <f t="shared" si="0"/>
        <v>13</v>
      </c>
      <c r="T17" s="36">
        <f t="shared" si="0"/>
        <v>35718</v>
      </c>
      <c r="U17" s="37">
        <f t="shared" si="1"/>
        <v>5</v>
      </c>
      <c r="W17" s="223">
        <f t="shared" si="2"/>
        <v>13</v>
      </c>
      <c r="X17" s="223">
        <f t="shared" si="2"/>
        <v>35718</v>
      </c>
      <c r="Y17" s="224">
        <f t="shared" si="3"/>
        <v>15962</v>
      </c>
      <c r="Z17" s="223">
        <f t="shared" si="4"/>
        <v>12.642804038</v>
      </c>
      <c r="AA17" s="223">
        <f t="shared" si="5"/>
        <v>5</v>
      </c>
    </row>
    <row r="18" spans="1:27" s="223" customFormat="1" ht="42.75" customHeight="1" x14ac:dyDescent="0.25">
      <c r="A18" s="612">
        <v>6</v>
      </c>
      <c r="B18" s="558" t="s">
        <v>369</v>
      </c>
      <c r="C18" s="625">
        <v>5</v>
      </c>
      <c r="D18" s="619">
        <v>15058</v>
      </c>
      <c r="E18" s="620">
        <v>5</v>
      </c>
      <c r="F18" s="621">
        <v>14666</v>
      </c>
      <c r="G18" s="622">
        <v>3</v>
      </c>
      <c r="H18" s="621">
        <v>3951</v>
      </c>
      <c r="I18" s="622"/>
      <c r="J18" s="623"/>
      <c r="K18" s="622"/>
      <c r="L18" s="624"/>
      <c r="M18" s="72"/>
      <c r="N18" s="39"/>
      <c r="O18" s="40"/>
      <c r="P18" s="41"/>
      <c r="Q18" s="72"/>
      <c r="R18" s="39"/>
      <c r="S18" s="604">
        <f t="shared" si="0"/>
        <v>13</v>
      </c>
      <c r="T18" s="590">
        <f t="shared" si="0"/>
        <v>33675</v>
      </c>
      <c r="U18" s="37">
        <f t="shared" si="1"/>
        <v>6</v>
      </c>
      <c r="W18" s="223">
        <f t="shared" si="2"/>
        <v>13</v>
      </c>
      <c r="X18" s="223">
        <f t="shared" si="2"/>
        <v>33675</v>
      </c>
      <c r="Y18" s="224">
        <f t="shared" si="3"/>
        <v>15058</v>
      </c>
      <c r="Z18" s="223">
        <f t="shared" si="4"/>
        <v>12.663234941999999</v>
      </c>
      <c r="AA18" s="223">
        <f t="shared" si="5"/>
        <v>6</v>
      </c>
    </row>
    <row r="19" spans="1:27" s="223" customFormat="1" ht="42.75" customHeight="1" x14ac:dyDescent="0.25">
      <c r="A19" s="612">
        <v>7</v>
      </c>
      <c r="B19" s="558" t="s">
        <v>43</v>
      </c>
      <c r="C19" s="625">
        <v>3</v>
      </c>
      <c r="D19" s="619">
        <v>18948</v>
      </c>
      <c r="E19" s="620">
        <v>8</v>
      </c>
      <c r="F19" s="621">
        <v>13196</v>
      </c>
      <c r="G19" s="622">
        <v>4</v>
      </c>
      <c r="H19" s="621">
        <v>4186</v>
      </c>
      <c r="I19" s="622"/>
      <c r="J19" s="623"/>
      <c r="K19" s="622"/>
      <c r="L19" s="624"/>
      <c r="M19" s="72"/>
      <c r="N19" s="39"/>
      <c r="O19" s="40"/>
      <c r="P19" s="41"/>
      <c r="Q19" s="72"/>
      <c r="R19" s="39"/>
      <c r="S19" s="89">
        <f t="shared" si="0"/>
        <v>15</v>
      </c>
      <c r="T19" s="36">
        <f t="shared" si="0"/>
        <v>36330</v>
      </c>
      <c r="U19" s="37">
        <f t="shared" si="1"/>
        <v>7</v>
      </c>
      <c r="W19" s="223">
        <f t="shared" si="2"/>
        <v>15</v>
      </c>
      <c r="X19" s="223">
        <f t="shared" si="2"/>
        <v>36330</v>
      </c>
      <c r="Y19" s="224">
        <f t="shared" si="3"/>
        <v>18948</v>
      </c>
      <c r="Z19" s="223">
        <f t="shared" si="4"/>
        <v>14.636681052</v>
      </c>
      <c r="AA19" s="223">
        <f t="shared" si="5"/>
        <v>7</v>
      </c>
    </row>
    <row r="20" spans="1:27" s="223" customFormat="1" ht="42.75" customHeight="1" x14ac:dyDescent="0.25">
      <c r="A20" s="612">
        <v>8</v>
      </c>
      <c r="B20" s="558" t="s">
        <v>67</v>
      </c>
      <c r="C20" s="625">
        <v>8</v>
      </c>
      <c r="D20" s="619">
        <v>9872</v>
      </c>
      <c r="E20" s="620">
        <v>7</v>
      </c>
      <c r="F20" s="621">
        <v>13342</v>
      </c>
      <c r="G20" s="622">
        <v>6</v>
      </c>
      <c r="H20" s="621">
        <v>3464</v>
      </c>
      <c r="I20" s="622"/>
      <c r="J20" s="623"/>
      <c r="K20" s="622"/>
      <c r="L20" s="624"/>
      <c r="M20" s="72"/>
      <c r="N20" s="39"/>
      <c r="O20" s="40"/>
      <c r="P20" s="41"/>
      <c r="Q20" s="72"/>
      <c r="R20" s="39"/>
      <c r="S20" s="604">
        <f t="shared" si="0"/>
        <v>21</v>
      </c>
      <c r="T20" s="590">
        <f t="shared" si="0"/>
        <v>26678</v>
      </c>
      <c r="U20" s="37">
        <f t="shared" si="1"/>
        <v>8</v>
      </c>
      <c r="W20" s="223">
        <f t="shared" si="2"/>
        <v>21</v>
      </c>
      <c r="X20" s="223">
        <f t="shared" si="2"/>
        <v>26678</v>
      </c>
      <c r="Y20" s="224">
        <f t="shared" si="3"/>
        <v>13342</v>
      </c>
      <c r="Z20" s="223">
        <f t="shared" si="4"/>
        <v>20.733206658</v>
      </c>
      <c r="AA20" s="223">
        <f t="shared" si="5"/>
        <v>8</v>
      </c>
    </row>
    <row r="21" spans="1:27" s="223" customFormat="1" ht="42.75" customHeight="1" x14ac:dyDescent="0.25">
      <c r="A21" s="225">
        <v>9</v>
      </c>
      <c r="B21" s="494"/>
      <c r="C21" s="230"/>
      <c r="D21" s="231"/>
      <c r="E21" s="228"/>
      <c r="F21" s="229"/>
      <c r="G21" s="230"/>
      <c r="H21" s="231"/>
      <c r="I21" s="228"/>
      <c r="J21" s="229"/>
      <c r="K21" s="230"/>
      <c r="L21" s="231"/>
      <c r="M21" s="228"/>
      <c r="N21" s="229"/>
      <c r="O21" s="230"/>
      <c r="P21" s="231"/>
      <c r="Q21" s="228"/>
      <c r="R21" s="229"/>
      <c r="S21" s="495" t="str">
        <f t="shared" ref="S21:S26" si="6">IF(ISNUMBER(C21)=TRUE,SUM(C21,E21,G21,I21,K21,M21,O21,Q21),"")</f>
        <v/>
      </c>
      <c r="T21" s="496" t="str">
        <f t="shared" ref="T21:T26" si="7">IF(ISNUMBER(D21)=TRUE,SUM(D21,F21,H21,J21,L21,N21,P21,R21),"")</f>
        <v/>
      </c>
      <c r="U21" s="222" t="str">
        <f t="shared" ref="U21:U25" si="8">IF(ISNUMBER(AA21)= TRUE,AA21,"")</f>
        <v/>
      </c>
      <c r="W21" s="223" t="str">
        <f t="shared" si="2"/>
        <v/>
      </c>
      <c r="X21" s="223" t="str">
        <f t="shared" si="2"/>
        <v/>
      </c>
      <c r="Y21" s="224">
        <f t="shared" si="3"/>
        <v>0</v>
      </c>
      <c r="Z21" s="223" t="str">
        <f t="shared" si="4"/>
        <v/>
      </c>
      <c r="AA21" s="223" t="str">
        <f t="shared" si="5"/>
        <v/>
      </c>
    </row>
    <row r="22" spans="1:27" s="223" customFormat="1" ht="42.75" customHeight="1" x14ac:dyDescent="0.25">
      <c r="A22" s="225">
        <v>10</v>
      </c>
      <c r="B22" s="494"/>
      <c r="C22" s="230"/>
      <c r="D22" s="231"/>
      <c r="E22" s="228"/>
      <c r="F22" s="229"/>
      <c r="G22" s="230"/>
      <c r="H22" s="231"/>
      <c r="I22" s="228"/>
      <c r="J22" s="229"/>
      <c r="K22" s="230"/>
      <c r="L22" s="231"/>
      <c r="M22" s="228"/>
      <c r="N22" s="229"/>
      <c r="O22" s="230"/>
      <c r="P22" s="231"/>
      <c r="Q22" s="228"/>
      <c r="R22" s="229"/>
      <c r="S22" s="495" t="str">
        <f t="shared" si="6"/>
        <v/>
      </c>
      <c r="T22" s="496" t="str">
        <f t="shared" si="7"/>
        <v/>
      </c>
      <c r="U22" s="222" t="str">
        <f t="shared" si="8"/>
        <v/>
      </c>
      <c r="W22" s="223" t="str">
        <f t="shared" si="2"/>
        <v/>
      </c>
      <c r="X22" s="223" t="str">
        <f t="shared" si="2"/>
        <v/>
      </c>
      <c r="Y22" s="224">
        <f t="shared" si="3"/>
        <v>0</v>
      </c>
      <c r="Z22" s="223" t="str">
        <f t="shared" si="4"/>
        <v/>
      </c>
      <c r="AA22" s="223" t="str">
        <f t="shared" si="5"/>
        <v/>
      </c>
    </row>
    <row r="23" spans="1:27" s="223" customFormat="1" ht="42.75" customHeight="1" x14ac:dyDescent="0.25">
      <c r="A23" s="225">
        <v>11</v>
      </c>
      <c r="B23" s="494"/>
      <c r="C23" s="230"/>
      <c r="D23" s="231"/>
      <c r="E23" s="228"/>
      <c r="F23" s="229"/>
      <c r="G23" s="230"/>
      <c r="H23" s="231"/>
      <c r="I23" s="228"/>
      <c r="J23" s="229"/>
      <c r="K23" s="230"/>
      <c r="L23" s="231"/>
      <c r="M23" s="228"/>
      <c r="N23" s="229"/>
      <c r="O23" s="230"/>
      <c r="P23" s="231"/>
      <c r="Q23" s="228"/>
      <c r="R23" s="229"/>
      <c r="S23" s="495" t="str">
        <f t="shared" si="6"/>
        <v/>
      </c>
      <c r="T23" s="496" t="str">
        <f t="shared" si="7"/>
        <v/>
      </c>
      <c r="U23" s="222" t="str">
        <f t="shared" si="8"/>
        <v/>
      </c>
      <c r="W23" s="223" t="str">
        <f t="shared" si="2"/>
        <v/>
      </c>
      <c r="X23" s="223" t="str">
        <f t="shared" si="2"/>
        <v/>
      </c>
      <c r="Y23" s="224">
        <f t="shared" si="3"/>
        <v>0</v>
      </c>
      <c r="Z23" s="223" t="str">
        <f t="shared" si="4"/>
        <v/>
      </c>
      <c r="AA23" s="223" t="str">
        <f t="shared" si="5"/>
        <v/>
      </c>
    </row>
    <row r="24" spans="1:27" s="223" customFormat="1" ht="42.75" customHeight="1" x14ac:dyDescent="0.25">
      <c r="A24" s="225">
        <v>12</v>
      </c>
      <c r="B24" s="494"/>
      <c r="C24" s="230"/>
      <c r="D24" s="231"/>
      <c r="E24" s="228"/>
      <c r="F24" s="229"/>
      <c r="G24" s="230"/>
      <c r="H24" s="231"/>
      <c r="I24" s="228"/>
      <c r="J24" s="229"/>
      <c r="K24" s="230"/>
      <c r="L24" s="231"/>
      <c r="M24" s="228"/>
      <c r="N24" s="229"/>
      <c r="O24" s="230"/>
      <c r="P24" s="231"/>
      <c r="Q24" s="228"/>
      <c r="R24" s="229"/>
      <c r="S24" s="495" t="str">
        <f t="shared" si="6"/>
        <v/>
      </c>
      <c r="T24" s="496" t="str">
        <f t="shared" si="7"/>
        <v/>
      </c>
      <c r="U24" s="222" t="str">
        <f t="shared" si="8"/>
        <v/>
      </c>
      <c r="W24" s="223" t="str">
        <f t="shared" si="2"/>
        <v/>
      </c>
      <c r="X24" s="223" t="str">
        <f t="shared" si="2"/>
        <v/>
      </c>
      <c r="Y24" s="224">
        <f t="shared" si="3"/>
        <v>0</v>
      </c>
      <c r="Z24" s="223" t="str">
        <f t="shared" si="4"/>
        <v/>
      </c>
      <c r="AA24" s="223" t="str">
        <f t="shared" si="5"/>
        <v/>
      </c>
    </row>
    <row r="25" spans="1:27" s="223" customFormat="1" ht="42.75" customHeight="1" x14ac:dyDescent="0.25">
      <c r="A25" s="225">
        <v>13</v>
      </c>
      <c r="B25" s="494"/>
      <c r="C25" s="230"/>
      <c r="D25" s="231"/>
      <c r="E25" s="228"/>
      <c r="F25" s="229"/>
      <c r="G25" s="230"/>
      <c r="H25" s="231"/>
      <c r="I25" s="228"/>
      <c r="J25" s="229"/>
      <c r="K25" s="230"/>
      <c r="L25" s="231"/>
      <c r="M25" s="228"/>
      <c r="N25" s="229"/>
      <c r="O25" s="230"/>
      <c r="P25" s="231"/>
      <c r="Q25" s="228"/>
      <c r="R25" s="229"/>
      <c r="S25" s="495" t="str">
        <f t="shared" si="6"/>
        <v/>
      </c>
      <c r="T25" s="496" t="str">
        <f t="shared" si="7"/>
        <v/>
      </c>
      <c r="U25" s="222" t="str">
        <f t="shared" si="8"/>
        <v/>
      </c>
      <c r="W25" s="223" t="str">
        <f t="shared" si="2"/>
        <v/>
      </c>
      <c r="X25" s="223" t="str">
        <f t="shared" si="2"/>
        <v/>
      </c>
      <c r="Y25" s="224">
        <f t="shared" si="3"/>
        <v>0</v>
      </c>
      <c r="Z25" s="223" t="str">
        <f t="shared" si="4"/>
        <v/>
      </c>
      <c r="AA25" s="223" t="str">
        <f t="shared" si="5"/>
        <v/>
      </c>
    </row>
    <row r="26" spans="1:27" s="223" customFormat="1" ht="42.75" customHeight="1" x14ac:dyDescent="0.25">
      <c r="A26" s="225">
        <v>14</v>
      </c>
      <c r="B26" s="494"/>
      <c r="C26" s="230"/>
      <c r="D26" s="231"/>
      <c r="E26" s="228"/>
      <c r="F26" s="229"/>
      <c r="G26" s="230"/>
      <c r="H26" s="231"/>
      <c r="I26" s="228"/>
      <c r="J26" s="229"/>
      <c r="K26" s="230"/>
      <c r="L26" s="231"/>
      <c r="M26" s="228"/>
      <c r="N26" s="229"/>
      <c r="O26" s="230"/>
      <c r="P26" s="231"/>
      <c r="Q26" s="228"/>
      <c r="R26" s="229"/>
      <c r="S26" s="495" t="str">
        <f t="shared" si="6"/>
        <v/>
      </c>
      <c r="T26" s="496" t="str">
        <f t="shared" si="7"/>
        <v/>
      </c>
      <c r="U26" s="222"/>
      <c r="W26" s="223" t="str">
        <f t="shared" si="2"/>
        <v/>
      </c>
      <c r="X26" s="223" t="str">
        <f t="shared" si="2"/>
        <v/>
      </c>
      <c r="Y26" s="224">
        <f t="shared" si="3"/>
        <v>0</v>
      </c>
      <c r="Z26" s="223" t="str">
        <f t="shared" si="4"/>
        <v/>
      </c>
      <c r="AA26" s="223" t="str">
        <f t="shared" si="5"/>
        <v/>
      </c>
    </row>
    <row r="27" spans="1:27" s="223" customFormat="1" ht="42.75" customHeight="1" thickBot="1" x14ac:dyDescent="0.3">
      <c r="A27" s="232">
        <v>15</v>
      </c>
      <c r="B27" s="271"/>
      <c r="C27" s="237"/>
      <c r="D27" s="238"/>
      <c r="E27" s="237"/>
      <c r="F27" s="238"/>
      <c r="G27" s="237"/>
      <c r="H27" s="238"/>
      <c r="I27" s="237"/>
      <c r="J27" s="238"/>
      <c r="K27" s="237"/>
      <c r="L27" s="238"/>
      <c r="M27" s="237"/>
      <c r="N27" s="238"/>
      <c r="O27" s="237"/>
      <c r="P27" s="238"/>
      <c r="Q27" s="237"/>
      <c r="R27" s="238"/>
      <c r="S27" s="272" t="str">
        <f t="shared" ref="S27:T27" si="9">IF(ISNUMBER(C27)=TRUE,SUM(C27,E27,G27,I27,K27,M27,O27,Q27),"")</f>
        <v/>
      </c>
      <c r="T27" s="241" t="str">
        <f t="shared" si="9"/>
        <v/>
      </c>
      <c r="U27" s="242" t="str">
        <f>IF(ISNUMBER(AA27)= TRUE,AA27,"")</f>
        <v/>
      </c>
      <c r="W27" s="223" t="str">
        <f t="shared" si="2"/>
        <v/>
      </c>
      <c r="X27" s="223" t="str">
        <f t="shared" si="2"/>
        <v/>
      </c>
      <c r="Y27" s="224">
        <f t="shared" si="3"/>
        <v>0</v>
      </c>
      <c r="Z27" s="223" t="str">
        <f t="shared" si="4"/>
        <v/>
      </c>
      <c r="AA27" s="223" t="str">
        <f t="shared" si="5"/>
        <v/>
      </c>
    </row>
    <row r="28" spans="1:27" ht="15.75" thickTop="1" x14ac:dyDescent="0.2">
      <c r="D28" s="273"/>
    </row>
  </sheetData>
  <mergeCells count="21">
    <mergeCell ref="Q9:R9"/>
    <mergeCell ref="O8:P8"/>
    <mergeCell ref="Q8:R8"/>
    <mergeCell ref="S8:U9"/>
    <mergeCell ref="C9:D9"/>
    <mergeCell ref="E9:F9"/>
    <mergeCell ref="G9:H9"/>
    <mergeCell ref="I9:J9"/>
    <mergeCell ref="K9:L9"/>
    <mergeCell ref="M9:N9"/>
    <mergeCell ref="O9:P9"/>
    <mergeCell ref="F5:P5"/>
    <mergeCell ref="F6:P6"/>
    <mergeCell ref="A8:A10"/>
    <mergeCell ref="B8:B10"/>
    <mergeCell ref="C8:D8"/>
    <mergeCell ref="E8:F8"/>
    <mergeCell ref="G8:H8"/>
    <mergeCell ref="I8:J8"/>
    <mergeCell ref="K8:L8"/>
    <mergeCell ref="M8:N8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9B44C-3C65-4640-8306-D2062E0E9888}">
  <sheetPr codeName="List4"/>
  <dimension ref="A1:AC100"/>
  <sheetViews>
    <sheetView showRowColHeaders="0" zoomScale="80" zoomScaleNormal="80" workbookViewId="0">
      <selection activeCell="AE18" sqref="AE18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5" style="177" customWidth="1"/>
    <col min="5" max="5" width="8.125" style="178" customWidth="1"/>
    <col min="6" max="6" width="5" style="177" customWidth="1"/>
    <col min="7" max="7" width="8.125" style="178" customWidth="1"/>
    <col min="8" max="8" width="5" style="177" customWidth="1"/>
    <col min="9" max="9" width="8.125" style="178" customWidth="1"/>
    <col min="10" max="10" width="5" style="177" customWidth="1"/>
    <col min="11" max="11" width="8.125" style="178" customWidth="1"/>
    <col min="12" max="12" width="5" style="177" customWidth="1"/>
    <col min="13" max="13" width="8.125" style="178" customWidth="1"/>
    <col min="14" max="14" width="5" style="177" customWidth="1"/>
    <col min="15" max="15" width="8.125" style="178" customWidth="1"/>
    <col min="16" max="16" width="5" style="177" customWidth="1"/>
    <col min="17" max="17" width="8.125" style="178" customWidth="1"/>
    <col min="18" max="18" width="5" style="177" customWidth="1"/>
    <col min="19" max="19" width="8.125" style="178" customWidth="1"/>
    <col min="20" max="20" width="5.875" style="177" customWidth="1"/>
    <col min="21" max="21" width="8.75" style="178" customWidth="1"/>
    <col min="22" max="22" width="9.25" style="177" customWidth="1"/>
    <col min="23" max="23" width="8" style="177" customWidth="1"/>
    <col min="24" max="25" width="8" style="177" hidden="1" customWidth="1"/>
    <col min="26" max="26" width="9.5" style="177" hidden="1" customWidth="1"/>
    <col min="27" max="27" width="13.625" style="177" hidden="1" customWidth="1"/>
    <col min="28" max="28" width="12.75" style="177" hidden="1" customWidth="1"/>
    <col min="29" max="256" width="9" style="177"/>
    <col min="257" max="257" width="4.5" style="177" customWidth="1"/>
    <col min="258" max="258" width="19.125" style="177" bestFit="1" customWidth="1"/>
    <col min="259" max="259" width="17.375" style="177" customWidth="1"/>
    <col min="260" max="260" width="5" style="177" customWidth="1"/>
    <col min="261" max="261" width="8.125" style="177" customWidth="1"/>
    <col min="262" max="262" width="5" style="177" customWidth="1"/>
    <col min="263" max="263" width="8.125" style="177" customWidth="1"/>
    <col min="264" max="264" width="5" style="177" customWidth="1"/>
    <col min="265" max="265" width="8.125" style="177" customWidth="1"/>
    <col min="266" max="266" width="5" style="177" customWidth="1"/>
    <col min="267" max="267" width="8.125" style="177" customWidth="1"/>
    <col min="268" max="268" width="5" style="177" customWidth="1"/>
    <col min="269" max="269" width="8.125" style="177" customWidth="1"/>
    <col min="270" max="270" width="5" style="177" customWidth="1"/>
    <col min="271" max="271" width="8.125" style="177" customWidth="1"/>
    <col min="272" max="272" width="5" style="177" customWidth="1"/>
    <col min="273" max="273" width="8.125" style="177" customWidth="1"/>
    <col min="274" max="274" width="5" style="177" customWidth="1"/>
    <col min="275" max="275" width="8.125" style="177" customWidth="1"/>
    <col min="276" max="276" width="5.875" style="177" customWidth="1"/>
    <col min="277" max="277" width="8.75" style="177" customWidth="1"/>
    <col min="278" max="278" width="9.25" style="177" customWidth="1"/>
    <col min="279" max="279" width="8" style="177" customWidth="1"/>
    <col min="280" max="284" width="0" style="177" hidden="1" customWidth="1"/>
    <col min="285" max="512" width="9" style="177"/>
    <col min="513" max="513" width="4.5" style="177" customWidth="1"/>
    <col min="514" max="514" width="19.125" style="177" bestFit="1" customWidth="1"/>
    <col min="515" max="515" width="17.375" style="177" customWidth="1"/>
    <col min="516" max="516" width="5" style="177" customWidth="1"/>
    <col min="517" max="517" width="8.125" style="177" customWidth="1"/>
    <col min="518" max="518" width="5" style="177" customWidth="1"/>
    <col min="519" max="519" width="8.125" style="177" customWidth="1"/>
    <col min="520" max="520" width="5" style="177" customWidth="1"/>
    <col min="521" max="521" width="8.125" style="177" customWidth="1"/>
    <col min="522" max="522" width="5" style="177" customWidth="1"/>
    <col min="523" max="523" width="8.125" style="177" customWidth="1"/>
    <col min="524" max="524" width="5" style="177" customWidth="1"/>
    <col min="525" max="525" width="8.125" style="177" customWidth="1"/>
    <col min="526" max="526" width="5" style="177" customWidth="1"/>
    <col min="527" max="527" width="8.125" style="177" customWidth="1"/>
    <col min="528" max="528" width="5" style="177" customWidth="1"/>
    <col min="529" max="529" width="8.125" style="177" customWidth="1"/>
    <col min="530" max="530" width="5" style="177" customWidth="1"/>
    <col min="531" max="531" width="8.125" style="177" customWidth="1"/>
    <col min="532" max="532" width="5.875" style="177" customWidth="1"/>
    <col min="533" max="533" width="8.75" style="177" customWidth="1"/>
    <col min="534" max="534" width="9.25" style="177" customWidth="1"/>
    <col min="535" max="535" width="8" style="177" customWidth="1"/>
    <col min="536" max="540" width="0" style="177" hidden="1" customWidth="1"/>
    <col min="541" max="768" width="9" style="177"/>
    <col min="769" max="769" width="4.5" style="177" customWidth="1"/>
    <col min="770" max="770" width="19.125" style="177" bestFit="1" customWidth="1"/>
    <col min="771" max="771" width="17.375" style="177" customWidth="1"/>
    <col min="772" max="772" width="5" style="177" customWidth="1"/>
    <col min="773" max="773" width="8.125" style="177" customWidth="1"/>
    <col min="774" max="774" width="5" style="177" customWidth="1"/>
    <col min="775" max="775" width="8.125" style="177" customWidth="1"/>
    <col min="776" max="776" width="5" style="177" customWidth="1"/>
    <col min="777" max="777" width="8.125" style="177" customWidth="1"/>
    <col min="778" max="778" width="5" style="177" customWidth="1"/>
    <col min="779" max="779" width="8.125" style="177" customWidth="1"/>
    <col min="780" max="780" width="5" style="177" customWidth="1"/>
    <col min="781" max="781" width="8.125" style="177" customWidth="1"/>
    <col min="782" max="782" width="5" style="177" customWidth="1"/>
    <col min="783" max="783" width="8.125" style="177" customWidth="1"/>
    <col min="784" max="784" width="5" style="177" customWidth="1"/>
    <col min="785" max="785" width="8.125" style="177" customWidth="1"/>
    <col min="786" max="786" width="5" style="177" customWidth="1"/>
    <col min="787" max="787" width="8.125" style="177" customWidth="1"/>
    <col min="788" max="788" width="5.875" style="177" customWidth="1"/>
    <col min="789" max="789" width="8.75" style="177" customWidth="1"/>
    <col min="790" max="790" width="9.25" style="177" customWidth="1"/>
    <col min="791" max="791" width="8" style="177" customWidth="1"/>
    <col min="792" max="796" width="0" style="177" hidden="1" customWidth="1"/>
    <col min="797" max="1024" width="9" style="177"/>
    <col min="1025" max="1025" width="4.5" style="177" customWidth="1"/>
    <col min="1026" max="1026" width="19.125" style="177" bestFit="1" customWidth="1"/>
    <col min="1027" max="1027" width="17.375" style="177" customWidth="1"/>
    <col min="1028" max="1028" width="5" style="177" customWidth="1"/>
    <col min="1029" max="1029" width="8.125" style="177" customWidth="1"/>
    <col min="1030" max="1030" width="5" style="177" customWidth="1"/>
    <col min="1031" max="1031" width="8.125" style="177" customWidth="1"/>
    <col min="1032" max="1032" width="5" style="177" customWidth="1"/>
    <col min="1033" max="1033" width="8.125" style="177" customWidth="1"/>
    <col min="1034" max="1034" width="5" style="177" customWidth="1"/>
    <col min="1035" max="1035" width="8.125" style="177" customWidth="1"/>
    <col min="1036" max="1036" width="5" style="177" customWidth="1"/>
    <col min="1037" max="1037" width="8.125" style="177" customWidth="1"/>
    <col min="1038" max="1038" width="5" style="177" customWidth="1"/>
    <col min="1039" max="1039" width="8.125" style="177" customWidth="1"/>
    <col min="1040" max="1040" width="5" style="177" customWidth="1"/>
    <col min="1041" max="1041" width="8.125" style="177" customWidth="1"/>
    <col min="1042" max="1042" width="5" style="177" customWidth="1"/>
    <col min="1043" max="1043" width="8.125" style="177" customWidth="1"/>
    <col min="1044" max="1044" width="5.875" style="177" customWidth="1"/>
    <col min="1045" max="1045" width="8.75" style="177" customWidth="1"/>
    <col min="1046" max="1046" width="9.25" style="177" customWidth="1"/>
    <col min="1047" max="1047" width="8" style="177" customWidth="1"/>
    <col min="1048" max="1052" width="0" style="177" hidden="1" customWidth="1"/>
    <col min="1053" max="1280" width="9" style="177"/>
    <col min="1281" max="1281" width="4.5" style="177" customWidth="1"/>
    <col min="1282" max="1282" width="19.125" style="177" bestFit="1" customWidth="1"/>
    <col min="1283" max="1283" width="17.375" style="177" customWidth="1"/>
    <col min="1284" max="1284" width="5" style="177" customWidth="1"/>
    <col min="1285" max="1285" width="8.125" style="177" customWidth="1"/>
    <col min="1286" max="1286" width="5" style="177" customWidth="1"/>
    <col min="1287" max="1287" width="8.125" style="177" customWidth="1"/>
    <col min="1288" max="1288" width="5" style="177" customWidth="1"/>
    <col min="1289" max="1289" width="8.125" style="177" customWidth="1"/>
    <col min="1290" max="1290" width="5" style="177" customWidth="1"/>
    <col min="1291" max="1291" width="8.125" style="177" customWidth="1"/>
    <col min="1292" max="1292" width="5" style="177" customWidth="1"/>
    <col min="1293" max="1293" width="8.125" style="177" customWidth="1"/>
    <col min="1294" max="1294" width="5" style="177" customWidth="1"/>
    <col min="1295" max="1295" width="8.125" style="177" customWidth="1"/>
    <col min="1296" max="1296" width="5" style="177" customWidth="1"/>
    <col min="1297" max="1297" width="8.125" style="177" customWidth="1"/>
    <col min="1298" max="1298" width="5" style="177" customWidth="1"/>
    <col min="1299" max="1299" width="8.125" style="177" customWidth="1"/>
    <col min="1300" max="1300" width="5.875" style="177" customWidth="1"/>
    <col min="1301" max="1301" width="8.75" style="177" customWidth="1"/>
    <col min="1302" max="1302" width="9.25" style="177" customWidth="1"/>
    <col min="1303" max="1303" width="8" style="177" customWidth="1"/>
    <col min="1304" max="1308" width="0" style="177" hidden="1" customWidth="1"/>
    <col min="1309" max="1536" width="9" style="177"/>
    <col min="1537" max="1537" width="4.5" style="177" customWidth="1"/>
    <col min="1538" max="1538" width="19.125" style="177" bestFit="1" customWidth="1"/>
    <col min="1539" max="1539" width="17.375" style="177" customWidth="1"/>
    <col min="1540" max="1540" width="5" style="177" customWidth="1"/>
    <col min="1541" max="1541" width="8.125" style="177" customWidth="1"/>
    <col min="1542" max="1542" width="5" style="177" customWidth="1"/>
    <col min="1543" max="1543" width="8.125" style="177" customWidth="1"/>
    <col min="1544" max="1544" width="5" style="177" customWidth="1"/>
    <col min="1545" max="1545" width="8.125" style="177" customWidth="1"/>
    <col min="1546" max="1546" width="5" style="177" customWidth="1"/>
    <col min="1547" max="1547" width="8.125" style="177" customWidth="1"/>
    <col min="1548" max="1548" width="5" style="177" customWidth="1"/>
    <col min="1549" max="1549" width="8.125" style="177" customWidth="1"/>
    <col min="1550" max="1550" width="5" style="177" customWidth="1"/>
    <col min="1551" max="1551" width="8.125" style="177" customWidth="1"/>
    <col min="1552" max="1552" width="5" style="177" customWidth="1"/>
    <col min="1553" max="1553" width="8.125" style="177" customWidth="1"/>
    <col min="1554" max="1554" width="5" style="177" customWidth="1"/>
    <col min="1555" max="1555" width="8.125" style="177" customWidth="1"/>
    <col min="1556" max="1556" width="5.875" style="177" customWidth="1"/>
    <col min="1557" max="1557" width="8.75" style="177" customWidth="1"/>
    <col min="1558" max="1558" width="9.25" style="177" customWidth="1"/>
    <col min="1559" max="1559" width="8" style="177" customWidth="1"/>
    <col min="1560" max="1564" width="0" style="177" hidden="1" customWidth="1"/>
    <col min="1565" max="1792" width="9" style="177"/>
    <col min="1793" max="1793" width="4.5" style="177" customWidth="1"/>
    <col min="1794" max="1794" width="19.125" style="177" bestFit="1" customWidth="1"/>
    <col min="1795" max="1795" width="17.375" style="177" customWidth="1"/>
    <col min="1796" max="1796" width="5" style="177" customWidth="1"/>
    <col min="1797" max="1797" width="8.125" style="177" customWidth="1"/>
    <col min="1798" max="1798" width="5" style="177" customWidth="1"/>
    <col min="1799" max="1799" width="8.125" style="177" customWidth="1"/>
    <col min="1800" max="1800" width="5" style="177" customWidth="1"/>
    <col min="1801" max="1801" width="8.125" style="177" customWidth="1"/>
    <col min="1802" max="1802" width="5" style="177" customWidth="1"/>
    <col min="1803" max="1803" width="8.125" style="177" customWidth="1"/>
    <col min="1804" max="1804" width="5" style="177" customWidth="1"/>
    <col min="1805" max="1805" width="8.125" style="177" customWidth="1"/>
    <col min="1806" max="1806" width="5" style="177" customWidth="1"/>
    <col min="1807" max="1807" width="8.125" style="177" customWidth="1"/>
    <col min="1808" max="1808" width="5" style="177" customWidth="1"/>
    <col min="1809" max="1809" width="8.125" style="177" customWidth="1"/>
    <col min="1810" max="1810" width="5" style="177" customWidth="1"/>
    <col min="1811" max="1811" width="8.125" style="177" customWidth="1"/>
    <col min="1812" max="1812" width="5.875" style="177" customWidth="1"/>
    <col min="1813" max="1813" width="8.75" style="177" customWidth="1"/>
    <col min="1814" max="1814" width="9.25" style="177" customWidth="1"/>
    <col min="1815" max="1815" width="8" style="177" customWidth="1"/>
    <col min="1816" max="1820" width="0" style="177" hidden="1" customWidth="1"/>
    <col min="1821" max="2048" width="9" style="177"/>
    <col min="2049" max="2049" width="4.5" style="177" customWidth="1"/>
    <col min="2050" max="2050" width="19.125" style="177" bestFit="1" customWidth="1"/>
    <col min="2051" max="2051" width="17.375" style="177" customWidth="1"/>
    <col min="2052" max="2052" width="5" style="177" customWidth="1"/>
    <col min="2053" max="2053" width="8.125" style="177" customWidth="1"/>
    <col min="2054" max="2054" width="5" style="177" customWidth="1"/>
    <col min="2055" max="2055" width="8.125" style="177" customWidth="1"/>
    <col min="2056" max="2056" width="5" style="177" customWidth="1"/>
    <col min="2057" max="2057" width="8.125" style="177" customWidth="1"/>
    <col min="2058" max="2058" width="5" style="177" customWidth="1"/>
    <col min="2059" max="2059" width="8.125" style="177" customWidth="1"/>
    <col min="2060" max="2060" width="5" style="177" customWidth="1"/>
    <col min="2061" max="2061" width="8.125" style="177" customWidth="1"/>
    <col min="2062" max="2062" width="5" style="177" customWidth="1"/>
    <col min="2063" max="2063" width="8.125" style="177" customWidth="1"/>
    <col min="2064" max="2064" width="5" style="177" customWidth="1"/>
    <col min="2065" max="2065" width="8.125" style="177" customWidth="1"/>
    <col min="2066" max="2066" width="5" style="177" customWidth="1"/>
    <col min="2067" max="2067" width="8.125" style="177" customWidth="1"/>
    <col min="2068" max="2068" width="5.875" style="177" customWidth="1"/>
    <col min="2069" max="2069" width="8.75" style="177" customWidth="1"/>
    <col min="2070" max="2070" width="9.25" style="177" customWidth="1"/>
    <col min="2071" max="2071" width="8" style="177" customWidth="1"/>
    <col min="2072" max="2076" width="0" style="177" hidden="1" customWidth="1"/>
    <col min="2077" max="2304" width="9" style="177"/>
    <col min="2305" max="2305" width="4.5" style="177" customWidth="1"/>
    <col min="2306" max="2306" width="19.125" style="177" bestFit="1" customWidth="1"/>
    <col min="2307" max="2307" width="17.375" style="177" customWidth="1"/>
    <col min="2308" max="2308" width="5" style="177" customWidth="1"/>
    <col min="2309" max="2309" width="8.125" style="177" customWidth="1"/>
    <col min="2310" max="2310" width="5" style="177" customWidth="1"/>
    <col min="2311" max="2311" width="8.125" style="177" customWidth="1"/>
    <col min="2312" max="2312" width="5" style="177" customWidth="1"/>
    <col min="2313" max="2313" width="8.125" style="177" customWidth="1"/>
    <col min="2314" max="2314" width="5" style="177" customWidth="1"/>
    <col min="2315" max="2315" width="8.125" style="177" customWidth="1"/>
    <col min="2316" max="2316" width="5" style="177" customWidth="1"/>
    <col min="2317" max="2317" width="8.125" style="177" customWidth="1"/>
    <col min="2318" max="2318" width="5" style="177" customWidth="1"/>
    <col min="2319" max="2319" width="8.125" style="177" customWidth="1"/>
    <col min="2320" max="2320" width="5" style="177" customWidth="1"/>
    <col min="2321" max="2321" width="8.125" style="177" customWidth="1"/>
    <col min="2322" max="2322" width="5" style="177" customWidth="1"/>
    <col min="2323" max="2323" width="8.125" style="177" customWidth="1"/>
    <col min="2324" max="2324" width="5.875" style="177" customWidth="1"/>
    <col min="2325" max="2325" width="8.75" style="177" customWidth="1"/>
    <col min="2326" max="2326" width="9.25" style="177" customWidth="1"/>
    <col min="2327" max="2327" width="8" style="177" customWidth="1"/>
    <col min="2328" max="2332" width="0" style="177" hidden="1" customWidth="1"/>
    <col min="2333" max="2560" width="9" style="177"/>
    <col min="2561" max="2561" width="4.5" style="177" customWidth="1"/>
    <col min="2562" max="2562" width="19.125" style="177" bestFit="1" customWidth="1"/>
    <col min="2563" max="2563" width="17.375" style="177" customWidth="1"/>
    <col min="2564" max="2564" width="5" style="177" customWidth="1"/>
    <col min="2565" max="2565" width="8.125" style="177" customWidth="1"/>
    <col min="2566" max="2566" width="5" style="177" customWidth="1"/>
    <col min="2567" max="2567" width="8.125" style="177" customWidth="1"/>
    <col min="2568" max="2568" width="5" style="177" customWidth="1"/>
    <col min="2569" max="2569" width="8.125" style="177" customWidth="1"/>
    <col min="2570" max="2570" width="5" style="177" customWidth="1"/>
    <col min="2571" max="2571" width="8.125" style="177" customWidth="1"/>
    <col min="2572" max="2572" width="5" style="177" customWidth="1"/>
    <col min="2573" max="2573" width="8.125" style="177" customWidth="1"/>
    <col min="2574" max="2574" width="5" style="177" customWidth="1"/>
    <col min="2575" max="2575" width="8.125" style="177" customWidth="1"/>
    <col min="2576" max="2576" width="5" style="177" customWidth="1"/>
    <col min="2577" max="2577" width="8.125" style="177" customWidth="1"/>
    <col min="2578" max="2578" width="5" style="177" customWidth="1"/>
    <col min="2579" max="2579" width="8.125" style="177" customWidth="1"/>
    <col min="2580" max="2580" width="5.875" style="177" customWidth="1"/>
    <col min="2581" max="2581" width="8.75" style="177" customWidth="1"/>
    <col min="2582" max="2582" width="9.25" style="177" customWidth="1"/>
    <col min="2583" max="2583" width="8" style="177" customWidth="1"/>
    <col min="2584" max="2588" width="0" style="177" hidden="1" customWidth="1"/>
    <col min="2589" max="2816" width="9" style="177"/>
    <col min="2817" max="2817" width="4.5" style="177" customWidth="1"/>
    <col min="2818" max="2818" width="19.125" style="177" bestFit="1" customWidth="1"/>
    <col min="2819" max="2819" width="17.375" style="177" customWidth="1"/>
    <col min="2820" max="2820" width="5" style="177" customWidth="1"/>
    <col min="2821" max="2821" width="8.125" style="177" customWidth="1"/>
    <col min="2822" max="2822" width="5" style="177" customWidth="1"/>
    <col min="2823" max="2823" width="8.125" style="177" customWidth="1"/>
    <col min="2824" max="2824" width="5" style="177" customWidth="1"/>
    <col min="2825" max="2825" width="8.125" style="177" customWidth="1"/>
    <col min="2826" max="2826" width="5" style="177" customWidth="1"/>
    <col min="2827" max="2827" width="8.125" style="177" customWidth="1"/>
    <col min="2828" max="2828" width="5" style="177" customWidth="1"/>
    <col min="2829" max="2829" width="8.125" style="177" customWidth="1"/>
    <col min="2830" max="2830" width="5" style="177" customWidth="1"/>
    <col min="2831" max="2831" width="8.125" style="177" customWidth="1"/>
    <col min="2832" max="2832" width="5" style="177" customWidth="1"/>
    <col min="2833" max="2833" width="8.125" style="177" customWidth="1"/>
    <col min="2834" max="2834" width="5" style="177" customWidth="1"/>
    <col min="2835" max="2835" width="8.125" style="177" customWidth="1"/>
    <col min="2836" max="2836" width="5.875" style="177" customWidth="1"/>
    <col min="2837" max="2837" width="8.75" style="177" customWidth="1"/>
    <col min="2838" max="2838" width="9.25" style="177" customWidth="1"/>
    <col min="2839" max="2839" width="8" style="177" customWidth="1"/>
    <col min="2840" max="2844" width="0" style="177" hidden="1" customWidth="1"/>
    <col min="2845" max="3072" width="9" style="177"/>
    <col min="3073" max="3073" width="4.5" style="177" customWidth="1"/>
    <col min="3074" max="3074" width="19.125" style="177" bestFit="1" customWidth="1"/>
    <col min="3075" max="3075" width="17.375" style="177" customWidth="1"/>
    <col min="3076" max="3076" width="5" style="177" customWidth="1"/>
    <col min="3077" max="3077" width="8.125" style="177" customWidth="1"/>
    <col min="3078" max="3078" width="5" style="177" customWidth="1"/>
    <col min="3079" max="3079" width="8.125" style="177" customWidth="1"/>
    <col min="3080" max="3080" width="5" style="177" customWidth="1"/>
    <col min="3081" max="3081" width="8.125" style="177" customWidth="1"/>
    <col min="3082" max="3082" width="5" style="177" customWidth="1"/>
    <col min="3083" max="3083" width="8.125" style="177" customWidth="1"/>
    <col min="3084" max="3084" width="5" style="177" customWidth="1"/>
    <col min="3085" max="3085" width="8.125" style="177" customWidth="1"/>
    <col min="3086" max="3086" width="5" style="177" customWidth="1"/>
    <col min="3087" max="3087" width="8.125" style="177" customWidth="1"/>
    <col min="3088" max="3088" width="5" style="177" customWidth="1"/>
    <col min="3089" max="3089" width="8.125" style="177" customWidth="1"/>
    <col min="3090" max="3090" width="5" style="177" customWidth="1"/>
    <col min="3091" max="3091" width="8.125" style="177" customWidth="1"/>
    <col min="3092" max="3092" width="5.875" style="177" customWidth="1"/>
    <col min="3093" max="3093" width="8.75" style="177" customWidth="1"/>
    <col min="3094" max="3094" width="9.25" style="177" customWidth="1"/>
    <col min="3095" max="3095" width="8" style="177" customWidth="1"/>
    <col min="3096" max="3100" width="0" style="177" hidden="1" customWidth="1"/>
    <col min="3101" max="3328" width="9" style="177"/>
    <col min="3329" max="3329" width="4.5" style="177" customWidth="1"/>
    <col min="3330" max="3330" width="19.125" style="177" bestFit="1" customWidth="1"/>
    <col min="3331" max="3331" width="17.375" style="177" customWidth="1"/>
    <col min="3332" max="3332" width="5" style="177" customWidth="1"/>
    <col min="3333" max="3333" width="8.125" style="177" customWidth="1"/>
    <col min="3334" max="3334" width="5" style="177" customWidth="1"/>
    <col min="3335" max="3335" width="8.125" style="177" customWidth="1"/>
    <col min="3336" max="3336" width="5" style="177" customWidth="1"/>
    <col min="3337" max="3337" width="8.125" style="177" customWidth="1"/>
    <col min="3338" max="3338" width="5" style="177" customWidth="1"/>
    <col min="3339" max="3339" width="8.125" style="177" customWidth="1"/>
    <col min="3340" max="3340" width="5" style="177" customWidth="1"/>
    <col min="3341" max="3341" width="8.125" style="177" customWidth="1"/>
    <col min="3342" max="3342" width="5" style="177" customWidth="1"/>
    <col min="3343" max="3343" width="8.125" style="177" customWidth="1"/>
    <col min="3344" max="3344" width="5" style="177" customWidth="1"/>
    <col min="3345" max="3345" width="8.125" style="177" customWidth="1"/>
    <col min="3346" max="3346" width="5" style="177" customWidth="1"/>
    <col min="3347" max="3347" width="8.125" style="177" customWidth="1"/>
    <col min="3348" max="3348" width="5.875" style="177" customWidth="1"/>
    <col min="3349" max="3349" width="8.75" style="177" customWidth="1"/>
    <col min="3350" max="3350" width="9.25" style="177" customWidth="1"/>
    <col min="3351" max="3351" width="8" style="177" customWidth="1"/>
    <col min="3352" max="3356" width="0" style="177" hidden="1" customWidth="1"/>
    <col min="3357" max="3584" width="9" style="177"/>
    <col min="3585" max="3585" width="4.5" style="177" customWidth="1"/>
    <col min="3586" max="3586" width="19.125" style="177" bestFit="1" customWidth="1"/>
    <col min="3587" max="3587" width="17.375" style="177" customWidth="1"/>
    <col min="3588" max="3588" width="5" style="177" customWidth="1"/>
    <col min="3589" max="3589" width="8.125" style="177" customWidth="1"/>
    <col min="3590" max="3590" width="5" style="177" customWidth="1"/>
    <col min="3591" max="3591" width="8.125" style="177" customWidth="1"/>
    <col min="3592" max="3592" width="5" style="177" customWidth="1"/>
    <col min="3593" max="3593" width="8.125" style="177" customWidth="1"/>
    <col min="3594" max="3594" width="5" style="177" customWidth="1"/>
    <col min="3595" max="3595" width="8.125" style="177" customWidth="1"/>
    <col min="3596" max="3596" width="5" style="177" customWidth="1"/>
    <col min="3597" max="3597" width="8.125" style="177" customWidth="1"/>
    <col min="3598" max="3598" width="5" style="177" customWidth="1"/>
    <col min="3599" max="3599" width="8.125" style="177" customWidth="1"/>
    <col min="3600" max="3600" width="5" style="177" customWidth="1"/>
    <col min="3601" max="3601" width="8.125" style="177" customWidth="1"/>
    <col min="3602" max="3602" width="5" style="177" customWidth="1"/>
    <col min="3603" max="3603" width="8.125" style="177" customWidth="1"/>
    <col min="3604" max="3604" width="5.875" style="177" customWidth="1"/>
    <col min="3605" max="3605" width="8.75" style="177" customWidth="1"/>
    <col min="3606" max="3606" width="9.25" style="177" customWidth="1"/>
    <col min="3607" max="3607" width="8" style="177" customWidth="1"/>
    <col min="3608" max="3612" width="0" style="177" hidden="1" customWidth="1"/>
    <col min="3613" max="3840" width="9" style="177"/>
    <col min="3841" max="3841" width="4.5" style="177" customWidth="1"/>
    <col min="3842" max="3842" width="19.125" style="177" bestFit="1" customWidth="1"/>
    <col min="3843" max="3843" width="17.375" style="177" customWidth="1"/>
    <col min="3844" max="3844" width="5" style="177" customWidth="1"/>
    <col min="3845" max="3845" width="8.125" style="177" customWidth="1"/>
    <col min="3846" max="3846" width="5" style="177" customWidth="1"/>
    <col min="3847" max="3847" width="8.125" style="177" customWidth="1"/>
    <col min="3848" max="3848" width="5" style="177" customWidth="1"/>
    <col min="3849" max="3849" width="8.125" style="177" customWidth="1"/>
    <col min="3850" max="3850" width="5" style="177" customWidth="1"/>
    <col min="3851" max="3851" width="8.125" style="177" customWidth="1"/>
    <col min="3852" max="3852" width="5" style="177" customWidth="1"/>
    <col min="3853" max="3853" width="8.125" style="177" customWidth="1"/>
    <col min="3854" max="3854" width="5" style="177" customWidth="1"/>
    <col min="3855" max="3855" width="8.125" style="177" customWidth="1"/>
    <col min="3856" max="3856" width="5" style="177" customWidth="1"/>
    <col min="3857" max="3857" width="8.125" style="177" customWidth="1"/>
    <col min="3858" max="3858" width="5" style="177" customWidth="1"/>
    <col min="3859" max="3859" width="8.125" style="177" customWidth="1"/>
    <col min="3860" max="3860" width="5.875" style="177" customWidth="1"/>
    <col min="3861" max="3861" width="8.75" style="177" customWidth="1"/>
    <col min="3862" max="3862" width="9.25" style="177" customWidth="1"/>
    <col min="3863" max="3863" width="8" style="177" customWidth="1"/>
    <col min="3864" max="3868" width="0" style="177" hidden="1" customWidth="1"/>
    <col min="3869" max="4096" width="9" style="177"/>
    <col min="4097" max="4097" width="4.5" style="177" customWidth="1"/>
    <col min="4098" max="4098" width="19.125" style="177" bestFit="1" customWidth="1"/>
    <col min="4099" max="4099" width="17.375" style="177" customWidth="1"/>
    <col min="4100" max="4100" width="5" style="177" customWidth="1"/>
    <col min="4101" max="4101" width="8.125" style="177" customWidth="1"/>
    <col min="4102" max="4102" width="5" style="177" customWidth="1"/>
    <col min="4103" max="4103" width="8.125" style="177" customWidth="1"/>
    <col min="4104" max="4104" width="5" style="177" customWidth="1"/>
    <col min="4105" max="4105" width="8.125" style="177" customWidth="1"/>
    <col min="4106" max="4106" width="5" style="177" customWidth="1"/>
    <col min="4107" max="4107" width="8.125" style="177" customWidth="1"/>
    <col min="4108" max="4108" width="5" style="177" customWidth="1"/>
    <col min="4109" max="4109" width="8.125" style="177" customWidth="1"/>
    <col min="4110" max="4110" width="5" style="177" customWidth="1"/>
    <col min="4111" max="4111" width="8.125" style="177" customWidth="1"/>
    <col min="4112" max="4112" width="5" style="177" customWidth="1"/>
    <col min="4113" max="4113" width="8.125" style="177" customWidth="1"/>
    <col min="4114" max="4114" width="5" style="177" customWidth="1"/>
    <col min="4115" max="4115" width="8.125" style="177" customWidth="1"/>
    <col min="4116" max="4116" width="5.875" style="177" customWidth="1"/>
    <col min="4117" max="4117" width="8.75" style="177" customWidth="1"/>
    <col min="4118" max="4118" width="9.25" style="177" customWidth="1"/>
    <col min="4119" max="4119" width="8" style="177" customWidth="1"/>
    <col min="4120" max="4124" width="0" style="177" hidden="1" customWidth="1"/>
    <col min="4125" max="4352" width="9" style="177"/>
    <col min="4353" max="4353" width="4.5" style="177" customWidth="1"/>
    <col min="4354" max="4354" width="19.125" style="177" bestFit="1" customWidth="1"/>
    <col min="4355" max="4355" width="17.375" style="177" customWidth="1"/>
    <col min="4356" max="4356" width="5" style="177" customWidth="1"/>
    <col min="4357" max="4357" width="8.125" style="177" customWidth="1"/>
    <col min="4358" max="4358" width="5" style="177" customWidth="1"/>
    <col min="4359" max="4359" width="8.125" style="177" customWidth="1"/>
    <col min="4360" max="4360" width="5" style="177" customWidth="1"/>
    <col min="4361" max="4361" width="8.125" style="177" customWidth="1"/>
    <col min="4362" max="4362" width="5" style="177" customWidth="1"/>
    <col min="4363" max="4363" width="8.125" style="177" customWidth="1"/>
    <col min="4364" max="4364" width="5" style="177" customWidth="1"/>
    <col min="4365" max="4365" width="8.125" style="177" customWidth="1"/>
    <col min="4366" max="4366" width="5" style="177" customWidth="1"/>
    <col min="4367" max="4367" width="8.125" style="177" customWidth="1"/>
    <col min="4368" max="4368" width="5" style="177" customWidth="1"/>
    <col min="4369" max="4369" width="8.125" style="177" customWidth="1"/>
    <col min="4370" max="4370" width="5" style="177" customWidth="1"/>
    <col min="4371" max="4371" width="8.125" style="177" customWidth="1"/>
    <col min="4372" max="4372" width="5.875" style="177" customWidth="1"/>
    <col min="4373" max="4373" width="8.75" style="177" customWidth="1"/>
    <col min="4374" max="4374" width="9.25" style="177" customWidth="1"/>
    <col min="4375" max="4375" width="8" style="177" customWidth="1"/>
    <col min="4376" max="4380" width="0" style="177" hidden="1" customWidth="1"/>
    <col min="4381" max="4608" width="9" style="177"/>
    <col min="4609" max="4609" width="4.5" style="177" customWidth="1"/>
    <col min="4610" max="4610" width="19.125" style="177" bestFit="1" customWidth="1"/>
    <col min="4611" max="4611" width="17.375" style="177" customWidth="1"/>
    <col min="4612" max="4612" width="5" style="177" customWidth="1"/>
    <col min="4613" max="4613" width="8.125" style="177" customWidth="1"/>
    <col min="4614" max="4614" width="5" style="177" customWidth="1"/>
    <col min="4615" max="4615" width="8.125" style="177" customWidth="1"/>
    <col min="4616" max="4616" width="5" style="177" customWidth="1"/>
    <col min="4617" max="4617" width="8.125" style="177" customWidth="1"/>
    <col min="4618" max="4618" width="5" style="177" customWidth="1"/>
    <col min="4619" max="4619" width="8.125" style="177" customWidth="1"/>
    <col min="4620" max="4620" width="5" style="177" customWidth="1"/>
    <col min="4621" max="4621" width="8.125" style="177" customWidth="1"/>
    <col min="4622" max="4622" width="5" style="177" customWidth="1"/>
    <col min="4623" max="4623" width="8.125" style="177" customWidth="1"/>
    <col min="4624" max="4624" width="5" style="177" customWidth="1"/>
    <col min="4625" max="4625" width="8.125" style="177" customWidth="1"/>
    <col min="4626" max="4626" width="5" style="177" customWidth="1"/>
    <col min="4627" max="4627" width="8.125" style="177" customWidth="1"/>
    <col min="4628" max="4628" width="5.875" style="177" customWidth="1"/>
    <col min="4629" max="4629" width="8.75" style="177" customWidth="1"/>
    <col min="4630" max="4630" width="9.25" style="177" customWidth="1"/>
    <col min="4631" max="4631" width="8" style="177" customWidth="1"/>
    <col min="4632" max="4636" width="0" style="177" hidden="1" customWidth="1"/>
    <col min="4637" max="4864" width="9" style="177"/>
    <col min="4865" max="4865" width="4.5" style="177" customWidth="1"/>
    <col min="4866" max="4866" width="19.125" style="177" bestFit="1" customWidth="1"/>
    <col min="4867" max="4867" width="17.375" style="177" customWidth="1"/>
    <col min="4868" max="4868" width="5" style="177" customWidth="1"/>
    <col min="4869" max="4869" width="8.125" style="177" customWidth="1"/>
    <col min="4870" max="4870" width="5" style="177" customWidth="1"/>
    <col min="4871" max="4871" width="8.125" style="177" customWidth="1"/>
    <col min="4872" max="4872" width="5" style="177" customWidth="1"/>
    <col min="4873" max="4873" width="8.125" style="177" customWidth="1"/>
    <col min="4874" max="4874" width="5" style="177" customWidth="1"/>
    <col min="4875" max="4875" width="8.125" style="177" customWidth="1"/>
    <col min="4876" max="4876" width="5" style="177" customWidth="1"/>
    <col min="4877" max="4877" width="8.125" style="177" customWidth="1"/>
    <col min="4878" max="4878" width="5" style="177" customWidth="1"/>
    <col min="4879" max="4879" width="8.125" style="177" customWidth="1"/>
    <col min="4880" max="4880" width="5" style="177" customWidth="1"/>
    <col min="4881" max="4881" width="8.125" style="177" customWidth="1"/>
    <col min="4882" max="4882" width="5" style="177" customWidth="1"/>
    <col min="4883" max="4883" width="8.125" style="177" customWidth="1"/>
    <col min="4884" max="4884" width="5.875" style="177" customWidth="1"/>
    <col min="4885" max="4885" width="8.75" style="177" customWidth="1"/>
    <col min="4886" max="4886" width="9.25" style="177" customWidth="1"/>
    <col min="4887" max="4887" width="8" style="177" customWidth="1"/>
    <col min="4888" max="4892" width="0" style="177" hidden="1" customWidth="1"/>
    <col min="4893" max="5120" width="9" style="177"/>
    <col min="5121" max="5121" width="4.5" style="177" customWidth="1"/>
    <col min="5122" max="5122" width="19.125" style="177" bestFit="1" customWidth="1"/>
    <col min="5123" max="5123" width="17.375" style="177" customWidth="1"/>
    <col min="5124" max="5124" width="5" style="177" customWidth="1"/>
    <col min="5125" max="5125" width="8.125" style="177" customWidth="1"/>
    <col min="5126" max="5126" width="5" style="177" customWidth="1"/>
    <col min="5127" max="5127" width="8.125" style="177" customWidth="1"/>
    <col min="5128" max="5128" width="5" style="177" customWidth="1"/>
    <col min="5129" max="5129" width="8.125" style="177" customWidth="1"/>
    <col min="5130" max="5130" width="5" style="177" customWidth="1"/>
    <col min="5131" max="5131" width="8.125" style="177" customWidth="1"/>
    <col min="5132" max="5132" width="5" style="177" customWidth="1"/>
    <col min="5133" max="5133" width="8.125" style="177" customWidth="1"/>
    <col min="5134" max="5134" width="5" style="177" customWidth="1"/>
    <col min="5135" max="5135" width="8.125" style="177" customWidth="1"/>
    <col min="5136" max="5136" width="5" style="177" customWidth="1"/>
    <col min="5137" max="5137" width="8.125" style="177" customWidth="1"/>
    <col min="5138" max="5138" width="5" style="177" customWidth="1"/>
    <col min="5139" max="5139" width="8.125" style="177" customWidth="1"/>
    <col min="5140" max="5140" width="5.875" style="177" customWidth="1"/>
    <col min="5141" max="5141" width="8.75" style="177" customWidth="1"/>
    <col min="5142" max="5142" width="9.25" style="177" customWidth="1"/>
    <col min="5143" max="5143" width="8" style="177" customWidth="1"/>
    <col min="5144" max="5148" width="0" style="177" hidden="1" customWidth="1"/>
    <col min="5149" max="5376" width="9" style="177"/>
    <col min="5377" max="5377" width="4.5" style="177" customWidth="1"/>
    <col min="5378" max="5378" width="19.125" style="177" bestFit="1" customWidth="1"/>
    <col min="5379" max="5379" width="17.375" style="177" customWidth="1"/>
    <col min="5380" max="5380" width="5" style="177" customWidth="1"/>
    <col min="5381" max="5381" width="8.125" style="177" customWidth="1"/>
    <col min="5382" max="5382" width="5" style="177" customWidth="1"/>
    <col min="5383" max="5383" width="8.125" style="177" customWidth="1"/>
    <col min="5384" max="5384" width="5" style="177" customWidth="1"/>
    <col min="5385" max="5385" width="8.125" style="177" customWidth="1"/>
    <col min="5386" max="5386" width="5" style="177" customWidth="1"/>
    <col min="5387" max="5387" width="8.125" style="177" customWidth="1"/>
    <col min="5388" max="5388" width="5" style="177" customWidth="1"/>
    <col min="5389" max="5389" width="8.125" style="177" customWidth="1"/>
    <col min="5390" max="5390" width="5" style="177" customWidth="1"/>
    <col min="5391" max="5391" width="8.125" style="177" customWidth="1"/>
    <col min="5392" max="5392" width="5" style="177" customWidth="1"/>
    <col min="5393" max="5393" width="8.125" style="177" customWidth="1"/>
    <col min="5394" max="5394" width="5" style="177" customWidth="1"/>
    <col min="5395" max="5395" width="8.125" style="177" customWidth="1"/>
    <col min="5396" max="5396" width="5.875" style="177" customWidth="1"/>
    <col min="5397" max="5397" width="8.75" style="177" customWidth="1"/>
    <col min="5398" max="5398" width="9.25" style="177" customWidth="1"/>
    <col min="5399" max="5399" width="8" style="177" customWidth="1"/>
    <col min="5400" max="5404" width="0" style="177" hidden="1" customWidth="1"/>
    <col min="5405" max="5632" width="9" style="177"/>
    <col min="5633" max="5633" width="4.5" style="177" customWidth="1"/>
    <col min="5634" max="5634" width="19.125" style="177" bestFit="1" customWidth="1"/>
    <col min="5635" max="5635" width="17.375" style="177" customWidth="1"/>
    <col min="5636" max="5636" width="5" style="177" customWidth="1"/>
    <col min="5637" max="5637" width="8.125" style="177" customWidth="1"/>
    <col min="5638" max="5638" width="5" style="177" customWidth="1"/>
    <col min="5639" max="5639" width="8.125" style="177" customWidth="1"/>
    <col min="5640" max="5640" width="5" style="177" customWidth="1"/>
    <col min="5641" max="5641" width="8.125" style="177" customWidth="1"/>
    <col min="5642" max="5642" width="5" style="177" customWidth="1"/>
    <col min="5643" max="5643" width="8.125" style="177" customWidth="1"/>
    <col min="5644" max="5644" width="5" style="177" customWidth="1"/>
    <col min="5645" max="5645" width="8.125" style="177" customWidth="1"/>
    <col min="5646" max="5646" width="5" style="177" customWidth="1"/>
    <col min="5647" max="5647" width="8.125" style="177" customWidth="1"/>
    <col min="5648" max="5648" width="5" style="177" customWidth="1"/>
    <col min="5649" max="5649" width="8.125" style="177" customWidth="1"/>
    <col min="5650" max="5650" width="5" style="177" customWidth="1"/>
    <col min="5651" max="5651" width="8.125" style="177" customWidth="1"/>
    <col min="5652" max="5652" width="5.875" style="177" customWidth="1"/>
    <col min="5653" max="5653" width="8.75" style="177" customWidth="1"/>
    <col min="5654" max="5654" width="9.25" style="177" customWidth="1"/>
    <col min="5655" max="5655" width="8" style="177" customWidth="1"/>
    <col min="5656" max="5660" width="0" style="177" hidden="1" customWidth="1"/>
    <col min="5661" max="5888" width="9" style="177"/>
    <col min="5889" max="5889" width="4.5" style="177" customWidth="1"/>
    <col min="5890" max="5890" width="19.125" style="177" bestFit="1" customWidth="1"/>
    <col min="5891" max="5891" width="17.375" style="177" customWidth="1"/>
    <col min="5892" max="5892" width="5" style="177" customWidth="1"/>
    <col min="5893" max="5893" width="8.125" style="177" customWidth="1"/>
    <col min="5894" max="5894" width="5" style="177" customWidth="1"/>
    <col min="5895" max="5895" width="8.125" style="177" customWidth="1"/>
    <col min="5896" max="5896" width="5" style="177" customWidth="1"/>
    <col min="5897" max="5897" width="8.125" style="177" customWidth="1"/>
    <col min="5898" max="5898" width="5" style="177" customWidth="1"/>
    <col min="5899" max="5899" width="8.125" style="177" customWidth="1"/>
    <col min="5900" max="5900" width="5" style="177" customWidth="1"/>
    <col min="5901" max="5901" width="8.125" style="177" customWidth="1"/>
    <col min="5902" max="5902" width="5" style="177" customWidth="1"/>
    <col min="5903" max="5903" width="8.125" style="177" customWidth="1"/>
    <col min="5904" max="5904" width="5" style="177" customWidth="1"/>
    <col min="5905" max="5905" width="8.125" style="177" customWidth="1"/>
    <col min="5906" max="5906" width="5" style="177" customWidth="1"/>
    <col min="5907" max="5907" width="8.125" style="177" customWidth="1"/>
    <col min="5908" max="5908" width="5.875" style="177" customWidth="1"/>
    <col min="5909" max="5909" width="8.75" style="177" customWidth="1"/>
    <col min="5910" max="5910" width="9.25" style="177" customWidth="1"/>
    <col min="5911" max="5911" width="8" style="177" customWidth="1"/>
    <col min="5912" max="5916" width="0" style="177" hidden="1" customWidth="1"/>
    <col min="5917" max="6144" width="9" style="177"/>
    <col min="6145" max="6145" width="4.5" style="177" customWidth="1"/>
    <col min="6146" max="6146" width="19.125" style="177" bestFit="1" customWidth="1"/>
    <col min="6147" max="6147" width="17.375" style="177" customWidth="1"/>
    <col min="6148" max="6148" width="5" style="177" customWidth="1"/>
    <col min="6149" max="6149" width="8.125" style="177" customWidth="1"/>
    <col min="6150" max="6150" width="5" style="177" customWidth="1"/>
    <col min="6151" max="6151" width="8.125" style="177" customWidth="1"/>
    <col min="6152" max="6152" width="5" style="177" customWidth="1"/>
    <col min="6153" max="6153" width="8.125" style="177" customWidth="1"/>
    <col min="6154" max="6154" width="5" style="177" customWidth="1"/>
    <col min="6155" max="6155" width="8.125" style="177" customWidth="1"/>
    <col min="6156" max="6156" width="5" style="177" customWidth="1"/>
    <col min="6157" max="6157" width="8.125" style="177" customWidth="1"/>
    <col min="6158" max="6158" width="5" style="177" customWidth="1"/>
    <col min="6159" max="6159" width="8.125" style="177" customWidth="1"/>
    <col min="6160" max="6160" width="5" style="177" customWidth="1"/>
    <col min="6161" max="6161" width="8.125" style="177" customWidth="1"/>
    <col min="6162" max="6162" width="5" style="177" customWidth="1"/>
    <col min="6163" max="6163" width="8.125" style="177" customWidth="1"/>
    <col min="6164" max="6164" width="5.875" style="177" customWidth="1"/>
    <col min="6165" max="6165" width="8.75" style="177" customWidth="1"/>
    <col min="6166" max="6166" width="9.25" style="177" customWidth="1"/>
    <col min="6167" max="6167" width="8" style="177" customWidth="1"/>
    <col min="6168" max="6172" width="0" style="177" hidden="1" customWidth="1"/>
    <col min="6173" max="6400" width="9" style="177"/>
    <col min="6401" max="6401" width="4.5" style="177" customWidth="1"/>
    <col min="6402" max="6402" width="19.125" style="177" bestFit="1" customWidth="1"/>
    <col min="6403" max="6403" width="17.375" style="177" customWidth="1"/>
    <col min="6404" max="6404" width="5" style="177" customWidth="1"/>
    <col min="6405" max="6405" width="8.125" style="177" customWidth="1"/>
    <col min="6406" max="6406" width="5" style="177" customWidth="1"/>
    <col min="6407" max="6407" width="8.125" style="177" customWidth="1"/>
    <col min="6408" max="6408" width="5" style="177" customWidth="1"/>
    <col min="6409" max="6409" width="8.125" style="177" customWidth="1"/>
    <col min="6410" max="6410" width="5" style="177" customWidth="1"/>
    <col min="6411" max="6411" width="8.125" style="177" customWidth="1"/>
    <col min="6412" max="6412" width="5" style="177" customWidth="1"/>
    <col min="6413" max="6413" width="8.125" style="177" customWidth="1"/>
    <col min="6414" max="6414" width="5" style="177" customWidth="1"/>
    <col min="6415" max="6415" width="8.125" style="177" customWidth="1"/>
    <col min="6416" max="6416" width="5" style="177" customWidth="1"/>
    <col min="6417" max="6417" width="8.125" style="177" customWidth="1"/>
    <col min="6418" max="6418" width="5" style="177" customWidth="1"/>
    <col min="6419" max="6419" width="8.125" style="177" customWidth="1"/>
    <col min="6420" max="6420" width="5.875" style="177" customWidth="1"/>
    <col min="6421" max="6421" width="8.75" style="177" customWidth="1"/>
    <col min="6422" max="6422" width="9.25" style="177" customWidth="1"/>
    <col min="6423" max="6423" width="8" style="177" customWidth="1"/>
    <col min="6424" max="6428" width="0" style="177" hidden="1" customWidth="1"/>
    <col min="6429" max="6656" width="9" style="177"/>
    <col min="6657" max="6657" width="4.5" style="177" customWidth="1"/>
    <col min="6658" max="6658" width="19.125" style="177" bestFit="1" customWidth="1"/>
    <col min="6659" max="6659" width="17.375" style="177" customWidth="1"/>
    <col min="6660" max="6660" width="5" style="177" customWidth="1"/>
    <col min="6661" max="6661" width="8.125" style="177" customWidth="1"/>
    <col min="6662" max="6662" width="5" style="177" customWidth="1"/>
    <col min="6663" max="6663" width="8.125" style="177" customWidth="1"/>
    <col min="6664" max="6664" width="5" style="177" customWidth="1"/>
    <col min="6665" max="6665" width="8.125" style="177" customWidth="1"/>
    <col min="6666" max="6666" width="5" style="177" customWidth="1"/>
    <col min="6667" max="6667" width="8.125" style="177" customWidth="1"/>
    <col min="6668" max="6668" width="5" style="177" customWidth="1"/>
    <col min="6669" max="6669" width="8.125" style="177" customWidth="1"/>
    <col min="6670" max="6670" width="5" style="177" customWidth="1"/>
    <col min="6671" max="6671" width="8.125" style="177" customWidth="1"/>
    <col min="6672" max="6672" width="5" style="177" customWidth="1"/>
    <col min="6673" max="6673" width="8.125" style="177" customWidth="1"/>
    <col min="6674" max="6674" width="5" style="177" customWidth="1"/>
    <col min="6675" max="6675" width="8.125" style="177" customWidth="1"/>
    <col min="6676" max="6676" width="5.875" style="177" customWidth="1"/>
    <col min="6677" max="6677" width="8.75" style="177" customWidth="1"/>
    <col min="6678" max="6678" width="9.25" style="177" customWidth="1"/>
    <col min="6679" max="6679" width="8" style="177" customWidth="1"/>
    <col min="6680" max="6684" width="0" style="177" hidden="1" customWidth="1"/>
    <col min="6685" max="6912" width="9" style="177"/>
    <col min="6913" max="6913" width="4.5" style="177" customWidth="1"/>
    <col min="6914" max="6914" width="19.125" style="177" bestFit="1" customWidth="1"/>
    <col min="6915" max="6915" width="17.375" style="177" customWidth="1"/>
    <col min="6916" max="6916" width="5" style="177" customWidth="1"/>
    <col min="6917" max="6917" width="8.125" style="177" customWidth="1"/>
    <col min="6918" max="6918" width="5" style="177" customWidth="1"/>
    <col min="6919" max="6919" width="8.125" style="177" customWidth="1"/>
    <col min="6920" max="6920" width="5" style="177" customWidth="1"/>
    <col min="6921" max="6921" width="8.125" style="177" customWidth="1"/>
    <col min="6922" max="6922" width="5" style="177" customWidth="1"/>
    <col min="6923" max="6923" width="8.125" style="177" customWidth="1"/>
    <col min="6924" max="6924" width="5" style="177" customWidth="1"/>
    <col min="6925" max="6925" width="8.125" style="177" customWidth="1"/>
    <col min="6926" max="6926" width="5" style="177" customWidth="1"/>
    <col min="6927" max="6927" width="8.125" style="177" customWidth="1"/>
    <col min="6928" max="6928" width="5" style="177" customWidth="1"/>
    <col min="6929" max="6929" width="8.125" style="177" customWidth="1"/>
    <col min="6930" max="6930" width="5" style="177" customWidth="1"/>
    <col min="6931" max="6931" width="8.125" style="177" customWidth="1"/>
    <col min="6932" max="6932" width="5.875" style="177" customWidth="1"/>
    <col min="6933" max="6933" width="8.75" style="177" customWidth="1"/>
    <col min="6934" max="6934" width="9.25" style="177" customWidth="1"/>
    <col min="6935" max="6935" width="8" style="177" customWidth="1"/>
    <col min="6936" max="6940" width="0" style="177" hidden="1" customWidth="1"/>
    <col min="6941" max="7168" width="9" style="177"/>
    <col min="7169" max="7169" width="4.5" style="177" customWidth="1"/>
    <col min="7170" max="7170" width="19.125" style="177" bestFit="1" customWidth="1"/>
    <col min="7171" max="7171" width="17.375" style="177" customWidth="1"/>
    <col min="7172" max="7172" width="5" style="177" customWidth="1"/>
    <col min="7173" max="7173" width="8.125" style="177" customWidth="1"/>
    <col min="7174" max="7174" width="5" style="177" customWidth="1"/>
    <col min="7175" max="7175" width="8.125" style="177" customWidth="1"/>
    <col min="7176" max="7176" width="5" style="177" customWidth="1"/>
    <col min="7177" max="7177" width="8.125" style="177" customWidth="1"/>
    <col min="7178" max="7178" width="5" style="177" customWidth="1"/>
    <col min="7179" max="7179" width="8.125" style="177" customWidth="1"/>
    <col min="7180" max="7180" width="5" style="177" customWidth="1"/>
    <col min="7181" max="7181" width="8.125" style="177" customWidth="1"/>
    <col min="7182" max="7182" width="5" style="177" customWidth="1"/>
    <col min="7183" max="7183" width="8.125" style="177" customWidth="1"/>
    <col min="7184" max="7184" width="5" style="177" customWidth="1"/>
    <col min="7185" max="7185" width="8.125" style="177" customWidth="1"/>
    <col min="7186" max="7186" width="5" style="177" customWidth="1"/>
    <col min="7187" max="7187" width="8.125" style="177" customWidth="1"/>
    <col min="7188" max="7188" width="5.875" style="177" customWidth="1"/>
    <col min="7189" max="7189" width="8.75" style="177" customWidth="1"/>
    <col min="7190" max="7190" width="9.25" style="177" customWidth="1"/>
    <col min="7191" max="7191" width="8" style="177" customWidth="1"/>
    <col min="7192" max="7196" width="0" style="177" hidden="1" customWidth="1"/>
    <col min="7197" max="7424" width="9" style="177"/>
    <col min="7425" max="7425" width="4.5" style="177" customWidth="1"/>
    <col min="7426" max="7426" width="19.125" style="177" bestFit="1" customWidth="1"/>
    <col min="7427" max="7427" width="17.375" style="177" customWidth="1"/>
    <col min="7428" max="7428" width="5" style="177" customWidth="1"/>
    <col min="7429" max="7429" width="8.125" style="177" customWidth="1"/>
    <col min="7430" max="7430" width="5" style="177" customWidth="1"/>
    <col min="7431" max="7431" width="8.125" style="177" customWidth="1"/>
    <col min="7432" max="7432" width="5" style="177" customWidth="1"/>
    <col min="7433" max="7433" width="8.125" style="177" customWidth="1"/>
    <col min="7434" max="7434" width="5" style="177" customWidth="1"/>
    <col min="7435" max="7435" width="8.125" style="177" customWidth="1"/>
    <col min="7436" max="7436" width="5" style="177" customWidth="1"/>
    <col min="7437" max="7437" width="8.125" style="177" customWidth="1"/>
    <col min="7438" max="7438" width="5" style="177" customWidth="1"/>
    <col min="7439" max="7439" width="8.125" style="177" customWidth="1"/>
    <col min="7440" max="7440" width="5" style="177" customWidth="1"/>
    <col min="7441" max="7441" width="8.125" style="177" customWidth="1"/>
    <col min="7442" max="7442" width="5" style="177" customWidth="1"/>
    <col min="7443" max="7443" width="8.125" style="177" customWidth="1"/>
    <col min="7444" max="7444" width="5.875" style="177" customWidth="1"/>
    <col min="7445" max="7445" width="8.75" style="177" customWidth="1"/>
    <col min="7446" max="7446" width="9.25" style="177" customWidth="1"/>
    <col min="7447" max="7447" width="8" style="177" customWidth="1"/>
    <col min="7448" max="7452" width="0" style="177" hidden="1" customWidth="1"/>
    <col min="7453" max="7680" width="9" style="177"/>
    <col min="7681" max="7681" width="4.5" style="177" customWidth="1"/>
    <col min="7682" max="7682" width="19.125" style="177" bestFit="1" customWidth="1"/>
    <col min="7683" max="7683" width="17.375" style="177" customWidth="1"/>
    <col min="7684" max="7684" width="5" style="177" customWidth="1"/>
    <col min="7685" max="7685" width="8.125" style="177" customWidth="1"/>
    <col min="7686" max="7686" width="5" style="177" customWidth="1"/>
    <col min="7687" max="7687" width="8.125" style="177" customWidth="1"/>
    <col min="7688" max="7688" width="5" style="177" customWidth="1"/>
    <col min="7689" max="7689" width="8.125" style="177" customWidth="1"/>
    <col min="7690" max="7690" width="5" style="177" customWidth="1"/>
    <col min="7691" max="7691" width="8.125" style="177" customWidth="1"/>
    <col min="7692" max="7692" width="5" style="177" customWidth="1"/>
    <col min="7693" max="7693" width="8.125" style="177" customWidth="1"/>
    <col min="7694" max="7694" width="5" style="177" customWidth="1"/>
    <col min="7695" max="7695" width="8.125" style="177" customWidth="1"/>
    <col min="7696" max="7696" width="5" style="177" customWidth="1"/>
    <col min="7697" max="7697" width="8.125" style="177" customWidth="1"/>
    <col min="7698" max="7698" width="5" style="177" customWidth="1"/>
    <col min="7699" max="7699" width="8.125" style="177" customWidth="1"/>
    <col min="7700" max="7700" width="5.875" style="177" customWidth="1"/>
    <col min="7701" max="7701" width="8.75" style="177" customWidth="1"/>
    <col min="7702" max="7702" width="9.25" style="177" customWidth="1"/>
    <col min="7703" max="7703" width="8" style="177" customWidth="1"/>
    <col min="7704" max="7708" width="0" style="177" hidden="1" customWidth="1"/>
    <col min="7709" max="7936" width="9" style="177"/>
    <col min="7937" max="7937" width="4.5" style="177" customWidth="1"/>
    <col min="7938" max="7938" width="19.125" style="177" bestFit="1" customWidth="1"/>
    <col min="7939" max="7939" width="17.375" style="177" customWidth="1"/>
    <col min="7940" max="7940" width="5" style="177" customWidth="1"/>
    <col min="7941" max="7941" width="8.125" style="177" customWidth="1"/>
    <col min="7942" max="7942" width="5" style="177" customWidth="1"/>
    <col min="7943" max="7943" width="8.125" style="177" customWidth="1"/>
    <col min="7944" max="7944" width="5" style="177" customWidth="1"/>
    <col min="7945" max="7945" width="8.125" style="177" customWidth="1"/>
    <col min="7946" max="7946" width="5" style="177" customWidth="1"/>
    <col min="7947" max="7947" width="8.125" style="177" customWidth="1"/>
    <col min="7948" max="7948" width="5" style="177" customWidth="1"/>
    <col min="7949" max="7949" width="8.125" style="177" customWidth="1"/>
    <col min="7950" max="7950" width="5" style="177" customWidth="1"/>
    <col min="7951" max="7951" width="8.125" style="177" customWidth="1"/>
    <col min="7952" max="7952" width="5" style="177" customWidth="1"/>
    <col min="7953" max="7953" width="8.125" style="177" customWidth="1"/>
    <col min="7954" max="7954" width="5" style="177" customWidth="1"/>
    <col min="7955" max="7955" width="8.125" style="177" customWidth="1"/>
    <col min="7956" max="7956" width="5.875" style="177" customWidth="1"/>
    <col min="7957" max="7957" width="8.75" style="177" customWidth="1"/>
    <col min="7958" max="7958" width="9.25" style="177" customWidth="1"/>
    <col min="7959" max="7959" width="8" style="177" customWidth="1"/>
    <col min="7960" max="7964" width="0" style="177" hidden="1" customWidth="1"/>
    <col min="7965" max="8192" width="9" style="177"/>
    <col min="8193" max="8193" width="4.5" style="177" customWidth="1"/>
    <col min="8194" max="8194" width="19.125" style="177" bestFit="1" customWidth="1"/>
    <col min="8195" max="8195" width="17.375" style="177" customWidth="1"/>
    <col min="8196" max="8196" width="5" style="177" customWidth="1"/>
    <col min="8197" max="8197" width="8.125" style="177" customWidth="1"/>
    <col min="8198" max="8198" width="5" style="177" customWidth="1"/>
    <col min="8199" max="8199" width="8.125" style="177" customWidth="1"/>
    <col min="8200" max="8200" width="5" style="177" customWidth="1"/>
    <col min="8201" max="8201" width="8.125" style="177" customWidth="1"/>
    <col min="8202" max="8202" width="5" style="177" customWidth="1"/>
    <col min="8203" max="8203" width="8.125" style="177" customWidth="1"/>
    <col min="8204" max="8204" width="5" style="177" customWidth="1"/>
    <col min="8205" max="8205" width="8.125" style="177" customWidth="1"/>
    <col min="8206" max="8206" width="5" style="177" customWidth="1"/>
    <col min="8207" max="8207" width="8.125" style="177" customWidth="1"/>
    <col min="8208" max="8208" width="5" style="177" customWidth="1"/>
    <col min="8209" max="8209" width="8.125" style="177" customWidth="1"/>
    <col min="8210" max="8210" width="5" style="177" customWidth="1"/>
    <col min="8211" max="8211" width="8.125" style="177" customWidth="1"/>
    <col min="8212" max="8212" width="5.875" style="177" customWidth="1"/>
    <col min="8213" max="8213" width="8.75" style="177" customWidth="1"/>
    <col min="8214" max="8214" width="9.25" style="177" customWidth="1"/>
    <col min="8215" max="8215" width="8" style="177" customWidth="1"/>
    <col min="8216" max="8220" width="0" style="177" hidden="1" customWidth="1"/>
    <col min="8221" max="8448" width="9" style="177"/>
    <col min="8449" max="8449" width="4.5" style="177" customWidth="1"/>
    <col min="8450" max="8450" width="19.125" style="177" bestFit="1" customWidth="1"/>
    <col min="8451" max="8451" width="17.375" style="177" customWidth="1"/>
    <col min="8452" max="8452" width="5" style="177" customWidth="1"/>
    <col min="8453" max="8453" width="8.125" style="177" customWidth="1"/>
    <col min="8454" max="8454" width="5" style="177" customWidth="1"/>
    <col min="8455" max="8455" width="8.125" style="177" customWidth="1"/>
    <col min="8456" max="8456" width="5" style="177" customWidth="1"/>
    <col min="8457" max="8457" width="8.125" style="177" customWidth="1"/>
    <col min="8458" max="8458" width="5" style="177" customWidth="1"/>
    <col min="8459" max="8459" width="8.125" style="177" customWidth="1"/>
    <col min="8460" max="8460" width="5" style="177" customWidth="1"/>
    <col min="8461" max="8461" width="8.125" style="177" customWidth="1"/>
    <col min="8462" max="8462" width="5" style="177" customWidth="1"/>
    <col min="8463" max="8463" width="8.125" style="177" customWidth="1"/>
    <col min="8464" max="8464" width="5" style="177" customWidth="1"/>
    <col min="8465" max="8465" width="8.125" style="177" customWidth="1"/>
    <col min="8466" max="8466" width="5" style="177" customWidth="1"/>
    <col min="8467" max="8467" width="8.125" style="177" customWidth="1"/>
    <col min="8468" max="8468" width="5.875" style="177" customWidth="1"/>
    <col min="8469" max="8469" width="8.75" style="177" customWidth="1"/>
    <col min="8470" max="8470" width="9.25" style="177" customWidth="1"/>
    <col min="8471" max="8471" width="8" style="177" customWidth="1"/>
    <col min="8472" max="8476" width="0" style="177" hidden="1" customWidth="1"/>
    <col min="8477" max="8704" width="9" style="177"/>
    <col min="8705" max="8705" width="4.5" style="177" customWidth="1"/>
    <col min="8706" max="8706" width="19.125" style="177" bestFit="1" customWidth="1"/>
    <col min="8707" max="8707" width="17.375" style="177" customWidth="1"/>
    <col min="8708" max="8708" width="5" style="177" customWidth="1"/>
    <col min="8709" max="8709" width="8.125" style="177" customWidth="1"/>
    <col min="8710" max="8710" width="5" style="177" customWidth="1"/>
    <col min="8711" max="8711" width="8.125" style="177" customWidth="1"/>
    <col min="8712" max="8712" width="5" style="177" customWidth="1"/>
    <col min="8713" max="8713" width="8.125" style="177" customWidth="1"/>
    <col min="8714" max="8714" width="5" style="177" customWidth="1"/>
    <col min="8715" max="8715" width="8.125" style="177" customWidth="1"/>
    <col min="8716" max="8716" width="5" style="177" customWidth="1"/>
    <col min="8717" max="8717" width="8.125" style="177" customWidth="1"/>
    <col min="8718" max="8718" width="5" style="177" customWidth="1"/>
    <col min="8719" max="8719" width="8.125" style="177" customWidth="1"/>
    <col min="8720" max="8720" width="5" style="177" customWidth="1"/>
    <col min="8721" max="8721" width="8.125" style="177" customWidth="1"/>
    <col min="8722" max="8722" width="5" style="177" customWidth="1"/>
    <col min="8723" max="8723" width="8.125" style="177" customWidth="1"/>
    <col min="8724" max="8724" width="5.875" style="177" customWidth="1"/>
    <col min="8725" max="8725" width="8.75" style="177" customWidth="1"/>
    <col min="8726" max="8726" width="9.25" style="177" customWidth="1"/>
    <col min="8727" max="8727" width="8" style="177" customWidth="1"/>
    <col min="8728" max="8732" width="0" style="177" hidden="1" customWidth="1"/>
    <col min="8733" max="8960" width="9" style="177"/>
    <col min="8961" max="8961" width="4.5" style="177" customWidth="1"/>
    <col min="8962" max="8962" width="19.125" style="177" bestFit="1" customWidth="1"/>
    <col min="8963" max="8963" width="17.375" style="177" customWidth="1"/>
    <col min="8964" max="8964" width="5" style="177" customWidth="1"/>
    <col min="8965" max="8965" width="8.125" style="177" customWidth="1"/>
    <col min="8966" max="8966" width="5" style="177" customWidth="1"/>
    <col min="8967" max="8967" width="8.125" style="177" customWidth="1"/>
    <col min="8968" max="8968" width="5" style="177" customWidth="1"/>
    <col min="8969" max="8969" width="8.125" style="177" customWidth="1"/>
    <col min="8970" max="8970" width="5" style="177" customWidth="1"/>
    <col min="8971" max="8971" width="8.125" style="177" customWidth="1"/>
    <col min="8972" max="8972" width="5" style="177" customWidth="1"/>
    <col min="8973" max="8973" width="8.125" style="177" customWidth="1"/>
    <col min="8974" max="8974" width="5" style="177" customWidth="1"/>
    <col min="8975" max="8975" width="8.125" style="177" customWidth="1"/>
    <col min="8976" max="8976" width="5" style="177" customWidth="1"/>
    <col min="8977" max="8977" width="8.125" style="177" customWidth="1"/>
    <col min="8978" max="8978" width="5" style="177" customWidth="1"/>
    <col min="8979" max="8979" width="8.125" style="177" customWidth="1"/>
    <col min="8980" max="8980" width="5.875" style="177" customWidth="1"/>
    <col min="8981" max="8981" width="8.75" style="177" customWidth="1"/>
    <col min="8982" max="8982" width="9.25" style="177" customWidth="1"/>
    <col min="8983" max="8983" width="8" style="177" customWidth="1"/>
    <col min="8984" max="8988" width="0" style="177" hidden="1" customWidth="1"/>
    <col min="8989" max="9216" width="9" style="177"/>
    <col min="9217" max="9217" width="4.5" style="177" customWidth="1"/>
    <col min="9218" max="9218" width="19.125" style="177" bestFit="1" customWidth="1"/>
    <col min="9219" max="9219" width="17.375" style="177" customWidth="1"/>
    <col min="9220" max="9220" width="5" style="177" customWidth="1"/>
    <col min="9221" max="9221" width="8.125" style="177" customWidth="1"/>
    <col min="9222" max="9222" width="5" style="177" customWidth="1"/>
    <col min="9223" max="9223" width="8.125" style="177" customWidth="1"/>
    <col min="9224" max="9224" width="5" style="177" customWidth="1"/>
    <col min="9225" max="9225" width="8.125" style="177" customWidth="1"/>
    <col min="9226" max="9226" width="5" style="177" customWidth="1"/>
    <col min="9227" max="9227" width="8.125" style="177" customWidth="1"/>
    <col min="9228" max="9228" width="5" style="177" customWidth="1"/>
    <col min="9229" max="9229" width="8.125" style="177" customWidth="1"/>
    <col min="9230" max="9230" width="5" style="177" customWidth="1"/>
    <col min="9231" max="9231" width="8.125" style="177" customWidth="1"/>
    <col min="9232" max="9232" width="5" style="177" customWidth="1"/>
    <col min="9233" max="9233" width="8.125" style="177" customWidth="1"/>
    <col min="9234" max="9234" width="5" style="177" customWidth="1"/>
    <col min="9235" max="9235" width="8.125" style="177" customWidth="1"/>
    <col min="9236" max="9236" width="5.875" style="177" customWidth="1"/>
    <col min="9237" max="9237" width="8.75" style="177" customWidth="1"/>
    <col min="9238" max="9238" width="9.25" style="177" customWidth="1"/>
    <col min="9239" max="9239" width="8" style="177" customWidth="1"/>
    <col min="9240" max="9244" width="0" style="177" hidden="1" customWidth="1"/>
    <col min="9245" max="9472" width="9" style="177"/>
    <col min="9473" max="9473" width="4.5" style="177" customWidth="1"/>
    <col min="9474" max="9474" width="19.125" style="177" bestFit="1" customWidth="1"/>
    <col min="9475" max="9475" width="17.375" style="177" customWidth="1"/>
    <col min="9476" max="9476" width="5" style="177" customWidth="1"/>
    <col min="9477" max="9477" width="8.125" style="177" customWidth="1"/>
    <col min="9478" max="9478" width="5" style="177" customWidth="1"/>
    <col min="9479" max="9479" width="8.125" style="177" customWidth="1"/>
    <col min="9480" max="9480" width="5" style="177" customWidth="1"/>
    <col min="9481" max="9481" width="8.125" style="177" customWidth="1"/>
    <col min="9482" max="9482" width="5" style="177" customWidth="1"/>
    <col min="9483" max="9483" width="8.125" style="177" customWidth="1"/>
    <col min="9484" max="9484" width="5" style="177" customWidth="1"/>
    <col min="9485" max="9485" width="8.125" style="177" customWidth="1"/>
    <col min="9486" max="9486" width="5" style="177" customWidth="1"/>
    <col min="9487" max="9487" width="8.125" style="177" customWidth="1"/>
    <col min="9488" max="9488" width="5" style="177" customWidth="1"/>
    <col min="9489" max="9489" width="8.125" style="177" customWidth="1"/>
    <col min="9490" max="9490" width="5" style="177" customWidth="1"/>
    <col min="9491" max="9491" width="8.125" style="177" customWidth="1"/>
    <col min="9492" max="9492" width="5.875" style="177" customWidth="1"/>
    <col min="9493" max="9493" width="8.75" style="177" customWidth="1"/>
    <col min="9494" max="9494" width="9.25" style="177" customWidth="1"/>
    <col min="9495" max="9495" width="8" style="177" customWidth="1"/>
    <col min="9496" max="9500" width="0" style="177" hidden="1" customWidth="1"/>
    <col min="9501" max="9728" width="9" style="177"/>
    <col min="9729" max="9729" width="4.5" style="177" customWidth="1"/>
    <col min="9730" max="9730" width="19.125" style="177" bestFit="1" customWidth="1"/>
    <col min="9731" max="9731" width="17.375" style="177" customWidth="1"/>
    <col min="9732" max="9732" width="5" style="177" customWidth="1"/>
    <col min="9733" max="9733" width="8.125" style="177" customWidth="1"/>
    <col min="9734" max="9734" width="5" style="177" customWidth="1"/>
    <col min="9735" max="9735" width="8.125" style="177" customWidth="1"/>
    <col min="9736" max="9736" width="5" style="177" customWidth="1"/>
    <col min="9737" max="9737" width="8.125" style="177" customWidth="1"/>
    <col min="9738" max="9738" width="5" style="177" customWidth="1"/>
    <col min="9739" max="9739" width="8.125" style="177" customWidth="1"/>
    <col min="9740" max="9740" width="5" style="177" customWidth="1"/>
    <col min="9741" max="9741" width="8.125" style="177" customWidth="1"/>
    <col min="9742" max="9742" width="5" style="177" customWidth="1"/>
    <col min="9743" max="9743" width="8.125" style="177" customWidth="1"/>
    <col min="9744" max="9744" width="5" style="177" customWidth="1"/>
    <col min="9745" max="9745" width="8.125" style="177" customWidth="1"/>
    <col min="9746" max="9746" width="5" style="177" customWidth="1"/>
    <col min="9747" max="9747" width="8.125" style="177" customWidth="1"/>
    <col min="9748" max="9748" width="5.875" style="177" customWidth="1"/>
    <col min="9749" max="9749" width="8.75" style="177" customWidth="1"/>
    <col min="9750" max="9750" width="9.25" style="177" customWidth="1"/>
    <col min="9751" max="9751" width="8" style="177" customWidth="1"/>
    <col min="9752" max="9756" width="0" style="177" hidden="1" customWidth="1"/>
    <col min="9757" max="9984" width="9" style="177"/>
    <col min="9985" max="9985" width="4.5" style="177" customWidth="1"/>
    <col min="9986" max="9986" width="19.125" style="177" bestFit="1" customWidth="1"/>
    <col min="9987" max="9987" width="17.375" style="177" customWidth="1"/>
    <col min="9988" max="9988" width="5" style="177" customWidth="1"/>
    <col min="9989" max="9989" width="8.125" style="177" customWidth="1"/>
    <col min="9990" max="9990" width="5" style="177" customWidth="1"/>
    <col min="9991" max="9991" width="8.125" style="177" customWidth="1"/>
    <col min="9992" max="9992" width="5" style="177" customWidth="1"/>
    <col min="9993" max="9993" width="8.125" style="177" customWidth="1"/>
    <col min="9994" max="9994" width="5" style="177" customWidth="1"/>
    <col min="9995" max="9995" width="8.125" style="177" customWidth="1"/>
    <col min="9996" max="9996" width="5" style="177" customWidth="1"/>
    <col min="9997" max="9997" width="8.125" style="177" customWidth="1"/>
    <col min="9998" max="9998" width="5" style="177" customWidth="1"/>
    <col min="9999" max="9999" width="8.125" style="177" customWidth="1"/>
    <col min="10000" max="10000" width="5" style="177" customWidth="1"/>
    <col min="10001" max="10001" width="8.125" style="177" customWidth="1"/>
    <col min="10002" max="10002" width="5" style="177" customWidth="1"/>
    <col min="10003" max="10003" width="8.125" style="177" customWidth="1"/>
    <col min="10004" max="10004" width="5.875" style="177" customWidth="1"/>
    <col min="10005" max="10005" width="8.75" style="177" customWidth="1"/>
    <col min="10006" max="10006" width="9.25" style="177" customWidth="1"/>
    <col min="10007" max="10007" width="8" style="177" customWidth="1"/>
    <col min="10008" max="10012" width="0" style="177" hidden="1" customWidth="1"/>
    <col min="10013" max="10240" width="9" style="177"/>
    <col min="10241" max="10241" width="4.5" style="177" customWidth="1"/>
    <col min="10242" max="10242" width="19.125" style="177" bestFit="1" customWidth="1"/>
    <col min="10243" max="10243" width="17.375" style="177" customWidth="1"/>
    <col min="10244" max="10244" width="5" style="177" customWidth="1"/>
    <col min="10245" max="10245" width="8.125" style="177" customWidth="1"/>
    <col min="10246" max="10246" width="5" style="177" customWidth="1"/>
    <col min="10247" max="10247" width="8.125" style="177" customWidth="1"/>
    <col min="10248" max="10248" width="5" style="177" customWidth="1"/>
    <col min="10249" max="10249" width="8.125" style="177" customWidth="1"/>
    <col min="10250" max="10250" width="5" style="177" customWidth="1"/>
    <col min="10251" max="10251" width="8.125" style="177" customWidth="1"/>
    <col min="10252" max="10252" width="5" style="177" customWidth="1"/>
    <col min="10253" max="10253" width="8.125" style="177" customWidth="1"/>
    <col min="10254" max="10254" width="5" style="177" customWidth="1"/>
    <col min="10255" max="10255" width="8.125" style="177" customWidth="1"/>
    <col min="10256" max="10256" width="5" style="177" customWidth="1"/>
    <col min="10257" max="10257" width="8.125" style="177" customWidth="1"/>
    <col min="10258" max="10258" width="5" style="177" customWidth="1"/>
    <col min="10259" max="10259" width="8.125" style="177" customWidth="1"/>
    <col min="10260" max="10260" width="5.875" style="177" customWidth="1"/>
    <col min="10261" max="10261" width="8.75" style="177" customWidth="1"/>
    <col min="10262" max="10262" width="9.25" style="177" customWidth="1"/>
    <col min="10263" max="10263" width="8" style="177" customWidth="1"/>
    <col min="10264" max="10268" width="0" style="177" hidden="1" customWidth="1"/>
    <col min="10269" max="10496" width="9" style="177"/>
    <col min="10497" max="10497" width="4.5" style="177" customWidth="1"/>
    <col min="10498" max="10498" width="19.125" style="177" bestFit="1" customWidth="1"/>
    <col min="10499" max="10499" width="17.375" style="177" customWidth="1"/>
    <col min="10500" max="10500" width="5" style="177" customWidth="1"/>
    <col min="10501" max="10501" width="8.125" style="177" customWidth="1"/>
    <col min="10502" max="10502" width="5" style="177" customWidth="1"/>
    <col min="10503" max="10503" width="8.125" style="177" customWidth="1"/>
    <col min="10504" max="10504" width="5" style="177" customWidth="1"/>
    <col min="10505" max="10505" width="8.125" style="177" customWidth="1"/>
    <col min="10506" max="10506" width="5" style="177" customWidth="1"/>
    <col min="10507" max="10507" width="8.125" style="177" customWidth="1"/>
    <col min="10508" max="10508" width="5" style="177" customWidth="1"/>
    <col min="10509" max="10509" width="8.125" style="177" customWidth="1"/>
    <col min="10510" max="10510" width="5" style="177" customWidth="1"/>
    <col min="10511" max="10511" width="8.125" style="177" customWidth="1"/>
    <col min="10512" max="10512" width="5" style="177" customWidth="1"/>
    <col min="10513" max="10513" width="8.125" style="177" customWidth="1"/>
    <col min="10514" max="10514" width="5" style="177" customWidth="1"/>
    <col min="10515" max="10515" width="8.125" style="177" customWidth="1"/>
    <col min="10516" max="10516" width="5.875" style="177" customWidth="1"/>
    <col min="10517" max="10517" width="8.75" style="177" customWidth="1"/>
    <col min="10518" max="10518" width="9.25" style="177" customWidth="1"/>
    <col min="10519" max="10519" width="8" style="177" customWidth="1"/>
    <col min="10520" max="10524" width="0" style="177" hidden="1" customWidth="1"/>
    <col min="10525" max="10752" width="9" style="177"/>
    <col min="10753" max="10753" width="4.5" style="177" customWidth="1"/>
    <col min="10754" max="10754" width="19.125" style="177" bestFit="1" customWidth="1"/>
    <col min="10755" max="10755" width="17.375" style="177" customWidth="1"/>
    <col min="10756" max="10756" width="5" style="177" customWidth="1"/>
    <col min="10757" max="10757" width="8.125" style="177" customWidth="1"/>
    <col min="10758" max="10758" width="5" style="177" customWidth="1"/>
    <col min="10759" max="10759" width="8.125" style="177" customWidth="1"/>
    <col min="10760" max="10760" width="5" style="177" customWidth="1"/>
    <col min="10761" max="10761" width="8.125" style="177" customWidth="1"/>
    <col min="10762" max="10762" width="5" style="177" customWidth="1"/>
    <col min="10763" max="10763" width="8.125" style="177" customWidth="1"/>
    <col min="10764" max="10764" width="5" style="177" customWidth="1"/>
    <col min="10765" max="10765" width="8.125" style="177" customWidth="1"/>
    <col min="10766" max="10766" width="5" style="177" customWidth="1"/>
    <col min="10767" max="10767" width="8.125" style="177" customWidth="1"/>
    <col min="10768" max="10768" width="5" style="177" customWidth="1"/>
    <col min="10769" max="10769" width="8.125" style="177" customWidth="1"/>
    <col min="10770" max="10770" width="5" style="177" customWidth="1"/>
    <col min="10771" max="10771" width="8.125" style="177" customWidth="1"/>
    <col min="10772" max="10772" width="5.875" style="177" customWidth="1"/>
    <col min="10773" max="10773" width="8.75" style="177" customWidth="1"/>
    <col min="10774" max="10774" width="9.25" style="177" customWidth="1"/>
    <col min="10775" max="10775" width="8" style="177" customWidth="1"/>
    <col min="10776" max="10780" width="0" style="177" hidden="1" customWidth="1"/>
    <col min="10781" max="11008" width="9" style="177"/>
    <col min="11009" max="11009" width="4.5" style="177" customWidth="1"/>
    <col min="11010" max="11010" width="19.125" style="177" bestFit="1" customWidth="1"/>
    <col min="11011" max="11011" width="17.375" style="177" customWidth="1"/>
    <col min="11012" max="11012" width="5" style="177" customWidth="1"/>
    <col min="11013" max="11013" width="8.125" style="177" customWidth="1"/>
    <col min="11014" max="11014" width="5" style="177" customWidth="1"/>
    <col min="11015" max="11015" width="8.125" style="177" customWidth="1"/>
    <col min="11016" max="11016" width="5" style="177" customWidth="1"/>
    <col min="11017" max="11017" width="8.125" style="177" customWidth="1"/>
    <col min="11018" max="11018" width="5" style="177" customWidth="1"/>
    <col min="11019" max="11019" width="8.125" style="177" customWidth="1"/>
    <col min="11020" max="11020" width="5" style="177" customWidth="1"/>
    <col min="11021" max="11021" width="8.125" style="177" customWidth="1"/>
    <col min="11022" max="11022" width="5" style="177" customWidth="1"/>
    <col min="11023" max="11023" width="8.125" style="177" customWidth="1"/>
    <col min="11024" max="11024" width="5" style="177" customWidth="1"/>
    <col min="11025" max="11025" width="8.125" style="177" customWidth="1"/>
    <col min="11026" max="11026" width="5" style="177" customWidth="1"/>
    <col min="11027" max="11027" width="8.125" style="177" customWidth="1"/>
    <col min="11028" max="11028" width="5.875" style="177" customWidth="1"/>
    <col min="11029" max="11029" width="8.75" style="177" customWidth="1"/>
    <col min="11030" max="11030" width="9.25" style="177" customWidth="1"/>
    <col min="11031" max="11031" width="8" style="177" customWidth="1"/>
    <col min="11032" max="11036" width="0" style="177" hidden="1" customWidth="1"/>
    <col min="11037" max="11264" width="9" style="177"/>
    <col min="11265" max="11265" width="4.5" style="177" customWidth="1"/>
    <col min="11266" max="11266" width="19.125" style="177" bestFit="1" customWidth="1"/>
    <col min="11267" max="11267" width="17.375" style="177" customWidth="1"/>
    <col min="11268" max="11268" width="5" style="177" customWidth="1"/>
    <col min="11269" max="11269" width="8.125" style="177" customWidth="1"/>
    <col min="11270" max="11270" width="5" style="177" customWidth="1"/>
    <col min="11271" max="11271" width="8.125" style="177" customWidth="1"/>
    <col min="11272" max="11272" width="5" style="177" customWidth="1"/>
    <col min="11273" max="11273" width="8.125" style="177" customWidth="1"/>
    <col min="11274" max="11274" width="5" style="177" customWidth="1"/>
    <col min="11275" max="11275" width="8.125" style="177" customWidth="1"/>
    <col min="11276" max="11276" width="5" style="177" customWidth="1"/>
    <col min="11277" max="11277" width="8.125" style="177" customWidth="1"/>
    <col min="11278" max="11278" width="5" style="177" customWidth="1"/>
    <col min="11279" max="11279" width="8.125" style="177" customWidth="1"/>
    <col min="11280" max="11280" width="5" style="177" customWidth="1"/>
    <col min="11281" max="11281" width="8.125" style="177" customWidth="1"/>
    <col min="11282" max="11282" width="5" style="177" customWidth="1"/>
    <col min="11283" max="11283" width="8.125" style="177" customWidth="1"/>
    <col min="11284" max="11284" width="5.875" style="177" customWidth="1"/>
    <col min="11285" max="11285" width="8.75" style="177" customWidth="1"/>
    <col min="11286" max="11286" width="9.25" style="177" customWidth="1"/>
    <col min="11287" max="11287" width="8" style="177" customWidth="1"/>
    <col min="11288" max="11292" width="0" style="177" hidden="1" customWidth="1"/>
    <col min="11293" max="11520" width="9" style="177"/>
    <col min="11521" max="11521" width="4.5" style="177" customWidth="1"/>
    <col min="11522" max="11522" width="19.125" style="177" bestFit="1" customWidth="1"/>
    <col min="11523" max="11523" width="17.375" style="177" customWidth="1"/>
    <col min="11524" max="11524" width="5" style="177" customWidth="1"/>
    <col min="11525" max="11525" width="8.125" style="177" customWidth="1"/>
    <col min="11526" max="11526" width="5" style="177" customWidth="1"/>
    <col min="11527" max="11527" width="8.125" style="177" customWidth="1"/>
    <col min="11528" max="11528" width="5" style="177" customWidth="1"/>
    <col min="11529" max="11529" width="8.125" style="177" customWidth="1"/>
    <col min="11530" max="11530" width="5" style="177" customWidth="1"/>
    <col min="11531" max="11531" width="8.125" style="177" customWidth="1"/>
    <col min="11532" max="11532" width="5" style="177" customWidth="1"/>
    <col min="11533" max="11533" width="8.125" style="177" customWidth="1"/>
    <col min="11534" max="11534" width="5" style="177" customWidth="1"/>
    <col min="11535" max="11535" width="8.125" style="177" customWidth="1"/>
    <col min="11536" max="11536" width="5" style="177" customWidth="1"/>
    <col min="11537" max="11537" width="8.125" style="177" customWidth="1"/>
    <col min="11538" max="11538" width="5" style="177" customWidth="1"/>
    <col min="11539" max="11539" width="8.125" style="177" customWidth="1"/>
    <col min="11540" max="11540" width="5.875" style="177" customWidth="1"/>
    <col min="11541" max="11541" width="8.75" style="177" customWidth="1"/>
    <col min="11542" max="11542" width="9.25" style="177" customWidth="1"/>
    <col min="11543" max="11543" width="8" style="177" customWidth="1"/>
    <col min="11544" max="11548" width="0" style="177" hidden="1" customWidth="1"/>
    <col min="11549" max="11776" width="9" style="177"/>
    <col min="11777" max="11777" width="4.5" style="177" customWidth="1"/>
    <col min="11778" max="11778" width="19.125" style="177" bestFit="1" customWidth="1"/>
    <col min="11779" max="11779" width="17.375" style="177" customWidth="1"/>
    <col min="11780" max="11780" width="5" style="177" customWidth="1"/>
    <col min="11781" max="11781" width="8.125" style="177" customWidth="1"/>
    <col min="11782" max="11782" width="5" style="177" customWidth="1"/>
    <col min="11783" max="11783" width="8.125" style="177" customWidth="1"/>
    <col min="11784" max="11784" width="5" style="177" customWidth="1"/>
    <col min="11785" max="11785" width="8.125" style="177" customWidth="1"/>
    <col min="11786" max="11786" width="5" style="177" customWidth="1"/>
    <col min="11787" max="11787" width="8.125" style="177" customWidth="1"/>
    <col min="11788" max="11788" width="5" style="177" customWidth="1"/>
    <col min="11789" max="11789" width="8.125" style="177" customWidth="1"/>
    <col min="11790" max="11790" width="5" style="177" customWidth="1"/>
    <col min="11791" max="11791" width="8.125" style="177" customWidth="1"/>
    <col min="11792" max="11792" width="5" style="177" customWidth="1"/>
    <col min="11793" max="11793" width="8.125" style="177" customWidth="1"/>
    <col min="11794" max="11794" width="5" style="177" customWidth="1"/>
    <col min="11795" max="11795" width="8.125" style="177" customWidth="1"/>
    <col min="11796" max="11796" width="5.875" style="177" customWidth="1"/>
    <col min="11797" max="11797" width="8.75" style="177" customWidth="1"/>
    <col min="11798" max="11798" width="9.25" style="177" customWidth="1"/>
    <col min="11799" max="11799" width="8" style="177" customWidth="1"/>
    <col min="11800" max="11804" width="0" style="177" hidden="1" customWidth="1"/>
    <col min="11805" max="12032" width="9" style="177"/>
    <col min="12033" max="12033" width="4.5" style="177" customWidth="1"/>
    <col min="12034" max="12034" width="19.125" style="177" bestFit="1" customWidth="1"/>
    <col min="12035" max="12035" width="17.375" style="177" customWidth="1"/>
    <col min="12036" max="12036" width="5" style="177" customWidth="1"/>
    <col min="12037" max="12037" width="8.125" style="177" customWidth="1"/>
    <col min="12038" max="12038" width="5" style="177" customWidth="1"/>
    <col min="12039" max="12039" width="8.125" style="177" customWidth="1"/>
    <col min="12040" max="12040" width="5" style="177" customWidth="1"/>
    <col min="12041" max="12041" width="8.125" style="177" customWidth="1"/>
    <col min="12042" max="12042" width="5" style="177" customWidth="1"/>
    <col min="12043" max="12043" width="8.125" style="177" customWidth="1"/>
    <col min="12044" max="12044" width="5" style="177" customWidth="1"/>
    <col min="12045" max="12045" width="8.125" style="177" customWidth="1"/>
    <col min="12046" max="12046" width="5" style="177" customWidth="1"/>
    <col min="12047" max="12047" width="8.125" style="177" customWidth="1"/>
    <col min="12048" max="12048" width="5" style="177" customWidth="1"/>
    <col min="12049" max="12049" width="8.125" style="177" customWidth="1"/>
    <col min="12050" max="12050" width="5" style="177" customWidth="1"/>
    <col min="12051" max="12051" width="8.125" style="177" customWidth="1"/>
    <col min="12052" max="12052" width="5.875" style="177" customWidth="1"/>
    <col min="12053" max="12053" width="8.75" style="177" customWidth="1"/>
    <col min="12054" max="12054" width="9.25" style="177" customWidth="1"/>
    <col min="12055" max="12055" width="8" style="177" customWidth="1"/>
    <col min="12056" max="12060" width="0" style="177" hidden="1" customWidth="1"/>
    <col min="12061" max="12288" width="9" style="177"/>
    <col min="12289" max="12289" width="4.5" style="177" customWidth="1"/>
    <col min="12290" max="12290" width="19.125" style="177" bestFit="1" customWidth="1"/>
    <col min="12291" max="12291" width="17.375" style="177" customWidth="1"/>
    <col min="12292" max="12292" width="5" style="177" customWidth="1"/>
    <col min="12293" max="12293" width="8.125" style="177" customWidth="1"/>
    <col min="12294" max="12294" width="5" style="177" customWidth="1"/>
    <col min="12295" max="12295" width="8.125" style="177" customWidth="1"/>
    <col min="12296" max="12296" width="5" style="177" customWidth="1"/>
    <col min="12297" max="12297" width="8.125" style="177" customWidth="1"/>
    <col min="12298" max="12298" width="5" style="177" customWidth="1"/>
    <col min="12299" max="12299" width="8.125" style="177" customWidth="1"/>
    <col min="12300" max="12300" width="5" style="177" customWidth="1"/>
    <col min="12301" max="12301" width="8.125" style="177" customWidth="1"/>
    <col min="12302" max="12302" width="5" style="177" customWidth="1"/>
    <col min="12303" max="12303" width="8.125" style="177" customWidth="1"/>
    <col min="12304" max="12304" width="5" style="177" customWidth="1"/>
    <col min="12305" max="12305" width="8.125" style="177" customWidth="1"/>
    <col min="12306" max="12306" width="5" style="177" customWidth="1"/>
    <col min="12307" max="12307" width="8.125" style="177" customWidth="1"/>
    <col min="12308" max="12308" width="5.875" style="177" customWidth="1"/>
    <col min="12309" max="12309" width="8.75" style="177" customWidth="1"/>
    <col min="12310" max="12310" width="9.25" style="177" customWidth="1"/>
    <col min="12311" max="12311" width="8" style="177" customWidth="1"/>
    <col min="12312" max="12316" width="0" style="177" hidden="1" customWidth="1"/>
    <col min="12317" max="12544" width="9" style="177"/>
    <col min="12545" max="12545" width="4.5" style="177" customWidth="1"/>
    <col min="12546" max="12546" width="19.125" style="177" bestFit="1" customWidth="1"/>
    <col min="12547" max="12547" width="17.375" style="177" customWidth="1"/>
    <col min="12548" max="12548" width="5" style="177" customWidth="1"/>
    <col min="12549" max="12549" width="8.125" style="177" customWidth="1"/>
    <col min="12550" max="12550" width="5" style="177" customWidth="1"/>
    <col min="12551" max="12551" width="8.125" style="177" customWidth="1"/>
    <col min="12552" max="12552" width="5" style="177" customWidth="1"/>
    <col min="12553" max="12553" width="8.125" style="177" customWidth="1"/>
    <col min="12554" max="12554" width="5" style="177" customWidth="1"/>
    <col min="12555" max="12555" width="8.125" style="177" customWidth="1"/>
    <col min="12556" max="12556" width="5" style="177" customWidth="1"/>
    <col min="12557" max="12557" width="8.125" style="177" customWidth="1"/>
    <col min="12558" max="12558" width="5" style="177" customWidth="1"/>
    <col min="12559" max="12559" width="8.125" style="177" customWidth="1"/>
    <col min="12560" max="12560" width="5" style="177" customWidth="1"/>
    <col min="12561" max="12561" width="8.125" style="177" customWidth="1"/>
    <col min="12562" max="12562" width="5" style="177" customWidth="1"/>
    <col min="12563" max="12563" width="8.125" style="177" customWidth="1"/>
    <col min="12564" max="12564" width="5.875" style="177" customWidth="1"/>
    <col min="12565" max="12565" width="8.75" style="177" customWidth="1"/>
    <col min="12566" max="12566" width="9.25" style="177" customWidth="1"/>
    <col min="12567" max="12567" width="8" style="177" customWidth="1"/>
    <col min="12568" max="12572" width="0" style="177" hidden="1" customWidth="1"/>
    <col min="12573" max="12800" width="9" style="177"/>
    <col min="12801" max="12801" width="4.5" style="177" customWidth="1"/>
    <col min="12802" max="12802" width="19.125" style="177" bestFit="1" customWidth="1"/>
    <col min="12803" max="12803" width="17.375" style="177" customWidth="1"/>
    <col min="12804" max="12804" width="5" style="177" customWidth="1"/>
    <col min="12805" max="12805" width="8.125" style="177" customWidth="1"/>
    <col min="12806" max="12806" width="5" style="177" customWidth="1"/>
    <col min="12807" max="12807" width="8.125" style="177" customWidth="1"/>
    <col min="12808" max="12808" width="5" style="177" customWidth="1"/>
    <col min="12809" max="12809" width="8.125" style="177" customWidth="1"/>
    <col min="12810" max="12810" width="5" style="177" customWidth="1"/>
    <col min="12811" max="12811" width="8.125" style="177" customWidth="1"/>
    <col min="12812" max="12812" width="5" style="177" customWidth="1"/>
    <col min="12813" max="12813" width="8.125" style="177" customWidth="1"/>
    <col min="12814" max="12814" width="5" style="177" customWidth="1"/>
    <col min="12815" max="12815" width="8.125" style="177" customWidth="1"/>
    <col min="12816" max="12816" width="5" style="177" customWidth="1"/>
    <col min="12817" max="12817" width="8.125" style="177" customWidth="1"/>
    <col min="12818" max="12818" width="5" style="177" customWidth="1"/>
    <col min="12819" max="12819" width="8.125" style="177" customWidth="1"/>
    <col min="12820" max="12820" width="5.875" style="177" customWidth="1"/>
    <col min="12821" max="12821" width="8.75" style="177" customWidth="1"/>
    <col min="12822" max="12822" width="9.25" style="177" customWidth="1"/>
    <col min="12823" max="12823" width="8" style="177" customWidth="1"/>
    <col min="12824" max="12828" width="0" style="177" hidden="1" customWidth="1"/>
    <col min="12829" max="13056" width="9" style="177"/>
    <col min="13057" max="13057" width="4.5" style="177" customWidth="1"/>
    <col min="13058" max="13058" width="19.125" style="177" bestFit="1" customWidth="1"/>
    <col min="13059" max="13059" width="17.375" style="177" customWidth="1"/>
    <col min="13060" max="13060" width="5" style="177" customWidth="1"/>
    <col min="13061" max="13061" width="8.125" style="177" customWidth="1"/>
    <col min="13062" max="13062" width="5" style="177" customWidth="1"/>
    <col min="13063" max="13063" width="8.125" style="177" customWidth="1"/>
    <col min="13064" max="13064" width="5" style="177" customWidth="1"/>
    <col min="13065" max="13065" width="8.125" style="177" customWidth="1"/>
    <col min="13066" max="13066" width="5" style="177" customWidth="1"/>
    <col min="13067" max="13067" width="8.125" style="177" customWidth="1"/>
    <col min="13068" max="13068" width="5" style="177" customWidth="1"/>
    <col min="13069" max="13069" width="8.125" style="177" customWidth="1"/>
    <col min="13070" max="13070" width="5" style="177" customWidth="1"/>
    <col min="13071" max="13071" width="8.125" style="177" customWidth="1"/>
    <col min="13072" max="13072" width="5" style="177" customWidth="1"/>
    <col min="13073" max="13073" width="8.125" style="177" customWidth="1"/>
    <col min="13074" max="13074" width="5" style="177" customWidth="1"/>
    <col min="13075" max="13075" width="8.125" style="177" customWidth="1"/>
    <col min="13076" max="13076" width="5.875" style="177" customWidth="1"/>
    <col min="13077" max="13077" width="8.75" style="177" customWidth="1"/>
    <col min="13078" max="13078" width="9.25" style="177" customWidth="1"/>
    <col min="13079" max="13079" width="8" style="177" customWidth="1"/>
    <col min="13080" max="13084" width="0" style="177" hidden="1" customWidth="1"/>
    <col min="13085" max="13312" width="9" style="177"/>
    <col min="13313" max="13313" width="4.5" style="177" customWidth="1"/>
    <col min="13314" max="13314" width="19.125" style="177" bestFit="1" customWidth="1"/>
    <col min="13315" max="13315" width="17.375" style="177" customWidth="1"/>
    <col min="13316" max="13316" width="5" style="177" customWidth="1"/>
    <col min="13317" max="13317" width="8.125" style="177" customWidth="1"/>
    <col min="13318" max="13318" width="5" style="177" customWidth="1"/>
    <col min="13319" max="13319" width="8.125" style="177" customWidth="1"/>
    <col min="13320" max="13320" width="5" style="177" customWidth="1"/>
    <col min="13321" max="13321" width="8.125" style="177" customWidth="1"/>
    <col min="13322" max="13322" width="5" style="177" customWidth="1"/>
    <col min="13323" max="13323" width="8.125" style="177" customWidth="1"/>
    <col min="13324" max="13324" width="5" style="177" customWidth="1"/>
    <col min="13325" max="13325" width="8.125" style="177" customWidth="1"/>
    <col min="13326" max="13326" width="5" style="177" customWidth="1"/>
    <col min="13327" max="13327" width="8.125" style="177" customWidth="1"/>
    <col min="13328" max="13328" width="5" style="177" customWidth="1"/>
    <col min="13329" max="13329" width="8.125" style="177" customWidth="1"/>
    <col min="13330" max="13330" width="5" style="177" customWidth="1"/>
    <col min="13331" max="13331" width="8.125" style="177" customWidth="1"/>
    <col min="13332" max="13332" width="5.875" style="177" customWidth="1"/>
    <col min="13333" max="13333" width="8.75" style="177" customWidth="1"/>
    <col min="13334" max="13334" width="9.25" style="177" customWidth="1"/>
    <col min="13335" max="13335" width="8" style="177" customWidth="1"/>
    <col min="13336" max="13340" width="0" style="177" hidden="1" customWidth="1"/>
    <col min="13341" max="13568" width="9" style="177"/>
    <col min="13569" max="13569" width="4.5" style="177" customWidth="1"/>
    <col min="13570" max="13570" width="19.125" style="177" bestFit="1" customWidth="1"/>
    <col min="13571" max="13571" width="17.375" style="177" customWidth="1"/>
    <col min="13572" max="13572" width="5" style="177" customWidth="1"/>
    <col min="13573" max="13573" width="8.125" style="177" customWidth="1"/>
    <col min="13574" max="13574" width="5" style="177" customWidth="1"/>
    <col min="13575" max="13575" width="8.125" style="177" customWidth="1"/>
    <col min="13576" max="13576" width="5" style="177" customWidth="1"/>
    <col min="13577" max="13577" width="8.125" style="177" customWidth="1"/>
    <col min="13578" max="13578" width="5" style="177" customWidth="1"/>
    <col min="13579" max="13579" width="8.125" style="177" customWidth="1"/>
    <col min="13580" max="13580" width="5" style="177" customWidth="1"/>
    <col min="13581" max="13581" width="8.125" style="177" customWidth="1"/>
    <col min="13582" max="13582" width="5" style="177" customWidth="1"/>
    <col min="13583" max="13583" width="8.125" style="177" customWidth="1"/>
    <col min="13584" max="13584" width="5" style="177" customWidth="1"/>
    <col min="13585" max="13585" width="8.125" style="177" customWidth="1"/>
    <col min="13586" max="13586" width="5" style="177" customWidth="1"/>
    <col min="13587" max="13587" width="8.125" style="177" customWidth="1"/>
    <col min="13588" max="13588" width="5.875" style="177" customWidth="1"/>
    <col min="13589" max="13589" width="8.75" style="177" customWidth="1"/>
    <col min="13590" max="13590" width="9.25" style="177" customWidth="1"/>
    <col min="13591" max="13591" width="8" style="177" customWidth="1"/>
    <col min="13592" max="13596" width="0" style="177" hidden="1" customWidth="1"/>
    <col min="13597" max="13824" width="9" style="177"/>
    <col min="13825" max="13825" width="4.5" style="177" customWidth="1"/>
    <col min="13826" max="13826" width="19.125" style="177" bestFit="1" customWidth="1"/>
    <col min="13827" max="13827" width="17.375" style="177" customWidth="1"/>
    <col min="13828" max="13828" width="5" style="177" customWidth="1"/>
    <col min="13829" max="13829" width="8.125" style="177" customWidth="1"/>
    <col min="13830" max="13830" width="5" style="177" customWidth="1"/>
    <col min="13831" max="13831" width="8.125" style="177" customWidth="1"/>
    <col min="13832" max="13832" width="5" style="177" customWidth="1"/>
    <col min="13833" max="13833" width="8.125" style="177" customWidth="1"/>
    <col min="13834" max="13834" width="5" style="177" customWidth="1"/>
    <col min="13835" max="13835" width="8.125" style="177" customWidth="1"/>
    <col min="13836" max="13836" width="5" style="177" customWidth="1"/>
    <col min="13837" max="13837" width="8.125" style="177" customWidth="1"/>
    <col min="13838" max="13838" width="5" style="177" customWidth="1"/>
    <col min="13839" max="13839" width="8.125" style="177" customWidth="1"/>
    <col min="13840" max="13840" width="5" style="177" customWidth="1"/>
    <col min="13841" max="13841" width="8.125" style="177" customWidth="1"/>
    <col min="13842" max="13842" width="5" style="177" customWidth="1"/>
    <col min="13843" max="13843" width="8.125" style="177" customWidth="1"/>
    <col min="13844" max="13844" width="5.875" style="177" customWidth="1"/>
    <col min="13845" max="13845" width="8.75" style="177" customWidth="1"/>
    <col min="13846" max="13846" width="9.25" style="177" customWidth="1"/>
    <col min="13847" max="13847" width="8" style="177" customWidth="1"/>
    <col min="13848" max="13852" width="0" style="177" hidden="1" customWidth="1"/>
    <col min="13853" max="14080" width="9" style="177"/>
    <col min="14081" max="14081" width="4.5" style="177" customWidth="1"/>
    <col min="14082" max="14082" width="19.125" style="177" bestFit="1" customWidth="1"/>
    <col min="14083" max="14083" width="17.375" style="177" customWidth="1"/>
    <col min="14084" max="14084" width="5" style="177" customWidth="1"/>
    <col min="14085" max="14085" width="8.125" style="177" customWidth="1"/>
    <col min="14086" max="14086" width="5" style="177" customWidth="1"/>
    <col min="14087" max="14087" width="8.125" style="177" customWidth="1"/>
    <col min="14088" max="14088" width="5" style="177" customWidth="1"/>
    <col min="14089" max="14089" width="8.125" style="177" customWidth="1"/>
    <col min="14090" max="14090" width="5" style="177" customWidth="1"/>
    <col min="14091" max="14091" width="8.125" style="177" customWidth="1"/>
    <col min="14092" max="14092" width="5" style="177" customWidth="1"/>
    <col min="14093" max="14093" width="8.125" style="177" customWidth="1"/>
    <col min="14094" max="14094" width="5" style="177" customWidth="1"/>
    <col min="14095" max="14095" width="8.125" style="177" customWidth="1"/>
    <col min="14096" max="14096" width="5" style="177" customWidth="1"/>
    <col min="14097" max="14097" width="8.125" style="177" customWidth="1"/>
    <col min="14098" max="14098" width="5" style="177" customWidth="1"/>
    <col min="14099" max="14099" width="8.125" style="177" customWidth="1"/>
    <col min="14100" max="14100" width="5.875" style="177" customWidth="1"/>
    <col min="14101" max="14101" width="8.75" style="177" customWidth="1"/>
    <col min="14102" max="14102" width="9.25" style="177" customWidth="1"/>
    <col min="14103" max="14103" width="8" style="177" customWidth="1"/>
    <col min="14104" max="14108" width="0" style="177" hidden="1" customWidth="1"/>
    <col min="14109" max="14336" width="9" style="177"/>
    <col min="14337" max="14337" width="4.5" style="177" customWidth="1"/>
    <col min="14338" max="14338" width="19.125" style="177" bestFit="1" customWidth="1"/>
    <col min="14339" max="14339" width="17.375" style="177" customWidth="1"/>
    <col min="14340" max="14340" width="5" style="177" customWidth="1"/>
    <col min="14341" max="14341" width="8.125" style="177" customWidth="1"/>
    <col min="14342" max="14342" width="5" style="177" customWidth="1"/>
    <col min="14343" max="14343" width="8.125" style="177" customWidth="1"/>
    <col min="14344" max="14344" width="5" style="177" customWidth="1"/>
    <col min="14345" max="14345" width="8.125" style="177" customWidth="1"/>
    <col min="14346" max="14346" width="5" style="177" customWidth="1"/>
    <col min="14347" max="14347" width="8.125" style="177" customWidth="1"/>
    <col min="14348" max="14348" width="5" style="177" customWidth="1"/>
    <col min="14349" max="14349" width="8.125" style="177" customWidth="1"/>
    <col min="14350" max="14350" width="5" style="177" customWidth="1"/>
    <col min="14351" max="14351" width="8.125" style="177" customWidth="1"/>
    <col min="14352" max="14352" width="5" style="177" customWidth="1"/>
    <col min="14353" max="14353" width="8.125" style="177" customWidth="1"/>
    <col min="14354" max="14354" width="5" style="177" customWidth="1"/>
    <col min="14355" max="14355" width="8.125" style="177" customWidth="1"/>
    <col min="14356" max="14356" width="5.875" style="177" customWidth="1"/>
    <col min="14357" max="14357" width="8.75" style="177" customWidth="1"/>
    <col min="14358" max="14358" width="9.25" style="177" customWidth="1"/>
    <col min="14359" max="14359" width="8" style="177" customWidth="1"/>
    <col min="14360" max="14364" width="0" style="177" hidden="1" customWidth="1"/>
    <col min="14365" max="14592" width="9" style="177"/>
    <col min="14593" max="14593" width="4.5" style="177" customWidth="1"/>
    <col min="14594" max="14594" width="19.125" style="177" bestFit="1" customWidth="1"/>
    <col min="14595" max="14595" width="17.375" style="177" customWidth="1"/>
    <col min="14596" max="14596" width="5" style="177" customWidth="1"/>
    <col min="14597" max="14597" width="8.125" style="177" customWidth="1"/>
    <col min="14598" max="14598" width="5" style="177" customWidth="1"/>
    <col min="14599" max="14599" width="8.125" style="177" customWidth="1"/>
    <col min="14600" max="14600" width="5" style="177" customWidth="1"/>
    <col min="14601" max="14601" width="8.125" style="177" customWidth="1"/>
    <col min="14602" max="14602" width="5" style="177" customWidth="1"/>
    <col min="14603" max="14603" width="8.125" style="177" customWidth="1"/>
    <col min="14604" max="14604" width="5" style="177" customWidth="1"/>
    <col min="14605" max="14605" width="8.125" style="177" customWidth="1"/>
    <col min="14606" max="14606" width="5" style="177" customWidth="1"/>
    <col min="14607" max="14607" width="8.125" style="177" customWidth="1"/>
    <col min="14608" max="14608" width="5" style="177" customWidth="1"/>
    <col min="14609" max="14609" width="8.125" style="177" customWidth="1"/>
    <col min="14610" max="14610" width="5" style="177" customWidth="1"/>
    <col min="14611" max="14611" width="8.125" style="177" customWidth="1"/>
    <col min="14612" max="14612" width="5.875" style="177" customWidth="1"/>
    <col min="14613" max="14613" width="8.75" style="177" customWidth="1"/>
    <col min="14614" max="14614" width="9.25" style="177" customWidth="1"/>
    <col min="14615" max="14615" width="8" style="177" customWidth="1"/>
    <col min="14616" max="14620" width="0" style="177" hidden="1" customWidth="1"/>
    <col min="14621" max="14848" width="9" style="177"/>
    <col min="14849" max="14849" width="4.5" style="177" customWidth="1"/>
    <col min="14850" max="14850" width="19.125" style="177" bestFit="1" customWidth="1"/>
    <col min="14851" max="14851" width="17.375" style="177" customWidth="1"/>
    <col min="14852" max="14852" width="5" style="177" customWidth="1"/>
    <col min="14853" max="14853" width="8.125" style="177" customWidth="1"/>
    <col min="14854" max="14854" width="5" style="177" customWidth="1"/>
    <col min="14855" max="14855" width="8.125" style="177" customWidth="1"/>
    <col min="14856" max="14856" width="5" style="177" customWidth="1"/>
    <col min="14857" max="14857" width="8.125" style="177" customWidth="1"/>
    <col min="14858" max="14858" width="5" style="177" customWidth="1"/>
    <col min="14859" max="14859" width="8.125" style="177" customWidth="1"/>
    <col min="14860" max="14860" width="5" style="177" customWidth="1"/>
    <col min="14861" max="14861" width="8.125" style="177" customWidth="1"/>
    <col min="14862" max="14862" width="5" style="177" customWidth="1"/>
    <col min="14863" max="14863" width="8.125" style="177" customWidth="1"/>
    <col min="14864" max="14864" width="5" style="177" customWidth="1"/>
    <col min="14865" max="14865" width="8.125" style="177" customWidth="1"/>
    <col min="14866" max="14866" width="5" style="177" customWidth="1"/>
    <col min="14867" max="14867" width="8.125" style="177" customWidth="1"/>
    <col min="14868" max="14868" width="5.875" style="177" customWidth="1"/>
    <col min="14869" max="14869" width="8.75" style="177" customWidth="1"/>
    <col min="14870" max="14870" width="9.25" style="177" customWidth="1"/>
    <col min="14871" max="14871" width="8" style="177" customWidth="1"/>
    <col min="14872" max="14876" width="0" style="177" hidden="1" customWidth="1"/>
    <col min="14877" max="15104" width="9" style="177"/>
    <col min="15105" max="15105" width="4.5" style="177" customWidth="1"/>
    <col min="15106" max="15106" width="19.125" style="177" bestFit="1" customWidth="1"/>
    <col min="15107" max="15107" width="17.375" style="177" customWidth="1"/>
    <col min="15108" max="15108" width="5" style="177" customWidth="1"/>
    <col min="15109" max="15109" width="8.125" style="177" customWidth="1"/>
    <col min="15110" max="15110" width="5" style="177" customWidth="1"/>
    <col min="15111" max="15111" width="8.125" style="177" customWidth="1"/>
    <col min="15112" max="15112" width="5" style="177" customWidth="1"/>
    <col min="15113" max="15113" width="8.125" style="177" customWidth="1"/>
    <col min="15114" max="15114" width="5" style="177" customWidth="1"/>
    <col min="15115" max="15115" width="8.125" style="177" customWidth="1"/>
    <col min="15116" max="15116" width="5" style="177" customWidth="1"/>
    <col min="15117" max="15117" width="8.125" style="177" customWidth="1"/>
    <col min="15118" max="15118" width="5" style="177" customWidth="1"/>
    <col min="15119" max="15119" width="8.125" style="177" customWidth="1"/>
    <col min="15120" max="15120" width="5" style="177" customWidth="1"/>
    <col min="15121" max="15121" width="8.125" style="177" customWidth="1"/>
    <col min="15122" max="15122" width="5" style="177" customWidth="1"/>
    <col min="15123" max="15123" width="8.125" style="177" customWidth="1"/>
    <col min="15124" max="15124" width="5.875" style="177" customWidth="1"/>
    <col min="15125" max="15125" width="8.75" style="177" customWidth="1"/>
    <col min="15126" max="15126" width="9.25" style="177" customWidth="1"/>
    <col min="15127" max="15127" width="8" style="177" customWidth="1"/>
    <col min="15128" max="15132" width="0" style="177" hidden="1" customWidth="1"/>
    <col min="15133" max="15360" width="9" style="177"/>
    <col min="15361" max="15361" width="4.5" style="177" customWidth="1"/>
    <col min="15362" max="15362" width="19.125" style="177" bestFit="1" customWidth="1"/>
    <col min="15363" max="15363" width="17.375" style="177" customWidth="1"/>
    <col min="15364" max="15364" width="5" style="177" customWidth="1"/>
    <col min="15365" max="15365" width="8.125" style="177" customWidth="1"/>
    <col min="15366" max="15366" width="5" style="177" customWidth="1"/>
    <col min="15367" max="15367" width="8.125" style="177" customWidth="1"/>
    <col min="15368" max="15368" width="5" style="177" customWidth="1"/>
    <col min="15369" max="15369" width="8.125" style="177" customWidth="1"/>
    <col min="15370" max="15370" width="5" style="177" customWidth="1"/>
    <col min="15371" max="15371" width="8.125" style="177" customWidth="1"/>
    <col min="15372" max="15372" width="5" style="177" customWidth="1"/>
    <col min="15373" max="15373" width="8.125" style="177" customWidth="1"/>
    <col min="15374" max="15374" width="5" style="177" customWidth="1"/>
    <col min="15375" max="15375" width="8.125" style="177" customWidth="1"/>
    <col min="15376" max="15376" width="5" style="177" customWidth="1"/>
    <col min="15377" max="15377" width="8.125" style="177" customWidth="1"/>
    <col min="15378" max="15378" width="5" style="177" customWidth="1"/>
    <col min="15379" max="15379" width="8.125" style="177" customWidth="1"/>
    <col min="15380" max="15380" width="5.875" style="177" customWidth="1"/>
    <col min="15381" max="15381" width="8.75" style="177" customWidth="1"/>
    <col min="15382" max="15382" width="9.25" style="177" customWidth="1"/>
    <col min="15383" max="15383" width="8" style="177" customWidth="1"/>
    <col min="15384" max="15388" width="0" style="177" hidden="1" customWidth="1"/>
    <col min="15389" max="15616" width="9" style="177"/>
    <col min="15617" max="15617" width="4.5" style="177" customWidth="1"/>
    <col min="15618" max="15618" width="19.125" style="177" bestFit="1" customWidth="1"/>
    <col min="15619" max="15619" width="17.375" style="177" customWidth="1"/>
    <col min="15620" max="15620" width="5" style="177" customWidth="1"/>
    <col min="15621" max="15621" width="8.125" style="177" customWidth="1"/>
    <col min="15622" max="15622" width="5" style="177" customWidth="1"/>
    <col min="15623" max="15623" width="8.125" style="177" customWidth="1"/>
    <col min="15624" max="15624" width="5" style="177" customWidth="1"/>
    <col min="15625" max="15625" width="8.125" style="177" customWidth="1"/>
    <col min="15626" max="15626" width="5" style="177" customWidth="1"/>
    <col min="15627" max="15627" width="8.125" style="177" customWidth="1"/>
    <col min="15628" max="15628" width="5" style="177" customWidth="1"/>
    <col min="15629" max="15629" width="8.125" style="177" customWidth="1"/>
    <col min="15630" max="15630" width="5" style="177" customWidth="1"/>
    <col min="15631" max="15631" width="8.125" style="177" customWidth="1"/>
    <col min="15632" max="15632" width="5" style="177" customWidth="1"/>
    <col min="15633" max="15633" width="8.125" style="177" customWidth="1"/>
    <col min="15634" max="15634" width="5" style="177" customWidth="1"/>
    <col min="15635" max="15635" width="8.125" style="177" customWidth="1"/>
    <col min="15636" max="15636" width="5.875" style="177" customWidth="1"/>
    <col min="15637" max="15637" width="8.75" style="177" customWidth="1"/>
    <col min="15638" max="15638" width="9.25" style="177" customWidth="1"/>
    <col min="15639" max="15639" width="8" style="177" customWidth="1"/>
    <col min="15640" max="15644" width="0" style="177" hidden="1" customWidth="1"/>
    <col min="15645" max="15872" width="9" style="177"/>
    <col min="15873" max="15873" width="4.5" style="177" customWidth="1"/>
    <col min="15874" max="15874" width="19.125" style="177" bestFit="1" customWidth="1"/>
    <col min="15875" max="15875" width="17.375" style="177" customWidth="1"/>
    <col min="15876" max="15876" width="5" style="177" customWidth="1"/>
    <col min="15877" max="15877" width="8.125" style="177" customWidth="1"/>
    <col min="15878" max="15878" width="5" style="177" customWidth="1"/>
    <col min="15879" max="15879" width="8.125" style="177" customWidth="1"/>
    <col min="15880" max="15880" width="5" style="177" customWidth="1"/>
    <col min="15881" max="15881" width="8.125" style="177" customWidth="1"/>
    <col min="15882" max="15882" width="5" style="177" customWidth="1"/>
    <col min="15883" max="15883" width="8.125" style="177" customWidth="1"/>
    <col min="15884" max="15884" width="5" style="177" customWidth="1"/>
    <col min="15885" max="15885" width="8.125" style="177" customWidth="1"/>
    <col min="15886" max="15886" width="5" style="177" customWidth="1"/>
    <col min="15887" max="15887" width="8.125" style="177" customWidth="1"/>
    <col min="15888" max="15888" width="5" style="177" customWidth="1"/>
    <col min="15889" max="15889" width="8.125" style="177" customWidth="1"/>
    <col min="15890" max="15890" width="5" style="177" customWidth="1"/>
    <col min="15891" max="15891" width="8.125" style="177" customWidth="1"/>
    <col min="15892" max="15892" width="5.875" style="177" customWidth="1"/>
    <col min="15893" max="15893" width="8.75" style="177" customWidth="1"/>
    <col min="15894" max="15894" width="9.25" style="177" customWidth="1"/>
    <col min="15895" max="15895" width="8" style="177" customWidth="1"/>
    <col min="15896" max="15900" width="0" style="177" hidden="1" customWidth="1"/>
    <col min="15901" max="16128" width="9" style="177"/>
    <col min="16129" max="16129" width="4.5" style="177" customWidth="1"/>
    <col min="16130" max="16130" width="19.125" style="177" bestFit="1" customWidth="1"/>
    <col min="16131" max="16131" width="17.375" style="177" customWidth="1"/>
    <col min="16132" max="16132" width="5" style="177" customWidth="1"/>
    <col min="16133" max="16133" width="8.125" style="177" customWidth="1"/>
    <col min="16134" max="16134" width="5" style="177" customWidth="1"/>
    <col min="16135" max="16135" width="8.125" style="177" customWidth="1"/>
    <col min="16136" max="16136" width="5" style="177" customWidth="1"/>
    <col min="16137" max="16137" width="8.125" style="177" customWidth="1"/>
    <col min="16138" max="16138" width="5" style="177" customWidth="1"/>
    <col min="16139" max="16139" width="8.125" style="177" customWidth="1"/>
    <col min="16140" max="16140" width="5" style="177" customWidth="1"/>
    <col min="16141" max="16141" width="8.125" style="177" customWidth="1"/>
    <col min="16142" max="16142" width="5" style="177" customWidth="1"/>
    <col min="16143" max="16143" width="8.125" style="177" customWidth="1"/>
    <col min="16144" max="16144" width="5" style="177" customWidth="1"/>
    <col min="16145" max="16145" width="8.125" style="177" customWidth="1"/>
    <col min="16146" max="16146" width="5" style="177" customWidth="1"/>
    <col min="16147" max="16147" width="8.125" style="177" customWidth="1"/>
    <col min="16148" max="16148" width="5.875" style="177" customWidth="1"/>
    <col min="16149" max="16149" width="8.75" style="177" customWidth="1"/>
    <col min="16150" max="16150" width="9.25" style="177" customWidth="1"/>
    <col min="16151" max="16151" width="8" style="177" customWidth="1"/>
    <col min="16152" max="16156" width="0" style="177" hidden="1" customWidth="1"/>
    <col min="16157" max="16384" width="9" style="177"/>
  </cols>
  <sheetData>
    <row r="1" spans="1:29" ht="23.25" x14ac:dyDescent="0.35">
      <c r="B1" s="744" t="s">
        <v>401</v>
      </c>
      <c r="C1" s="744"/>
      <c r="K1" s="179" t="s">
        <v>0</v>
      </c>
      <c r="Q1" s="177"/>
    </row>
    <row r="2" spans="1:29" ht="23.25" x14ac:dyDescent="0.35">
      <c r="B2" s="731"/>
      <c r="C2" s="731"/>
      <c r="E2" s="274"/>
      <c r="F2" s="252"/>
      <c r="G2" s="275"/>
      <c r="H2" s="253" t="s">
        <v>370</v>
      </c>
      <c r="I2" s="275"/>
      <c r="J2" s="253"/>
      <c r="K2" s="179"/>
      <c r="L2" s="253"/>
      <c r="M2" s="275"/>
      <c r="N2" s="252"/>
      <c r="O2" s="274"/>
    </row>
    <row r="3" spans="1:29" ht="23.25" x14ac:dyDescent="0.35">
      <c r="K3" s="179" t="s">
        <v>1</v>
      </c>
    </row>
    <row r="4" spans="1:29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29" ht="20.25" customHeight="1" thickTop="1" x14ac:dyDescent="0.2">
      <c r="A5" s="732" t="s">
        <v>2</v>
      </c>
      <c r="B5" s="734" t="s">
        <v>3</v>
      </c>
      <c r="C5" s="736" t="s">
        <v>4</v>
      </c>
      <c r="D5" s="710" t="s">
        <v>5</v>
      </c>
      <c r="E5" s="729"/>
      <c r="F5" s="708" t="s">
        <v>6</v>
      </c>
      <c r="G5" s="709"/>
      <c r="H5" s="710" t="s">
        <v>7</v>
      </c>
      <c r="I5" s="729"/>
      <c r="J5" s="708" t="s">
        <v>8</v>
      </c>
      <c r="K5" s="709"/>
      <c r="L5" s="710" t="s">
        <v>9</v>
      </c>
      <c r="M5" s="729"/>
      <c r="N5" s="708" t="s">
        <v>10</v>
      </c>
      <c r="O5" s="709"/>
      <c r="P5" s="710" t="s">
        <v>11</v>
      </c>
      <c r="Q5" s="729"/>
      <c r="R5" s="708" t="s">
        <v>12</v>
      </c>
      <c r="S5" s="709"/>
      <c r="T5" s="711" t="s">
        <v>13</v>
      </c>
      <c r="U5" s="712"/>
      <c r="V5" s="713"/>
    </row>
    <row r="6" spans="1:29" ht="39.950000000000003" customHeight="1" x14ac:dyDescent="0.2">
      <c r="A6" s="733"/>
      <c r="B6" s="735"/>
      <c r="C6" s="737"/>
      <c r="D6" s="745" t="s">
        <v>70</v>
      </c>
      <c r="E6" s="746"/>
      <c r="F6" s="745" t="s">
        <v>71</v>
      </c>
      <c r="G6" s="746"/>
      <c r="H6" s="745" t="s">
        <v>72</v>
      </c>
      <c r="I6" s="746"/>
      <c r="J6" s="745" t="s">
        <v>73</v>
      </c>
      <c r="K6" s="746"/>
      <c r="L6" s="745" t="s">
        <v>74</v>
      </c>
      <c r="M6" s="746"/>
      <c r="N6" s="745" t="s">
        <v>75</v>
      </c>
      <c r="O6" s="746"/>
      <c r="P6" s="706"/>
      <c r="Q6" s="719"/>
      <c r="R6" s="720"/>
      <c r="S6" s="707"/>
      <c r="T6" s="714"/>
      <c r="U6" s="715"/>
      <c r="V6" s="716"/>
    </row>
    <row r="7" spans="1:29" ht="12.75" customHeight="1" x14ac:dyDescent="0.2">
      <c r="A7" s="733"/>
      <c r="B7" s="735"/>
      <c r="C7" s="737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88"/>
      <c r="R7" s="187"/>
      <c r="S7" s="189"/>
      <c r="T7" s="190"/>
      <c r="U7" s="193"/>
      <c r="V7" s="194"/>
      <c r="W7" s="195"/>
    </row>
    <row r="8" spans="1:29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2" t="s">
        <v>14</v>
      </c>
      <c r="U8" s="205" t="s">
        <v>16</v>
      </c>
      <c r="V8" s="206" t="s">
        <v>17</v>
      </c>
    </row>
    <row r="9" spans="1:29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0"/>
      <c r="U9" s="215"/>
      <c r="V9" s="216"/>
    </row>
    <row r="10" spans="1:29" s="223" customFormat="1" ht="15" customHeight="1" thickTop="1" x14ac:dyDescent="0.25">
      <c r="A10" s="627">
        <v>1</v>
      </c>
      <c r="B10" s="628" t="s">
        <v>483</v>
      </c>
      <c r="C10" s="629" t="s">
        <v>372</v>
      </c>
      <c r="D10" s="630">
        <v>2</v>
      </c>
      <c r="E10" s="631">
        <v>11330</v>
      </c>
      <c r="F10" s="632">
        <v>4</v>
      </c>
      <c r="G10" s="631">
        <v>5150</v>
      </c>
      <c r="H10" s="633">
        <v>2</v>
      </c>
      <c r="I10" s="607">
        <v>1635</v>
      </c>
      <c r="J10" s="634" t="s">
        <v>18</v>
      </c>
      <c r="K10" s="609" t="s">
        <v>18</v>
      </c>
      <c r="L10" s="633" t="s">
        <v>18</v>
      </c>
      <c r="M10" s="607" t="s">
        <v>18</v>
      </c>
      <c r="N10" s="70" t="s">
        <v>18</v>
      </c>
      <c r="O10" s="609" t="s">
        <v>18</v>
      </c>
      <c r="P10" s="68" t="s">
        <v>18</v>
      </c>
      <c r="Q10" s="607" t="s">
        <v>18</v>
      </c>
      <c r="R10" s="70" t="s">
        <v>18</v>
      </c>
      <c r="S10" s="609" t="s">
        <v>18</v>
      </c>
      <c r="T10" s="610">
        <f t="shared" ref="T10:U40" si="0">IF(ISNUMBER(D10)=TRUE,SUM(D10,F10,H10,J10,L10,N10,P10,R10),"")</f>
        <v>8</v>
      </c>
      <c r="U10" s="611">
        <f t="shared" si="0"/>
        <v>18115</v>
      </c>
      <c r="V10" s="37">
        <v>1</v>
      </c>
      <c r="W10" s="672"/>
      <c r="X10" s="672">
        <f>IF(ISNUMBER(T10)=TRUE,T10,"")</f>
        <v>8</v>
      </c>
      <c r="Y10" s="672">
        <f>IF(ISNUMBER(U10)=TRUE,U10,"")</f>
        <v>18115</v>
      </c>
      <c r="Z10" s="673">
        <f>MAX(E10,G10,I10,K10,M10,O10,Q10,S10)</f>
        <v>11330</v>
      </c>
      <c r="AA10" s="672">
        <f>IF(ISNUMBER(X10)=TRUE,X10-Y10/100000-Z10/1000000000,"")</f>
        <v>7.8188386699999999</v>
      </c>
      <c r="AB10" s="672">
        <f>IF(ISNUMBER(AA10)=TRUE,RANK(AA10,$AA$10:$AA$95,1),"")</f>
        <v>2</v>
      </c>
      <c r="AC10" s="672"/>
    </row>
    <row r="11" spans="1:29" s="223" customFormat="1" ht="15" customHeight="1" x14ac:dyDescent="0.25">
      <c r="A11" s="635">
        <v>2</v>
      </c>
      <c r="B11" s="636" t="s">
        <v>485</v>
      </c>
      <c r="C11" s="637" t="s">
        <v>372</v>
      </c>
      <c r="D11" s="638">
        <v>4</v>
      </c>
      <c r="E11" s="639">
        <v>2794</v>
      </c>
      <c r="F11" s="640">
        <v>2</v>
      </c>
      <c r="G11" s="641">
        <v>4786</v>
      </c>
      <c r="H11" s="642">
        <v>2</v>
      </c>
      <c r="I11" s="306">
        <v>1373</v>
      </c>
      <c r="J11" s="643"/>
      <c r="K11" s="304"/>
      <c r="L11" s="642"/>
      <c r="M11" s="614"/>
      <c r="N11" s="40"/>
      <c r="O11" s="615"/>
      <c r="P11" s="72"/>
      <c r="Q11" s="614"/>
      <c r="R11" s="40"/>
      <c r="S11" s="615"/>
      <c r="T11" s="610">
        <f t="shared" si="0"/>
        <v>8</v>
      </c>
      <c r="U11" s="611">
        <f t="shared" si="0"/>
        <v>8953</v>
      </c>
      <c r="V11" s="37">
        <v>2</v>
      </c>
      <c r="W11" s="672"/>
      <c r="X11" s="672">
        <f t="shared" ref="X11:Y40" si="1">IF(ISNUMBER(T11)=TRUE,T11,"")</f>
        <v>8</v>
      </c>
      <c r="Y11" s="672">
        <f t="shared" si="1"/>
        <v>8953</v>
      </c>
      <c r="Z11" s="673">
        <f t="shared" ref="Z11:Z40" si="2">MAX(E11,G11,I11,K11,M11,O11,Q11,S11)</f>
        <v>4786</v>
      </c>
      <c r="AA11" s="672">
        <f t="shared" ref="AA11:AA40" si="3">IF(ISNUMBER(X11)=TRUE,X11-Y11/100000-Z11/1000000000,"")</f>
        <v>7.9104652140000002</v>
      </c>
      <c r="AB11" s="672">
        <f t="shared" ref="AB11:AB40" si="4">IF(ISNUMBER(AA11)=TRUE,RANK(AA11,$AA$10:$AA$95,1),"")</f>
        <v>3</v>
      </c>
      <c r="AC11" s="672"/>
    </row>
    <row r="12" spans="1:29" s="223" customFormat="1" ht="15" customHeight="1" x14ac:dyDescent="0.25">
      <c r="A12" s="635">
        <v>3</v>
      </c>
      <c r="B12" s="636" t="s">
        <v>481</v>
      </c>
      <c r="C12" s="637" t="s">
        <v>373</v>
      </c>
      <c r="D12" s="638">
        <v>3</v>
      </c>
      <c r="E12" s="639">
        <v>10716</v>
      </c>
      <c r="F12" s="640">
        <v>2</v>
      </c>
      <c r="G12" s="641">
        <v>6471</v>
      </c>
      <c r="H12" s="642">
        <v>4</v>
      </c>
      <c r="I12" s="306">
        <v>1157</v>
      </c>
      <c r="J12" s="643"/>
      <c r="K12" s="304"/>
      <c r="L12" s="642"/>
      <c r="M12" s="614"/>
      <c r="N12" s="40"/>
      <c r="O12" s="615"/>
      <c r="P12" s="72"/>
      <c r="Q12" s="614"/>
      <c r="R12" s="40"/>
      <c r="S12" s="615"/>
      <c r="T12" s="610">
        <f t="shared" si="0"/>
        <v>9</v>
      </c>
      <c r="U12" s="611">
        <f t="shared" si="0"/>
        <v>18344</v>
      </c>
      <c r="V12" s="37">
        <v>3</v>
      </c>
      <c r="W12" s="672"/>
      <c r="X12" s="672">
        <f t="shared" si="1"/>
        <v>9</v>
      </c>
      <c r="Y12" s="672">
        <f t="shared" si="1"/>
        <v>18344</v>
      </c>
      <c r="Z12" s="673">
        <f t="shared" si="2"/>
        <v>10716</v>
      </c>
      <c r="AA12" s="672">
        <f t="shared" si="3"/>
        <v>8.8165492840000006</v>
      </c>
      <c r="AB12" s="672">
        <f t="shared" si="4"/>
        <v>4</v>
      </c>
      <c r="AC12" s="672"/>
    </row>
    <row r="13" spans="1:29" s="223" customFormat="1" ht="15" customHeight="1" x14ac:dyDescent="0.25">
      <c r="A13" s="635">
        <v>4</v>
      </c>
      <c r="B13" s="636" t="s">
        <v>487</v>
      </c>
      <c r="C13" s="637" t="s">
        <v>374</v>
      </c>
      <c r="D13" s="638">
        <v>5</v>
      </c>
      <c r="E13" s="639">
        <v>9430</v>
      </c>
      <c r="F13" s="640">
        <v>3</v>
      </c>
      <c r="G13" s="644">
        <v>5260</v>
      </c>
      <c r="H13" s="642">
        <v>1</v>
      </c>
      <c r="I13" s="39">
        <v>1996</v>
      </c>
      <c r="J13" s="643"/>
      <c r="K13" s="41"/>
      <c r="L13" s="642"/>
      <c r="M13" s="614"/>
      <c r="N13" s="40"/>
      <c r="O13" s="615"/>
      <c r="P13" s="72"/>
      <c r="Q13" s="614"/>
      <c r="R13" s="40"/>
      <c r="S13" s="615"/>
      <c r="T13" s="610">
        <f t="shared" si="0"/>
        <v>9</v>
      </c>
      <c r="U13" s="611">
        <f t="shared" si="0"/>
        <v>16686</v>
      </c>
      <c r="V13" s="37">
        <v>4</v>
      </c>
      <c r="W13" s="672"/>
      <c r="X13" s="672">
        <f t="shared" si="1"/>
        <v>9</v>
      </c>
      <c r="Y13" s="672">
        <f t="shared" si="1"/>
        <v>16686</v>
      </c>
      <c r="Z13" s="673">
        <f t="shared" si="2"/>
        <v>9430</v>
      </c>
      <c r="AA13" s="672">
        <f t="shared" si="3"/>
        <v>8.8331305699999998</v>
      </c>
      <c r="AB13" s="672">
        <f t="shared" si="4"/>
        <v>5</v>
      </c>
      <c r="AC13" s="672"/>
    </row>
    <row r="14" spans="1:29" s="223" customFormat="1" ht="15" customHeight="1" x14ac:dyDescent="0.25">
      <c r="A14" s="635">
        <v>5</v>
      </c>
      <c r="B14" s="636" t="s">
        <v>482</v>
      </c>
      <c r="C14" s="637" t="s">
        <v>371</v>
      </c>
      <c r="D14" s="638">
        <v>1</v>
      </c>
      <c r="E14" s="639">
        <v>8992</v>
      </c>
      <c r="F14" s="640">
        <v>4</v>
      </c>
      <c r="G14" s="644">
        <v>5996</v>
      </c>
      <c r="H14" s="642">
        <v>5</v>
      </c>
      <c r="I14" s="39">
        <v>1200</v>
      </c>
      <c r="J14" s="643"/>
      <c r="K14" s="41"/>
      <c r="L14" s="642"/>
      <c r="M14" s="614"/>
      <c r="N14" s="40"/>
      <c r="O14" s="615"/>
      <c r="P14" s="72"/>
      <c r="Q14" s="614"/>
      <c r="R14" s="40"/>
      <c r="S14" s="615"/>
      <c r="T14" s="610">
        <f t="shared" si="0"/>
        <v>10</v>
      </c>
      <c r="U14" s="611">
        <f t="shared" si="0"/>
        <v>16188</v>
      </c>
      <c r="V14" s="37">
        <v>5</v>
      </c>
      <c r="W14" s="672"/>
      <c r="X14" s="672">
        <f t="shared" si="1"/>
        <v>10</v>
      </c>
      <c r="Y14" s="672">
        <f t="shared" si="1"/>
        <v>16188</v>
      </c>
      <c r="Z14" s="673">
        <f t="shared" si="2"/>
        <v>8992</v>
      </c>
      <c r="AA14" s="672">
        <f t="shared" si="3"/>
        <v>9.8381110080000003</v>
      </c>
      <c r="AB14" s="672">
        <f t="shared" si="4"/>
        <v>6</v>
      </c>
      <c r="AC14" s="672"/>
    </row>
    <row r="15" spans="1:29" s="223" customFormat="1" ht="15" customHeight="1" x14ac:dyDescent="0.25">
      <c r="A15" s="635">
        <v>6</v>
      </c>
      <c r="B15" s="636" t="s">
        <v>480</v>
      </c>
      <c r="C15" s="637" t="s">
        <v>371</v>
      </c>
      <c r="D15" s="638">
        <v>4</v>
      </c>
      <c r="E15" s="639">
        <v>10237</v>
      </c>
      <c r="F15" s="640">
        <v>1</v>
      </c>
      <c r="G15" s="641">
        <v>8450</v>
      </c>
      <c r="H15" s="642">
        <v>6</v>
      </c>
      <c r="I15" s="306">
        <v>914</v>
      </c>
      <c r="J15" s="643"/>
      <c r="K15" s="304"/>
      <c r="L15" s="642"/>
      <c r="M15" s="614"/>
      <c r="N15" s="40"/>
      <c r="O15" s="615"/>
      <c r="P15" s="72"/>
      <c r="Q15" s="614"/>
      <c r="R15" s="40"/>
      <c r="S15" s="615"/>
      <c r="T15" s="610">
        <f t="shared" si="0"/>
        <v>11</v>
      </c>
      <c r="U15" s="611">
        <f t="shared" si="0"/>
        <v>19601</v>
      </c>
      <c r="V15" s="37">
        <v>6</v>
      </c>
      <c r="W15" s="672"/>
      <c r="X15" s="672">
        <f t="shared" si="1"/>
        <v>11</v>
      </c>
      <c r="Y15" s="672">
        <f t="shared" si="1"/>
        <v>19601</v>
      </c>
      <c r="Z15" s="673">
        <f t="shared" si="2"/>
        <v>10237</v>
      </c>
      <c r="AA15" s="672">
        <f t="shared" si="3"/>
        <v>10.803979763000001</v>
      </c>
      <c r="AB15" s="672">
        <f t="shared" si="4"/>
        <v>7</v>
      </c>
      <c r="AC15" s="672"/>
    </row>
    <row r="16" spans="1:29" s="223" customFormat="1" ht="15" customHeight="1" x14ac:dyDescent="0.25">
      <c r="A16" s="635">
        <v>7</v>
      </c>
      <c r="B16" s="636" t="s">
        <v>489</v>
      </c>
      <c r="C16" s="637" t="s">
        <v>415</v>
      </c>
      <c r="D16" s="638">
        <v>6</v>
      </c>
      <c r="E16" s="639">
        <v>8750</v>
      </c>
      <c r="F16" s="640">
        <v>4</v>
      </c>
      <c r="G16" s="644">
        <v>4608</v>
      </c>
      <c r="H16" s="642">
        <v>1</v>
      </c>
      <c r="I16" s="39">
        <v>2055</v>
      </c>
      <c r="J16" s="643"/>
      <c r="K16" s="41"/>
      <c r="L16" s="642"/>
      <c r="M16" s="614"/>
      <c r="N16" s="40"/>
      <c r="O16" s="615"/>
      <c r="P16" s="72"/>
      <c r="Q16" s="614"/>
      <c r="R16" s="40"/>
      <c r="S16" s="615"/>
      <c r="T16" s="610">
        <f t="shared" si="0"/>
        <v>11</v>
      </c>
      <c r="U16" s="611">
        <f t="shared" si="0"/>
        <v>15413</v>
      </c>
      <c r="V16" s="37">
        <v>7</v>
      </c>
      <c r="W16" s="672"/>
      <c r="X16" s="672">
        <f t="shared" si="1"/>
        <v>11</v>
      </c>
      <c r="Y16" s="672">
        <f t="shared" si="1"/>
        <v>15413</v>
      </c>
      <c r="Z16" s="673">
        <f t="shared" si="2"/>
        <v>8750</v>
      </c>
      <c r="AA16" s="672">
        <f t="shared" si="3"/>
        <v>10.84586125</v>
      </c>
      <c r="AB16" s="672">
        <f t="shared" si="4"/>
        <v>8</v>
      </c>
      <c r="AC16" s="672"/>
    </row>
    <row r="17" spans="1:29" s="223" customFormat="1" ht="15" customHeight="1" x14ac:dyDescent="0.25">
      <c r="A17" s="635">
        <v>8</v>
      </c>
      <c r="B17" s="636" t="s">
        <v>488</v>
      </c>
      <c r="C17" s="637" t="s">
        <v>415</v>
      </c>
      <c r="D17" s="638">
        <v>3</v>
      </c>
      <c r="E17" s="639">
        <v>4475</v>
      </c>
      <c r="F17" s="640">
        <v>6</v>
      </c>
      <c r="G17" s="644">
        <v>4810</v>
      </c>
      <c r="H17" s="642">
        <v>3</v>
      </c>
      <c r="I17" s="39">
        <v>1177</v>
      </c>
      <c r="J17" s="643"/>
      <c r="K17" s="41"/>
      <c r="L17" s="642"/>
      <c r="M17" s="614"/>
      <c r="N17" s="40"/>
      <c r="O17" s="615"/>
      <c r="P17" s="72"/>
      <c r="Q17" s="614"/>
      <c r="R17" s="40"/>
      <c r="S17" s="615"/>
      <c r="T17" s="610">
        <f t="shared" si="0"/>
        <v>12</v>
      </c>
      <c r="U17" s="611">
        <f t="shared" si="0"/>
        <v>10462</v>
      </c>
      <c r="V17" s="37">
        <v>8</v>
      </c>
      <c r="W17" s="672"/>
      <c r="X17" s="672">
        <f t="shared" si="1"/>
        <v>12</v>
      </c>
      <c r="Y17" s="672">
        <f t="shared" si="1"/>
        <v>10462</v>
      </c>
      <c r="Z17" s="673">
        <f t="shared" si="2"/>
        <v>4810</v>
      </c>
      <c r="AA17" s="672">
        <f t="shared" si="3"/>
        <v>11.895375189999999</v>
      </c>
      <c r="AB17" s="672">
        <f t="shared" si="4"/>
        <v>9</v>
      </c>
      <c r="AC17" s="672"/>
    </row>
    <row r="18" spans="1:29" s="223" customFormat="1" ht="15" customHeight="1" x14ac:dyDescent="0.25">
      <c r="A18" s="635">
        <v>9</v>
      </c>
      <c r="B18" s="636" t="s">
        <v>484</v>
      </c>
      <c r="C18" s="637" t="s">
        <v>371</v>
      </c>
      <c r="D18" s="638">
        <v>1</v>
      </c>
      <c r="E18" s="639">
        <v>7869</v>
      </c>
      <c r="F18" s="640">
        <v>5</v>
      </c>
      <c r="G18" s="644">
        <v>4314</v>
      </c>
      <c r="H18" s="642">
        <v>7</v>
      </c>
      <c r="I18" s="39">
        <v>861</v>
      </c>
      <c r="J18" s="643"/>
      <c r="K18" s="41"/>
      <c r="L18" s="642"/>
      <c r="M18" s="614"/>
      <c r="N18" s="40"/>
      <c r="O18" s="615"/>
      <c r="P18" s="72"/>
      <c r="Q18" s="614"/>
      <c r="R18" s="40"/>
      <c r="S18" s="615"/>
      <c r="T18" s="610">
        <f t="shared" si="0"/>
        <v>13</v>
      </c>
      <c r="U18" s="611">
        <f t="shared" si="0"/>
        <v>13044</v>
      </c>
      <c r="V18" s="37">
        <v>9</v>
      </c>
      <c r="W18" s="672"/>
      <c r="X18" s="672">
        <f t="shared" si="1"/>
        <v>13</v>
      </c>
      <c r="Y18" s="672">
        <f t="shared" si="1"/>
        <v>13044</v>
      </c>
      <c r="Z18" s="673">
        <f t="shared" si="2"/>
        <v>7869</v>
      </c>
      <c r="AA18" s="672">
        <f t="shared" si="3"/>
        <v>12.869552131000001</v>
      </c>
      <c r="AB18" s="672">
        <f t="shared" si="4"/>
        <v>10</v>
      </c>
      <c r="AC18" s="672"/>
    </row>
    <row r="19" spans="1:29" s="223" customFormat="1" ht="15" customHeight="1" x14ac:dyDescent="0.25">
      <c r="A19" s="635">
        <v>10</v>
      </c>
      <c r="B19" s="636" t="s">
        <v>491</v>
      </c>
      <c r="C19" s="637" t="s">
        <v>373</v>
      </c>
      <c r="D19" s="638">
        <v>3</v>
      </c>
      <c r="E19" s="639">
        <v>4083</v>
      </c>
      <c r="F19" s="640">
        <v>7</v>
      </c>
      <c r="G19" s="644">
        <v>4380</v>
      </c>
      <c r="H19" s="642">
        <v>4</v>
      </c>
      <c r="I19" s="39">
        <v>1871</v>
      </c>
      <c r="J19" s="643"/>
      <c r="K19" s="41"/>
      <c r="L19" s="642"/>
      <c r="M19" s="614"/>
      <c r="N19" s="40"/>
      <c r="O19" s="615"/>
      <c r="P19" s="72"/>
      <c r="Q19" s="614"/>
      <c r="R19" s="40"/>
      <c r="S19" s="615"/>
      <c r="T19" s="610">
        <f t="shared" si="0"/>
        <v>14</v>
      </c>
      <c r="U19" s="611">
        <f t="shared" si="0"/>
        <v>10334</v>
      </c>
      <c r="V19" s="37">
        <v>10</v>
      </c>
      <c r="W19" s="672"/>
      <c r="X19" s="672">
        <f t="shared" si="1"/>
        <v>14</v>
      </c>
      <c r="Y19" s="672">
        <f t="shared" si="1"/>
        <v>10334</v>
      </c>
      <c r="Z19" s="673">
        <f t="shared" si="2"/>
        <v>4380</v>
      </c>
      <c r="AA19" s="672">
        <f t="shared" si="3"/>
        <v>13.896655620000001</v>
      </c>
      <c r="AB19" s="672">
        <f t="shared" si="4"/>
        <v>11</v>
      </c>
      <c r="AC19" s="672"/>
    </row>
    <row r="20" spans="1:29" s="223" customFormat="1" ht="15" customHeight="1" x14ac:dyDescent="0.25">
      <c r="A20" s="635">
        <v>11</v>
      </c>
      <c r="B20" s="636" t="s">
        <v>496</v>
      </c>
      <c r="C20" s="637" t="s">
        <v>69</v>
      </c>
      <c r="D20" s="638">
        <v>2</v>
      </c>
      <c r="E20" s="639">
        <v>6877</v>
      </c>
      <c r="F20" s="640">
        <v>9</v>
      </c>
      <c r="G20" s="644">
        <v>0</v>
      </c>
      <c r="H20" s="642">
        <v>3</v>
      </c>
      <c r="I20" s="39">
        <v>1222</v>
      </c>
      <c r="J20" s="643"/>
      <c r="K20" s="41"/>
      <c r="L20" s="642"/>
      <c r="M20" s="614"/>
      <c r="N20" s="40"/>
      <c r="O20" s="615"/>
      <c r="P20" s="72"/>
      <c r="Q20" s="614"/>
      <c r="R20" s="40"/>
      <c r="S20" s="615"/>
      <c r="T20" s="610">
        <f t="shared" si="0"/>
        <v>14</v>
      </c>
      <c r="U20" s="611">
        <f t="shared" si="0"/>
        <v>8099</v>
      </c>
      <c r="V20" s="37">
        <v>11</v>
      </c>
      <c r="W20" s="672"/>
      <c r="X20" s="672">
        <f t="shared" si="1"/>
        <v>14</v>
      </c>
      <c r="Y20" s="672">
        <f t="shared" si="1"/>
        <v>8099</v>
      </c>
      <c r="Z20" s="673">
        <f t="shared" si="2"/>
        <v>6877</v>
      </c>
      <c r="AA20" s="672">
        <f t="shared" si="3"/>
        <v>13.919003123</v>
      </c>
      <c r="AB20" s="672">
        <f t="shared" si="4"/>
        <v>12</v>
      </c>
      <c r="AC20" s="672"/>
    </row>
    <row r="21" spans="1:29" s="223" customFormat="1" ht="15" customHeight="1" x14ac:dyDescent="0.25">
      <c r="A21" s="635">
        <v>12</v>
      </c>
      <c r="B21" s="636" t="s">
        <v>486</v>
      </c>
      <c r="C21" s="637" t="s">
        <v>69</v>
      </c>
      <c r="D21" s="638">
        <v>1</v>
      </c>
      <c r="E21" s="639">
        <v>14786</v>
      </c>
      <c r="F21" s="640">
        <v>6</v>
      </c>
      <c r="G21" s="641">
        <v>3772</v>
      </c>
      <c r="H21" s="642">
        <v>8</v>
      </c>
      <c r="I21" s="306">
        <v>827</v>
      </c>
      <c r="J21" s="643"/>
      <c r="K21" s="304"/>
      <c r="L21" s="642"/>
      <c r="M21" s="614"/>
      <c r="N21" s="40"/>
      <c r="O21" s="615"/>
      <c r="P21" s="72"/>
      <c r="Q21" s="614"/>
      <c r="R21" s="40"/>
      <c r="S21" s="615"/>
      <c r="T21" s="610">
        <f t="shared" si="0"/>
        <v>15</v>
      </c>
      <c r="U21" s="611">
        <f t="shared" si="0"/>
        <v>19385</v>
      </c>
      <c r="V21" s="37">
        <v>12</v>
      </c>
      <c r="W21" s="672"/>
      <c r="X21" s="672">
        <f t="shared" si="1"/>
        <v>15</v>
      </c>
      <c r="Y21" s="672">
        <f t="shared" si="1"/>
        <v>19385</v>
      </c>
      <c r="Z21" s="673">
        <f t="shared" si="2"/>
        <v>14786</v>
      </c>
      <c r="AA21" s="672">
        <f t="shared" si="3"/>
        <v>14.806135214000001</v>
      </c>
      <c r="AB21" s="672">
        <f t="shared" si="4"/>
        <v>13</v>
      </c>
      <c r="AC21" s="672"/>
    </row>
    <row r="22" spans="1:29" ht="15" customHeight="1" x14ac:dyDescent="0.25">
      <c r="A22" s="635">
        <v>13</v>
      </c>
      <c r="B22" s="645" t="s">
        <v>492</v>
      </c>
      <c r="C22" s="646" t="s">
        <v>375</v>
      </c>
      <c r="D22" s="647">
        <v>9</v>
      </c>
      <c r="E22" s="648">
        <v>0</v>
      </c>
      <c r="F22" s="640">
        <v>1</v>
      </c>
      <c r="G22" s="648">
        <v>7348</v>
      </c>
      <c r="H22" s="642">
        <v>5</v>
      </c>
      <c r="I22" s="614">
        <v>1065</v>
      </c>
      <c r="J22" s="643" t="s">
        <v>18</v>
      </c>
      <c r="K22" s="615" t="s">
        <v>18</v>
      </c>
      <c r="L22" s="642" t="s">
        <v>18</v>
      </c>
      <c r="M22" s="614" t="s">
        <v>18</v>
      </c>
      <c r="N22" s="40" t="s">
        <v>18</v>
      </c>
      <c r="O22" s="615" t="s">
        <v>18</v>
      </c>
      <c r="P22" s="72" t="s">
        <v>18</v>
      </c>
      <c r="Q22" s="614" t="s">
        <v>18</v>
      </c>
      <c r="R22" s="40" t="s">
        <v>18</v>
      </c>
      <c r="S22" s="615" t="s">
        <v>18</v>
      </c>
      <c r="T22" s="610">
        <f t="shared" si="0"/>
        <v>15</v>
      </c>
      <c r="U22" s="611">
        <f t="shared" si="0"/>
        <v>8413</v>
      </c>
      <c r="V22" s="37">
        <v>13</v>
      </c>
      <c r="W22" s="672"/>
      <c r="X22" s="672">
        <f t="shared" si="1"/>
        <v>15</v>
      </c>
      <c r="Y22" s="672">
        <f t="shared" si="1"/>
        <v>8413</v>
      </c>
      <c r="Z22" s="673">
        <f t="shared" si="2"/>
        <v>7348</v>
      </c>
      <c r="AA22" s="672">
        <f t="shared" si="3"/>
        <v>14.915862651999999</v>
      </c>
      <c r="AB22" s="672">
        <f t="shared" si="4"/>
        <v>14</v>
      </c>
      <c r="AC22"/>
    </row>
    <row r="23" spans="1:29" ht="15.75" customHeight="1" x14ac:dyDescent="0.25">
      <c r="A23" s="635">
        <v>14</v>
      </c>
      <c r="B23" s="636" t="s">
        <v>132</v>
      </c>
      <c r="C23" s="637" t="s">
        <v>69</v>
      </c>
      <c r="D23" s="638">
        <v>2</v>
      </c>
      <c r="E23" s="639">
        <v>6892</v>
      </c>
      <c r="F23" s="640">
        <v>5</v>
      </c>
      <c r="G23" s="644">
        <v>5093</v>
      </c>
      <c r="H23" s="642">
        <v>9</v>
      </c>
      <c r="I23" s="39">
        <v>0</v>
      </c>
      <c r="J23" s="643"/>
      <c r="K23" s="41"/>
      <c r="L23" s="642"/>
      <c r="M23" s="614"/>
      <c r="N23" s="40"/>
      <c r="O23" s="615"/>
      <c r="P23" s="72"/>
      <c r="Q23" s="614"/>
      <c r="R23" s="40"/>
      <c r="S23" s="615"/>
      <c r="T23" s="610">
        <f t="shared" si="0"/>
        <v>16</v>
      </c>
      <c r="U23" s="611">
        <f t="shared" si="0"/>
        <v>11985</v>
      </c>
      <c r="V23" s="37">
        <v>14</v>
      </c>
      <c r="W23" s="672"/>
      <c r="X23" s="672">
        <f t="shared" si="1"/>
        <v>16</v>
      </c>
      <c r="Y23" s="672">
        <f t="shared" si="1"/>
        <v>11985</v>
      </c>
      <c r="Z23" s="673">
        <f t="shared" si="2"/>
        <v>6892</v>
      </c>
      <c r="AA23" s="672">
        <f t="shared" si="3"/>
        <v>15.880143108</v>
      </c>
      <c r="AB23" s="672">
        <f t="shared" si="4"/>
        <v>15</v>
      </c>
      <c r="AC23"/>
    </row>
    <row r="24" spans="1:29" ht="16.5" x14ac:dyDescent="0.25">
      <c r="A24" s="635">
        <v>15</v>
      </c>
      <c r="B24" s="636" t="s">
        <v>490</v>
      </c>
      <c r="C24" s="637" t="s">
        <v>374</v>
      </c>
      <c r="D24" s="638">
        <v>5</v>
      </c>
      <c r="E24" s="639">
        <v>3919</v>
      </c>
      <c r="F24" s="640">
        <v>5</v>
      </c>
      <c r="G24" s="641">
        <v>5804</v>
      </c>
      <c r="H24" s="642">
        <v>6</v>
      </c>
      <c r="I24" s="306">
        <v>978</v>
      </c>
      <c r="J24" s="643"/>
      <c r="K24" s="304"/>
      <c r="L24" s="642"/>
      <c r="M24" s="614"/>
      <c r="N24" s="40"/>
      <c r="O24" s="615"/>
      <c r="P24" s="72"/>
      <c r="Q24" s="614"/>
      <c r="R24" s="40"/>
      <c r="S24" s="615"/>
      <c r="T24" s="610">
        <f t="shared" si="0"/>
        <v>16</v>
      </c>
      <c r="U24" s="611">
        <f t="shared" si="0"/>
        <v>10701</v>
      </c>
      <c r="V24" s="37">
        <v>15</v>
      </c>
      <c r="W24" s="672"/>
      <c r="X24" s="672">
        <f t="shared" si="1"/>
        <v>16</v>
      </c>
      <c r="Y24" s="672">
        <f t="shared" si="1"/>
        <v>10701</v>
      </c>
      <c r="Z24" s="673">
        <f t="shared" si="2"/>
        <v>5804</v>
      </c>
      <c r="AA24" s="672">
        <f t="shared" si="3"/>
        <v>15.892984195999999</v>
      </c>
      <c r="AB24" s="672">
        <f t="shared" si="4"/>
        <v>16</v>
      </c>
      <c r="AC24"/>
    </row>
    <row r="25" spans="1:29" ht="16.5" x14ac:dyDescent="0.25">
      <c r="A25" s="635">
        <v>16</v>
      </c>
      <c r="B25" s="636" t="s">
        <v>498</v>
      </c>
      <c r="C25" s="637" t="s">
        <v>373</v>
      </c>
      <c r="D25" s="638">
        <v>4</v>
      </c>
      <c r="E25" s="639">
        <v>4149</v>
      </c>
      <c r="F25" s="640">
        <v>8</v>
      </c>
      <c r="G25" s="641">
        <v>2345</v>
      </c>
      <c r="H25" s="642">
        <v>4</v>
      </c>
      <c r="I25" s="306">
        <v>1158</v>
      </c>
      <c r="J25" s="643"/>
      <c r="K25" s="304"/>
      <c r="L25" s="642"/>
      <c r="M25" s="614"/>
      <c r="N25" s="40"/>
      <c r="O25" s="615"/>
      <c r="P25" s="72"/>
      <c r="Q25" s="614"/>
      <c r="R25" s="40"/>
      <c r="S25" s="615"/>
      <c r="T25" s="610">
        <f t="shared" si="0"/>
        <v>16</v>
      </c>
      <c r="U25" s="611">
        <f t="shared" si="0"/>
        <v>7652</v>
      </c>
      <c r="V25" s="37">
        <v>16</v>
      </c>
      <c r="W25" s="672"/>
      <c r="X25" s="672">
        <f t="shared" si="1"/>
        <v>16</v>
      </c>
      <c r="Y25" s="672">
        <f t="shared" si="1"/>
        <v>7652</v>
      </c>
      <c r="Z25" s="673">
        <f t="shared" si="2"/>
        <v>4149</v>
      </c>
      <c r="AA25" s="672">
        <f t="shared" si="3"/>
        <v>15.923475850999999</v>
      </c>
      <c r="AB25" s="672">
        <f t="shared" si="4"/>
        <v>17</v>
      </c>
      <c r="AC25"/>
    </row>
    <row r="26" spans="1:29" ht="16.5" x14ac:dyDescent="0.25">
      <c r="A26" s="635">
        <v>17</v>
      </c>
      <c r="B26" s="645" t="s">
        <v>503</v>
      </c>
      <c r="C26" s="646" t="s">
        <v>375</v>
      </c>
      <c r="D26" s="647">
        <v>6</v>
      </c>
      <c r="E26" s="648">
        <v>2573</v>
      </c>
      <c r="F26" s="640">
        <v>9</v>
      </c>
      <c r="G26" s="648">
        <v>0</v>
      </c>
      <c r="H26" s="642">
        <v>1</v>
      </c>
      <c r="I26" s="614">
        <v>2082</v>
      </c>
      <c r="J26" s="643" t="s">
        <v>18</v>
      </c>
      <c r="K26" s="615" t="s">
        <v>18</v>
      </c>
      <c r="L26" s="642" t="s">
        <v>18</v>
      </c>
      <c r="M26" s="614" t="s">
        <v>18</v>
      </c>
      <c r="N26" s="40" t="s">
        <v>18</v>
      </c>
      <c r="O26" s="615" t="s">
        <v>18</v>
      </c>
      <c r="P26" s="72" t="s">
        <v>18</v>
      </c>
      <c r="Q26" s="614" t="s">
        <v>18</v>
      </c>
      <c r="R26" s="40" t="s">
        <v>18</v>
      </c>
      <c r="S26" s="615" t="s">
        <v>18</v>
      </c>
      <c r="T26" s="610">
        <f t="shared" si="0"/>
        <v>16</v>
      </c>
      <c r="U26" s="611">
        <f t="shared" si="0"/>
        <v>4655</v>
      </c>
      <c r="V26" s="37">
        <v>17</v>
      </c>
      <c r="W26" s="672"/>
      <c r="X26" s="672">
        <f t="shared" si="1"/>
        <v>16</v>
      </c>
      <c r="Y26" s="672">
        <f t="shared" si="1"/>
        <v>4655</v>
      </c>
      <c r="Z26" s="673">
        <f t="shared" si="2"/>
        <v>2573</v>
      </c>
      <c r="AA26" s="672">
        <f t="shared" si="3"/>
        <v>15.953447427</v>
      </c>
      <c r="AB26" s="672">
        <f t="shared" si="4"/>
        <v>18</v>
      </c>
      <c r="AC26"/>
    </row>
    <row r="27" spans="1:29" ht="16.5" x14ac:dyDescent="0.25">
      <c r="A27" s="635">
        <v>18</v>
      </c>
      <c r="B27" s="636" t="s">
        <v>495</v>
      </c>
      <c r="C27" s="637" t="s">
        <v>415</v>
      </c>
      <c r="D27" s="638">
        <v>5</v>
      </c>
      <c r="E27" s="639">
        <v>2764</v>
      </c>
      <c r="F27" s="640">
        <v>6</v>
      </c>
      <c r="G27" s="641">
        <v>4754</v>
      </c>
      <c r="H27" s="642">
        <v>7</v>
      </c>
      <c r="I27" s="306">
        <v>829</v>
      </c>
      <c r="J27" s="643"/>
      <c r="K27" s="304"/>
      <c r="L27" s="642"/>
      <c r="M27" s="614"/>
      <c r="N27" s="40"/>
      <c r="O27" s="615"/>
      <c r="P27" s="72"/>
      <c r="Q27" s="614"/>
      <c r="R27" s="40"/>
      <c r="S27" s="615"/>
      <c r="T27" s="610">
        <f t="shared" si="0"/>
        <v>18</v>
      </c>
      <c r="U27" s="611">
        <f t="shared" si="0"/>
        <v>8347</v>
      </c>
      <c r="V27" s="37">
        <v>18</v>
      </c>
      <c r="W27" s="672"/>
      <c r="X27" s="672">
        <f t="shared" si="1"/>
        <v>18</v>
      </c>
      <c r="Y27" s="672">
        <f t="shared" si="1"/>
        <v>8347</v>
      </c>
      <c r="Z27" s="673">
        <f t="shared" si="2"/>
        <v>4754</v>
      </c>
      <c r="AA27" s="672">
        <f t="shared" si="3"/>
        <v>17.916525246000003</v>
      </c>
      <c r="AB27" s="672">
        <f t="shared" si="4"/>
        <v>19</v>
      </c>
      <c r="AC27"/>
    </row>
    <row r="28" spans="1:29" ht="16.5" x14ac:dyDescent="0.25">
      <c r="A28" s="635">
        <v>19</v>
      </c>
      <c r="B28" s="645" t="s">
        <v>494</v>
      </c>
      <c r="C28" s="646" t="s">
        <v>69</v>
      </c>
      <c r="D28" s="640">
        <v>9</v>
      </c>
      <c r="E28" s="648">
        <v>0</v>
      </c>
      <c r="F28" s="640">
        <v>1</v>
      </c>
      <c r="G28" s="648">
        <v>7124</v>
      </c>
      <c r="H28" s="642">
        <v>8</v>
      </c>
      <c r="I28" s="614">
        <v>844</v>
      </c>
      <c r="J28" s="643" t="s">
        <v>18</v>
      </c>
      <c r="K28" s="615" t="s">
        <v>18</v>
      </c>
      <c r="L28" s="642" t="s">
        <v>18</v>
      </c>
      <c r="M28" s="614" t="s">
        <v>18</v>
      </c>
      <c r="N28" s="40" t="s">
        <v>18</v>
      </c>
      <c r="O28" s="615" t="s">
        <v>18</v>
      </c>
      <c r="P28" s="72" t="s">
        <v>18</v>
      </c>
      <c r="Q28" s="614" t="s">
        <v>18</v>
      </c>
      <c r="R28" s="40" t="s">
        <v>18</v>
      </c>
      <c r="S28" s="615" t="s">
        <v>18</v>
      </c>
      <c r="T28" s="610">
        <f t="shared" si="0"/>
        <v>18</v>
      </c>
      <c r="U28" s="611">
        <f t="shared" si="0"/>
        <v>7968</v>
      </c>
      <c r="V28" s="37">
        <v>19</v>
      </c>
      <c r="W28" s="672"/>
      <c r="X28" s="672">
        <f t="shared" si="1"/>
        <v>18</v>
      </c>
      <c r="Y28" s="672">
        <f t="shared" si="1"/>
        <v>7968</v>
      </c>
      <c r="Z28" s="673">
        <f t="shared" si="2"/>
        <v>7124</v>
      </c>
      <c r="AA28" s="672">
        <f t="shared" si="3"/>
        <v>17.920312876000001</v>
      </c>
      <c r="AB28" s="672">
        <f t="shared" si="4"/>
        <v>20</v>
      </c>
      <c r="AC28"/>
    </row>
    <row r="29" spans="1:29" ht="16.5" x14ac:dyDescent="0.25">
      <c r="A29" s="635">
        <v>20</v>
      </c>
      <c r="B29" s="636" t="s">
        <v>502</v>
      </c>
      <c r="C29" s="637" t="s">
        <v>375</v>
      </c>
      <c r="D29" s="638">
        <v>6</v>
      </c>
      <c r="E29" s="639">
        <v>2716</v>
      </c>
      <c r="F29" s="640">
        <v>9</v>
      </c>
      <c r="G29" s="641">
        <v>0</v>
      </c>
      <c r="H29" s="642">
        <v>3</v>
      </c>
      <c r="I29" s="306">
        <v>1906</v>
      </c>
      <c r="J29" s="643"/>
      <c r="K29" s="304"/>
      <c r="L29" s="642"/>
      <c r="M29" s="614"/>
      <c r="N29" s="40"/>
      <c r="O29" s="615"/>
      <c r="P29" s="72"/>
      <c r="Q29" s="614"/>
      <c r="R29" s="40"/>
      <c r="S29" s="615"/>
      <c r="T29" s="610">
        <f t="shared" si="0"/>
        <v>18</v>
      </c>
      <c r="U29" s="611">
        <f t="shared" si="0"/>
        <v>4622</v>
      </c>
      <c r="V29" s="37">
        <v>20</v>
      </c>
      <c r="W29" s="672"/>
      <c r="X29" s="672">
        <f t="shared" si="1"/>
        <v>18</v>
      </c>
      <c r="Y29" s="672">
        <f t="shared" si="1"/>
        <v>4622</v>
      </c>
      <c r="Z29" s="673">
        <f t="shared" si="2"/>
        <v>2716</v>
      </c>
      <c r="AA29" s="672">
        <f t="shared" si="3"/>
        <v>17.953777283999997</v>
      </c>
      <c r="AB29" s="672">
        <f t="shared" si="4"/>
        <v>21</v>
      </c>
      <c r="AC29"/>
    </row>
    <row r="30" spans="1:29" ht="16.5" x14ac:dyDescent="0.25">
      <c r="A30" s="649">
        <v>21</v>
      </c>
      <c r="B30" s="636" t="s">
        <v>493</v>
      </c>
      <c r="C30" s="637" t="s">
        <v>374</v>
      </c>
      <c r="D30" s="638">
        <v>7</v>
      </c>
      <c r="E30" s="639">
        <v>2613</v>
      </c>
      <c r="F30" s="640">
        <v>3</v>
      </c>
      <c r="G30" s="641">
        <v>4688</v>
      </c>
      <c r="H30" s="642">
        <v>9</v>
      </c>
      <c r="I30" s="306">
        <v>0</v>
      </c>
      <c r="J30" s="643"/>
      <c r="K30" s="304"/>
      <c r="L30" s="642"/>
      <c r="M30" s="614"/>
      <c r="N30" s="40"/>
      <c r="O30" s="615"/>
      <c r="P30" s="72"/>
      <c r="Q30" s="614"/>
      <c r="R30" s="40"/>
      <c r="S30" s="615"/>
      <c r="T30" s="610">
        <f t="shared" si="0"/>
        <v>19</v>
      </c>
      <c r="U30" s="611">
        <f t="shared" si="0"/>
        <v>7301</v>
      </c>
      <c r="V30" s="37">
        <v>21</v>
      </c>
      <c r="W30" s="672"/>
      <c r="X30" s="672">
        <f t="shared" si="1"/>
        <v>19</v>
      </c>
      <c r="Y30" s="672">
        <f t="shared" si="1"/>
        <v>7301</v>
      </c>
      <c r="Z30" s="673">
        <f t="shared" si="2"/>
        <v>4688</v>
      </c>
      <c r="AA30" s="672">
        <f t="shared" si="3"/>
        <v>18.926985311999999</v>
      </c>
      <c r="AB30" s="672">
        <f t="shared" si="4"/>
        <v>22</v>
      </c>
      <c r="AC30"/>
    </row>
    <row r="31" spans="1:29" ht="16.5" x14ac:dyDescent="0.25">
      <c r="A31" s="650">
        <v>22</v>
      </c>
      <c r="B31" s="636" t="s">
        <v>500</v>
      </c>
      <c r="C31" s="637" t="s">
        <v>376</v>
      </c>
      <c r="D31" s="638">
        <v>7</v>
      </c>
      <c r="E31" s="639">
        <v>2475</v>
      </c>
      <c r="F31" s="640">
        <v>7</v>
      </c>
      <c r="G31" s="641">
        <v>3578</v>
      </c>
      <c r="H31" s="642">
        <v>5</v>
      </c>
      <c r="I31" s="306">
        <v>1055</v>
      </c>
      <c r="J31" s="643"/>
      <c r="K31" s="304"/>
      <c r="L31" s="642"/>
      <c r="M31" s="614"/>
      <c r="N31" s="40"/>
      <c r="O31" s="615"/>
      <c r="P31" s="72"/>
      <c r="Q31" s="614"/>
      <c r="R31" s="40"/>
      <c r="S31" s="615"/>
      <c r="T31" s="610">
        <f t="shared" si="0"/>
        <v>19</v>
      </c>
      <c r="U31" s="611">
        <f t="shared" si="0"/>
        <v>7108</v>
      </c>
      <c r="V31" s="37">
        <v>22</v>
      </c>
      <c r="W31" s="672"/>
      <c r="X31" s="672">
        <f t="shared" si="1"/>
        <v>19</v>
      </c>
      <c r="Y31" s="672">
        <f t="shared" si="1"/>
        <v>7108</v>
      </c>
      <c r="Z31" s="673">
        <f t="shared" si="2"/>
        <v>3578</v>
      </c>
      <c r="AA31" s="672">
        <f t="shared" si="3"/>
        <v>18.928916422</v>
      </c>
      <c r="AB31" s="672">
        <f t="shared" si="4"/>
        <v>23</v>
      </c>
      <c r="AC31"/>
    </row>
    <row r="32" spans="1:29" ht="16.5" x14ac:dyDescent="0.25">
      <c r="A32" s="651">
        <v>23</v>
      </c>
      <c r="B32" s="645" t="s">
        <v>505</v>
      </c>
      <c r="C32" s="646" t="s">
        <v>376</v>
      </c>
      <c r="D32" s="647">
        <v>9</v>
      </c>
      <c r="E32" s="648">
        <v>0</v>
      </c>
      <c r="F32" s="640">
        <v>8</v>
      </c>
      <c r="G32" s="648">
        <v>3514</v>
      </c>
      <c r="H32" s="642">
        <v>2</v>
      </c>
      <c r="I32" s="614">
        <v>1917</v>
      </c>
      <c r="J32" s="643" t="s">
        <v>18</v>
      </c>
      <c r="K32" s="615" t="s">
        <v>18</v>
      </c>
      <c r="L32" s="642" t="s">
        <v>18</v>
      </c>
      <c r="M32" s="614" t="s">
        <v>18</v>
      </c>
      <c r="N32" s="40" t="s">
        <v>18</v>
      </c>
      <c r="O32" s="615" t="s">
        <v>18</v>
      </c>
      <c r="P32" s="72" t="s">
        <v>18</v>
      </c>
      <c r="Q32" s="614" t="s">
        <v>18</v>
      </c>
      <c r="R32" s="40" t="s">
        <v>18</v>
      </c>
      <c r="S32" s="615" t="s">
        <v>18</v>
      </c>
      <c r="T32" s="610">
        <f t="shared" si="0"/>
        <v>19</v>
      </c>
      <c r="U32" s="611">
        <f t="shared" si="0"/>
        <v>5431</v>
      </c>
      <c r="V32" s="37">
        <v>23</v>
      </c>
      <c r="W32" s="672"/>
      <c r="X32" s="672">
        <f t="shared" si="1"/>
        <v>19</v>
      </c>
      <c r="Y32" s="672">
        <f t="shared" si="1"/>
        <v>5431</v>
      </c>
      <c r="Z32" s="673">
        <f t="shared" si="2"/>
        <v>3514</v>
      </c>
      <c r="AA32" s="672">
        <f t="shared" si="3"/>
        <v>18.945686486</v>
      </c>
      <c r="AB32" s="672">
        <f t="shared" si="4"/>
        <v>24</v>
      </c>
      <c r="AC32"/>
    </row>
    <row r="33" spans="1:29" ht="16.5" x14ac:dyDescent="0.25">
      <c r="A33" s="651">
        <v>24</v>
      </c>
      <c r="B33" s="652" t="s">
        <v>497</v>
      </c>
      <c r="C33" s="653" t="s">
        <v>376</v>
      </c>
      <c r="D33" s="654">
        <v>9</v>
      </c>
      <c r="E33" s="655">
        <v>0</v>
      </c>
      <c r="F33" s="656">
        <v>2</v>
      </c>
      <c r="G33" s="655">
        <v>6250</v>
      </c>
      <c r="H33" s="642">
        <v>9</v>
      </c>
      <c r="I33" s="614">
        <v>0</v>
      </c>
      <c r="J33" s="643" t="s">
        <v>18</v>
      </c>
      <c r="K33" s="615" t="s">
        <v>18</v>
      </c>
      <c r="L33" s="642" t="s">
        <v>18</v>
      </c>
      <c r="M33" s="614" t="s">
        <v>18</v>
      </c>
      <c r="N33" s="40" t="s">
        <v>18</v>
      </c>
      <c r="O33" s="615" t="s">
        <v>18</v>
      </c>
      <c r="P33" s="72" t="s">
        <v>18</v>
      </c>
      <c r="Q33" s="614" t="s">
        <v>18</v>
      </c>
      <c r="R33" s="40" t="s">
        <v>18</v>
      </c>
      <c r="S33" s="615" t="s">
        <v>18</v>
      </c>
      <c r="T33" s="610">
        <f t="shared" si="0"/>
        <v>20</v>
      </c>
      <c r="U33" s="611">
        <f t="shared" si="0"/>
        <v>6250</v>
      </c>
      <c r="V33" s="37">
        <v>24</v>
      </c>
      <c r="W33" s="672"/>
      <c r="X33" s="672">
        <f t="shared" si="1"/>
        <v>20</v>
      </c>
      <c r="Y33" s="672">
        <f t="shared" si="1"/>
        <v>6250</v>
      </c>
      <c r="Z33" s="673">
        <f t="shared" si="2"/>
        <v>6250</v>
      </c>
      <c r="AA33" s="672">
        <f t="shared" si="3"/>
        <v>19.937493750000002</v>
      </c>
      <c r="AB33" s="672">
        <f t="shared" si="4"/>
        <v>25</v>
      </c>
      <c r="AC33"/>
    </row>
    <row r="34" spans="1:29" ht="16.5" x14ac:dyDescent="0.25">
      <c r="A34" s="605">
        <v>25</v>
      </c>
      <c r="B34" s="657" t="s">
        <v>499</v>
      </c>
      <c r="C34" s="658" t="s">
        <v>375</v>
      </c>
      <c r="D34" s="623">
        <v>9</v>
      </c>
      <c r="E34" s="659">
        <v>0</v>
      </c>
      <c r="F34" s="660">
        <v>3</v>
      </c>
      <c r="G34" s="661">
        <v>6132</v>
      </c>
      <c r="H34" s="642">
        <v>9</v>
      </c>
      <c r="I34" s="614">
        <v>0</v>
      </c>
      <c r="J34" s="643" t="s">
        <v>18</v>
      </c>
      <c r="K34" s="615" t="s">
        <v>18</v>
      </c>
      <c r="L34" s="642" t="s">
        <v>18</v>
      </c>
      <c r="M34" s="614" t="s">
        <v>18</v>
      </c>
      <c r="N34" s="40" t="s">
        <v>18</v>
      </c>
      <c r="O34" s="615" t="s">
        <v>18</v>
      </c>
      <c r="P34" s="72" t="s">
        <v>18</v>
      </c>
      <c r="Q34" s="614" t="s">
        <v>18</v>
      </c>
      <c r="R34" s="40" t="s">
        <v>18</v>
      </c>
      <c r="S34" s="615" t="s">
        <v>18</v>
      </c>
      <c r="T34" s="610">
        <f t="shared" si="0"/>
        <v>21</v>
      </c>
      <c r="U34" s="611">
        <f t="shared" si="0"/>
        <v>6132</v>
      </c>
      <c r="V34" s="37">
        <v>25</v>
      </c>
      <c r="W34" s="672"/>
      <c r="X34" s="672">
        <f t="shared" si="1"/>
        <v>21</v>
      </c>
      <c r="Y34" s="672">
        <f t="shared" si="1"/>
        <v>6132</v>
      </c>
      <c r="Z34" s="673">
        <f t="shared" si="2"/>
        <v>6132</v>
      </c>
      <c r="AA34" s="672">
        <f t="shared" si="3"/>
        <v>20.938673868000002</v>
      </c>
      <c r="AB34" s="672">
        <f t="shared" si="4"/>
        <v>26</v>
      </c>
      <c r="AC34"/>
    </row>
    <row r="35" spans="1:29" ht="16.5" x14ac:dyDescent="0.25">
      <c r="A35" s="612">
        <v>26</v>
      </c>
      <c r="B35" s="662" t="s">
        <v>501</v>
      </c>
      <c r="C35" s="663" t="s">
        <v>372</v>
      </c>
      <c r="D35" s="664">
        <v>8</v>
      </c>
      <c r="E35" s="665">
        <v>934</v>
      </c>
      <c r="F35" s="643">
        <v>7</v>
      </c>
      <c r="G35" s="304">
        <v>4730</v>
      </c>
      <c r="H35" s="642">
        <v>7</v>
      </c>
      <c r="I35" s="306">
        <v>943</v>
      </c>
      <c r="J35" s="643"/>
      <c r="K35" s="304"/>
      <c r="L35" s="642"/>
      <c r="M35" s="614"/>
      <c r="N35" s="40"/>
      <c r="O35" s="615"/>
      <c r="P35" s="72"/>
      <c r="Q35" s="614"/>
      <c r="R35" s="40"/>
      <c r="S35" s="615"/>
      <c r="T35" s="610">
        <f t="shared" si="0"/>
        <v>22</v>
      </c>
      <c r="U35" s="611">
        <f t="shared" si="0"/>
        <v>6607</v>
      </c>
      <c r="V35" s="37">
        <v>26</v>
      </c>
      <c r="W35" s="672"/>
      <c r="X35" s="672">
        <f t="shared" si="1"/>
        <v>22</v>
      </c>
      <c r="Y35" s="672">
        <f t="shared" si="1"/>
        <v>6607</v>
      </c>
      <c r="Z35" s="673">
        <f t="shared" si="2"/>
        <v>4730</v>
      </c>
      <c r="AA35" s="672">
        <f t="shared" si="3"/>
        <v>21.93392527</v>
      </c>
      <c r="AB35" s="672">
        <f t="shared" si="4"/>
        <v>27</v>
      </c>
      <c r="AC35"/>
    </row>
    <row r="36" spans="1:29" ht="16.5" x14ac:dyDescent="0.25">
      <c r="A36" s="612">
        <v>27</v>
      </c>
      <c r="B36" s="666" t="s">
        <v>583</v>
      </c>
      <c r="C36" s="667" t="s">
        <v>374</v>
      </c>
      <c r="D36" s="623">
        <v>9</v>
      </c>
      <c r="E36" s="668">
        <v>0</v>
      </c>
      <c r="F36" s="40">
        <v>9</v>
      </c>
      <c r="G36" s="615">
        <v>0</v>
      </c>
      <c r="H36" s="72">
        <v>6</v>
      </c>
      <c r="I36" s="614">
        <v>1030</v>
      </c>
      <c r="J36" s="40" t="s">
        <v>18</v>
      </c>
      <c r="K36" s="615" t="s">
        <v>18</v>
      </c>
      <c r="L36" s="72" t="s">
        <v>18</v>
      </c>
      <c r="M36" s="614" t="s">
        <v>18</v>
      </c>
      <c r="N36" s="40" t="s">
        <v>18</v>
      </c>
      <c r="O36" s="615" t="s">
        <v>18</v>
      </c>
      <c r="P36" s="72" t="s">
        <v>18</v>
      </c>
      <c r="Q36" s="614" t="s">
        <v>18</v>
      </c>
      <c r="R36" s="40" t="s">
        <v>18</v>
      </c>
      <c r="S36" s="615" t="s">
        <v>18</v>
      </c>
      <c r="T36" s="610">
        <f t="shared" si="0"/>
        <v>24</v>
      </c>
      <c r="U36" s="611">
        <f t="shared" si="0"/>
        <v>1030</v>
      </c>
      <c r="V36" s="37">
        <v>27</v>
      </c>
      <c r="W36" s="672"/>
      <c r="X36" s="672">
        <f t="shared" si="1"/>
        <v>24</v>
      </c>
      <c r="Y36" s="672">
        <f t="shared" si="1"/>
        <v>1030</v>
      </c>
      <c r="Z36" s="673">
        <f t="shared" si="2"/>
        <v>1030</v>
      </c>
      <c r="AA36" s="672">
        <f t="shared" si="3"/>
        <v>23.989698969999999</v>
      </c>
      <c r="AB36" s="672">
        <f t="shared" si="4"/>
        <v>28</v>
      </c>
      <c r="AC36"/>
    </row>
    <row r="37" spans="1:29" ht="16.5" x14ac:dyDescent="0.25">
      <c r="A37" s="605">
        <v>28</v>
      </c>
      <c r="B37" s="662" t="s">
        <v>504</v>
      </c>
      <c r="C37" s="663" t="s">
        <v>376</v>
      </c>
      <c r="D37" s="664">
        <v>7</v>
      </c>
      <c r="E37" s="665">
        <v>6013</v>
      </c>
      <c r="F37" s="643">
        <v>9</v>
      </c>
      <c r="G37" s="304">
        <v>0</v>
      </c>
      <c r="H37" s="642">
        <v>9</v>
      </c>
      <c r="I37" s="306">
        <v>0</v>
      </c>
      <c r="J37" s="643"/>
      <c r="K37" s="304"/>
      <c r="L37" s="642"/>
      <c r="M37" s="614"/>
      <c r="N37" s="40"/>
      <c r="O37" s="615"/>
      <c r="P37" s="72"/>
      <c r="Q37" s="614"/>
      <c r="R37" s="40"/>
      <c r="S37" s="615"/>
      <c r="T37" s="610">
        <f t="shared" si="0"/>
        <v>25</v>
      </c>
      <c r="U37" s="611">
        <f t="shared" si="0"/>
        <v>6013</v>
      </c>
      <c r="V37" s="37">
        <v>28</v>
      </c>
      <c r="W37" s="672"/>
      <c r="X37" s="672">
        <f t="shared" si="1"/>
        <v>25</v>
      </c>
      <c r="Y37" s="672">
        <f t="shared" si="1"/>
        <v>6013</v>
      </c>
      <c r="Z37" s="673">
        <f t="shared" si="2"/>
        <v>6013</v>
      </c>
      <c r="AA37" s="672">
        <f t="shared" si="3"/>
        <v>24.939863986999999</v>
      </c>
      <c r="AB37" s="672">
        <f t="shared" si="4"/>
        <v>29</v>
      </c>
      <c r="AC37"/>
    </row>
    <row r="38" spans="1:29" ht="16.5" x14ac:dyDescent="0.25">
      <c r="A38" s="612">
        <v>29</v>
      </c>
      <c r="B38" s="666" t="s">
        <v>508</v>
      </c>
      <c r="C38" s="658" t="s">
        <v>376</v>
      </c>
      <c r="D38" s="623">
        <v>8</v>
      </c>
      <c r="E38" s="668">
        <v>1384</v>
      </c>
      <c r="F38" s="643">
        <v>9</v>
      </c>
      <c r="G38" s="615">
        <v>0</v>
      </c>
      <c r="H38" s="642">
        <v>8</v>
      </c>
      <c r="I38" s="614">
        <v>492</v>
      </c>
      <c r="J38" s="643" t="s">
        <v>18</v>
      </c>
      <c r="K38" s="615" t="s">
        <v>18</v>
      </c>
      <c r="L38" s="642" t="s">
        <v>18</v>
      </c>
      <c r="M38" s="614" t="s">
        <v>18</v>
      </c>
      <c r="N38" s="40" t="s">
        <v>18</v>
      </c>
      <c r="O38" s="615" t="s">
        <v>18</v>
      </c>
      <c r="P38" s="72" t="s">
        <v>18</v>
      </c>
      <c r="Q38" s="614" t="s">
        <v>18</v>
      </c>
      <c r="R38" s="40" t="s">
        <v>18</v>
      </c>
      <c r="S38" s="615" t="s">
        <v>18</v>
      </c>
      <c r="T38" s="610">
        <f t="shared" si="0"/>
        <v>25</v>
      </c>
      <c r="U38" s="611">
        <f t="shared" si="0"/>
        <v>1876</v>
      </c>
      <c r="V38" s="37">
        <v>29</v>
      </c>
      <c r="W38" s="672"/>
      <c r="X38" s="672">
        <f t="shared" si="1"/>
        <v>25</v>
      </c>
      <c r="Y38" s="672">
        <f t="shared" si="1"/>
        <v>1876</v>
      </c>
      <c r="Z38" s="673">
        <f t="shared" si="2"/>
        <v>1384</v>
      </c>
      <c r="AA38" s="672">
        <f t="shared" si="3"/>
        <v>24.981238615999999</v>
      </c>
      <c r="AB38" s="672">
        <f t="shared" si="4"/>
        <v>30</v>
      </c>
      <c r="AC38"/>
    </row>
    <row r="39" spans="1:29" ht="16.5" x14ac:dyDescent="0.25">
      <c r="A39" s="612">
        <v>30</v>
      </c>
      <c r="B39" s="666" t="s">
        <v>506</v>
      </c>
      <c r="C39" s="658" t="s">
        <v>375</v>
      </c>
      <c r="D39" s="623">
        <v>9</v>
      </c>
      <c r="E39" s="668">
        <v>0</v>
      </c>
      <c r="F39" s="643">
        <v>8</v>
      </c>
      <c r="G39" s="615">
        <v>3450</v>
      </c>
      <c r="H39" s="642">
        <v>9</v>
      </c>
      <c r="I39" s="614">
        <v>0</v>
      </c>
      <c r="J39" s="643" t="s">
        <v>18</v>
      </c>
      <c r="K39" s="615" t="s">
        <v>18</v>
      </c>
      <c r="L39" s="642" t="s">
        <v>18</v>
      </c>
      <c r="M39" s="614" t="s">
        <v>18</v>
      </c>
      <c r="N39" s="40" t="s">
        <v>18</v>
      </c>
      <c r="O39" s="615" t="s">
        <v>18</v>
      </c>
      <c r="P39" s="72" t="s">
        <v>18</v>
      </c>
      <c r="Q39" s="614" t="s">
        <v>18</v>
      </c>
      <c r="R39" s="40" t="s">
        <v>18</v>
      </c>
      <c r="S39" s="615" t="s">
        <v>18</v>
      </c>
      <c r="T39" s="610">
        <f t="shared" si="0"/>
        <v>26</v>
      </c>
      <c r="U39" s="611">
        <f t="shared" si="0"/>
        <v>3450</v>
      </c>
      <c r="V39" s="37">
        <v>30</v>
      </c>
      <c r="W39" s="672"/>
      <c r="X39" s="672">
        <f t="shared" si="1"/>
        <v>26</v>
      </c>
      <c r="Y39" s="672">
        <f t="shared" si="1"/>
        <v>3450</v>
      </c>
      <c r="Z39" s="673">
        <f t="shared" si="2"/>
        <v>3450</v>
      </c>
      <c r="AA39" s="672">
        <f t="shared" si="3"/>
        <v>25.965496549999997</v>
      </c>
      <c r="AB39" s="672">
        <f t="shared" si="4"/>
        <v>31</v>
      </c>
      <c r="AC39"/>
    </row>
    <row r="40" spans="1:29" ht="16.5" x14ac:dyDescent="0.25">
      <c r="A40" s="605">
        <v>31</v>
      </c>
      <c r="B40" s="669" t="s">
        <v>507</v>
      </c>
      <c r="C40" s="573" t="s">
        <v>375</v>
      </c>
      <c r="D40" s="670">
        <v>8</v>
      </c>
      <c r="E40" s="671">
        <v>3315</v>
      </c>
      <c r="F40" s="643">
        <v>9</v>
      </c>
      <c r="G40" s="41">
        <v>0</v>
      </c>
      <c r="H40" s="642">
        <v>9</v>
      </c>
      <c r="I40" s="39">
        <v>0</v>
      </c>
      <c r="J40" s="643"/>
      <c r="K40" s="41"/>
      <c r="L40" s="642"/>
      <c r="M40" s="614"/>
      <c r="N40" s="40"/>
      <c r="O40" s="615"/>
      <c r="P40" s="72"/>
      <c r="Q40" s="614"/>
      <c r="R40" s="40"/>
      <c r="S40" s="615"/>
      <c r="T40" s="610">
        <f t="shared" si="0"/>
        <v>26</v>
      </c>
      <c r="U40" s="611">
        <f t="shared" si="0"/>
        <v>3315</v>
      </c>
      <c r="V40" s="37">
        <v>31</v>
      </c>
      <c r="W40" s="672"/>
      <c r="X40" s="672">
        <f t="shared" si="1"/>
        <v>26</v>
      </c>
      <c r="Y40" s="672">
        <f t="shared" si="1"/>
        <v>3315</v>
      </c>
      <c r="Z40" s="673">
        <f t="shared" si="2"/>
        <v>3315</v>
      </c>
      <c r="AA40" s="672">
        <f t="shared" si="3"/>
        <v>25.966846685</v>
      </c>
      <c r="AB40" s="672">
        <f t="shared" si="4"/>
        <v>32</v>
      </c>
      <c r="AC40"/>
    </row>
    <row r="41" spans="1:29" ht="16.5" x14ac:dyDescent="0.2">
      <c r="A41" s="225">
        <v>32</v>
      </c>
      <c r="B41" s="226"/>
      <c r="C41" s="227"/>
      <c r="D41" s="228"/>
      <c r="E41" s="229"/>
      <c r="F41" s="230"/>
      <c r="G41" s="231"/>
      <c r="H41" s="228"/>
      <c r="I41" s="229"/>
      <c r="J41" s="230"/>
      <c r="K41" s="231"/>
      <c r="L41" s="228"/>
      <c r="M41" s="229"/>
      <c r="N41" s="230"/>
      <c r="O41" s="231"/>
      <c r="P41" s="228"/>
      <c r="Q41" s="229"/>
      <c r="R41" s="230"/>
      <c r="S41" s="231"/>
      <c r="T41" s="220" t="str">
        <f t="shared" ref="T41:T72" si="5">IF(ISNUMBER(D41)=TRUE,SUM(D41,F41,H41,J41,L41,N41,P41,R41),"")</f>
        <v/>
      </c>
      <c r="U41" s="221" t="str">
        <f t="shared" ref="U41:U72" si="6">IF(ISNUMBER(E41)=TRUE,SUM(E41,G41,I41,K41,M41,O41,Q41,S41),"")</f>
        <v/>
      </c>
      <c r="V41" s="222" t="str">
        <f t="shared" ref="V41:V72" si="7">IF(ISNUMBER(AB41)=TRUE,AB41,"")</f>
        <v/>
      </c>
      <c r="W41" s="223" t="str">
        <f t="shared" ref="W41" si="8">IF(ISNUMBER(V41)=TRUE,1,"")</f>
        <v/>
      </c>
      <c r="X41" s="223" t="str">
        <f t="shared" ref="X41:Y41" si="9">IF(ISNUMBER(T41)=TRUE,T41,"")</f>
        <v/>
      </c>
      <c r="Y41" s="223" t="str">
        <f t="shared" si="9"/>
        <v/>
      </c>
      <c r="Z41" s="224">
        <f t="shared" ref="Z41:Z73" si="10">MAX(E41,G41,I41,K41,M41,O41,Q41,S41)</f>
        <v>0</v>
      </c>
      <c r="AA41" s="223" t="str">
        <f t="shared" ref="AA41:AA73" si="11">IF(ISNUMBER(X41)=TRUE,X41-Y41/100000-Z41/1000000000,"")</f>
        <v/>
      </c>
      <c r="AB41" s="223" t="str">
        <f t="shared" ref="AB41:AB73" si="12">IF(ISNUMBER(AA41)=TRUE,RANK(AA41,$AA$10:$AA$95,1),"")</f>
        <v/>
      </c>
    </row>
    <row r="42" spans="1:29" ht="16.5" x14ac:dyDescent="0.2">
      <c r="A42" s="225">
        <v>33</v>
      </c>
      <c r="B42" s="226"/>
      <c r="C42" s="227"/>
      <c r="D42" s="228"/>
      <c r="E42" s="229"/>
      <c r="F42" s="230"/>
      <c r="G42" s="231"/>
      <c r="H42" s="228"/>
      <c r="I42" s="229"/>
      <c r="J42" s="230"/>
      <c r="K42" s="231"/>
      <c r="L42" s="228"/>
      <c r="M42" s="229"/>
      <c r="N42" s="230"/>
      <c r="O42" s="231"/>
      <c r="P42" s="228"/>
      <c r="Q42" s="229"/>
      <c r="R42" s="230"/>
      <c r="S42" s="231"/>
      <c r="T42" s="220" t="str">
        <f t="shared" si="5"/>
        <v/>
      </c>
      <c r="U42" s="221" t="str">
        <f t="shared" si="6"/>
        <v/>
      </c>
      <c r="V42" s="222" t="str">
        <f t="shared" si="7"/>
        <v/>
      </c>
      <c r="W42" s="223" t="str">
        <f t="shared" ref="W42:W73" si="13">IF(ISNUMBER(V42)=TRUE,1,"")</f>
        <v/>
      </c>
      <c r="X42" s="223" t="str">
        <f t="shared" ref="X42:Y73" si="14">IF(ISNUMBER(T42)=TRUE,T42,"")</f>
        <v/>
      </c>
      <c r="Y42" s="223" t="str">
        <f t="shared" si="14"/>
        <v/>
      </c>
      <c r="Z42" s="224">
        <f t="shared" si="10"/>
        <v>0</v>
      </c>
      <c r="AA42" s="223" t="str">
        <f t="shared" si="11"/>
        <v/>
      </c>
      <c r="AB42" s="223" t="str">
        <f t="shared" si="12"/>
        <v/>
      </c>
    </row>
    <row r="43" spans="1:29" ht="16.5" x14ac:dyDescent="0.2">
      <c r="A43" s="218">
        <v>34</v>
      </c>
      <c r="B43" s="226"/>
      <c r="C43" s="227"/>
      <c r="D43" s="228"/>
      <c r="E43" s="229"/>
      <c r="F43" s="230"/>
      <c r="G43" s="231"/>
      <c r="H43" s="228"/>
      <c r="I43" s="229"/>
      <c r="J43" s="230"/>
      <c r="K43" s="231"/>
      <c r="L43" s="228"/>
      <c r="M43" s="229"/>
      <c r="N43" s="230"/>
      <c r="O43" s="231"/>
      <c r="P43" s="228"/>
      <c r="Q43" s="229"/>
      <c r="R43" s="230"/>
      <c r="S43" s="231"/>
      <c r="T43" s="220" t="str">
        <f t="shared" si="5"/>
        <v/>
      </c>
      <c r="U43" s="221" t="str">
        <f t="shared" si="6"/>
        <v/>
      </c>
      <c r="V43" s="222" t="str">
        <f t="shared" si="7"/>
        <v/>
      </c>
      <c r="W43" s="223" t="str">
        <f t="shared" si="13"/>
        <v/>
      </c>
      <c r="X43" s="223" t="str">
        <f t="shared" si="14"/>
        <v/>
      </c>
      <c r="Y43" s="223" t="str">
        <f t="shared" si="14"/>
        <v/>
      </c>
      <c r="Z43" s="224">
        <f t="shared" si="10"/>
        <v>0</v>
      </c>
      <c r="AA43" s="223" t="str">
        <f t="shared" si="11"/>
        <v/>
      </c>
      <c r="AB43" s="223" t="str">
        <f t="shared" si="12"/>
        <v/>
      </c>
    </row>
    <row r="44" spans="1:29" ht="16.5" x14ac:dyDescent="0.2">
      <c r="A44" s="225">
        <v>35</v>
      </c>
      <c r="B44" s="226"/>
      <c r="C44" s="227"/>
      <c r="D44" s="228"/>
      <c r="E44" s="229"/>
      <c r="F44" s="230"/>
      <c r="G44" s="231"/>
      <c r="H44" s="228"/>
      <c r="I44" s="229"/>
      <c r="J44" s="230"/>
      <c r="K44" s="231"/>
      <c r="L44" s="228"/>
      <c r="M44" s="229"/>
      <c r="N44" s="230"/>
      <c r="O44" s="231"/>
      <c r="P44" s="228"/>
      <c r="Q44" s="229"/>
      <c r="R44" s="230"/>
      <c r="S44" s="231"/>
      <c r="T44" s="220" t="str">
        <f t="shared" si="5"/>
        <v/>
      </c>
      <c r="U44" s="221" t="str">
        <f t="shared" si="6"/>
        <v/>
      </c>
      <c r="V44" s="222" t="str">
        <f t="shared" si="7"/>
        <v/>
      </c>
      <c r="W44" s="223" t="str">
        <f t="shared" si="13"/>
        <v/>
      </c>
      <c r="X44" s="223" t="str">
        <f t="shared" si="14"/>
        <v/>
      </c>
      <c r="Y44" s="223" t="str">
        <f t="shared" si="14"/>
        <v/>
      </c>
      <c r="Z44" s="224">
        <f t="shared" si="10"/>
        <v>0</v>
      </c>
      <c r="AA44" s="223" t="str">
        <f t="shared" si="11"/>
        <v/>
      </c>
      <c r="AB44" s="223" t="str">
        <f t="shared" si="12"/>
        <v/>
      </c>
    </row>
    <row r="45" spans="1:29" ht="16.5" x14ac:dyDescent="0.2">
      <c r="A45" s="225">
        <v>36</v>
      </c>
      <c r="B45" s="226"/>
      <c r="C45" s="227"/>
      <c r="D45" s="228"/>
      <c r="E45" s="229"/>
      <c r="F45" s="230"/>
      <c r="G45" s="231"/>
      <c r="H45" s="228"/>
      <c r="I45" s="229"/>
      <c r="J45" s="230"/>
      <c r="K45" s="231"/>
      <c r="L45" s="228"/>
      <c r="M45" s="229"/>
      <c r="N45" s="230"/>
      <c r="O45" s="231"/>
      <c r="P45" s="228"/>
      <c r="Q45" s="229"/>
      <c r="R45" s="230"/>
      <c r="S45" s="231"/>
      <c r="T45" s="220" t="str">
        <f t="shared" si="5"/>
        <v/>
      </c>
      <c r="U45" s="221" t="str">
        <f t="shared" si="6"/>
        <v/>
      </c>
      <c r="V45" s="222" t="str">
        <f t="shared" si="7"/>
        <v/>
      </c>
      <c r="W45" s="223" t="str">
        <f t="shared" si="13"/>
        <v/>
      </c>
      <c r="X45" s="223" t="str">
        <f t="shared" si="14"/>
        <v/>
      </c>
      <c r="Y45" s="223" t="str">
        <f t="shared" si="14"/>
        <v/>
      </c>
      <c r="Z45" s="224">
        <f t="shared" si="10"/>
        <v>0</v>
      </c>
      <c r="AA45" s="223" t="str">
        <f t="shared" si="11"/>
        <v/>
      </c>
      <c r="AB45" s="223" t="str">
        <f t="shared" si="12"/>
        <v/>
      </c>
    </row>
    <row r="46" spans="1:29" ht="16.5" x14ac:dyDescent="0.2">
      <c r="A46" s="218">
        <v>37</v>
      </c>
      <c r="B46" s="226"/>
      <c r="C46" s="227"/>
      <c r="D46" s="228"/>
      <c r="E46" s="229"/>
      <c r="F46" s="230"/>
      <c r="G46" s="231"/>
      <c r="H46" s="228"/>
      <c r="I46" s="229"/>
      <c r="J46" s="230"/>
      <c r="K46" s="231"/>
      <c r="L46" s="228"/>
      <c r="M46" s="229"/>
      <c r="N46" s="230"/>
      <c r="O46" s="231"/>
      <c r="P46" s="228"/>
      <c r="Q46" s="229"/>
      <c r="R46" s="230"/>
      <c r="S46" s="231"/>
      <c r="T46" s="220" t="str">
        <f t="shared" si="5"/>
        <v/>
      </c>
      <c r="U46" s="221" t="str">
        <f t="shared" si="6"/>
        <v/>
      </c>
      <c r="V46" s="222" t="str">
        <f t="shared" si="7"/>
        <v/>
      </c>
      <c r="W46" s="223" t="str">
        <f t="shared" si="13"/>
        <v/>
      </c>
      <c r="X46" s="223" t="str">
        <f t="shared" si="14"/>
        <v/>
      </c>
      <c r="Y46" s="223" t="str">
        <f t="shared" si="14"/>
        <v/>
      </c>
      <c r="Z46" s="224">
        <f t="shared" si="10"/>
        <v>0</v>
      </c>
      <c r="AA46" s="223" t="str">
        <f t="shared" si="11"/>
        <v/>
      </c>
      <c r="AB46" s="223" t="str">
        <f t="shared" si="12"/>
        <v/>
      </c>
    </row>
    <row r="47" spans="1:29" ht="16.5" x14ac:dyDescent="0.2">
      <c r="A47" s="225">
        <v>38</v>
      </c>
      <c r="B47" s="226"/>
      <c r="C47" s="227"/>
      <c r="D47" s="228"/>
      <c r="E47" s="229"/>
      <c r="F47" s="230"/>
      <c r="G47" s="231"/>
      <c r="H47" s="228"/>
      <c r="I47" s="229"/>
      <c r="J47" s="230"/>
      <c r="K47" s="231"/>
      <c r="L47" s="228"/>
      <c r="M47" s="229"/>
      <c r="N47" s="230"/>
      <c r="O47" s="231"/>
      <c r="P47" s="228"/>
      <c r="Q47" s="229"/>
      <c r="R47" s="230"/>
      <c r="S47" s="231"/>
      <c r="T47" s="220" t="str">
        <f t="shared" si="5"/>
        <v/>
      </c>
      <c r="U47" s="221" t="str">
        <f t="shared" si="6"/>
        <v/>
      </c>
      <c r="V47" s="222" t="str">
        <f t="shared" si="7"/>
        <v/>
      </c>
      <c r="W47" s="223" t="str">
        <f t="shared" si="13"/>
        <v/>
      </c>
      <c r="X47" s="223" t="str">
        <f t="shared" si="14"/>
        <v/>
      </c>
      <c r="Y47" s="223" t="str">
        <f t="shared" si="14"/>
        <v/>
      </c>
      <c r="Z47" s="224">
        <f t="shared" si="10"/>
        <v>0</v>
      </c>
      <c r="AA47" s="223" t="str">
        <f t="shared" si="11"/>
        <v/>
      </c>
      <c r="AB47" s="223" t="str">
        <f t="shared" si="12"/>
        <v/>
      </c>
    </row>
    <row r="48" spans="1:29" ht="16.5" x14ac:dyDescent="0.2">
      <c r="A48" s="225">
        <v>39</v>
      </c>
      <c r="B48" s="226"/>
      <c r="C48" s="227"/>
      <c r="D48" s="228"/>
      <c r="E48" s="229"/>
      <c r="F48" s="230"/>
      <c r="G48" s="231"/>
      <c r="H48" s="228"/>
      <c r="I48" s="229"/>
      <c r="J48" s="230"/>
      <c r="K48" s="231"/>
      <c r="L48" s="228"/>
      <c r="M48" s="229"/>
      <c r="N48" s="230"/>
      <c r="O48" s="231"/>
      <c r="P48" s="228"/>
      <c r="Q48" s="229"/>
      <c r="R48" s="230"/>
      <c r="S48" s="231"/>
      <c r="T48" s="220" t="str">
        <f t="shared" si="5"/>
        <v/>
      </c>
      <c r="U48" s="221" t="str">
        <f t="shared" si="6"/>
        <v/>
      </c>
      <c r="V48" s="222" t="str">
        <f t="shared" si="7"/>
        <v/>
      </c>
      <c r="W48" s="223" t="str">
        <f t="shared" si="13"/>
        <v/>
      </c>
      <c r="X48" s="223" t="str">
        <f t="shared" si="14"/>
        <v/>
      </c>
      <c r="Y48" s="223" t="str">
        <f t="shared" si="14"/>
        <v/>
      </c>
      <c r="Z48" s="224">
        <f t="shared" si="10"/>
        <v>0</v>
      </c>
      <c r="AA48" s="223" t="str">
        <f t="shared" si="11"/>
        <v/>
      </c>
      <c r="AB48" s="223" t="str">
        <f t="shared" si="12"/>
        <v/>
      </c>
    </row>
    <row r="49" spans="1:28" ht="16.5" x14ac:dyDescent="0.2">
      <c r="A49" s="218">
        <v>40</v>
      </c>
      <c r="B49" s="243"/>
      <c r="C49" s="498"/>
      <c r="D49" s="492"/>
      <c r="E49" s="493"/>
      <c r="F49" s="490"/>
      <c r="G49" s="497"/>
      <c r="H49" s="492"/>
      <c r="I49" s="493"/>
      <c r="J49" s="490"/>
      <c r="K49" s="491"/>
      <c r="L49" s="492"/>
      <c r="M49" s="493"/>
      <c r="N49" s="490"/>
      <c r="O49" s="491"/>
      <c r="P49" s="492"/>
      <c r="Q49" s="493"/>
      <c r="R49" s="490"/>
      <c r="S49" s="491"/>
      <c r="T49" s="220" t="str">
        <f t="shared" si="5"/>
        <v/>
      </c>
      <c r="U49" s="221" t="str">
        <f t="shared" si="6"/>
        <v/>
      </c>
      <c r="V49" s="222" t="str">
        <f t="shared" si="7"/>
        <v/>
      </c>
      <c r="W49" s="223" t="str">
        <f t="shared" si="13"/>
        <v/>
      </c>
      <c r="X49" s="223" t="str">
        <f t="shared" si="14"/>
        <v/>
      </c>
      <c r="Y49" s="223" t="str">
        <f t="shared" si="14"/>
        <v/>
      </c>
      <c r="Z49" s="224">
        <f t="shared" si="10"/>
        <v>0</v>
      </c>
      <c r="AA49" s="223" t="str">
        <f t="shared" si="11"/>
        <v/>
      </c>
      <c r="AB49" s="223" t="str">
        <f t="shared" si="12"/>
        <v/>
      </c>
    </row>
    <row r="50" spans="1:28" ht="16.5" x14ac:dyDescent="0.2">
      <c r="A50" s="225">
        <v>41</v>
      </c>
      <c r="B50" s="499"/>
      <c r="C50" s="500"/>
      <c r="D50" s="492"/>
      <c r="E50" s="493"/>
      <c r="F50" s="490"/>
      <c r="G50" s="491"/>
      <c r="H50" s="492"/>
      <c r="I50" s="493"/>
      <c r="J50" s="490"/>
      <c r="K50" s="491"/>
      <c r="L50" s="492"/>
      <c r="M50" s="493"/>
      <c r="N50" s="490"/>
      <c r="O50" s="491"/>
      <c r="P50" s="492"/>
      <c r="Q50" s="493"/>
      <c r="R50" s="490"/>
      <c r="S50" s="491"/>
      <c r="T50" s="220" t="str">
        <f t="shared" si="5"/>
        <v/>
      </c>
      <c r="U50" s="221" t="str">
        <f t="shared" si="6"/>
        <v/>
      </c>
      <c r="V50" s="222" t="str">
        <f t="shared" si="7"/>
        <v/>
      </c>
      <c r="W50" s="223" t="str">
        <f t="shared" si="13"/>
        <v/>
      </c>
      <c r="X50" s="223" t="str">
        <f t="shared" si="14"/>
        <v/>
      </c>
      <c r="Y50" s="223" t="str">
        <f t="shared" si="14"/>
        <v/>
      </c>
      <c r="Z50" s="224">
        <f t="shared" si="10"/>
        <v>0</v>
      </c>
      <c r="AA50" s="223" t="str">
        <f t="shared" si="11"/>
        <v/>
      </c>
      <c r="AB50" s="223" t="str">
        <f t="shared" si="12"/>
        <v/>
      </c>
    </row>
    <row r="51" spans="1:28" ht="16.5" x14ac:dyDescent="0.2">
      <c r="A51" s="225">
        <v>42</v>
      </c>
      <c r="B51" s="226"/>
      <c r="C51" s="227"/>
      <c r="D51" s="228"/>
      <c r="E51" s="229"/>
      <c r="F51" s="230"/>
      <c r="G51" s="231"/>
      <c r="H51" s="228"/>
      <c r="I51" s="229"/>
      <c r="J51" s="230"/>
      <c r="K51" s="231"/>
      <c r="L51" s="228"/>
      <c r="M51" s="229"/>
      <c r="N51" s="230"/>
      <c r="O51" s="231"/>
      <c r="P51" s="228" t="s">
        <v>18</v>
      </c>
      <c r="Q51" s="229" t="s">
        <v>18</v>
      </c>
      <c r="R51" s="230" t="s">
        <v>18</v>
      </c>
      <c r="S51" s="231" t="s">
        <v>18</v>
      </c>
      <c r="T51" s="220" t="str">
        <f t="shared" si="5"/>
        <v/>
      </c>
      <c r="U51" s="221" t="str">
        <f t="shared" si="6"/>
        <v/>
      </c>
      <c r="V51" s="222" t="str">
        <f t="shared" si="7"/>
        <v/>
      </c>
      <c r="W51" s="223" t="str">
        <f t="shared" si="13"/>
        <v/>
      </c>
      <c r="X51" s="223" t="str">
        <f t="shared" si="14"/>
        <v/>
      </c>
      <c r="Y51" s="223" t="str">
        <f t="shared" si="14"/>
        <v/>
      </c>
      <c r="Z51" s="224">
        <f t="shared" si="10"/>
        <v>0</v>
      </c>
      <c r="AA51" s="223" t="str">
        <f t="shared" si="11"/>
        <v/>
      </c>
      <c r="AB51" s="223" t="str">
        <f t="shared" si="12"/>
        <v/>
      </c>
    </row>
    <row r="52" spans="1:28" ht="16.5" x14ac:dyDescent="0.2">
      <c r="A52" s="218">
        <v>43</v>
      </c>
      <c r="B52" s="226"/>
      <c r="C52" s="227"/>
      <c r="D52" s="228"/>
      <c r="E52" s="229"/>
      <c r="F52" s="230"/>
      <c r="G52" s="231"/>
      <c r="H52" s="228"/>
      <c r="I52" s="229"/>
      <c r="J52" s="230"/>
      <c r="K52" s="231"/>
      <c r="L52" s="228"/>
      <c r="M52" s="229"/>
      <c r="N52" s="230"/>
      <c r="O52" s="231"/>
      <c r="P52" s="228"/>
      <c r="Q52" s="229"/>
      <c r="R52" s="230"/>
      <c r="S52" s="231"/>
      <c r="T52" s="220" t="str">
        <f t="shared" si="5"/>
        <v/>
      </c>
      <c r="U52" s="221" t="str">
        <f t="shared" si="6"/>
        <v/>
      </c>
      <c r="V52" s="222" t="str">
        <f t="shared" si="7"/>
        <v/>
      </c>
      <c r="W52" s="223" t="str">
        <f t="shared" si="13"/>
        <v/>
      </c>
      <c r="X52" s="223" t="str">
        <f t="shared" si="14"/>
        <v/>
      </c>
      <c r="Y52" s="223" t="str">
        <f t="shared" si="14"/>
        <v/>
      </c>
      <c r="Z52" s="224">
        <f t="shared" si="10"/>
        <v>0</v>
      </c>
      <c r="AA52" s="223" t="str">
        <f t="shared" si="11"/>
        <v/>
      </c>
      <c r="AB52" s="223" t="str">
        <f t="shared" si="12"/>
        <v/>
      </c>
    </row>
    <row r="53" spans="1:28" ht="16.5" x14ac:dyDescent="0.2">
      <c r="A53" s="225">
        <v>44</v>
      </c>
      <c r="B53" s="226"/>
      <c r="C53" s="227"/>
      <c r="D53" s="228"/>
      <c r="E53" s="229"/>
      <c r="F53" s="230"/>
      <c r="G53" s="231"/>
      <c r="H53" s="228"/>
      <c r="I53" s="229"/>
      <c r="J53" s="230"/>
      <c r="K53" s="231"/>
      <c r="L53" s="228"/>
      <c r="M53" s="229"/>
      <c r="N53" s="230"/>
      <c r="O53" s="231"/>
      <c r="P53" s="228"/>
      <c r="Q53" s="229"/>
      <c r="R53" s="230"/>
      <c r="S53" s="231"/>
      <c r="T53" s="220" t="str">
        <f t="shared" si="5"/>
        <v/>
      </c>
      <c r="U53" s="221" t="str">
        <f t="shared" si="6"/>
        <v/>
      </c>
      <c r="V53" s="222" t="str">
        <f t="shared" si="7"/>
        <v/>
      </c>
      <c r="W53" s="223" t="str">
        <f t="shared" si="13"/>
        <v/>
      </c>
      <c r="X53" s="223" t="str">
        <f t="shared" si="14"/>
        <v/>
      </c>
      <c r="Y53" s="223" t="str">
        <f t="shared" si="14"/>
        <v/>
      </c>
      <c r="Z53" s="224">
        <f t="shared" si="10"/>
        <v>0</v>
      </c>
      <c r="AA53" s="223" t="str">
        <f t="shared" si="11"/>
        <v/>
      </c>
      <c r="AB53" s="223" t="str">
        <f t="shared" si="12"/>
        <v/>
      </c>
    </row>
    <row r="54" spans="1:28" ht="16.5" x14ac:dyDescent="0.2">
      <c r="A54" s="225">
        <v>45</v>
      </c>
      <c r="B54" s="226"/>
      <c r="C54" s="227"/>
      <c r="D54" s="228"/>
      <c r="E54" s="229"/>
      <c r="F54" s="230"/>
      <c r="G54" s="231"/>
      <c r="H54" s="228"/>
      <c r="I54" s="229"/>
      <c r="J54" s="230"/>
      <c r="K54" s="231"/>
      <c r="L54" s="228"/>
      <c r="M54" s="229"/>
      <c r="N54" s="230"/>
      <c r="O54" s="231"/>
      <c r="P54" s="228" t="s">
        <v>18</v>
      </c>
      <c r="Q54" s="229" t="s">
        <v>18</v>
      </c>
      <c r="R54" s="230" t="s">
        <v>18</v>
      </c>
      <c r="S54" s="231" t="s">
        <v>18</v>
      </c>
      <c r="T54" s="220" t="str">
        <f t="shared" si="5"/>
        <v/>
      </c>
      <c r="U54" s="221" t="str">
        <f t="shared" si="6"/>
        <v/>
      </c>
      <c r="V54" s="222" t="str">
        <f t="shared" si="7"/>
        <v/>
      </c>
      <c r="W54" s="223" t="str">
        <f t="shared" si="13"/>
        <v/>
      </c>
      <c r="X54" s="223" t="str">
        <f t="shared" si="14"/>
        <v/>
      </c>
      <c r="Y54" s="223" t="str">
        <f t="shared" si="14"/>
        <v/>
      </c>
      <c r="Z54" s="224">
        <f t="shared" si="10"/>
        <v>0</v>
      </c>
      <c r="AA54" s="223" t="str">
        <f t="shared" si="11"/>
        <v/>
      </c>
      <c r="AB54" s="223" t="str">
        <f t="shared" si="12"/>
        <v/>
      </c>
    </row>
    <row r="55" spans="1:28" ht="16.5" x14ac:dyDescent="0.2">
      <c r="A55" s="218">
        <v>46</v>
      </c>
      <c r="B55" s="226"/>
      <c r="C55" s="227"/>
      <c r="D55" s="228"/>
      <c r="E55" s="229"/>
      <c r="F55" s="230"/>
      <c r="G55" s="231"/>
      <c r="H55" s="228"/>
      <c r="I55" s="229"/>
      <c r="J55" s="230"/>
      <c r="K55" s="231"/>
      <c r="L55" s="228"/>
      <c r="M55" s="229"/>
      <c r="N55" s="230"/>
      <c r="O55" s="231"/>
      <c r="P55" s="228"/>
      <c r="Q55" s="229"/>
      <c r="R55" s="230"/>
      <c r="S55" s="231"/>
      <c r="T55" s="220" t="str">
        <f t="shared" si="5"/>
        <v/>
      </c>
      <c r="U55" s="221" t="str">
        <f t="shared" si="6"/>
        <v/>
      </c>
      <c r="V55" s="222" t="str">
        <f t="shared" si="7"/>
        <v/>
      </c>
      <c r="W55" s="223" t="str">
        <f t="shared" si="13"/>
        <v/>
      </c>
      <c r="X55" s="223" t="str">
        <f t="shared" si="14"/>
        <v/>
      </c>
      <c r="Y55" s="223" t="str">
        <f t="shared" si="14"/>
        <v/>
      </c>
      <c r="Z55" s="224">
        <f t="shared" si="10"/>
        <v>0</v>
      </c>
      <c r="AA55" s="223" t="str">
        <f t="shared" si="11"/>
        <v/>
      </c>
      <c r="AB55" s="223" t="str">
        <f t="shared" si="12"/>
        <v/>
      </c>
    </row>
    <row r="56" spans="1:28" ht="16.5" x14ac:dyDescent="0.2">
      <c r="A56" s="225">
        <v>47</v>
      </c>
      <c r="B56" s="226"/>
      <c r="C56" s="227"/>
      <c r="D56" s="228"/>
      <c r="E56" s="229"/>
      <c r="F56" s="230"/>
      <c r="G56" s="231"/>
      <c r="H56" s="228"/>
      <c r="I56" s="229"/>
      <c r="J56" s="230"/>
      <c r="K56" s="231"/>
      <c r="L56" s="228"/>
      <c r="M56" s="229"/>
      <c r="N56" s="230"/>
      <c r="O56" s="231"/>
      <c r="P56" s="228"/>
      <c r="Q56" s="229"/>
      <c r="R56" s="230"/>
      <c r="S56" s="231"/>
      <c r="T56" s="220" t="str">
        <f t="shared" si="5"/>
        <v/>
      </c>
      <c r="U56" s="221" t="str">
        <f t="shared" si="6"/>
        <v/>
      </c>
      <c r="V56" s="222" t="str">
        <f t="shared" si="7"/>
        <v/>
      </c>
      <c r="W56" s="223" t="str">
        <f t="shared" si="13"/>
        <v/>
      </c>
      <c r="X56" s="223" t="str">
        <f t="shared" si="14"/>
        <v/>
      </c>
      <c r="Y56" s="223" t="str">
        <f t="shared" si="14"/>
        <v/>
      </c>
      <c r="Z56" s="224">
        <f t="shared" si="10"/>
        <v>0</v>
      </c>
      <c r="AA56" s="223" t="str">
        <f t="shared" si="11"/>
        <v/>
      </c>
      <c r="AB56" s="223" t="str">
        <f t="shared" si="12"/>
        <v/>
      </c>
    </row>
    <row r="57" spans="1:28" ht="16.5" x14ac:dyDescent="0.2">
      <c r="A57" s="225">
        <v>48</v>
      </c>
      <c r="B57" s="226"/>
      <c r="C57" s="227"/>
      <c r="D57" s="228"/>
      <c r="E57" s="229"/>
      <c r="F57" s="230"/>
      <c r="G57" s="231"/>
      <c r="H57" s="228"/>
      <c r="I57" s="229"/>
      <c r="J57" s="230"/>
      <c r="K57" s="231"/>
      <c r="L57" s="228"/>
      <c r="M57" s="229"/>
      <c r="N57" s="230"/>
      <c r="O57" s="231"/>
      <c r="P57" s="228"/>
      <c r="Q57" s="229"/>
      <c r="R57" s="230"/>
      <c r="S57" s="231"/>
      <c r="T57" s="220" t="str">
        <f t="shared" si="5"/>
        <v/>
      </c>
      <c r="U57" s="221" t="str">
        <f t="shared" si="6"/>
        <v/>
      </c>
      <c r="V57" s="222" t="str">
        <f t="shared" si="7"/>
        <v/>
      </c>
      <c r="W57" s="223" t="str">
        <f t="shared" si="13"/>
        <v/>
      </c>
      <c r="X57" s="223" t="str">
        <f t="shared" si="14"/>
        <v/>
      </c>
      <c r="Y57" s="223" t="str">
        <f t="shared" si="14"/>
        <v/>
      </c>
      <c r="Z57" s="224">
        <f t="shared" si="10"/>
        <v>0</v>
      </c>
      <c r="AA57" s="223" t="str">
        <f t="shared" si="11"/>
        <v/>
      </c>
      <c r="AB57" s="223" t="str">
        <f t="shared" si="12"/>
        <v/>
      </c>
    </row>
    <row r="58" spans="1:28" ht="16.5" x14ac:dyDescent="0.2">
      <c r="A58" s="218">
        <v>49</v>
      </c>
      <c r="B58" s="226"/>
      <c r="C58" s="227"/>
      <c r="D58" s="228"/>
      <c r="E58" s="229"/>
      <c r="F58" s="230"/>
      <c r="G58" s="231"/>
      <c r="H58" s="228"/>
      <c r="I58" s="229"/>
      <c r="J58" s="230"/>
      <c r="K58" s="231"/>
      <c r="L58" s="228"/>
      <c r="M58" s="229"/>
      <c r="N58" s="230"/>
      <c r="O58" s="231"/>
      <c r="P58" s="228"/>
      <c r="Q58" s="229"/>
      <c r="R58" s="230"/>
      <c r="S58" s="231"/>
      <c r="T58" s="220" t="str">
        <f t="shared" si="5"/>
        <v/>
      </c>
      <c r="U58" s="221" t="str">
        <f t="shared" si="6"/>
        <v/>
      </c>
      <c r="V58" s="222" t="str">
        <f t="shared" si="7"/>
        <v/>
      </c>
      <c r="W58" s="223" t="str">
        <f t="shared" si="13"/>
        <v/>
      </c>
      <c r="X58" s="223" t="str">
        <f t="shared" si="14"/>
        <v/>
      </c>
      <c r="Y58" s="223" t="str">
        <f t="shared" si="14"/>
        <v/>
      </c>
      <c r="Z58" s="224">
        <f t="shared" si="10"/>
        <v>0</v>
      </c>
      <c r="AA58" s="223" t="str">
        <f t="shared" si="11"/>
        <v/>
      </c>
      <c r="AB58" s="223" t="str">
        <f t="shared" si="12"/>
        <v/>
      </c>
    </row>
    <row r="59" spans="1:28" ht="16.5" x14ac:dyDescent="0.2">
      <c r="A59" s="225">
        <v>50</v>
      </c>
      <c r="B59" s="226"/>
      <c r="C59" s="227"/>
      <c r="D59" s="228"/>
      <c r="E59" s="229"/>
      <c r="F59" s="230"/>
      <c r="G59" s="231"/>
      <c r="H59" s="228"/>
      <c r="I59" s="229"/>
      <c r="J59" s="230"/>
      <c r="K59" s="231"/>
      <c r="L59" s="228"/>
      <c r="M59" s="229"/>
      <c r="N59" s="230"/>
      <c r="O59" s="231"/>
      <c r="P59" s="228"/>
      <c r="Q59" s="229"/>
      <c r="R59" s="230"/>
      <c r="S59" s="231"/>
      <c r="T59" s="220" t="str">
        <f t="shared" si="5"/>
        <v/>
      </c>
      <c r="U59" s="221" t="str">
        <f t="shared" si="6"/>
        <v/>
      </c>
      <c r="V59" s="222" t="str">
        <f t="shared" si="7"/>
        <v/>
      </c>
      <c r="W59" s="223" t="str">
        <f t="shared" si="13"/>
        <v/>
      </c>
      <c r="X59" s="223" t="str">
        <f t="shared" si="14"/>
        <v/>
      </c>
      <c r="Y59" s="223" t="str">
        <f t="shared" si="14"/>
        <v/>
      </c>
      <c r="Z59" s="224">
        <f t="shared" si="10"/>
        <v>0</v>
      </c>
      <c r="AA59" s="223" t="str">
        <f t="shared" si="11"/>
        <v/>
      </c>
      <c r="AB59" s="223" t="str">
        <f t="shared" si="12"/>
        <v/>
      </c>
    </row>
    <row r="60" spans="1:28" ht="16.5" x14ac:dyDescent="0.2">
      <c r="A60" s="225">
        <v>51</v>
      </c>
      <c r="B60" s="226"/>
      <c r="C60" s="227"/>
      <c r="D60" s="228"/>
      <c r="E60" s="229"/>
      <c r="F60" s="230"/>
      <c r="G60" s="231"/>
      <c r="H60" s="228"/>
      <c r="I60" s="229"/>
      <c r="J60" s="230"/>
      <c r="K60" s="231"/>
      <c r="L60" s="228"/>
      <c r="M60" s="229"/>
      <c r="N60" s="230"/>
      <c r="O60" s="231"/>
      <c r="P60" s="228"/>
      <c r="Q60" s="229"/>
      <c r="R60" s="230"/>
      <c r="S60" s="231"/>
      <c r="T60" s="220" t="str">
        <f t="shared" si="5"/>
        <v/>
      </c>
      <c r="U60" s="221" t="str">
        <f t="shared" si="6"/>
        <v/>
      </c>
      <c r="V60" s="222" t="str">
        <f t="shared" si="7"/>
        <v/>
      </c>
      <c r="W60" s="223" t="str">
        <f t="shared" si="13"/>
        <v/>
      </c>
      <c r="X60" s="223" t="str">
        <f t="shared" si="14"/>
        <v/>
      </c>
      <c r="Y60" s="223" t="str">
        <f t="shared" si="14"/>
        <v/>
      </c>
      <c r="Z60" s="224">
        <f t="shared" si="10"/>
        <v>0</v>
      </c>
      <c r="AA60" s="223" t="str">
        <f t="shared" si="11"/>
        <v/>
      </c>
      <c r="AB60" s="223" t="str">
        <f t="shared" si="12"/>
        <v/>
      </c>
    </row>
    <row r="61" spans="1:28" ht="16.5" x14ac:dyDescent="0.2">
      <c r="A61" s="218">
        <v>52</v>
      </c>
      <c r="B61" s="226"/>
      <c r="C61" s="227"/>
      <c r="D61" s="228"/>
      <c r="E61" s="229"/>
      <c r="F61" s="230"/>
      <c r="G61" s="231"/>
      <c r="H61" s="228"/>
      <c r="I61" s="229"/>
      <c r="J61" s="230"/>
      <c r="K61" s="231"/>
      <c r="L61" s="228"/>
      <c r="M61" s="229"/>
      <c r="N61" s="230"/>
      <c r="O61" s="231"/>
      <c r="P61" s="228"/>
      <c r="Q61" s="229"/>
      <c r="R61" s="230"/>
      <c r="S61" s="231"/>
      <c r="T61" s="220" t="str">
        <f t="shared" si="5"/>
        <v/>
      </c>
      <c r="U61" s="221" t="str">
        <f t="shared" si="6"/>
        <v/>
      </c>
      <c r="V61" s="222" t="str">
        <f t="shared" si="7"/>
        <v/>
      </c>
      <c r="W61" s="223" t="str">
        <f t="shared" si="13"/>
        <v/>
      </c>
      <c r="X61" s="223" t="str">
        <f t="shared" si="14"/>
        <v/>
      </c>
      <c r="Y61" s="223" t="str">
        <f t="shared" si="14"/>
        <v/>
      </c>
      <c r="Z61" s="224">
        <f t="shared" si="10"/>
        <v>0</v>
      </c>
      <c r="AA61" s="223" t="str">
        <f t="shared" si="11"/>
        <v/>
      </c>
      <c r="AB61" s="223" t="str">
        <f t="shared" si="12"/>
        <v/>
      </c>
    </row>
    <row r="62" spans="1:28" ht="16.5" x14ac:dyDescent="0.2">
      <c r="A62" s="225">
        <v>53</v>
      </c>
      <c r="B62" s="226"/>
      <c r="C62" s="227"/>
      <c r="D62" s="228"/>
      <c r="E62" s="229"/>
      <c r="F62" s="230"/>
      <c r="G62" s="231"/>
      <c r="H62" s="228"/>
      <c r="I62" s="229"/>
      <c r="J62" s="230"/>
      <c r="K62" s="231"/>
      <c r="L62" s="228"/>
      <c r="M62" s="229"/>
      <c r="N62" s="230"/>
      <c r="O62" s="231"/>
      <c r="P62" s="228"/>
      <c r="Q62" s="229"/>
      <c r="R62" s="230"/>
      <c r="S62" s="231"/>
      <c r="T62" s="220" t="str">
        <f t="shared" si="5"/>
        <v/>
      </c>
      <c r="U62" s="221" t="str">
        <f t="shared" si="6"/>
        <v/>
      </c>
      <c r="V62" s="222" t="str">
        <f t="shared" si="7"/>
        <v/>
      </c>
      <c r="W62" s="223" t="str">
        <f t="shared" si="13"/>
        <v/>
      </c>
      <c r="X62" s="223" t="str">
        <f t="shared" si="14"/>
        <v/>
      </c>
      <c r="Y62" s="223" t="str">
        <f t="shared" si="14"/>
        <v/>
      </c>
      <c r="Z62" s="224">
        <f t="shared" si="10"/>
        <v>0</v>
      </c>
      <c r="AA62" s="223" t="str">
        <f t="shared" si="11"/>
        <v/>
      </c>
      <c r="AB62" s="223" t="str">
        <f t="shared" si="12"/>
        <v/>
      </c>
    </row>
    <row r="63" spans="1:28" ht="16.5" x14ac:dyDescent="0.2">
      <c r="A63" s="225">
        <v>54</v>
      </c>
      <c r="B63" s="226"/>
      <c r="C63" s="227"/>
      <c r="D63" s="228"/>
      <c r="E63" s="229"/>
      <c r="F63" s="230"/>
      <c r="G63" s="231"/>
      <c r="H63" s="228"/>
      <c r="I63" s="229"/>
      <c r="J63" s="230"/>
      <c r="K63" s="231"/>
      <c r="L63" s="228"/>
      <c r="M63" s="229"/>
      <c r="N63" s="230"/>
      <c r="O63" s="231"/>
      <c r="P63" s="228"/>
      <c r="Q63" s="229"/>
      <c r="R63" s="230"/>
      <c r="S63" s="231"/>
      <c r="T63" s="220" t="str">
        <f t="shared" si="5"/>
        <v/>
      </c>
      <c r="U63" s="221" t="str">
        <f t="shared" si="6"/>
        <v/>
      </c>
      <c r="V63" s="222" t="str">
        <f t="shared" si="7"/>
        <v/>
      </c>
      <c r="W63" s="223" t="str">
        <f t="shared" si="13"/>
        <v/>
      </c>
      <c r="X63" s="223" t="str">
        <f t="shared" si="14"/>
        <v/>
      </c>
      <c r="Y63" s="223" t="str">
        <f t="shared" si="14"/>
        <v/>
      </c>
      <c r="Z63" s="224">
        <f t="shared" si="10"/>
        <v>0</v>
      </c>
      <c r="AA63" s="223" t="str">
        <f t="shared" si="11"/>
        <v/>
      </c>
      <c r="AB63" s="223" t="str">
        <f t="shared" si="12"/>
        <v/>
      </c>
    </row>
    <row r="64" spans="1:28" ht="16.5" x14ac:dyDescent="0.2">
      <c r="A64" s="218">
        <v>55</v>
      </c>
      <c r="B64" s="226"/>
      <c r="C64" s="227"/>
      <c r="D64" s="228"/>
      <c r="E64" s="229"/>
      <c r="F64" s="230"/>
      <c r="G64" s="231"/>
      <c r="H64" s="228"/>
      <c r="I64" s="229"/>
      <c r="J64" s="230"/>
      <c r="K64" s="231"/>
      <c r="L64" s="228"/>
      <c r="M64" s="229"/>
      <c r="N64" s="230"/>
      <c r="O64" s="231"/>
      <c r="P64" s="228"/>
      <c r="Q64" s="229"/>
      <c r="R64" s="230"/>
      <c r="S64" s="231"/>
      <c r="T64" s="220" t="str">
        <f t="shared" si="5"/>
        <v/>
      </c>
      <c r="U64" s="221" t="str">
        <f t="shared" si="6"/>
        <v/>
      </c>
      <c r="V64" s="222" t="str">
        <f t="shared" si="7"/>
        <v/>
      </c>
      <c r="W64" s="223" t="str">
        <f t="shared" si="13"/>
        <v/>
      </c>
      <c r="X64" s="223" t="str">
        <f t="shared" si="14"/>
        <v/>
      </c>
      <c r="Y64" s="223" t="str">
        <f t="shared" si="14"/>
        <v/>
      </c>
      <c r="Z64" s="224">
        <f t="shared" si="10"/>
        <v>0</v>
      </c>
      <c r="AA64" s="223" t="str">
        <f t="shared" si="11"/>
        <v/>
      </c>
      <c r="AB64" s="223" t="str">
        <f t="shared" si="12"/>
        <v/>
      </c>
    </row>
    <row r="65" spans="1:28" ht="16.5" x14ac:dyDescent="0.2">
      <c r="A65" s="225">
        <v>56</v>
      </c>
      <c r="B65" s="226"/>
      <c r="C65" s="227"/>
      <c r="D65" s="228"/>
      <c r="E65" s="229"/>
      <c r="F65" s="230"/>
      <c r="G65" s="231"/>
      <c r="H65" s="228"/>
      <c r="I65" s="229"/>
      <c r="J65" s="230"/>
      <c r="K65" s="231"/>
      <c r="L65" s="228"/>
      <c r="M65" s="229"/>
      <c r="N65" s="230"/>
      <c r="O65" s="231"/>
      <c r="P65" s="228"/>
      <c r="Q65" s="229"/>
      <c r="R65" s="230"/>
      <c r="S65" s="231"/>
      <c r="T65" s="220" t="str">
        <f t="shared" si="5"/>
        <v/>
      </c>
      <c r="U65" s="221" t="str">
        <f t="shared" si="6"/>
        <v/>
      </c>
      <c r="V65" s="222" t="str">
        <f t="shared" si="7"/>
        <v/>
      </c>
      <c r="W65" s="223" t="str">
        <f t="shared" si="13"/>
        <v/>
      </c>
      <c r="X65" s="223" t="str">
        <f t="shared" si="14"/>
        <v/>
      </c>
      <c r="Y65" s="223" t="str">
        <f t="shared" si="14"/>
        <v/>
      </c>
      <c r="Z65" s="224">
        <f t="shared" si="10"/>
        <v>0</v>
      </c>
      <c r="AA65" s="223" t="str">
        <f t="shared" si="11"/>
        <v/>
      </c>
      <c r="AB65" s="223" t="str">
        <f t="shared" si="12"/>
        <v/>
      </c>
    </row>
    <row r="66" spans="1:28" ht="16.5" x14ac:dyDescent="0.2">
      <c r="A66" s="225">
        <v>57</v>
      </c>
      <c r="B66" s="226"/>
      <c r="C66" s="227"/>
      <c r="D66" s="228"/>
      <c r="E66" s="229"/>
      <c r="F66" s="230"/>
      <c r="G66" s="231"/>
      <c r="H66" s="228"/>
      <c r="I66" s="229"/>
      <c r="J66" s="230"/>
      <c r="K66" s="231"/>
      <c r="L66" s="228"/>
      <c r="M66" s="229"/>
      <c r="N66" s="230"/>
      <c r="O66" s="231"/>
      <c r="P66" s="228"/>
      <c r="Q66" s="229"/>
      <c r="R66" s="230"/>
      <c r="S66" s="231"/>
      <c r="T66" s="220" t="str">
        <f t="shared" si="5"/>
        <v/>
      </c>
      <c r="U66" s="221" t="str">
        <f t="shared" si="6"/>
        <v/>
      </c>
      <c r="V66" s="222" t="str">
        <f t="shared" si="7"/>
        <v/>
      </c>
      <c r="W66" s="223" t="str">
        <f t="shared" si="13"/>
        <v/>
      </c>
      <c r="X66" s="223" t="str">
        <f t="shared" si="14"/>
        <v/>
      </c>
      <c r="Y66" s="223" t="str">
        <f t="shared" si="14"/>
        <v/>
      </c>
      <c r="Z66" s="224">
        <f t="shared" si="10"/>
        <v>0</v>
      </c>
      <c r="AA66" s="223" t="str">
        <f t="shared" si="11"/>
        <v/>
      </c>
      <c r="AB66" s="223" t="str">
        <f t="shared" si="12"/>
        <v/>
      </c>
    </row>
    <row r="67" spans="1:28" ht="16.5" x14ac:dyDescent="0.2">
      <c r="A67" s="218">
        <v>58</v>
      </c>
      <c r="B67" s="226"/>
      <c r="C67" s="227"/>
      <c r="D67" s="228"/>
      <c r="E67" s="229"/>
      <c r="F67" s="230"/>
      <c r="G67" s="231"/>
      <c r="H67" s="228"/>
      <c r="I67" s="229"/>
      <c r="J67" s="230"/>
      <c r="K67" s="231"/>
      <c r="L67" s="228"/>
      <c r="M67" s="229"/>
      <c r="N67" s="230"/>
      <c r="O67" s="231"/>
      <c r="P67" s="228"/>
      <c r="Q67" s="229"/>
      <c r="R67" s="230"/>
      <c r="S67" s="231"/>
      <c r="T67" s="220" t="str">
        <f t="shared" si="5"/>
        <v/>
      </c>
      <c r="U67" s="221" t="str">
        <f t="shared" si="6"/>
        <v/>
      </c>
      <c r="V67" s="222" t="str">
        <f t="shared" si="7"/>
        <v/>
      </c>
      <c r="W67" s="223" t="str">
        <f t="shared" si="13"/>
        <v/>
      </c>
      <c r="X67" s="223" t="str">
        <f t="shared" si="14"/>
        <v/>
      </c>
      <c r="Y67" s="223" t="str">
        <f t="shared" si="14"/>
        <v/>
      </c>
      <c r="Z67" s="224">
        <f t="shared" si="10"/>
        <v>0</v>
      </c>
      <c r="AA67" s="223" t="str">
        <f t="shared" si="11"/>
        <v/>
      </c>
      <c r="AB67" s="223" t="str">
        <f t="shared" si="12"/>
        <v/>
      </c>
    </row>
    <row r="68" spans="1:28" ht="16.5" x14ac:dyDescent="0.2">
      <c r="A68" s="225">
        <v>59</v>
      </c>
      <c r="B68" s="226"/>
      <c r="C68" s="227"/>
      <c r="D68" s="228"/>
      <c r="E68" s="229"/>
      <c r="F68" s="230"/>
      <c r="G68" s="231"/>
      <c r="H68" s="228"/>
      <c r="I68" s="229"/>
      <c r="J68" s="230"/>
      <c r="K68" s="231"/>
      <c r="L68" s="228"/>
      <c r="M68" s="229"/>
      <c r="N68" s="230"/>
      <c r="O68" s="231"/>
      <c r="P68" s="228"/>
      <c r="Q68" s="229"/>
      <c r="R68" s="230"/>
      <c r="S68" s="231"/>
      <c r="T68" s="220" t="str">
        <f t="shared" si="5"/>
        <v/>
      </c>
      <c r="U68" s="221" t="str">
        <f t="shared" si="6"/>
        <v/>
      </c>
      <c r="V68" s="222" t="str">
        <f t="shared" si="7"/>
        <v/>
      </c>
      <c r="W68" s="223" t="str">
        <f t="shared" si="13"/>
        <v/>
      </c>
      <c r="X68" s="223" t="str">
        <f t="shared" si="14"/>
        <v/>
      </c>
      <c r="Y68" s="223" t="str">
        <f t="shared" si="14"/>
        <v/>
      </c>
      <c r="Z68" s="224">
        <f t="shared" si="10"/>
        <v>0</v>
      </c>
      <c r="AA68" s="223" t="str">
        <f t="shared" si="11"/>
        <v/>
      </c>
      <c r="AB68" s="223" t="str">
        <f t="shared" si="12"/>
        <v/>
      </c>
    </row>
    <row r="69" spans="1:28" ht="16.5" x14ac:dyDescent="0.2">
      <c r="A69" s="225">
        <v>60</v>
      </c>
      <c r="B69" s="226"/>
      <c r="C69" s="227"/>
      <c r="D69" s="228"/>
      <c r="E69" s="229"/>
      <c r="F69" s="230"/>
      <c r="G69" s="231"/>
      <c r="H69" s="228"/>
      <c r="I69" s="229"/>
      <c r="J69" s="230"/>
      <c r="K69" s="231"/>
      <c r="L69" s="228"/>
      <c r="M69" s="229"/>
      <c r="N69" s="230"/>
      <c r="O69" s="231"/>
      <c r="P69" s="228"/>
      <c r="Q69" s="229"/>
      <c r="R69" s="230"/>
      <c r="S69" s="231"/>
      <c r="T69" s="220" t="str">
        <f t="shared" si="5"/>
        <v/>
      </c>
      <c r="U69" s="221" t="str">
        <f t="shared" si="6"/>
        <v/>
      </c>
      <c r="V69" s="222" t="str">
        <f t="shared" si="7"/>
        <v/>
      </c>
      <c r="W69" s="223" t="str">
        <f t="shared" si="13"/>
        <v/>
      </c>
      <c r="X69" s="223" t="str">
        <f t="shared" si="14"/>
        <v/>
      </c>
      <c r="Y69" s="223" t="str">
        <f t="shared" si="14"/>
        <v/>
      </c>
      <c r="Z69" s="224">
        <f t="shared" si="10"/>
        <v>0</v>
      </c>
      <c r="AA69" s="223" t="str">
        <f t="shared" si="11"/>
        <v/>
      </c>
      <c r="AB69" s="223" t="str">
        <f t="shared" si="12"/>
        <v/>
      </c>
    </row>
    <row r="70" spans="1:28" ht="16.5" x14ac:dyDescent="0.2">
      <c r="A70" s="218">
        <v>61</v>
      </c>
      <c r="B70" s="226"/>
      <c r="C70" s="227"/>
      <c r="D70" s="228"/>
      <c r="E70" s="229"/>
      <c r="F70" s="230"/>
      <c r="G70" s="231"/>
      <c r="H70" s="228"/>
      <c r="I70" s="229"/>
      <c r="J70" s="230"/>
      <c r="K70" s="231"/>
      <c r="L70" s="228"/>
      <c r="M70" s="229"/>
      <c r="N70" s="230"/>
      <c r="O70" s="231"/>
      <c r="P70" s="228"/>
      <c r="Q70" s="229"/>
      <c r="R70" s="230"/>
      <c r="S70" s="231"/>
      <c r="T70" s="220" t="str">
        <f t="shared" si="5"/>
        <v/>
      </c>
      <c r="U70" s="221" t="str">
        <f t="shared" si="6"/>
        <v/>
      </c>
      <c r="V70" s="222" t="str">
        <f t="shared" si="7"/>
        <v/>
      </c>
      <c r="W70" s="223" t="str">
        <f t="shared" si="13"/>
        <v/>
      </c>
      <c r="X70" s="223" t="str">
        <f t="shared" si="14"/>
        <v/>
      </c>
      <c r="Y70" s="223" t="str">
        <f t="shared" si="14"/>
        <v/>
      </c>
      <c r="Z70" s="224">
        <f t="shared" si="10"/>
        <v>0</v>
      </c>
      <c r="AA70" s="223" t="str">
        <f t="shared" si="11"/>
        <v/>
      </c>
      <c r="AB70" s="223" t="str">
        <f t="shared" si="12"/>
        <v/>
      </c>
    </row>
    <row r="71" spans="1:28" ht="16.5" x14ac:dyDescent="0.2">
      <c r="A71" s="225">
        <v>62</v>
      </c>
      <c r="B71" s="226"/>
      <c r="C71" s="227"/>
      <c r="D71" s="228"/>
      <c r="E71" s="229"/>
      <c r="F71" s="230"/>
      <c r="G71" s="231"/>
      <c r="H71" s="228"/>
      <c r="I71" s="229"/>
      <c r="J71" s="230"/>
      <c r="K71" s="231"/>
      <c r="L71" s="228"/>
      <c r="M71" s="229"/>
      <c r="N71" s="230"/>
      <c r="O71" s="231"/>
      <c r="P71" s="228"/>
      <c r="Q71" s="229"/>
      <c r="R71" s="230"/>
      <c r="S71" s="231"/>
      <c r="T71" s="220" t="str">
        <f t="shared" si="5"/>
        <v/>
      </c>
      <c r="U71" s="221" t="str">
        <f t="shared" si="6"/>
        <v/>
      </c>
      <c r="V71" s="222" t="str">
        <f t="shared" si="7"/>
        <v/>
      </c>
      <c r="W71" s="223" t="str">
        <f t="shared" si="13"/>
        <v/>
      </c>
      <c r="X71" s="223" t="str">
        <f t="shared" si="14"/>
        <v/>
      </c>
      <c r="Y71" s="223" t="str">
        <f t="shared" si="14"/>
        <v/>
      </c>
      <c r="Z71" s="224">
        <f t="shared" si="10"/>
        <v>0</v>
      </c>
      <c r="AA71" s="223" t="str">
        <f t="shared" si="11"/>
        <v/>
      </c>
      <c r="AB71" s="223" t="str">
        <f t="shared" si="12"/>
        <v/>
      </c>
    </row>
    <row r="72" spans="1:28" ht="16.5" x14ac:dyDescent="0.2">
      <c r="A72" s="225">
        <v>63</v>
      </c>
      <c r="B72" s="226"/>
      <c r="C72" s="227"/>
      <c r="D72" s="228"/>
      <c r="E72" s="229"/>
      <c r="F72" s="230"/>
      <c r="G72" s="231"/>
      <c r="H72" s="228"/>
      <c r="I72" s="229"/>
      <c r="J72" s="230"/>
      <c r="K72" s="231"/>
      <c r="L72" s="228"/>
      <c r="M72" s="229"/>
      <c r="N72" s="230"/>
      <c r="O72" s="231"/>
      <c r="P72" s="228"/>
      <c r="Q72" s="229"/>
      <c r="R72" s="230"/>
      <c r="S72" s="231"/>
      <c r="T72" s="220" t="str">
        <f t="shared" si="5"/>
        <v/>
      </c>
      <c r="U72" s="221" t="str">
        <f t="shared" si="6"/>
        <v/>
      </c>
      <c r="V72" s="222" t="str">
        <f t="shared" si="7"/>
        <v/>
      </c>
      <c r="W72" s="223" t="str">
        <f t="shared" si="13"/>
        <v/>
      </c>
      <c r="X72" s="223" t="str">
        <f t="shared" si="14"/>
        <v/>
      </c>
      <c r="Y72" s="223" t="str">
        <f t="shared" si="14"/>
        <v/>
      </c>
      <c r="Z72" s="224">
        <f t="shared" si="10"/>
        <v>0</v>
      </c>
      <c r="AA72" s="223" t="str">
        <f t="shared" si="11"/>
        <v/>
      </c>
      <c r="AB72" s="223" t="str">
        <f t="shared" si="12"/>
        <v/>
      </c>
    </row>
    <row r="73" spans="1:28" ht="16.5" x14ac:dyDescent="0.2">
      <c r="A73" s="218">
        <v>64</v>
      </c>
      <c r="B73" s="226"/>
      <c r="C73" s="227"/>
      <c r="D73" s="228"/>
      <c r="E73" s="229"/>
      <c r="F73" s="230"/>
      <c r="G73" s="231"/>
      <c r="H73" s="228"/>
      <c r="I73" s="229"/>
      <c r="J73" s="230"/>
      <c r="K73" s="231"/>
      <c r="L73" s="228"/>
      <c r="M73" s="229"/>
      <c r="N73" s="230"/>
      <c r="O73" s="231"/>
      <c r="P73" s="228"/>
      <c r="Q73" s="229"/>
      <c r="R73" s="230"/>
      <c r="S73" s="231"/>
      <c r="T73" s="220" t="str">
        <f t="shared" ref="T73:T95" si="15">IF(ISNUMBER(D73)=TRUE,SUM(D73,F73,H73,J73,L73,N73,P73,R73),"")</f>
        <v/>
      </c>
      <c r="U73" s="221" t="str">
        <f t="shared" ref="U73:U95" si="16">IF(ISNUMBER(E73)=TRUE,SUM(E73,G73,I73,K73,M73,O73,Q73,S73),"")</f>
        <v/>
      </c>
      <c r="V73" s="222" t="str">
        <f t="shared" ref="V73:V93" si="17">IF(ISNUMBER(AB73)=TRUE,AB73,"")</f>
        <v/>
      </c>
      <c r="W73" s="223" t="str">
        <f t="shared" si="13"/>
        <v/>
      </c>
      <c r="X73" s="223" t="str">
        <f t="shared" si="14"/>
        <v/>
      </c>
      <c r="Y73" s="223" t="str">
        <f t="shared" si="14"/>
        <v/>
      </c>
      <c r="Z73" s="224">
        <f t="shared" si="10"/>
        <v>0</v>
      </c>
      <c r="AA73" s="223" t="str">
        <f t="shared" si="11"/>
        <v/>
      </c>
      <c r="AB73" s="223" t="str">
        <f t="shared" si="12"/>
        <v/>
      </c>
    </row>
    <row r="74" spans="1:28" ht="16.5" x14ac:dyDescent="0.2">
      <c r="A74" s="225">
        <v>65</v>
      </c>
      <c r="B74" s="226"/>
      <c r="C74" s="227"/>
      <c r="D74" s="228"/>
      <c r="E74" s="229"/>
      <c r="F74" s="230"/>
      <c r="G74" s="231"/>
      <c r="H74" s="228"/>
      <c r="I74" s="229"/>
      <c r="J74" s="230"/>
      <c r="K74" s="231"/>
      <c r="L74" s="228"/>
      <c r="M74" s="229"/>
      <c r="N74" s="230"/>
      <c r="O74" s="231"/>
      <c r="P74" s="228"/>
      <c r="Q74" s="229"/>
      <c r="R74" s="230"/>
      <c r="S74" s="231"/>
      <c r="T74" s="220" t="str">
        <f t="shared" si="15"/>
        <v/>
      </c>
      <c r="U74" s="221" t="str">
        <f t="shared" si="16"/>
        <v/>
      </c>
      <c r="V74" s="222" t="str">
        <f t="shared" si="17"/>
        <v/>
      </c>
      <c r="W74" s="223" t="str">
        <f t="shared" ref="W74:W95" si="18">IF(ISNUMBER(V74)=TRUE,1,"")</f>
        <v/>
      </c>
      <c r="X74" s="223" t="str">
        <f t="shared" ref="X74:Y95" si="19">IF(ISNUMBER(T74)=TRUE,T74,"")</f>
        <v/>
      </c>
      <c r="Y74" s="223" t="str">
        <f t="shared" si="19"/>
        <v/>
      </c>
      <c r="Z74" s="224">
        <f t="shared" ref="Z74:Z95" si="20">MAX(E74,G74,I74,K74,M74,O74,Q74,S74)</f>
        <v>0</v>
      </c>
      <c r="AA74" s="223" t="str">
        <f t="shared" ref="AA74:AA95" si="21">IF(ISNUMBER(X74)=TRUE,X74-Y74/100000-Z74/1000000000,"")</f>
        <v/>
      </c>
      <c r="AB74" s="223" t="str">
        <f t="shared" ref="AB74:AB95" si="22">IF(ISNUMBER(AA74)=TRUE,RANK(AA74,$AA$10:$AA$95,1),"")</f>
        <v/>
      </c>
    </row>
    <row r="75" spans="1:28" ht="16.5" x14ac:dyDescent="0.2">
      <c r="A75" s="225">
        <v>66</v>
      </c>
      <c r="B75" s="226"/>
      <c r="C75" s="227"/>
      <c r="D75" s="228"/>
      <c r="E75" s="229"/>
      <c r="F75" s="230"/>
      <c r="G75" s="231"/>
      <c r="H75" s="228"/>
      <c r="I75" s="229"/>
      <c r="J75" s="230"/>
      <c r="K75" s="231"/>
      <c r="L75" s="228"/>
      <c r="M75" s="229"/>
      <c r="N75" s="230"/>
      <c r="O75" s="231"/>
      <c r="P75" s="228"/>
      <c r="Q75" s="229"/>
      <c r="R75" s="230"/>
      <c r="S75" s="231"/>
      <c r="T75" s="220" t="str">
        <f t="shared" si="15"/>
        <v/>
      </c>
      <c r="U75" s="221" t="str">
        <f t="shared" si="16"/>
        <v/>
      </c>
      <c r="V75" s="222" t="str">
        <f t="shared" si="17"/>
        <v/>
      </c>
      <c r="W75" s="223" t="str">
        <f t="shared" si="18"/>
        <v/>
      </c>
      <c r="X75" s="223" t="str">
        <f t="shared" si="19"/>
        <v/>
      </c>
      <c r="Y75" s="223" t="str">
        <f t="shared" si="19"/>
        <v/>
      </c>
      <c r="Z75" s="224">
        <f t="shared" si="20"/>
        <v>0</v>
      </c>
      <c r="AA75" s="223" t="str">
        <f t="shared" si="21"/>
        <v/>
      </c>
      <c r="AB75" s="223" t="str">
        <f t="shared" si="22"/>
        <v/>
      </c>
    </row>
    <row r="76" spans="1:28" ht="16.5" x14ac:dyDescent="0.2">
      <c r="A76" s="218">
        <v>67</v>
      </c>
      <c r="B76" s="226"/>
      <c r="C76" s="227"/>
      <c r="D76" s="228"/>
      <c r="E76" s="229"/>
      <c r="F76" s="230"/>
      <c r="G76" s="231"/>
      <c r="H76" s="228"/>
      <c r="I76" s="229"/>
      <c r="J76" s="230"/>
      <c r="K76" s="231"/>
      <c r="L76" s="228"/>
      <c r="M76" s="229"/>
      <c r="N76" s="230"/>
      <c r="O76" s="231"/>
      <c r="P76" s="228"/>
      <c r="Q76" s="229"/>
      <c r="R76" s="230"/>
      <c r="S76" s="231"/>
      <c r="T76" s="220" t="str">
        <f t="shared" si="15"/>
        <v/>
      </c>
      <c r="U76" s="221" t="str">
        <f t="shared" si="16"/>
        <v/>
      </c>
      <c r="V76" s="222" t="str">
        <f t="shared" si="17"/>
        <v/>
      </c>
      <c r="W76" s="223" t="str">
        <f t="shared" si="18"/>
        <v/>
      </c>
      <c r="X76" s="223" t="str">
        <f t="shared" si="19"/>
        <v/>
      </c>
      <c r="Y76" s="223" t="str">
        <f t="shared" si="19"/>
        <v/>
      </c>
      <c r="Z76" s="224">
        <f t="shared" si="20"/>
        <v>0</v>
      </c>
      <c r="AA76" s="223" t="str">
        <f t="shared" si="21"/>
        <v/>
      </c>
      <c r="AB76" s="223" t="str">
        <f t="shared" si="22"/>
        <v/>
      </c>
    </row>
    <row r="77" spans="1:28" ht="16.5" x14ac:dyDescent="0.2">
      <c r="A77" s="225">
        <v>68</v>
      </c>
      <c r="B77" s="226"/>
      <c r="C77" s="227"/>
      <c r="D77" s="228"/>
      <c r="E77" s="229"/>
      <c r="F77" s="230"/>
      <c r="G77" s="231"/>
      <c r="H77" s="228"/>
      <c r="I77" s="229"/>
      <c r="J77" s="230"/>
      <c r="K77" s="231"/>
      <c r="L77" s="228"/>
      <c r="M77" s="229"/>
      <c r="N77" s="230"/>
      <c r="O77" s="231"/>
      <c r="P77" s="228"/>
      <c r="Q77" s="229"/>
      <c r="R77" s="230"/>
      <c r="S77" s="231"/>
      <c r="T77" s="220" t="str">
        <f t="shared" si="15"/>
        <v/>
      </c>
      <c r="U77" s="221" t="str">
        <f t="shared" si="16"/>
        <v/>
      </c>
      <c r="V77" s="222" t="str">
        <f t="shared" si="17"/>
        <v/>
      </c>
      <c r="W77" s="223" t="str">
        <f t="shared" si="18"/>
        <v/>
      </c>
      <c r="X77" s="223" t="str">
        <f t="shared" si="19"/>
        <v/>
      </c>
      <c r="Y77" s="223" t="str">
        <f t="shared" si="19"/>
        <v/>
      </c>
      <c r="Z77" s="224">
        <f t="shared" si="20"/>
        <v>0</v>
      </c>
      <c r="AA77" s="223" t="str">
        <f t="shared" si="21"/>
        <v/>
      </c>
      <c r="AB77" s="223" t="str">
        <f t="shared" si="22"/>
        <v/>
      </c>
    </row>
    <row r="78" spans="1:28" ht="16.5" x14ac:dyDescent="0.2">
      <c r="A78" s="225">
        <v>69</v>
      </c>
      <c r="B78" s="226"/>
      <c r="C78" s="227"/>
      <c r="D78" s="228"/>
      <c r="E78" s="229"/>
      <c r="F78" s="230"/>
      <c r="G78" s="231"/>
      <c r="H78" s="228"/>
      <c r="I78" s="229"/>
      <c r="J78" s="230"/>
      <c r="K78" s="231"/>
      <c r="L78" s="228"/>
      <c r="M78" s="229"/>
      <c r="N78" s="230"/>
      <c r="O78" s="231"/>
      <c r="P78" s="228"/>
      <c r="Q78" s="229"/>
      <c r="R78" s="230"/>
      <c r="S78" s="231"/>
      <c r="T78" s="220" t="str">
        <f t="shared" si="15"/>
        <v/>
      </c>
      <c r="U78" s="221" t="str">
        <f t="shared" si="16"/>
        <v/>
      </c>
      <c r="V78" s="222" t="str">
        <f t="shared" si="17"/>
        <v/>
      </c>
      <c r="W78" s="223" t="str">
        <f t="shared" si="18"/>
        <v/>
      </c>
      <c r="X78" s="223" t="str">
        <f t="shared" si="19"/>
        <v/>
      </c>
      <c r="Y78" s="223" t="str">
        <f t="shared" si="19"/>
        <v/>
      </c>
      <c r="Z78" s="224">
        <f t="shared" si="20"/>
        <v>0</v>
      </c>
      <c r="AA78" s="223" t="str">
        <f t="shared" si="21"/>
        <v/>
      </c>
      <c r="AB78" s="223" t="str">
        <f t="shared" si="22"/>
        <v/>
      </c>
    </row>
    <row r="79" spans="1:28" ht="16.5" x14ac:dyDescent="0.2">
      <c r="A79" s="218">
        <v>70</v>
      </c>
      <c r="B79" s="226"/>
      <c r="C79" s="227"/>
      <c r="D79" s="228"/>
      <c r="E79" s="229"/>
      <c r="F79" s="230"/>
      <c r="G79" s="231"/>
      <c r="H79" s="228"/>
      <c r="I79" s="229"/>
      <c r="J79" s="230"/>
      <c r="K79" s="231"/>
      <c r="L79" s="228"/>
      <c r="M79" s="229"/>
      <c r="N79" s="230"/>
      <c r="O79" s="231"/>
      <c r="P79" s="228"/>
      <c r="Q79" s="229"/>
      <c r="R79" s="230"/>
      <c r="S79" s="231"/>
      <c r="T79" s="220" t="str">
        <f t="shared" si="15"/>
        <v/>
      </c>
      <c r="U79" s="221" t="str">
        <f t="shared" si="16"/>
        <v/>
      </c>
      <c r="V79" s="222" t="str">
        <f t="shared" si="17"/>
        <v/>
      </c>
      <c r="W79" s="223" t="str">
        <f t="shared" si="18"/>
        <v/>
      </c>
      <c r="X79" s="223" t="str">
        <f t="shared" si="19"/>
        <v/>
      </c>
      <c r="Y79" s="223" t="str">
        <f t="shared" si="19"/>
        <v/>
      </c>
      <c r="Z79" s="224">
        <f t="shared" si="20"/>
        <v>0</v>
      </c>
      <c r="AA79" s="223" t="str">
        <f t="shared" si="21"/>
        <v/>
      </c>
      <c r="AB79" s="223" t="str">
        <f t="shared" si="22"/>
        <v/>
      </c>
    </row>
    <row r="80" spans="1:28" ht="16.5" x14ac:dyDescent="0.2">
      <c r="A80" s="225">
        <v>71</v>
      </c>
      <c r="B80" s="226"/>
      <c r="C80" s="227"/>
      <c r="D80" s="228"/>
      <c r="E80" s="229"/>
      <c r="F80" s="230"/>
      <c r="G80" s="231"/>
      <c r="H80" s="228"/>
      <c r="I80" s="229"/>
      <c r="J80" s="230"/>
      <c r="K80" s="231"/>
      <c r="L80" s="228"/>
      <c r="M80" s="229"/>
      <c r="N80" s="230"/>
      <c r="O80" s="231"/>
      <c r="P80" s="228"/>
      <c r="Q80" s="229"/>
      <c r="R80" s="230"/>
      <c r="S80" s="231"/>
      <c r="T80" s="220" t="str">
        <f t="shared" si="15"/>
        <v/>
      </c>
      <c r="U80" s="221" t="str">
        <f t="shared" si="16"/>
        <v/>
      </c>
      <c r="V80" s="222" t="str">
        <f t="shared" si="17"/>
        <v/>
      </c>
      <c r="W80" s="223" t="str">
        <f t="shared" si="18"/>
        <v/>
      </c>
      <c r="X80" s="223" t="str">
        <f t="shared" si="19"/>
        <v/>
      </c>
      <c r="Y80" s="223" t="str">
        <f t="shared" si="19"/>
        <v/>
      </c>
      <c r="Z80" s="224">
        <f t="shared" si="20"/>
        <v>0</v>
      </c>
      <c r="AA80" s="223" t="str">
        <f t="shared" si="21"/>
        <v/>
      </c>
      <c r="AB80" s="223" t="str">
        <f t="shared" si="22"/>
        <v/>
      </c>
    </row>
    <row r="81" spans="1:28" ht="16.5" x14ac:dyDescent="0.2">
      <c r="A81" s="225">
        <v>72</v>
      </c>
      <c r="B81" s="226"/>
      <c r="C81" s="227"/>
      <c r="D81" s="228"/>
      <c r="E81" s="229"/>
      <c r="F81" s="230"/>
      <c r="G81" s="231"/>
      <c r="H81" s="228"/>
      <c r="I81" s="229"/>
      <c r="J81" s="230"/>
      <c r="K81" s="231"/>
      <c r="L81" s="228"/>
      <c r="M81" s="229"/>
      <c r="N81" s="230"/>
      <c r="O81" s="231"/>
      <c r="P81" s="228"/>
      <c r="Q81" s="229"/>
      <c r="R81" s="230"/>
      <c r="S81" s="231"/>
      <c r="T81" s="220" t="str">
        <f t="shared" si="15"/>
        <v/>
      </c>
      <c r="U81" s="221" t="str">
        <f t="shared" si="16"/>
        <v/>
      </c>
      <c r="V81" s="222" t="str">
        <f t="shared" si="17"/>
        <v/>
      </c>
      <c r="W81" s="223" t="str">
        <f t="shared" si="18"/>
        <v/>
      </c>
      <c r="X81" s="223" t="str">
        <f t="shared" si="19"/>
        <v/>
      </c>
      <c r="Y81" s="223" t="str">
        <f t="shared" si="19"/>
        <v/>
      </c>
      <c r="Z81" s="224">
        <f t="shared" si="20"/>
        <v>0</v>
      </c>
      <c r="AA81" s="223" t="str">
        <f t="shared" si="21"/>
        <v/>
      </c>
      <c r="AB81" s="223" t="str">
        <f t="shared" si="22"/>
        <v/>
      </c>
    </row>
    <row r="82" spans="1:28" ht="16.5" x14ac:dyDescent="0.2">
      <c r="A82" s="218">
        <v>73</v>
      </c>
      <c r="B82" s="226"/>
      <c r="C82" s="227"/>
      <c r="D82" s="228"/>
      <c r="E82" s="229"/>
      <c r="F82" s="230"/>
      <c r="G82" s="231"/>
      <c r="H82" s="228"/>
      <c r="I82" s="229"/>
      <c r="J82" s="230"/>
      <c r="K82" s="231"/>
      <c r="L82" s="228"/>
      <c r="M82" s="229"/>
      <c r="N82" s="230"/>
      <c r="O82" s="231"/>
      <c r="P82" s="228"/>
      <c r="Q82" s="229"/>
      <c r="R82" s="230"/>
      <c r="S82" s="231"/>
      <c r="T82" s="220" t="str">
        <f t="shared" si="15"/>
        <v/>
      </c>
      <c r="U82" s="221" t="str">
        <f t="shared" si="16"/>
        <v/>
      </c>
      <c r="V82" s="222" t="str">
        <f t="shared" si="17"/>
        <v/>
      </c>
      <c r="W82" s="223" t="str">
        <f t="shared" si="18"/>
        <v/>
      </c>
      <c r="X82" s="223" t="str">
        <f t="shared" si="19"/>
        <v/>
      </c>
      <c r="Y82" s="223" t="str">
        <f t="shared" si="19"/>
        <v/>
      </c>
      <c r="Z82" s="224">
        <f t="shared" si="20"/>
        <v>0</v>
      </c>
      <c r="AA82" s="223" t="str">
        <f t="shared" si="21"/>
        <v/>
      </c>
      <c r="AB82" s="223" t="str">
        <f t="shared" si="22"/>
        <v/>
      </c>
    </row>
    <row r="83" spans="1:28" ht="16.5" x14ac:dyDescent="0.2">
      <c r="A83" s="225">
        <v>74</v>
      </c>
      <c r="B83" s="226"/>
      <c r="C83" s="227"/>
      <c r="D83" s="228"/>
      <c r="E83" s="229"/>
      <c r="F83" s="230"/>
      <c r="G83" s="231"/>
      <c r="H83" s="228"/>
      <c r="I83" s="229"/>
      <c r="J83" s="230"/>
      <c r="K83" s="231"/>
      <c r="L83" s="228"/>
      <c r="M83" s="229"/>
      <c r="N83" s="230"/>
      <c r="O83" s="231"/>
      <c r="P83" s="228"/>
      <c r="Q83" s="229"/>
      <c r="R83" s="230"/>
      <c r="S83" s="231"/>
      <c r="T83" s="220" t="str">
        <f t="shared" si="15"/>
        <v/>
      </c>
      <c r="U83" s="221" t="str">
        <f t="shared" si="16"/>
        <v/>
      </c>
      <c r="V83" s="222" t="str">
        <f t="shared" si="17"/>
        <v/>
      </c>
      <c r="W83" s="223" t="str">
        <f t="shared" si="18"/>
        <v/>
      </c>
      <c r="X83" s="223" t="str">
        <f t="shared" si="19"/>
        <v/>
      </c>
      <c r="Y83" s="223" t="str">
        <f t="shared" si="19"/>
        <v/>
      </c>
      <c r="Z83" s="224">
        <f t="shared" si="20"/>
        <v>0</v>
      </c>
      <c r="AA83" s="223" t="str">
        <f t="shared" si="21"/>
        <v/>
      </c>
      <c r="AB83" s="223" t="str">
        <f t="shared" si="22"/>
        <v/>
      </c>
    </row>
    <row r="84" spans="1:28" ht="16.5" x14ac:dyDescent="0.2">
      <c r="A84" s="225">
        <v>75</v>
      </c>
      <c r="B84" s="226"/>
      <c r="C84" s="227"/>
      <c r="D84" s="228"/>
      <c r="E84" s="229"/>
      <c r="F84" s="230"/>
      <c r="G84" s="231"/>
      <c r="H84" s="228"/>
      <c r="I84" s="229"/>
      <c r="J84" s="230"/>
      <c r="K84" s="231"/>
      <c r="L84" s="228"/>
      <c r="M84" s="229"/>
      <c r="N84" s="230"/>
      <c r="O84" s="231"/>
      <c r="P84" s="228"/>
      <c r="Q84" s="229"/>
      <c r="R84" s="230"/>
      <c r="S84" s="231"/>
      <c r="T84" s="220" t="str">
        <f t="shared" si="15"/>
        <v/>
      </c>
      <c r="U84" s="221" t="str">
        <f t="shared" si="16"/>
        <v/>
      </c>
      <c r="V84" s="222" t="str">
        <f t="shared" si="17"/>
        <v/>
      </c>
      <c r="W84" s="223" t="str">
        <f t="shared" si="18"/>
        <v/>
      </c>
      <c r="X84" s="223" t="str">
        <f t="shared" si="19"/>
        <v/>
      </c>
      <c r="Y84" s="223" t="str">
        <f t="shared" si="19"/>
        <v/>
      </c>
      <c r="Z84" s="224">
        <f t="shared" si="20"/>
        <v>0</v>
      </c>
      <c r="AA84" s="223" t="str">
        <f t="shared" si="21"/>
        <v/>
      </c>
      <c r="AB84" s="223" t="str">
        <f t="shared" si="22"/>
        <v/>
      </c>
    </row>
    <row r="85" spans="1:28" ht="16.5" x14ac:dyDescent="0.2">
      <c r="A85" s="218">
        <v>76</v>
      </c>
      <c r="B85" s="226"/>
      <c r="C85" s="227"/>
      <c r="D85" s="228"/>
      <c r="E85" s="229"/>
      <c r="F85" s="230"/>
      <c r="G85" s="231"/>
      <c r="H85" s="228"/>
      <c r="I85" s="229"/>
      <c r="J85" s="230"/>
      <c r="K85" s="231"/>
      <c r="L85" s="228"/>
      <c r="M85" s="229"/>
      <c r="N85" s="230"/>
      <c r="O85" s="231"/>
      <c r="P85" s="228"/>
      <c r="Q85" s="229"/>
      <c r="R85" s="230"/>
      <c r="S85" s="231"/>
      <c r="T85" s="220" t="str">
        <f t="shared" si="15"/>
        <v/>
      </c>
      <c r="U85" s="221" t="str">
        <f t="shared" si="16"/>
        <v/>
      </c>
      <c r="V85" s="222" t="str">
        <f t="shared" si="17"/>
        <v/>
      </c>
      <c r="W85" s="223" t="str">
        <f t="shared" si="18"/>
        <v/>
      </c>
      <c r="X85" s="223" t="str">
        <f t="shared" si="19"/>
        <v/>
      </c>
      <c r="Y85" s="223" t="str">
        <f t="shared" si="19"/>
        <v/>
      </c>
      <c r="Z85" s="224">
        <f t="shared" si="20"/>
        <v>0</v>
      </c>
      <c r="AA85" s="223" t="str">
        <f t="shared" si="21"/>
        <v/>
      </c>
      <c r="AB85" s="223" t="str">
        <f t="shared" si="22"/>
        <v/>
      </c>
    </row>
    <row r="86" spans="1:28" ht="16.5" x14ac:dyDescent="0.2">
      <c r="A86" s="225">
        <v>77</v>
      </c>
      <c r="B86" s="226"/>
      <c r="C86" s="227"/>
      <c r="D86" s="228"/>
      <c r="E86" s="229"/>
      <c r="F86" s="230"/>
      <c r="G86" s="231"/>
      <c r="H86" s="228"/>
      <c r="I86" s="229"/>
      <c r="J86" s="230"/>
      <c r="K86" s="231"/>
      <c r="L86" s="228"/>
      <c r="M86" s="229"/>
      <c r="N86" s="230"/>
      <c r="O86" s="231"/>
      <c r="P86" s="228"/>
      <c r="Q86" s="229"/>
      <c r="R86" s="230"/>
      <c r="S86" s="231"/>
      <c r="T86" s="220" t="str">
        <f t="shared" si="15"/>
        <v/>
      </c>
      <c r="U86" s="221" t="str">
        <f t="shared" si="16"/>
        <v/>
      </c>
      <c r="V86" s="222" t="str">
        <f t="shared" si="17"/>
        <v/>
      </c>
      <c r="W86" s="223" t="str">
        <f t="shared" si="18"/>
        <v/>
      </c>
      <c r="X86" s="223" t="str">
        <f t="shared" si="19"/>
        <v/>
      </c>
      <c r="Y86" s="223" t="str">
        <f t="shared" si="19"/>
        <v/>
      </c>
      <c r="Z86" s="224">
        <f t="shared" si="20"/>
        <v>0</v>
      </c>
      <c r="AA86" s="223" t="str">
        <f t="shared" si="21"/>
        <v/>
      </c>
      <c r="AB86" s="223" t="str">
        <f t="shared" si="22"/>
        <v/>
      </c>
    </row>
    <row r="87" spans="1:28" ht="16.5" x14ac:dyDescent="0.2">
      <c r="A87" s="225">
        <v>78</v>
      </c>
      <c r="B87" s="226"/>
      <c r="C87" s="227"/>
      <c r="D87" s="228"/>
      <c r="E87" s="229"/>
      <c r="F87" s="230"/>
      <c r="G87" s="231"/>
      <c r="H87" s="228"/>
      <c r="I87" s="229"/>
      <c r="J87" s="230"/>
      <c r="K87" s="231"/>
      <c r="L87" s="228"/>
      <c r="M87" s="229"/>
      <c r="N87" s="230"/>
      <c r="O87" s="231"/>
      <c r="P87" s="228"/>
      <c r="Q87" s="229"/>
      <c r="R87" s="230"/>
      <c r="S87" s="231"/>
      <c r="T87" s="220" t="str">
        <f t="shared" si="15"/>
        <v/>
      </c>
      <c r="U87" s="221" t="str">
        <f t="shared" si="16"/>
        <v/>
      </c>
      <c r="V87" s="222" t="str">
        <f t="shared" si="17"/>
        <v/>
      </c>
      <c r="W87" s="223" t="str">
        <f t="shared" si="18"/>
        <v/>
      </c>
      <c r="X87" s="223" t="str">
        <f t="shared" si="19"/>
        <v/>
      </c>
      <c r="Y87" s="223" t="str">
        <f t="shared" si="19"/>
        <v/>
      </c>
      <c r="Z87" s="224">
        <f t="shared" si="20"/>
        <v>0</v>
      </c>
      <c r="AA87" s="223" t="str">
        <f t="shared" si="21"/>
        <v/>
      </c>
      <c r="AB87" s="223" t="str">
        <f t="shared" si="22"/>
        <v/>
      </c>
    </row>
    <row r="88" spans="1:28" ht="16.5" x14ac:dyDescent="0.2">
      <c r="A88" s="218">
        <v>79</v>
      </c>
      <c r="B88" s="226"/>
      <c r="C88" s="227"/>
      <c r="D88" s="228"/>
      <c r="E88" s="229"/>
      <c r="F88" s="230"/>
      <c r="G88" s="231"/>
      <c r="H88" s="228"/>
      <c r="I88" s="229"/>
      <c r="J88" s="230"/>
      <c r="K88" s="231"/>
      <c r="L88" s="228"/>
      <c r="M88" s="229"/>
      <c r="N88" s="230"/>
      <c r="O88" s="231"/>
      <c r="P88" s="228"/>
      <c r="Q88" s="229"/>
      <c r="R88" s="230"/>
      <c r="S88" s="231"/>
      <c r="T88" s="220" t="str">
        <f t="shared" si="15"/>
        <v/>
      </c>
      <c r="U88" s="221" t="str">
        <f t="shared" si="16"/>
        <v/>
      </c>
      <c r="V88" s="222" t="str">
        <f t="shared" si="17"/>
        <v/>
      </c>
      <c r="W88" s="223" t="str">
        <f t="shared" si="18"/>
        <v/>
      </c>
      <c r="X88" s="223" t="str">
        <f t="shared" si="19"/>
        <v/>
      </c>
      <c r="Y88" s="223" t="str">
        <f t="shared" si="19"/>
        <v/>
      </c>
      <c r="Z88" s="224">
        <f t="shared" si="20"/>
        <v>0</v>
      </c>
      <c r="AA88" s="223" t="str">
        <f t="shared" si="21"/>
        <v/>
      </c>
      <c r="AB88" s="223" t="str">
        <f t="shared" si="22"/>
        <v/>
      </c>
    </row>
    <row r="89" spans="1:28" ht="16.5" x14ac:dyDescent="0.2">
      <c r="A89" s="225">
        <v>80</v>
      </c>
      <c r="B89" s="226"/>
      <c r="C89" s="227"/>
      <c r="D89" s="228"/>
      <c r="E89" s="229"/>
      <c r="F89" s="230"/>
      <c r="G89" s="231"/>
      <c r="H89" s="228"/>
      <c r="I89" s="229"/>
      <c r="J89" s="230"/>
      <c r="K89" s="231"/>
      <c r="L89" s="228"/>
      <c r="M89" s="229"/>
      <c r="N89" s="230"/>
      <c r="O89" s="231"/>
      <c r="P89" s="228"/>
      <c r="Q89" s="229"/>
      <c r="R89" s="230"/>
      <c r="S89" s="231"/>
      <c r="T89" s="220" t="str">
        <f t="shared" si="15"/>
        <v/>
      </c>
      <c r="U89" s="221" t="str">
        <f t="shared" si="16"/>
        <v/>
      </c>
      <c r="V89" s="222" t="str">
        <f t="shared" si="17"/>
        <v/>
      </c>
      <c r="W89" s="223" t="str">
        <f t="shared" si="18"/>
        <v/>
      </c>
      <c r="X89" s="223" t="str">
        <f t="shared" si="19"/>
        <v/>
      </c>
      <c r="Y89" s="223" t="str">
        <f t="shared" si="19"/>
        <v/>
      </c>
      <c r="Z89" s="224">
        <f t="shared" si="20"/>
        <v>0</v>
      </c>
      <c r="AA89" s="223" t="str">
        <f t="shared" si="21"/>
        <v/>
      </c>
      <c r="AB89" s="223" t="str">
        <f t="shared" si="22"/>
        <v/>
      </c>
    </row>
    <row r="90" spans="1:28" ht="16.5" x14ac:dyDescent="0.2">
      <c r="A90" s="225">
        <v>81</v>
      </c>
      <c r="B90" s="226"/>
      <c r="C90" s="227"/>
      <c r="D90" s="228"/>
      <c r="E90" s="229"/>
      <c r="F90" s="230"/>
      <c r="G90" s="231"/>
      <c r="H90" s="228"/>
      <c r="I90" s="229"/>
      <c r="J90" s="230"/>
      <c r="K90" s="231"/>
      <c r="L90" s="228"/>
      <c r="M90" s="229"/>
      <c r="N90" s="230"/>
      <c r="O90" s="231"/>
      <c r="P90" s="228"/>
      <c r="Q90" s="229"/>
      <c r="R90" s="230"/>
      <c r="S90" s="231"/>
      <c r="T90" s="220" t="str">
        <f t="shared" si="15"/>
        <v/>
      </c>
      <c r="U90" s="221" t="str">
        <f t="shared" si="16"/>
        <v/>
      </c>
      <c r="V90" s="222" t="str">
        <f t="shared" si="17"/>
        <v/>
      </c>
      <c r="W90" s="223" t="str">
        <f t="shared" si="18"/>
        <v/>
      </c>
      <c r="X90" s="223" t="str">
        <f t="shared" si="19"/>
        <v/>
      </c>
      <c r="Y90" s="223" t="str">
        <f t="shared" si="19"/>
        <v/>
      </c>
      <c r="Z90" s="224">
        <f t="shared" si="20"/>
        <v>0</v>
      </c>
      <c r="AA90" s="223" t="str">
        <f t="shared" si="21"/>
        <v/>
      </c>
      <c r="AB90" s="223" t="str">
        <f t="shared" si="22"/>
        <v/>
      </c>
    </row>
    <row r="91" spans="1:28" ht="16.5" x14ac:dyDescent="0.2">
      <c r="A91" s="218">
        <v>82</v>
      </c>
      <c r="B91" s="226"/>
      <c r="C91" s="227"/>
      <c r="D91" s="228"/>
      <c r="E91" s="229"/>
      <c r="F91" s="230"/>
      <c r="G91" s="231"/>
      <c r="H91" s="228"/>
      <c r="I91" s="229"/>
      <c r="J91" s="230"/>
      <c r="K91" s="231"/>
      <c r="L91" s="228"/>
      <c r="M91" s="229"/>
      <c r="N91" s="230"/>
      <c r="O91" s="231"/>
      <c r="P91" s="228"/>
      <c r="Q91" s="229"/>
      <c r="R91" s="230"/>
      <c r="S91" s="231"/>
      <c r="T91" s="220" t="str">
        <f t="shared" si="15"/>
        <v/>
      </c>
      <c r="U91" s="221" t="str">
        <f t="shared" si="16"/>
        <v/>
      </c>
      <c r="V91" s="222" t="str">
        <f t="shared" si="17"/>
        <v/>
      </c>
      <c r="W91" s="223" t="str">
        <f t="shared" si="18"/>
        <v/>
      </c>
      <c r="X91" s="223" t="str">
        <f t="shared" si="19"/>
        <v/>
      </c>
      <c r="Y91" s="223" t="str">
        <f t="shared" si="19"/>
        <v/>
      </c>
      <c r="Z91" s="224">
        <f t="shared" si="20"/>
        <v>0</v>
      </c>
      <c r="AA91" s="223" t="str">
        <f t="shared" si="21"/>
        <v/>
      </c>
      <c r="AB91" s="223" t="str">
        <f t="shared" si="22"/>
        <v/>
      </c>
    </row>
    <row r="92" spans="1:28" ht="16.5" x14ac:dyDescent="0.2">
      <c r="A92" s="225">
        <v>83</v>
      </c>
      <c r="B92" s="226"/>
      <c r="C92" s="227"/>
      <c r="D92" s="228"/>
      <c r="E92" s="229"/>
      <c r="F92" s="230"/>
      <c r="G92" s="231"/>
      <c r="H92" s="228"/>
      <c r="I92" s="229"/>
      <c r="J92" s="230"/>
      <c r="K92" s="231"/>
      <c r="L92" s="228"/>
      <c r="M92" s="229"/>
      <c r="N92" s="230"/>
      <c r="O92" s="231"/>
      <c r="P92" s="228"/>
      <c r="Q92" s="229"/>
      <c r="R92" s="230"/>
      <c r="S92" s="231"/>
      <c r="T92" s="220" t="str">
        <f t="shared" si="15"/>
        <v/>
      </c>
      <c r="U92" s="221" t="str">
        <f t="shared" si="16"/>
        <v/>
      </c>
      <c r="V92" s="222" t="str">
        <f t="shared" si="17"/>
        <v/>
      </c>
      <c r="W92" s="223" t="str">
        <f t="shared" si="18"/>
        <v/>
      </c>
      <c r="X92" s="223" t="str">
        <f t="shared" si="19"/>
        <v/>
      </c>
      <c r="Y92" s="223" t="str">
        <f t="shared" si="19"/>
        <v/>
      </c>
      <c r="Z92" s="224">
        <f t="shared" si="20"/>
        <v>0</v>
      </c>
      <c r="AA92" s="223" t="str">
        <f t="shared" si="21"/>
        <v/>
      </c>
      <c r="AB92" s="223" t="str">
        <f t="shared" si="22"/>
        <v/>
      </c>
    </row>
    <row r="93" spans="1:28" ht="16.5" x14ac:dyDescent="0.2">
      <c r="A93" s="225">
        <v>84</v>
      </c>
      <c r="B93" s="226"/>
      <c r="C93" s="227"/>
      <c r="D93" s="228"/>
      <c r="E93" s="229"/>
      <c r="F93" s="230"/>
      <c r="G93" s="231"/>
      <c r="H93" s="228"/>
      <c r="I93" s="229"/>
      <c r="J93" s="230"/>
      <c r="K93" s="231"/>
      <c r="L93" s="228"/>
      <c r="M93" s="229"/>
      <c r="N93" s="230"/>
      <c r="O93" s="231"/>
      <c r="P93" s="228"/>
      <c r="Q93" s="229"/>
      <c r="R93" s="230"/>
      <c r="S93" s="231"/>
      <c r="T93" s="220" t="str">
        <f t="shared" si="15"/>
        <v/>
      </c>
      <c r="U93" s="221" t="str">
        <f t="shared" si="16"/>
        <v/>
      </c>
      <c r="V93" s="222" t="str">
        <f t="shared" si="17"/>
        <v/>
      </c>
      <c r="W93" s="223" t="str">
        <f t="shared" si="18"/>
        <v/>
      </c>
      <c r="X93" s="223" t="str">
        <f t="shared" si="19"/>
        <v/>
      </c>
      <c r="Y93" s="223" t="str">
        <f t="shared" si="19"/>
        <v/>
      </c>
      <c r="Z93" s="224">
        <f t="shared" si="20"/>
        <v>0</v>
      </c>
      <c r="AA93" s="223" t="str">
        <f t="shared" si="21"/>
        <v/>
      </c>
      <c r="AB93" s="223" t="str">
        <f t="shared" si="22"/>
        <v/>
      </c>
    </row>
    <row r="94" spans="1:28" ht="16.5" x14ac:dyDescent="0.2">
      <c r="A94" s="218">
        <v>85</v>
      </c>
      <c r="B94" s="501" t="s">
        <v>39</v>
      </c>
      <c r="C94" s="227" t="s">
        <v>39</v>
      </c>
      <c r="D94" s="228" t="s">
        <v>39</v>
      </c>
      <c r="E94" s="229" t="s">
        <v>39</v>
      </c>
      <c r="F94" s="230"/>
      <c r="G94" s="231"/>
      <c r="H94" s="228"/>
      <c r="I94" s="229"/>
      <c r="J94" s="230"/>
      <c r="K94" s="231"/>
      <c r="L94" s="228"/>
      <c r="M94" s="229"/>
      <c r="N94" s="230"/>
      <c r="O94" s="231"/>
      <c r="P94" s="228"/>
      <c r="Q94" s="229"/>
      <c r="R94" s="230"/>
      <c r="S94" s="231"/>
      <c r="T94" s="220" t="str">
        <f t="shared" si="15"/>
        <v/>
      </c>
      <c r="U94" s="221" t="str">
        <f t="shared" si="16"/>
        <v/>
      </c>
      <c r="V94" s="222"/>
      <c r="W94" s="223" t="str">
        <f t="shared" si="18"/>
        <v/>
      </c>
      <c r="X94" s="223" t="str">
        <f t="shared" si="19"/>
        <v/>
      </c>
      <c r="Y94" s="223" t="str">
        <f t="shared" si="19"/>
        <v/>
      </c>
      <c r="Z94" s="224">
        <f t="shared" si="20"/>
        <v>0</v>
      </c>
      <c r="AA94" s="223" t="str">
        <f t="shared" si="21"/>
        <v/>
      </c>
      <c r="AB94" s="223" t="str">
        <f t="shared" si="22"/>
        <v/>
      </c>
    </row>
    <row r="95" spans="1:28" ht="17.25" thickBot="1" x14ac:dyDescent="0.25">
      <c r="A95" s="232">
        <v>86</v>
      </c>
      <c r="B95" s="502" t="s">
        <v>110</v>
      </c>
      <c r="C95" s="234" t="s">
        <v>106</v>
      </c>
      <c r="D95" s="235">
        <v>3</v>
      </c>
      <c r="E95" s="236">
        <v>5830</v>
      </c>
      <c r="F95" s="237"/>
      <c r="G95" s="238"/>
      <c r="H95" s="235"/>
      <c r="I95" s="236"/>
      <c r="J95" s="237"/>
      <c r="K95" s="238"/>
      <c r="L95" s="235"/>
      <c r="M95" s="236"/>
      <c r="N95" s="237"/>
      <c r="O95" s="238"/>
      <c r="P95" s="235"/>
      <c r="Q95" s="236"/>
      <c r="R95" s="237"/>
      <c r="S95" s="238"/>
      <c r="T95" s="272">
        <f t="shared" si="15"/>
        <v>3</v>
      </c>
      <c r="U95" s="241">
        <f t="shared" si="16"/>
        <v>5830</v>
      </c>
      <c r="V95" s="242"/>
      <c r="W95" s="223" t="str">
        <f t="shared" si="18"/>
        <v/>
      </c>
      <c r="X95" s="223">
        <f t="shared" si="19"/>
        <v>3</v>
      </c>
      <c r="Y95" s="223">
        <f t="shared" si="19"/>
        <v>5830</v>
      </c>
      <c r="Z95" s="224">
        <f t="shared" si="20"/>
        <v>5830</v>
      </c>
      <c r="AA95" s="223">
        <f t="shared" si="21"/>
        <v>2.9416941699999999</v>
      </c>
      <c r="AB95" s="223">
        <f t="shared" si="22"/>
        <v>1</v>
      </c>
    </row>
    <row r="96" spans="1:28" ht="16.5" thickTop="1" x14ac:dyDescent="0.2">
      <c r="A96" s="503"/>
      <c r="B96" s="243"/>
      <c r="C96" s="244"/>
      <c r="D96" s="245"/>
      <c r="E96" s="246"/>
      <c r="F96" s="245"/>
      <c r="G96" s="246"/>
      <c r="H96" s="245"/>
      <c r="I96" s="246"/>
      <c r="J96" s="245"/>
      <c r="K96" s="246"/>
      <c r="L96" s="245"/>
      <c r="M96" s="246"/>
      <c r="N96" s="245"/>
      <c r="O96" s="246"/>
      <c r="P96" s="245"/>
      <c r="Q96" s="246"/>
      <c r="R96" s="245"/>
      <c r="S96" s="246"/>
      <c r="T96" s="245"/>
      <c r="U96" s="246"/>
      <c r="V96" s="247"/>
    </row>
    <row r="97" spans="2:22" ht="15.75" x14ac:dyDescent="0.2">
      <c r="B97" s="243"/>
      <c r="C97" s="244"/>
      <c r="D97" s="245"/>
      <c r="E97" s="246"/>
      <c r="F97" s="245"/>
      <c r="G97" s="246"/>
      <c r="H97" s="245"/>
      <c r="I97" s="246"/>
      <c r="J97" s="245"/>
      <c r="K97" s="246"/>
      <c r="L97" s="245"/>
      <c r="M97" s="246"/>
      <c r="N97" s="245"/>
      <c r="O97" s="246"/>
      <c r="P97" s="245"/>
      <c r="Q97" s="246"/>
      <c r="R97" s="245"/>
      <c r="S97" s="246"/>
      <c r="T97" s="245"/>
      <c r="U97" s="246"/>
      <c r="V97" s="247"/>
    </row>
    <row r="98" spans="2:22" ht="15.75" x14ac:dyDescent="0.2">
      <c r="B98" s="243"/>
      <c r="C98" s="244"/>
      <c r="D98" s="245"/>
      <c r="E98" s="246"/>
      <c r="F98" s="245"/>
      <c r="G98" s="246"/>
      <c r="H98" s="245"/>
      <c r="I98" s="246"/>
      <c r="J98" s="245"/>
      <c r="K98" s="246"/>
      <c r="L98" s="245"/>
      <c r="M98" s="246"/>
      <c r="N98" s="245"/>
      <c r="O98" s="246"/>
      <c r="P98" s="245"/>
      <c r="Q98" s="246"/>
      <c r="R98" s="245"/>
      <c r="S98" s="246"/>
      <c r="T98" s="245"/>
      <c r="U98" s="246"/>
      <c r="V98" s="247"/>
    </row>
    <row r="99" spans="2:22" ht="15.75" x14ac:dyDescent="0.2">
      <c r="B99" s="243"/>
      <c r="C99" s="244"/>
      <c r="D99" s="245"/>
      <c r="E99" s="246"/>
      <c r="F99" s="245"/>
      <c r="G99" s="246"/>
      <c r="H99" s="245"/>
      <c r="I99" s="246"/>
      <c r="J99" s="245"/>
      <c r="K99" s="246"/>
      <c r="L99" s="245"/>
      <c r="M99" s="246"/>
      <c r="N99" s="245"/>
      <c r="O99" s="246"/>
      <c r="P99" s="245"/>
      <c r="Q99" s="246"/>
      <c r="R99" s="245"/>
      <c r="S99" s="246"/>
      <c r="T99" s="245"/>
      <c r="U99" s="246"/>
      <c r="V99" s="247"/>
    </row>
    <row r="100" spans="2:22" ht="15.75" x14ac:dyDescent="0.2">
      <c r="B100" s="243"/>
      <c r="C100" s="244"/>
      <c r="D100" s="245"/>
      <c r="E100" s="246"/>
      <c r="F100" s="245"/>
      <c r="G100" s="246"/>
      <c r="H100" s="245"/>
      <c r="I100" s="246"/>
      <c r="J100" s="245"/>
      <c r="K100" s="246"/>
      <c r="L100" s="245"/>
      <c r="M100" s="246"/>
      <c r="N100" s="245"/>
      <c r="O100" s="246"/>
      <c r="P100" s="245"/>
      <c r="Q100" s="246"/>
      <c r="R100" s="245"/>
      <c r="S100" s="246"/>
      <c r="T100" s="245"/>
      <c r="U100" s="246"/>
      <c r="V100" s="247"/>
    </row>
  </sheetData>
  <sortState xmlns:xlrd2="http://schemas.microsoft.com/office/spreadsheetml/2017/richdata2" ref="B11:V95">
    <sortCondition ref="V10"/>
  </sortState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WWB983050:WWB983135 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546:T65631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82:T131167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618:T196703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154:T262239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90:T327775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226:T393311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762:T458847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98:T524383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834:T589919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370:T655455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906:T720991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442:T786527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978:T852063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514:T917599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3050:T983135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T10:T95" xr:uid="{F1F8F7FB-88ED-4D6F-B8A5-C861487424D2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9"/>
  <dimension ref="A1:Q21"/>
  <sheetViews>
    <sheetView zoomScale="90" zoomScaleNormal="90" workbookViewId="0">
      <selection activeCell="K13" sqref="K13"/>
    </sheetView>
  </sheetViews>
  <sheetFormatPr defaultRowHeight="15.75" x14ac:dyDescent="0.25"/>
  <cols>
    <col min="1" max="1" width="4" customWidth="1"/>
    <col min="2" max="2" width="23.25" customWidth="1"/>
    <col min="3" max="3" width="5" customWidth="1"/>
    <col min="4" max="4" width="10.625" customWidth="1"/>
    <col min="5" max="5" width="5" customWidth="1"/>
    <col min="6" max="6" width="10.625" customWidth="1"/>
    <col min="7" max="7" width="5" customWidth="1"/>
    <col min="8" max="8" width="10.625" customWidth="1"/>
    <col min="9" max="9" width="5" customWidth="1"/>
    <col min="10" max="10" width="10.625" customWidth="1"/>
    <col min="11" max="11" width="5" customWidth="1"/>
    <col min="12" max="12" width="10.625" customWidth="1"/>
    <col min="13" max="13" width="5.125" customWidth="1"/>
    <col min="14" max="14" width="10.625" customWidth="1"/>
    <col min="15" max="15" width="5.5" customWidth="1"/>
    <col min="16" max="16" width="9.625" customWidth="1"/>
    <col min="17" max="17" width="8.75" bestFit="1" customWidth="1"/>
  </cols>
  <sheetData>
    <row r="1" spans="1:17" ht="34.5" customHeight="1" x14ac:dyDescent="0.25">
      <c r="A1" s="49"/>
      <c r="B1" s="749" t="s">
        <v>53</v>
      </c>
      <c r="C1" s="749"/>
      <c r="D1" s="749"/>
      <c r="E1" s="749"/>
    </row>
    <row r="2" spans="1:17" ht="23.25" x14ac:dyDescent="0.35">
      <c r="A2" s="49"/>
      <c r="C2" s="139"/>
      <c r="D2" s="139"/>
      <c r="E2" s="139"/>
      <c r="F2" s="139"/>
      <c r="G2" s="140"/>
      <c r="H2" s="139"/>
      <c r="I2" s="139"/>
      <c r="J2" s="139"/>
    </row>
    <row r="3" spans="1:17" ht="15.75" customHeight="1" x14ac:dyDescent="0.25">
      <c r="A3" s="750" t="s">
        <v>76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</row>
    <row r="4" spans="1:17" ht="27" customHeight="1" x14ac:dyDescent="0.25">
      <c r="A4" s="751" t="s">
        <v>19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</row>
    <row r="5" spans="1:17" ht="16.5" thickBot="1" x14ac:dyDescent="0.3">
      <c r="A5" s="49"/>
    </row>
    <row r="6" spans="1:17" ht="19.5" thickTop="1" thickBot="1" x14ac:dyDescent="0.3">
      <c r="A6" s="756" t="s">
        <v>2</v>
      </c>
      <c r="B6" s="759" t="s">
        <v>4</v>
      </c>
      <c r="C6" s="754" t="s">
        <v>5</v>
      </c>
      <c r="D6" s="755"/>
      <c r="E6" s="752" t="s">
        <v>6</v>
      </c>
      <c r="F6" s="753"/>
      <c r="G6" s="754" t="s">
        <v>7</v>
      </c>
      <c r="H6" s="755"/>
      <c r="I6" s="752" t="s">
        <v>8</v>
      </c>
      <c r="J6" s="753"/>
      <c r="K6" s="754" t="s">
        <v>9</v>
      </c>
      <c r="L6" s="755"/>
      <c r="M6" s="752" t="s">
        <v>10</v>
      </c>
      <c r="N6" s="753"/>
      <c r="O6" s="762" t="s">
        <v>13</v>
      </c>
      <c r="P6" s="762"/>
      <c r="Q6" s="762"/>
    </row>
    <row r="7" spans="1:17" ht="26.25" customHeight="1" thickTop="1" thickBot="1" x14ac:dyDescent="0.3">
      <c r="A7" s="757"/>
      <c r="B7" s="760"/>
      <c r="C7" s="738" t="s">
        <v>513</v>
      </c>
      <c r="D7" s="739"/>
      <c r="E7" s="740" t="s">
        <v>78</v>
      </c>
      <c r="F7" s="741"/>
      <c r="G7" s="747" t="s">
        <v>79</v>
      </c>
      <c r="H7" s="748"/>
      <c r="I7" s="740" t="s">
        <v>537</v>
      </c>
      <c r="J7" s="741"/>
      <c r="K7" s="742" t="s">
        <v>80</v>
      </c>
      <c r="L7" s="743"/>
      <c r="M7" s="740" t="s">
        <v>81</v>
      </c>
      <c r="N7" s="741"/>
      <c r="O7" s="762"/>
      <c r="P7" s="762"/>
      <c r="Q7" s="762"/>
    </row>
    <row r="8" spans="1:17" ht="16.5" thickTop="1" x14ac:dyDescent="0.25">
      <c r="A8" s="758"/>
      <c r="B8" s="761"/>
      <c r="C8" s="50"/>
      <c r="D8" s="51"/>
      <c r="E8" s="52"/>
      <c r="F8" s="53"/>
      <c r="G8" s="54"/>
      <c r="H8" s="55"/>
      <c r="I8" s="52"/>
      <c r="J8" s="53"/>
      <c r="K8" s="54"/>
      <c r="L8" s="55"/>
      <c r="M8" s="52"/>
      <c r="N8" s="53"/>
      <c r="O8" s="50"/>
      <c r="P8" s="61"/>
      <c r="Q8" s="62"/>
    </row>
    <row r="9" spans="1:17" x14ac:dyDescent="0.25">
      <c r="A9" s="13"/>
      <c r="B9" s="58"/>
      <c r="C9" s="50" t="s">
        <v>14</v>
      </c>
      <c r="D9" s="51" t="s">
        <v>15</v>
      </c>
      <c r="E9" s="59" t="s">
        <v>14</v>
      </c>
      <c r="F9" s="60" t="s">
        <v>15</v>
      </c>
      <c r="G9" s="50" t="s">
        <v>14</v>
      </c>
      <c r="H9" s="51" t="s">
        <v>15</v>
      </c>
      <c r="I9" s="59" t="s">
        <v>14</v>
      </c>
      <c r="J9" s="60" t="s">
        <v>15</v>
      </c>
      <c r="K9" s="50" t="s">
        <v>14</v>
      </c>
      <c r="L9" s="51" t="s">
        <v>15</v>
      </c>
      <c r="M9" s="59" t="s">
        <v>14</v>
      </c>
      <c r="N9" s="60" t="s">
        <v>15</v>
      </c>
      <c r="O9" s="50" t="s">
        <v>14</v>
      </c>
      <c r="P9" s="61" t="s">
        <v>16</v>
      </c>
      <c r="Q9" s="62" t="s">
        <v>17</v>
      </c>
    </row>
    <row r="10" spans="1:17" ht="16.5" thickBot="1" x14ac:dyDescent="0.3">
      <c r="A10" s="23"/>
      <c r="B10" s="63"/>
      <c r="C10" s="64"/>
      <c r="D10" s="65"/>
      <c r="E10" s="64"/>
      <c r="F10" s="66"/>
      <c r="G10" s="64"/>
      <c r="H10" s="65"/>
      <c r="I10" s="64"/>
      <c r="J10" s="66"/>
      <c r="K10" s="64"/>
      <c r="L10" s="65"/>
      <c r="M10" s="64"/>
      <c r="N10" s="66"/>
      <c r="O10" s="64"/>
      <c r="P10" s="67"/>
      <c r="Q10" s="30"/>
    </row>
    <row r="11" spans="1:17" ht="30" customHeight="1" thickTop="1" x14ac:dyDescent="0.25">
      <c r="A11" s="290">
        <v>1</v>
      </c>
      <c r="B11" s="558" t="s">
        <v>84</v>
      </c>
      <c r="C11" s="70">
        <v>1</v>
      </c>
      <c r="D11" s="34">
        <v>18241</v>
      </c>
      <c r="E11" s="68"/>
      <c r="F11" s="33"/>
      <c r="G11" s="70"/>
      <c r="H11" s="34"/>
      <c r="I11" s="68"/>
      <c r="J11" s="33"/>
      <c r="K11" s="70"/>
      <c r="L11" s="34"/>
      <c r="M11" s="68"/>
      <c r="N11" s="33"/>
      <c r="O11" s="89">
        <f>IF(ISNUMBER(C11)=TRUE,SUM(C11,E11,G11,I11,K11,M11),"")</f>
        <v>1</v>
      </c>
      <c r="P11" s="36">
        <f>IF(ISNUMBER(D11)=TRUE,SUM(D11,F11,H11,J11,L11,N11),"")</f>
        <v>18241</v>
      </c>
      <c r="Q11" s="37">
        <v>1</v>
      </c>
    </row>
    <row r="12" spans="1:17" ht="30" customHeight="1" x14ac:dyDescent="0.25">
      <c r="A12" s="291">
        <v>2</v>
      </c>
      <c r="B12" s="558" t="s">
        <v>509</v>
      </c>
      <c r="C12" s="40">
        <v>2</v>
      </c>
      <c r="D12" s="41">
        <v>17488</v>
      </c>
      <c r="E12" s="72"/>
      <c r="F12" s="39"/>
      <c r="G12" s="40"/>
      <c r="H12" s="41"/>
      <c r="I12" s="72"/>
      <c r="J12" s="39"/>
      <c r="K12" s="40"/>
      <c r="L12" s="41"/>
      <c r="M12" s="72"/>
      <c r="N12" s="39"/>
      <c r="O12" s="89">
        <f t="shared" ref="O12:O20" si="0">IF(ISNUMBER(C12)=TRUE,SUM(C12,E12,G12,I12,K12,M12),"")</f>
        <v>2</v>
      </c>
      <c r="P12" s="36">
        <f t="shared" ref="P12:P18" si="1">IF(ISNUMBER(D12)=TRUE,SUM(D12,F12,H12,J12,L12,N12),"")</f>
        <v>17488</v>
      </c>
      <c r="Q12" s="37">
        <v>2</v>
      </c>
    </row>
    <row r="13" spans="1:17" ht="30" customHeight="1" x14ac:dyDescent="0.25">
      <c r="A13" s="291">
        <v>3</v>
      </c>
      <c r="B13" s="558" t="s">
        <v>69</v>
      </c>
      <c r="C13" s="40">
        <v>3</v>
      </c>
      <c r="D13" s="41">
        <v>15819</v>
      </c>
      <c r="E13" s="72"/>
      <c r="F13" s="39"/>
      <c r="G13" s="40"/>
      <c r="H13" s="41"/>
      <c r="I13" s="72"/>
      <c r="J13" s="39"/>
      <c r="K13" s="40"/>
      <c r="L13" s="41"/>
      <c r="M13" s="72"/>
      <c r="N13" s="39"/>
      <c r="O13" s="89">
        <f t="shared" si="0"/>
        <v>3</v>
      </c>
      <c r="P13" s="36">
        <f t="shared" si="1"/>
        <v>15819</v>
      </c>
      <c r="Q13" s="37">
        <v>3</v>
      </c>
    </row>
    <row r="14" spans="1:17" ht="30" customHeight="1" x14ac:dyDescent="0.25">
      <c r="A14" s="291">
        <v>4</v>
      </c>
      <c r="B14" s="558" t="s">
        <v>142</v>
      </c>
      <c r="C14" s="40">
        <v>4</v>
      </c>
      <c r="D14" s="41">
        <v>14266</v>
      </c>
      <c r="E14" s="72"/>
      <c r="F14" s="39"/>
      <c r="G14" s="40"/>
      <c r="H14" s="41"/>
      <c r="I14" s="72"/>
      <c r="J14" s="39"/>
      <c r="K14" s="40"/>
      <c r="L14" s="41"/>
      <c r="M14" s="72"/>
      <c r="N14" s="39"/>
      <c r="O14" s="89">
        <f t="shared" si="0"/>
        <v>4</v>
      </c>
      <c r="P14" s="36">
        <f t="shared" si="1"/>
        <v>14266</v>
      </c>
      <c r="Q14" s="37">
        <v>4</v>
      </c>
    </row>
    <row r="15" spans="1:17" ht="30" customHeight="1" x14ac:dyDescent="0.25">
      <c r="A15" s="291">
        <v>5</v>
      </c>
      <c r="B15" s="558" t="s">
        <v>403</v>
      </c>
      <c r="C15" s="40">
        <v>5</v>
      </c>
      <c r="D15" s="41">
        <v>10788</v>
      </c>
      <c r="E15" s="72"/>
      <c r="F15" s="39"/>
      <c r="G15" s="40"/>
      <c r="H15" s="41"/>
      <c r="I15" s="72"/>
      <c r="J15" s="39"/>
      <c r="K15" s="40"/>
      <c r="L15" s="41"/>
      <c r="M15" s="72"/>
      <c r="N15" s="39"/>
      <c r="O15" s="89">
        <f t="shared" si="0"/>
        <v>5</v>
      </c>
      <c r="P15" s="36">
        <f t="shared" si="1"/>
        <v>10788</v>
      </c>
      <c r="Q15" s="37">
        <v>5</v>
      </c>
    </row>
    <row r="16" spans="1:17" ht="30" customHeight="1" x14ac:dyDescent="0.25">
      <c r="A16" s="291">
        <v>6</v>
      </c>
      <c r="B16" s="558" t="s">
        <v>510</v>
      </c>
      <c r="C16" s="40">
        <v>6</v>
      </c>
      <c r="D16" s="41">
        <v>15333</v>
      </c>
      <c r="E16" s="72"/>
      <c r="F16" s="39"/>
      <c r="G16" s="40"/>
      <c r="H16" s="41"/>
      <c r="I16" s="72"/>
      <c r="J16" s="39"/>
      <c r="K16" s="40"/>
      <c r="L16" s="41"/>
      <c r="M16" s="72"/>
      <c r="N16" s="39"/>
      <c r="O16" s="89">
        <f t="shared" si="0"/>
        <v>6</v>
      </c>
      <c r="P16" s="36">
        <f t="shared" si="1"/>
        <v>15333</v>
      </c>
      <c r="Q16" s="37">
        <v>6</v>
      </c>
    </row>
    <row r="17" spans="1:17" ht="30" customHeight="1" x14ac:dyDescent="0.25">
      <c r="A17" s="291">
        <v>7</v>
      </c>
      <c r="B17" s="558" t="s">
        <v>511</v>
      </c>
      <c r="C17" s="40">
        <v>7</v>
      </c>
      <c r="D17" s="41">
        <v>10081</v>
      </c>
      <c r="E17" s="72"/>
      <c r="F17" s="39"/>
      <c r="G17" s="40"/>
      <c r="H17" s="41"/>
      <c r="I17" s="72"/>
      <c r="J17" s="39"/>
      <c r="K17" s="40"/>
      <c r="L17" s="41"/>
      <c r="M17" s="72"/>
      <c r="N17" s="39"/>
      <c r="O17" s="89">
        <f t="shared" si="0"/>
        <v>7</v>
      </c>
      <c r="P17" s="36">
        <f t="shared" si="1"/>
        <v>10081</v>
      </c>
      <c r="Q17" s="37">
        <v>7</v>
      </c>
    </row>
    <row r="18" spans="1:17" ht="30" customHeight="1" x14ac:dyDescent="0.25">
      <c r="A18" s="291">
        <v>8</v>
      </c>
      <c r="B18" s="559" t="s">
        <v>512</v>
      </c>
      <c r="C18" s="40">
        <v>8</v>
      </c>
      <c r="D18" s="41">
        <v>6678</v>
      </c>
      <c r="E18" s="72"/>
      <c r="F18" s="39"/>
      <c r="G18" s="40"/>
      <c r="H18" s="41"/>
      <c r="I18" s="72"/>
      <c r="J18" s="39"/>
      <c r="K18" s="40"/>
      <c r="L18" s="41"/>
      <c r="M18" s="72"/>
      <c r="N18" s="39"/>
      <c r="O18" s="89">
        <f t="shared" si="0"/>
        <v>8</v>
      </c>
      <c r="P18" s="36">
        <f t="shared" si="1"/>
        <v>6678</v>
      </c>
      <c r="Q18" s="37">
        <v>8</v>
      </c>
    </row>
    <row r="19" spans="1:17" ht="16.5" x14ac:dyDescent="0.25">
      <c r="A19" s="31"/>
      <c r="B19" s="280"/>
      <c r="C19" s="286"/>
      <c r="D19" s="285"/>
      <c r="E19" s="68"/>
      <c r="F19" s="69"/>
      <c r="G19" s="70"/>
      <c r="H19" s="32"/>
      <c r="I19" s="68"/>
      <c r="J19" s="69"/>
      <c r="K19" s="70"/>
      <c r="L19" s="32"/>
      <c r="M19" s="68"/>
      <c r="N19" s="69"/>
      <c r="O19" s="89" t="str">
        <f>IF(ISNUMBER(C19)=TRUE,SUM(C19,E19,G19,I19,K19,M19),"")</f>
        <v/>
      </c>
      <c r="P19" s="71" t="str">
        <f>IF(ISNUMBER(D19)=TRUE,SUM(D19,F19,H19,J19,L19,N19,#REF!,#REF!),"")</f>
        <v/>
      </c>
      <c r="Q19" s="37"/>
    </row>
    <row r="20" spans="1:17" ht="17.25" thickBot="1" x14ac:dyDescent="0.3">
      <c r="A20" s="45"/>
      <c r="B20" s="287"/>
      <c r="C20" s="277"/>
      <c r="D20" s="74"/>
      <c r="E20" s="277"/>
      <c r="F20" s="74"/>
      <c r="G20" s="46"/>
      <c r="H20" s="74"/>
      <c r="I20" s="46"/>
      <c r="J20" s="74"/>
      <c r="K20" s="46"/>
      <c r="L20" s="74"/>
      <c r="M20" s="46"/>
      <c r="N20" s="74"/>
      <c r="O20" s="300" t="str">
        <f t="shared" si="0"/>
        <v/>
      </c>
      <c r="P20" s="75" t="str">
        <f>IF(ISNUMBER(D20)=TRUE,SUM(D20,F20,H20,J20,L20,N20,#REF!,#REF!),"")</f>
        <v/>
      </c>
      <c r="Q20" s="48"/>
    </row>
    <row r="21" spans="1:17" ht="16.5" thickTop="1" x14ac:dyDescent="0.25">
      <c r="O21" s="278"/>
    </row>
  </sheetData>
  <mergeCells count="18">
    <mergeCell ref="C7:D7"/>
    <mergeCell ref="E7:F7"/>
    <mergeCell ref="G7:H7"/>
    <mergeCell ref="I7:J7"/>
    <mergeCell ref="K7:L7"/>
    <mergeCell ref="M7:N7"/>
    <mergeCell ref="B1:E1"/>
    <mergeCell ref="A3:Q3"/>
    <mergeCell ref="A4:Q4"/>
    <mergeCell ref="M6:N6"/>
    <mergeCell ref="K6:L6"/>
    <mergeCell ref="A6:A8"/>
    <mergeCell ref="B6:B8"/>
    <mergeCell ref="C6:D6"/>
    <mergeCell ref="E6:F6"/>
    <mergeCell ref="G6:H6"/>
    <mergeCell ref="I6:J6"/>
    <mergeCell ref="O6:Q7"/>
  </mergeCells>
  <phoneticPr fontId="36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0"/>
  <dimension ref="A1:V41"/>
  <sheetViews>
    <sheetView zoomScale="90" zoomScaleNormal="90" workbookViewId="0">
      <selection activeCell="J6" sqref="J6:K6"/>
    </sheetView>
  </sheetViews>
  <sheetFormatPr defaultRowHeight="15.75" x14ac:dyDescent="0.25"/>
  <cols>
    <col min="1" max="1" width="4.5" customWidth="1"/>
    <col min="2" max="2" width="19.125" bestFit="1" customWidth="1"/>
    <col min="3" max="3" width="17.375" customWidth="1"/>
    <col min="4" max="4" width="5" customWidth="1"/>
    <col min="5" max="5" width="8.125" customWidth="1"/>
    <col min="6" max="6" width="5" customWidth="1"/>
    <col min="7" max="7" width="8.125" customWidth="1"/>
    <col min="8" max="8" width="5" customWidth="1"/>
    <col min="9" max="9" width="8.125" customWidth="1"/>
    <col min="10" max="10" width="5" customWidth="1"/>
    <col min="11" max="11" width="8.125" customWidth="1"/>
    <col min="12" max="12" width="5" customWidth="1"/>
    <col min="13" max="13" width="8.125" customWidth="1"/>
    <col min="14" max="14" width="5" customWidth="1"/>
    <col min="15" max="15" width="8.125" customWidth="1"/>
    <col min="16" max="16" width="5" customWidth="1"/>
    <col min="17" max="17" width="8.125" customWidth="1"/>
    <col min="18" max="18" width="5" customWidth="1"/>
    <col min="19" max="19" width="8.125" customWidth="1"/>
    <col min="20" max="20" width="5.875" customWidth="1"/>
    <col min="21" max="21" width="8.75" customWidth="1"/>
    <col min="22" max="22" width="9.25" customWidth="1"/>
  </cols>
  <sheetData>
    <row r="1" spans="1:22" ht="34.5" customHeight="1" x14ac:dyDescent="0.25">
      <c r="A1" s="49"/>
      <c r="B1" s="749" t="s">
        <v>53</v>
      </c>
      <c r="C1" s="749"/>
      <c r="D1" s="749"/>
      <c r="E1" s="749"/>
    </row>
    <row r="2" spans="1:22" ht="15.75" customHeight="1" x14ac:dyDescent="0.25">
      <c r="A2" s="769" t="s">
        <v>76</v>
      </c>
      <c r="B2" s="769"/>
      <c r="C2" s="769"/>
      <c r="D2" s="769"/>
      <c r="E2" s="769"/>
      <c r="F2" s="769"/>
      <c r="G2" s="769"/>
      <c r="H2" s="769"/>
      <c r="I2" s="769"/>
      <c r="J2" s="769"/>
      <c r="K2" s="769"/>
      <c r="L2" s="769"/>
      <c r="M2" s="769"/>
      <c r="N2" s="769"/>
      <c r="O2" s="769"/>
      <c r="P2" s="769"/>
      <c r="Q2" s="769"/>
      <c r="R2" s="769"/>
      <c r="S2" s="769"/>
      <c r="T2" s="769"/>
      <c r="U2" s="769"/>
      <c r="V2" s="769"/>
    </row>
    <row r="3" spans="1:22" ht="15.75" customHeight="1" x14ac:dyDescent="0.25">
      <c r="A3" s="769" t="s">
        <v>1</v>
      </c>
      <c r="B3" s="769"/>
      <c r="C3" s="769"/>
      <c r="D3" s="769"/>
      <c r="E3" s="769"/>
      <c r="F3" s="769"/>
      <c r="G3" s="769"/>
      <c r="H3" s="769"/>
      <c r="I3" s="769"/>
      <c r="J3" s="769"/>
      <c r="K3" s="769"/>
      <c r="L3" s="769"/>
      <c r="M3" s="769"/>
      <c r="N3" s="769"/>
      <c r="O3" s="769"/>
      <c r="P3" s="769"/>
      <c r="Q3" s="769"/>
      <c r="R3" s="769"/>
      <c r="S3" s="769"/>
      <c r="T3" s="769"/>
      <c r="U3" s="769"/>
      <c r="V3" s="769"/>
    </row>
    <row r="4" spans="1:22" ht="16.5" thickBot="1" x14ac:dyDescent="0.3">
      <c r="A4" s="1"/>
      <c r="B4" s="3"/>
      <c r="D4" s="4"/>
      <c r="E4" s="5"/>
      <c r="G4" s="2"/>
      <c r="H4" s="4"/>
      <c r="I4" s="5"/>
      <c r="K4" s="2"/>
      <c r="L4" s="4"/>
      <c r="M4" s="5"/>
      <c r="O4" s="2"/>
      <c r="P4" s="4"/>
      <c r="Q4" s="5"/>
      <c r="S4" s="2"/>
      <c r="U4" s="2"/>
    </row>
    <row r="5" spans="1:22" ht="18.75" thickTop="1" x14ac:dyDescent="0.25">
      <c r="A5" s="763" t="s">
        <v>2</v>
      </c>
      <c r="B5" s="765" t="s">
        <v>3</v>
      </c>
      <c r="C5" s="767" t="s">
        <v>4</v>
      </c>
      <c r="D5" s="752" t="s">
        <v>5</v>
      </c>
      <c r="E5" s="753"/>
      <c r="F5" s="754" t="s">
        <v>6</v>
      </c>
      <c r="G5" s="755"/>
      <c r="H5" s="752" t="s">
        <v>7</v>
      </c>
      <c r="I5" s="753"/>
      <c r="J5" s="754" t="s">
        <v>8</v>
      </c>
      <c r="K5" s="755"/>
      <c r="L5" s="752" t="s">
        <v>9</v>
      </c>
      <c r="M5" s="753"/>
      <c r="N5" s="754" t="s">
        <v>10</v>
      </c>
      <c r="O5" s="755"/>
      <c r="P5" s="752"/>
      <c r="Q5" s="753"/>
      <c r="R5" s="754"/>
      <c r="S5" s="755"/>
      <c r="T5" s="770" t="s">
        <v>13</v>
      </c>
      <c r="U5" s="771"/>
      <c r="V5" s="772"/>
    </row>
    <row r="6" spans="1:22" ht="39" customHeight="1" x14ac:dyDescent="0.25">
      <c r="A6" s="764"/>
      <c r="B6" s="766"/>
      <c r="C6" s="768"/>
      <c r="D6" s="738" t="s">
        <v>77</v>
      </c>
      <c r="E6" s="739"/>
      <c r="F6" s="740" t="s">
        <v>78</v>
      </c>
      <c r="G6" s="741"/>
      <c r="H6" s="747" t="s">
        <v>79</v>
      </c>
      <c r="I6" s="748"/>
      <c r="J6" s="740" t="s">
        <v>537</v>
      </c>
      <c r="K6" s="741"/>
      <c r="L6" s="742" t="s">
        <v>80</v>
      </c>
      <c r="M6" s="743"/>
      <c r="N6" s="740" t="s">
        <v>81</v>
      </c>
      <c r="O6" s="741"/>
      <c r="P6" s="742"/>
      <c r="Q6" s="743"/>
      <c r="R6" s="742"/>
      <c r="S6" s="743"/>
      <c r="T6" s="773"/>
      <c r="U6" s="774"/>
      <c r="V6" s="775"/>
    </row>
    <row r="7" spans="1:22" x14ac:dyDescent="0.25">
      <c r="A7" s="764"/>
      <c r="B7" s="766"/>
      <c r="C7" s="768"/>
      <c r="D7" s="6"/>
      <c r="E7" s="7"/>
      <c r="F7" s="6"/>
      <c r="G7" s="8"/>
      <c r="H7" s="9"/>
      <c r="I7" s="7"/>
      <c r="J7" s="6"/>
      <c r="K7" s="8"/>
      <c r="L7" s="9"/>
      <c r="M7" s="7"/>
      <c r="N7" s="6"/>
      <c r="O7" s="10"/>
      <c r="P7" s="9"/>
      <c r="Q7" s="7"/>
      <c r="R7" s="6"/>
      <c r="S7" s="8"/>
      <c r="T7" s="9"/>
      <c r="U7" s="11"/>
      <c r="V7" s="12"/>
    </row>
    <row r="8" spans="1:22" x14ac:dyDescent="0.25">
      <c r="A8" s="13"/>
      <c r="B8" s="14"/>
      <c r="C8" s="15"/>
      <c r="D8" s="16" t="s">
        <v>14</v>
      </c>
      <c r="E8" s="17" t="s">
        <v>15</v>
      </c>
      <c r="F8" s="16" t="s">
        <v>14</v>
      </c>
      <c r="G8" s="18" t="s">
        <v>15</v>
      </c>
      <c r="H8" s="19" t="s">
        <v>14</v>
      </c>
      <c r="I8" s="17" t="s">
        <v>15</v>
      </c>
      <c r="J8" s="16" t="s">
        <v>14</v>
      </c>
      <c r="K8" s="18" t="s">
        <v>15</v>
      </c>
      <c r="L8" s="19" t="s">
        <v>14</v>
      </c>
      <c r="M8" s="17" t="s">
        <v>15</v>
      </c>
      <c r="N8" s="16" t="s">
        <v>14</v>
      </c>
      <c r="O8" s="20" t="s">
        <v>15</v>
      </c>
      <c r="P8" s="19" t="s">
        <v>14</v>
      </c>
      <c r="Q8" s="17" t="s">
        <v>15</v>
      </c>
      <c r="R8" s="16" t="s">
        <v>14</v>
      </c>
      <c r="S8" s="18" t="s">
        <v>15</v>
      </c>
      <c r="T8" s="19" t="s">
        <v>14</v>
      </c>
      <c r="U8" s="21" t="s">
        <v>16</v>
      </c>
      <c r="V8" s="22" t="s">
        <v>17</v>
      </c>
    </row>
    <row r="9" spans="1:22" ht="16.5" thickBot="1" x14ac:dyDescent="0.3">
      <c r="A9" s="23"/>
      <c r="B9" s="24"/>
      <c r="C9" s="25"/>
      <c r="D9" s="26"/>
      <c r="E9" s="28"/>
      <c r="F9" s="26"/>
      <c r="G9" s="28"/>
      <c r="H9" s="26"/>
      <c r="I9" s="27"/>
      <c r="J9" s="26"/>
      <c r="K9" s="28"/>
      <c r="L9" s="26"/>
      <c r="M9" s="27"/>
      <c r="N9" s="26"/>
      <c r="O9" s="28"/>
      <c r="P9" s="26"/>
      <c r="Q9" s="27"/>
      <c r="R9" s="26"/>
      <c r="S9" s="28"/>
      <c r="T9" s="26"/>
      <c r="U9" s="29"/>
      <c r="V9" s="30"/>
    </row>
    <row r="10" spans="1:22" ht="17.25" thickTop="1" x14ac:dyDescent="0.25">
      <c r="A10" s="290">
        <v>1</v>
      </c>
      <c r="B10" s="560" t="s">
        <v>514</v>
      </c>
      <c r="C10" s="561" t="s">
        <v>515</v>
      </c>
      <c r="D10" s="562">
        <v>1</v>
      </c>
      <c r="E10" s="39">
        <v>12992</v>
      </c>
      <c r="F10" s="70"/>
      <c r="G10" s="293"/>
      <c r="H10" s="68"/>
      <c r="I10" s="292"/>
      <c r="J10" s="70"/>
      <c r="K10" s="294"/>
      <c r="L10" s="68"/>
      <c r="M10" s="292"/>
      <c r="N10" s="70"/>
      <c r="O10" s="294"/>
      <c r="P10" s="68"/>
      <c r="Q10" s="292"/>
      <c r="R10" s="70"/>
      <c r="S10" s="294"/>
      <c r="T10" s="295">
        <f t="shared" ref="T10:U39" si="0">IF(ISNUMBER(D10)=TRUE,SUM(D10,F10,H10,J10,L10,N10,P10,R10),"")</f>
        <v>1</v>
      </c>
      <c r="U10" s="296">
        <f t="shared" si="0"/>
        <v>12992</v>
      </c>
      <c r="V10" s="37">
        <v>1</v>
      </c>
    </row>
    <row r="11" spans="1:22" ht="16.5" x14ac:dyDescent="0.25">
      <c r="A11" s="290">
        <v>2</v>
      </c>
      <c r="B11" s="563" t="s">
        <v>516</v>
      </c>
      <c r="C11" s="564" t="s">
        <v>235</v>
      </c>
      <c r="D11" s="40">
        <v>1</v>
      </c>
      <c r="E11" s="39">
        <v>6773</v>
      </c>
      <c r="F11" s="40"/>
      <c r="G11" s="299"/>
      <c r="H11" s="72"/>
      <c r="I11" s="298"/>
      <c r="J11" s="40"/>
      <c r="K11" s="299"/>
      <c r="L11" s="72"/>
      <c r="M11" s="298"/>
      <c r="N11" s="40"/>
      <c r="O11" s="299"/>
      <c r="P11" s="72"/>
      <c r="Q11" s="298"/>
      <c r="R11" s="40"/>
      <c r="S11" s="299"/>
      <c r="T11" s="295">
        <f t="shared" si="0"/>
        <v>1</v>
      </c>
      <c r="U11" s="296">
        <f t="shared" si="0"/>
        <v>6773</v>
      </c>
      <c r="V11" s="37">
        <v>2</v>
      </c>
    </row>
    <row r="12" spans="1:22" ht="16.5" x14ac:dyDescent="0.25">
      <c r="A12" s="290">
        <v>3</v>
      </c>
      <c r="B12" s="565" t="s">
        <v>517</v>
      </c>
      <c r="C12" s="566" t="s">
        <v>235</v>
      </c>
      <c r="D12" s="40">
        <v>1</v>
      </c>
      <c r="E12" s="39">
        <v>6272</v>
      </c>
      <c r="F12" s="40"/>
      <c r="G12" s="299"/>
      <c r="H12" s="72"/>
      <c r="I12" s="298"/>
      <c r="J12" s="40"/>
      <c r="K12" s="299"/>
      <c r="L12" s="72"/>
      <c r="M12" s="298"/>
      <c r="N12" s="40"/>
      <c r="O12" s="299"/>
      <c r="P12" s="72"/>
      <c r="Q12" s="298"/>
      <c r="R12" s="40"/>
      <c r="S12" s="299"/>
      <c r="T12" s="295">
        <f t="shared" si="0"/>
        <v>1</v>
      </c>
      <c r="U12" s="296">
        <f t="shared" si="0"/>
        <v>6272</v>
      </c>
      <c r="V12" s="37">
        <v>3</v>
      </c>
    </row>
    <row r="13" spans="1:22" ht="16.5" x14ac:dyDescent="0.25">
      <c r="A13" s="290">
        <v>4</v>
      </c>
      <c r="B13" s="563" t="s">
        <v>518</v>
      </c>
      <c r="C13" s="567" t="s">
        <v>69</v>
      </c>
      <c r="D13" s="40">
        <v>2</v>
      </c>
      <c r="E13" s="39">
        <v>8878</v>
      </c>
      <c r="F13" s="40"/>
      <c r="G13" s="299"/>
      <c r="H13" s="72"/>
      <c r="I13" s="298"/>
      <c r="J13" s="40"/>
      <c r="K13" s="299"/>
      <c r="L13" s="72"/>
      <c r="M13" s="298"/>
      <c r="N13" s="40"/>
      <c r="O13" s="299"/>
      <c r="P13" s="72"/>
      <c r="Q13" s="298"/>
      <c r="R13" s="40"/>
      <c r="S13" s="299"/>
      <c r="T13" s="295">
        <f t="shared" si="0"/>
        <v>2</v>
      </c>
      <c r="U13" s="296">
        <f t="shared" si="0"/>
        <v>8878</v>
      </c>
      <c r="V13" s="37">
        <v>4</v>
      </c>
    </row>
    <row r="14" spans="1:22" ht="16.5" x14ac:dyDescent="0.25">
      <c r="A14" s="290">
        <v>5</v>
      </c>
      <c r="B14" s="563" t="s">
        <v>519</v>
      </c>
      <c r="C14" s="567" t="s">
        <v>84</v>
      </c>
      <c r="D14" s="40">
        <v>2</v>
      </c>
      <c r="E14" s="33">
        <v>6269</v>
      </c>
      <c r="F14" s="40"/>
      <c r="G14" s="299"/>
      <c r="H14" s="72"/>
      <c r="I14" s="298"/>
      <c r="J14" s="40"/>
      <c r="K14" s="299"/>
      <c r="L14" s="72"/>
      <c r="M14" s="298"/>
      <c r="N14" s="40"/>
      <c r="O14" s="299"/>
      <c r="P14" s="72"/>
      <c r="Q14" s="298"/>
      <c r="R14" s="40"/>
      <c r="S14" s="299"/>
      <c r="T14" s="295">
        <f t="shared" si="0"/>
        <v>2</v>
      </c>
      <c r="U14" s="296">
        <f t="shared" si="0"/>
        <v>6269</v>
      </c>
      <c r="V14" s="37">
        <v>5</v>
      </c>
    </row>
    <row r="15" spans="1:22" ht="16.5" x14ac:dyDescent="0.25">
      <c r="A15" s="290">
        <v>6</v>
      </c>
      <c r="B15" s="565" t="s">
        <v>520</v>
      </c>
      <c r="C15" s="566" t="s">
        <v>84</v>
      </c>
      <c r="D15" s="40">
        <v>2</v>
      </c>
      <c r="E15" s="39">
        <v>5228</v>
      </c>
      <c r="F15" s="40"/>
      <c r="G15" s="299"/>
      <c r="H15" s="72"/>
      <c r="I15" s="298"/>
      <c r="J15" s="40"/>
      <c r="K15" s="299"/>
      <c r="L15" s="72"/>
      <c r="M15" s="298"/>
      <c r="N15" s="40"/>
      <c r="O15" s="299"/>
      <c r="P15" s="72"/>
      <c r="Q15" s="298"/>
      <c r="R15" s="40"/>
      <c r="S15" s="299"/>
      <c r="T15" s="295">
        <f t="shared" si="0"/>
        <v>2</v>
      </c>
      <c r="U15" s="296">
        <f t="shared" si="0"/>
        <v>5228</v>
      </c>
      <c r="V15" s="37">
        <v>6</v>
      </c>
    </row>
    <row r="16" spans="1:22" ht="16.5" x14ac:dyDescent="0.25">
      <c r="A16" s="290">
        <v>7</v>
      </c>
      <c r="B16" s="568" t="s">
        <v>521</v>
      </c>
      <c r="C16" s="569" t="s">
        <v>142</v>
      </c>
      <c r="D16" s="40">
        <v>3</v>
      </c>
      <c r="E16" s="39">
        <v>8199</v>
      </c>
      <c r="F16" s="40"/>
      <c r="G16" s="299"/>
      <c r="H16" s="72"/>
      <c r="I16" s="298"/>
      <c r="J16" s="40"/>
      <c r="K16" s="299"/>
      <c r="L16" s="72"/>
      <c r="M16" s="298"/>
      <c r="N16" s="40"/>
      <c r="O16" s="299"/>
      <c r="P16" s="72"/>
      <c r="Q16" s="298"/>
      <c r="R16" s="40"/>
      <c r="S16" s="299"/>
      <c r="T16" s="295">
        <f t="shared" si="0"/>
        <v>3</v>
      </c>
      <c r="U16" s="296">
        <f t="shared" si="0"/>
        <v>8199</v>
      </c>
      <c r="V16" s="37">
        <v>7</v>
      </c>
    </row>
    <row r="17" spans="1:22" ht="16.5" x14ac:dyDescent="0.25">
      <c r="A17" s="290">
        <v>8</v>
      </c>
      <c r="B17" s="570" t="s">
        <v>522</v>
      </c>
      <c r="C17" s="565" t="s">
        <v>69</v>
      </c>
      <c r="D17" s="40">
        <v>3</v>
      </c>
      <c r="E17" s="39">
        <v>4429</v>
      </c>
      <c r="F17" s="40"/>
      <c r="G17" s="299"/>
      <c r="H17" s="72"/>
      <c r="I17" s="298"/>
      <c r="J17" s="40"/>
      <c r="K17" s="299"/>
      <c r="L17" s="72"/>
      <c r="M17" s="298"/>
      <c r="N17" s="40"/>
      <c r="O17" s="299"/>
      <c r="P17" s="72"/>
      <c r="Q17" s="298"/>
      <c r="R17" s="40"/>
      <c r="S17" s="299"/>
      <c r="T17" s="295">
        <f t="shared" si="0"/>
        <v>3</v>
      </c>
      <c r="U17" s="296">
        <f t="shared" si="0"/>
        <v>4429</v>
      </c>
      <c r="V17" s="37">
        <v>8</v>
      </c>
    </row>
    <row r="18" spans="1:22" ht="16.5" x14ac:dyDescent="0.25">
      <c r="A18" s="290">
        <v>9</v>
      </c>
      <c r="B18" s="571" t="s">
        <v>523</v>
      </c>
      <c r="C18" s="227" t="s">
        <v>403</v>
      </c>
      <c r="D18" s="72">
        <v>3</v>
      </c>
      <c r="E18" s="39">
        <v>3649</v>
      </c>
      <c r="F18" s="40"/>
      <c r="G18" s="299"/>
      <c r="H18" s="72"/>
      <c r="I18" s="298"/>
      <c r="J18" s="40"/>
      <c r="K18" s="299"/>
      <c r="L18" s="72"/>
      <c r="M18" s="298"/>
      <c r="N18" s="40"/>
      <c r="O18" s="299"/>
      <c r="P18" s="72"/>
      <c r="Q18" s="298"/>
      <c r="R18" s="40"/>
      <c r="S18" s="299"/>
      <c r="T18" s="295">
        <f t="shared" si="0"/>
        <v>3</v>
      </c>
      <c r="U18" s="296">
        <f t="shared" si="0"/>
        <v>3649</v>
      </c>
      <c r="V18" s="37">
        <v>9</v>
      </c>
    </row>
    <row r="19" spans="1:22" ht="16.5" x14ac:dyDescent="0.25">
      <c r="A19" s="290">
        <v>10</v>
      </c>
      <c r="B19" s="571" t="s">
        <v>524</v>
      </c>
      <c r="C19" s="227" t="s">
        <v>84</v>
      </c>
      <c r="D19" s="72">
        <v>4</v>
      </c>
      <c r="E19" s="39">
        <v>6744</v>
      </c>
      <c r="F19" s="40"/>
      <c r="G19" s="299"/>
      <c r="H19" s="72"/>
      <c r="I19" s="298"/>
      <c r="J19" s="40"/>
      <c r="K19" s="299"/>
      <c r="L19" s="72"/>
      <c r="M19" s="298"/>
      <c r="N19" s="40"/>
      <c r="O19" s="299"/>
      <c r="P19" s="72"/>
      <c r="Q19" s="298"/>
      <c r="R19" s="40"/>
      <c r="S19" s="299"/>
      <c r="T19" s="295">
        <f t="shared" si="0"/>
        <v>4</v>
      </c>
      <c r="U19" s="296">
        <f t="shared" si="0"/>
        <v>6744</v>
      </c>
      <c r="V19" s="37">
        <v>10</v>
      </c>
    </row>
    <row r="20" spans="1:22" ht="16.5" x14ac:dyDescent="0.25">
      <c r="A20" s="290">
        <v>11</v>
      </c>
      <c r="B20" s="572" t="s">
        <v>525</v>
      </c>
      <c r="C20" s="573" t="s">
        <v>403</v>
      </c>
      <c r="D20" s="72">
        <v>4</v>
      </c>
      <c r="E20" s="39">
        <v>4028</v>
      </c>
      <c r="F20" s="40"/>
      <c r="G20" s="299"/>
      <c r="H20" s="72"/>
      <c r="I20" s="298"/>
      <c r="J20" s="40"/>
      <c r="K20" s="299"/>
      <c r="L20" s="72"/>
      <c r="M20" s="298"/>
      <c r="N20" s="40"/>
      <c r="O20" s="299"/>
      <c r="P20" s="72"/>
      <c r="Q20" s="298"/>
      <c r="R20" s="40"/>
      <c r="S20" s="299"/>
      <c r="T20" s="295">
        <f t="shared" si="0"/>
        <v>4</v>
      </c>
      <c r="U20" s="296">
        <f t="shared" si="0"/>
        <v>4028</v>
      </c>
      <c r="V20" s="37">
        <v>11</v>
      </c>
    </row>
    <row r="21" spans="1:22" ht="16.5" x14ac:dyDescent="0.25">
      <c r="A21" s="290">
        <v>12</v>
      </c>
      <c r="B21" s="571" t="s">
        <v>526</v>
      </c>
      <c r="C21" s="227" t="s">
        <v>511</v>
      </c>
      <c r="D21" s="72">
        <v>5</v>
      </c>
      <c r="E21" s="39">
        <v>5710</v>
      </c>
      <c r="F21" s="40"/>
      <c r="G21" s="299"/>
      <c r="H21" s="72"/>
      <c r="I21" s="298"/>
      <c r="J21" s="40"/>
      <c r="K21" s="299"/>
      <c r="L21" s="72"/>
      <c r="M21" s="298"/>
      <c r="N21" s="40"/>
      <c r="O21" s="299"/>
      <c r="P21" s="72"/>
      <c r="Q21" s="298"/>
      <c r="R21" s="40"/>
      <c r="S21" s="299"/>
      <c r="T21" s="295">
        <f t="shared" si="0"/>
        <v>5</v>
      </c>
      <c r="U21" s="296">
        <f t="shared" si="0"/>
        <v>5710</v>
      </c>
      <c r="V21" s="37">
        <v>12</v>
      </c>
    </row>
    <row r="22" spans="1:22" ht="16.5" x14ac:dyDescent="0.25">
      <c r="A22" s="290">
        <v>13</v>
      </c>
      <c r="B22" s="572" t="s">
        <v>527</v>
      </c>
      <c r="C22" s="573" t="s">
        <v>142</v>
      </c>
      <c r="D22" s="72">
        <v>5</v>
      </c>
      <c r="E22" s="39">
        <v>3260</v>
      </c>
      <c r="F22" s="40"/>
      <c r="G22" s="299"/>
      <c r="H22" s="72"/>
      <c r="I22" s="298"/>
      <c r="J22" s="40"/>
      <c r="K22" s="299"/>
      <c r="L22" s="72"/>
      <c r="M22" s="298"/>
      <c r="N22" s="40"/>
      <c r="O22" s="299"/>
      <c r="P22" s="72"/>
      <c r="Q22" s="298"/>
      <c r="R22" s="40"/>
      <c r="S22" s="299"/>
      <c r="T22" s="295">
        <f t="shared" si="0"/>
        <v>5</v>
      </c>
      <c r="U22" s="296">
        <f t="shared" si="0"/>
        <v>3260</v>
      </c>
      <c r="V22" s="37">
        <v>13</v>
      </c>
    </row>
    <row r="23" spans="1:22" ht="16.5" x14ac:dyDescent="0.25">
      <c r="A23" s="290">
        <v>14</v>
      </c>
      <c r="B23" s="571" t="s">
        <v>118</v>
      </c>
      <c r="C23" s="44" t="s">
        <v>512</v>
      </c>
      <c r="D23" s="72">
        <v>5</v>
      </c>
      <c r="E23" s="39">
        <v>3256.2</v>
      </c>
      <c r="F23" s="40"/>
      <c r="G23" s="299"/>
      <c r="H23" s="72"/>
      <c r="I23" s="298"/>
      <c r="J23" s="40"/>
      <c r="K23" s="299"/>
      <c r="L23" s="72"/>
      <c r="M23" s="298"/>
      <c r="N23" s="40"/>
      <c r="O23" s="299"/>
      <c r="P23" s="72"/>
      <c r="Q23" s="298"/>
      <c r="R23" s="40"/>
      <c r="S23" s="299"/>
      <c r="T23" s="295">
        <f t="shared" si="0"/>
        <v>5</v>
      </c>
      <c r="U23" s="296">
        <f t="shared" si="0"/>
        <v>3256.2</v>
      </c>
      <c r="V23" s="37">
        <v>14</v>
      </c>
    </row>
    <row r="24" spans="1:22" ht="16.5" x14ac:dyDescent="0.25">
      <c r="A24" s="290">
        <v>15</v>
      </c>
      <c r="B24" s="571" t="s">
        <v>528</v>
      </c>
      <c r="C24" s="227" t="s">
        <v>142</v>
      </c>
      <c r="D24" s="72">
        <v>5</v>
      </c>
      <c r="E24" s="39">
        <v>2807</v>
      </c>
      <c r="F24" s="40"/>
      <c r="G24" s="299"/>
      <c r="H24" s="72"/>
      <c r="I24" s="298"/>
      <c r="J24" s="40"/>
      <c r="K24" s="299"/>
      <c r="L24" s="72"/>
      <c r="M24" s="298"/>
      <c r="N24" s="40"/>
      <c r="O24" s="299"/>
      <c r="P24" s="72"/>
      <c r="Q24" s="298"/>
      <c r="R24" s="40"/>
      <c r="S24" s="299"/>
      <c r="T24" s="295">
        <f t="shared" si="0"/>
        <v>5</v>
      </c>
      <c r="U24" s="296">
        <f t="shared" si="0"/>
        <v>2807</v>
      </c>
      <c r="V24" s="37">
        <v>15</v>
      </c>
    </row>
    <row r="25" spans="1:22" ht="16.5" x14ac:dyDescent="0.25">
      <c r="A25" s="290">
        <v>16</v>
      </c>
      <c r="B25" s="571" t="s">
        <v>529</v>
      </c>
      <c r="C25" s="227" t="s">
        <v>235</v>
      </c>
      <c r="D25" s="72">
        <v>6</v>
      </c>
      <c r="E25" s="39">
        <v>4443</v>
      </c>
      <c r="F25" s="40"/>
      <c r="G25" s="299"/>
      <c r="H25" s="72"/>
      <c r="I25" s="298"/>
      <c r="J25" s="40"/>
      <c r="K25" s="299"/>
      <c r="L25" s="72"/>
      <c r="M25" s="298"/>
      <c r="N25" s="40"/>
      <c r="O25" s="299"/>
      <c r="P25" s="72"/>
      <c r="Q25" s="298"/>
      <c r="R25" s="40"/>
      <c r="S25" s="299"/>
      <c r="T25" s="295">
        <f t="shared" si="0"/>
        <v>6</v>
      </c>
      <c r="U25" s="296">
        <f t="shared" si="0"/>
        <v>4443</v>
      </c>
      <c r="V25" s="37">
        <v>16</v>
      </c>
    </row>
    <row r="26" spans="1:22" ht="16.5" x14ac:dyDescent="0.25">
      <c r="A26" s="290">
        <v>17</v>
      </c>
      <c r="B26" s="572" t="s">
        <v>530</v>
      </c>
      <c r="C26" s="573" t="s">
        <v>511</v>
      </c>
      <c r="D26" s="72">
        <v>6</v>
      </c>
      <c r="E26" s="39">
        <v>3256</v>
      </c>
      <c r="F26" s="40"/>
      <c r="G26" s="299"/>
      <c r="H26" s="72"/>
      <c r="I26" s="298"/>
      <c r="J26" s="40"/>
      <c r="K26" s="299"/>
      <c r="L26" s="72"/>
      <c r="M26" s="298"/>
      <c r="N26" s="40"/>
      <c r="O26" s="299"/>
      <c r="P26" s="72"/>
      <c r="Q26" s="298"/>
      <c r="R26" s="40"/>
      <c r="S26" s="299"/>
      <c r="T26" s="295">
        <f t="shared" si="0"/>
        <v>6</v>
      </c>
      <c r="U26" s="296">
        <f t="shared" si="0"/>
        <v>3256</v>
      </c>
      <c r="V26" s="37">
        <v>17</v>
      </c>
    </row>
    <row r="27" spans="1:22" ht="16.5" x14ac:dyDescent="0.25">
      <c r="A27" s="290">
        <v>18</v>
      </c>
      <c r="B27" s="571" t="s">
        <v>473</v>
      </c>
      <c r="C27" s="227" t="s">
        <v>69</v>
      </c>
      <c r="D27" s="72">
        <v>6</v>
      </c>
      <c r="E27" s="39">
        <v>2512</v>
      </c>
      <c r="F27" s="40"/>
      <c r="G27" s="299"/>
      <c r="H27" s="72"/>
      <c r="I27" s="298"/>
      <c r="J27" s="40"/>
      <c r="K27" s="299"/>
      <c r="L27" s="72"/>
      <c r="M27" s="298"/>
      <c r="N27" s="40"/>
      <c r="O27" s="299"/>
      <c r="P27" s="72"/>
      <c r="Q27" s="298"/>
      <c r="R27" s="40"/>
      <c r="S27" s="299"/>
      <c r="T27" s="295">
        <f t="shared" si="0"/>
        <v>6</v>
      </c>
      <c r="U27" s="296">
        <f t="shared" si="0"/>
        <v>2512</v>
      </c>
      <c r="V27" s="37">
        <v>18</v>
      </c>
    </row>
    <row r="28" spans="1:22" ht="16.5" x14ac:dyDescent="0.25">
      <c r="A28" s="290">
        <v>19</v>
      </c>
      <c r="B28" s="571" t="s">
        <v>531</v>
      </c>
      <c r="C28" s="227" t="s">
        <v>403</v>
      </c>
      <c r="D28" s="72">
        <v>7</v>
      </c>
      <c r="E28" s="39">
        <v>3111</v>
      </c>
      <c r="F28" s="40"/>
      <c r="G28" s="299"/>
      <c r="H28" s="72"/>
      <c r="I28" s="298"/>
      <c r="J28" s="40"/>
      <c r="K28" s="299"/>
      <c r="L28" s="72"/>
      <c r="M28" s="298"/>
      <c r="N28" s="40"/>
      <c r="O28" s="299"/>
      <c r="P28" s="72"/>
      <c r="Q28" s="298"/>
      <c r="R28" s="40"/>
      <c r="S28" s="299"/>
      <c r="T28" s="295">
        <f t="shared" si="0"/>
        <v>7</v>
      </c>
      <c r="U28" s="296">
        <f t="shared" si="0"/>
        <v>3111</v>
      </c>
      <c r="V28" s="37">
        <v>19</v>
      </c>
    </row>
    <row r="29" spans="1:22" ht="16.5" x14ac:dyDescent="0.25">
      <c r="A29" s="290">
        <v>20</v>
      </c>
      <c r="B29" s="572" t="s">
        <v>532</v>
      </c>
      <c r="C29" s="573" t="s">
        <v>512</v>
      </c>
      <c r="D29" s="72">
        <v>7</v>
      </c>
      <c r="E29" s="39">
        <v>1861</v>
      </c>
      <c r="F29" s="40"/>
      <c r="G29" s="299"/>
      <c r="H29" s="72"/>
      <c r="I29" s="298"/>
      <c r="J29" s="40"/>
      <c r="K29" s="299"/>
      <c r="L29" s="72"/>
      <c r="M29" s="298"/>
      <c r="N29" s="40"/>
      <c r="O29" s="299"/>
      <c r="P29" s="72"/>
      <c r="Q29" s="298"/>
      <c r="R29" s="40"/>
      <c r="S29" s="299"/>
      <c r="T29" s="295">
        <f t="shared" si="0"/>
        <v>7</v>
      </c>
      <c r="U29" s="296">
        <f t="shared" si="0"/>
        <v>1861</v>
      </c>
      <c r="V29" s="37">
        <v>20</v>
      </c>
    </row>
    <row r="30" spans="1:22" ht="16.5" x14ac:dyDescent="0.25">
      <c r="A30" s="290">
        <v>21</v>
      </c>
      <c r="B30" s="571" t="s">
        <v>533</v>
      </c>
      <c r="C30" s="44" t="s">
        <v>511</v>
      </c>
      <c r="D30" s="72">
        <v>7</v>
      </c>
      <c r="E30" s="39">
        <v>1115</v>
      </c>
      <c r="F30" s="40"/>
      <c r="G30" s="299"/>
      <c r="H30" s="72"/>
      <c r="I30" s="298"/>
      <c r="J30" s="40"/>
      <c r="K30" s="299"/>
      <c r="L30" s="72"/>
      <c r="M30" s="298"/>
      <c r="N30" s="40"/>
      <c r="O30" s="299"/>
      <c r="P30" s="72"/>
      <c r="Q30" s="298"/>
      <c r="R30" s="40"/>
      <c r="S30" s="299"/>
      <c r="T30" s="295">
        <f t="shared" si="0"/>
        <v>7</v>
      </c>
      <c r="U30" s="296">
        <f t="shared" si="0"/>
        <v>1115</v>
      </c>
      <c r="V30" s="37">
        <v>21</v>
      </c>
    </row>
    <row r="31" spans="1:22" ht="16.5" x14ac:dyDescent="0.25">
      <c r="A31" s="290">
        <v>22</v>
      </c>
      <c r="B31" s="572" t="s">
        <v>534</v>
      </c>
      <c r="C31" s="573" t="s">
        <v>515</v>
      </c>
      <c r="D31" s="72">
        <v>8</v>
      </c>
      <c r="E31" s="39">
        <v>1741</v>
      </c>
      <c r="F31" s="40"/>
      <c r="G31" s="299"/>
      <c r="H31" s="72"/>
      <c r="I31" s="298"/>
      <c r="J31" s="40"/>
      <c r="K31" s="299"/>
      <c r="L31" s="72"/>
      <c r="M31" s="298"/>
      <c r="N31" s="40"/>
      <c r="O31" s="299"/>
      <c r="P31" s="72"/>
      <c r="Q31" s="298"/>
      <c r="R31" s="40"/>
      <c r="S31" s="299"/>
      <c r="T31" s="295">
        <f t="shared" si="0"/>
        <v>8</v>
      </c>
      <c r="U31" s="296">
        <f t="shared" si="0"/>
        <v>1741</v>
      </c>
      <c r="V31" s="37">
        <v>22</v>
      </c>
    </row>
    <row r="32" spans="1:22" ht="16.5" x14ac:dyDescent="0.25">
      <c r="A32" s="290">
        <v>23</v>
      </c>
      <c r="B32" s="571" t="s">
        <v>535</v>
      </c>
      <c r="C32" s="227" t="s">
        <v>512</v>
      </c>
      <c r="D32" s="72">
        <v>8</v>
      </c>
      <c r="E32" s="39">
        <v>1561</v>
      </c>
      <c r="F32" s="40"/>
      <c r="G32" s="299"/>
      <c r="H32" s="72"/>
      <c r="I32" s="298"/>
      <c r="J32" s="40"/>
      <c r="K32" s="299"/>
      <c r="L32" s="72"/>
      <c r="M32" s="298"/>
      <c r="N32" s="40"/>
      <c r="O32" s="299"/>
      <c r="P32" s="72"/>
      <c r="Q32" s="298"/>
      <c r="R32" s="40"/>
      <c r="S32" s="299"/>
      <c r="T32" s="295">
        <f t="shared" si="0"/>
        <v>8</v>
      </c>
      <c r="U32" s="296">
        <f t="shared" si="0"/>
        <v>1561</v>
      </c>
      <c r="V32" s="37">
        <v>23</v>
      </c>
    </row>
    <row r="33" spans="1:22" ht="16.5" x14ac:dyDescent="0.25">
      <c r="A33" s="290">
        <v>24</v>
      </c>
      <c r="B33" s="571" t="s">
        <v>536</v>
      </c>
      <c r="C33" s="227" t="s">
        <v>515</v>
      </c>
      <c r="D33" s="72">
        <v>8</v>
      </c>
      <c r="E33" s="39">
        <v>600</v>
      </c>
      <c r="F33" s="40"/>
      <c r="G33" s="299"/>
      <c r="H33" s="72"/>
      <c r="I33" s="298"/>
      <c r="J33" s="40"/>
      <c r="K33" s="299"/>
      <c r="L33" s="72"/>
      <c r="M33" s="298"/>
      <c r="N33" s="40"/>
      <c r="O33" s="299"/>
      <c r="P33" s="72"/>
      <c r="Q33" s="298"/>
      <c r="R33" s="40"/>
      <c r="S33" s="299"/>
      <c r="T33" s="295">
        <f t="shared" si="0"/>
        <v>8</v>
      </c>
      <c r="U33" s="296">
        <f t="shared" si="0"/>
        <v>600</v>
      </c>
      <c r="V33" s="37">
        <v>24</v>
      </c>
    </row>
    <row r="34" spans="1:22" ht="16.5" x14ac:dyDescent="0.25">
      <c r="A34" s="290">
        <v>25</v>
      </c>
      <c r="B34" s="43"/>
      <c r="C34" s="297"/>
      <c r="D34" s="72"/>
      <c r="E34" s="298"/>
      <c r="F34" s="40"/>
      <c r="G34" s="299"/>
      <c r="H34" s="72"/>
      <c r="I34" s="298"/>
      <c r="J34" s="40"/>
      <c r="K34" s="299"/>
      <c r="L34" s="72"/>
      <c r="M34" s="298"/>
      <c r="N34" s="40"/>
      <c r="O34" s="299"/>
      <c r="P34" s="72"/>
      <c r="Q34" s="298"/>
      <c r="R34" s="40"/>
      <c r="S34" s="299"/>
      <c r="T34" s="295" t="str">
        <f t="shared" si="0"/>
        <v/>
      </c>
      <c r="U34" s="296" t="str">
        <f t="shared" si="0"/>
        <v/>
      </c>
      <c r="V34" s="37" t="str">
        <f t="shared" ref="V34:V39" si="1">IF(ISNUMBER(AB34)=TRUE,AB34,"")</f>
        <v/>
      </c>
    </row>
    <row r="35" spans="1:22" ht="16.5" x14ac:dyDescent="0.25">
      <c r="A35" s="290">
        <v>26</v>
      </c>
      <c r="B35" s="43"/>
      <c r="C35" s="44"/>
      <c r="D35" s="72"/>
      <c r="E35" s="298"/>
      <c r="F35" s="40"/>
      <c r="G35" s="299"/>
      <c r="H35" s="72"/>
      <c r="I35" s="298"/>
      <c r="J35" s="40"/>
      <c r="K35" s="299"/>
      <c r="L35" s="72"/>
      <c r="M35" s="298"/>
      <c r="N35" s="40"/>
      <c r="O35" s="299"/>
      <c r="P35" s="72"/>
      <c r="Q35" s="298"/>
      <c r="R35" s="40"/>
      <c r="S35" s="299"/>
      <c r="T35" s="295" t="str">
        <f t="shared" si="0"/>
        <v/>
      </c>
      <c r="U35" s="296" t="str">
        <f t="shared" si="0"/>
        <v/>
      </c>
      <c r="V35" s="37" t="str">
        <f t="shared" si="1"/>
        <v/>
      </c>
    </row>
    <row r="36" spans="1:22" ht="16.5" x14ac:dyDescent="0.25">
      <c r="A36" s="290">
        <v>27</v>
      </c>
      <c r="B36" s="43"/>
      <c r="C36" s="297"/>
      <c r="D36" s="72"/>
      <c r="E36" s="298"/>
      <c r="F36" s="40"/>
      <c r="G36" s="299"/>
      <c r="H36" s="72"/>
      <c r="I36" s="298"/>
      <c r="J36" s="40"/>
      <c r="K36" s="299"/>
      <c r="L36" s="72"/>
      <c r="M36" s="298"/>
      <c r="N36" s="40"/>
      <c r="O36" s="299"/>
      <c r="P36" s="72"/>
      <c r="Q36" s="298"/>
      <c r="R36" s="40"/>
      <c r="S36" s="299"/>
      <c r="T36" s="295" t="str">
        <f t="shared" si="0"/>
        <v/>
      </c>
      <c r="U36" s="296" t="str">
        <f t="shared" si="0"/>
        <v/>
      </c>
      <c r="V36" s="37" t="str">
        <f t="shared" si="1"/>
        <v/>
      </c>
    </row>
    <row r="37" spans="1:22" ht="16.5" x14ac:dyDescent="0.25">
      <c r="A37" s="290">
        <v>28</v>
      </c>
      <c r="B37" s="43"/>
      <c r="C37" s="297"/>
      <c r="D37" s="72"/>
      <c r="E37" s="298"/>
      <c r="F37" s="40"/>
      <c r="G37" s="299"/>
      <c r="H37" s="72"/>
      <c r="I37" s="298"/>
      <c r="J37" s="40"/>
      <c r="K37" s="299"/>
      <c r="L37" s="72"/>
      <c r="M37" s="298"/>
      <c r="N37" s="40"/>
      <c r="O37" s="299"/>
      <c r="P37" s="72"/>
      <c r="Q37" s="298"/>
      <c r="R37" s="40"/>
      <c r="S37" s="299"/>
      <c r="T37" s="295" t="str">
        <f t="shared" si="0"/>
        <v/>
      </c>
      <c r="U37" s="296" t="str">
        <f t="shared" si="0"/>
        <v/>
      </c>
      <c r="V37" s="37" t="str">
        <f t="shared" si="1"/>
        <v/>
      </c>
    </row>
    <row r="38" spans="1:22" ht="16.5" x14ac:dyDescent="0.25">
      <c r="A38" s="290">
        <v>29</v>
      </c>
      <c r="B38" s="43"/>
      <c r="C38" s="44"/>
      <c r="D38" s="72"/>
      <c r="E38" s="298"/>
      <c r="F38" s="40"/>
      <c r="G38" s="299"/>
      <c r="H38" s="72"/>
      <c r="I38" s="298"/>
      <c r="J38" s="40"/>
      <c r="K38" s="299"/>
      <c r="L38" s="72"/>
      <c r="M38" s="298"/>
      <c r="N38" s="40"/>
      <c r="O38" s="299"/>
      <c r="P38" s="72"/>
      <c r="Q38" s="298"/>
      <c r="R38" s="40"/>
      <c r="S38" s="299"/>
      <c r="T38" s="295" t="str">
        <f t="shared" si="0"/>
        <v/>
      </c>
      <c r="U38" s="296" t="str">
        <f t="shared" si="0"/>
        <v/>
      </c>
      <c r="V38" s="37" t="str">
        <f t="shared" si="1"/>
        <v/>
      </c>
    </row>
    <row r="39" spans="1:22" ht="16.5" x14ac:dyDescent="0.25">
      <c r="A39" s="291"/>
      <c r="B39" s="43"/>
      <c r="C39" s="297"/>
      <c r="D39" s="72"/>
      <c r="E39" s="298"/>
      <c r="F39" s="40"/>
      <c r="G39" s="299"/>
      <c r="H39" s="72"/>
      <c r="I39" s="298"/>
      <c r="J39" s="40"/>
      <c r="K39" s="299"/>
      <c r="L39" s="72"/>
      <c r="M39" s="298"/>
      <c r="N39" s="40"/>
      <c r="O39" s="299"/>
      <c r="P39" s="72"/>
      <c r="Q39" s="298"/>
      <c r="R39" s="40"/>
      <c r="S39" s="299"/>
      <c r="T39" s="295" t="str">
        <f t="shared" si="0"/>
        <v/>
      </c>
      <c r="U39" s="296" t="str">
        <f t="shared" si="0"/>
        <v/>
      </c>
      <c r="V39" s="37" t="str">
        <f t="shared" si="1"/>
        <v/>
      </c>
    </row>
    <row r="40" spans="1:22" ht="16.5" thickBot="1" x14ac:dyDescent="0.3">
      <c r="A40" s="279"/>
      <c r="B40" s="283"/>
      <c r="C40" s="281"/>
      <c r="D40" s="282"/>
      <c r="E40" s="279"/>
      <c r="F40" s="282"/>
      <c r="G40" s="279"/>
      <c r="H40" s="282"/>
      <c r="I40" s="279"/>
      <c r="J40" s="282"/>
      <c r="K40" s="279"/>
      <c r="L40" s="282"/>
      <c r="M40" s="284"/>
      <c r="N40" s="282"/>
      <c r="O40" s="279"/>
      <c r="P40" s="282"/>
      <c r="Q40" s="279"/>
      <c r="R40" s="282"/>
      <c r="S40" s="279"/>
      <c r="T40" s="4"/>
      <c r="U40" s="4"/>
      <c r="V40" s="279"/>
    </row>
    <row r="41" spans="1:22" ht="16.5" thickTop="1" x14ac:dyDescent="0.25">
      <c r="A41" s="278"/>
      <c r="M41" s="278"/>
    </row>
  </sheetData>
  <mergeCells count="23">
    <mergeCell ref="P6:Q6"/>
    <mergeCell ref="R6:S6"/>
    <mergeCell ref="F6:G6"/>
    <mergeCell ref="H6:I6"/>
    <mergeCell ref="J6:K6"/>
    <mergeCell ref="L6:M6"/>
    <mergeCell ref="N6:O6"/>
    <mergeCell ref="A5:A7"/>
    <mergeCell ref="B5:B7"/>
    <mergeCell ref="C5:C7"/>
    <mergeCell ref="D5:E5"/>
    <mergeCell ref="B1:E1"/>
    <mergeCell ref="A2:V2"/>
    <mergeCell ref="A3:V3"/>
    <mergeCell ref="F5:G5"/>
    <mergeCell ref="H5:I5"/>
    <mergeCell ref="J5:K5"/>
    <mergeCell ref="L5:M5"/>
    <mergeCell ref="N5:O5"/>
    <mergeCell ref="P5:Q5"/>
    <mergeCell ref="R5:S5"/>
    <mergeCell ref="T5:V6"/>
    <mergeCell ref="D6:E6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39" xr:uid="{00000000-0002-0000-0700-000000000000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1"/>
  <dimension ref="A1:Q24"/>
  <sheetViews>
    <sheetView zoomScale="90" zoomScaleNormal="90" workbookViewId="0">
      <selection activeCell="G18" sqref="G18"/>
    </sheetView>
  </sheetViews>
  <sheetFormatPr defaultRowHeight="15.75" x14ac:dyDescent="0.25"/>
  <cols>
    <col min="1" max="1" width="4" customWidth="1"/>
    <col min="2" max="2" width="22.375" customWidth="1"/>
    <col min="3" max="3" width="5" customWidth="1"/>
    <col min="4" max="4" width="8.25" customWidth="1"/>
    <col min="5" max="5" width="5" customWidth="1"/>
    <col min="6" max="6" width="8.25" customWidth="1"/>
    <col min="7" max="7" width="5" customWidth="1"/>
    <col min="8" max="8" width="8.25" customWidth="1"/>
    <col min="9" max="9" width="5" customWidth="1"/>
    <col min="10" max="10" width="8.25" customWidth="1"/>
    <col min="11" max="11" width="5" customWidth="1"/>
    <col min="12" max="12" width="8.25" customWidth="1"/>
    <col min="13" max="13" width="5.125" customWidth="1"/>
    <col min="14" max="14" width="8.25" customWidth="1"/>
    <col min="15" max="15" width="5.5" customWidth="1"/>
    <col min="16" max="16" width="9.625" customWidth="1"/>
    <col min="17" max="17" width="8.75" bestFit="1" customWidth="1"/>
  </cols>
  <sheetData>
    <row r="1" spans="1:17" ht="34.5" customHeight="1" x14ac:dyDescent="0.25">
      <c r="A1" s="49"/>
      <c r="B1" s="749" t="s">
        <v>53</v>
      </c>
      <c r="C1" s="749"/>
      <c r="D1" s="749"/>
      <c r="E1" s="749"/>
    </row>
    <row r="2" spans="1:17" ht="23.25" x14ac:dyDescent="0.35">
      <c r="A2" s="49"/>
      <c r="C2" s="139"/>
      <c r="D2" s="139"/>
      <c r="E2" s="139"/>
      <c r="F2" s="139"/>
      <c r="G2" s="140"/>
      <c r="H2" s="139"/>
      <c r="I2" s="139"/>
      <c r="J2" s="139"/>
    </row>
    <row r="3" spans="1:17" ht="15.75" customHeight="1" x14ac:dyDescent="0.25">
      <c r="A3" s="750" t="s">
        <v>99</v>
      </c>
      <c r="B3" s="750"/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  <c r="N3" s="750"/>
      <c r="O3" s="750"/>
      <c r="P3" s="750"/>
      <c r="Q3" s="750"/>
    </row>
    <row r="4" spans="1:17" ht="15.75" customHeight="1" x14ac:dyDescent="0.25">
      <c r="A4" s="750" t="s">
        <v>19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</row>
    <row r="5" spans="1:17" ht="16.5" thickBot="1" x14ac:dyDescent="0.3">
      <c r="A5" s="49"/>
    </row>
    <row r="6" spans="1:17" ht="18.75" thickTop="1" x14ac:dyDescent="0.25">
      <c r="A6" s="756" t="s">
        <v>2</v>
      </c>
      <c r="B6" s="759" t="s">
        <v>4</v>
      </c>
      <c r="C6" s="754" t="s">
        <v>5</v>
      </c>
      <c r="D6" s="755"/>
      <c r="E6" s="752" t="s">
        <v>6</v>
      </c>
      <c r="F6" s="753"/>
      <c r="G6" s="754" t="s">
        <v>7</v>
      </c>
      <c r="H6" s="755"/>
      <c r="I6" s="752" t="s">
        <v>8</v>
      </c>
      <c r="J6" s="753"/>
      <c r="K6" s="754" t="s">
        <v>9</v>
      </c>
      <c r="L6" s="755"/>
      <c r="M6" s="752" t="s">
        <v>10</v>
      </c>
      <c r="N6" s="753"/>
      <c r="O6" s="776" t="s">
        <v>13</v>
      </c>
      <c r="P6" s="771"/>
      <c r="Q6" s="772"/>
    </row>
    <row r="7" spans="1:17" ht="39" customHeight="1" x14ac:dyDescent="0.25">
      <c r="A7" s="757"/>
      <c r="B7" s="760"/>
      <c r="C7" s="738" t="s">
        <v>93</v>
      </c>
      <c r="D7" s="739"/>
      <c r="E7" s="740" t="s">
        <v>94</v>
      </c>
      <c r="F7" s="741"/>
      <c r="G7" s="747" t="s">
        <v>95</v>
      </c>
      <c r="H7" s="748"/>
      <c r="I7" s="740" t="s">
        <v>96</v>
      </c>
      <c r="J7" s="741"/>
      <c r="K7" s="742" t="s">
        <v>97</v>
      </c>
      <c r="L7" s="743"/>
      <c r="M7" s="740" t="s">
        <v>98</v>
      </c>
      <c r="N7" s="741"/>
      <c r="O7" s="777"/>
      <c r="P7" s="774"/>
      <c r="Q7" s="775"/>
    </row>
    <row r="8" spans="1:17" x14ac:dyDescent="0.25">
      <c r="A8" s="758"/>
      <c r="B8" s="761"/>
      <c r="C8" s="50"/>
      <c r="D8" s="51"/>
      <c r="E8" s="52"/>
      <c r="F8" s="53"/>
      <c r="G8" s="54"/>
      <c r="H8" s="55"/>
      <c r="I8" s="52"/>
      <c r="J8" s="53"/>
      <c r="K8" s="54"/>
      <c r="L8" s="55"/>
      <c r="M8" s="52" t="s">
        <v>39</v>
      </c>
      <c r="N8" s="53"/>
      <c r="O8" s="54"/>
      <c r="P8" s="56"/>
      <c r="Q8" s="57"/>
    </row>
    <row r="9" spans="1:17" x14ac:dyDescent="0.25">
      <c r="A9" s="13"/>
      <c r="B9" s="58"/>
      <c r="C9" s="50" t="s">
        <v>14</v>
      </c>
      <c r="D9" s="51" t="s">
        <v>15</v>
      </c>
      <c r="E9" s="59" t="s">
        <v>14</v>
      </c>
      <c r="F9" s="60" t="s">
        <v>15</v>
      </c>
      <c r="G9" s="50" t="s">
        <v>14</v>
      </c>
      <c r="H9" s="51" t="s">
        <v>15</v>
      </c>
      <c r="I9" s="59" t="s">
        <v>14</v>
      </c>
      <c r="J9" s="60" t="s">
        <v>15</v>
      </c>
      <c r="K9" s="50" t="s">
        <v>14</v>
      </c>
      <c r="L9" s="51" t="s">
        <v>15</v>
      </c>
      <c r="M9" s="59" t="s">
        <v>14</v>
      </c>
      <c r="N9" s="60" t="s">
        <v>15</v>
      </c>
      <c r="O9" s="50" t="s">
        <v>14</v>
      </c>
      <c r="P9" s="61" t="s">
        <v>16</v>
      </c>
      <c r="Q9" s="62" t="s">
        <v>17</v>
      </c>
    </row>
    <row r="10" spans="1:17" ht="16.5" thickBot="1" x14ac:dyDescent="0.3">
      <c r="A10" s="23"/>
      <c r="B10" s="63"/>
      <c r="C10" s="64"/>
      <c r="D10" s="65"/>
      <c r="E10" s="64"/>
      <c r="F10" s="66"/>
      <c r="G10" s="64"/>
      <c r="H10" s="65"/>
      <c r="I10" s="64"/>
      <c r="J10" s="66"/>
      <c r="K10" s="64"/>
      <c r="L10" s="65"/>
      <c r="M10" s="64"/>
      <c r="N10" s="66"/>
      <c r="O10" s="64"/>
      <c r="P10" s="67"/>
      <c r="Q10" s="30"/>
    </row>
    <row r="11" spans="1:17" ht="32.1" customHeight="1" thickTop="1" x14ac:dyDescent="0.25">
      <c r="A11" s="290">
        <v>1</v>
      </c>
      <c r="B11" s="674" t="s">
        <v>135</v>
      </c>
      <c r="C11" s="70">
        <v>1</v>
      </c>
      <c r="D11" s="34">
        <v>18588</v>
      </c>
      <c r="E11" s="68"/>
      <c r="F11" s="33"/>
      <c r="G11" s="70"/>
      <c r="H11" s="34"/>
      <c r="I11" s="68"/>
      <c r="J11" s="33"/>
      <c r="K11" s="70"/>
      <c r="L11" s="34"/>
      <c r="M11" s="68"/>
      <c r="N11" s="33"/>
      <c r="O11" s="89">
        <f>IF(ISNUMBER(C11)=TRUE,SUM(C11,E11,G11,I11,K11,M11),"")</f>
        <v>1</v>
      </c>
      <c r="P11" s="36">
        <f>IF(ISNUMBER(D11)=TRUE,SUM(D11,F11,H11,J11,L11,N11),"")</f>
        <v>18588</v>
      </c>
      <c r="Q11" s="37">
        <v>1</v>
      </c>
    </row>
    <row r="12" spans="1:17" ht="32.1" customHeight="1" x14ac:dyDescent="0.25">
      <c r="A12" s="290">
        <v>2</v>
      </c>
      <c r="B12" s="302" t="s">
        <v>83</v>
      </c>
      <c r="C12" s="40">
        <v>2</v>
      </c>
      <c r="D12" s="41">
        <v>16380</v>
      </c>
      <c r="E12" s="72"/>
      <c r="F12" s="39"/>
      <c r="G12" s="40"/>
      <c r="H12" s="41"/>
      <c r="I12" s="72"/>
      <c r="J12" s="39"/>
      <c r="K12" s="40"/>
      <c r="L12" s="41"/>
      <c r="M12" s="72"/>
      <c r="N12" s="39"/>
      <c r="O12" s="89">
        <f t="shared" ref="O12:O23" si="0">IF(ISNUMBER(C12)=TRUE,SUM(C12,E12,G12,I12,K12,M12),"")</f>
        <v>2</v>
      </c>
      <c r="P12" s="36">
        <f t="shared" ref="P12:P23" si="1">IF(ISNUMBER(D12)=TRUE,SUM(D12,F12,H12,J12,L12,N12),"")</f>
        <v>16380</v>
      </c>
      <c r="Q12" s="37">
        <v>2</v>
      </c>
    </row>
    <row r="13" spans="1:17" ht="32.1" customHeight="1" x14ac:dyDescent="0.25">
      <c r="A13" s="290">
        <v>3</v>
      </c>
      <c r="B13" s="302" t="s">
        <v>86</v>
      </c>
      <c r="C13" s="40">
        <v>3</v>
      </c>
      <c r="D13" s="41">
        <v>14757</v>
      </c>
      <c r="E13" s="72"/>
      <c r="F13" s="39"/>
      <c r="G13" s="40"/>
      <c r="H13" s="41"/>
      <c r="I13" s="72"/>
      <c r="J13" s="39"/>
      <c r="K13" s="40"/>
      <c r="L13" s="41"/>
      <c r="M13" s="72"/>
      <c r="N13" s="39"/>
      <c r="O13" s="89">
        <f t="shared" si="0"/>
        <v>3</v>
      </c>
      <c r="P13" s="36">
        <f t="shared" si="1"/>
        <v>14757</v>
      </c>
      <c r="Q13" s="37">
        <v>3</v>
      </c>
    </row>
    <row r="14" spans="1:17" ht="32.1" customHeight="1" x14ac:dyDescent="0.25">
      <c r="A14" s="290">
        <v>4</v>
      </c>
      <c r="B14" s="302" t="s">
        <v>64</v>
      </c>
      <c r="C14" s="40">
        <v>4</v>
      </c>
      <c r="D14" s="41">
        <v>17873.3</v>
      </c>
      <c r="E14" s="72"/>
      <c r="F14" s="39"/>
      <c r="G14" s="40"/>
      <c r="H14" s="41"/>
      <c r="I14" s="72"/>
      <c r="J14" s="39"/>
      <c r="K14" s="40"/>
      <c r="L14" s="41"/>
      <c r="M14" s="72"/>
      <c r="N14" s="39"/>
      <c r="O14" s="89">
        <f t="shared" si="0"/>
        <v>4</v>
      </c>
      <c r="P14" s="36">
        <f t="shared" si="1"/>
        <v>17873.3</v>
      </c>
      <c r="Q14" s="37">
        <v>4</v>
      </c>
    </row>
    <row r="15" spans="1:17" ht="32.1" customHeight="1" x14ac:dyDescent="0.25">
      <c r="A15" s="290">
        <v>5</v>
      </c>
      <c r="B15" s="302" t="s">
        <v>92</v>
      </c>
      <c r="C15" s="40">
        <v>5</v>
      </c>
      <c r="D15" s="41">
        <v>16520</v>
      </c>
      <c r="E15" s="72"/>
      <c r="F15" s="39"/>
      <c r="G15" s="40"/>
      <c r="H15" s="41"/>
      <c r="I15" s="72"/>
      <c r="J15" s="39"/>
      <c r="K15" s="40"/>
      <c r="L15" s="41"/>
      <c r="M15" s="72"/>
      <c r="N15" s="39"/>
      <c r="O15" s="89">
        <f t="shared" si="0"/>
        <v>5</v>
      </c>
      <c r="P15" s="36">
        <f t="shared" si="1"/>
        <v>16520</v>
      </c>
      <c r="Q15" s="37">
        <v>5</v>
      </c>
    </row>
    <row r="16" spans="1:17" ht="32.1" customHeight="1" x14ac:dyDescent="0.25">
      <c r="A16" s="290">
        <v>6</v>
      </c>
      <c r="B16" s="302" t="s">
        <v>88</v>
      </c>
      <c r="C16" s="40">
        <v>6</v>
      </c>
      <c r="D16" s="41">
        <v>11902</v>
      </c>
      <c r="E16" s="72"/>
      <c r="F16" s="39"/>
      <c r="G16" s="40"/>
      <c r="H16" s="41"/>
      <c r="I16" s="72"/>
      <c r="J16" s="39"/>
      <c r="K16" s="40"/>
      <c r="L16" s="41"/>
      <c r="M16" s="72"/>
      <c r="N16" s="39"/>
      <c r="O16" s="89">
        <f t="shared" si="0"/>
        <v>6</v>
      </c>
      <c r="P16" s="36">
        <f t="shared" si="1"/>
        <v>11902</v>
      </c>
      <c r="Q16" s="37">
        <v>6</v>
      </c>
    </row>
    <row r="17" spans="1:17" ht="32.1" customHeight="1" x14ac:dyDescent="0.25">
      <c r="A17" s="290">
        <v>7</v>
      </c>
      <c r="B17" s="302" t="s">
        <v>90</v>
      </c>
      <c r="C17" s="40">
        <v>7</v>
      </c>
      <c r="D17" s="41">
        <v>13770</v>
      </c>
      <c r="E17" s="72"/>
      <c r="F17" s="39"/>
      <c r="G17" s="40"/>
      <c r="H17" s="41"/>
      <c r="I17" s="72"/>
      <c r="J17" s="39"/>
      <c r="K17" s="40"/>
      <c r="L17" s="41"/>
      <c r="M17" s="72"/>
      <c r="N17" s="39"/>
      <c r="O17" s="89">
        <f t="shared" si="0"/>
        <v>7</v>
      </c>
      <c r="P17" s="36">
        <f t="shared" si="1"/>
        <v>13770</v>
      </c>
      <c r="Q17" s="37">
        <v>7</v>
      </c>
    </row>
    <row r="18" spans="1:17" ht="32.1" customHeight="1" x14ac:dyDescent="0.25">
      <c r="A18" s="290">
        <v>8</v>
      </c>
      <c r="B18" s="302" t="s">
        <v>82</v>
      </c>
      <c r="C18" s="40">
        <v>8</v>
      </c>
      <c r="D18" s="41">
        <v>11585</v>
      </c>
      <c r="E18" s="72"/>
      <c r="F18" s="39"/>
      <c r="G18" s="40"/>
      <c r="H18" s="41"/>
      <c r="I18" s="72"/>
      <c r="J18" s="39"/>
      <c r="K18" s="40"/>
      <c r="L18" s="41"/>
      <c r="M18" s="72"/>
      <c r="N18" s="39"/>
      <c r="O18" s="89">
        <f t="shared" si="0"/>
        <v>8</v>
      </c>
      <c r="P18" s="36">
        <f t="shared" si="1"/>
        <v>11585</v>
      </c>
      <c r="Q18" s="37">
        <v>8</v>
      </c>
    </row>
    <row r="19" spans="1:17" ht="32.1" customHeight="1" x14ac:dyDescent="0.25">
      <c r="A19" s="290">
        <v>9</v>
      </c>
      <c r="B19" s="302" t="s">
        <v>89</v>
      </c>
      <c r="C19" s="40">
        <v>9</v>
      </c>
      <c r="D19" s="41">
        <v>13227.8</v>
      </c>
      <c r="E19" s="72"/>
      <c r="F19" s="39"/>
      <c r="G19" s="40"/>
      <c r="H19" s="41"/>
      <c r="I19" s="72"/>
      <c r="J19" s="39"/>
      <c r="K19" s="40"/>
      <c r="L19" s="41"/>
      <c r="M19" s="72"/>
      <c r="N19" s="39"/>
      <c r="O19" s="89">
        <f t="shared" si="0"/>
        <v>9</v>
      </c>
      <c r="P19" s="36">
        <f t="shared" si="1"/>
        <v>13227.8</v>
      </c>
      <c r="Q19" s="37">
        <v>9</v>
      </c>
    </row>
    <row r="20" spans="1:17" ht="32.1" customHeight="1" x14ac:dyDescent="0.25">
      <c r="A20" s="290">
        <v>10</v>
      </c>
      <c r="B20" s="302" t="s">
        <v>87</v>
      </c>
      <c r="C20" s="40">
        <v>10</v>
      </c>
      <c r="D20" s="41">
        <v>10637</v>
      </c>
      <c r="E20" s="72"/>
      <c r="F20" s="39"/>
      <c r="G20" s="40"/>
      <c r="H20" s="41"/>
      <c r="I20" s="72"/>
      <c r="J20" s="39"/>
      <c r="K20" s="40"/>
      <c r="L20" s="41"/>
      <c r="M20" s="72"/>
      <c r="N20" s="39"/>
      <c r="O20" s="89">
        <f t="shared" si="0"/>
        <v>10</v>
      </c>
      <c r="P20" s="36">
        <f t="shared" si="1"/>
        <v>10637</v>
      </c>
      <c r="Q20" s="37">
        <v>10</v>
      </c>
    </row>
    <row r="21" spans="1:17" ht="32.1" customHeight="1" x14ac:dyDescent="0.25">
      <c r="A21" s="290">
        <v>11</v>
      </c>
      <c r="B21" s="302" t="s">
        <v>84</v>
      </c>
      <c r="C21" s="40">
        <v>11</v>
      </c>
      <c r="D21" s="41">
        <v>8210</v>
      </c>
      <c r="E21" s="72"/>
      <c r="F21" s="39"/>
      <c r="G21" s="40"/>
      <c r="H21" s="41"/>
      <c r="I21" s="72"/>
      <c r="J21" s="39"/>
      <c r="K21" s="40"/>
      <c r="L21" s="41"/>
      <c r="M21" s="72"/>
      <c r="N21" s="39"/>
      <c r="O21" s="89">
        <f t="shared" si="0"/>
        <v>11</v>
      </c>
      <c r="P21" s="36">
        <f t="shared" si="1"/>
        <v>8210</v>
      </c>
      <c r="Q21" s="37">
        <v>11</v>
      </c>
    </row>
    <row r="22" spans="1:17" ht="32.1" customHeight="1" x14ac:dyDescent="0.25">
      <c r="A22" s="290">
        <v>12</v>
      </c>
      <c r="B22" s="302" t="s">
        <v>85</v>
      </c>
      <c r="C22" s="40">
        <v>12</v>
      </c>
      <c r="D22" s="42">
        <v>6536</v>
      </c>
      <c r="E22" s="72"/>
      <c r="F22" s="73"/>
      <c r="G22" s="40"/>
      <c r="H22" s="42"/>
      <c r="I22" s="72"/>
      <c r="J22" s="73"/>
      <c r="K22" s="40"/>
      <c r="L22" s="42"/>
      <c r="M22" s="72"/>
      <c r="N22" s="73"/>
      <c r="O22" s="89">
        <f t="shared" si="0"/>
        <v>12</v>
      </c>
      <c r="P22" s="36">
        <f t="shared" si="1"/>
        <v>6536</v>
      </c>
      <c r="Q22" s="37">
        <v>12</v>
      </c>
    </row>
    <row r="23" spans="1:17" ht="32.1" customHeight="1" thickBot="1" x14ac:dyDescent="0.3">
      <c r="A23" s="290">
        <v>13</v>
      </c>
      <c r="B23" s="302" t="s">
        <v>91</v>
      </c>
      <c r="C23" s="46">
        <v>13</v>
      </c>
      <c r="D23" s="74">
        <v>7305</v>
      </c>
      <c r="E23" s="46"/>
      <c r="F23" s="74"/>
      <c r="G23" s="46"/>
      <c r="H23" s="74"/>
      <c r="I23" s="46"/>
      <c r="J23" s="74"/>
      <c r="K23" s="46"/>
      <c r="L23" s="74"/>
      <c r="M23" s="46"/>
      <c r="N23" s="74"/>
      <c r="O23" s="47">
        <f t="shared" si="0"/>
        <v>13</v>
      </c>
      <c r="P23" s="301">
        <f t="shared" si="1"/>
        <v>7305</v>
      </c>
      <c r="Q23" s="37">
        <v>13</v>
      </c>
    </row>
    <row r="24" spans="1:17" ht="16.5" thickTop="1" x14ac:dyDescent="0.25">
      <c r="P24" s="278"/>
    </row>
  </sheetData>
  <mergeCells count="18">
    <mergeCell ref="M7:N7"/>
    <mergeCell ref="A3:Q3"/>
    <mergeCell ref="A4:Q4"/>
    <mergeCell ref="O6:Q7"/>
    <mergeCell ref="B1:E1"/>
    <mergeCell ref="M6:N6"/>
    <mergeCell ref="K6:L6"/>
    <mergeCell ref="A6:A8"/>
    <mergeCell ref="B6:B8"/>
    <mergeCell ref="C6:D6"/>
    <mergeCell ref="E6:F6"/>
    <mergeCell ref="G6:H6"/>
    <mergeCell ref="I6:J6"/>
    <mergeCell ref="C7:D7"/>
    <mergeCell ref="E7:F7"/>
    <mergeCell ref="G7:H7"/>
    <mergeCell ref="I7:J7"/>
    <mergeCell ref="K7:L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23</vt:i4>
      </vt:variant>
      <vt:variant>
        <vt:lpstr>Imenovani rasponi</vt:lpstr>
      </vt:variant>
      <vt:variant>
        <vt:i4>14</vt:i4>
      </vt:variant>
    </vt:vector>
  </HeadingPairs>
  <TitlesOfParts>
    <vt:vector size="37" baseType="lpstr">
      <vt:lpstr>1. ML ekipno </vt:lpstr>
      <vt:lpstr>1. ML pojedinačno</vt:lpstr>
      <vt:lpstr>2. ML Istok ekipno</vt:lpstr>
      <vt:lpstr>2. ML Istok pojedinačno</vt:lpstr>
      <vt:lpstr>2. ML Zapad ekipno</vt:lpstr>
      <vt:lpstr>2. ML Zapad pojedinačno</vt:lpstr>
      <vt:lpstr>1. ML FEEDER-ekipno</vt:lpstr>
      <vt:lpstr>1. ML FEEDER-pojedinačno</vt:lpstr>
      <vt:lpstr>2. ML FEEDER-ekipno</vt:lpstr>
      <vt:lpstr>2. ML FEEDER-pojedinačno</vt:lpstr>
      <vt:lpstr>LIGA KADETI</vt:lpstr>
      <vt:lpstr>LIGA JUNIORI</vt:lpstr>
      <vt:lpstr>MASTERI</vt:lpstr>
      <vt:lpstr>VETERANI</vt:lpstr>
      <vt:lpstr>Juniorke Zona III</vt:lpstr>
      <vt:lpstr>Seniorke Zona III</vt:lpstr>
      <vt:lpstr>Juniori Zona III</vt:lpstr>
      <vt:lpstr>Seniori Zona III</vt:lpstr>
      <vt:lpstr>JUNIORKE KUP</vt:lpstr>
      <vt:lpstr>JUNIORI KUP</vt:lpstr>
      <vt:lpstr>SENIORKE KUP</vt:lpstr>
      <vt:lpstr>SENIORI KUP</vt:lpstr>
      <vt:lpstr>PRETKOLO</vt:lpstr>
      <vt:lpstr>'1. ML ekipno '!Podrucje_ispisa</vt:lpstr>
      <vt:lpstr>'1. ML pojedinačno'!Podrucje_ispisa</vt:lpstr>
      <vt:lpstr>'2. ML Istok ekipno'!Podrucje_ispisa</vt:lpstr>
      <vt:lpstr>'2. ML Istok pojedinačno'!Podrucje_ispisa</vt:lpstr>
      <vt:lpstr>'2. ML Zapad ekipno'!Podrucje_ispisa</vt:lpstr>
      <vt:lpstr>'2. ML Zapad pojedinačno'!Podrucje_ispisa</vt:lpstr>
      <vt:lpstr>'Juniori Zona III'!Podrucje_ispisa</vt:lpstr>
      <vt:lpstr>'Juniorke Zona III'!Podrucje_ispisa</vt:lpstr>
      <vt:lpstr>'LIGA JUNIORI'!Podrucje_ispisa</vt:lpstr>
      <vt:lpstr>'LIGA KADETI'!Podrucje_ispisa</vt:lpstr>
      <vt:lpstr>MASTERI!Podrucje_ispisa</vt:lpstr>
      <vt:lpstr>'Seniori Zona III'!Podrucje_ispisa</vt:lpstr>
      <vt:lpstr>'Seniorke Zona III'!Podrucje_ispisa</vt:lpstr>
      <vt:lpstr>VETERANI!Podrucje_ispisa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Ivica Jakupak</cp:lastModifiedBy>
  <cp:lastPrinted>2023-10-02T08:44:43Z</cp:lastPrinted>
  <dcterms:created xsi:type="dcterms:W3CDTF">2021-04-21T09:07:30Z</dcterms:created>
  <dcterms:modified xsi:type="dcterms:W3CDTF">2024-07-10T06:35:04Z</dcterms:modified>
</cp:coreProperties>
</file>