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updateLinks="always" codeName="ThisWorkbook"/>
  <mc:AlternateContent xmlns:mc="http://schemas.openxmlformats.org/markup-compatibility/2006">
    <mc:Choice Requires="x15">
      <x15ac:absPath xmlns:x15ac="http://schemas.microsoft.com/office/spreadsheetml/2010/11/ac" url="C:\Users\SSRDMZ-Međ.Žup\Documents\SSRDMŽ\Natjecateljska komisija\Dnevnici natjecanja\2025\Šaranska liga\"/>
    </mc:Choice>
  </mc:AlternateContent>
  <xr:revisionPtr revIDLastSave="0" documentId="8_{5CB70056-6911-4688-983E-EB9B3A28299D}" xr6:coauthVersionLast="47" xr6:coauthVersionMax="47" xr10:uidLastSave="{00000000-0000-0000-0000-000000000000}"/>
  <bookViews>
    <workbookView xWindow="-120" yWindow="-120" windowWidth="29040" windowHeight="15720" firstSheet="1" activeTab="5" xr2:uid="{11C6FCC6-50F1-40AF-8382-BAB5DB8DB0D1}"/>
  </bookViews>
  <sheets>
    <sheet name="Organizacija natjecanja" sheetId="1" r:id="rId1"/>
    <sheet name="Prijavnica" sheetId="2" r:id="rId2"/>
    <sheet name="Prijavnica COVID 19" sheetId="9" state="hidden" r:id="rId3"/>
    <sheet name="Prijava i izvlačenje brojeva" sheetId="3" r:id="rId4"/>
    <sheet name="Startne liste" sheetId="4" r:id="rId5"/>
    <sheet name="Dnevnik natjecanja" sheetId="5" r:id="rId6"/>
    <sheet name="Rezultati natjecanja" sheetId="10" state="hidden" r:id="rId7"/>
    <sheet name="Proglašenje rezultata" sheetId="12" r:id="rId8"/>
    <sheet name="Obračun ukupnog plasmana lige" sheetId="14" state="hidden" r:id="rId9"/>
    <sheet name="Zbirni plasman lige" sheetId="13" state="hidden" r:id="rId10"/>
  </sheets>
  <definedNames>
    <definedName name="_xlnm.Print_Area" localSheetId="8">'Obračun ukupnog plasmana lige'!$A$1:$R$23</definedName>
    <definedName name="_xlnm.Print_Area" localSheetId="0">'Organizacija natjecanja'!$B$1:$N$14</definedName>
    <definedName name="_xlnm.Print_Area" localSheetId="3">'Prijava i izvlačenje brojeva'!$A$1:$G$26</definedName>
    <definedName name="_xlnm.Print_Area" localSheetId="1">Prijavnica!$A$1:$I$63</definedName>
    <definedName name="_xlnm.Print_Area" localSheetId="2">'Prijavnica COVID 19'!$A$1:$I$63</definedName>
    <definedName name="_xlnm.Print_Area" localSheetId="4">'Startne liste'!$A$1:$F$990</definedName>
    <definedName name="_xlnm.Print_Area" localSheetId="9">'Zbirni plasman lige'!$A$1:$R$28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4" l="1"/>
  <c r="B17" i="13" s="1"/>
  <c r="A17" i="13" s="1"/>
  <c r="B18" i="14"/>
  <c r="B15" i="14"/>
  <c r="B20" i="13" s="1"/>
  <c r="A20" i="13" s="1"/>
  <c r="B9" i="14"/>
  <c r="B14" i="13" s="1"/>
  <c r="A14" i="13" s="1"/>
  <c r="B16" i="14"/>
  <c r="B10" i="14"/>
  <c r="B19" i="14"/>
  <c r="B24" i="13" s="1"/>
  <c r="A24" i="13" s="1"/>
  <c r="B13" i="14"/>
  <c r="B18" i="13" s="1"/>
  <c r="A18" i="13" s="1"/>
  <c r="B17" i="14"/>
  <c r="B22" i="13"/>
  <c r="A22" i="13" s="1"/>
  <c r="B14" i="14"/>
  <c r="B7" i="14"/>
  <c r="E7" i="14" s="1"/>
  <c r="Q7" i="14" s="1"/>
  <c r="B12" i="13"/>
  <c r="A12" i="13" s="1"/>
  <c r="B8" i="14"/>
  <c r="B13" i="13"/>
  <c r="A13" i="13"/>
  <c r="B6" i="14"/>
  <c r="B11" i="13" s="1"/>
  <c r="A11" i="13" s="1"/>
  <c r="B20" i="14"/>
  <c r="B21" i="14"/>
  <c r="B26" i="13" s="1"/>
  <c r="A26" i="13" s="1"/>
  <c r="B22" i="14"/>
  <c r="B27" i="13" s="1"/>
  <c r="A27" i="13" s="1"/>
  <c r="B23" i="14"/>
  <c r="D23" i="14" s="1"/>
  <c r="B28" i="13"/>
  <c r="A28" i="13" s="1"/>
  <c r="B11" i="14"/>
  <c r="C3" i="14"/>
  <c r="C8" i="13"/>
  <c r="R5" i="14"/>
  <c r="R10" i="13"/>
  <c r="A8" i="5"/>
  <c r="AH11" i="5"/>
  <c r="AO11" i="5" s="1"/>
  <c r="AH14" i="5"/>
  <c r="AO14" i="5" s="1"/>
  <c r="E8" i="10" s="1"/>
  <c r="D8" i="12" s="1"/>
  <c r="AH17" i="5"/>
  <c r="AO17" i="5" s="1"/>
  <c r="AH20" i="5"/>
  <c r="AO20" i="5"/>
  <c r="E5" i="10" s="1"/>
  <c r="D5" i="12" s="1"/>
  <c r="AH23" i="5"/>
  <c r="AO23" i="5" s="1"/>
  <c r="E10" i="10" s="1"/>
  <c r="D10" i="12" s="1"/>
  <c r="AH26" i="5"/>
  <c r="AH29" i="5"/>
  <c r="AH32" i="5"/>
  <c r="AH35" i="5"/>
  <c r="AO35" i="5" s="1"/>
  <c r="E17" i="10" s="1"/>
  <c r="D17" i="12" s="1"/>
  <c r="AH38" i="5"/>
  <c r="AO38" i="5" s="1"/>
  <c r="E16" i="10" s="1"/>
  <c r="D16" i="12" s="1"/>
  <c r="AH41" i="5"/>
  <c r="AO41" i="5" s="1"/>
  <c r="E12" i="10" s="1"/>
  <c r="D12" i="12" s="1"/>
  <c r="AH44" i="5"/>
  <c r="AO44" i="5" s="1"/>
  <c r="E13" i="10" s="1"/>
  <c r="D13" i="12" s="1"/>
  <c r="AH47" i="5"/>
  <c r="AO47" i="5" s="1"/>
  <c r="E11" i="10" s="1"/>
  <c r="D11" i="12" s="1"/>
  <c r="AH50" i="5"/>
  <c r="AO50" i="5" s="1"/>
  <c r="E19" i="10" s="1"/>
  <c r="D19" i="12" s="1"/>
  <c r="AH53" i="5"/>
  <c r="AO53" i="5" s="1"/>
  <c r="E20" i="10" s="1"/>
  <c r="D20" i="12" s="1"/>
  <c r="AH56" i="5"/>
  <c r="AH59" i="5"/>
  <c r="AO59" i="5" s="1"/>
  <c r="E22" i="10" s="1"/>
  <c r="D22" i="12" s="1"/>
  <c r="AH8" i="5"/>
  <c r="AO8" i="5"/>
  <c r="H99" i="5"/>
  <c r="C31" i="12" s="1"/>
  <c r="H97" i="5"/>
  <c r="C29" i="12" s="1"/>
  <c r="A1" i="12"/>
  <c r="S1" i="5"/>
  <c r="AN10" i="5"/>
  <c r="AN13" i="5"/>
  <c r="AN16" i="5"/>
  <c r="AN19" i="5"/>
  <c r="AN22" i="5"/>
  <c r="AN25" i="5"/>
  <c r="AN28" i="5"/>
  <c r="AN31" i="5"/>
  <c r="AN34" i="5"/>
  <c r="AN37" i="5"/>
  <c r="AN40" i="5"/>
  <c r="AN43" i="5"/>
  <c r="AN46" i="5"/>
  <c r="AN49" i="5"/>
  <c r="AN52" i="5"/>
  <c r="AN55" i="5"/>
  <c r="AN58" i="5"/>
  <c r="AN61" i="5"/>
  <c r="AM10" i="5"/>
  <c r="AM13" i="5"/>
  <c r="AM16" i="5"/>
  <c r="AM19" i="5"/>
  <c r="AM22" i="5"/>
  <c r="AM25" i="5"/>
  <c r="AM28" i="5"/>
  <c r="AM31" i="5"/>
  <c r="AM34" i="5"/>
  <c r="AM37" i="5"/>
  <c r="AM40" i="5"/>
  <c r="AM43" i="5"/>
  <c r="AM46" i="5"/>
  <c r="AM49" i="5"/>
  <c r="AM52" i="5"/>
  <c r="AM55" i="5"/>
  <c r="AM58" i="5"/>
  <c r="AM61" i="5"/>
  <c r="AL10" i="5"/>
  <c r="AL13" i="5"/>
  <c r="AL16" i="5"/>
  <c r="AL19" i="5"/>
  <c r="AL22" i="5"/>
  <c r="AL25" i="5"/>
  <c r="AL28" i="5"/>
  <c r="AL31" i="5"/>
  <c r="AL34" i="5"/>
  <c r="AL37" i="5"/>
  <c r="AL40" i="5"/>
  <c r="AL43" i="5"/>
  <c r="AL46" i="5"/>
  <c r="AL49" i="5"/>
  <c r="AL52" i="5"/>
  <c r="AL55" i="5"/>
  <c r="AL58" i="5"/>
  <c r="AL61" i="5"/>
  <c r="E4" i="9"/>
  <c r="A2" i="9"/>
  <c r="H1" i="3"/>
  <c r="E63" i="5"/>
  <c r="AH63" i="5"/>
  <c r="S63" i="5"/>
  <c r="B8" i="5"/>
  <c r="B59" i="5"/>
  <c r="AP59" i="5"/>
  <c r="B56" i="5"/>
  <c r="AM56" i="5" s="1"/>
  <c r="C21" i="10" s="1"/>
  <c r="B21" i="12" s="1"/>
  <c r="B53" i="5"/>
  <c r="AP53" i="5" s="1"/>
  <c r="B50" i="5"/>
  <c r="AM50" i="5" s="1"/>
  <c r="C19" i="10" s="1"/>
  <c r="B19" i="12" s="1"/>
  <c r="B47" i="5"/>
  <c r="AM47" i="5" s="1"/>
  <c r="C11" i="10" s="1"/>
  <c r="B11" i="12" s="1"/>
  <c r="B44" i="5"/>
  <c r="AM44" i="5" s="1"/>
  <c r="C13" i="10" s="1"/>
  <c r="B13" i="12" s="1"/>
  <c r="B41" i="5"/>
  <c r="AP41" i="5"/>
  <c r="B38" i="5"/>
  <c r="B35" i="5"/>
  <c r="AP35" i="5"/>
  <c r="B32" i="5"/>
  <c r="AP32" i="5" s="1"/>
  <c r="B29" i="5"/>
  <c r="AP29" i="5" s="1"/>
  <c r="B26" i="5"/>
  <c r="AP26" i="5" s="1"/>
  <c r="B23" i="5"/>
  <c r="AM23" i="5"/>
  <c r="C10" i="10"/>
  <c r="B20" i="5"/>
  <c r="E14" i="14" s="1"/>
  <c r="B17" i="5"/>
  <c r="B14" i="5"/>
  <c r="B11" i="5"/>
  <c r="AP11" i="5"/>
  <c r="A59" i="5"/>
  <c r="A56" i="5"/>
  <c r="A53" i="5"/>
  <c r="A50" i="5"/>
  <c r="A47" i="5"/>
  <c r="A44" i="5"/>
  <c r="A41" i="5"/>
  <c r="A38" i="5"/>
  <c r="A35" i="5"/>
  <c r="A32" i="5"/>
  <c r="A29" i="5"/>
  <c r="A26" i="5"/>
  <c r="A23" i="5"/>
  <c r="A20" i="5"/>
  <c r="A17" i="5"/>
  <c r="A14" i="5"/>
  <c r="A11" i="5"/>
  <c r="AG2" i="5"/>
  <c r="AQ59" i="5"/>
  <c r="AR59" i="5" s="1"/>
  <c r="AQ56" i="5"/>
  <c r="AO56" i="5"/>
  <c r="E21" i="10" s="1"/>
  <c r="D21" i="12" s="1"/>
  <c r="AQ53" i="5"/>
  <c r="AR53" i="5"/>
  <c r="AQ50" i="5"/>
  <c r="AR50" i="5"/>
  <c r="AQ47" i="5"/>
  <c r="AR47" i="5" s="1"/>
  <c r="AQ44" i="5"/>
  <c r="AR44" i="5"/>
  <c r="AQ41" i="5"/>
  <c r="AR41" i="5"/>
  <c r="AQ38" i="5"/>
  <c r="AR38" i="5" s="1"/>
  <c r="AQ35" i="5"/>
  <c r="AR35" i="5"/>
  <c r="AQ32" i="5"/>
  <c r="AQ29" i="5"/>
  <c r="AR29" i="5" s="1"/>
  <c r="AO29" i="5"/>
  <c r="E18" i="10" s="1"/>
  <c r="D18" i="12" s="1"/>
  <c r="AQ26" i="5"/>
  <c r="AG26" i="5"/>
  <c r="AN26" i="5" s="1"/>
  <c r="D14" i="10" s="1"/>
  <c r="C14" i="12" s="1"/>
  <c r="AS26" i="5"/>
  <c r="AT26" i="5" s="1"/>
  <c r="AU26" i="5" s="1"/>
  <c r="AO26" i="5"/>
  <c r="E14" i="10"/>
  <c r="D14" i="12" s="1"/>
  <c r="AQ23" i="5"/>
  <c r="AR23" i="5"/>
  <c r="AG23" i="5"/>
  <c r="AS23" i="5" s="1"/>
  <c r="AT23" i="5" s="1"/>
  <c r="AQ20" i="5"/>
  <c r="AR20" i="5" s="1"/>
  <c r="AQ17" i="5"/>
  <c r="AR17" i="5"/>
  <c r="AQ14" i="5"/>
  <c r="AG14" i="5" s="1"/>
  <c r="AR14" i="5"/>
  <c r="AQ11" i="5"/>
  <c r="AG11" i="5" s="1"/>
  <c r="AQ8" i="5"/>
  <c r="AG8" i="5" s="1"/>
  <c r="E943" i="4"/>
  <c r="E888" i="4"/>
  <c r="E833" i="4"/>
  <c r="E778" i="4"/>
  <c r="E723" i="4"/>
  <c r="E668" i="4"/>
  <c r="E613" i="4"/>
  <c r="E558" i="4"/>
  <c r="E503" i="4"/>
  <c r="E448" i="4"/>
  <c r="E393" i="4"/>
  <c r="E338" i="4"/>
  <c r="E283" i="4"/>
  <c r="E228" i="4"/>
  <c r="E173" i="4"/>
  <c r="E118" i="4"/>
  <c r="E63" i="4"/>
  <c r="E8" i="4"/>
  <c r="A942" i="4"/>
  <c r="A944" i="4"/>
  <c r="A887" i="4"/>
  <c r="A889" i="4"/>
  <c r="A832" i="4"/>
  <c r="A834" i="4"/>
  <c r="A777" i="4"/>
  <c r="A722" i="4"/>
  <c r="A726" i="4"/>
  <c r="A667" i="4"/>
  <c r="A671" i="4"/>
  <c r="A612" i="4"/>
  <c r="A614" i="4"/>
  <c r="A557" i="4"/>
  <c r="A561" i="4"/>
  <c r="A502" i="4"/>
  <c r="A504" i="4"/>
  <c r="A447" i="4"/>
  <c r="A449" i="4"/>
  <c r="A7" i="4"/>
  <c r="A9" i="4"/>
  <c r="A392" i="4"/>
  <c r="A394" i="4"/>
  <c r="A337" i="4"/>
  <c r="A339" i="4"/>
  <c r="A282" i="4"/>
  <c r="A286" i="4" s="1"/>
  <c r="A284" i="4"/>
  <c r="A227" i="4"/>
  <c r="A229" i="4"/>
  <c r="A172" i="4"/>
  <c r="A174" i="4" s="1"/>
  <c r="A117" i="4"/>
  <c r="A119" i="4" s="1"/>
  <c r="A62" i="4"/>
  <c r="A64" i="4" s="1"/>
  <c r="A66" i="4"/>
  <c r="A938" i="4"/>
  <c r="A883" i="4"/>
  <c r="A828" i="4"/>
  <c r="A773" i="4"/>
  <c r="A718" i="4"/>
  <c r="A663" i="4"/>
  <c r="A608" i="4"/>
  <c r="A553" i="4"/>
  <c r="A498" i="4"/>
  <c r="A443" i="4"/>
  <c r="A388" i="4"/>
  <c r="A333" i="4"/>
  <c r="A278" i="4"/>
  <c r="A223" i="4"/>
  <c r="A168" i="4"/>
  <c r="A113" i="4"/>
  <c r="A58" i="4"/>
  <c r="A3" i="4"/>
  <c r="E4" i="2"/>
  <c r="A937" i="4"/>
  <c r="A882" i="4"/>
  <c r="A827" i="4"/>
  <c r="A772" i="4"/>
  <c r="A717" i="4"/>
  <c r="A662" i="4"/>
  <c r="A607" i="4"/>
  <c r="A552" i="4"/>
  <c r="A497" i="4"/>
  <c r="A442" i="4"/>
  <c r="A387" i="4"/>
  <c r="A332" i="4"/>
  <c r="A277" i="4"/>
  <c r="A222" i="4"/>
  <c r="A167" i="4"/>
  <c r="A112" i="4"/>
  <c r="A57" i="4"/>
  <c r="A2" i="4"/>
  <c r="A2" i="2"/>
  <c r="E37" i="2"/>
  <c r="A35" i="2"/>
  <c r="AG59" i="5"/>
  <c r="AR56" i="5"/>
  <c r="AG56" i="5"/>
  <c r="AS56" i="5" s="1"/>
  <c r="AT56" i="5" s="1"/>
  <c r="AU56" i="5" s="1"/>
  <c r="AG44" i="5"/>
  <c r="AN44" i="5" s="1"/>
  <c r="D13" i="10" s="1"/>
  <c r="C13" i="12" s="1"/>
  <c r="AS44" i="5"/>
  <c r="AT44" i="5" s="1"/>
  <c r="AU44" i="5" s="1"/>
  <c r="AG41" i="5"/>
  <c r="AS41" i="5" s="1"/>
  <c r="AT41" i="5" s="1"/>
  <c r="AU41" i="5" s="1"/>
  <c r="AR26" i="5"/>
  <c r="AG47" i="5"/>
  <c r="AS47" i="5" s="1"/>
  <c r="AT47" i="5" s="1"/>
  <c r="AU47" i="5" s="1"/>
  <c r="AG35" i="5"/>
  <c r="AG53" i="5"/>
  <c r="AN53" i="5" s="1"/>
  <c r="D20" i="10" s="1"/>
  <c r="C20" i="12" s="1"/>
  <c r="AG50" i="5"/>
  <c r="AN50" i="5" s="1"/>
  <c r="D19" i="10" s="1"/>
  <c r="C19" i="12" s="1"/>
  <c r="AS50" i="5"/>
  <c r="AT50" i="5" s="1"/>
  <c r="AU50" i="5" s="1"/>
  <c r="AG38" i="5"/>
  <c r="AN38" i="5" s="1"/>
  <c r="D16" i="10" s="1"/>
  <c r="C16" i="12" s="1"/>
  <c r="AS38" i="5"/>
  <c r="AT38" i="5" s="1"/>
  <c r="AU38" i="5" s="1"/>
  <c r="AR32" i="5"/>
  <c r="AG32" i="5"/>
  <c r="AN32" i="5" s="1"/>
  <c r="D15" i="10" s="1"/>
  <c r="C15" i="12" s="1"/>
  <c r="AS32" i="5"/>
  <c r="AN56" i="5"/>
  <c r="D21" i="10" s="1"/>
  <c r="C21" i="12" s="1"/>
  <c r="AN47" i="5"/>
  <c r="D11" i="10" s="1"/>
  <c r="C11" i="12" s="1"/>
  <c r="A836" i="4"/>
  <c r="AK59" i="5"/>
  <c r="AL59" i="5" s="1"/>
  <c r="B22" i="10" s="1"/>
  <c r="A22" i="12" s="1"/>
  <c r="AK50" i="5"/>
  <c r="AL50" i="5" s="1"/>
  <c r="B19" i="10" s="1"/>
  <c r="A19" i="12" s="1"/>
  <c r="AK53" i="5"/>
  <c r="AL53" i="5" s="1"/>
  <c r="B20" i="10" s="1"/>
  <c r="A20" i="12" s="1"/>
  <c r="AK56" i="5"/>
  <c r="AL56" i="5" s="1"/>
  <c r="B21" i="10" s="1"/>
  <c r="A21" i="12" s="1"/>
  <c r="A946" i="4"/>
  <c r="A891" i="4"/>
  <c r="A781" i="4"/>
  <c r="A779" i="4"/>
  <c r="AS59" i="5"/>
  <c r="AT59" i="5" s="1"/>
  <c r="AU59" i="5" s="1"/>
  <c r="AN59" i="5"/>
  <c r="D22" i="10" s="1"/>
  <c r="C22" i="12" s="1"/>
  <c r="B21" i="13"/>
  <c r="A21" i="13" s="1"/>
  <c r="AO32" i="5"/>
  <c r="E15" i="10" s="1"/>
  <c r="D15" i="12" s="1"/>
  <c r="AS35" i="5"/>
  <c r="AT35" i="5"/>
  <c r="AU35" i="5" s="1"/>
  <c r="AN35" i="5"/>
  <c r="D17" i="10"/>
  <c r="C17" i="12" s="1"/>
  <c r="AG29" i="5"/>
  <c r="AN29" i="5" s="1"/>
  <c r="D18" i="10" s="1"/>
  <c r="C18" i="12" s="1"/>
  <c r="AT32" i="5"/>
  <c r="AU32" i="5"/>
  <c r="A341" i="4"/>
  <c r="A121" i="4"/>
  <c r="AM41" i="5"/>
  <c r="C12" i="10" s="1"/>
  <c r="B12" i="12" s="1"/>
  <c r="B25" i="13"/>
  <c r="A25" i="13"/>
  <c r="B15" i="13"/>
  <c r="A15" i="13"/>
  <c r="AK35" i="5"/>
  <c r="AL35" i="5" s="1"/>
  <c r="B17" i="10" s="1"/>
  <c r="A17" i="12" s="1"/>
  <c r="AK44" i="5"/>
  <c r="AL44" i="5" s="1"/>
  <c r="B13" i="10" s="1"/>
  <c r="A13" i="12" s="1"/>
  <c r="AK29" i="5"/>
  <c r="AL29" i="5" s="1"/>
  <c r="B18" i="10" s="1"/>
  <c r="A18" i="12" s="1"/>
  <c r="AK26" i="5"/>
  <c r="AL26" i="5" s="1"/>
  <c r="B14" i="10" s="1"/>
  <c r="A14" i="12" s="1"/>
  <c r="AK38" i="5"/>
  <c r="AL38" i="5" s="1"/>
  <c r="B16" i="10" s="1"/>
  <c r="A16" i="12" s="1"/>
  <c r="AK41" i="5"/>
  <c r="AL41" i="5" s="1"/>
  <c r="B12" i="10" s="1"/>
  <c r="A12" i="12" s="1"/>
  <c r="A231" i="4"/>
  <c r="AM59" i="5"/>
  <c r="C22" i="10" s="1"/>
  <c r="B22" i="12" s="1"/>
  <c r="AM26" i="5"/>
  <c r="C14" i="10" s="1"/>
  <c r="B14" i="12" s="1"/>
  <c r="AM8" i="5"/>
  <c r="C6" i="10"/>
  <c r="B6" i="12" s="1"/>
  <c r="B10" i="12"/>
  <c r="AP47" i="5"/>
  <c r="A616" i="4"/>
  <c r="AK47" i="5"/>
  <c r="AL47" i="5" s="1"/>
  <c r="B11" i="10" s="1"/>
  <c r="A11" i="12" s="1"/>
  <c r="A396" i="4"/>
  <c r="AM53" i="5"/>
  <c r="C20" i="10"/>
  <c r="B20" i="12" s="1"/>
  <c r="A506" i="4"/>
  <c r="AP44" i="5"/>
  <c r="AM11" i="5"/>
  <c r="C7" i="10" s="1"/>
  <c r="B7" i="12" s="1"/>
  <c r="AM35" i="5"/>
  <c r="C17" i="10" s="1"/>
  <c r="B17" i="12" s="1"/>
  <c r="A724" i="4"/>
  <c r="A559" i="4"/>
  <c r="AK32" i="5"/>
  <c r="AL32" i="5" s="1"/>
  <c r="B15" i="10" s="1"/>
  <c r="A15" i="12" s="1"/>
  <c r="AM32" i="5"/>
  <c r="C15" i="10" s="1"/>
  <c r="B15" i="12" s="1"/>
  <c r="AP56" i="5"/>
  <c r="A451" i="4"/>
  <c r="E19" i="14"/>
  <c r="E24" i="13" s="1"/>
  <c r="B16" i="13"/>
  <c r="A16" i="13"/>
  <c r="A669" i="4"/>
  <c r="AS53" i="5"/>
  <c r="AT53" i="5"/>
  <c r="AU53" i="5" s="1"/>
  <c r="AS29" i="5"/>
  <c r="AT29" i="5" s="1"/>
  <c r="AU29" i="5" s="1"/>
  <c r="AP14" i="5"/>
  <c r="AM14" i="5"/>
  <c r="C8" i="10"/>
  <c r="B8" i="12" s="1"/>
  <c r="AM17" i="5"/>
  <c r="C9" i="10" s="1"/>
  <c r="B9" i="12" s="1"/>
  <c r="AP17" i="5"/>
  <c r="AP38" i="5"/>
  <c r="AM38" i="5"/>
  <c r="C16" i="10" s="1"/>
  <c r="B16" i="12" s="1"/>
  <c r="B23" i="13"/>
  <c r="A23" i="13" s="1"/>
  <c r="D10" i="14"/>
  <c r="P10" i="14" s="1"/>
  <c r="B19" i="13"/>
  <c r="A19" i="13" s="1"/>
  <c r="E11" i="14"/>
  <c r="E16" i="13" s="1"/>
  <c r="AR8" i="5"/>
  <c r="AG17" i="5"/>
  <c r="AN17" i="5" s="1"/>
  <c r="D9" i="10" s="1"/>
  <c r="C9" i="12" s="1"/>
  <c r="E6" i="10"/>
  <c r="D6" i="12" s="1"/>
  <c r="D22" i="14"/>
  <c r="P22" i="14" s="1"/>
  <c r="C8" i="14"/>
  <c r="O8" i="14" s="1"/>
  <c r="C13" i="13"/>
  <c r="C20" i="14"/>
  <c r="O20" i="14" s="1"/>
  <c r="R20" i="14" s="1"/>
  <c r="R25" i="13" s="1"/>
  <c r="AP23" i="5"/>
  <c r="D16" i="14"/>
  <c r="D21" i="13" s="1"/>
  <c r="E17" i="14"/>
  <c r="Q17" i="14" s="1"/>
  <c r="D6" i="14"/>
  <c r="P6" i="14" s="1"/>
  <c r="E8" i="14"/>
  <c r="E13" i="13" s="1"/>
  <c r="E21" i="14"/>
  <c r="E26" i="13" s="1"/>
  <c r="C10" i="14"/>
  <c r="O10" i="14" s="1"/>
  <c r="E16" i="14"/>
  <c r="E21" i="13" s="1"/>
  <c r="Q16" i="14"/>
  <c r="V16" i="14" s="1"/>
  <c r="AP8" i="5"/>
  <c r="E18" i="14"/>
  <c r="Q18" i="14" s="1"/>
  <c r="D13" i="14"/>
  <c r="D18" i="13" s="1"/>
  <c r="P13" i="14"/>
  <c r="U13" i="14" s="1"/>
  <c r="A176" i="4"/>
  <c r="E20" i="14"/>
  <c r="Q20" i="14" s="1"/>
  <c r="C6" i="14"/>
  <c r="O6" i="14" s="1"/>
  <c r="D19" i="14"/>
  <c r="D24" i="13"/>
  <c r="E15" i="14"/>
  <c r="E20" i="13" s="1"/>
  <c r="A11" i="4"/>
  <c r="Q11" i="14"/>
  <c r="Q16" i="13" s="1"/>
  <c r="AS17" i="5"/>
  <c r="D15" i="14"/>
  <c r="P15" i="14" s="1"/>
  <c r="E23" i="13"/>
  <c r="P19" i="14"/>
  <c r="P24" i="13" s="1"/>
  <c r="U19" i="14"/>
  <c r="E25" i="13"/>
  <c r="C25" i="13"/>
  <c r="AS14" i="5" l="1"/>
  <c r="AT14" i="5" s="1"/>
  <c r="D18" i="14"/>
  <c r="D23" i="13" s="1"/>
  <c r="AN14" i="5"/>
  <c r="D8" i="10" s="1"/>
  <c r="C8" i="12" s="1"/>
  <c r="T8" i="14"/>
  <c r="R8" i="14"/>
  <c r="R13" i="13" s="1"/>
  <c r="AT17" i="5"/>
  <c r="E9" i="10"/>
  <c r="D9" i="12" s="1"/>
  <c r="P20" i="13"/>
  <c r="U15" i="14"/>
  <c r="P23" i="14"/>
  <c r="D28" i="13"/>
  <c r="E19" i="13"/>
  <c r="Q14" i="14"/>
  <c r="AN8" i="5"/>
  <c r="D6" i="10" s="1"/>
  <c r="C6" i="12" s="1"/>
  <c r="AS8" i="5"/>
  <c r="AT8" i="5" s="1"/>
  <c r="D11" i="14"/>
  <c r="D16" i="13" s="1"/>
  <c r="D20" i="13"/>
  <c r="D15" i="13"/>
  <c r="D21" i="14"/>
  <c r="P21" i="14" s="1"/>
  <c r="E23" i="14"/>
  <c r="E28" i="13" s="1"/>
  <c r="E13" i="14"/>
  <c r="AP50" i="5"/>
  <c r="AM29" i="5"/>
  <c r="C18" i="10" s="1"/>
  <c r="B18" i="12" s="1"/>
  <c r="E9" i="14"/>
  <c r="C15" i="13"/>
  <c r="E6" i="14"/>
  <c r="D14" i="14"/>
  <c r="D19" i="13" s="1"/>
  <c r="C19" i="14"/>
  <c r="AG20" i="5"/>
  <c r="AN41" i="5"/>
  <c r="D12" i="10" s="1"/>
  <c r="C12" i="12" s="1"/>
  <c r="AM20" i="5"/>
  <c r="C5" i="10" s="1"/>
  <c r="B5" i="12" s="1"/>
  <c r="C14" i="14"/>
  <c r="O14" i="14" s="1"/>
  <c r="E10" i="14"/>
  <c r="Q10" i="14" s="1"/>
  <c r="D17" i="14"/>
  <c r="D22" i="13" s="1"/>
  <c r="C11" i="13"/>
  <c r="C23" i="14"/>
  <c r="C28" i="13" s="1"/>
  <c r="C7" i="14"/>
  <c r="C12" i="13" s="1"/>
  <c r="D20" i="14"/>
  <c r="E22" i="14"/>
  <c r="C21" i="14"/>
  <c r="O21" i="14" s="1"/>
  <c r="C22" i="14"/>
  <c r="C13" i="14"/>
  <c r="C18" i="13" s="1"/>
  <c r="Q21" i="14"/>
  <c r="V21" i="14" s="1"/>
  <c r="D11" i="13"/>
  <c r="D8" i="14"/>
  <c r="Q8" i="14"/>
  <c r="V8" i="14" s="1"/>
  <c r="D7" i="14"/>
  <c r="C17" i="14"/>
  <c r="C22" i="13" s="1"/>
  <c r="AP20" i="5"/>
  <c r="AN23" i="5"/>
  <c r="D10" i="10" s="1"/>
  <c r="C10" i="12" s="1"/>
  <c r="Q15" i="13"/>
  <c r="V10" i="14"/>
  <c r="Q23" i="13"/>
  <c r="V18" i="14"/>
  <c r="P28" i="13"/>
  <c r="U23" i="14"/>
  <c r="U10" i="14"/>
  <c r="P15" i="13"/>
  <c r="AN11" i="5"/>
  <c r="D7" i="10" s="1"/>
  <c r="C7" i="12" s="1"/>
  <c r="D12" i="14"/>
  <c r="AS11" i="5"/>
  <c r="AT11" i="5" s="1"/>
  <c r="AR11" i="5"/>
  <c r="O25" i="13"/>
  <c r="P18" i="14"/>
  <c r="O17" i="14"/>
  <c r="R17" i="14" s="1"/>
  <c r="R22" i="13" s="1"/>
  <c r="T20" i="14"/>
  <c r="O13" i="14"/>
  <c r="P16" i="14"/>
  <c r="P17" i="14"/>
  <c r="E12" i="13"/>
  <c r="E15" i="13"/>
  <c r="Q23" i="14"/>
  <c r="Q21" i="13"/>
  <c r="Q13" i="13"/>
  <c r="Q15" i="14"/>
  <c r="D26" i="13"/>
  <c r="E7" i="10"/>
  <c r="D7" i="12" s="1"/>
  <c r="AO6" i="5"/>
  <c r="K99" i="5" s="1"/>
  <c r="D31" i="12" s="1"/>
  <c r="T14" i="14"/>
  <c r="O19" i="13"/>
  <c r="P27" i="13"/>
  <c r="U22" i="14"/>
  <c r="O26" i="13"/>
  <c r="T21" i="14"/>
  <c r="P11" i="13"/>
  <c r="U6" i="14"/>
  <c r="R10" i="14"/>
  <c r="R15" i="13" s="1"/>
  <c r="T10" i="14"/>
  <c r="O15" i="13"/>
  <c r="O11" i="13"/>
  <c r="T6" i="14"/>
  <c r="V17" i="14"/>
  <c r="Q22" i="13"/>
  <c r="U21" i="14"/>
  <c r="P26" i="13"/>
  <c r="V20" i="14"/>
  <c r="Q25" i="13"/>
  <c r="Q12" i="13"/>
  <c r="V7" i="14"/>
  <c r="Q19" i="14"/>
  <c r="E12" i="14"/>
  <c r="E22" i="13"/>
  <c r="C19" i="13"/>
  <c r="O23" i="14"/>
  <c r="R23" i="14" s="1"/>
  <c r="R28" i="13" s="1"/>
  <c r="P14" i="14"/>
  <c r="Q26" i="13"/>
  <c r="V11" i="14"/>
  <c r="R14" i="14"/>
  <c r="R19" i="13" s="1"/>
  <c r="R6" i="14"/>
  <c r="R11" i="13" s="1"/>
  <c r="R21" i="14"/>
  <c r="R26" i="13" s="1"/>
  <c r="P18" i="13"/>
  <c r="D27" i="13"/>
  <c r="O13" i="13"/>
  <c r="C26" i="13"/>
  <c r="P20" i="14" l="1"/>
  <c r="D25" i="13"/>
  <c r="Q22" i="14"/>
  <c r="E27" i="13"/>
  <c r="AS20" i="5"/>
  <c r="AT20" i="5" s="1"/>
  <c r="AU20" i="5" s="1"/>
  <c r="AK20" i="5" s="1"/>
  <c r="AL20" i="5" s="1"/>
  <c r="B5" i="10" s="1"/>
  <c r="A5" i="12" s="1"/>
  <c r="AN20" i="5"/>
  <c r="D5" i="10" s="1"/>
  <c r="C5" i="12" s="1"/>
  <c r="C24" i="13"/>
  <c r="O19" i="14"/>
  <c r="Q13" i="14"/>
  <c r="E18" i="13"/>
  <c r="Q19" i="13"/>
  <c r="V14" i="14"/>
  <c r="P7" i="14"/>
  <c r="D12" i="13"/>
  <c r="P11" i="14"/>
  <c r="E14" i="13"/>
  <c r="Q9" i="14"/>
  <c r="H96" i="5"/>
  <c r="H98" i="5" s="1"/>
  <c r="C30" i="12" s="1"/>
  <c r="E11" i="13"/>
  <c r="Q6" i="14"/>
  <c r="P8" i="14"/>
  <c r="D13" i="13"/>
  <c r="O7" i="14"/>
  <c r="C27" i="13"/>
  <c r="O22" i="14"/>
  <c r="R22" i="14"/>
  <c r="R27" i="13" s="1"/>
  <c r="D9" i="14"/>
  <c r="AU23" i="5"/>
  <c r="AK23" i="5" s="1"/>
  <c r="AL23" i="5" s="1"/>
  <c r="B10" i="10" s="1"/>
  <c r="A10" i="12" s="1"/>
  <c r="V15" i="14"/>
  <c r="Q20" i="13"/>
  <c r="U17" i="14"/>
  <c r="P22" i="13"/>
  <c r="AU14" i="5"/>
  <c r="AK14" i="5" s="1"/>
  <c r="AL14" i="5" s="1"/>
  <c r="B8" i="10" s="1"/>
  <c r="A8" i="12" s="1"/>
  <c r="P21" i="13"/>
  <c r="U16" i="14"/>
  <c r="O18" i="13"/>
  <c r="T13" i="14"/>
  <c r="R13" i="14"/>
  <c r="R18" i="13" s="1"/>
  <c r="D17" i="13"/>
  <c r="P12" i="14"/>
  <c r="O22" i="13"/>
  <c r="T17" i="14"/>
  <c r="Q28" i="13"/>
  <c r="V23" i="14"/>
  <c r="U18" i="14"/>
  <c r="P23" i="13"/>
  <c r="V19" i="14"/>
  <c r="Q24" i="13"/>
  <c r="P16" i="13"/>
  <c r="U11" i="14"/>
  <c r="O12" i="13"/>
  <c r="T7" i="14"/>
  <c r="Q12" i="14"/>
  <c r="E17" i="13"/>
  <c r="U14" i="14"/>
  <c r="P19" i="13"/>
  <c r="O28" i="13"/>
  <c r="T23" i="14"/>
  <c r="R7" i="14"/>
  <c r="R12" i="13" s="1"/>
  <c r="C9" i="14"/>
  <c r="Q27" i="13" l="1"/>
  <c r="V22" i="14"/>
  <c r="O27" i="13"/>
  <c r="T22" i="14"/>
  <c r="V9" i="14"/>
  <c r="Q14" i="13"/>
  <c r="V13" i="14"/>
  <c r="Q18" i="13"/>
  <c r="C28" i="12"/>
  <c r="T19" i="14"/>
  <c r="O24" i="13"/>
  <c r="R19" i="14"/>
  <c r="R24" i="13" s="1"/>
  <c r="U20" i="14"/>
  <c r="P25" i="13"/>
  <c r="P12" i="13"/>
  <c r="U7" i="14"/>
  <c r="V6" i="14"/>
  <c r="Q11" i="13"/>
  <c r="AU8" i="5"/>
  <c r="AK8" i="5" s="1"/>
  <c r="P13" i="13"/>
  <c r="U8" i="14"/>
  <c r="D14" i="13"/>
  <c r="P9" i="14"/>
  <c r="AU11" i="5"/>
  <c r="AK11" i="5" s="1"/>
  <c r="AU17" i="5"/>
  <c r="AK17" i="5" s="1"/>
  <c r="C18" i="14"/>
  <c r="C16" i="14"/>
  <c r="C21" i="13" s="1"/>
  <c r="P17" i="13"/>
  <c r="U12" i="14"/>
  <c r="Q17" i="13"/>
  <c r="V12" i="14"/>
  <c r="O9" i="14"/>
  <c r="C14" i="13"/>
  <c r="C23" i="13"/>
  <c r="O18" i="14"/>
  <c r="P14" i="13" l="1"/>
  <c r="U9" i="14"/>
  <c r="O16" i="14"/>
  <c r="O21" i="13" s="1"/>
  <c r="C12" i="14"/>
  <c r="AL11" i="5"/>
  <c r="B7" i="10" s="1"/>
  <c r="A7" i="12" s="1"/>
  <c r="AL8" i="5"/>
  <c r="B6" i="10" s="1"/>
  <c r="A6" i="12" s="1"/>
  <c r="C11" i="14"/>
  <c r="AL17" i="5"/>
  <c r="B9" i="10" s="1"/>
  <c r="A9" i="12" s="1"/>
  <c r="C15" i="14"/>
  <c r="T16" i="14"/>
  <c r="T18" i="14"/>
  <c r="O23" i="13"/>
  <c r="T9" i="14"/>
  <c r="O14" i="13"/>
  <c r="O11" i="14" l="1"/>
  <c r="C16" i="13"/>
  <c r="O12" i="14"/>
  <c r="C17" i="13"/>
  <c r="C20" i="13"/>
  <c r="O15" i="14"/>
  <c r="O20" i="13" l="1"/>
  <c r="T15" i="14"/>
  <c r="T12" i="14"/>
  <c r="O17" i="13"/>
  <c r="O16" i="13"/>
  <c r="T11" i="14"/>
  <c r="R18" i="14" l="1"/>
  <c r="R23" i="13" s="1"/>
  <c r="R11" i="14"/>
  <c r="R16" i="13" s="1"/>
  <c r="R16" i="14"/>
  <c r="R21" i="13" s="1"/>
  <c r="R9" i="14"/>
  <c r="R14" i="13" s="1"/>
  <c r="R15" i="14"/>
  <c r="R20" i="13" s="1"/>
  <c r="R12" i="14"/>
  <c r="R17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 cacic</author>
  </authors>
  <commentList>
    <comment ref="J3" authorId="0" shapeId="0" xr:uid="{19A91E1D-AB30-4CEA-966F-ABE19F17F9A2}">
      <text>
        <r>
          <rPr>
            <b/>
            <sz val="9"/>
            <color indexed="81"/>
            <rFont val="Tahoma"/>
            <family val="2"/>
            <charset val="238"/>
          </rPr>
          <t>Mladen Čačić:</t>
        </r>
        <r>
          <rPr>
            <sz val="9"/>
            <color indexed="81"/>
            <rFont val="Tahoma"/>
            <family val="2"/>
            <charset val="238"/>
          </rPr>
          <t xml:space="preserve">
Na ovom listu obavezno popunite sve rubrike jer će se isti prenjeti na sve iduće listove gdje je to potrebno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korisnik</author>
  </authors>
  <commentList>
    <comment ref="J4" authorId="0" shapeId="0" xr:uid="{83291C1B-336B-4ACE-8CCF-8824D3FD57D8}">
      <text>
        <r>
          <rPr>
            <b/>
            <sz val="9"/>
            <color indexed="81"/>
            <rFont val="Tahoma"/>
            <family val="2"/>
            <charset val="238"/>
          </rPr>
          <t xml:space="preserve">Mladen Čačić:
</t>
        </r>
        <r>
          <rPr>
            <sz val="9"/>
            <color indexed="81"/>
            <rFont val="Tahoma"/>
            <family val="2"/>
            <charset val="238"/>
          </rPr>
          <t>Ovdje se ne upisuje ništa.
Ovaj prilog potrebno je isprintati prije početka natjecanja. Služi za ručni upis sudionika natjecanja i kada vam ga ekipe vrate popunjenog sa njega unosite podatke u slijedeći prilog "Prijava i izvlačenje brojeva". 
Na listu se nalaze po dvije prijavnice te je list potrebno razrezati po polovici. Isprintajte ovisno o broju ekipa (npr. za 10 ekipa potrebno je 5 listova)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 cacic</author>
  </authors>
  <commentList>
    <comment ref="A1" authorId="0" shapeId="0" xr:uid="{AAA24E32-63E8-4249-B398-859A34FA54BE}">
      <text>
        <r>
          <rPr>
            <b/>
            <sz val="9"/>
            <color indexed="81"/>
            <rFont val="Tahoma"/>
            <family val="2"/>
            <charset val="238"/>
          </rPr>
          <t>Mladen Čačić:</t>
        </r>
        <r>
          <rPr>
            <sz val="9"/>
            <color indexed="81"/>
            <rFont val="Tahoma"/>
            <family val="2"/>
            <charset val="238"/>
          </rPr>
          <t xml:space="preserve">
Nakon izvučenog redoslijeda izvlačenja "klikom" na grb redoslijed se sortira od 1 - n</t>
        </r>
      </text>
    </comment>
    <comment ref="B1" authorId="0" shapeId="0" xr:uid="{2764D0C5-372A-4290-A816-E0DBC16E9893}">
      <text>
        <r>
          <rPr>
            <b/>
            <sz val="9"/>
            <color indexed="81"/>
            <rFont val="Tahoma"/>
            <family val="2"/>
            <charset val="238"/>
          </rPr>
          <t>Mladen Čačić:</t>
        </r>
        <r>
          <rPr>
            <sz val="9"/>
            <color indexed="81"/>
            <rFont val="Tahoma"/>
            <family val="2"/>
            <charset val="238"/>
          </rPr>
          <t xml:space="preserve">
Nakon izvučenog redoslijeda izvlačenja "klikom" na grb redoslijed se sortira od 1 - n</t>
        </r>
      </text>
    </comment>
    <comment ref="C1" authorId="0" shapeId="0" xr:uid="{79C1CAD8-365C-4927-B542-38CFD7A08C2E}">
      <text>
        <r>
          <rPr>
            <b/>
            <sz val="9"/>
            <color indexed="81"/>
            <rFont val="Tahoma"/>
            <family val="2"/>
            <charset val="238"/>
          </rPr>
          <t>Mladen Čačić:</t>
        </r>
        <r>
          <rPr>
            <sz val="9"/>
            <color indexed="81"/>
            <rFont val="Tahoma"/>
            <family val="2"/>
            <charset val="238"/>
          </rPr>
          <t xml:space="preserve">
Ekipe se upisuju po redoslijedu prijavljivanja i nakon toga se sortiraju "klikom" na lijevi grb od A-Ž ili desni od Ž-A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korisnik</author>
  </authors>
  <commentList>
    <comment ref="I7" authorId="0" shapeId="0" xr:uid="{E7EA9B0E-490C-4BB6-94B8-C8A8D70B88E5}">
      <text>
        <r>
          <rPr>
            <b/>
            <sz val="9"/>
            <color indexed="81"/>
            <rFont val="Tahoma"/>
            <family val="2"/>
            <charset val="238"/>
          </rPr>
          <t>Mladen Čačić:</t>
        </r>
        <r>
          <rPr>
            <sz val="9"/>
            <color indexed="81"/>
            <rFont val="Tahoma"/>
            <family val="2"/>
            <charset val="238"/>
          </rPr>
          <t xml:space="preserve">
prema broju ekipa koje sudjeluju treba kod printanja odrediti raspon ispisa, u protivnom će se isprintati svih 18 listova.
Prije printanja provjerite dali ste sortirali ekipe na listu "Prijava i iizvlačenje brova" prema rastućem startnom broju.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 cacic</author>
  </authors>
  <commentList>
    <comment ref="AH3" authorId="0" shapeId="0" xr:uid="{24A23D96-0C14-41EB-9641-E72B685338E2}">
      <text>
        <r>
          <rPr>
            <b/>
            <sz val="14"/>
            <color indexed="81"/>
            <rFont val="Tahoma"/>
            <family val="2"/>
            <charset val="238"/>
          </rPr>
          <t>mladen cacic:</t>
        </r>
        <r>
          <rPr>
            <sz val="14"/>
            <color indexed="81"/>
            <rFont val="Tahoma"/>
            <family val="2"/>
            <charset val="238"/>
          </rPr>
          <t xml:space="preserve">
Popunjavate samo rubrike evidencije ulova. U koliko je dodjeljen karton označite sa X u predviđenom polju.
U koliko je dodjeljen crveni kartom nakon upisa kartona vratite se na stranicu "Prijava i izvlačenje brojeva i izbrišite startni broj toj ekipi i program će dodjeliti n+1 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 cacic</author>
  </authors>
  <commentList>
    <comment ref="E4" authorId="0" shapeId="0" xr:uid="{99D4B317-E416-4ACA-A425-D35BEB24EF65}">
      <text>
        <r>
          <rPr>
            <b/>
            <sz val="9"/>
            <color indexed="81"/>
            <rFont val="Tahoma"/>
            <family val="2"/>
            <charset val="238"/>
          </rPr>
          <t>Mladen Čačić:</t>
        </r>
        <r>
          <rPr>
            <sz val="9"/>
            <color indexed="81"/>
            <rFont val="Tahoma"/>
            <family val="2"/>
            <charset val="238"/>
          </rPr>
          <t xml:space="preserve">
Klikni na grb HŠRS da bi dobio sortirane rezultate natjecanja od prvog do zadnjeg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 cacic</author>
  </authors>
  <commentList>
    <comment ref="U9" authorId="0" shapeId="0" xr:uid="{B2FBABFA-6DA8-4DAF-8DFF-631A71813996}">
      <text>
        <r>
          <rPr>
            <b/>
            <sz val="9"/>
            <color indexed="81"/>
            <rFont val="Tahoma"/>
            <family val="2"/>
            <charset val="238"/>
          </rPr>
          <t>mladen cacic:</t>
        </r>
        <r>
          <rPr>
            <sz val="9"/>
            <color indexed="81"/>
            <rFont val="Tahoma"/>
            <family val="2"/>
            <charset val="238"/>
          </rPr>
          <t xml:space="preserve">
Klikom na grb HŠRS sortiraju se rezultati po plasmanu. U koliko trebate nekom dostaviti rezultate nakom održanog kola, kopirajte tablicu i "zaljepite" na dokument "Rezultati Lige u lovu šarana" koji tada dostavljate u prilogu meila kao rezultat lige nakon održanog kola.</t>
        </r>
      </text>
    </comment>
  </commentList>
</comments>
</file>

<file path=xl/sharedStrings.xml><?xml version="1.0" encoding="utf-8"?>
<sst xmlns="http://schemas.openxmlformats.org/spreadsheetml/2006/main" count="397" uniqueCount="141">
  <si>
    <t>(naziv natjecanja)</t>
  </si>
  <si>
    <t>(mjesto i datum održavanja)</t>
  </si>
  <si>
    <t>(naziv vode)</t>
  </si>
  <si>
    <t>(vrhovni sudac)</t>
  </si>
  <si>
    <t>Prilog - Šaran 1</t>
  </si>
  <si>
    <t>PRIJAVNICA</t>
  </si>
  <si>
    <t>EKIPA :</t>
  </si>
  <si>
    <t>1. ČLAN</t>
  </si>
  <si>
    <t>REZERVA:</t>
  </si>
  <si>
    <t xml:space="preserve">REDOSLIJED IZVLAČENJA : </t>
  </si>
  <si>
    <t>STARTNI BROJ :</t>
  </si>
  <si>
    <t>Startni broj</t>
  </si>
  <si>
    <t>Redosljed izvlačenja</t>
  </si>
  <si>
    <t>Ekipa</t>
  </si>
  <si>
    <t>Natjecatelj</t>
  </si>
  <si>
    <t>Rezerva</t>
  </si>
  <si>
    <t xml:space="preserve">2. ČLAN </t>
  </si>
  <si>
    <t>REZERVA</t>
  </si>
  <si>
    <t>Prilog - Šaran 2</t>
  </si>
  <si>
    <t>STARTNI LIST</t>
  </si>
  <si>
    <t xml:space="preserve">STARTNI BROJ:                             </t>
  </si>
  <si>
    <t xml:space="preserve">LISTA br:                           </t>
  </si>
  <si>
    <t>RED.     BR.</t>
  </si>
  <si>
    <t>VRSTA RIBE</t>
  </si>
  <si>
    <t>TEŽINA</t>
  </si>
  <si>
    <t>SUDAC 1</t>
  </si>
  <si>
    <t>SUDAC 2</t>
  </si>
  <si>
    <t>NATJECATELJ</t>
  </si>
  <si>
    <t>Prilog - Šaran 3</t>
  </si>
  <si>
    <t>D N E V N I K  N A T J E C A N J A    -  L O V  Š A R A N A</t>
  </si>
  <si>
    <t>Start br.</t>
  </si>
  <si>
    <t>Naziv ekipe</t>
  </si>
  <si>
    <t xml:space="preserve">E  v  i  d  e  n  c  i  j  a     u  l  o  v  a </t>
  </si>
  <si>
    <t>Ukupno</t>
  </si>
  <si>
    <t>Max</t>
  </si>
  <si>
    <t>Žuti karton (označi sa X)</t>
  </si>
  <si>
    <t>Crveni karton (označi sa X)</t>
  </si>
  <si>
    <t>PLASMAN</t>
  </si>
  <si>
    <t>sum</t>
  </si>
  <si>
    <t>ukupno</t>
  </si>
  <si>
    <t>max</t>
  </si>
  <si>
    <t>/</t>
  </si>
  <si>
    <t>rank</t>
  </si>
  <si>
    <t/>
  </si>
  <si>
    <t xml:space="preserve">Vrhovni sudac: </t>
  </si>
  <si>
    <t>IZMJENE NATJECATELJA :</t>
  </si>
  <si>
    <t>ODUSTALI:</t>
  </si>
  <si>
    <t>Vrijeme izmjene</t>
  </si>
  <si>
    <t>Izašao</t>
  </si>
  <si>
    <t>Ušao</t>
  </si>
  <si>
    <t>Vrijeme odlaska</t>
  </si>
  <si>
    <t>Vrijeme</t>
  </si>
  <si>
    <t>Ukupan broj riba:</t>
  </si>
  <si>
    <t>Prosječna težina ribe:</t>
  </si>
  <si>
    <t>Članak Pravilnika</t>
  </si>
  <si>
    <t>Najveća riba:</t>
  </si>
  <si>
    <t>kg</t>
  </si>
  <si>
    <t>kom</t>
  </si>
  <si>
    <t xml:space="preserve">(predstavnik organizatora) </t>
  </si>
  <si>
    <t>Predstavnik organizatora:</t>
  </si>
  <si>
    <t>Tajnik natjecanja:</t>
  </si>
  <si>
    <t>(tajnik natjecanja)</t>
  </si>
  <si>
    <t>Kapetan</t>
  </si>
  <si>
    <t>Izjava</t>
  </si>
  <si>
    <t>1. da su na današnji dan u jutarnjim satima prije dolaska na natjecanje, izmjerili tjelesnu temperaturu</t>
  </si>
  <si>
    <t xml:space="preserve"> i da ista nije bila viša od 37,2 stupnja C  te da nemaju simptome respiratorne bolesti</t>
  </si>
  <si>
    <t>2. da im nije liječnik utvrdio da trenutno boluju ili da se liječe od bolesti COVID 19</t>
  </si>
  <si>
    <t>3. da im nije od nadležnih tijela naloženo da budu u samoizolaciji, ili karanteni</t>
  </si>
  <si>
    <t>4. da će poštovati sve mjere socijalnog distanciranja i higijenske mjere izrečene od nadležnih tjela</t>
  </si>
  <si>
    <t>kao i druge preventivne epidemiološke mjere koje će provoditi organizator i domaćin natjecanja</t>
  </si>
  <si>
    <t xml:space="preserve">Pri prijavi ekipe kapetan ekipe (ili njen predstavnik) dužan je upoznati sve članove ekipe  </t>
  </si>
  <si>
    <t>sa sadržajem izjave, prikupiti potpise kojim članovi ekipe potvrđuju navode iz izjave</t>
  </si>
  <si>
    <t>te potpisanu prijavu i izjavu predati sucu, tj. predstavniku organizatora natjecanja.</t>
  </si>
  <si>
    <t>Redni broj</t>
  </si>
  <si>
    <t>Potpis članova ekipe</t>
  </si>
  <si>
    <t>1.</t>
  </si>
  <si>
    <t>2.</t>
  </si>
  <si>
    <t>Kapetan ekipe</t>
  </si>
  <si>
    <t>Plasman</t>
  </si>
  <si>
    <t xml:space="preserve">Ekipa </t>
  </si>
  <si>
    <t>Ukupno težina ulova</t>
  </si>
  <si>
    <t>Najveća pojedinačna težina</t>
  </si>
  <si>
    <t>plasman</t>
  </si>
  <si>
    <t>ekipa</t>
  </si>
  <si>
    <t>ukupna težina</t>
  </si>
  <si>
    <t>R.br</t>
  </si>
  <si>
    <t>Ukupna težina ulova</t>
  </si>
  <si>
    <t>PROGLAŠENJE REZULTATA NATJECANJA</t>
  </si>
  <si>
    <t>KAPETAN</t>
  </si>
  <si>
    <r>
      <t xml:space="preserve">Kojom natjecatelji i kapetan navedeni u Prijavnici </t>
    </r>
    <r>
      <rPr>
        <b/>
        <sz val="11"/>
        <rFont val="Arial"/>
        <family val="2"/>
        <charset val="238"/>
      </rPr>
      <t xml:space="preserve">svojim potpisom pod istim rednim  brojem </t>
    </r>
  </si>
  <si>
    <r>
      <rPr>
        <b/>
        <sz val="11"/>
        <rFont val="Arial"/>
        <family val="2"/>
        <charset val="238"/>
      </rPr>
      <t>kao u Prijavnici</t>
    </r>
    <r>
      <rPr>
        <sz val="11"/>
        <rFont val="Arial"/>
        <family val="2"/>
        <charset val="238"/>
      </rPr>
      <t xml:space="preserve">, odgovorno izjavljuju: </t>
    </r>
  </si>
  <si>
    <t xml:space="preserve">Natjecatelj </t>
  </si>
  <si>
    <t>Sankcije:</t>
  </si>
  <si>
    <t>Sankcija</t>
  </si>
  <si>
    <t>Opis prekršaja:</t>
  </si>
  <si>
    <t>Ukupno ulovljeno:</t>
  </si>
  <si>
    <t>LOV ŠARANA</t>
  </si>
  <si>
    <t>Red.br.</t>
  </si>
  <si>
    <t>I. kolo</t>
  </si>
  <si>
    <t>II. kolo</t>
  </si>
  <si>
    <t>III. kolo</t>
  </si>
  <si>
    <t>IV. kolo</t>
  </si>
  <si>
    <t>UKUPNO</t>
  </si>
  <si>
    <t>Bodovi</t>
  </si>
  <si>
    <t>Težina</t>
  </si>
  <si>
    <t>Najteža riba</t>
  </si>
  <si>
    <t>OBRAČUN UKUPNOG PLASMAN LIGE</t>
  </si>
  <si>
    <t>težina</t>
  </si>
  <si>
    <t>najteža riba</t>
  </si>
  <si>
    <t>EKIPNI PLASMAN</t>
  </si>
  <si>
    <t>Program ažuriran u veljači 2024</t>
  </si>
  <si>
    <t>PRVENSTVO HRVATSKE - I. LIGA 2024.</t>
  </si>
  <si>
    <t>Šoderica Goričan</t>
  </si>
  <si>
    <t>Petar Kolarić</t>
  </si>
  <si>
    <t>Miljenko Matole</t>
  </si>
  <si>
    <t>1.KOLO KUP SSRDMŽ LOV ŠARANA 2025</t>
  </si>
  <si>
    <t>Bjelka Domašinec</t>
  </si>
  <si>
    <t>Damir Kovač</t>
  </si>
  <si>
    <t>Nino Erić</t>
  </si>
  <si>
    <t>Dražen Vuk</t>
  </si>
  <si>
    <t xml:space="preserve">Linjak 1 Ivanovec </t>
  </si>
  <si>
    <t>Mario Zelić</t>
  </si>
  <si>
    <t>Miroslav Korunek</t>
  </si>
  <si>
    <t>Amur Nedelišće</t>
  </si>
  <si>
    <t>Ivan Trupković</t>
  </si>
  <si>
    <t>Alen Hodak</t>
  </si>
  <si>
    <t>Ostriž Cirkovljan</t>
  </si>
  <si>
    <t>Samir Horvat</t>
  </si>
  <si>
    <t>Darko Vukoja</t>
  </si>
  <si>
    <t>Linjak 2 Ivanovec</t>
  </si>
  <si>
    <t>Dražen Đuričković</t>
  </si>
  <si>
    <t>Dario Kapelari</t>
  </si>
  <si>
    <t>Smuđ Goričan</t>
  </si>
  <si>
    <t>Željko Purgar</t>
  </si>
  <si>
    <t>Darko Makaj</t>
  </si>
  <si>
    <t>Neven Šamarija</t>
  </si>
  <si>
    <t>Zlatko Okić</t>
  </si>
  <si>
    <t>12.4 9:30</t>
  </si>
  <si>
    <t>Gordan Novak</t>
  </si>
  <si>
    <t>13.4 1:30</t>
  </si>
  <si>
    <t>Goričan 11-13.4.2025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</si>
</sst>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000"/>
    <numFmt numFmtId="166" formatCode="0.000&quot; kg&quot;"/>
    <numFmt numFmtId="167" formatCode="d/m/;@"/>
  </numFmts>
  <fonts count="49" x14ac:knownFonts="1">
    <font>
      <sz val="11"/>
      <color theme="1"/>
      <name val="Calibri"/>
      <family val="2"/>
      <scheme val="minor"/>
    </font>
    <font>
      <i/>
      <sz val="10"/>
      <name val="Arial"/>
      <family val="2"/>
      <charset val="238"/>
    </font>
    <font>
      <b/>
      <i/>
      <sz val="14"/>
      <name val="Arial"/>
      <family val="2"/>
      <charset val="238"/>
    </font>
    <font>
      <sz val="1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i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20"/>
      <name val="Arial"/>
      <family val="2"/>
      <charset val="238"/>
    </font>
    <font>
      <i/>
      <sz val="14"/>
      <name val="Arial"/>
      <family val="2"/>
      <charset val="238"/>
    </font>
    <font>
      <sz val="18"/>
      <name val="Arial"/>
      <family val="2"/>
      <charset val="238"/>
    </font>
    <font>
      <b/>
      <sz val="18"/>
      <name val="Arial"/>
      <family val="2"/>
      <charset val="238"/>
    </font>
    <font>
      <b/>
      <sz val="9"/>
      <name val="Arial"/>
      <family val="2"/>
      <charset val="238"/>
    </font>
    <font>
      <sz val="14"/>
      <name val="Arial"/>
      <family val="2"/>
      <charset val="238"/>
    </font>
    <font>
      <sz val="16"/>
      <name val="Arial"/>
      <family val="2"/>
      <charset val="238"/>
    </font>
    <font>
      <sz val="24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28"/>
      <name val="Algerian"/>
      <family val="5"/>
    </font>
    <font>
      <b/>
      <sz val="24"/>
      <name val="Algerian"/>
      <family val="5"/>
    </font>
    <font>
      <b/>
      <i/>
      <sz val="16"/>
      <name val="Arial"/>
      <family val="2"/>
      <charset val="238"/>
    </font>
    <font>
      <sz val="11"/>
      <name val="Arial"/>
      <family val="2"/>
      <charset val="238"/>
    </font>
    <font>
      <b/>
      <sz val="24"/>
      <name val="Arial"/>
      <family val="2"/>
      <charset val="238"/>
    </font>
    <font>
      <b/>
      <sz val="22"/>
      <name val="Arial"/>
      <family val="2"/>
      <charset val="238"/>
    </font>
    <font>
      <b/>
      <sz val="10"/>
      <name val="Arial CE"/>
      <family val="2"/>
      <charset val="238"/>
    </font>
    <font>
      <b/>
      <sz val="14"/>
      <color indexed="81"/>
      <name val="Tahoma"/>
      <family val="2"/>
      <charset val="238"/>
    </font>
    <font>
      <sz val="14"/>
      <color indexed="81"/>
      <name val="Tahoma"/>
      <family val="2"/>
      <charset val="238"/>
    </font>
    <font>
      <sz val="8"/>
      <name val="Calibri"/>
      <family val="2"/>
    </font>
    <font>
      <sz val="11"/>
      <color rgb="FFFF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22"/>
      <color theme="1"/>
      <name val="Calibri"/>
      <family val="2"/>
      <charset val="238"/>
      <scheme val="minor"/>
    </font>
    <font>
      <sz val="16"/>
      <color rgb="FFFF0000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Arial"/>
      <family val="2"/>
      <charset val="238"/>
    </font>
    <font>
      <b/>
      <sz val="22"/>
      <color theme="1"/>
      <name val="Algerian"/>
      <family val="5"/>
    </font>
    <font>
      <b/>
      <sz val="14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</fills>
  <borders count="1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dotted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33" fillId="0" borderId="0" applyBorder="0" applyAlignment="0" applyProtection="0"/>
    <xf numFmtId="0" fontId="5" fillId="0" borderId="0"/>
    <xf numFmtId="0" fontId="5" fillId="0" borderId="0"/>
    <xf numFmtId="0" fontId="29" fillId="0" borderId="0">
      <alignment horizontal="center" vertical="center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459">
    <xf numFmtId="0" fontId="0" fillId="0" borderId="0" xfId="0"/>
    <xf numFmtId="0" fontId="0" fillId="3" borderId="0" xfId="0" applyFill="1"/>
    <xf numFmtId="0" fontId="35" fillId="0" borderId="0" xfId="0" applyFont="1" applyAlignment="1">
      <alignment shrinkToFit="1"/>
    </xf>
    <xf numFmtId="0" fontId="36" fillId="0" borderId="0" xfId="0" applyFont="1" applyAlignment="1">
      <alignment shrinkToFit="1"/>
    </xf>
    <xf numFmtId="0" fontId="37" fillId="4" borderId="1" xfId="0" applyFont="1" applyFill="1" applyBorder="1" applyAlignment="1">
      <alignment horizontal="center" vertical="center"/>
    </xf>
    <xf numFmtId="0" fontId="37" fillId="4" borderId="1" xfId="0" applyFont="1" applyFill="1" applyBorder="1" applyAlignment="1">
      <alignment horizontal="center" vertical="center" wrapText="1"/>
    </xf>
    <xf numFmtId="0" fontId="38" fillId="4" borderId="1" xfId="0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0" fillId="0" borderId="0" xfId="0" applyProtection="1">
      <protection hidden="1"/>
    </xf>
    <xf numFmtId="0" fontId="5" fillId="0" borderId="0" xfId="2" applyProtection="1">
      <protection hidden="1"/>
    </xf>
    <xf numFmtId="0" fontId="12" fillId="0" borderId="0" xfId="2" applyFont="1" applyAlignment="1" applyProtection="1">
      <alignment horizontal="left"/>
      <protection hidden="1"/>
    </xf>
    <xf numFmtId="0" fontId="13" fillId="0" borderId="0" xfId="2" applyFont="1" applyProtection="1">
      <protection hidden="1"/>
    </xf>
    <xf numFmtId="0" fontId="14" fillId="0" borderId="0" xfId="2" applyFont="1" applyProtection="1">
      <protection hidden="1"/>
    </xf>
    <xf numFmtId="164" fontId="5" fillId="0" borderId="0" xfId="2" applyNumberFormat="1" applyProtection="1">
      <protection hidden="1"/>
    </xf>
    <xf numFmtId="165" fontId="5" fillId="0" borderId="0" xfId="2" applyNumberFormat="1" applyProtection="1">
      <protection hidden="1"/>
    </xf>
    <xf numFmtId="0" fontId="16" fillId="0" borderId="0" xfId="2" applyFont="1" applyProtection="1">
      <protection hidden="1"/>
    </xf>
    <xf numFmtId="0" fontId="5" fillId="0" borderId="0" xfId="2" applyAlignment="1" applyProtection="1">
      <alignment wrapText="1"/>
      <protection hidden="1"/>
    </xf>
    <xf numFmtId="9" fontId="5" fillId="0" borderId="0" xfId="2" applyNumberFormat="1" applyProtection="1">
      <protection hidden="1"/>
    </xf>
    <xf numFmtId="165" fontId="5" fillId="0" borderId="0" xfId="2" applyNumberFormat="1" applyAlignment="1" applyProtection="1">
      <alignment horizontal="center"/>
      <protection hidden="1"/>
    </xf>
    <xf numFmtId="164" fontId="3" fillId="0" borderId="0" xfId="2" applyNumberFormat="1" applyFont="1" applyProtection="1">
      <protection hidden="1"/>
    </xf>
    <xf numFmtId="0" fontId="18" fillId="0" borderId="0" xfId="2" applyFont="1" applyAlignment="1" applyProtection="1">
      <alignment vertical="center"/>
      <protection hidden="1"/>
    </xf>
    <xf numFmtId="0" fontId="3" fillId="0" borderId="0" xfId="2" applyFont="1" applyAlignment="1" applyProtection="1">
      <alignment vertical="center"/>
      <protection hidden="1"/>
    </xf>
    <xf numFmtId="0" fontId="5" fillId="0" borderId="0" xfId="2" applyAlignment="1" applyProtection="1">
      <alignment vertical="center"/>
      <protection hidden="1"/>
    </xf>
    <xf numFmtId="1" fontId="11" fillId="0" borderId="0" xfId="2" applyNumberFormat="1" applyFont="1" applyAlignment="1" applyProtection="1">
      <alignment horizontal="center" vertical="center"/>
      <protection hidden="1"/>
    </xf>
    <xf numFmtId="1" fontId="11" fillId="0" borderId="0" xfId="2" applyNumberFormat="1" applyFont="1" applyAlignment="1" applyProtection="1">
      <alignment vertical="center"/>
      <protection hidden="1"/>
    </xf>
    <xf numFmtId="164" fontId="5" fillId="0" borderId="0" xfId="2" applyNumberFormat="1" applyAlignment="1" applyProtection="1">
      <alignment vertical="center"/>
      <protection hidden="1"/>
    </xf>
    <xf numFmtId="165" fontId="5" fillId="0" borderId="0" xfId="2" applyNumberFormat="1" applyAlignment="1" applyProtection="1">
      <alignment vertical="center"/>
      <protection hidden="1"/>
    </xf>
    <xf numFmtId="4" fontId="11" fillId="0" borderId="0" xfId="2" applyNumberFormat="1" applyFont="1" applyAlignment="1" applyProtection="1">
      <alignment horizontal="center" vertical="center"/>
      <protection hidden="1"/>
    </xf>
    <xf numFmtId="0" fontId="11" fillId="0" borderId="0" xfId="2" applyFont="1" applyAlignment="1" applyProtection="1">
      <alignment vertical="center"/>
      <protection hidden="1"/>
    </xf>
    <xf numFmtId="164" fontId="3" fillId="0" borderId="0" xfId="2" applyNumberFormat="1" applyFont="1" applyAlignment="1" applyProtection="1">
      <alignment vertical="center"/>
      <protection hidden="1"/>
    </xf>
    <xf numFmtId="165" fontId="3" fillId="0" borderId="0" xfId="2" applyNumberFormat="1" applyFont="1" applyAlignment="1" applyProtection="1">
      <alignment vertical="center"/>
      <protection hidden="1"/>
    </xf>
    <xf numFmtId="164" fontId="18" fillId="0" borderId="0" xfId="2" applyNumberFormat="1" applyFont="1" applyAlignment="1" applyProtection="1">
      <alignment vertical="center"/>
      <protection hidden="1"/>
    </xf>
    <xf numFmtId="165" fontId="18" fillId="0" borderId="0" xfId="2" applyNumberFormat="1" applyFont="1" applyAlignment="1" applyProtection="1">
      <alignment vertical="center"/>
      <protection hidden="1"/>
    </xf>
    <xf numFmtId="0" fontId="21" fillId="0" borderId="0" xfId="2" applyFont="1" applyAlignment="1" applyProtection="1">
      <alignment vertical="center" wrapText="1"/>
      <protection hidden="1"/>
    </xf>
    <xf numFmtId="0" fontId="12" fillId="0" borderId="0" xfId="2" applyFont="1" applyAlignment="1" applyProtection="1">
      <alignment vertical="center" wrapText="1"/>
      <protection hidden="1"/>
    </xf>
    <xf numFmtId="49" fontId="5" fillId="0" borderId="0" xfId="2" applyNumberFormat="1" applyProtection="1">
      <protection hidden="1"/>
    </xf>
    <xf numFmtId="164" fontId="5" fillId="0" borderId="0" xfId="2" applyNumberFormat="1" applyAlignment="1" applyProtection="1">
      <alignment vertical="center" shrinkToFit="1"/>
      <protection hidden="1"/>
    </xf>
    <xf numFmtId="0" fontId="13" fillId="0" borderId="0" xfId="2" applyFont="1" applyAlignment="1" applyProtection="1">
      <alignment wrapText="1"/>
      <protection hidden="1"/>
    </xf>
    <xf numFmtId="0" fontId="8" fillId="0" borderId="0" xfId="2" applyFont="1" applyAlignment="1" applyProtection="1">
      <alignment vertical="center" wrapText="1"/>
      <protection hidden="1"/>
    </xf>
    <xf numFmtId="0" fontId="21" fillId="0" borderId="0" xfId="2" applyFont="1" applyAlignment="1" applyProtection="1">
      <alignment horizontal="center" vertical="center" wrapText="1"/>
      <protection hidden="1"/>
    </xf>
    <xf numFmtId="0" fontId="22" fillId="0" borderId="0" xfId="2" applyFont="1" applyAlignment="1" applyProtection="1">
      <alignment horizontal="center" vertical="center" shrinkToFit="1"/>
      <protection hidden="1"/>
    </xf>
    <xf numFmtId="0" fontId="22" fillId="0" borderId="0" xfId="2" applyFont="1" applyAlignment="1" applyProtection="1">
      <alignment horizontal="center" vertical="center" wrapText="1" shrinkToFit="1"/>
      <protection hidden="1"/>
    </xf>
    <xf numFmtId="164" fontId="22" fillId="0" borderId="0" xfId="2" applyNumberFormat="1" applyFont="1" applyAlignment="1" applyProtection="1">
      <alignment horizontal="center" vertical="center" shrinkToFit="1"/>
      <protection hidden="1"/>
    </xf>
    <xf numFmtId="166" fontId="22" fillId="0" borderId="0" xfId="2" applyNumberFormat="1" applyFont="1" applyAlignment="1" applyProtection="1">
      <alignment horizontal="center" vertical="center" shrinkToFit="1"/>
      <protection hidden="1"/>
    </xf>
    <xf numFmtId="0" fontId="5" fillId="0" borderId="0" xfId="2" applyAlignment="1" applyProtection="1">
      <alignment horizontal="center"/>
      <protection hidden="1"/>
    </xf>
    <xf numFmtId="0" fontId="22" fillId="0" borderId="0" xfId="2" applyFont="1" applyAlignment="1" applyProtection="1">
      <alignment wrapText="1"/>
      <protection hidden="1"/>
    </xf>
    <xf numFmtId="0" fontId="22" fillId="0" borderId="0" xfId="2" applyFont="1" applyProtection="1">
      <protection hidden="1"/>
    </xf>
    <xf numFmtId="166" fontId="22" fillId="0" borderId="0" xfId="2" applyNumberFormat="1" applyFont="1" applyProtection="1">
      <protection hidden="1"/>
    </xf>
    <xf numFmtId="22" fontId="22" fillId="0" borderId="0" xfId="2" applyNumberFormat="1" applyFont="1" applyAlignment="1" applyProtection="1">
      <alignment horizontal="left" wrapText="1"/>
      <protection hidden="1"/>
    </xf>
    <xf numFmtId="1" fontId="22" fillId="0" borderId="0" xfId="2" applyNumberFormat="1" applyFont="1" applyProtection="1">
      <protection hidden="1"/>
    </xf>
    <xf numFmtId="0" fontId="8" fillId="0" borderId="0" xfId="2" applyFont="1" applyAlignment="1" applyProtection="1">
      <alignment wrapText="1"/>
      <protection hidden="1"/>
    </xf>
    <xf numFmtId="0" fontId="8" fillId="0" borderId="0" xfId="2" applyFont="1" applyProtection="1">
      <protection hidden="1"/>
    </xf>
    <xf numFmtId="0" fontId="17" fillId="0" borderId="0" xfId="2" applyFont="1" applyAlignment="1" applyProtection="1">
      <alignment horizontal="center" wrapText="1"/>
      <protection hidden="1"/>
    </xf>
    <xf numFmtId="0" fontId="17" fillId="0" borderId="0" xfId="2" applyFont="1" applyProtection="1">
      <protection hidden="1"/>
    </xf>
    <xf numFmtId="0" fontId="22" fillId="0" borderId="0" xfId="2" applyFont="1" applyAlignment="1" applyProtection="1">
      <alignment vertical="center" shrinkToFit="1"/>
      <protection hidden="1"/>
    </xf>
    <xf numFmtId="0" fontId="8" fillId="0" borderId="0" xfId="2" applyFont="1" applyAlignment="1" applyProtection="1">
      <alignment horizontal="center" wrapText="1"/>
      <protection hidden="1"/>
    </xf>
    <xf numFmtId="0" fontId="8" fillId="0" borderId="0" xfId="2" applyFont="1" applyAlignment="1" applyProtection="1">
      <alignment vertical="center" shrinkToFit="1"/>
      <protection hidden="1"/>
    </xf>
    <xf numFmtId="0" fontId="5" fillId="0" borderId="0" xfId="2" applyAlignment="1" applyProtection="1">
      <alignment horizontal="center" wrapText="1"/>
      <protection hidden="1"/>
    </xf>
    <xf numFmtId="49" fontId="5" fillId="0" borderId="0" xfId="2" applyNumberFormat="1" applyAlignment="1" applyProtection="1">
      <alignment vertical="center" shrinkToFit="1"/>
      <protection hidden="1"/>
    </xf>
    <xf numFmtId="2" fontId="5" fillId="0" borderId="0" xfId="2" applyNumberFormat="1" applyProtection="1">
      <protection hidden="1"/>
    </xf>
    <xf numFmtId="2" fontId="5" fillId="0" borderId="0" xfId="2" applyNumberFormat="1" applyAlignment="1" applyProtection="1">
      <alignment vertical="center"/>
      <protection hidden="1"/>
    </xf>
    <xf numFmtId="2" fontId="3" fillId="0" borderId="0" xfId="2" applyNumberFormat="1" applyFont="1" applyAlignment="1" applyProtection="1">
      <alignment vertical="center"/>
      <protection hidden="1"/>
    </xf>
    <xf numFmtId="2" fontId="18" fillId="0" borderId="0" xfId="2" applyNumberFormat="1" applyFont="1" applyAlignment="1" applyProtection="1">
      <alignment vertical="center"/>
      <protection hidden="1"/>
    </xf>
    <xf numFmtId="0" fontId="15" fillId="0" borderId="0" xfId="2" applyFont="1" applyProtection="1">
      <protection hidden="1"/>
    </xf>
    <xf numFmtId="2" fontId="15" fillId="0" borderId="0" xfId="2" applyNumberFormat="1" applyFont="1" applyProtection="1">
      <protection hidden="1"/>
    </xf>
    <xf numFmtId="164" fontId="15" fillId="0" borderId="0" xfId="2" applyNumberFormat="1" applyFont="1" applyProtection="1">
      <protection hidden="1"/>
    </xf>
    <xf numFmtId="165" fontId="15" fillId="0" borderId="0" xfId="2" applyNumberFormat="1" applyFont="1" applyProtection="1">
      <protection hidden="1"/>
    </xf>
    <xf numFmtId="0" fontId="0" fillId="5" borderId="0" xfId="0" applyFill="1"/>
    <xf numFmtId="0" fontId="3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0" fillId="6" borderId="0" xfId="0" applyFill="1" applyProtection="1">
      <protection hidden="1"/>
    </xf>
    <xf numFmtId="0" fontId="4" fillId="0" borderId="0" xfId="0" applyFont="1" applyAlignment="1" applyProtection="1">
      <alignment vertical="center" wrapText="1"/>
      <protection hidden="1"/>
    </xf>
    <xf numFmtId="0" fontId="6" fillId="0" borderId="0" xfId="3" applyFont="1" applyAlignment="1" applyProtection="1">
      <alignment vertical="center" wrapText="1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0" fontId="7" fillId="0" borderId="2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left" vertical="center" wrapText="1"/>
      <protection hidden="1"/>
    </xf>
    <xf numFmtId="0" fontId="8" fillId="0" borderId="0" xfId="0" applyFont="1" applyAlignment="1" applyProtection="1">
      <alignment vertical="center" wrapText="1"/>
      <protection hidden="1"/>
    </xf>
    <xf numFmtId="0" fontId="7" fillId="0" borderId="0" xfId="0" applyFont="1" applyAlignment="1" applyProtection="1">
      <alignment horizontal="left" vertical="center" wrapText="1"/>
      <protection hidden="1"/>
    </xf>
    <xf numFmtId="0" fontId="0" fillId="0" borderId="0" xfId="0" applyAlignment="1" applyProtection="1">
      <alignment horizontal="center" vertical="top" wrapText="1"/>
      <protection hidden="1"/>
    </xf>
    <xf numFmtId="0" fontId="40" fillId="7" borderId="0" xfId="0" applyFont="1" applyFill="1" applyAlignment="1">
      <alignment horizontal="center" vertical="center"/>
    </xf>
    <xf numFmtId="0" fontId="41" fillId="5" borderId="0" xfId="0" applyFont="1" applyFill="1"/>
    <xf numFmtId="0" fontId="5" fillId="0" borderId="0" xfId="2"/>
    <xf numFmtId="0" fontId="22" fillId="0" borderId="0" xfId="2" applyFont="1" applyAlignment="1" applyProtection="1">
      <alignment horizontal="center"/>
      <protection hidden="1"/>
    </xf>
    <xf numFmtId="0" fontId="8" fillId="0" borderId="0" xfId="2" applyFont="1"/>
    <xf numFmtId="0" fontId="4" fillId="0" borderId="0" xfId="2" applyFont="1" applyAlignment="1" applyProtection="1">
      <alignment horizontal="center"/>
      <protection hidden="1"/>
    </xf>
    <xf numFmtId="0" fontId="18" fillId="0" borderId="0" xfId="2" applyFont="1" applyAlignment="1" applyProtection="1">
      <alignment horizontal="center"/>
      <protection hidden="1"/>
    </xf>
    <xf numFmtId="0" fontId="5" fillId="0" borderId="0" xfId="2" applyAlignment="1" applyProtection="1">
      <alignment horizontal="center" vertical="center"/>
      <protection hidden="1"/>
    </xf>
    <xf numFmtId="0" fontId="0" fillId="0" borderId="0" xfId="0" applyAlignment="1" applyProtection="1">
      <alignment vertical="top" wrapText="1"/>
      <protection hidden="1"/>
    </xf>
    <xf numFmtId="0" fontId="3" fillId="0" borderId="0" xfId="2" applyFont="1" applyProtection="1">
      <protection hidden="1"/>
    </xf>
    <xf numFmtId="0" fontId="23" fillId="0" borderId="0" xfId="2" applyFont="1" applyAlignment="1" applyProtection="1">
      <alignment horizontal="center"/>
      <protection hidden="1"/>
    </xf>
    <xf numFmtId="0" fontId="24" fillId="0" borderId="0" xfId="2" applyFont="1" applyAlignment="1" applyProtection="1">
      <alignment horizontal="center"/>
      <protection hidden="1"/>
    </xf>
    <xf numFmtId="0" fontId="5" fillId="2" borderId="0" xfId="2" applyFill="1" applyAlignment="1" applyProtection="1">
      <alignment horizontal="center" vertical="center"/>
      <protection hidden="1"/>
    </xf>
    <xf numFmtId="0" fontId="5" fillId="0" borderId="3" xfId="2" applyBorder="1" applyAlignment="1" applyProtection="1">
      <alignment horizontal="center" vertical="center"/>
      <protection hidden="1"/>
    </xf>
    <xf numFmtId="0" fontId="5" fillId="0" borderId="0" xfId="2" applyAlignment="1" applyProtection="1">
      <alignment horizontal="left" vertical="center" shrinkToFit="1"/>
      <protection locked="0" hidden="1"/>
    </xf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  <xf numFmtId="0" fontId="0" fillId="0" borderId="4" xfId="0" applyBorder="1"/>
    <xf numFmtId="2" fontId="0" fillId="0" borderId="4" xfId="0" applyNumberFormat="1" applyBorder="1"/>
    <xf numFmtId="0" fontId="34" fillId="0" borderId="0" xfId="0" applyFont="1" applyAlignment="1" applyProtection="1">
      <alignment horizontal="center" vertical="center"/>
      <protection hidden="1"/>
    </xf>
    <xf numFmtId="2" fontId="0" fillId="0" borderId="0" xfId="0" applyNumberFormat="1" applyProtection="1">
      <protection hidden="1"/>
    </xf>
    <xf numFmtId="0" fontId="42" fillId="0" borderId="5" xfId="0" applyFont="1" applyBorder="1" applyAlignment="1" applyProtection="1">
      <alignment horizontal="center" vertical="center"/>
      <protection hidden="1"/>
    </xf>
    <xf numFmtId="0" fontId="42" fillId="0" borderId="6" xfId="0" applyFont="1" applyBorder="1" applyAlignment="1" applyProtection="1">
      <alignment shrinkToFit="1"/>
      <protection hidden="1"/>
    </xf>
    <xf numFmtId="2" fontId="43" fillId="0" borderId="6" xfId="0" applyNumberFormat="1" applyFont="1" applyBorder="1" applyAlignment="1" applyProtection="1">
      <alignment horizontal="center" vertical="center"/>
      <protection hidden="1"/>
    </xf>
    <xf numFmtId="0" fontId="34" fillId="0" borderId="7" xfId="0" applyFont="1" applyBorder="1" applyAlignment="1" applyProtection="1">
      <alignment horizontal="center" vertical="center"/>
      <protection hidden="1"/>
    </xf>
    <xf numFmtId="0" fontId="0" fillId="0" borderId="7" xfId="0" applyBorder="1" applyProtection="1">
      <protection hidden="1"/>
    </xf>
    <xf numFmtId="2" fontId="0" fillId="0" borderId="7" xfId="0" applyNumberFormat="1" applyBorder="1" applyProtection="1">
      <protection hidden="1"/>
    </xf>
    <xf numFmtId="0" fontId="4" fillId="0" borderId="0" xfId="2" applyFont="1" applyProtection="1">
      <protection hidden="1"/>
    </xf>
    <xf numFmtId="0" fontId="26" fillId="0" borderId="0" xfId="2" applyFont="1" applyAlignment="1" applyProtection="1">
      <alignment horizontal="left"/>
      <protection hidden="1"/>
    </xf>
    <xf numFmtId="0" fontId="26" fillId="0" borderId="0" xfId="2" applyFont="1" applyProtection="1">
      <protection hidden="1"/>
    </xf>
    <xf numFmtId="0" fontId="7" fillId="0" borderId="0" xfId="2" applyFont="1" applyProtection="1">
      <protection hidden="1"/>
    </xf>
    <xf numFmtId="0" fontId="26" fillId="0" borderId="0" xfId="2" applyFont="1" applyAlignment="1" applyProtection="1">
      <alignment horizontal="center" vertical="center"/>
      <protection hidden="1"/>
    </xf>
    <xf numFmtId="0" fontId="26" fillId="0" borderId="0" xfId="2" applyFont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vertical="center" wrapText="1"/>
      <protection hidden="1"/>
    </xf>
    <xf numFmtId="0" fontId="28" fillId="0" borderId="0" xfId="2" applyFont="1" applyAlignment="1" applyProtection="1">
      <alignment horizontal="center"/>
      <protection hidden="1"/>
    </xf>
    <xf numFmtId="0" fontId="0" fillId="6" borderId="8" xfId="0" applyFill="1" applyBorder="1" applyProtection="1">
      <protection hidden="1"/>
    </xf>
    <xf numFmtId="0" fontId="36" fillId="3" borderId="0" xfId="0" applyFont="1" applyFill="1" applyAlignment="1">
      <alignment shrinkToFit="1"/>
    </xf>
    <xf numFmtId="0" fontId="39" fillId="3" borderId="0" xfId="0" applyFont="1" applyFill="1" applyAlignment="1">
      <alignment horizontal="center" vertical="center"/>
    </xf>
    <xf numFmtId="0" fontId="35" fillId="3" borderId="0" xfId="0" applyFont="1" applyFill="1" applyAlignment="1">
      <alignment shrinkToFit="1"/>
    </xf>
    <xf numFmtId="0" fontId="35" fillId="3" borderId="0" xfId="0" applyFont="1" applyFill="1" applyAlignment="1">
      <alignment horizontal="center" vertical="center"/>
    </xf>
    <xf numFmtId="0" fontId="5" fillId="0" borderId="0" xfId="11" applyAlignment="1">
      <alignment horizontal="center"/>
    </xf>
    <xf numFmtId="0" fontId="5" fillId="0" borderId="0" xfId="11" applyAlignment="1">
      <alignment horizontal="center" vertical="center"/>
    </xf>
    <xf numFmtId="0" fontId="0" fillId="6" borderId="9" xfId="0" applyFill="1" applyBorder="1" applyProtection="1">
      <protection hidden="1"/>
    </xf>
    <xf numFmtId="0" fontId="1" fillId="0" borderId="0" xfId="0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49" fontId="0" fillId="0" borderId="10" xfId="0" applyNumberFormat="1" applyBorder="1" applyAlignment="1" applyProtection="1">
      <alignment horizontal="center" vertical="center" wrapText="1"/>
      <protection hidden="1"/>
    </xf>
    <xf numFmtId="49" fontId="8" fillId="0" borderId="4" xfId="0" applyNumberFormat="1" applyFont="1" applyBorder="1" applyAlignment="1" applyProtection="1">
      <alignment vertical="top"/>
      <protection hidden="1"/>
    </xf>
    <xf numFmtId="0" fontId="44" fillId="0" borderId="0" xfId="0" applyFont="1" applyProtection="1">
      <protection hidden="1"/>
    </xf>
    <xf numFmtId="2" fontId="45" fillId="0" borderId="0" xfId="0" applyNumberFormat="1" applyFont="1" applyProtection="1">
      <protection hidden="1"/>
    </xf>
    <xf numFmtId="2" fontId="44" fillId="0" borderId="0" xfId="0" applyNumberFormat="1" applyFont="1" applyProtection="1">
      <protection hidden="1"/>
    </xf>
    <xf numFmtId="2" fontId="44" fillId="0" borderId="0" xfId="0" applyNumberFormat="1" applyFont="1" applyAlignment="1" applyProtection="1">
      <alignment shrinkToFit="1"/>
      <protection hidden="1"/>
    </xf>
    <xf numFmtId="0" fontId="5" fillId="0" borderId="0" xfId="11"/>
    <xf numFmtId="0" fontId="3" fillId="0" borderId="0" xfId="11" applyFont="1" applyAlignment="1">
      <alignment shrinkToFit="1"/>
    </xf>
    <xf numFmtId="0" fontId="8" fillId="0" borderId="0" xfId="11" applyFont="1"/>
    <xf numFmtId="0" fontId="26" fillId="0" borderId="6" xfId="11" applyFont="1" applyBorder="1" applyAlignment="1" applyProtection="1">
      <alignment horizontal="center" vertical="center"/>
      <protection hidden="1"/>
    </xf>
    <xf numFmtId="0" fontId="17" fillId="0" borderId="11" xfId="11" applyFont="1" applyBorder="1" applyAlignment="1" applyProtection="1">
      <alignment vertical="center" wrapText="1"/>
      <protection hidden="1"/>
    </xf>
    <xf numFmtId="0" fontId="26" fillId="0" borderId="12" xfId="11" applyFont="1" applyBorder="1" applyAlignment="1" applyProtection="1">
      <alignment horizontal="center" vertical="center"/>
      <protection hidden="1"/>
    </xf>
    <xf numFmtId="0" fontId="4" fillId="0" borderId="13" xfId="11" applyFont="1" applyBorder="1" applyAlignment="1" applyProtection="1">
      <alignment horizontal="center" vertical="center"/>
      <protection hidden="1"/>
    </xf>
    <xf numFmtId="0" fontId="20" fillId="0" borderId="0" xfId="2" applyFont="1" applyAlignment="1" applyProtection="1">
      <alignment horizontal="center" vertical="center"/>
      <protection locked="0" hidden="1"/>
    </xf>
    <xf numFmtId="167" fontId="5" fillId="0" borderId="1" xfId="11" applyNumberFormat="1" applyBorder="1" applyAlignment="1">
      <alignment horizontal="center" vertical="center"/>
    </xf>
    <xf numFmtId="167" fontId="5" fillId="0" borderId="1" xfId="11" applyNumberFormat="1" applyBorder="1" applyAlignment="1">
      <alignment horizontal="center" vertical="center" wrapText="1"/>
    </xf>
    <xf numFmtId="167" fontId="8" fillId="0" borderId="1" xfId="11" applyNumberFormat="1" applyFont="1" applyBorder="1" applyAlignment="1">
      <alignment horizontal="center" vertical="center" wrapText="1"/>
    </xf>
    <xf numFmtId="0" fontId="26" fillId="0" borderId="1" xfId="11" applyFont="1" applyBorder="1" applyAlignment="1" applyProtection="1">
      <alignment horizontal="center" vertical="center"/>
      <protection hidden="1"/>
    </xf>
    <xf numFmtId="0" fontId="17" fillId="0" borderId="1" xfId="11" applyFont="1" applyBorder="1" applyAlignment="1" applyProtection="1">
      <alignment vertical="center" wrapText="1"/>
      <protection hidden="1"/>
    </xf>
    <xf numFmtId="0" fontId="3" fillId="0" borderId="1" xfId="11" applyFont="1" applyBorder="1" applyAlignment="1" applyProtection="1">
      <alignment horizontal="center" vertical="center" shrinkToFit="1"/>
      <protection hidden="1"/>
    </xf>
    <xf numFmtId="4" fontId="3" fillId="0" borderId="1" xfId="11" applyNumberFormat="1" applyFont="1" applyBorder="1" applyAlignment="1" applyProtection="1">
      <alignment horizontal="center" vertical="center" shrinkToFit="1"/>
      <protection hidden="1"/>
    </xf>
    <xf numFmtId="4" fontId="5" fillId="0" borderId="0" xfId="2" applyNumberFormat="1"/>
    <xf numFmtId="0" fontId="26" fillId="0" borderId="14" xfId="11" applyFont="1" applyBorder="1" applyAlignment="1" applyProtection="1">
      <alignment horizontal="center" vertical="center"/>
      <protection hidden="1"/>
    </xf>
    <xf numFmtId="0" fontId="17" fillId="0" borderId="15" xfId="11" applyFont="1" applyBorder="1" applyAlignment="1" applyProtection="1">
      <alignment vertical="center" wrapText="1"/>
      <protection hidden="1"/>
    </xf>
    <xf numFmtId="0" fontId="26" fillId="0" borderId="16" xfId="11" applyFont="1" applyBorder="1" applyAlignment="1" applyProtection="1">
      <alignment horizontal="center" vertical="center"/>
      <protection hidden="1"/>
    </xf>
    <xf numFmtId="0" fontId="4" fillId="0" borderId="17" xfId="11" applyFont="1" applyBorder="1" applyAlignment="1" applyProtection="1">
      <alignment horizontal="center" vertical="center"/>
      <protection hidden="1"/>
    </xf>
    <xf numFmtId="1" fontId="45" fillId="0" borderId="0" xfId="0" applyNumberFormat="1" applyFont="1" applyProtection="1">
      <protection hidden="1"/>
    </xf>
    <xf numFmtId="0" fontId="0" fillId="6" borderId="0" xfId="0" applyFill="1" applyAlignment="1" applyProtection="1">
      <alignment horizontal="center"/>
      <protection hidden="1"/>
    </xf>
    <xf numFmtId="0" fontId="4" fillId="0" borderId="18" xfId="2" applyFont="1" applyBorder="1" applyAlignment="1" applyProtection="1">
      <alignment horizontal="center" vertical="center" wrapText="1"/>
      <protection hidden="1"/>
    </xf>
    <xf numFmtId="0" fontId="4" fillId="0" borderId="19" xfId="2" applyFont="1" applyBorder="1" applyAlignment="1" applyProtection="1">
      <alignment horizontal="center" vertical="center" wrapText="1"/>
      <protection hidden="1"/>
    </xf>
    <xf numFmtId="0" fontId="4" fillId="0" borderId="20" xfId="2" applyFont="1" applyBorder="1" applyAlignment="1" applyProtection="1">
      <alignment horizontal="center" vertical="center" wrapText="1"/>
      <protection hidden="1"/>
    </xf>
    <xf numFmtId="0" fontId="17" fillId="0" borderId="21" xfId="2" applyFont="1" applyBorder="1" applyAlignment="1" applyProtection="1">
      <alignment horizontal="center" vertical="center" wrapText="1"/>
      <protection hidden="1"/>
    </xf>
    <xf numFmtId="0" fontId="12" fillId="0" borderId="22" xfId="2" applyFont="1" applyBorder="1" applyAlignment="1" applyProtection="1">
      <alignment horizontal="center" vertical="center" wrapText="1"/>
      <protection hidden="1"/>
    </xf>
    <xf numFmtId="0" fontId="8" fillId="0" borderId="6" xfId="2" applyFont="1" applyBorder="1" applyAlignment="1" applyProtection="1">
      <alignment horizontal="center" vertical="center" wrapText="1"/>
      <protection hidden="1"/>
    </xf>
    <xf numFmtId="0" fontId="8" fillId="0" borderId="23" xfId="2" applyFont="1" applyBorder="1" applyAlignment="1" applyProtection="1">
      <alignment horizontal="center" vertical="center" wrapText="1"/>
      <protection hidden="1"/>
    </xf>
    <xf numFmtId="0" fontId="8" fillId="0" borderId="24" xfId="2" applyFont="1" applyBorder="1" applyAlignment="1" applyProtection="1">
      <alignment horizontal="center" vertical="center" wrapText="1"/>
      <protection hidden="1"/>
    </xf>
    <xf numFmtId="0" fontId="8" fillId="0" borderId="25" xfId="2" applyFont="1" applyBorder="1" applyAlignment="1" applyProtection="1">
      <alignment horizontal="center" vertical="center" wrapText="1"/>
      <protection hidden="1"/>
    </xf>
    <xf numFmtId="0" fontId="8" fillId="0" borderId="26" xfId="2" applyFont="1" applyBorder="1" applyAlignment="1" applyProtection="1">
      <alignment horizontal="center" vertical="center" wrapText="1"/>
      <protection hidden="1"/>
    </xf>
    <xf numFmtId="0" fontId="8" fillId="0" borderId="27" xfId="2" applyFont="1" applyBorder="1" applyProtection="1">
      <protection hidden="1"/>
    </xf>
    <xf numFmtId="2" fontId="18" fillId="0" borderId="28" xfId="2" applyNumberFormat="1" applyFont="1" applyBorder="1" applyAlignment="1" applyProtection="1">
      <alignment horizontal="center" vertical="center" shrinkToFit="1"/>
      <protection locked="0"/>
    </xf>
    <xf numFmtId="2" fontId="18" fillId="0" borderId="29" xfId="2" applyNumberFormat="1" applyFont="1" applyBorder="1" applyAlignment="1" applyProtection="1">
      <alignment horizontal="center" vertical="center" shrinkToFit="1"/>
      <protection locked="0"/>
    </xf>
    <xf numFmtId="2" fontId="18" fillId="0" borderId="30" xfId="2" applyNumberFormat="1" applyFont="1" applyBorder="1" applyAlignment="1" applyProtection="1">
      <alignment horizontal="center" vertical="center" shrinkToFit="1"/>
      <protection locked="0"/>
    </xf>
    <xf numFmtId="2" fontId="18" fillId="0" borderId="31" xfId="2" applyNumberFormat="1" applyFont="1" applyBorder="1" applyAlignment="1" applyProtection="1">
      <alignment horizontal="center" vertical="center" shrinkToFit="1"/>
      <protection locked="0"/>
    </xf>
    <xf numFmtId="2" fontId="18" fillId="0" borderId="32" xfId="2" applyNumberFormat="1" applyFont="1" applyBorder="1" applyAlignment="1" applyProtection="1">
      <alignment horizontal="center" vertical="center" shrinkToFit="1"/>
      <protection locked="0"/>
    </xf>
    <xf numFmtId="2" fontId="18" fillId="0" borderId="33" xfId="2" applyNumberFormat="1" applyFont="1" applyBorder="1" applyAlignment="1" applyProtection="1">
      <alignment horizontal="center" vertical="center" shrinkToFit="1"/>
      <protection locked="0"/>
    </xf>
    <xf numFmtId="2" fontId="18" fillId="0" borderId="34" xfId="2" applyNumberFormat="1" applyFont="1" applyBorder="1" applyAlignment="1" applyProtection="1">
      <alignment horizontal="center" vertical="center" shrinkToFit="1"/>
      <protection locked="0"/>
    </xf>
    <xf numFmtId="2" fontId="18" fillId="0" borderId="35" xfId="2" applyNumberFormat="1" applyFont="1" applyBorder="1" applyAlignment="1" applyProtection="1">
      <alignment horizontal="center" vertical="center" shrinkToFit="1"/>
      <protection locked="0"/>
    </xf>
    <xf numFmtId="2" fontId="18" fillId="0" borderId="36" xfId="2" applyNumberFormat="1" applyFont="1" applyBorder="1" applyAlignment="1" applyProtection="1">
      <alignment horizontal="center" vertical="center" shrinkToFit="1"/>
      <protection locked="0"/>
    </xf>
    <xf numFmtId="2" fontId="18" fillId="0" borderId="23" xfId="2" applyNumberFormat="1" applyFont="1" applyBorder="1" applyAlignment="1" applyProtection="1">
      <alignment horizontal="center" vertical="center" shrinkToFit="1"/>
      <protection locked="0"/>
    </xf>
    <xf numFmtId="2" fontId="18" fillId="0" borderId="24" xfId="2" applyNumberFormat="1" applyFont="1" applyBorder="1" applyAlignment="1" applyProtection="1">
      <alignment horizontal="center" vertical="center" shrinkToFit="1"/>
      <protection locked="0"/>
    </xf>
    <xf numFmtId="2" fontId="18" fillId="0" borderId="26" xfId="2" applyNumberFormat="1" applyFont="1" applyBorder="1" applyAlignment="1" applyProtection="1">
      <alignment horizontal="center" vertical="center" shrinkToFit="1"/>
      <protection locked="0"/>
    </xf>
    <xf numFmtId="2" fontId="18" fillId="0" borderId="37" xfId="2" applyNumberFormat="1" applyFont="1" applyBorder="1" applyAlignment="1" applyProtection="1">
      <alignment horizontal="center" vertical="center" shrinkToFit="1"/>
      <protection locked="0"/>
    </xf>
    <xf numFmtId="2" fontId="18" fillId="0" borderId="38" xfId="2" applyNumberFormat="1" applyFont="1" applyBorder="1" applyAlignment="1" applyProtection="1">
      <alignment horizontal="center" vertical="center" shrinkToFit="1"/>
      <protection locked="0"/>
    </xf>
    <xf numFmtId="2" fontId="18" fillId="0" borderId="39" xfId="2" applyNumberFormat="1" applyFont="1" applyBorder="1" applyAlignment="1" applyProtection="1">
      <alignment horizontal="center" vertical="center" shrinkToFit="1"/>
      <protection locked="0"/>
    </xf>
    <xf numFmtId="2" fontId="18" fillId="0" borderId="40" xfId="2" applyNumberFormat="1" applyFont="1" applyBorder="1" applyAlignment="1" applyProtection="1">
      <alignment horizontal="center" vertical="center" shrinkToFit="1"/>
      <protection locked="0"/>
    </xf>
    <xf numFmtId="2" fontId="18" fillId="0" borderId="41" xfId="2" applyNumberFormat="1" applyFont="1" applyBorder="1" applyAlignment="1" applyProtection="1">
      <alignment horizontal="center" vertical="center" shrinkToFit="1"/>
      <protection locked="0"/>
    </xf>
    <xf numFmtId="2" fontId="18" fillId="0" borderId="42" xfId="2" applyNumberFormat="1" applyFont="1" applyBorder="1" applyAlignment="1" applyProtection="1">
      <alignment horizontal="center" vertical="center" shrinkToFit="1"/>
      <protection locked="0"/>
    </xf>
    <xf numFmtId="2" fontId="18" fillId="0" borderId="43" xfId="2" applyNumberFormat="1" applyFont="1" applyBorder="1" applyAlignment="1" applyProtection="1">
      <alignment horizontal="center" vertical="center" shrinkToFit="1"/>
      <protection locked="0"/>
    </xf>
    <xf numFmtId="2" fontId="18" fillId="0" borderId="44" xfId="2" applyNumberFormat="1" applyFont="1" applyBorder="1" applyAlignment="1" applyProtection="1">
      <alignment horizontal="center" vertical="center" shrinkToFit="1"/>
      <protection locked="0"/>
    </xf>
    <xf numFmtId="2" fontId="18" fillId="0" borderId="45" xfId="2" applyNumberFormat="1" applyFont="1" applyBorder="1" applyAlignment="1" applyProtection="1">
      <alignment horizontal="center" vertical="center" shrinkToFit="1"/>
      <protection locked="0"/>
    </xf>
    <xf numFmtId="2" fontId="18" fillId="0" borderId="46" xfId="2" applyNumberFormat="1" applyFont="1" applyBorder="1" applyAlignment="1" applyProtection="1">
      <alignment horizontal="center" vertical="center" shrinkToFit="1"/>
      <protection locked="0"/>
    </xf>
    <xf numFmtId="0" fontId="19" fillId="0" borderId="7" xfId="2" applyFont="1" applyBorder="1" applyAlignment="1" applyProtection="1">
      <alignment horizontal="center" vertical="center"/>
      <protection hidden="1"/>
    </xf>
    <xf numFmtId="0" fontId="5" fillId="0" borderId="7" xfId="2" applyBorder="1" applyAlignment="1" applyProtection="1">
      <alignment wrapText="1"/>
      <protection hidden="1"/>
    </xf>
    <xf numFmtId="0" fontId="15" fillId="0" borderId="0" xfId="2" applyFont="1" applyAlignment="1" applyProtection="1">
      <alignment horizontal="left" vertical="center"/>
      <protection hidden="1"/>
    </xf>
    <xf numFmtId="22" fontId="3" fillId="0" borderId="0" xfId="2" applyNumberFormat="1" applyFont="1" applyAlignment="1" applyProtection="1">
      <alignment vertical="center"/>
      <protection hidden="1"/>
    </xf>
    <xf numFmtId="22" fontId="15" fillId="0" borderId="0" xfId="2" applyNumberFormat="1" applyFont="1" applyAlignment="1" applyProtection="1">
      <alignment vertical="center"/>
      <protection hidden="1"/>
    </xf>
    <xf numFmtId="2" fontId="15" fillId="0" borderId="0" xfId="2" applyNumberFormat="1" applyFont="1" applyAlignment="1" applyProtection="1">
      <alignment horizontal="center" vertical="center" shrinkToFit="1"/>
      <protection locked="0" hidden="1"/>
    </xf>
    <xf numFmtId="2" fontId="18" fillId="0" borderId="0" xfId="2" applyNumberFormat="1" applyFont="1" applyAlignment="1" applyProtection="1">
      <alignment horizontal="center" vertical="center" shrinkToFit="1"/>
      <protection locked="0" hidden="1"/>
    </xf>
    <xf numFmtId="0" fontId="5" fillId="0" borderId="0" xfId="2" applyAlignment="1" applyProtection="1">
      <alignment vertical="center" wrapText="1"/>
      <protection hidden="1"/>
    </xf>
    <xf numFmtId="0" fontId="18" fillId="0" borderId="0" xfId="2" applyFont="1" applyAlignment="1" applyProtection="1">
      <alignment vertical="center" wrapText="1"/>
      <protection hidden="1"/>
    </xf>
    <xf numFmtId="0" fontId="13" fillId="0" borderId="0" xfId="2" applyFont="1" applyAlignment="1" applyProtection="1">
      <alignment vertical="center"/>
      <protection hidden="1"/>
    </xf>
    <xf numFmtId="0" fontId="15" fillId="0" borderId="0" xfId="2" applyFont="1" applyAlignment="1" applyProtection="1">
      <alignment vertical="center"/>
      <protection hidden="1"/>
    </xf>
    <xf numFmtId="0" fontId="5" fillId="0" borderId="47" xfId="2" applyBorder="1" applyAlignment="1" applyProtection="1">
      <alignment vertical="center"/>
      <protection hidden="1"/>
    </xf>
    <xf numFmtId="0" fontId="18" fillId="0" borderId="48" xfId="2" applyFont="1" applyBorder="1" applyAlignment="1" applyProtection="1">
      <alignment vertical="center"/>
      <protection hidden="1"/>
    </xf>
    <xf numFmtId="0" fontId="18" fillId="0" borderId="7" xfId="2" applyFont="1" applyBorder="1" applyAlignment="1" applyProtection="1">
      <alignment vertical="center"/>
      <protection hidden="1"/>
    </xf>
    <xf numFmtId="0" fontId="18" fillId="0" borderId="49" xfId="2" applyFont="1" applyBorder="1" applyAlignment="1" applyProtection="1">
      <alignment vertical="center"/>
      <protection hidden="1"/>
    </xf>
    <xf numFmtId="0" fontId="27" fillId="0" borderId="0" xfId="2" applyFont="1" applyAlignment="1" applyProtection="1">
      <alignment vertical="center"/>
      <protection hidden="1"/>
    </xf>
    <xf numFmtId="0" fontId="20" fillId="0" borderId="0" xfId="2" applyFont="1" applyAlignment="1" applyProtection="1">
      <alignment vertical="center"/>
      <protection hidden="1"/>
    </xf>
    <xf numFmtId="0" fontId="20" fillId="0" borderId="0" xfId="2" applyFont="1" applyProtection="1">
      <protection hidden="1"/>
    </xf>
    <xf numFmtId="0" fontId="5" fillId="0" borderId="50" xfId="2" applyBorder="1" applyAlignment="1" applyProtection="1">
      <alignment horizontal="center" vertical="center"/>
      <protection hidden="1"/>
    </xf>
    <xf numFmtId="0" fontId="5" fillId="0" borderId="18" xfId="2" applyBorder="1" applyAlignment="1" applyProtection="1">
      <alignment horizontal="center" vertical="center" wrapText="1"/>
      <protection hidden="1"/>
    </xf>
    <xf numFmtId="0" fontId="5" fillId="0" borderId="51" xfId="2" applyBorder="1" applyAlignment="1" applyProtection="1">
      <alignment horizontal="center" vertical="center" wrapText="1"/>
      <protection hidden="1"/>
    </xf>
    <xf numFmtId="0" fontId="8" fillId="0" borderId="18" xfId="2" applyFont="1" applyBorder="1" applyAlignment="1" applyProtection="1">
      <alignment horizontal="center" vertical="center"/>
      <protection hidden="1"/>
    </xf>
    <xf numFmtId="0" fontId="42" fillId="0" borderId="18" xfId="0" applyFont="1" applyBorder="1" applyAlignment="1" applyProtection="1">
      <alignment horizontal="center" vertical="center"/>
      <protection hidden="1"/>
    </xf>
    <xf numFmtId="2" fontId="42" fillId="0" borderId="18" xfId="0" applyNumberFormat="1" applyFont="1" applyBorder="1" applyAlignment="1" applyProtection="1">
      <alignment horizontal="center" vertical="center" wrapText="1"/>
      <protection hidden="1"/>
    </xf>
    <xf numFmtId="0" fontId="5" fillId="0" borderId="52" xfId="11" applyBorder="1" applyAlignment="1" applyProtection="1">
      <alignment horizontal="center" vertical="center" shrinkToFit="1"/>
      <protection hidden="1"/>
    </xf>
    <xf numFmtId="0" fontId="5" fillId="0" borderId="53" xfId="11" applyBorder="1" applyAlignment="1" applyProtection="1">
      <alignment horizontal="center" vertical="center" shrinkToFit="1"/>
      <protection hidden="1"/>
    </xf>
    <xf numFmtId="0" fontId="5" fillId="0" borderId="54" xfId="11" applyBorder="1" applyAlignment="1" applyProtection="1">
      <alignment horizontal="center" vertical="center" shrinkToFit="1"/>
      <protection hidden="1"/>
    </xf>
    <xf numFmtId="167" fontId="5" fillId="0" borderId="55" xfId="11" applyNumberFormat="1" applyBorder="1" applyAlignment="1" applyProtection="1">
      <alignment horizontal="center" vertical="center"/>
      <protection hidden="1"/>
    </xf>
    <xf numFmtId="167" fontId="5" fillId="0" borderId="56" xfId="11" applyNumberFormat="1" applyBorder="1" applyAlignment="1" applyProtection="1">
      <alignment horizontal="center" vertical="center"/>
      <protection hidden="1"/>
    </xf>
    <xf numFmtId="167" fontId="5" fillId="0" borderId="57" xfId="11" applyNumberFormat="1" applyBorder="1" applyAlignment="1" applyProtection="1">
      <alignment horizontal="center" vertical="center" wrapText="1"/>
      <protection hidden="1"/>
    </xf>
    <xf numFmtId="167" fontId="5" fillId="0" borderId="56" xfId="11" applyNumberFormat="1" applyBorder="1" applyAlignment="1" applyProtection="1">
      <alignment horizontal="center" vertical="center" wrapText="1"/>
      <protection hidden="1"/>
    </xf>
    <xf numFmtId="167" fontId="8" fillId="0" borderId="57" xfId="11" applyNumberFormat="1" applyFont="1" applyBorder="1" applyAlignment="1" applyProtection="1">
      <alignment horizontal="center" vertical="center" wrapText="1"/>
      <protection hidden="1"/>
    </xf>
    <xf numFmtId="0" fontId="22" fillId="0" borderId="58" xfId="11" applyFont="1" applyBorder="1" applyAlignment="1" applyProtection="1">
      <alignment horizontal="center" vertical="center"/>
      <protection hidden="1"/>
    </xf>
    <xf numFmtId="0" fontId="12" fillId="0" borderId="0" xfId="11" applyFont="1" applyAlignment="1" applyProtection="1">
      <alignment horizontal="center" vertical="center" shrinkToFit="1"/>
      <protection hidden="1"/>
    </xf>
    <xf numFmtId="167" fontId="5" fillId="0" borderId="3" xfId="11" applyNumberFormat="1" applyBorder="1" applyAlignment="1" applyProtection="1">
      <alignment horizontal="center" vertical="center"/>
      <protection hidden="1"/>
    </xf>
    <xf numFmtId="167" fontId="5" fillId="0" borderId="0" xfId="11" applyNumberFormat="1" applyAlignment="1" applyProtection="1">
      <alignment horizontal="center" vertical="center"/>
      <protection hidden="1"/>
    </xf>
    <xf numFmtId="167" fontId="5" fillId="0" borderId="47" xfId="11" applyNumberFormat="1" applyBorder="1" applyAlignment="1" applyProtection="1">
      <alignment horizontal="center" vertical="center" wrapText="1"/>
      <protection hidden="1"/>
    </xf>
    <xf numFmtId="167" fontId="5" fillId="0" borderId="7" xfId="11" applyNumberFormat="1" applyBorder="1" applyAlignment="1" applyProtection="1">
      <alignment horizontal="center" vertical="center"/>
      <protection hidden="1"/>
    </xf>
    <xf numFmtId="167" fontId="5" fillId="0" borderId="7" xfId="11" applyNumberFormat="1" applyBorder="1" applyAlignment="1" applyProtection="1">
      <alignment horizontal="center" vertical="center" wrapText="1"/>
      <protection hidden="1"/>
    </xf>
    <xf numFmtId="0" fontId="4" fillId="0" borderId="25" xfId="11" applyFont="1" applyBorder="1" applyAlignment="1" applyProtection="1">
      <alignment horizontal="center" vertical="center" shrinkToFit="1"/>
      <protection hidden="1"/>
    </xf>
    <xf numFmtId="2" fontId="26" fillId="0" borderId="59" xfId="11" applyNumberFormat="1" applyFont="1" applyBorder="1" applyAlignment="1" applyProtection="1">
      <alignment horizontal="center" vertical="center"/>
      <protection hidden="1"/>
    </xf>
    <xf numFmtId="2" fontId="26" fillId="0" borderId="13" xfId="11" applyNumberFormat="1" applyFont="1" applyBorder="1" applyAlignment="1" applyProtection="1">
      <alignment horizontal="center" vertical="center"/>
      <protection hidden="1"/>
    </xf>
    <xf numFmtId="2" fontId="26" fillId="0" borderId="60" xfId="11" applyNumberFormat="1" applyFont="1" applyBorder="1" applyAlignment="1" applyProtection="1">
      <alignment horizontal="center" vertical="center"/>
      <protection hidden="1"/>
    </xf>
    <xf numFmtId="2" fontId="26" fillId="0" borderId="17" xfId="11" applyNumberFormat="1" applyFont="1" applyBorder="1" applyAlignment="1" applyProtection="1">
      <alignment horizontal="center" vertical="center"/>
      <protection hidden="1"/>
    </xf>
    <xf numFmtId="2" fontId="3" fillId="0" borderId="1" xfId="11" applyNumberFormat="1" applyFont="1" applyBorder="1" applyAlignment="1" applyProtection="1">
      <alignment horizontal="center" vertical="center" shrinkToFit="1"/>
      <protection hidden="1"/>
    </xf>
    <xf numFmtId="0" fontId="22" fillId="0" borderId="1" xfId="11" applyFont="1" applyBorder="1" applyAlignment="1">
      <alignment horizontal="center" vertical="center"/>
    </xf>
    <xf numFmtId="0" fontId="12" fillId="0" borderId="1" xfId="11" applyFont="1" applyBorder="1" applyAlignment="1">
      <alignment horizontal="center" vertical="center" shrinkToFit="1"/>
    </xf>
    <xf numFmtId="0" fontId="4" fillId="0" borderId="1" xfId="11" applyFont="1" applyBorder="1" applyAlignment="1" applyProtection="1">
      <alignment horizontal="center" vertical="center" shrinkToFit="1"/>
      <protection hidden="1"/>
    </xf>
    <xf numFmtId="0" fontId="11" fillId="0" borderId="0" xfId="11" applyFont="1" applyAlignment="1" applyProtection="1">
      <alignment horizontal="center" vertical="center"/>
      <protection hidden="1"/>
    </xf>
    <xf numFmtId="0" fontId="36" fillId="0" borderId="61" xfId="0" applyFont="1" applyBorder="1" applyAlignment="1" applyProtection="1">
      <alignment horizontal="center" vertical="center" shrinkToFit="1"/>
      <protection locked="0"/>
    </xf>
    <xf numFmtId="0" fontId="36" fillId="0" borderId="20" xfId="0" applyFont="1" applyBorder="1" applyAlignment="1" applyProtection="1">
      <alignment horizontal="center" vertical="center" shrinkToFit="1"/>
      <protection locked="0"/>
    </xf>
    <xf numFmtId="0" fontId="36" fillId="0" borderId="19" xfId="0" applyFont="1" applyBorder="1" applyAlignment="1" applyProtection="1">
      <alignment horizontal="center" vertical="center" shrinkToFit="1"/>
      <protection locked="0"/>
    </xf>
    <xf numFmtId="0" fontId="43" fillId="5" borderId="0" xfId="0" applyFont="1" applyFill="1" applyAlignment="1">
      <alignment horizontal="center" vertical="top"/>
    </xf>
    <xf numFmtId="0" fontId="46" fillId="0" borderId="61" xfId="0" applyFont="1" applyBorder="1" applyAlignment="1" applyProtection="1">
      <alignment horizontal="center" vertical="center" shrinkToFit="1"/>
      <protection locked="0"/>
    </xf>
    <xf numFmtId="0" fontId="46" fillId="0" borderId="20" xfId="0" applyFont="1" applyBorder="1" applyAlignment="1" applyProtection="1">
      <alignment horizontal="center" vertical="center" shrinkToFit="1"/>
      <protection locked="0"/>
    </xf>
    <xf numFmtId="0" fontId="46" fillId="0" borderId="19" xfId="0" applyFont="1" applyBorder="1" applyAlignment="1" applyProtection="1">
      <alignment horizontal="center" vertical="center" shrinkToFit="1"/>
      <protection locked="0"/>
    </xf>
    <xf numFmtId="0" fontId="43" fillId="5" borderId="7" xfId="0" applyFont="1" applyFill="1" applyBorder="1" applyAlignment="1">
      <alignment horizontal="center"/>
    </xf>
    <xf numFmtId="0" fontId="43" fillId="5" borderId="20" xfId="0" applyFont="1" applyFill="1" applyBorder="1" applyAlignment="1">
      <alignment horizontal="center" vertical="top"/>
    </xf>
    <xf numFmtId="0" fontId="43" fillId="5" borderId="7" xfId="0" applyFont="1" applyFill="1" applyBorder="1" applyAlignment="1">
      <alignment horizontal="center" vertical="top"/>
    </xf>
    <xf numFmtId="0" fontId="36" fillId="0" borderId="61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9" xfId="0" applyFont="1" applyBorder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hidden="1"/>
    </xf>
    <xf numFmtId="0" fontId="0" fillId="0" borderId="62" xfId="0" applyBorder="1" applyAlignment="1" applyProtection="1">
      <alignment horizontal="center" vertical="top" wrapText="1"/>
      <protection hidden="1"/>
    </xf>
    <xf numFmtId="0" fontId="0" fillId="0" borderId="9" xfId="0" applyBorder="1" applyAlignment="1" applyProtection="1">
      <alignment horizontal="center" vertical="top" wrapText="1"/>
      <protection hidden="1"/>
    </xf>
    <xf numFmtId="0" fontId="0" fillId="0" borderId="63" xfId="0" applyBorder="1" applyAlignment="1" applyProtection="1">
      <alignment horizontal="center" vertical="top" wrapText="1"/>
      <protection hidden="1"/>
    </xf>
    <xf numFmtId="0" fontId="0" fillId="0" borderId="8" xfId="0" applyBorder="1" applyAlignment="1" applyProtection="1">
      <alignment horizontal="center" vertical="top" wrapText="1"/>
      <protection hidden="1"/>
    </xf>
    <xf numFmtId="0" fontId="0" fillId="0" borderId="0" xfId="0" applyAlignment="1" applyProtection="1">
      <alignment horizontal="center" vertical="top" wrapText="1"/>
      <protection hidden="1"/>
    </xf>
    <xf numFmtId="0" fontId="0" fillId="0" borderId="64" xfId="0" applyBorder="1" applyAlignment="1" applyProtection="1">
      <alignment horizontal="center" vertical="top" wrapText="1"/>
      <protection hidden="1"/>
    </xf>
    <xf numFmtId="0" fontId="0" fillId="0" borderId="65" xfId="0" applyBorder="1" applyAlignment="1" applyProtection="1">
      <alignment horizontal="center" vertical="top" wrapText="1"/>
      <protection hidden="1"/>
    </xf>
    <xf numFmtId="0" fontId="0" fillId="0" borderId="10" xfId="0" applyBorder="1" applyAlignment="1" applyProtection="1">
      <alignment horizontal="center" vertical="top" wrapText="1"/>
      <protection hidden="1"/>
    </xf>
    <xf numFmtId="0" fontId="0" fillId="0" borderId="66" xfId="0" applyBorder="1" applyAlignment="1" applyProtection="1">
      <alignment horizontal="center" vertical="top" wrapText="1"/>
      <protection hidden="1"/>
    </xf>
    <xf numFmtId="0" fontId="26" fillId="0" borderId="0" xfId="2" applyFont="1" applyAlignment="1" applyProtection="1">
      <alignment horizontal="center"/>
      <protection hidden="1"/>
    </xf>
    <xf numFmtId="0" fontId="26" fillId="0" borderId="0" xfId="2" applyFont="1" applyAlignment="1" applyProtection="1">
      <alignment horizontal="center" vertical="center"/>
      <protection hidden="1"/>
    </xf>
    <xf numFmtId="49" fontId="0" fillId="0" borderId="1" xfId="0" applyNumberFormat="1" applyBorder="1" applyAlignment="1" applyProtection="1">
      <alignment horizontal="center" vertical="center" wrapText="1"/>
      <protection hidden="1"/>
    </xf>
    <xf numFmtId="49" fontId="8" fillId="0" borderId="1" xfId="0" applyNumberFormat="1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49" fontId="11" fillId="0" borderId="0" xfId="0" applyNumberFormat="1" applyFont="1" applyAlignment="1" applyProtection="1">
      <alignment horizontal="center" vertical="center" wrapText="1"/>
      <protection hidden="1"/>
    </xf>
    <xf numFmtId="0" fontId="11" fillId="0" borderId="1" xfId="0" applyFont="1" applyBorder="1" applyAlignment="1" applyProtection="1">
      <alignment horizontal="center" vertical="center"/>
      <protection hidden="1"/>
    </xf>
    <xf numFmtId="0" fontId="4" fillId="0" borderId="67" xfId="0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0" fillId="0" borderId="67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49" fontId="15" fillId="0" borderId="50" xfId="2" applyNumberFormat="1" applyFont="1" applyBorder="1" applyAlignment="1" applyProtection="1">
      <alignment horizontal="center" vertical="center"/>
      <protection locked="0"/>
    </xf>
    <xf numFmtId="49" fontId="15" fillId="0" borderId="51" xfId="2" applyNumberFormat="1" applyFont="1" applyBorder="1" applyAlignment="1" applyProtection="1">
      <alignment horizontal="center" vertical="center"/>
      <protection locked="0"/>
    </xf>
    <xf numFmtId="49" fontId="15" fillId="0" borderId="69" xfId="2" applyNumberFormat="1" applyFont="1" applyBorder="1" applyAlignment="1" applyProtection="1">
      <alignment horizontal="center" vertical="center"/>
      <protection locked="0"/>
    </xf>
    <xf numFmtId="49" fontId="15" fillId="0" borderId="70" xfId="2" applyNumberFormat="1" applyFont="1" applyBorder="1" applyAlignment="1" applyProtection="1">
      <alignment horizontal="center" vertical="center"/>
      <protection locked="0"/>
    </xf>
    <xf numFmtId="0" fontId="15" fillId="0" borderId="68" xfId="2" applyFont="1" applyBorder="1" applyAlignment="1" applyProtection="1">
      <alignment horizontal="center" vertical="center" shrinkToFit="1"/>
      <protection locked="0"/>
    </xf>
    <xf numFmtId="0" fontId="15" fillId="0" borderId="69" xfId="2" applyFont="1" applyBorder="1" applyAlignment="1" applyProtection="1">
      <alignment horizontal="center" vertical="center" shrinkToFit="1"/>
      <protection locked="0"/>
    </xf>
    <xf numFmtId="0" fontId="15" fillId="0" borderId="70" xfId="2" applyFont="1" applyBorder="1" applyAlignment="1" applyProtection="1">
      <alignment horizontal="center" vertical="center" shrinkToFit="1"/>
      <protection locked="0"/>
    </xf>
    <xf numFmtId="0" fontId="11" fillId="0" borderId="61" xfId="2" applyFont="1" applyBorder="1" applyAlignment="1" applyProtection="1">
      <alignment horizontal="center" vertical="center"/>
      <protection hidden="1"/>
    </xf>
    <xf numFmtId="0" fontId="11" fillId="0" borderId="19" xfId="2" applyFont="1" applyBorder="1" applyAlignment="1" applyProtection="1">
      <alignment horizontal="center" vertical="center"/>
      <protection hidden="1"/>
    </xf>
    <xf numFmtId="0" fontId="15" fillId="0" borderId="71" xfId="2" applyFont="1" applyBorder="1" applyAlignment="1" applyProtection="1">
      <alignment horizontal="center" vertical="center"/>
      <protection locked="0"/>
    </xf>
    <xf numFmtId="0" fontId="15" fillId="0" borderId="15" xfId="2" applyFont="1" applyBorder="1" applyAlignment="1" applyProtection="1">
      <alignment horizontal="center" vertical="center"/>
      <protection locked="0"/>
    </xf>
    <xf numFmtId="0" fontId="15" fillId="0" borderId="17" xfId="2" applyFont="1" applyBorder="1" applyAlignment="1" applyProtection="1">
      <alignment horizontal="center" vertical="center"/>
      <protection locked="0"/>
    </xf>
    <xf numFmtId="0" fontId="15" fillId="0" borderId="72" xfId="2" applyFont="1" applyBorder="1" applyAlignment="1" applyProtection="1">
      <alignment horizontal="center" vertical="center"/>
      <protection locked="0"/>
    </xf>
    <xf numFmtId="0" fontId="15" fillId="0" borderId="73" xfId="2" applyFont="1" applyBorder="1" applyAlignment="1" applyProtection="1">
      <alignment horizontal="center" vertical="center"/>
      <protection locked="0"/>
    </xf>
    <xf numFmtId="0" fontId="15" fillId="0" borderId="74" xfId="2" applyFont="1" applyBorder="1" applyAlignment="1" applyProtection="1">
      <alignment horizontal="center" vertical="center"/>
      <protection locked="0"/>
    </xf>
    <xf numFmtId="0" fontId="15" fillId="0" borderId="75" xfId="2" applyFont="1" applyBorder="1" applyAlignment="1" applyProtection="1">
      <alignment horizontal="center" vertical="center"/>
      <protection locked="0"/>
    </xf>
    <xf numFmtId="0" fontId="15" fillId="0" borderId="76" xfId="2" applyFont="1" applyBorder="1" applyAlignment="1" applyProtection="1">
      <alignment horizontal="center" vertical="center"/>
      <protection locked="0"/>
    </xf>
    <xf numFmtId="0" fontId="15" fillId="0" borderId="77" xfId="2" applyFont="1" applyBorder="1" applyAlignment="1" applyProtection="1">
      <alignment horizontal="center" vertical="center"/>
      <protection locked="0"/>
    </xf>
    <xf numFmtId="0" fontId="11" fillId="0" borderId="61" xfId="2" applyFont="1" applyBorder="1" applyAlignment="1" applyProtection="1">
      <alignment horizontal="center" vertical="center" wrapText="1"/>
      <protection hidden="1"/>
    </xf>
    <xf numFmtId="0" fontId="11" fillId="0" borderId="20" xfId="2" applyFont="1" applyBorder="1" applyAlignment="1" applyProtection="1">
      <alignment horizontal="center" vertical="center" wrapText="1"/>
      <protection hidden="1"/>
    </xf>
    <xf numFmtId="0" fontId="11" fillId="0" borderId="19" xfId="2" applyFont="1" applyBorder="1" applyAlignment="1" applyProtection="1">
      <alignment horizontal="center" vertical="center" wrapText="1"/>
      <protection hidden="1"/>
    </xf>
    <xf numFmtId="0" fontId="15" fillId="0" borderId="78" xfId="2" applyFont="1" applyBorder="1" applyAlignment="1" applyProtection="1">
      <alignment horizontal="center" vertical="center" shrinkToFit="1"/>
      <protection locked="0"/>
    </xf>
    <xf numFmtId="0" fontId="15" fillId="0" borderId="50" xfId="2" applyFont="1" applyBorder="1" applyAlignment="1" applyProtection="1">
      <alignment horizontal="center" vertical="center" shrinkToFit="1"/>
      <protection locked="0"/>
    </xf>
    <xf numFmtId="0" fontId="15" fillId="0" borderId="51" xfId="2" applyFont="1" applyBorder="1" applyAlignment="1" applyProtection="1">
      <alignment horizontal="center" vertical="center" shrinkToFit="1"/>
      <protection locked="0"/>
    </xf>
    <xf numFmtId="49" fontId="15" fillId="0" borderId="68" xfId="2" applyNumberFormat="1" applyFont="1" applyBorder="1" applyAlignment="1" applyProtection="1">
      <alignment horizontal="center" vertical="center" shrinkToFit="1"/>
      <protection locked="0"/>
    </xf>
    <xf numFmtId="49" fontId="15" fillId="0" borderId="69" xfId="2" applyNumberFormat="1" applyFont="1" applyBorder="1" applyAlignment="1" applyProtection="1">
      <alignment horizontal="center" vertical="center" shrinkToFit="1"/>
      <protection locked="0"/>
    </xf>
    <xf numFmtId="49" fontId="15" fillId="0" borderId="70" xfId="2" applyNumberFormat="1" applyFont="1" applyBorder="1" applyAlignment="1" applyProtection="1">
      <alignment horizontal="center" vertical="center" shrinkToFit="1"/>
      <protection locked="0"/>
    </xf>
    <xf numFmtId="4" fontId="19" fillId="0" borderId="88" xfId="2" applyNumberFormat="1" applyFont="1" applyBorder="1" applyAlignment="1" applyProtection="1">
      <alignment horizontal="center" vertical="center" shrinkToFit="1"/>
      <protection hidden="1"/>
    </xf>
    <xf numFmtId="4" fontId="19" fillId="0" borderId="0" xfId="2" applyNumberFormat="1" applyFont="1" applyAlignment="1" applyProtection="1">
      <alignment horizontal="center" vertical="center" shrinkToFit="1"/>
      <protection hidden="1"/>
    </xf>
    <xf numFmtId="4" fontId="19" fillId="0" borderId="89" xfId="2" applyNumberFormat="1" applyFont="1" applyBorder="1" applyAlignment="1" applyProtection="1">
      <alignment horizontal="center" vertical="center" shrinkToFit="1"/>
      <protection hidden="1"/>
    </xf>
    <xf numFmtId="0" fontId="20" fillId="0" borderId="90" xfId="2" applyFont="1" applyBorder="1" applyAlignment="1" applyProtection="1">
      <alignment horizontal="center" vertical="center"/>
      <protection locked="0"/>
    </xf>
    <xf numFmtId="0" fontId="20" fillId="0" borderId="58" xfId="2" applyFont="1" applyBorder="1" applyAlignment="1" applyProtection="1">
      <alignment horizontal="center" vertical="center"/>
      <protection locked="0"/>
    </xf>
    <xf numFmtId="0" fontId="20" fillId="0" borderId="91" xfId="2" applyFont="1" applyBorder="1" applyAlignment="1" applyProtection="1">
      <alignment horizontal="center" vertical="center"/>
      <protection locked="0"/>
    </xf>
    <xf numFmtId="0" fontId="20" fillId="0" borderId="100" xfId="2" applyFont="1" applyBorder="1" applyAlignment="1" applyProtection="1">
      <alignment horizontal="center" vertical="center"/>
      <protection locked="0"/>
    </xf>
    <xf numFmtId="0" fontId="20" fillId="0" borderId="47" xfId="2" applyFont="1" applyBorder="1" applyAlignment="1" applyProtection="1">
      <alignment horizontal="center" vertical="center"/>
      <protection locked="0"/>
    </xf>
    <xf numFmtId="0" fontId="20" fillId="0" borderId="95" xfId="2" applyFont="1" applyBorder="1" applyAlignment="1" applyProtection="1">
      <alignment horizontal="center" vertical="center"/>
      <protection locked="0"/>
    </xf>
    <xf numFmtId="0" fontId="11" fillId="0" borderId="48" xfId="2" applyFont="1" applyBorder="1" applyAlignment="1" applyProtection="1">
      <alignment horizontal="center" vertical="center"/>
      <protection hidden="1"/>
    </xf>
    <xf numFmtId="0" fontId="11" fillId="0" borderId="7" xfId="2" applyFont="1" applyBorder="1" applyAlignment="1" applyProtection="1">
      <alignment horizontal="center" vertical="center"/>
      <protection hidden="1"/>
    </xf>
    <xf numFmtId="0" fontId="11" fillId="0" borderId="49" xfId="2" applyFont="1" applyBorder="1" applyAlignment="1" applyProtection="1">
      <alignment horizontal="center" vertical="center"/>
      <protection hidden="1"/>
    </xf>
    <xf numFmtId="4" fontId="19" fillId="0" borderId="96" xfId="2" applyNumberFormat="1" applyFont="1" applyBorder="1" applyAlignment="1" applyProtection="1">
      <alignment horizontal="center" vertical="center" shrinkToFit="1"/>
      <protection hidden="1"/>
    </xf>
    <xf numFmtId="4" fontId="19" fillId="0" borderId="58" xfId="2" applyNumberFormat="1" applyFont="1" applyBorder="1" applyAlignment="1" applyProtection="1">
      <alignment horizontal="center" vertical="center" shrinkToFit="1"/>
      <protection hidden="1"/>
    </xf>
    <xf numFmtId="4" fontId="19" fillId="0" borderId="91" xfId="2" applyNumberFormat="1" applyFont="1" applyBorder="1" applyAlignment="1" applyProtection="1">
      <alignment horizontal="center" vertical="center" shrinkToFit="1"/>
      <protection hidden="1"/>
    </xf>
    <xf numFmtId="0" fontId="15" fillId="0" borderId="69" xfId="2" applyFont="1" applyBorder="1" applyAlignment="1" applyProtection="1">
      <alignment horizontal="center" vertical="center"/>
      <protection locked="0"/>
    </xf>
    <xf numFmtId="0" fontId="15" fillId="0" borderId="70" xfId="2" applyFont="1" applyBorder="1" applyAlignment="1" applyProtection="1">
      <alignment horizontal="center" vertical="center"/>
      <protection locked="0"/>
    </xf>
    <xf numFmtId="0" fontId="16" fillId="0" borderId="102" xfId="2" applyFont="1" applyBorder="1" applyAlignment="1" applyProtection="1">
      <alignment horizontal="center" vertical="center" shrinkToFit="1"/>
      <protection locked="0"/>
    </xf>
    <xf numFmtId="0" fontId="16" fillId="0" borderId="24" xfId="2" applyFont="1" applyBorder="1" applyAlignment="1" applyProtection="1">
      <alignment horizontal="center" vertical="center" shrinkToFit="1"/>
      <protection locked="0"/>
    </xf>
    <xf numFmtId="0" fontId="16" fillId="0" borderId="25" xfId="2" applyFont="1" applyBorder="1" applyAlignment="1" applyProtection="1">
      <alignment horizontal="center" vertical="center" shrinkToFit="1"/>
      <protection locked="0"/>
    </xf>
    <xf numFmtId="49" fontId="15" fillId="0" borderId="23" xfId="2" applyNumberFormat="1" applyFont="1" applyBorder="1" applyAlignment="1" applyProtection="1">
      <alignment horizontal="center" vertical="center"/>
      <protection locked="0"/>
    </xf>
    <xf numFmtId="49" fontId="15" fillId="0" borderId="24" xfId="2" applyNumberFormat="1" applyFont="1" applyBorder="1" applyAlignment="1" applyProtection="1">
      <alignment horizontal="center" vertical="center"/>
      <protection locked="0"/>
    </xf>
    <xf numFmtId="49" fontId="15" fillId="0" borderId="25" xfId="2" applyNumberFormat="1" applyFont="1" applyBorder="1" applyAlignment="1" applyProtection="1">
      <alignment horizontal="center" vertical="center"/>
      <protection locked="0"/>
    </xf>
    <xf numFmtId="49" fontId="15" fillId="0" borderId="103" xfId="2" applyNumberFormat="1" applyFont="1" applyBorder="1" applyAlignment="1" applyProtection="1">
      <alignment horizontal="center" vertical="center"/>
      <protection locked="0"/>
    </xf>
    <xf numFmtId="49" fontId="15" fillId="0" borderId="29" xfId="2" applyNumberFormat="1" applyFont="1" applyBorder="1" applyAlignment="1" applyProtection="1">
      <alignment horizontal="center" vertical="center"/>
      <protection locked="0"/>
    </xf>
    <xf numFmtId="49" fontId="15" fillId="0" borderId="104" xfId="2" applyNumberFormat="1" applyFont="1" applyBorder="1" applyAlignment="1" applyProtection="1">
      <alignment horizontal="center" vertical="center"/>
      <protection locked="0"/>
    </xf>
    <xf numFmtId="0" fontId="11" fillId="0" borderId="61" xfId="2" applyFont="1" applyBorder="1" applyAlignment="1" applyProtection="1">
      <alignment horizontal="center" vertical="center" shrinkToFit="1"/>
      <protection hidden="1"/>
    </xf>
    <xf numFmtId="0" fontId="11" fillId="0" borderId="20" xfId="2" applyFont="1" applyBorder="1" applyAlignment="1" applyProtection="1">
      <alignment horizontal="center" vertical="center" shrinkToFit="1"/>
      <protection hidden="1"/>
    </xf>
    <xf numFmtId="0" fontId="11" fillId="0" borderId="19" xfId="2" applyFont="1" applyBorder="1" applyAlignment="1" applyProtection="1">
      <alignment horizontal="center" vertical="center" shrinkToFit="1"/>
      <protection hidden="1"/>
    </xf>
    <xf numFmtId="0" fontId="16" fillId="0" borderId="103" xfId="2" applyFont="1" applyBorder="1" applyAlignment="1" applyProtection="1">
      <alignment horizontal="center" vertical="center"/>
      <protection locked="0"/>
    </xf>
    <xf numFmtId="0" fontId="16" fillId="0" borderId="29" xfId="2" applyFont="1" applyBorder="1" applyAlignment="1" applyProtection="1">
      <alignment horizontal="center" vertical="center"/>
      <protection locked="0"/>
    </xf>
    <xf numFmtId="0" fontId="16" fillId="0" borderId="104" xfId="2" applyFont="1" applyBorder="1" applyAlignment="1" applyProtection="1">
      <alignment horizontal="center" vertical="center"/>
      <protection locked="0"/>
    </xf>
    <xf numFmtId="49" fontId="15" fillId="0" borderId="28" xfId="2" applyNumberFormat="1" applyFont="1" applyBorder="1" applyAlignment="1" applyProtection="1">
      <alignment horizontal="center" vertical="center"/>
      <protection locked="0"/>
    </xf>
    <xf numFmtId="0" fontId="15" fillId="0" borderId="50" xfId="2" applyFont="1" applyBorder="1" applyAlignment="1" applyProtection="1">
      <alignment horizontal="center" vertical="center"/>
      <protection locked="0"/>
    </xf>
    <xf numFmtId="0" fontId="15" fillId="0" borderId="51" xfId="2" applyFont="1" applyBorder="1" applyAlignment="1" applyProtection="1">
      <alignment horizontal="center" vertical="center"/>
      <protection locked="0"/>
    </xf>
    <xf numFmtId="0" fontId="12" fillId="0" borderId="21" xfId="2" applyFont="1" applyBorder="1" applyAlignment="1" applyProtection="1">
      <alignment horizontal="center" vertical="center"/>
      <protection hidden="1"/>
    </xf>
    <xf numFmtId="0" fontId="12" fillId="0" borderId="105" xfId="2" applyFont="1" applyBorder="1" applyAlignment="1" applyProtection="1">
      <alignment horizontal="center" vertical="center"/>
      <protection hidden="1"/>
    </xf>
    <xf numFmtId="0" fontId="12" fillId="0" borderId="106" xfId="2" applyFont="1" applyBorder="1" applyAlignment="1" applyProtection="1">
      <alignment horizontal="center" vertical="center"/>
      <protection hidden="1"/>
    </xf>
    <xf numFmtId="0" fontId="11" fillId="0" borderId="21" xfId="2" applyFont="1" applyBorder="1" applyAlignment="1" applyProtection="1">
      <alignment horizontal="center" vertical="center"/>
      <protection hidden="1"/>
    </xf>
    <xf numFmtId="0" fontId="11" fillId="0" borderId="105" xfId="2" applyFont="1" applyBorder="1" applyAlignment="1" applyProtection="1">
      <alignment horizontal="center" vertical="center"/>
      <protection hidden="1"/>
    </xf>
    <xf numFmtId="0" fontId="11" fillId="0" borderId="106" xfId="2" applyFont="1" applyBorder="1" applyAlignment="1" applyProtection="1">
      <alignment horizontal="center" vertical="center"/>
      <protection hidden="1"/>
    </xf>
    <xf numFmtId="0" fontId="11" fillId="0" borderId="20" xfId="2" applyFont="1" applyBorder="1" applyAlignment="1" applyProtection="1">
      <alignment horizontal="center" vertical="center"/>
      <protection hidden="1"/>
    </xf>
    <xf numFmtId="0" fontId="11" fillId="0" borderId="92" xfId="2" applyFont="1" applyBorder="1" applyAlignment="1" applyProtection="1">
      <alignment horizontal="center" vertical="center"/>
      <protection hidden="1"/>
    </xf>
    <xf numFmtId="0" fontId="11" fillId="0" borderId="93" xfId="2" applyFont="1" applyBorder="1" applyAlignment="1" applyProtection="1">
      <alignment horizontal="center" vertical="center"/>
      <protection hidden="1"/>
    </xf>
    <xf numFmtId="0" fontId="4" fillId="0" borderId="92" xfId="2" applyFont="1" applyBorder="1" applyAlignment="1" applyProtection="1">
      <alignment horizontal="center" vertical="center"/>
      <protection hidden="1"/>
    </xf>
    <xf numFmtId="0" fontId="4" fillId="0" borderId="58" xfId="2" applyFont="1" applyBorder="1" applyAlignment="1" applyProtection="1">
      <alignment horizontal="center" vertical="center"/>
      <protection hidden="1"/>
    </xf>
    <xf numFmtId="0" fontId="4" fillId="0" borderId="93" xfId="2" applyFont="1" applyBorder="1" applyAlignment="1" applyProtection="1">
      <alignment horizontal="center" vertical="center"/>
      <protection hidden="1"/>
    </xf>
    <xf numFmtId="0" fontId="11" fillId="0" borderId="94" xfId="2" applyFont="1" applyBorder="1" applyAlignment="1" applyProtection="1">
      <alignment horizontal="center" vertical="center" wrapText="1"/>
      <protection hidden="1"/>
    </xf>
    <xf numFmtId="0" fontId="11" fillId="0" borderId="47" xfId="2" applyFont="1" applyBorder="1" applyAlignment="1" applyProtection="1">
      <alignment horizontal="center" vertical="center" wrapText="1"/>
      <protection hidden="1"/>
    </xf>
    <xf numFmtId="0" fontId="11" fillId="0" borderId="95" xfId="2" applyFont="1" applyBorder="1" applyAlignment="1" applyProtection="1">
      <alignment horizontal="center" vertical="center" wrapText="1"/>
      <protection hidden="1"/>
    </xf>
    <xf numFmtId="0" fontId="20" fillId="0" borderId="92" xfId="2" applyFont="1" applyBorder="1" applyAlignment="1" applyProtection="1">
      <alignment horizontal="center" vertical="center"/>
      <protection locked="0"/>
    </xf>
    <xf numFmtId="0" fontId="11" fillId="0" borderId="27" xfId="2" applyFont="1" applyBorder="1" applyAlignment="1" applyProtection="1">
      <alignment horizontal="center" vertical="center" wrapText="1"/>
      <protection hidden="1"/>
    </xf>
    <xf numFmtId="0" fontId="11" fillId="0" borderId="14" xfId="2" applyFont="1" applyBorder="1" applyAlignment="1" applyProtection="1">
      <alignment horizontal="center" vertical="center" wrapText="1"/>
      <protection hidden="1"/>
    </xf>
    <xf numFmtId="0" fontId="4" fillId="0" borderId="51" xfId="2" applyFont="1" applyBorder="1" applyAlignment="1" applyProtection="1">
      <alignment horizontal="center" vertical="center" wrapText="1"/>
      <protection hidden="1"/>
    </xf>
    <xf numFmtId="0" fontId="4" fillId="0" borderId="17" xfId="2" applyFont="1" applyBorder="1" applyAlignment="1" applyProtection="1">
      <alignment horizontal="center" vertical="center" wrapText="1"/>
      <protection hidden="1"/>
    </xf>
    <xf numFmtId="0" fontId="11" fillId="0" borderId="97" xfId="2" applyFont="1" applyBorder="1" applyAlignment="1" applyProtection="1">
      <alignment horizontal="center" vertical="center" wrapText="1"/>
      <protection hidden="1"/>
    </xf>
    <xf numFmtId="0" fontId="18" fillId="0" borderId="98" xfId="2" applyFont="1" applyBorder="1" applyProtection="1">
      <protection hidden="1"/>
    </xf>
    <xf numFmtId="0" fontId="18" fillId="0" borderId="99" xfId="2" applyFont="1" applyBorder="1" applyProtection="1">
      <protection hidden="1"/>
    </xf>
    <xf numFmtId="0" fontId="11" fillId="0" borderId="14" xfId="2" applyFont="1" applyBorder="1" applyProtection="1">
      <protection hidden="1"/>
    </xf>
    <xf numFmtId="0" fontId="20" fillId="0" borderId="94" xfId="2" applyFont="1" applyBorder="1" applyAlignment="1" applyProtection="1">
      <alignment horizontal="center" vertical="center"/>
      <protection locked="0"/>
    </xf>
    <xf numFmtId="0" fontId="16" fillId="0" borderId="92" xfId="2" applyFont="1" applyBorder="1" applyAlignment="1" applyProtection="1">
      <alignment horizontal="center" vertical="center"/>
      <protection hidden="1"/>
    </xf>
    <xf numFmtId="0" fontId="16" fillId="0" borderId="58" xfId="2" applyFont="1" applyBorder="1" applyAlignment="1" applyProtection="1">
      <alignment horizontal="center" vertical="center"/>
      <protection hidden="1"/>
    </xf>
    <xf numFmtId="0" fontId="16" fillId="0" borderId="91" xfId="2" applyFont="1" applyBorder="1" applyAlignment="1" applyProtection="1">
      <alignment horizontal="center" vertical="center"/>
      <protection hidden="1"/>
    </xf>
    <xf numFmtId="0" fontId="11" fillId="0" borderId="49" xfId="2" applyFont="1" applyBorder="1" applyAlignment="1" applyProtection="1">
      <alignment horizontal="center" vertical="center" wrapText="1"/>
      <protection hidden="1"/>
    </xf>
    <xf numFmtId="0" fontId="11" fillId="0" borderId="77" xfId="2" applyFont="1" applyBorder="1" applyAlignment="1" applyProtection="1">
      <alignment horizontal="center" vertical="center" wrapText="1"/>
      <protection hidden="1"/>
    </xf>
    <xf numFmtId="0" fontId="11" fillId="0" borderId="50" xfId="2" applyFont="1" applyBorder="1" applyAlignment="1" applyProtection="1">
      <alignment horizontal="center" vertical="center"/>
      <protection hidden="1"/>
    </xf>
    <xf numFmtId="0" fontId="11" fillId="0" borderId="15" xfId="2" applyFont="1" applyBorder="1" applyAlignment="1" applyProtection="1">
      <alignment horizontal="center" vertical="center"/>
      <protection hidden="1"/>
    </xf>
    <xf numFmtId="0" fontId="16" fillId="0" borderId="90" xfId="2" applyFont="1" applyBorder="1" applyAlignment="1" applyProtection="1">
      <alignment horizontal="center" vertical="center"/>
      <protection hidden="1"/>
    </xf>
    <xf numFmtId="4" fontId="19" fillId="0" borderId="93" xfId="2" applyNumberFormat="1" applyFont="1" applyBorder="1" applyAlignment="1" applyProtection="1">
      <alignment horizontal="center" vertical="center" shrinkToFit="1"/>
      <protection hidden="1"/>
    </xf>
    <xf numFmtId="4" fontId="19" fillId="0" borderId="101" xfId="2" applyNumberFormat="1" applyFont="1" applyBorder="1" applyAlignment="1" applyProtection="1">
      <alignment horizontal="center" vertical="center" shrinkToFit="1"/>
      <protection hidden="1"/>
    </xf>
    <xf numFmtId="0" fontId="20" fillId="0" borderId="93" xfId="2" applyFont="1" applyBorder="1" applyAlignment="1" applyProtection="1">
      <alignment horizontal="center" vertical="center"/>
      <protection locked="0"/>
    </xf>
    <xf numFmtId="0" fontId="20" fillId="0" borderId="77" xfId="2" applyFont="1" applyBorder="1" applyAlignment="1" applyProtection="1">
      <alignment horizontal="center" vertical="center"/>
      <protection locked="0"/>
    </xf>
    <xf numFmtId="0" fontId="15" fillId="0" borderId="68" xfId="2" applyFont="1" applyBorder="1" applyAlignment="1" applyProtection="1">
      <alignment horizontal="center" vertical="center"/>
      <protection locked="0"/>
    </xf>
    <xf numFmtId="49" fontId="15" fillId="0" borderId="102" xfId="2" applyNumberFormat="1" applyFont="1" applyBorder="1" applyAlignment="1" applyProtection="1">
      <alignment horizontal="center" vertical="center"/>
      <protection locked="0"/>
    </xf>
    <xf numFmtId="0" fontId="27" fillId="0" borderId="0" xfId="2" applyFont="1" applyAlignment="1" applyProtection="1">
      <alignment horizontal="left" vertical="center"/>
      <protection hidden="1"/>
    </xf>
    <xf numFmtId="0" fontId="16" fillId="0" borderId="93" xfId="2" applyFont="1" applyBorder="1" applyAlignment="1" applyProtection="1">
      <alignment horizontal="center" vertical="center"/>
      <protection hidden="1"/>
    </xf>
    <xf numFmtId="0" fontId="16" fillId="0" borderId="79" xfId="2" applyFont="1" applyBorder="1" applyAlignment="1" applyProtection="1">
      <alignment horizontal="center" vertical="center" shrinkToFit="1"/>
      <protection locked="0"/>
    </xf>
    <xf numFmtId="0" fontId="16" fillId="0" borderId="80" xfId="2" applyFont="1" applyBorder="1" applyAlignment="1" applyProtection="1">
      <alignment horizontal="center" vertical="center" shrinkToFit="1"/>
      <protection locked="0"/>
    </xf>
    <xf numFmtId="0" fontId="16" fillId="0" borderId="81" xfId="2" applyFont="1" applyBorder="1" applyAlignment="1" applyProtection="1">
      <alignment horizontal="center" vertical="center" shrinkToFit="1"/>
      <protection locked="0"/>
    </xf>
    <xf numFmtId="0" fontId="15" fillId="0" borderId="82" xfId="2" applyFont="1" applyBorder="1" applyAlignment="1" applyProtection="1">
      <alignment horizontal="center" vertical="center"/>
      <protection locked="0"/>
    </xf>
    <xf numFmtId="0" fontId="15" fillId="0" borderId="83" xfId="2" applyFont="1" applyBorder="1" applyAlignment="1" applyProtection="1">
      <alignment horizontal="center" vertical="center"/>
      <protection locked="0"/>
    </xf>
    <xf numFmtId="0" fontId="15" fillId="0" borderId="84" xfId="2" applyFont="1" applyBorder="1" applyAlignment="1" applyProtection="1">
      <alignment horizontal="center" vertical="center"/>
      <protection locked="0"/>
    </xf>
    <xf numFmtId="0" fontId="15" fillId="0" borderId="79" xfId="2" applyFont="1" applyBorder="1" applyAlignment="1" applyProtection="1">
      <alignment horizontal="center" vertical="center"/>
      <protection locked="0"/>
    </xf>
    <xf numFmtId="0" fontId="15" fillId="0" borderId="80" xfId="2" applyFont="1" applyBorder="1" applyAlignment="1" applyProtection="1">
      <alignment horizontal="center" vertical="center"/>
      <protection locked="0"/>
    </xf>
    <xf numFmtId="0" fontId="15" fillId="0" borderId="81" xfId="2" applyFont="1" applyBorder="1" applyAlignment="1" applyProtection="1">
      <alignment horizontal="center" vertical="center"/>
      <protection locked="0"/>
    </xf>
    <xf numFmtId="164" fontId="15" fillId="0" borderId="71" xfId="2" applyNumberFormat="1" applyFont="1" applyBorder="1" applyAlignment="1" applyProtection="1">
      <alignment horizontal="center" vertical="center" shrinkToFit="1"/>
      <protection locked="0"/>
    </xf>
    <xf numFmtId="164" fontId="15" fillId="0" borderId="15" xfId="2" applyNumberFormat="1" applyFont="1" applyBorder="1" applyAlignment="1" applyProtection="1">
      <alignment horizontal="center" vertical="center" shrinkToFit="1"/>
      <protection locked="0"/>
    </xf>
    <xf numFmtId="164" fontId="15" fillId="0" borderId="17" xfId="2" applyNumberFormat="1" applyFont="1" applyBorder="1" applyAlignment="1" applyProtection="1">
      <alignment horizontal="center" vertical="center" shrinkToFit="1"/>
      <protection locked="0"/>
    </xf>
    <xf numFmtId="49" fontId="15" fillId="0" borderId="15" xfId="2" applyNumberFormat="1" applyFont="1" applyBorder="1" applyAlignment="1" applyProtection="1">
      <alignment horizontal="center" vertical="center"/>
      <protection locked="0"/>
    </xf>
    <xf numFmtId="49" fontId="15" fillId="0" borderId="17" xfId="2" applyNumberFormat="1" applyFont="1" applyBorder="1" applyAlignment="1" applyProtection="1">
      <alignment horizontal="center" vertical="center"/>
      <protection locked="0"/>
    </xf>
    <xf numFmtId="0" fontId="16" fillId="0" borderId="68" xfId="2" applyFont="1" applyBorder="1" applyAlignment="1" applyProtection="1">
      <alignment horizontal="center" vertical="center" shrinkToFit="1"/>
      <protection locked="0"/>
    </xf>
    <xf numFmtId="0" fontId="16" fillId="0" borderId="69" xfId="2" applyFont="1" applyBorder="1" applyAlignment="1" applyProtection="1">
      <alignment horizontal="center" vertical="center" shrinkToFit="1"/>
      <protection locked="0"/>
    </xf>
    <xf numFmtId="0" fontId="16" fillId="0" borderId="70" xfId="2" applyFont="1" applyBorder="1" applyAlignment="1" applyProtection="1">
      <alignment horizontal="center" vertical="center" shrinkToFit="1"/>
      <protection locked="0"/>
    </xf>
    <xf numFmtId="0" fontId="16" fillId="0" borderId="82" xfId="2" applyFont="1" applyBorder="1" applyAlignment="1" applyProtection="1">
      <alignment horizontal="center" vertical="center" shrinkToFit="1"/>
      <protection locked="0"/>
    </xf>
    <xf numFmtId="0" fontId="16" fillId="0" borderId="83" xfId="2" applyFont="1" applyBorder="1" applyAlignment="1" applyProtection="1">
      <alignment horizontal="center" vertical="center" shrinkToFit="1"/>
      <protection locked="0"/>
    </xf>
    <xf numFmtId="0" fontId="16" fillId="0" borderId="84" xfId="2" applyFont="1" applyBorder="1" applyAlignment="1" applyProtection="1">
      <alignment horizontal="center" vertical="center" shrinkToFit="1"/>
      <protection locked="0"/>
    </xf>
    <xf numFmtId="0" fontId="16" fillId="0" borderId="85" xfId="2" applyFont="1" applyBorder="1" applyAlignment="1" applyProtection="1">
      <alignment horizontal="center" vertical="center" shrinkToFit="1"/>
      <protection locked="0"/>
    </xf>
    <xf numFmtId="0" fontId="16" fillId="0" borderId="86" xfId="2" applyFont="1" applyBorder="1" applyAlignment="1" applyProtection="1">
      <alignment horizontal="center" vertical="center" shrinkToFit="1"/>
      <protection locked="0"/>
    </xf>
    <xf numFmtId="0" fontId="16" fillId="0" borderId="87" xfId="2" applyFont="1" applyBorder="1" applyAlignment="1" applyProtection="1">
      <alignment horizontal="center" vertical="center" shrinkToFit="1"/>
      <protection locked="0"/>
    </xf>
    <xf numFmtId="0" fontId="15" fillId="0" borderId="85" xfId="2" applyFont="1" applyBorder="1" applyAlignment="1" applyProtection="1">
      <alignment horizontal="center" vertical="center"/>
      <protection locked="0"/>
    </xf>
    <xf numFmtId="0" fontId="15" fillId="0" borderId="86" xfId="2" applyFont="1" applyBorder="1" applyAlignment="1" applyProtection="1">
      <alignment horizontal="center" vertical="center"/>
      <protection locked="0"/>
    </xf>
    <xf numFmtId="0" fontId="15" fillId="0" borderId="87" xfId="2" applyFont="1" applyBorder="1" applyAlignment="1" applyProtection="1">
      <alignment horizontal="center" vertical="center"/>
      <protection locked="0"/>
    </xf>
    <xf numFmtId="49" fontId="15" fillId="0" borderId="78" xfId="2" applyNumberFormat="1" applyFont="1" applyBorder="1" applyAlignment="1" applyProtection="1">
      <alignment horizontal="center" vertical="center" shrinkToFit="1"/>
      <protection locked="0"/>
    </xf>
    <xf numFmtId="49" fontId="15" fillId="0" borderId="50" xfId="2" applyNumberFormat="1" applyFont="1" applyBorder="1" applyAlignment="1" applyProtection="1">
      <alignment horizontal="center" vertical="center" shrinkToFit="1"/>
      <protection locked="0"/>
    </xf>
    <xf numFmtId="49" fontId="15" fillId="0" borderId="51" xfId="2" applyNumberFormat="1" applyFont="1" applyBorder="1" applyAlignment="1" applyProtection="1">
      <alignment horizontal="center" vertical="center" shrinkToFit="1"/>
      <protection locked="0"/>
    </xf>
    <xf numFmtId="49" fontId="15" fillId="0" borderId="107" xfId="2" applyNumberFormat="1" applyFont="1" applyBorder="1" applyAlignment="1" applyProtection="1">
      <alignment horizontal="center" vertical="center"/>
      <protection locked="0"/>
    </xf>
    <xf numFmtId="49" fontId="15" fillId="0" borderId="45" xfId="2" applyNumberFormat="1" applyFont="1" applyBorder="1" applyAlignment="1" applyProtection="1">
      <alignment horizontal="center" vertical="center"/>
      <protection locked="0"/>
    </xf>
    <xf numFmtId="49" fontId="15" fillId="0" borderId="46" xfId="2" applyNumberFormat="1" applyFont="1" applyBorder="1" applyAlignment="1" applyProtection="1">
      <alignment horizontal="center" vertical="center"/>
      <protection locked="0"/>
    </xf>
    <xf numFmtId="22" fontId="15" fillId="0" borderId="0" xfId="2" applyNumberFormat="1" applyFont="1" applyAlignment="1" applyProtection="1">
      <alignment horizontal="left" vertical="center" shrinkToFit="1"/>
      <protection hidden="1"/>
    </xf>
    <xf numFmtId="0" fontId="15" fillId="0" borderId="0" xfId="2" applyFont="1" applyAlignment="1" applyProtection="1">
      <alignment horizontal="left" vertical="center" shrinkToFit="1"/>
      <protection hidden="1"/>
    </xf>
    <xf numFmtId="0" fontId="16" fillId="0" borderId="68" xfId="2" applyFont="1" applyBorder="1" applyAlignment="1" applyProtection="1">
      <alignment horizontal="center" vertical="center"/>
      <protection locked="0"/>
    </xf>
    <xf numFmtId="0" fontId="16" fillId="0" borderId="69" xfId="2" applyFont="1" applyBorder="1" applyAlignment="1" applyProtection="1">
      <alignment horizontal="center" vertical="center"/>
      <protection locked="0"/>
    </xf>
    <xf numFmtId="0" fontId="16" fillId="0" borderId="70" xfId="2" applyFont="1" applyBorder="1" applyAlignment="1" applyProtection="1">
      <alignment horizontal="center" vertical="center"/>
      <protection locked="0"/>
    </xf>
    <xf numFmtId="4" fontId="27" fillId="0" borderId="0" xfId="2" applyNumberFormat="1" applyFont="1" applyAlignment="1" applyProtection="1">
      <alignment horizontal="center" vertical="center"/>
      <protection hidden="1"/>
    </xf>
    <xf numFmtId="1" fontId="27" fillId="0" borderId="0" xfId="2" applyNumberFormat="1" applyFont="1" applyAlignment="1" applyProtection="1">
      <alignment horizontal="center" vertical="center"/>
      <protection hidden="1"/>
    </xf>
    <xf numFmtId="2" fontId="27" fillId="0" borderId="0" xfId="2" applyNumberFormat="1" applyFont="1" applyAlignment="1" applyProtection="1">
      <alignment horizontal="center" vertical="center"/>
      <protection hidden="1"/>
    </xf>
    <xf numFmtId="49" fontId="15" fillId="0" borderId="68" xfId="2" applyNumberFormat="1" applyFont="1" applyBorder="1" applyAlignment="1" applyProtection="1">
      <alignment horizontal="center" vertical="center"/>
      <protection locked="0"/>
    </xf>
    <xf numFmtId="0" fontId="16" fillId="0" borderId="44" xfId="2" applyFont="1" applyBorder="1" applyAlignment="1" applyProtection="1">
      <alignment horizontal="center" vertical="center"/>
      <protection locked="0"/>
    </xf>
    <xf numFmtId="0" fontId="16" fillId="0" borderId="45" xfId="2" applyFont="1" applyBorder="1" applyAlignment="1" applyProtection="1">
      <alignment horizontal="center" vertical="center"/>
      <protection locked="0"/>
    </xf>
    <xf numFmtId="0" fontId="16" fillId="0" borderId="46" xfId="2" applyFont="1" applyBorder="1" applyAlignment="1" applyProtection="1">
      <alignment horizontal="center" vertical="center"/>
      <protection locked="0"/>
    </xf>
    <xf numFmtId="0" fontId="16" fillId="0" borderId="78" xfId="2" applyFont="1" applyBorder="1" applyAlignment="1" applyProtection="1">
      <alignment horizontal="center" vertical="center" shrinkToFit="1"/>
      <protection locked="0"/>
    </xf>
    <xf numFmtId="0" fontId="16" fillId="0" borderId="50" xfId="2" applyFont="1" applyBorder="1" applyAlignment="1" applyProtection="1">
      <alignment horizontal="center" vertical="center" shrinkToFit="1"/>
      <protection locked="0"/>
    </xf>
    <xf numFmtId="0" fontId="16" fillId="0" borderId="51" xfId="2" applyFont="1" applyBorder="1" applyAlignment="1" applyProtection="1">
      <alignment horizontal="center" vertical="center" shrinkToFit="1"/>
      <protection locked="0"/>
    </xf>
    <xf numFmtId="0" fontId="16" fillId="0" borderId="71" xfId="2" applyFont="1" applyBorder="1" applyAlignment="1" applyProtection="1">
      <alignment horizontal="center" vertical="center" shrinkToFit="1"/>
      <protection locked="0"/>
    </xf>
    <xf numFmtId="0" fontId="16" fillId="0" borderId="15" xfId="2" applyFont="1" applyBorder="1" applyAlignment="1" applyProtection="1">
      <alignment horizontal="center" vertical="center" shrinkToFit="1"/>
      <protection locked="0"/>
    </xf>
    <xf numFmtId="0" fontId="16" fillId="0" borderId="17" xfId="2" applyFont="1" applyBorder="1" applyAlignment="1" applyProtection="1">
      <alignment horizontal="center" vertical="center" shrinkToFit="1"/>
      <protection locked="0"/>
    </xf>
    <xf numFmtId="49" fontId="15" fillId="0" borderId="44" xfId="2" applyNumberFormat="1" applyFont="1" applyBorder="1" applyAlignment="1" applyProtection="1">
      <alignment horizontal="center" vertical="center"/>
      <protection locked="0"/>
    </xf>
    <xf numFmtId="0" fontId="15" fillId="0" borderId="78" xfId="2" applyFont="1" applyBorder="1" applyAlignment="1" applyProtection="1">
      <alignment horizontal="center" vertical="center"/>
      <protection locked="0"/>
    </xf>
    <xf numFmtId="0" fontId="47" fillId="0" borderId="0" xfId="0" applyFont="1" applyAlignment="1" applyProtection="1">
      <alignment horizontal="center" vertical="center"/>
      <protection hidden="1"/>
    </xf>
    <xf numFmtId="0" fontId="48" fillId="0" borderId="0" xfId="0" applyFont="1" applyAlignment="1" applyProtection="1">
      <alignment horizontal="center" vertical="center"/>
      <protection hidden="1"/>
    </xf>
    <xf numFmtId="0" fontId="18" fillId="0" borderId="0" xfId="11" applyFont="1" applyAlignment="1" applyProtection="1">
      <alignment horizontal="center" vertical="center"/>
      <protection locked="0"/>
    </xf>
    <xf numFmtId="0" fontId="22" fillId="0" borderId="1" xfId="11" applyFont="1" applyBorder="1" applyAlignment="1">
      <alignment horizontal="center" vertical="center"/>
    </xf>
    <xf numFmtId="0" fontId="12" fillId="0" borderId="1" xfId="11" applyFont="1" applyBorder="1" applyAlignment="1">
      <alignment horizontal="center" vertical="center" shrinkToFit="1"/>
    </xf>
    <xf numFmtId="0" fontId="8" fillId="0" borderId="1" xfId="11" applyFont="1" applyBorder="1" applyAlignment="1">
      <alignment horizontal="center" vertical="center"/>
    </xf>
    <xf numFmtId="0" fontId="7" fillId="0" borderId="1" xfId="11" applyFont="1" applyBorder="1" applyAlignment="1">
      <alignment horizontal="center" vertical="center"/>
    </xf>
    <xf numFmtId="0" fontId="5" fillId="0" borderId="1" xfId="11" applyBorder="1" applyAlignment="1" applyProtection="1">
      <alignment horizontal="center" vertical="center" shrinkToFit="1"/>
      <protection hidden="1"/>
    </xf>
    <xf numFmtId="0" fontId="11" fillId="0" borderId="0" xfId="12" applyFont="1" applyAlignment="1" applyProtection="1">
      <alignment horizontal="center"/>
      <protection locked="0"/>
    </xf>
    <xf numFmtId="0" fontId="11" fillId="0" borderId="0" xfId="11" applyFont="1" applyAlignment="1" applyProtection="1">
      <alignment horizontal="center" vertical="center"/>
      <protection locked="0"/>
    </xf>
    <xf numFmtId="0" fontId="22" fillId="0" borderId="110" xfId="11" applyFont="1" applyBorder="1" applyAlignment="1" applyProtection="1">
      <alignment horizontal="center" vertical="center"/>
      <protection hidden="1"/>
    </xf>
    <xf numFmtId="0" fontId="22" fillId="0" borderId="111" xfId="11" applyFont="1" applyBorder="1" applyAlignment="1" applyProtection="1">
      <alignment horizontal="center" vertical="center"/>
      <protection hidden="1"/>
    </xf>
    <xf numFmtId="0" fontId="22" fillId="0" borderId="112" xfId="11" applyFont="1" applyBorder="1" applyAlignment="1" applyProtection="1">
      <alignment horizontal="center" vertical="center"/>
      <protection hidden="1"/>
    </xf>
    <xf numFmtId="0" fontId="12" fillId="0" borderId="113" xfId="11" applyFont="1" applyBorder="1" applyAlignment="1" applyProtection="1">
      <alignment horizontal="center" vertical="center" shrinkToFit="1"/>
      <protection hidden="1"/>
    </xf>
    <xf numFmtId="0" fontId="12" fillId="0" borderId="54" xfId="11" applyFont="1" applyBorder="1" applyAlignment="1" applyProtection="1">
      <alignment horizontal="center" vertical="center" shrinkToFit="1"/>
      <protection hidden="1"/>
    </xf>
    <xf numFmtId="0" fontId="12" fillId="0" borderId="57" xfId="11" applyFont="1" applyBorder="1" applyAlignment="1" applyProtection="1">
      <alignment horizontal="center" vertical="center" shrinkToFit="1"/>
      <protection hidden="1"/>
    </xf>
    <xf numFmtId="0" fontId="8" fillId="0" borderId="114" xfId="11" applyFont="1" applyBorder="1" applyAlignment="1" applyProtection="1">
      <alignment horizontal="center" vertical="center"/>
      <protection hidden="1"/>
    </xf>
    <xf numFmtId="0" fontId="8" fillId="0" borderId="115" xfId="11" applyFont="1" applyBorder="1" applyAlignment="1" applyProtection="1">
      <alignment horizontal="center" vertical="center"/>
      <protection hidden="1"/>
    </xf>
    <xf numFmtId="0" fontId="8" fillId="0" borderId="113" xfId="11" applyFont="1" applyBorder="1" applyAlignment="1" applyProtection="1">
      <alignment horizontal="center" vertical="center"/>
      <protection hidden="1"/>
    </xf>
    <xf numFmtId="0" fontId="7" fillId="0" borderId="48" xfId="11" applyFont="1" applyBorder="1" applyAlignment="1" applyProtection="1">
      <alignment horizontal="center" vertical="center"/>
      <protection hidden="1"/>
    </xf>
    <xf numFmtId="0" fontId="7" fillId="0" borderId="7" xfId="11" applyFont="1" applyBorder="1" applyAlignment="1" applyProtection="1">
      <alignment horizontal="center" vertical="center"/>
      <protection hidden="1"/>
    </xf>
    <xf numFmtId="0" fontId="7" fillId="0" borderId="49" xfId="11" applyFont="1" applyBorder="1" applyAlignment="1" applyProtection="1">
      <alignment horizontal="center" vertical="center"/>
      <protection hidden="1"/>
    </xf>
    <xf numFmtId="0" fontId="7" fillId="0" borderId="108" xfId="11" applyFont="1" applyBorder="1" applyAlignment="1" applyProtection="1">
      <alignment horizontal="center" vertical="center"/>
      <protection hidden="1"/>
    </xf>
    <xf numFmtId="0" fontId="7" fillId="0" borderId="10" xfId="11" applyFont="1" applyBorder="1" applyAlignment="1" applyProtection="1">
      <alignment horizontal="center" vertical="center"/>
      <protection hidden="1"/>
    </xf>
    <xf numFmtId="0" fontId="7" fillId="0" borderId="109" xfId="11" applyFont="1" applyBorder="1" applyAlignment="1" applyProtection="1">
      <alignment horizontal="center" vertical="center"/>
      <protection hidden="1"/>
    </xf>
    <xf numFmtId="0" fontId="5" fillId="0" borderId="52" xfId="11" applyBorder="1" applyAlignment="1" applyProtection="1">
      <alignment horizontal="center" vertical="center" shrinkToFit="1"/>
      <protection hidden="1"/>
    </xf>
    <xf numFmtId="0" fontId="0" fillId="0" borderId="53" xfId="0" applyBorder="1" applyAlignment="1">
      <alignment horizontal="center" vertical="center" shrinkToFit="1"/>
    </xf>
    <xf numFmtId="0" fontId="0" fillId="0" borderId="54" xfId="0" applyBorder="1" applyAlignment="1">
      <alignment horizontal="center" vertical="center" shrinkToFit="1"/>
    </xf>
    <xf numFmtId="0" fontId="5" fillId="0" borderId="53" xfId="11" applyBorder="1" applyAlignment="1" applyProtection="1">
      <alignment horizontal="center" vertical="center" shrinkToFit="1"/>
      <protection hidden="1"/>
    </xf>
    <xf numFmtId="0" fontId="5" fillId="0" borderId="54" xfId="11" applyBorder="1" applyAlignment="1" applyProtection="1">
      <alignment horizontal="center" vertical="center" shrinkToFit="1"/>
      <protection hidden="1"/>
    </xf>
  </cellXfs>
  <cellStyles count="13">
    <cellStyle name="Explanatory Text 2" xfId="1" xr:uid="{EE7CD1F3-84BA-4F0C-A0F6-B4B076676827}"/>
    <cellStyle name="Normal 2" xfId="2" xr:uid="{5A48C2F5-7A55-4F76-BBF2-1EB92CC6BE60}"/>
    <cellStyle name="Normal_MEGA CUP" xfId="3" xr:uid="{4D3D58F8-6550-4E98-9C82-039569632D68}"/>
    <cellStyle name="Normalno" xfId="0" builtinId="0"/>
    <cellStyle name="Normalno 2" xfId="4" xr:uid="{EFBC867E-685F-47A1-8AA7-F93564D9FEE7}"/>
    <cellStyle name="Normalno 3" xfId="5" xr:uid="{CCC62173-201E-4DA8-BFE7-EC26E561BEC0}"/>
    <cellStyle name="Normalno 3 2" xfId="6" xr:uid="{BDCB9BD1-4919-45EA-BA9E-310A24934EA5}"/>
    <cellStyle name="Normalno 4" xfId="7" xr:uid="{F641F8D1-024F-4BBE-BDA4-D1FE6CAFBB14}"/>
    <cellStyle name="Normalno 4 2" xfId="8" xr:uid="{47DC7A59-8493-4588-A6D8-BB9194E20BC0}"/>
    <cellStyle name="Normalno 5" xfId="9" xr:uid="{69C3B3DB-775F-4CBE-80CC-660EAC07599C}"/>
    <cellStyle name="Obično_2012" xfId="10" xr:uid="{14373F4F-972A-4D8A-8DF5-A832C867A853}"/>
    <cellStyle name="Obično_Lige07" xfId="11" xr:uid="{2DE70BB1-4761-46B1-B419-01F67964DE20}"/>
    <cellStyle name="Obično_Zbirna lista ulova 2" xfId="12" xr:uid="{D5BED612-F245-4741-85D5-900127EEECBA}"/>
  </cellStyles>
  <dxfs count="3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jpeg"/><Relationship Id="rId13" Type="http://schemas.openxmlformats.org/officeDocument/2006/relationships/image" Target="../media/image18.jpeg"/><Relationship Id="rId18" Type="http://schemas.openxmlformats.org/officeDocument/2006/relationships/image" Target="../media/image23.jpeg"/><Relationship Id="rId3" Type="http://schemas.openxmlformats.org/officeDocument/2006/relationships/image" Target="../media/image8.jpeg"/><Relationship Id="rId7" Type="http://schemas.openxmlformats.org/officeDocument/2006/relationships/image" Target="../media/image12.jpeg"/><Relationship Id="rId12" Type="http://schemas.openxmlformats.org/officeDocument/2006/relationships/image" Target="../media/image17.jpeg"/><Relationship Id="rId17" Type="http://schemas.openxmlformats.org/officeDocument/2006/relationships/image" Target="../media/image22.jpeg"/><Relationship Id="rId2" Type="http://schemas.openxmlformats.org/officeDocument/2006/relationships/image" Target="../media/image7.jpeg"/><Relationship Id="rId16" Type="http://schemas.openxmlformats.org/officeDocument/2006/relationships/image" Target="../media/image21.jpeg"/><Relationship Id="rId1" Type="http://schemas.openxmlformats.org/officeDocument/2006/relationships/image" Target="../media/image6.jpeg"/><Relationship Id="rId6" Type="http://schemas.openxmlformats.org/officeDocument/2006/relationships/image" Target="../media/image11.jpeg"/><Relationship Id="rId11" Type="http://schemas.openxmlformats.org/officeDocument/2006/relationships/image" Target="../media/image16.jpeg"/><Relationship Id="rId5" Type="http://schemas.openxmlformats.org/officeDocument/2006/relationships/image" Target="../media/image10.jpeg"/><Relationship Id="rId15" Type="http://schemas.openxmlformats.org/officeDocument/2006/relationships/image" Target="../media/image20.jpeg"/><Relationship Id="rId10" Type="http://schemas.openxmlformats.org/officeDocument/2006/relationships/image" Target="../media/image15.jpeg"/><Relationship Id="rId19" Type="http://schemas.openxmlformats.org/officeDocument/2006/relationships/image" Target="../media/image24.jpeg"/><Relationship Id="rId4" Type="http://schemas.openxmlformats.org/officeDocument/2006/relationships/image" Target="../media/image9.jpeg"/><Relationship Id="rId9" Type="http://schemas.openxmlformats.org/officeDocument/2006/relationships/image" Target="../media/image14.jpeg"/><Relationship Id="rId14" Type="http://schemas.openxmlformats.org/officeDocument/2006/relationships/image" Target="../media/image19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9.png"/><Relationship Id="rId1" Type="http://schemas.openxmlformats.org/officeDocument/2006/relationships/image" Target="../media/image28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6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6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167640</xdr:colOff>
      <xdr:row>1</xdr:row>
      <xdr:rowOff>335280</xdr:rowOff>
    </xdr:from>
    <xdr:to>
      <xdr:col>4</xdr:col>
      <xdr:colOff>1013460</xdr:colOff>
      <xdr:row>11</xdr:row>
      <xdr:rowOff>167640</xdr:rowOff>
    </xdr:to>
    <xdr:pic>
      <xdr:nvPicPr>
        <xdr:cNvPr id="1116" name="Picture 2">
          <a:extLst>
            <a:ext uri="{FF2B5EF4-FFF2-40B4-BE49-F238E27FC236}">
              <a16:creationId xmlns:a16="http://schemas.microsoft.com/office/drawing/2014/main" id="{65F8E459-47E9-7654-055C-2B55B74CB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560" y="716280"/>
          <a:ext cx="3307080" cy="3230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99060</xdr:colOff>
      <xdr:row>2</xdr:row>
      <xdr:rowOff>38100</xdr:rowOff>
    </xdr:from>
    <xdr:to>
      <xdr:col>1</xdr:col>
      <xdr:colOff>457200</xdr:colOff>
      <xdr:row>8</xdr:row>
      <xdr:rowOff>106680</xdr:rowOff>
    </xdr:to>
    <xdr:pic>
      <xdr:nvPicPr>
        <xdr:cNvPr id="2230" name="Picture 1">
          <a:extLst>
            <a:ext uri="{FF2B5EF4-FFF2-40B4-BE49-F238E27FC236}">
              <a16:creationId xmlns:a16="http://schemas.microsoft.com/office/drawing/2014/main" id="{740705B9-FC8D-79DC-196A-23B9AA955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441960"/>
          <a:ext cx="1021080" cy="103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99060</xdr:colOff>
      <xdr:row>35</xdr:row>
      <xdr:rowOff>38100</xdr:rowOff>
    </xdr:from>
    <xdr:to>
      <xdr:col>1</xdr:col>
      <xdr:colOff>457200</xdr:colOff>
      <xdr:row>41</xdr:row>
      <xdr:rowOff>99060</xdr:rowOff>
    </xdr:to>
    <xdr:pic>
      <xdr:nvPicPr>
        <xdr:cNvPr id="2231" name="Picture 1">
          <a:extLst>
            <a:ext uri="{FF2B5EF4-FFF2-40B4-BE49-F238E27FC236}">
              <a16:creationId xmlns:a16="http://schemas.microsoft.com/office/drawing/2014/main" id="{215CD8CC-3643-9D5A-2C38-E3F2C2AAB8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5814060"/>
          <a:ext cx="102108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99060</xdr:colOff>
      <xdr:row>0</xdr:row>
      <xdr:rowOff>106680</xdr:rowOff>
    </xdr:from>
    <xdr:to>
      <xdr:col>1</xdr:col>
      <xdr:colOff>464820</xdr:colOff>
      <xdr:row>6</xdr:row>
      <xdr:rowOff>106680</xdr:rowOff>
    </xdr:to>
    <xdr:pic>
      <xdr:nvPicPr>
        <xdr:cNvPr id="3163" name="Picture 1">
          <a:extLst>
            <a:ext uri="{FF2B5EF4-FFF2-40B4-BE49-F238E27FC236}">
              <a16:creationId xmlns:a16="http://schemas.microsoft.com/office/drawing/2014/main" id="{C54F3251-F775-51AD-5A8E-D4B45AECE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106680"/>
          <a:ext cx="1028700" cy="1043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114300</xdr:rowOff>
    </xdr:from>
    <xdr:to>
      <xdr:col>0</xdr:col>
      <xdr:colOff>205740</xdr:colOff>
      <xdr:row>0</xdr:row>
      <xdr:rowOff>297180</xdr:rowOff>
    </xdr:to>
    <xdr:pic macro="[0]!sortiranjestartnogbroja">
      <xdr:nvPicPr>
        <xdr:cNvPr id="5485" name="Picture 3">
          <a:extLst>
            <a:ext uri="{FF2B5EF4-FFF2-40B4-BE49-F238E27FC236}">
              <a16:creationId xmlns:a16="http://schemas.microsoft.com/office/drawing/2014/main" id="{151A5248-0E64-AFF8-2C89-65EE23406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114300"/>
          <a:ext cx="1828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</xdr:colOff>
      <xdr:row>0</xdr:row>
      <xdr:rowOff>114300</xdr:rowOff>
    </xdr:from>
    <xdr:to>
      <xdr:col>1</xdr:col>
      <xdr:colOff>205740</xdr:colOff>
      <xdr:row>0</xdr:row>
      <xdr:rowOff>297180</xdr:rowOff>
    </xdr:to>
    <xdr:pic macro="[0]!sortiranjeredoslijedaizvlačenja">
      <xdr:nvPicPr>
        <xdr:cNvPr id="5486" name="Picture 5">
          <a:extLst>
            <a:ext uri="{FF2B5EF4-FFF2-40B4-BE49-F238E27FC236}">
              <a16:creationId xmlns:a16="http://schemas.microsoft.com/office/drawing/2014/main" id="{F00FAAEE-5825-60EB-C260-6B9A18961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9180" y="114300"/>
          <a:ext cx="1828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22860</xdr:colOff>
      <xdr:row>0</xdr:row>
      <xdr:rowOff>129540</xdr:rowOff>
    </xdr:from>
    <xdr:to>
      <xdr:col>2</xdr:col>
      <xdr:colOff>205740</xdr:colOff>
      <xdr:row>0</xdr:row>
      <xdr:rowOff>312420</xdr:rowOff>
    </xdr:to>
    <xdr:pic macro="[0]!sortiranjeekipaAZ">
      <xdr:nvPicPr>
        <xdr:cNvPr id="5487" name="Picture 6">
          <a:extLst>
            <a:ext uri="{FF2B5EF4-FFF2-40B4-BE49-F238E27FC236}">
              <a16:creationId xmlns:a16="http://schemas.microsoft.com/office/drawing/2014/main" id="{D1028E00-E978-8172-3C69-0A7AD58CC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0" y="129540"/>
          <a:ext cx="1828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1744980</xdr:colOff>
      <xdr:row>0</xdr:row>
      <xdr:rowOff>121920</xdr:rowOff>
    </xdr:from>
    <xdr:to>
      <xdr:col>2</xdr:col>
      <xdr:colOff>1927860</xdr:colOff>
      <xdr:row>0</xdr:row>
      <xdr:rowOff>304800</xdr:rowOff>
    </xdr:to>
    <xdr:pic macro="[0]!sortiranjeekipaZA">
      <xdr:nvPicPr>
        <xdr:cNvPr id="5488" name="Picture 8">
          <a:extLst>
            <a:ext uri="{FF2B5EF4-FFF2-40B4-BE49-F238E27FC236}">
              <a16:creationId xmlns:a16="http://schemas.microsoft.com/office/drawing/2014/main" id="{3B92A8A4-1FB5-E268-FA42-E501429C6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7620" y="121920"/>
          <a:ext cx="1828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45720</xdr:rowOff>
    </xdr:from>
    <xdr:to>
      <xdr:col>1</xdr:col>
      <xdr:colOff>419100</xdr:colOff>
      <xdr:row>4</xdr:row>
      <xdr:rowOff>7620</xdr:rowOff>
    </xdr:to>
    <xdr:pic>
      <xdr:nvPicPr>
        <xdr:cNvPr id="13786" name="Picture 1">
          <a:extLst>
            <a:ext uri="{FF2B5EF4-FFF2-40B4-BE49-F238E27FC236}">
              <a16:creationId xmlns:a16="http://schemas.microsoft.com/office/drawing/2014/main" id="{225691BA-1416-C846-D181-A307C6108F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45720"/>
          <a:ext cx="73914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55</xdr:row>
      <xdr:rowOff>60960</xdr:rowOff>
    </xdr:from>
    <xdr:to>
      <xdr:col>1</xdr:col>
      <xdr:colOff>464820</xdr:colOff>
      <xdr:row>58</xdr:row>
      <xdr:rowOff>182880</xdr:rowOff>
    </xdr:to>
    <xdr:pic>
      <xdr:nvPicPr>
        <xdr:cNvPr id="13787" name="Picture 23">
          <a:extLst>
            <a:ext uri="{FF2B5EF4-FFF2-40B4-BE49-F238E27FC236}">
              <a16:creationId xmlns:a16="http://schemas.microsoft.com/office/drawing/2014/main" id="{3C7B0E9E-7B72-D4E5-19B5-5CD4E1916C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10538460"/>
          <a:ext cx="762000" cy="693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110</xdr:row>
      <xdr:rowOff>60960</xdr:rowOff>
    </xdr:from>
    <xdr:to>
      <xdr:col>1</xdr:col>
      <xdr:colOff>449580</xdr:colOff>
      <xdr:row>114</xdr:row>
      <xdr:rowOff>22860</xdr:rowOff>
    </xdr:to>
    <xdr:pic>
      <xdr:nvPicPr>
        <xdr:cNvPr id="13788" name="Picture 25">
          <a:extLst>
            <a:ext uri="{FF2B5EF4-FFF2-40B4-BE49-F238E27FC236}">
              <a16:creationId xmlns:a16="http://schemas.microsoft.com/office/drawing/2014/main" id="{3C913B45-5AEC-C84D-8943-0C75B17B49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21015960"/>
          <a:ext cx="74676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165</xdr:row>
      <xdr:rowOff>60960</xdr:rowOff>
    </xdr:from>
    <xdr:to>
      <xdr:col>1</xdr:col>
      <xdr:colOff>472440</xdr:colOff>
      <xdr:row>169</xdr:row>
      <xdr:rowOff>0</xdr:rowOff>
    </xdr:to>
    <xdr:pic>
      <xdr:nvPicPr>
        <xdr:cNvPr id="13789" name="Picture 27">
          <a:extLst>
            <a:ext uri="{FF2B5EF4-FFF2-40B4-BE49-F238E27FC236}">
              <a16:creationId xmlns:a16="http://schemas.microsoft.com/office/drawing/2014/main" id="{BF3584BE-BB2E-7681-FD9E-02BA5CABC8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31493460"/>
          <a:ext cx="76962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220</xdr:row>
      <xdr:rowOff>60960</xdr:rowOff>
    </xdr:from>
    <xdr:to>
      <xdr:col>1</xdr:col>
      <xdr:colOff>441960</xdr:colOff>
      <xdr:row>223</xdr:row>
      <xdr:rowOff>167640</xdr:rowOff>
    </xdr:to>
    <xdr:pic>
      <xdr:nvPicPr>
        <xdr:cNvPr id="13790" name="Picture 29">
          <a:extLst>
            <a:ext uri="{FF2B5EF4-FFF2-40B4-BE49-F238E27FC236}">
              <a16:creationId xmlns:a16="http://schemas.microsoft.com/office/drawing/2014/main" id="{28511A5A-A241-26C4-BB62-18EFB0B0F4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41970960"/>
          <a:ext cx="73914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275</xdr:row>
      <xdr:rowOff>60960</xdr:rowOff>
    </xdr:from>
    <xdr:to>
      <xdr:col>1</xdr:col>
      <xdr:colOff>441960</xdr:colOff>
      <xdr:row>279</xdr:row>
      <xdr:rowOff>0</xdr:rowOff>
    </xdr:to>
    <xdr:pic>
      <xdr:nvPicPr>
        <xdr:cNvPr id="13791" name="Picture 31">
          <a:extLst>
            <a:ext uri="{FF2B5EF4-FFF2-40B4-BE49-F238E27FC236}">
              <a16:creationId xmlns:a16="http://schemas.microsoft.com/office/drawing/2014/main" id="{9F0BF9C5-0FFC-5DE7-9D18-2F4C0161E7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52448460"/>
          <a:ext cx="73914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330</xdr:row>
      <xdr:rowOff>60960</xdr:rowOff>
    </xdr:from>
    <xdr:to>
      <xdr:col>1</xdr:col>
      <xdr:colOff>464820</xdr:colOff>
      <xdr:row>334</xdr:row>
      <xdr:rowOff>0</xdr:rowOff>
    </xdr:to>
    <xdr:pic>
      <xdr:nvPicPr>
        <xdr:cNvPr id="13792" name="Picture 33">
          <a:extLst>
            <a:ext uri="{FF2B5EF4-FFF2-40B4-BE49-F238E27FC236}">
              <a16:creationId xmlns:a16="http://schemas.microsoft.com/office/drawing/2014/main" id="{1059393E-6EA1-B299-DB49-441C9C919F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62925960"/>
          <a:ext cx="76200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385</xdr:row>
      <xdr:rowOff>60960</xdr:rowOff>
    </xdr:from>
    <xdr:to>
      <xdr:col>1</xdr:col>
      <xdr:colOff>160020</xdr:colOff>
      <xdr:row>388</xdr:row>
      <xdr:rowOff>99060</xdr:rowOff>
    </xdr:to>
    <xdr:pic>
      <xdr:nvPicPr>
        <xdr:cNvPr id="13793" name="Picture 35">
          <a:extLst>
            <a:ext uri="{FF2B5EF4-FFF2-40B4-BE49-F238E27FC236}">
              <a16:creationId xmlns:a16="http://schemas.microsoft.com/office/drawing/2014/main" id="{C9576322-843E-FE3A-C3E5-E0F2E1A17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3403460"/>
          <a:ext cx="457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440</xdr:row>
      <xdr:rowOff>60960</xdr:rowOff>
    </xdr:from>
    <xdr:to>
      <xdr:col>1</xdr:col>
      <xdr:colOff>160020</xdr:colOff>
      <xdr:row>443</xdr:row>
      <xdr:rowOff>99060</xdr:rowOff>
    </xdr:to>
    <xdr:pic>
      <xdr:nvPicPr>
        <xdr:cNvPr id="13794" name="Picture 37">
          <a:extLst>
            <a:ext uri="{FF2B5EF4-FFF2-40B4-BE49-F238E27FC236}">
              <a16:creationId xmlns:a16="http://schemas.microsoft.com/office/drawing/2014/main" id="{EF9B5F9D-0ED4-C2BA-4C77-EC85FCEB29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83880960"/>
          <a:ext cx="457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495</xdr:row>
      <xdr:rowOff>60960</xdr:rowOff>
    </xdr:from>
    <xdr:to>
      <xdr:col>1</xdr:col>
      <xdr:colOff>160020</xdr:colOff>
      <xdr:row>498</xdr:row>
      <xdr:rowOff>99060</xdr:rowOff>
    </xdr:to>
    <xdr:pic>
      <xdr:nvPicPr>
        <xdr:cNvPr id="13795" name="Picture 39">
          <a:extLst>
            <a:ext uri="{FF2B5EF4-FFF2-40B4-BE49-F238E27FC236}">
              <a16:creationId xmlns:a16="http://schemas.microsoft.com/office/drawing/2014/main" id="{DFC27581-BC05-E258-DF71-675CD22D22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94358460"/>
          <a:ext cx="457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550</xdr:row>
      <xdr:rowOff>60960</xdr:rowOff>
    </xdr:from>
    <xdr:to>
      <xdr:col>1</xdr:col>
      <xdr:colOff>464820</xdr:colOff>
      <xdr:row>554</xdr:row>
      <xdr:rowOff>45720</xdr:rowOff>
    </xdr:to>
    <xdr:pic>
      <xdr:nvPicPr>
        <xdr:cNvPr id="13796" name="Picture 41">
          <a:extLst>
            <a:ext uri="{FF2B5EF4-FFF2-40B4-BE49-F238E27FC236}">
              <a16:creationId xmlns:a16="http://schemas.microsoft.com/office/drawing/2014/main" id="{84AAFF54-AE65-BEA6-58F7-78D1427CD8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104835960"/>
          <a:ext cx="7620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605</xdr:row>
      <xdr:rowOff>60960</xdr:rowOff>
    </xdr:from>
    <xdr:to>
      <xdr:col>1</xdr:col>
      <xdr:colOff>160020</xdr:colOff>
      <xdr:row>608</xdr:row>
      <xdr:rowOff>99060</xdr:rowOff>
    </xdr:to>
    <xdr:pic>
      <xdr:nvPicPr>
        <xdr:cNvPr id="13797" name="Picture 43">
          <a:extLst>
            <a:ext uri="{FF2B5EF4-FFF2-40B4-BE49-F238E27FC236}">
              <a16:creationId xmlns:a16="http://schemas.microsoft.com/office/drawing/2014/main" id="{5939C677-FC3A-A24C-3B2A-CC90F2A335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115313460"/>
          <a:ext cx="457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660</xdr:row>
      <xdr:rowOff>60960</xdr:rowOff>
    </xdr:from>
    <xdr:to>
      <xdr:col>1</xdr:col>
      <xdr:colOff>160020</xdr:colOff>
      <xdr:row>663</xdr:row>
      <xdr:rowOff>99060</xdr:rowOff>
    </xdr:to>
    <xdr:pic>
      <xdr:nvPicPr>
        <xdr:cNvPr id="13798" name="Picture 45">
          <a:extLst>
            <a:ext uri="{FF2B5EF4-FFF2-40B4-BE49-F238E27FC236}">
              <a16:creationId xmlns:a16="http://schemas.microsoft.com/office/drawing/2014/main" id="{2632AF77-8EAE-E9DA-015F-6EBE02A462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125790960"/>
          <a:ext cx="457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715</xdr:row>
      <xdr:rowOff>60960</xdr:rowOff>
    </xdr:from>
    <xdr:to>
      <xdr:col>1</xdr:col>
      <xdr:colOff>160020</xdr:colOff>
      <xdr:row>718</xdr:row>
      <xdr:rowOff>99060</xdr:rowOff>
    </xdr:to>
    <xdr:pic>
      <xdr:nvPicPr>
        <xdr:cNvPr id="13799" name="Picture 47">
          <a:extLst>
            <a:ext uri="{FF2B5EF4-FFF2-40B4-BE49-F238E27FC236}">
              <a16:creationId xmlns:a16="http://schemas.microsoft.com/office/drawing/2014/main" id="{A25A07D8-F082-1636-C029-D2255D28BF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136268460"/>
          <a:ext cx="457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770</xdr:row>
      <xdr:rowOff>60960</xdr:rowOff>
    </xdr:from>
    <xdr:to>
      <xdr:col>1</xdr:col>
      <xdr:colOff>160020</xdr:colOff>
      <xdr:row>773</xdr:row>
      <xdr:rowOff>99060</xdr:rowOff>
    </xdr:to>
    <xdr:pic>
      <xdr:nvPicPr>
        <xdr:cNvPr id="13800" name="Picture 49">
          <a:extLst>
            <a:ext uri="{FF2B5EF4-FFF2-40B4-BE49-F238E27FC236}">
              <a16:creationId xmlns:a16="http://schemas.microsoft.com/office/drawing/2014/main" id="{0546951D-2698-CDF3-A190-5BC02C0F50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146745960"/>
          <a:ext cx="457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825</xdr:row>
      <xdr:rowOff>60960</xdr:rowOff>
    </xdr:from>
    <xdr:to>
      <xdr:col>1</xdr:col>
      <xdr:colOff>160020</xdr:colOff>
      <xdr:row>828</xdr:row>
      <xdr:rowOff>99060</xdr:rowOff>
    </xdr:to>
    <xdr:pic>
      <xdr:nvPicPr>
        <xdr:cNvPr id="13801" name="Picture 51">
          <a:extLst>
            <a:ext uri="{FF2B5EF4-FFF2-40B4-BE49-F238E27FC236}">
              <a16:creationId xmlns:a16="http://schemas.microsoft.com/office/drawing/2014/main" id="{E8A0DF23-5525-B9DF-B503-3706E51C77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157223460"/>
          <a:ext cx="457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880</xdr:row>
      <xdr:rowOff>60960</xdr:rowOff>
    </xdr:from>
    <xdr:to>
      <xdr:col>1</xdr:col>
      <xdr:colOff>160020</xdr:colOff>
      <xdr:row>883</xdr:row>
      <xdr:rowOff>99060</xdr:rowOff>
    </xdr:to>
    <xdr:pic>
      <xdr:nvPicPr>
        <xdr:cNvPr id="13802" name="Picture 53">
          <a:extLst>
            <a:ext uri="{FF2B5EF4-FFF2-40B4-BE49-F238E27FC236}">
              <a16:creationId xmlns:a16="http://schemas.microsoft.com/office/drawing/2014/main" id="{460B90FF-B978-3141-DE06-C72941B742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167700960"/>
          <a:ext cx="457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935</xdr:row>
      <xdr:rowOff>60960</xdr:rowOff>
    </xdr:from>
    <xdr:to>
      <xdr:col>1</xdr:col>
      <xdr:colOff>160020</xdr:colOff>
      <xdr:row>938</xdr:row>
      <xdr:rowOff>99060</xdr:rowOff>
    </xdr:to>
    <xdr:pic>
      <xdr:nvPicPr>
        <xdr:cNvPr id="13803" name="Picture 55">
          <a:extLst>
            <a:ext uri="{FF2B5EF4-FFF2-40B4-BE49-F238E27FC236}">
              <a16:creationId xmlns:a16="http://schemas.microsoft.com/office/drawing/2014/main" id="{DB9F19E8-445F-D3B7-CCA0-6274A6FDDA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178178460"/>
          <a:ext cx="457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385</xdr:row>
      <xdr:rowOff>68580</xdr:rowOff>
    </xdr:from>
    <xdr:to>
      <xdr:col>1</xdr:col>
      <xdr:colOff>487680</xdr:colOff>
      <xdr:row>389</xdr:row>
      <xdr:rowOff>22860</xdr:rowOff>
    </xdr:to>
    <xdr:pic>
      <xdr:nvPicPr>
        <xdr:cNvPr id="13804" name="Picture 1">
          <a:extLst>
            <a:ext uri="{FF2B5EF4-FFF2-40B4-BE49-F238E27FC236}">
              <a16:creationId xmlns:a16="http://schemas.microsoft.com/office/drawing/2014/main" id="{7281099A-2E43-E041-2016-D375E0763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3411080"/>
          <a:ext cx="78486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440</xdr:row>
      <xdr:rowOff>68580</xdr:rowOff>
    </xdr:from>
    <xdr:to>
      <xdr:col>1</xdr:col>
      <xdr:colOff>441960</xdr:colOff>
      <xdr:row>444</xdr:row>
      <xdr:rowOff>22860</xdr:rowOff>
    </xdr:to>
    <xdr:pic>
      <xdr:nvPicPr>
        <xdr:cNvPr id="13805" name="Picture 1">
          <a:extLst>
            <a:ext uri="{FF2B5EF4-FFF2-40B4-BE49-F238E27FC236}">
              <a16:creationId xmlns:a16="http://schemas.microsoft.com/office/drawing/2014/main" id="{AD8D063E-8C3C-CBE8-0D26-E59E626C0A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83888580"/>
          <a:ext cx="73914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495</xdr:row>
      <xdr:rowOff>68580</xdr:rowOff>
    </xdr:from>
    <xdr:to>
      <xdr:col>1</xdr:col>
      <xdr:colOff>472440</xdr:colOff>
      <xdr:row>499</xdr:row>
      <xdr:rowOff>22860</xdr:rowOff>
    </xdr:to>
    <xdr:pic>
      <xdr:nvPicPr>
        <xdr:cNvPr id="13806" name="Picture 1">
          <a:extLst>
            <a:ext uri="{FF2B5EF4-FFF2-40B4-BE49-F238E27FC236}">
              <a16:creationId xmlns:a16="http://schemas.microsoft.com/office/drawing/2014/main" id="{A020122D-9A11-A09A-B02A-31C08B4143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94366080"/>
          <a:ext cx="76962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605</xdr:row>
      <xdr:rowOff>68580</xdr:rowOff>
    </xdr:from>
    <xdr:to>
      <xdr:col>1</xdr:col>
      <xdr:colOff>449580</xdr:colOff>
      <xdr:row>609</xdr:row>
      <xdr:rowOff>22860</xdr:rowOff>
    </xdr:to>
    <xdr:pic>
      <xdr:nvPicPr>
        <xdr:cNvPr id="13807" name="Picture 1">
          <a:extLst>
            <a:ext uri="{FF2B5EF4-FFF2-40B4-BE49-F238E27FC236}">
              <a16:creationId xmlns:a16="http://schemas.microsoft.com/office/drawing/2014/main" id="{B5A23CA9-70CA-B9DD-D6A2-1AA7CCEACA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115321080"/>
          <a:ext cx="74676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660</xdr:row>
      <xdr:rowOff>68580</xdr:rowOff>
    </xdr:from>
    <xdr:to>
      <xdr:col>1</xdr:col>
      <xdr:colOff>487680</xdr:colOff>
      <xdr:row>664</xdr:row>
      <xdr:rowOff>22860</xdr:rowOff>
    </xdr:to>
    <xdr:pic>
      <xdr:nvPicPr>
        <xdr:cNvPr id="13808" name="Picture 1">
          <a:extLst>
            <a:ext uri="{FF2B5EF4-FFF2-40B4-BE49-F238E27FC236}">
              <a16:creationId xmlns:a16="http://schemas.microsoft.com/office/drawing/2014/main" id="{21F05C6C-0623-5816-0F5C-2A457F084D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125798580"/>
          <a:ext cx="78486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715</xdr:row>
      <xdr:rowOff>68580</xdr:rowOff>
    </xdr:from>
    <xdr:to>
      <xdr:col>1</xdr:col>
      <xdr:colOff>419100</xdr:colOff>
      <xdr:row>719</xdr:row>
      <xdr:rowOff>7620</xdr:rowOff>
    </xdr:to>
    <xdr:pic>
      <xdr:nvPicPr>
        <xdr:cNvPr id="13809" name="Picture 1">
          <a:extLst>
            <a:ext uri="{FF2B5EF4-FFF2-40B4-BE49-F238E27FC236}">
              <a16:creationId xmlns:a16="http://schemas.microsoft.com/office/drawing/2014/main" id="{29D78D52-6E7B-5CDA-916A-D0D7EF1DCC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136276080"/>
          <a:ext cx="71628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770</xdr:row>
      <xdr:rowOff>68580</xdr:rowOff>
    </xdr:from>
    <xdr:to>
      <xdr:col>1</xdr:col>
      <xdr:colOff>419100</xdr:colOff>
      <xdr:row>774</xdr:row>
      <xdr:rowOff>0</xdr:rowOff>
    </xdr:to>
    <xdr:pic>
      <xdr:nvPicPr>
        <xdr:cNvPr id="13810" name="Picture 1">
          <a:extLst>
            <a:ext uri="{FF2B5EF4-FFF2-40B4-BE49-F238E27FC236}">
              <a16:creationId xmlns:a16="http://schemas.microsoft.com/office/drawing/2014/main" id="{B628EF52-E69E-0569-33B6-F017F1543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146753580"/>
          <a:ext cx="716280" cy="693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825</xdr:row>
      <xdr:rowOff>68580</xdr:rowOff>
    </xdr:from>
    <xdr:to>
      <xdr:col>1</xdr:col>
      <xdr:colOff>510540</xdr:colOff>
      <xdr:row>829</xdr:row>
      <xdr:rowOff>22860</xdr:rowOff>
    </xdr:to>
    <xdr:pic>
      <xdr:nvPicPr>
        <xdr:cNvPr id="13811" name="Picture 1">
          <a:extLst>
            <a:ext uri="{FF2B5EF4-FFF2-40B4-BE49-F238E27FC236}">
              <a16:creationId xmlns:a16="http://schemas.microsoft.com/office/drawing/2014/main" id="{F2F12A94-B5F9-BFF8-BBAB-ED1A544F6B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157231080"/>
          <a:ext cx="80772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880</xdr:row>
      <xdr:rowOff>68580</xdr:rowOff>
    </xdr:from>
    <xdr:to>
      <xdr:col>1</xdr:col>
      <xdr:colOff>464820</xdr:colOff>
      <xdr:row>884</xdr:row>
      <xdr:rowOff>22860</xdr:rowOff>
    </xdr:to>
    <xdr:pic>
      <xdr:nvPicPr>
        <xdr:cNvPr id="13812" name="Picture 1">
          <a:extLst>
            <a:ext uri="{FF2B5EF4-FFF2-40B4-BE49-F238E27FC236}">
              <a16:creationId xmlns:a16="http://schemas.microsoft.com/office/drawing/2014/main" id="{F90EC676-C709-3C6A-0111-325624CBA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167708580"/>
          <a:ext cx="7620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935</xdr:row>
      <xdr:rowOff>68580</xdr:rowOff>
    </xdr:from>
    <xdr:to>
      <xdr:col>1</xdr:col>
      <xdr:colOff>396240</xdr:colOff>
      <xdr:row>939</xdr:row>
      <xdr:rowOff>30480</xdr:rowOff>
    </xdr:to>
    <xdr:pic>
      <xdr:nvPicPr>
        <xdr:cNvPr id="13813" name="Picture 1">
          <a:extLst>
            <a:ext uri="{FF2B5EF4-FFF2-40B4-BE49-F238E27FC236}">
              <a16:creationId xmlns:a16="http://schemas.microsoft.com/office/drawing/2014/main" id="{60D5335A-A57E-FEA5-8220-C68E6F38EB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178186080"/>
          <a:ext cx="69342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144780</xdr:colOff>
      <xdr:row>0</xdr:row>
      <xdr:rowOff>22860</xdr:rowOff>
    </xdr:from>
    <xdr:to>
      <xdr:col>1</xdr:col>
      <xdr:colOff>982980</xdr:colOff>
      <xdr:row>3</xdr:row>
      <xdr:rowOff>114300</xdr:rowOff>
    </xdr:to>
    <xdr:pic>
      <xdr:nvPicPr>
        <xdr:cNvPr id="7261" name="Picture 1">
          <a:extLst>
            <a:ext uri="{FF2B5EF4-FFF2-40B4-BE49-F238E27FC236}">
              <a16:creationId xmlns:a16="http://schemas.microsoft.com/office/drawing/2014/main" id="{67D91CB0-2DE0-B7ED-0FCD-55198BC8F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" y="22860"/>
          <a:ext cx="1394460" cy="1386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205740</xdr:colOff>
      <xdr:row>0</xdr:row>
      <xdr:rowOff>68580</xdr:rowOff>
    </xdr:from>
    <xdr:to>
      <xdr:col>1</xdr:col>
      <xdr:colOff>228600</xdr:colOff>
      <xdr:row>2</xdr:row>
      <xdr:rowOff>76200</xdr:rowOff>
    </xdr:to>
    <xdr:pic macro="[0]!proglasenje">
      <xdr:nvPicPr>
        <xdr:cNvPr id="9308" name="Picture 2">
          <a:extLst>
            <a:ext uri="{FF2B5EF4-FFF2-40B4-BE49-F238E27FC236}">
              <a16:creationId xmlns:a16="http://schemas.microsoft.com/office/drawing/2014/main" id="{EEDCDB31-A5AF-DFC3-CF71-4E78A9017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68580"/>
          <a:ext cx="64770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586740</xdr:colOff>
      <xdr:row>4</xdr:row>
      <xdr:rowOff>91440</xdr:rowOff>
    </xdr:to>
    <xdr:pic macro="[0]!zbirniplasmanlige">
      <xdr:nvPicPr>
        <xdr:cNvPr id="10422" name="Picture 1">
          <a:extLst>
            <a:ext uri="{FF2B5EF4-FFF2-40B4-BE49-F238E27FC236}">
              <a16:creationId xmlns:a16="http://schemas.microsoft.com/office/drawing/2014/main" id="{5D3A8969-2D4B-F7B1-8D7F-8BF5C65DC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0600" cy="922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449580</xdr:colOff>
      <xdr:row>0</xdr:row>
      <xdr:rowOff>53340</xdr:rowOff>
    </xdr:from>
    <xdr:to>
      <xdr:col>17</xdr:col>
      <xdr:colOff>670560</xdr:colOff>
      <xdr:row>4</xdr:row>
      <xdr:rowOff>167640</xdr:rowOff>
    </xdr:to>
    <xdr:pic>
      <xdr:nvPicPr>
        <xdr:cNvPr id="10423" name="Picture 3">
          <a:extLst>
            <a:ext uri="{FF2B5EF4-FFF2-40B4-BE49-F238E27FC236}">
              <a16:creationId xmlns:a16="http://schemas.microsoft.com/office/drawing/2014/main" id="{2677A534-88BC-598F-EA3B-7EDDD1819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99420" y="53340"/>
          <a:ext cx="982980" cy="944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5" Type="http://schemas.openxmlformats.org/officeDocument/2006/relationships/comments" Target="../comments7.xml"/><Relationship Id="rId4" Type="http://schemas.openxmlformats.org/officeDocument/2006/relationships/vmlDrawing" Target="../drawings/vmlDrawing10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omments" Target="../comments5.xml"/><Relationship Id="rId4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comments" Target="../comments6.xml"/><Relationship Id="rId4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92B83-98EB-4D5D-B7E7-76C198A5FDC5}">
  <sheetPr codeName="Sheet1">
    <tabColor rgb="FFFF0000"/>
  </sheetPr>
  <dimension ref="C1:J14"/>
  <sheetViews>
    <sheetView showGridLines="0" showRowColHeaders="0" zoomScale="90" zoomScaleNormal="90" workbookViewId="0">
      <selection activeCell="F2" sqref="F2:H2"/>
    </sheetView>
  </sheetViews>
  <sheetFormatPr defaultColWidth="8.85546875" defaultRowHeight="15" x14ac:dyDescent="0.25"/>
  <cols>
    <col min="1" max="1" width="12.85546875" style="68" customWidth="1"/>
    <col min="2" max="2" width="19.7109375" style="68" customWidth="1"/>
    <col min="3" max="3" width="12.5703125" style="68" customWidth="1"/>
    <col min="4" max="4" width="3.7109375" style="68" customWidth="1"/>
    <col min="5" max="5" width="17.140625" style="68" customWidth="1"/>
    <col min="6" max="6" width="4.7109375" style="68" customWidth="1"/>
    <col min="7" max="7" width="6.140625" style="68" customWidth="1"/>
    <col min="8" max="8" width="44" style="68" customWidth="1"/>
    <col min="9" max="16384" width="8.85546875" style="68"/>
  </cols>
  <sheetData>
    <row r="1" spans="3:10" ht="30" customHeight="1" thickBot="1" x14ac:dyDescent="0.3"/>
    <row r="2" spans="3:10" ht="30" customHeight="1" thickTop="1" thickBot="1" x14ac:dyDescent="0.3">
      <c r="F2" s="242" t="s">
        <v>115</v>
      </c>
      <c r="G2" s="243"/>
      <c r="H2" s="244"/>
    </row>
    <row r="3" spans="3:10" ht="17.45" customHeight="1" thickTop="1" x14ac:dyDescent="0.3">
      <c r="F3" s="245" t="s">
        <v>0</v>
      </c>
      <c r="G3" s="245"/>
      <c r="H3" s="245"/>
    </row>
    <row r="4" spans="3:10" ht="12" customHeight="1" thickBot="1" x14ac:dyDescent="0.3"/>
    <row r="5" spans="3:10" ht="30" customHeight="1" thickTop="1" thickBot="1" x14ac:dyDescent="0.3">
      <c r="F5" s="238" t="s">
        <v>140</v>
      </c>
      <c r="G5" s="239"/>
      <c r="H5" s="240"/>
    </row>
    <row r="6" spans="3:10" ht="29.45" customHeight="1" thickTop="1" thickBot="1" x14ac:dyDescent="0.3">
      <c r="F6" s="246" t="s">
        <v>1</v>
      </c>
      <c r="G6" s="246"/>
      <c r="H6" s="246"/>
    </row>
    <row r="7" spans="3:10" ht="30" customHeight="1" thickTop="1" thickBot="1" x14ac:dyDescent="0.3">
      <c r="C7"/>
      <c r="F7" s="238" t="s">
        <v>112</v>
      </c>
      <c r="G7" s="239"/>
      <c r="H7" s="240"/>
    </row>
    <row r="8" spans="3:10" ht="29.45" customHeight="1" thickTop="1" thickBot="1" x14ac:dyDescent="0.4">
      <c r="F8" s="246" t="s">
        <v>2</v>
      </c>
      <c r="G8" s="246"/>
      <c r="H8" s="246"/>
      <c r="J8" s="83" t="s">
        <v>110</v>
      </c>
    </row>
    <row r="9" spans="3:10" ht="30" customHeight="1" thickTop="1" thickBot="1" x14ac:dyDescent="0.3">
      <c r="F9" s="248" t="s">
        <v>113</v>
      </c>
      <c r="G9" s="249"/>
      <c r="H9" s="250"/>
    </row>
    <row r="10" spans="3:10" ht="29.45" customHeight="1" thickTop="1" thickBot="1" x14ac:dyDescent="0.3">
      <c r="F10" s="241" t="s">
        <v>58</v>
      </c>
      <c r="G10" s="241"/>
      <c r="H10" s="241"/>
    </row>
    <row r="11" spans="3:10" ht="30" customHeight="1" thickTop="1" thickBot="1" x14ac:dyDescent="0.3">
      <c r="F11" s="238" t="s">
        <v>114</v>
      </c>
      <c r="G11" s="239"/>
      <c r="H11" s="240"/>
    </row>
    <row r="12" spans="3:10" ht="29.45" customHeight="1" thickTop="1" thickBot="1" x14ac:dyDescent="0.3">
      <c r="F12" s="247" t="s">
        <v>3</v>
      </c>
      <c r="G12" s="247"/>
      <c r="H12" s="247"/>
    </row>
    <row r="13" spans="3:10" ht="30" customHeight="1" thickTop="1" thickBot="1" x14ac:dyDescent="0.3">
      <c r="F13" s="238" t="s">
        <v>113</v>
      </c>
      <c r="G13" s="239"/>
      <c r="H13" s="240"/>
    </row>
    <row r="14" spans="3:10" ht="29.45" customHeight="1" thickTop="1" x14ac:dyDescent="0.25">
      <c r="F14" s="241" t="s">
        <v>61</v>
      </c>
      <c r="G14" s="241"/>
      <c r="H14" s="241"/>
    </row>
  </sheetData>
  <sheetProtection password="C7E2" sheet="1"/>
  <mergeCells count="12">
    <mergeCell ref="F13:H13"/>
    <mergeCell ref="F14:H14"/>
    <mergeCell ref="F2:H2"/>
    <mergeCell ref="F5:H5"/>
    <mergeCell ref="F7:H7"/>
    <mergeCell ref="F11:H11"/>
    <mergeCell ref="F3:H3"/>
    <mergeCell ref="F6:H6"/>
    <mergeCell ref="F8:H8"/>
    <mergeCell ref="F12:H12"/>
    <mergeCell ref="F9:H9"/>
    <mergeCell ref="F10:H10"/>
  </mergeCells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84" orientation="landscape" blackAndWhite="1" verticalDpi="0" r:id="rId1"/>
  <headerFooter>
    <oddFooter>&amp;CProgram za izračun rezultata i provedbu natjecanja u disciplini “lov šarana”&amp;R&amp;D  &amp;T</oddFooter>
  </headerFooter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F8C41-61B1-4443-8EA9-57399AF4D846}">
  <sheetPr codeName="List14">
    <tabColor rgb="FFFFFF00"/>
    <pageSetUpPr autoPageBreaks="0" fitToPage="1"/>
  </sheetPr>
  <dimension ref="A1:U29"/>
  <sheetViews>
    <sheetView showGridLines="0" showRowColHeaders="0" zoomScale="85" workbookViewId="0">
      <selection activeCell="V18" sqref="V18"/>
    </sheetView>
  </sheetViews>
  <sheetFormatPr defaultColWidth="9.140625" defaultRowHeight="15" x14ac:dyDescent="0.2"/>
  <cols>
    <col min="1" max="1" width="5.85546875" style="123" customWidth="1"/>
    <col min="2" max="2" width="28.5703125" style="135" customWidth="1"/>
    <col min="3" max="14" width="7.7109375" style="124" customWidth="1"/>
    <col min="15" max="15" width="10.28515625" style="124" customWidth="1"/>
    <col min="16" max="17" width="11.140625" style="124" customWidth="1"/>
    <col min="18" max="18" width="10.28515625" style="124" customWidth="1"/>
    <col min="19" max="16384" width="9.140625" style="134"/>
  </cols>
  <sheetData>
    <row r="1" spans="1:21" ht="18" x14ac:dyDescent="0.25">
      <c r="A1" s="437"/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7"/>
      <c r="O1" s="437"/>
      <c r="P1" s="437"/>
      <c r="Q1" s="437"/>
      <c r="R1" s="437"/>
    </row>
    <row r="3" spans="1:21" ht="18" x14ac:dyDescent="0.2">
      <c r="I3" s="237" t="s">
        <v>96</v>
      </c>
    </row>
    <row r="4" spans="1:21" ht="15.75" customHeight="1" x14ac:dyDescent="0.2">
      <c r="A4" s="438" t="s">
        <v>111</v>
      </c>
      <c r="B4" s="438"/>
      <c r="C4" s="438"/>
      <c r="D4" s="438"/>
      <c r="E4" s="438"/>
      <c r="F4" s="438"/>
      <c r="G4" s="438"/>
      <c r="H4" s="438"/>
      <c r="I4" s="438"/>
      <c r="J4" s="438"/>
      <c r="K4" s="438"/>
      <c r="L4" s="438"/>
      <c r="M4" s="438"/>
      <c r="N4" s="438"/>
      <c r="O4" s="438"/>
      <c r="P4" s="438"/>
      <c r="Q4" s="438"/>
      <c r="R4" s="438"/>
    </row>
    <row r="5" spans="1:21" ht="18" x14ac:dyDescent="0.2">
      <c r="I5" s="237" t="s">
        <v>109</v>
      </c>
    </row>
    <row r="6" spans="1:21" ht="15.75" thickBot="1" x14ac:dyDescent="0.25"/>
    <row r="7" spans="1:21" s="136" customFormat="1" ht="21.75" customHeight="1" thickTop="1" x14ac:dyDescent="0.2">
      <c r="A7" s="439" t="s">
        <v>97</v>
      </c>
      <c r="B7" s="442" t="s">
        <v>13</v>
      </c>
      <c r="C7" s="445" t="s">
        <v>98</v>
      </c>
      <c r="D7" s="446"/>
      <c r="E7" s="447"/>
      <c r="F7" s="445" t="s">
        <v>99</v>
      </c>
      <c r="G7" s="446"/>
      <c r="H7" s="447"/>
      <c r="I7" s="445" t="s">
        <v>100</v>
      </c>
      <c r="J7" s="446"/>
      <c r="K7" s="447"/>
      <c r="L7" s="445" t="s">
        <v>101</v>
      </c>
      <c r="M7" s="446"/>
      <c r="N7" s="447"/>
      <c r="O7" s="448" t="s">
        <v>102</v>
      </c>
      <c r="P7" s="449"/>
      <c r="Q7" s="449"/>
      <c r="R7" s="450"/>
    </row>
    <row r="8" spans="1:21" s="124" customFormat="1" ht="18" customHeight="1" x14ac:dyDescent="0.25">
      <c r="A8" s="440"/>
      <c r="B8" s="443"/>
      <c r="C8" s="454" t="str">
        <f>IF(ISTEXT('Obračun ukupnog plasmana lige'!C3)=TRUE,'Obračun ukupnog plasmana lige'!C3,"")</f>
        <v>Goričan 11-13.4.2025</v>
      </c>
      <c r="D8" s="455"/>
      <c r="E8" s="456"/>
      <c r="F8" s="213" t="s">
        <v>43</v>
      </c>
      <c r="G8" s="214"/>
      <c r="H8" s="215" t="s">
        <v>43</v>
      </c>
      <c r="I8" s="213" t="s">
        <v>43</v>
      </c>
      <c r="J8" s="214"/>
      <c r="K8" s="215" t="s">
        <v>43</v>
      </c>
      <c r="L8" s="454"/>
      <c r="M8" s="457" t="s">
        <v>43</v>
      </c>
      <c r="N8" s="458" t="s">
        <v>43</v>
      </c>
      <c r="O8" s="451"/>
      <c r="P8" s="452"/>
      <c r="Q8" s="452"/>
      <c r="R8" s="453"/>
    </row>
    <row r="9" spans="1:21" s="124" customFormat="1" ht="26.25" thickBot="1" x14ac:dyDescent="0.3">
      <c r="A9" s="441"/>
      <c r="B9" s="444"/>
      <c r="C9" s="216" t="s">
        <v>103</v>
      </c>
      <c r="D9" s="217" t="s">
        <v>104</v>
      </c>
      <c r="E9" s="218" t="s">
        <v>105</v>
      </c>
      <c r="F9" s="216" t="s">
        <v>103</v>
      </c>
      <c r="G9" s="217" t="s">
        <v>104</v>
      </c>
      <c r="H9" s="218" t="s">
        <v>105</v>
      </c>
      <c r="I9" s="216" t="s">
        <v>103</v>
      </c>
      <c r="J9" s="217" t="s">
        <v>104</v>
      </c>
      <c r="K9" s="218" t="s">
        <v>105</v>
      </c>
      <c r="L9" s="216" t="s">
        <v>103</v>
      </c>
      <c r="M9" s="217" t="s">
        <v>104</v>
      </c>
      <c r="N9" s="218" t="s">
        <v>105</v>
      </c>
      <c r="O9" s="216" t="s">
        <v>103</v>
      </c>
      <c r="P9" s="217" t="s">
        <v>104</v>
      </c>
      <c r="Q9" s="219" t="s">
        <v>105</v>
      </c>
      <c r="R9" s="220" t="s">
        <v>37</v>
      </c>
    </row>
    <row r="10" spans="1:21" s="124" customFormat="1" ht="3" customHeight="1" thickTop="1" x14ac:dyDescent="0.25">
      <c r="A10" s="221"/>
      <c r="B10" s="222"/>
      <c r="C10" s="223"/>
      <c r="D10" s="224"/>
      <c r="E10" s="225"/>
      <c r="F10" s="223"/>
      <c r="G10" s="224"/>
      <c r="H10" s="225"/>
      <c r="I10" s="223"/>
      <c r="J10" s="224"/>
      <c r="K10" s="225"/>
      <c r="L10" s="223"/>
      <c r="M10" s="224"/>
      <c r="N10" s="225"/>
      <c r="O10" s="223"/>
      <c r="P10" s="226"/>
      <c r="Q10" s="227"/>
      <c r="R10" s="228" t="str">
        <f>IF(ISNUMBER(#REF!)=TRUE,#REF!,"")</f>
        <v/>
      </c>
    </row>
    <row r="11" spans="1:21" ht="23.25" customHeight="1" x14ac:dyDescent="0.2">
      <c r="A11" s="137">
        <f>IF(ISTEXT(B11)=TRUE,1,"")</f>
        <v>1</v>
      </c>
      <c r="B11" s="138" t="str">
        <f>IF(ISTEXT('Obračun ukupnog plasmana lige'!B6)=TRUE,'Obračun ukupnog plasmana lige'!B6,"")</f>
        <v/>
      </c>
      <c r="C11" s="139" t="str">
        <f>IF(ISNUMBER('Obračun ukupnog plasmana lige'!C6)=TRUE,'Obračun ukupnog plasmana lige'!C6,"")</f>
        <v/>
      </c>
      <c r="D11" s="229" t="str">
        <f>IF(ISNUMBER('Obračun ukupnog plasmana lige'!D6)=TRUE,'Obračun ukupnog plasmana lige'!D6,"")</f>
        <v/>
      </c>
      <c r="E11" s="230" t="str">
        <f>IF(ISNUMBER('Obračun ukupnog plasmana lige'!E6)=TRUE,'Obračun ukupnog plasmana lige'!E6,"")</f>
        <v/>
      </c>
      <c r="F11" s="139"/>
      <c r="G11" s="229"/>
      <c r="H11" s="230"/>
      <c r="I11" s="139"/>
      <c r="J11" s="229"/>
      <c r="K11" s="230"/>
      <c r="L11" s="139"/>
      <c r="M11" s="229"/>
      <c r="N11" s="230"/>
      <c r="O11" s="139" t="str">
        <f>IF(ISNUMBER('Obračun ukupnog plasmana lige'!O6)=TRUE,'Obračun ukupnog plasmana lige'!O6,"")</f>
        <v/>
      </c>
      <c r="P11" s="229" t="str">
        <f>IF(ISNUMBER('Obračun ukupnog plasmana lige'!P6)=TRUE,'Obračun ukupnog plasmana lige'!P6,"")</f>
        <v/>
      </c>
      <c r="Q11" s="229" t="str">
        <f>IF(ISNUMBER('Obračun ukupnog plasmana lige'!Q6)=TRUE,'Obračun ukupnog plasmana lige'!Q6,"")</f>
        <v/>
      </c>
      <c r="R11" s="140" t="str">
        <f>IF(ISNUMBER('Obračun ukupnog plasmana lige'!R6)=TRUE,'Obračun ukupnog plasmana lige'!R6,"")</f>
        <v/>
      </c>
    </row>
    <row r="12" spans="1:21" ht="23.25" customHeight="1" x14ac:dyDescent="0.2">
      <c r="A12" s="137">
        <f>IF(ISTEXT(B12)=TRUE,2,"")</f>
        <v>2</v>
      </c>
      <c r="B12" s="138" t="str">
        <f>IF(ISTEXT('Obračun ukupnog plasmana lige'!B7)=TRUE,'Obračun ukupnog plasmana lige'!B7,"")</f>
        <v/>
      </c>
      <c r="C12" s="139" t="str">
        <f>IF(ISNUMBER('Obračun ukupnog plasmana lige'!C7)=TRUE,'Obračun ukupnog plasmana lige'!C7,"")</f>
        <v/>
      </c>
      <c r="D12" s="229" t="str">
        <f>IF(ISNUMBER('Obračun ukupnog plasmana lige'!D7)=TRUE,'Obračun ukupnog plasmana lige'!D7,"")</f>
        <v/>
      </c>
      <c r="E12" s="230" t="str">
        <f>IF(ISNUMBER('Obračun ukupnog plasmana lige'!E7)=TRUE,'Obračun ukupnog plasmana lige'!E7,"")</f>
        <v/>
      </c>
      <c r="F12" s="139"/>
      <c r="G12" s="229"/>
      <c r="H12" s="230"/>
      <c r="I12" s="139"/>
      <c r="J12" s="229"/>
      <c r="K12" s="230"/>
      <c r="L12" s="139"/>
      <c r="M12" s="229"/>
      <c r="N12" s="230"/>
      <c r="O12" s="139" t="str">
        <f>IF(ISNUMBER('Obračun ukupnog plasmana lige'!O7)=TRUE,'Obračun ukupnog plasmana lige'!O7,"")</f>
        <v/>
      </c>
      <c r="P12" s="229" t="str">
        <f>IF(ISNUMBER('Obračun ukupnog plasmana lige'!P7)=TRUE,'Obračun ukupnog plasmana lige'!P7,"")</f>
        <v/>
      </c>
      <c r="Q12" s="229" t="str">
        <f>IF(ISNUMBER('Obračun ukupnog plasmana lige'!Q7)=TRUE,'Obračun ukupnog plasmana lige'!Q7,"")</f>
        <v/>
      </c>
      <c r="R12" s="140" t="str">
        <f>IF(ISNUMBER('Obračun ukupnog plasmana lige'!R7)=TRUE,'Obračun ukupnog plasmana lige'!R7,"")</f>
        <v/>
      </c>
    </row>
    <row r="13" spans="1:21" ht="23.25" customHeight="1" x14ac:dyDescent="0.2">
      <c r="A13" s="137">
        <f>IF(ISTEXT(B13)=TRUE,3,"")</f>
        <v>3</v>
      </c>
      <c r="B13" s="138" t="str">
        <f>IF(ISTEXT('Obračun ukupnog plasmana lige'!B8)=TRUE,'Obračun ukupnog plasmana lige'!B8,"")</f>
        <v/>
      </c>
      <c r="C13" s="139" t="str">
        <f>IF(ISNUMBER('Obračun ukupnog plasmana lige'!C8)=TRUE,'Obračun ukupnog plasmana lige'!C8,"")</f>
        <v/>
      </c>
      <c r="D13" s="229" t="str">
        <f>IF(ISNUMBER('Obračun ukupnog plasmana lige'!D8)=TRUE,'Obračun ukupnog plasmana lige'!D8,"")</f>
        <v/>
      </c>
      <c r="E13" s="230" t="str">
        <f>IF(ISNUMBER('Obračun ukupnog plasmana lige'!E8)=TRUE,'Obračun ukupnog plasmana lige'!E8,"")</f>
        <v/>
      </c>
      <c r="F13" s="139"/>
      <c r="G13" s="229"/>
      <c r="H13" s="230"/>
      <c r="I13" s="139"/>
      <c r="J13" s="229"/>
      <c r="K13" s="230"/>
      <c r="L13" s="139"/>
      <c r="M13" s="229"/>
      <c r="N13" s="230"/>
      <c r="O13" s="139" t="str">
        <f>IF(ISNUMBER('Obračun ukupnog plasmana lige'!O8)=TRUE,'Obračun ukupnog plasmana lige'!O8,"")</f>
        <v/>
      </c>
      <c r="P13" s="229" t="str">
        <f>IF(ISNUMBER('Obračun ukupnog plasmana lige'!P8)=TRUE,'Obračun ukupnog plasmana lige'!P8,"")</f>
        <v/>
      </c>
      <c r="Q13" s="229" t="str">
        <f>IF(ISNUMBER('Obračun ukupnog plasmana lige'!Q8)=TRUE,'Obračun ukupnog plasmana lige'!Q8,"")</f>
        <v/>
      </c>
      <c r="R13" s="140" t="str">
        <f>IF(ISNUMBER('Obračun ukupnog plasmana lige'!R8)=TRUE,'Obračun ukupnog plasmana lige'!R8,"")</f>
        <v/>
      </c>
    </row>
    <row r="14" spans="1:21" ht="23.25" customHeight="1" x14ac:dyDescent="0.2">
      <c r="A14" s="137">
        <f>IF(ISTEXT(B14)=TRUE,4,"")</f>
        <v>4</v>
      </c>
      <c r="B14" s="138" t="str">
        <f>IF(ISTEXT('Obračun ukupnog plasmana lige'!B9)=TRUE,'Obračun ukupnog plasmana lige'!B9,"")</f>
        <v>Smuđ Goričan</v>
      </c>
      <c r="C14" s="139">
        <f>IF(ISNUMBER('Obračun ukupnog plasmana lige'!C9)=TRUE,'Obračun ukupnog plasmana lige'!C9,"")</f>
        <v>1</v>
      </c>
      <c r="D14" s="229">
        <f>IF(ISNUMBER('Obračun ukupnog plasmana lige'!D9)=TRUE,'Obračun ukupnog plasmana lige'!D9,"")</f>
        <v>167.56000000000006</v>
      </c>
      <c r="E14" s="230">
        <f>IF(ISNUMBER('Obračun ukupnog plasmana lige'!E9)=TRUE,'Obračun ukupnog plasmana lige'!E9,"")</f>
        <v>6.9</v>
      </c>
      <c r="F14" s="139"/>
      <c r="G14" s="229"/>
      <c r="H14" s="230"/>
      <c r="I14" s="139"/>
      <c r="J14" s="229"/>
      <c r="K14" s="230"/>
      <c r="L14" s="139"/>
      <c r="M14" s="229"/>
      <c r="N14" s="230"/>
      <c r="O14" s="139">
        <f>IF(ISNUMBER('Obračun ukupnog plasmana lige'!O9)=TRUE,'Obračun ukupnog plasmana lige'!O9,"")</f>
        <v>1</v>
      </c>
      <c r="P14" s="229">
        <f>IF(ISNUMBER('Obračun ukupnog plasmana lige'!P9)=TRUE,'Obračun ukupnog plasmana lige'!P9,"")</f>
        <v>167.56000000000006</v>
      </c>
      <c r="Q14" s="229">
        <f>IF(ISNUMBER('Obračun ukupnog plasmana lige'!Q9)=TRUE,'Obračun ukupnog plasmana lige'!Q9,"")</f>
        <v>6.9</v>
      </c>
      <c r="R14" s="140">
        <f>IF(ISNUMBER('Obračun ukupnog plasmana lige'!R9)=TRUE,'Obračun ukupnog plasmana lige'!R9,"")</f>
        <v>1</v>
      </c>
    </row>
    <row r="15" spans="1:21" ht="23.25" customHeight="1" x14ac:dyDescent="0.2">
      <c r="A15" s="137">
        <f>IF(ISTEXT(B15)=TRUE,5,"")</f>
        <v>5</v>
      </c>
      <c r="B15" s="138" t="str">
        <f>IF(ISTEXT('Obračun ukupnog plasmana lige'!B10)=TRUE,'Obračun ukupnog plasmana lige'!B10,"")</f>
        <v/>
      </c>
      <c r="C15" s="139" t="str">
        <f>IF(ISNUMBER('Obračun ukupnog plasmana lige'!C10)=TRUE,'Obračun ukupnog plasmana lige'!C10,"")</f>
        <v/>
      </c>
      <c r="D15" s="229" t="str">
        <f>IF(ISNUMBER('Obračun ukupnog plasmana lige'!D10)=TRUE,'Obračun ukupnog plasmana lige'!D10,"")</f>
        <v/>
      </c>
      <c r="E15" s="230" t="str">
        <f>IF(ISNUMBER('Obračun ukupnog plasmana lige'!E10)=TRUE,'Obračun ukupnog plasmana lige'!E10,"")</f>
        <v/>
      </c>
      <c r="F15" s="139"/>
      <c r="G15" s="229"/>
      <c r="H15" s="230"/>
      <c r="I15" s="139"/>
      <c r="J15" s="229"/>
      <c r="K15" s="230"/>
      <c r="L15" s="139"/>
      <c r="M15" s="229"/>
      <c r="N15" s="230"/>
      <c r="O15" s="139" t="str">
        <f>IF(ISNUMBER('Obračun ukupnog plasmana lige'!O10)=TRUE,'Obračun ukupnog plasmana lige'!O10,"")</f>
        <v/>
      </c>
      <c r="P15" s="229" t="str">
        <f>IF(ISNUMBER('Obračun ukupnog plasmana lige'!P10)=TRUE,'Obračun ukupnog plasmana lige'!P10,"")</f>
        <v/>
      </c>
      <c r="Q15" s="229" t="str">
        <f>IF(ISNUMBER('Obračun ukupnog plasmana lige'!Q10)=TRUE,'Obračun ukupnog plasmana lige'!Q10,"")</f>
        <v/>
      </c>
      <c r="R15" s="140" t="str">
        <f>IF(ISNUMBER('Obračun ukupnog plasmana lige'!R10)=TRUE,'Obračun ukupnog plasmana lige'!R10,"")</f>
        <v/>
      </c>
    </row>
    <row r="16" spans="1:21" ht="23.25" customHeight="1" x14ac:dyDescent="0.2">
      <c r="A16" s="137">
        <f>IF(ISTEXT(B16)=TRUE,6,"")</f>
        <v>6</v>
      </c>
      <c r="B16" s="138" t="str">
        <f>IF(ISTEXT('Obračun ukupnog plasmana lige'!B11)=TRUE,'Obračun ukupnog plasmana lige'!B11,"")</f>
        <v>Amur Nedelišće</v>
      </c>
      <c r="C16" s="139">
        <f>IF(ISNUMBER('Obračun ukupnog plasmana lige'!C11)=TRUE,'Obračun ukupnog plasmana lige'!C11,"")</f>
        <v>2</v>
      </c>
      <c r="D16" s="229">
        <f>IF(ISNUMBER('Obračun ukupnog plasmana lige'!D11)=TRUE,'Obračun ukupnog plasmana lige'!D11,"")</f>
        <v>164.58</v>
      </c>
      <c r="E16" s="230">
        <f>IF(ISNUMBER('Obračun ukupnog plasmana lige'!E11)=TRUE,'Obračun ukupnog plasmana lige'!E11,"")</f>
        <v>13.73</v>
      </c>
      <c r="F16" s="139"/>
      <c r="G16" s="229"/>
      <c r="H16" s="230"/>
      <c r="I16" s="139"/>
      <c r="J16" s="229"/>
      <c r="K16" s="230"/>
      <c r="L16" s="139"/>
      <c r="M16" s="229"/>
      <c r="N16" s="230"/>
      <c r="O16" s="139">
        <f>IF(ISNUMBER('Obračun ukupnog plasmana lige'!O11)=TRUE,'Obračun ukupnog plasmana lige'!O11,"")</f>
        <v>2</v>
      </c>
      <c r="P16" s="229">
        <f>IF(ISNUMBER('Obračun ukupnog plasmana lige'!P11)=TRUE,'Obračun ukupnog plasmana lige'!P11,"")</f>
        <v>164.58</v>
      </c>
      <c r="Q16" s="229">
        <f>IF(ISNUMBER('Obračun ukupnog plasmana lige'!Q11)=TRUE,'Obračun ukupnog plasmana lige'!Q11,"")</f>
        <v>13.73</v>
      </c>
      <c r="R16" s="140">
        <f>IF(ISNUMBER('Obračun ukupnog plasmana lige'!R11)=TRUE,'Obračun ukupnog plasmana lige'!R11,"")</f>
        <v>2</v>
      </c>
    </row>
    <row r="17" spans="1:18" ht="23.25" customHeight="1" x14ac:dyDescent="0.2">
      <c r="A17" s="137">
        <f>IF(ISTEXT(B17)=TRUE,7,"")</f>
        <v>7</v>
      </c>
      <c r="B17" s="138" t="str">
        <f>IF(ISTEXT('Obračun ukupnog plasmana lige'!B12)=TRUE,'Obračun ukupnog plasmana lige'!B12,"")</f>
        <v xml:space="preserve">Linjak 1 Ivanovec </v>
      </c>
      <c r="C17" s="139">
        <f>IF(ISNUMBER('Obračun ukupnog plasmana lige'!C12)=TRUE,'Obračun ukupnog plasmana lige'!C12,"")</f>
        <v>3</v>
      </c>
      <c r="D17" s="229">
        <f>IF(ISNUMBER('Obračun ukupnog plasmana lige'!D12)=TRUE,'Obračun ukupnog plasmana lige'!D12,"")</f>
        <v>146.60000000000002</v>
      </c>
      <c r="E17" s="230">
        <f>IF(ISNUMBER('Obračun ukupnog plasmana lige'!E12)=TRUE,'Obračun ukupnog plasmana lige'!E12,"")</f>
        <v>6.41</v>
      </c>
      <c r="F17" s="139"/>
      <c r="G17" s="229"/>
      <c r="H17" s="230"/>
      <c r="I17" s="139"/>
      <c r="J17" s="229"/>
      <c r="K17" s="230"/>
      <c r="L17" s="139"/>
      <c r="M17" s="229"/>
      <c r="N17" s="230"/>
      <c r="O17" s="139">
        <f>IF(ISNUMBER('Obračun ukupnog plasmana lige'!O12)=TRUE,'Obračun ukupnog plasmana lige'!O12,"")</f>
        <v>3</v>
      </c>
      <c r="P17" s="229">
        <f>IF(ISNUMBER('Obračun ukupnog plasmana lige'!P12)=TRUE,'Obračun ukupnog plasmana lige'!P12,"")</f>
        <v>146.60000000000002</v>
      </c>
      <c r="Q17" s="229">
        <f>IF(ISNUMBER('Obračun ukupnog plasmana lige'!Q12)=TRUE,'Obračun ukupnog plasmana lige'!Q12,"")</f>
        <v>6.41</v>
      </c>
      <c r="R17" s="140">
        <f>IF(ISNUMBER('Obračun ukupnog plasmana lige'!R12)=TRUE,'Obračun ukupnog plasmana lige'!R12,"")</f>
        <v>3</v>
      </c>
    </row>
    <row r="18" spans="1:18" ht="23.25" customHeight="1" x14ac:dyDescent="0.2">
      <c r="A18" s="137">
        <f>IF(ISTEXT(B18)=TRUE,8,"")</f>
        <v>8</v>
      </c>
      <c r="B18" s="138" t="str">
        <f>IF(ISTEXT('Obračun ukupnog plasmana lige'!B13)=TRUE,'Obračun ukupnog plasmana lige'!B13,"")</f>
        <v/>
      </c>
      <c r="C18" s="139" t="str">
        <f>IF(ISNUMBER('Obračun ukupnog plasmana lige'!C13)=TRUE,'Obračun ukupnog plasmana lige'!C13,"")</f>
        <v/>
      </c>
      <c r="D18" s="229" t="str">
        <f>IF(ISNUMBER('Obračun ukupnog plasmana lige'!D13)=TRUE,'Obračun ukupnog plasmana lige'!D13,"")</f>
        <v/>
      </c>
      <c r="E18" s="230" t="str">
        <f>IF(ISNUMBER('Obračun ukupnog plasmana lige'!E13)=TRUE,'Obračun ukupnog plasmana lige'!E13,"")</f>
        <v/>
      </c>
      <c r="F18" s="139"/>
      <c r="G18" s="229"/>
      <c r="H18" s="230"/>
      <c r="I18" s="139"/>
      <c r="J18" s="229"/>
      <c r="K18" s="230"/>
      <c r="L18" s="139"/>
      <c r="M18" s="229"/>
      <c r="N18" s="230"/>
      <c r="O18" s="139" t="str">
        <f>IF(ISNUMBER('Obračun ukupnog plasmana lige'!O13)=TRUE,'Obračun ukupnog plasmana lige'!O13,"")</f>
        <v/>
      </c>
      <c r="P18" s="229" t="str">
        <f>IF(ISNUMBER('Obračun ukupnog plasmana lige'!P13)=TRUE,'Obračun ukupnog plasmana lige'!P13,"")</f>
        <v/>
      </c>
      <c r="Q18" s="229" t="str">
        <f>IF(ISNUMBER('Obračun ukupnog plasmana lige'!Q13)=TRUE,'Obračun ukupnog plasmana lige'!Q13,"")</f>
        <v/>
      </c>
      <c r="R18" s="140" t="str">
        <f>IF(ISNUMBER('Obračun ukupnog plasmana lige'!R13)=TRUE,'Obračun ukupnog plasmana lige'!R13,"")</f>
        <v/>
      </c>
    </row>
    <row r="19" spans="1:18" ht="23.25" customHeight="1" x14ac:dyDescent="0.2">
      <c r="A19" s="137">
        <f>IF(ISTEXT(B19)=TRUE,9,"")</f>
        <v>9</v>
      </c>
      <c r="B19" s="138" t="str">
        <f>IF(ISTEXT('Obračun ukupnog plasmana lige'!B14)=TRUE,'Obračun ukupnog plasmana lige'!B14,"")</f>
        <v/>
      </c>
      <c r="C19" s="139" t="str">
        <f>IF(ISNUMBER('Obračun ukupnog plasmana lige'!C14)=TRUE,'Obračun ukupnog plasmana lige'!C14,"")</f>
        <v/>
      </c>
      <c r="D19" s="229" t="str">
        <f>IF(ISNUMBER('Obračun ukupnog plasmana lige'!D14)=TRUE,'Obračun ukupnog plasmana lige'!D14,"")</f>
        <v/>
      </c>
      <c r="E19" s="230" t="str">
        <f>IF(ISNUMBER('Obračun ukupnog plasmana lige'!E14)=TRUE,'Obračun ukupnog plasmana lige'!E14,"")</f>
        <v/>
      </c>
      <c r="F19" s="139"/>
      <c r="G19" s="229"/>
      <c r="H19" s="230"/>
      <c r="I19" s="139"/>
      <c r="J19" s="229"/>
      <c r="K19" s="230"/>
      <c r="L19" s="139"/>
      <c r="M19" s="229"/>
      <c r="N19" s="230"/>
      <c r="O19" s="139" t="str">
        <f>IF(ISNUMBER('Obračun ukupnog plasmana lige'!O14)=TRUE,'Obračun ukupnog plasmana lige'!O14,"")</f>
        <v/>
      </c>
      <c r="P19" s="229" t="str">
        <f>IF(ISNUMBER('Obračun ukupnog plasmana lige'!P14)=TRUE,'Obračun ukupnog plasmana lige'!P14,"")</f>
        <v/>
      </c>
      <c r="Q19" s="229" t="str">
        <f>IF(ISNUMBER('Obračun ukupnog plasmana lige'!Q14)=TRUE,'Obračun ukupnog plasmana lige'!Q14,"")</f>
        <v/>
      </c>
      <c r="R19" s="140" t="str">
        <f>IF(ISNUMBER('Obračun ukupnog plasmana lige'!R14)=TRUE,'Obračun ukupnog plasmana lige'!R14,"")</f>
        <v/>
      </c>
    </row>
    <row r="20" spans="1:18" ht="23.25" customHeight="1" x14ac:dyDescent="0.2">
      <c r="A20" s="137">
        <f>IF(ISTEXT(B20)=TRUE,10,"")</f>
        <v>10</v>
      </c>
      <c r="B20" s="138" t="str">
        <f>IF(ISTEXT('Obračun ukupnog plasmana lige'!B15)=TRUE,'Obračun ukupnog plasmana lige'!B15,"")</f>
        <v>Linjak 2 Ivanovec</v>
      </c>
      <c r="C20" s="139">
        <f>IF(ISNUMBER('Obračun ukupnog plasmana lige'!C15)=TRUE,'Obračun ukupnog plasmana lige'!C15,"")</f>
        <v>5</v>
      </c>
      <c r="D20" s="229">
        <f>IF(ISNUMBER('Obračun ukupnog plasmana lige'!D15)=TRUE,'Obračun ukupnog plasmana lige'!D15,"")</f>
        <v>50.72</v>
      </c>
      <c r="E20" s="230">
        <f>IF(ISNUMBER('Obračun ukupnog plasmana lige'!E15)=TRUE,'Obračun ukupnog plasmana lige'!E15,"")</f>
        <v>8.08</v>
      </c>
      <c r="F20" s="139"/>
      <c r="G20" s="229"/>
      <c r="H20" s="230"/>
      <c r="I20" s="139"/>
      <c r="J20" s="229"/>
      <c r="K20" s="230"/>
      <c r="L20" s="139"/>
      <c r="M20" s="229"/>
      <c r="N20" s="230"/>
      <c r="O20" s="139">
        <f>IF(ISNUMBER('Obračun ukupnog plasmana lige'!O15)=TRUE,'Obračun ukupnog plasmana lige'!O15,"")</f>
        <v>5</v>
      </c>
      <c r="P20" s="229">
        <f>IF(ISNUMBER('Obračun ukupnog plasmana lige'!P15)=TRUE,'Obračun ukupnog plasmana lige'!P15,"")</f>
        <v>50.72</v>
      </c>
      <c r="Q20" s="229">
        <f>IF(ISNUMBER('Obračun ukupnog plasmana lige'!Q15)=TRUE,'Obračun ukupnog plasmana lige'!Q15,"")</f>
        <v>8.08</v>
      </c>
      <c r="R20" s="140">
        <f>IF(ISNUMBER('Obračun ukupnog plasmana lige'!R15)=TRUE,'Obračun ukupnog plasmana lige'!R15,"")</f>
        <v>5</v>
      </c>
    </row>
    <row r="21" spans="1:18" ht="23.25" customHeight="1" x14ac:dyDescent="0.2">
      <c r="A21" s="137">
        <f>IF(ISTEXT(B21)=TRUE,11,"")</f>
        <v>11</v>
      </c>
      <c r="B21" s="138" t="str">
        <f>IF(ISTEXT('Obračun ukupnog plasmana lige'!B16)=TRUE,'Obračun ukupnog plasmana lige'!B16,"")</f>
        <v>Bjelka Domašinec</v>
      </c>
      <c r="C21" s="139">
        <f>IF(ISNUMBER('Obračun ukupnog plasmana lige'!C16)=TRUE,'Obračun ukupnog plasmana lige'!C16,"")</f>
        <v>6</v>
      </c>
      <c r="D21" s="229">
        <f>IF(ISNUMBER('Obračun ukupnog plasmana lige'!D16)=TRUE,'Obračun ukupnog plasmana lige'!D16,"")</f>
        <v>46.379999999999995</v>
      </c>
      <c r="E21" s="230">
        <f>IF(ISNUMBER('Obračun ukupnog plasmana lige'!E16)=TRUE,'Obračun ukupnog plasmana lige'!E16,"")</f>
        <v>3.18</v>
      </c>
      <c r="F21" s="139"/>
      <c r="G21" s="229"/>
      <c r="H21" s="230"/>
      <c r="I21" s="139"/>
      <c r="J21" s="229"/>
      <c r="K21" s="230"/>
      <c r="L21" s="139"/>
      <c r="M21" s="229"/>
      <c r="N21" s="230"/>
      <c r="O21" s="139">
        <f>IF(ISNUMBER('Obračun ukupnog plasmana lige'!O16)=TRUE,'Obračun ukupnog plasmana lige'!O16,"")</f>
        <v>6</v>
      </c>
      <c r="P21" s="229">
        <f>IF(ISNUMBER('Obračun ukupnog plasmana lige'!P16)=TRUE,'Obračun ukupnog plasmana lige'!P16,"")</f>
        <v>46.379999999999995</v>
      </c>
      <c r="Q21" s="229">
        <f>IF(ISNUMBER('Obračun ukupnog plasmana lige'!Q16)=TRUE,'Obračun ukupnog plasmana lige'!Q16,"")</f>
        <v>3.18</v>
      </c>
      <c r="R21" s="140">
        <f>IF(ISNUMBER('Obračun ukupnog plasmana lige'!R16)=TRUE,'Obračun ukupnog plasmana lige'!R16,"")</f>
        <v>6</v>
      </c>
    </row>
    <row r="22" spans="1:18" ht="23.25" customHeight="1" x14ac:dyDescent="0.2">
      <c r="A22" s="137">
        <f>IF(ISTEXT(B22)=TRUE,12,"")</f>
        <v>12</v>
      </c>
      <c r="B22" s="138" t="str">
        <f>IF(ISTEXT('Obračun ukupnog plasmana lige'!B17)=TRUE,'Obračun ukupnog plasmana lige'!B17,"")</f>
        <v/>
      </c>
      <c r="C22" s="139" t="str">
        <f>IF(ISNUMBER('Obračun ukupnog plasmana lige'!C17)=TRUE,'Obračun ukupnog plasmana lige'!C17,"")</f>
        <v/>
      </c>
      <c r="D22" s="229" t="str">
        <f>IF(ISNUMBER('Obračun ukupnog plasmana lige'!D17)=TRUE,'Obračun ukupnog plasmana lige'!D17,"")</f>
        <v/>
      </c>
      <c r="E22" s="230" t="str">
        <f>IF(ISNUMBER('Obračun ukupnog plasmana lige'!E17)=TRUE,'Obračun ukupnog plasmana lige'!E17,"")</f>
        <v/>
      </c>
      <c r="F22" s="139"/>
      <c r="G22" s="229"/>
      <c r="H22" s="230"/>
      <c r="I22" s="139"/>
      <c r="J22" s="229"/>
      <c r="K22" s="230"/>
      <c r="L22" s="139"/>
      <c r="M22" s="229"/>
      <c r="N22" s="230"/>
      <c r="O22" s="139" t="str">
        <f>IF(ISNUMBER('Obračun ukupnog plasmana lige'!O17)=TRUE,'Obračun ukupnog plasmana lige'!O17,"")</f>
        <v/>
      </c>
      <c r="P22" s="229" t="str">
        <f>IF(ISNUMBER('Obračun ukupnog plasmana lige'!P17)=TRUE,'Obračun ukupnog plasmana lige'!P17,"")</f>
        <v/>
      </c>
      <c r="Q22" s="229" t="str">
        <f>IF(ISNUMBER('Obračun ukupnog plasmana lige'!Q17)=TRUE,'Obračun ukupnog plasmana lige'!Q17,"")</f>
        <v/>
      </c>
      <c r="R22" s="140" t="str">
        <f>IF(ISNUMBER('Obračun ukupnog plasmana lige'!R17)=TRUE,'Obračun ukupnog plasmana lige'!R17,"")</f>
        <v/>
      </c>
    </row>
    <row r="23" spans="1:18" ht="23.25" customHeight="1" x14ac:dyDescent="0.2">
      <c r="A23" s="137">
        <f>IF(ISTEXT(B23)=TRUE,13,"")</f>
        <v>13</v>
      </c>
      <c r="B23" s="138" t="str">
        <f>IF(ISTEXT('Obračun ukupnog plasmana lige'!B18)=TRUE,'Obračun ukupnog plasmana lige'!B18,"")</f>
        <v>Ostriž Cirkovljan</v>
      </c>
      <c r="C23" s="139">
        <f>IF(ISNUMBER('Obračun ukupnog plasmana lige'!C18)=TRUE,'Obračun ukupnog plasmana lige'!C18,"")</f>
        <v>4</v>
      </c>
      <c r="D23" s="229">
        <f>IF(ISNUMBER('Obračun ukupnog plasmana lige'!D18)=TRUE,'Obračun ukupnog plasmana lige'!D18,"")</f>
        <v>63.000000000000007</v>
      </c>
      <c r="E23" s="230">
        <f>IF(ISNUMBER('Obračun ukupnog plasmana lige'!E18)=TRUE,'Obračun ukupnog plasmana lige'!E18,"")</f>
        <v>8.59</v>
      </c>
      <c r="F23" s="139"/>
      <c r="G23" s="229"/>
      <c r="H23" s="230"/>
      <c r="I23" s="139"/>
      <c r="J23" s="229"/>
      <c r="K23" s="230"/>
      <c r="L23" s="139"/>
      <c r="M23" s="229"/>
      <c r="N23" s="230"/>
      <c r="O23" s="139">
        <f>IF(ISNUMBER('Obračun ukupnog plasmana lige'!O18)=TRUE,'Obračun ukupnog plasmana lige'!O18,"")</f>
        <v>4</v>
      </c>
      <c r="P23" s="229">
        <f>IF(ISNUMBER('Obračun ukupnog plasmana lige'!P18)=TRUE,'Obračun ukupnog plasmana lige'!P18,"")</f>
        <v>63.000000000000007</v>
      </c>
      <c r="Q23" s="229">
        <f>IF(ISNUMBER('Obračun ukupnog plasmana lige'!Q18)=TRUE,'Obračun ukupnog plasmana lige'!Q18,"")</f>
        <v>8.59</v>
      </c>
      <c r="R23" s="140">
        <f>IF(ISNUMBER('Obračun ukupnog plasmana lige'!R18)=TRUE,'Obračun ukupnog plasmana lige'!R18,"")</f>
        <v>4</v>
      </c>
    </row>
    <row r="24" spans="1:18" ht="23.25" customHeight="1" x14ac:dyDescent="0.2">
      <c r="A24" s="137">
        <f>IF(ISTEXT(B24)=TRUE,14,"")</f>
        <v>14</v>
      </c>
      <c r="B24" s="138" t="str">
        <f>IF(ISTEXT('Obračun ukupnog plasmana lige'!B19)=TRUE,'Obračun ukupnog plasmana lige'!B19,"")</f>
        <v/>
      </c>
      <c r="C24" s="139" t="str">
        <f>IF(ISNUMBER('Obračun ukupnog plasmana lige'!C19)=TRUE,'Obračun ukupnog plasmana lige'!C19,"")</f>
        <v/>
      </c>
      <c r="D24" s="229" t="str">
        <f>IF(ISNUMBER('Obračun ukupnog plasmana lige'!D19)=TRUE,'Obračun ukupnog plasmana lige'!D19,"")</f>
        <v/>
      </c>
      <c r="E24" s="230" t="str">
        <f>IF(ISNUMBER('Obračun ukupnog plasmana lige'!E19)=TRUE,'Obračun ukupnog plasmana lige'!E19,"")</f>
        <v/>
      </c>
      <c r="F24" s="139"/>
      <c r="G24" s="229"/>
      <c r="H24" s="230"/>
      <c r="I24" s="139"/>
      <c r="J24" s="229"/>
      <c r="K24" s="230"/>
      <c r="L24" s="139"/>
      <c r="M24" s="229"/>
      <c r="N24" s="230"/>
      <c r="O24" s="139" t="str">
        <f>IF(ISNUMBER('Obračun ukupnog plasmana lige'!O19)=TRUE,'Obračun ukupnog plasmana lige'!O19,"")</f>
        <v/>
      </c>
      <c r="P24" s="229" t="str">
        <f>IF(ISNUMBER('Obračun ukupnog plasmana lige'!P19)=TRUE,'Obračun ukupnog plasmana lige'!P19,"")</f>
        <v/>
      </c>
      <c r="Q24" s="229" t="str">
        <f>IF(ISNUMBER('Obračun ukupnog plasmana lige'!Q19)=TRUE,'Obračun ukupnog plasmana lige'!Q19,"")</f>
        <v/>
      </c>
      <c r="R24" s="140" t="str">
        <f>IF(ISNUMBER('Obračun ukupnog plasmana lige'!R19)=TRUE,'Obračun ukupnog plasmana lige'!R19,"")</f>
        <v/>
      </c>
    </row>
    <row r="25" spans="1:18" ht="23.25" customHeight="1" x14ac:dyDescent="0.2">
      <c r="A25" s="137">
        <f>IF(ISTEXT(B25)=TRUE,15,"")</f>
        <v>15</v>
      </c>
      <c r="B25" s="138" t="str">
        <f>IF(ISTEXT('Obračun ukupnog plasmana lige'!B20)=TRUE,'Obračun ukupnog plasmana lige'!B20,"")</f>
        <v/>
      </c>
      <c r="C25" s="139" t="str">
        <f>IF(ISNUMBER('Obračun ukupnog plasmana lige'!C20)=TRUE,'Obračun ukupnog plasmana lige'!C20,"")</f>
        <v/>
      </c>
      <c r="D25" s="229" t="str">
        <f>IF(ISNUMBER('Obračun ukupnog plasmana lige'!D20)=TRUE,'Obračun ukupnog plasmana lige'!D20,"")</f>
        <v/>
      </c>
      <c r="E25" s="230" t="str">
        <f>IF(ISNUMBER('Obračun ukupnog plasmana lige'!E20)=TRUE,'Obračun ukupnog plasmana lige'!E20,"")</f>
        <v/>
      </c>
      <c r="F25" s="139"/>
      <c r="G25" s="229"/>
      <c r="H25" s="230"/>
      <c r="I25" s="139"/>
      <c r="J25" s="229"/>
      <c r="K25" s="230"/>
      <c r="L25" s="139"/>
      <c r="M25" s="229"/>
      <c r="N25" s="230"/>
      <c r="O25" s="139" t="str">
        <f>IF(ISNUMBER('Obračun ukupnog plasmana lige'!O20)=TRUE,'Obračun ukupnog plasmana lige'!O20,"")</f>
        <v/>
      </c>
      <c r="P25" s="229" t="str">
        <f>IF(ISNUMBER('Obračun ukupnog plasmana lige'!P20)=TRUE,'Obračun ukupnog plasmana lige'!P20,"")</f>
        <v/>
      </c>
      <c r="Q25" s="229" t="str">
        <f>IF(ISNUMBER('Obračun ukupnog plasmana lige'!Q20)=TRUE,'Obračun ukupnog plasmana lige'!Q20,"")</f>
        <v/>
      </c>
      <c r="R25" s="140" t="str">
        <f>IF(ISNUMBER('Obračun ukupnog plasmana lige'!R20)=TRUE,'Obračun ukupnog plasmana lige'!R20,"")</f>
        <v/>
      </c>
    </row>
    <row r="26" spans="1:18" ht="23.25" customHeight="1" x14ac:dyDescent="0.2">
      <c r="A26" s="137">
        <f>IF(ISTEXT(B26)=TRUE,16,"")</f>
        <v>16</v>
      </c>
      <c r="B26" s="138" t="str">
        <f>IF(ISTEXT('Obračun ukupnog plasmana lige'!B21)=TRUE,'Obračun ukupnog plasmana lige'!B21,"")</f>
        <v/>
      </c>
      <c r="C26" s="139" t="str">
        <f>IF(ISNUMBER('Obračun ukupnog plasmana lige'!C21)=TRUE,'Obračun ukupnog plasmana lige'!C21,"")</f>
        <v/>
      </c>
      <c r="D26" s="229" t="str">
        <f>IF(ISNUMBER('Obračun ukupnog plasmana lige'!D21)=TRUE,'Obračun ukupnog plasmana lige'!D21,"")</f>
        <v/>
      </c>
      <c r="E26" s="230" t="str">
        <f>IF(ISNUMBER('Obračun ukupnog plasmana lige'!E21)=TRUE,'Obračun ukupnog plasmana lige'!E21,"")</f>
        <v/>
      </c>
      <c r="F26" s="139"/>
      <c r="G26" s="229"/>
      <c r="H26" s="230"/>
      <c r="I26" s="139"/>
      <c r="J26" s="229"/>
      <c r="K26" s="230"/>
      <c r="L26" s="139"/>
      <c r="M26" s="229"/>
      <c r="N26" s="230"/>
      <c r="O26" s="139" t="str">
        <f>IF(ISNUMBER('Obračun ukupnog plasmana lige'!O21)=TRUE,'Obračun ukupnog plasmana lige'!O21,"")</f>
        <v/>
      </c>
      <c r="P26" s="229" t="str">
        <f>IF(ISNUMBER('Obračun ukupnog plasmana lige'!P21)=TRUE,'Obračun ukupnog plasmana lige'!P21,"")</f>
        <v/>
      </c>
      <c r="Q26" s="229" t="str">
        <f>IF(ISNUMBER('Obračun ukupnog plasmana lige'!Q21)=TRUE,'Obračun ukupnog plasmana lige'!Q21,"")</f>
        <v/>
      </c>
      <c r="R26" s="140" t="str">
        <f>IF(ISNUMBER('Obračun ukupnog plasmana lige'!R21)=TRUE,'Obračun ukupnog plasmana lige'!R21,"")</f>
        <v/>
      </c>
    </row>
    <row r="27" spans="1:18" ht="23.25" customHeight="1" x14ac:dyDescent="0.2">
      <c r="A27" s="137">
        <f>IF(ISTEXT(B27)=TRUE,17,"")</f>
        <v>17</v>
      </c>
      <c r="B27" s="138" t="str">
        <f>IF(ISTEXT('Obračun ukupnog plasmana lige'!B22)=TRUE,'Obračun ukupnog plasmana lige'!B22,"")</f>
        <v/>
      </c>
      <c r="C27" s="139" t="str">
        <f>IF(ISNUMBER('Obračun ukupnog plasmana lige'!C22)=TRUE,'Obračun ukupnog plasmana lige'!C22,"")</f>
        <v/>
      </c>
      <c r="D27" s="229" t="str">
        <f>IF(ISNUMBER('Obračun ukupnog plasmana lige'!D22)=TRUE,'Obračun ukupnog plasmana lige'!D22,"")</f>
        <v/>
      </c>
      <c r="E27" s="230" t="str">
        <f>IF(ISNUMBER('Obračun ukupnog plasmana lige'!E22)=TRUE,'Obračun ukupnog plasmana lige'!E22,"")</f>
        <v/>
      </c>
      <c r="F27" s="139"/>
      <c r="G27" s="229"/>
      <c r="H27" s="230"/>
      <c r="I27" s="139"/>
      <c r="J27" s="229"/>
      <c r="K27" s="230"/>
      <c r="L27" s="139"/>
      <c r="M27" s="229"/>
      <c r="N27" s="230"/>
      <c r="O27" s="139" t="str">
        <f>IF(ISNUMBER('Obračun ukupnog plasmana lige'!O22)=TRUE,'Obračun ukupnog plasmana lige'!O22,"")</f>
        <v/>
      </c>
      <c r="P27" s="229" t="str">
        <f>IF(ISNUMBER('Obračun ukupnog plasmana lige'!P22)=TRUE,'Obračun ukupnog plasmana lige'!P22,"")</f>
        <v/>
      </c>
      <c r="Q27" s="229" t="str">
        <f>IF(ISNUMBER('Obračun ukupnog plasmana lige'!Q22)=TRUE,'Obračun ukupnog plasmana lige'!Q22,"")</f>
        <v/>
      </c>
      <c r="R27" s="140" t="str">
        <f>IF(ISNUMBER('Obračun ukupnog plasmana lige'!R22)=TRUE,'Obračun ukupnog plasmana lige'!R22,"")</f>
        <v/>
      </c>
    </row>
    <row r="28" spans="1:18" ht="23.25" customHeight="1" thickBot="1" x14ac:dyDescent="0.25">
      <c r="A28" s="150">
        <f>IF(ISTEXT(B28)=TRUE,18,"")</f>
        <v>18</v>
      </c>
      <c r="B28" s="151" t="str">
        <f>IF(ISTEXT('Obračun ukupnog plasmana lige'!B23)=TRUE,'Obračun ukupnog plasmana lige'!B23,"")</f>
        <v/>
      </c>
      <c r="C28" s="152" t="str">
        <f>IF(ISNUMBER('Obračun ukupnog plasmana lige'!C23)=TRUE,'Obračun ukupnog plasmana lige'!C23,"")</f>
        <v/>
      </c>
      <c r="D28" s="231" t="str">
        <f>IF(ISNUMBER('Obračun ukupnog plasmana lige'!D23)=TRUE,'Obračun ukupnog plasmana lige'!D23,"")</f>
        <v/>
      </c>
      <c r="E28" s="232" t="str">
        <f>IF(ISNUMBER('Obračun ukupnog plasmana lige'!E23)=TRUE,'Obračun ukupnog plasmana lige'!E23,"")</f>
        <v/>
      </c>
      <c r="F28" s="152"/>
      <c r="G28" s="231"/>
      <c r="H28" s="232"/>
      <c r="I28" s="152"/>
      <c r="J28" s="231"/>
      <c r="K28" s="232"/>
      <c r="L28" s="152"/>
      <c r="M28" s="231"/>
      <c r="N28" s="232"/>
      <c r="O28" s="152" t="str">
        <f>IF(ISNUMBER('Obračun ukupnog plasmana lige'!O23)=TRUE,'Obračun ukupnog plasmana lige'!O23,"")</f>
        <v/>
      </c>
      <c r="P28" s="231" t="str">
        <f>IF(ISNUMBER('Obračun ukupnog plasmana lige'!P23)=TRUE,'Obračun ukupnog plasmana lige'!P23,"")</f>
        <v/>
      </c>
      <c r="Q28" s="231" t="str">
        <f>IF(ISNUMBER('Obračun ukupnog plasmana lige'!Q23)=TRUE,'Obračun ukupnog plasmana lige'!Q23,"")</f>
        <v/>
      </c>
      <c r="R28" s="153" t="str">
        <f>IF(ISNUMBER('Obračun ukupnog plasmana lige'!R23)=TRUE,'Obračun ukupnog plasmana lige'!R23,"")</f>
        <v/>
      </c>
    </row>
    <row r="29" spans="1:18" ht="15.75" thickTop="1" x14ac:dyDescent="0.2"/>
  </sheetData>
  <sheetProtection password="C7E2" sheet="1"/>
  <mergeCells count="11">
    <mergeCell ref="A1:R1"/>
    <mergeCell ref="A4:R4"/>
    <mergeCell ref="A7:A9"/>
    <mergeCell ref="B7:B9"/>
    <mergeCell ref="C7:E7"/>
    <mergeCell ref="F7:H7"/>
    <mergeCell ref="I7:K7"/>
    <mergeCell ref="L7:N7"/>
    <mergeCell ref="O7:R8"/>
    <mergeCell ref="C8:E8"/>
    <mergeCell ref="L8:N8"/>
  </mergeCells>
  <printOptions horizontalCentered="1"/>
  <pageMargins left="0.78740157480314965" right="0.78740157480314965" top="0.78740157480314965" bottom="0.62992125984251968" header="3.8188976377952759" footer="0.27559055118110237"/>
  <pageSetup paperSize="9" scale="76" orientation="landscape" horizontalDpi="300" r:id="rId1"/>
  <headerFooter alignWithMargins="0">
    <oddHeader>&amp;C&amp;G</oddHeader>
    <oddFooter>&amp;C&amp;14Program za izračun rezultata i provođenje natjecanja u disciplini Lov šarana&amp;R&amp;D  &amp;T</oddFooter>
  </headerFooter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8D208-8B67-4F4C-8702-DF9E8F1F2864}">
  <sheetPr codeName="Sheet2">
    <tabColor rgb="FF92D050"/>
  </sheetPr>
  <dimension ref="A1:J63"/>
  <sheetViews>
    <sheetView showGridLines="0" showRowColHeaders="0" topLeftCell="A34" workbookViewId="0">
      <selection activeCell="A60" sqref="A60"/>
    </sheetView>
  </sheetViews>
  <sheetFormatPr defaultColWidth="9.140625" defaultRowHeight="15" x14ac:dyDescent="0.25"/>
  <cols>
    <col min="1" max="9" width="9.7109375" style="72" customWidth="1"/>
    <col min="10" max="16384" width="9.140625" style="72"/>
  </cols>
  <sheetData>
    <row r="1" spans="1:10" ht="12.75" customHeight="1" x14ac:dyDescent="0.25">
      <c r="A1" s="70"/>
      <c r="B1" s="70"/>
      <c r="C1" s="70"/>
      <c r="D1" s="70"/>
      <c r="E1" s="70"/>
      <c r="F1" s="70"/>
      <c r="G1" s="70"/>
      <c r="H1" s="71" t="s">
        <v>4</v>
      </c>
      <c r="I1" s="70"/>
    </row>
    <row r="2" spans="1:10" ht="19.5" customHeight="1" x14ac:dyDescent="0.25">
      <c r="A2" s="251" t="str">
        <f>IF(ISTEXT('Organizacija natjecanja'!F2)=TRUE,'Organizacija natjecanja'!F2,"")</f>
        <v>1.KOLO KUP SSRDMŽ LOV ŠARANA 2025</v>
      </c>
      <c r="B2" s="251"/>
      <c r="C2" s="251"/>
      <c r="D2" s="251"/>
      <c r="E2" s="251"/>
      <c r="F2" s="251"/>
      <c r="G2" s="251"/>
      <c r="H2" s="251"/>
      <c r="I2" s="251"/>
    </row>
    <row r="3" spans="1:10" ht="12.75" customHeight="1" x14ac:dyDescent="0.25">
      <c r="A3" s="70"/>
      <c r="B3" s="70"/>
      <c r="C3" s="70"/>
      <c r="D3" s="70"/>
      <c r="E3" s="70"/>
      <c r="F3" s="70"/>
      <c r="G3" s="70"/>
      <c r="H3" s="70"/>
      <c r="I3" s="70"/>
    </row>
    <row r="4" spans="1:10" ht="12.75" customHeight="1" x14ac:dyDescent="0.25">
      <c r="A4" s="9"/>
      <c r="B4" s="9"/>
      <c r="C4" s="9"/>
      <c r="D4" s="9"/>
      <c r="E4" s="69" t="str">
        <f>IF(ISTEXT('Organizacija natjecanja'!F5)=TRUE,'Organizacija natjecanja'!F5,"")</f>
        <v>Goričan 11-13.4.2025</v>
      </c>
      <c r="F4" s="9"/>
      <c r="G4" s="9"/>
      <c r="H4" s="9"/>
      <c r="I4" s="9"/>
    </row>
    <row r="5" spans="1:10" ht="12.75" customHeight="1" x14ac:dyDescent="0.25">
      <c r="A5" s="70"/>
      <c r="B5" s="70"/>
      <c r="C5" s="70"/>
      <c r="D5" s="9"/>
      <c r="E5" s="9"/>
      <c r="F5" s="9"/>
      <c r="G5" s="9"/>
      <c r="H5" s="73"/>
      <c r="I5" s="70"/>
    </row>
    <row r="6" spans="1:10" ht="12.75" customHeight="1" x14ac:dyDescent="0.25">
      <c r="A6" s="70"/>
      <c r="B6" s="70"/>
      <c r="C6" s="70"/>
      <c r="D6" s="74"/>
      <c r="E6" s="74"/>
      <c r="F6" s="74"/>
      <c r="G6" s="74"/>
      <c r="H6" s="70"/>
      <c r="I6" s="70"/>
    </row>
    <row r="7" spans="1:10" ht="13.5" customHeight="1" x14ac:dyDescent="0.25">
      <c r="A7" s="70"/>
      <c r="B7" s="70"/>
      <c r="C7" s="70"/>
      <c r="D7" s="74"/>
      <c r="E7" s="75" t="s">
        <v>5</v>
      </c>
      <c r="F7" s="74"/>
      <c r="G7" s="74"/>
      <c r="H7" s="70"/>
      <c r="I7" s="70"/>
    </row>
    <row r="8" spans="1:10" ht="12.75" customHeight="1" x14ac:dyDescent="0.25">
      <c r="A8" s="70"/>
      <c r="B8" s="70"/>
      <c r="C8" s="70"/>
      <c r="D8" s="74"/>
      <c r="E8" s="74"/>
      <c r="F8" s="74"/>
      <c r="G8" s="74"/>
      <c r="H8" s="70"/>
      <c r="I8" s="70"/>
    </row>
    <row r="9" spans="1:10" ht="12.75" customHeight="1" x14ac:dyDescent="0.25">
      <c r="A9" s="70"/>
      <c r="B9" s="70"/>
      <c r="C9" s="70"/>
      <c r="D9" s="74"/>
      <c r="E9" s="74"/>
      <c r="F9" s="74"/>
      <c r="G9" s="74"/>
      <c r="H9" s="70"/>
      <c r="I9" s="70"/>
    </row>
    <row r="10" spans="1:10" ht="12.75" customHeight="1" x14ac:dyDescent="0.25">
      <c r="A10" s="70"/>
      <c r="B10" s="76" t="s">
        <v>6</v>
      </c>
      <c r="C10" s="77"/>
      <c r="D10" s="77"/>
      <c r="E10" s="77"/>
      <c r="F10" s="77"/>
      <c r="G10" s="77"/>
      <c r="H10" s="77"/>
      <c r="I10" s="70"/>
    </row>
    <row r="11" spans="1:10" ht="12.75" customHeight="1" x14ac:dyDescent="0.25">
      <c r="A11" s="70"/>
      <c r="B11" s="76"/>
      <c r="C11" s="76"/>
      <c r="D11" s="76"/>
      <c r="E11" s="76"/>
      <c r="F11" s="76"/>
      <c r="G11" s="76"/>
      <c r="H11" s="76"/>
      <c r="I11" s="70"/>
    </row>
    <row r="12" spans="1:10" ht="12.75" customHeight="1" x14ac:dyDescent="0.25">
      <c r="A12" s="70"/>
      <c r="B12" s="76"/>
      <c r="C12" s="76"/>
      <c r="D12" s="76"/>
      <c r="E12" s="76"/>
      <c r="F12" s="76"/>
      <c r="G12" s="76"/>
      <c r="H12" s="76"/>
      <c r="I12" s="70"/>
    </row>
    <row r="13" spans="1:10" ht="12.75" customHeight="1" x14ac:dyDescent="0.25">
      <c r="A13" s="70"/>
      <c r="B13" s="78" t="s">
        <v>7</v>
      </c>
      <c r="C13" s="78"/>
      <c r="D13" s="77"/>
      <c r="E13" s="77"/>
      <c r="F13" s="77"/>
      <c r="G13" s="77"/>
      <c r="H13" s="77"/>
      <c r="I13" s="70"/>
    </row>
    <row r="14" spans="1:10" ht="12.75" customHeight="1" x14ac:dyDescent="0.25">
      <c r="A14" s="70"/>
      <c r="B14" s="78"/>
      <c r="C14" s="78"/>
      <c r="D14" s="76"/>
      <c r="E14" s="76"/>
      <c r="F14" s="76"/>
      <c r="G14" s="76"/>
      <c r="H14" s="76"/>
      <c r="I14" s="70"/>
    </row>
    <row r="15" spans="1:10" ht="12.75" customHeight="1" x14ac:dyDescent="0.25">
      <c r="A15" s="70"/>
      <c r="B15" s="78"/>
      <c r="C15" s="78"/>
      <c r="D15" s="76"/>
      <c r="E15" s="76"/>
      <c r="F15" s="76"/>
      <c r="G15" s="76"/>
      <c r="H15" s="76"/>
      <c r="I15" s="70"/>
    </row>
    <row r="16" spans="1:10" ht="12.75" customHeight="1" x14ac:dyDescent="0.25">
      <c r="A16" s="70"/>
      <c r="B16" s="78" t="s">
        <v>16</v>
      </c>
      <c r="C16" s="78"/>
      <c r="D16" s="77"/>
      <c r="E16" s="77"/>
      <c r="F16" s="77"/>
      <c r="G16" s="77"/>
      <c r="H16" s="77"/>
      <c r="I16" s="70"/>
    </row>
    <row r="17" spans="1:9" ht="12.75" customHeight="1" x14ac:dyDescent="0.25">
      <c r="A17" s="70"/>
      <c r="B17" s="78"/>
      <c r="C17" s="78"/>
      <c r="D17" s="76"/>
      <c r="E17" s="76"/>
      <c r="F17" s="76"/>
      <c r="G17" s="76"/>
      <c r="H17" s="76"/>
      <c r="I17" s="70"/>
    </row>
    <row r="18" spans="1:9" ht="12.75" customHeight="1" x14ac:dyDescent="0.25">
      <c r="A18" s="70"/>
      <c r="B18" s="78"/>
      <c r="C18" s="78"/>
      <c r="D18" s="76"/>
      <c r="E18" s="76"/>
      <c r="F18" s="76"/>
      <c r="G18" s="76"/>
      <c r="H18" s="76"/>
      <c r="I18" s="70"/>
    </row>
    <row r="19" spans="1:9" ht="12.75" customHeight="1" x14ac:dyDescent="0.25">
      <c r="A19" s="70"/>
      <c r="B19" s="79" t="s">
        <v>8</v>
      </c>
      <c r="C19" s="79"/>
      <c r="D19" s="77"/>
      <c r="E19" s="77"/>
      <c r="F19" s="77"/>
      <c r="G19" s="77"/>
      <c r="H19" s="77"/>
      <c r="I19" s="70"/>
    </row>
    <row r="20" spans="1:9" ht="12.75" customHeight="1" x14ac:dyDescent="0.25">
      <c r="A20" s="70"/>
      <c r="B20" s="78"/>
      <c r="C20" s="78"/>
      <c r="D20" s="76"/>
      <c r="E20" s="76"/>
      <c r="F20" s="76"/>
      <c r="G20" s="76"/>
      <c r="H20" s="76"/>
      <c r="I20" s="70"/>
    </row>
    <row r="21" spans="1:9" ht="12.75" customHeight="1" x14ac:dyDescent="0.25">
      <c r="A21" s="70"/>
      <c r="B21" s="78"/>
      <c r="C21" s="78"/>
      <c r="D21" s="76"/>
      <c r="E21" s="76"/>
      <c r="F21" s="76"/>
      <c r="G21" s="76"/>
      <c r="H21" s="76"/>
      <c r="I21" s="70"/>
    </row>
    <row r="22" spans="1:9" ht="12.75" customHeight="1" x14ac:dyDescent="0.25">
      <c r="A22" s="70"/>
      <c r="B22" s="79" t="s">
        <v>88</v>
      </c>
      <c r="C22" s="79"/>
      <c r="D22" s="77"/>
      <c r="E22" s="77"/>
      <c r="F22" s="77"/>
      <c r="G22" s="77"/>
      <c r="H22" s="77"/>
      <c r="I22" s="70"/>
    </row>
    <row r="23" spans="1:9" ht="12.75" customHeight="1" x14ac:dyDescent="0.25">
      <c r="A23" s="70"/>
      <c r="B23" s="78"/>
      <c r="C23" s="78"/>
      <c r="D23" s="76"/>
      <c r="E23" s="76"/>
      <c r="F23" s="76"/>
      <c r="G23" s="76"/>
      <c r="H23" s="76"/>
      <c r="I23" s="70"/>
    </row>
    <row r="24" spans="1:9" ht="12.75" customHeight="1" x14ac:dyDescent="0.25">
      <c r="A24" s="70"/>
      <c r="B24" s="80"/>
      <c r="C24" s="80"/>
      <c r="D24" s="76"/>
      <c r="E24" s="76"/>
      <c r="F24" s="76"/>
      <c r="G24" s="76"/>
      <c r="H24" s="76"/>
      <c r="I24" s="70"/>
    </row>
    <row r="25" spans="1:9" ht="12.75" customHeight="1" x14ac:dyDescent="0.25">
      <c r="A25" s="70"/>
      <c r="B25" s="252" t="s">
        <v>9</v>
      </c>
      <c r="C25" s="253"/>
      <c r="D25" s="254"/>
      <c r="E25" s="76"/>
      <c r="F25" s="252" t="s">
        <v>10</v>
      </c>
      <c r="G25" s="253"/>
      <c r="H25" s="254"/>
      <c r="I25" s="70"/>
    </row>
    <row r="26" spans="1:9" ht="12.75" customHeight="1" x14ac:dyDescent="0.25">
      <c r="A26" s="70"/>
      <c r="B26" s="255"/>
      <c r="C26" s="256"/>
      <c r="D26" s="257"/>
      <c r="E26" s="9"/>
      <c r="F26" s="255"/>
      <c r="G26" s="256"/>
      <c r="H26" s="257"/>
      <c r="I26" s="70"/>
    </row>
    <row r="27" spans="1:9" ht="12.75" customHeight="1" x14ac:dyDescent="0.25">
      <c r="A27" s="70"/>
      <c r="B27" s="255"/>
      <c r="C27" s="256"/>
      <c r="D27" s="257"/>
      <c r="E27" s="9"/>
      <c r="F27" s="255"/>
      <c r="G27" s="256"/>
      <c r="H27" s="257"/>
      <c r="I27" s="70"/>
    </row>
    <row r="28" spans="1:9" ht="12.75" customHeight="1" x14ac:dyDescent="0.25">
      <c r="A28" s="70"/>
      <c r="B28" s="255"/>
      <c r="C28" s="256"/>
      <c r="D28" s="257"/>
      <c r="E28" s="9"/>
      <c r="F28" s="255"/>
      <c r="G28" s="256"/>
      <c r="H28" s="257"/>
      <c r="I28" s="70"/>
    </row>
    <row r="29" spans="1:9" ht="12.75" customHeight="1" x14ac:dyDescent="0.25">
      <c r="A29" s="70"/>
      <c r="B29" s="255"/>
      <c r="C29" s="256"/>
      <c r="D29" s="257"/>
      <c r="E29" s="9"/>
      <c r="F29" s="255"/>
      <c r="G29" s="256"/>
      <c r="H29" s="257"/>
      <c r="I29" s="70"/>
    </row>
    <row r="30" spans="1:9" ht="12.75" customHeight="1" x14ac:dyDescent="0.25">
      <c r="A30" s="70"/>
      <c r="B30" s="258"/>
      <c r="C30" s="259"/>
      <c r="D30" s="260"/>
      <c r="E30" s="9"/>
      <c r="F30" s="258"/>
      <c r="G30" s="259"/>
      <c r="H30" s="260"/>
      <c r="I30" s="70"/>
    </row>
    <row r="31" spans="1:9" ht="12.75" customHeight="1" x14ac:dyDescent="0.25">
      <c r="A31" s="70"/>
      <c r="B31" s="81"/>
      <c r="C31" s="81"/>
      <c r="D31" s="81"/>
      <c r="E31" s="9"/>
      <c r="F31" s="81"/>
      <c r="G31" s="81"/>
      <c r="H31" s="81"/>
      <c r="I31" s="70"/>
    </row>
    <row r="32" spans="1:9" ht="12.75" customHeight="1" x14ac:dyDescent="0.25">
      <c r="A32" s="70"/>
      <c r="B32" s="81"/>
      <c r="C32" s="81"/>
      <c r="D32" s="81"/>
      <c r="E32" s="9"/>
      <c r="F32" s="81"/>
      <c r="G32" s="81"/>
      <c r="H32" s="81"/>
      <c r="I32" s="70"/>
    </row>
    <row r="33" spans="1:9" ht="12.75" customHeight="1" x14ac:dyDescent="0.25">
      <c r="A33" s="70"/>
      <c r="B33" s="9"/>
      <c r="C33" s="9"/>
      <c r="D33" s="9"/>
      <c r="E33" s="9"/>
      <c r="F33" s="9"/>
      <c r="G33" s="9"/>
      <c r="H33" s="9"/>
      <c r="I33" s="70"/>
    </row>
    <row r="34" spans="1:9" ht="12.75" customHeight="1" x14ac:dyDescent="0.25">
      <c r="A34" s="70"/>
      <c r="B34" s="70"/>
      <c r="C34" s="70"/>
      <c r="D34" s="70"/>
      <c r="E34" s="70"/>
      <c r="F34" s="70"/>
      <c r="G34" s="70"/>
      <c r="H34" s="71" t="s">
        <v>4</v>
      </c>
      <c r="I34" s="70"/>
    </row>
    <row r="35" spans="1:9" ht="19.5" customHeight="1" x14ac:dyDescent="0.25">
      <c r="A35" s="251" t="str">
        <f>IF(ISTEXT('Organizacija natjecanja'!F2)=TRUE,'Organizacija natjecanja'!F2,"")</f>
        <v>1.KOLO KUP SSRDMŽ LOV ŠARANA 2025</v>
      </c>
      <c r="B35" s="251"/>
      <c r="C35" s="251"/>
      <c r="D35" s="251"/>
      <c r="E35" s="251"/>
      <c r="F35" s="251"/>
      <c r="G35" s="251"/>
      <c r="H35" s="251"/>
      <c r="I35" s="251"/>
    </row>
    <row r="36" spans="1:9" ht="12.75" customHeight="1" x14ac:dyDescent="0.25">
      <c r="A36" s="70"/>
      <c r="B36" s="70"/>
      <c r="C36" s="70"/>
      <c r="D36" s="70"/>
      <c r="E36" s="70"/>
      <c r="F36" s="70"/>
      <c r="G36" s="70"/>
      <c r="H36" s="70"/>
      <c r="I36" s="70"/>
    </row>
    <row r="37" spans="1:9" ht="12.75" customHeight="1" x14ac:dyDescent="0.25">
      <c r="A37" s="9"/>
      <c r="B37" s="9"/>
      <c r="C37" s="9"/>
      <c r="D37" s="9"/>
      <c r="E37" s="69" t="str">
        <f>IF(ISTEXT('Organizacija natjecanja'!F5)=TRUE,'Organizacija natjecanja'!F5,"")</f>
        <v>Goričan 11-13.4.2025</v>
      </c>
      <c r="F37" s="9"/>
      <c r="G37" s="9"/>
      <c r="H37" s="9"/>
      <c r="I37" s="9"/>
    </row>
    <row r="38" spans="1:9" ht="12.75" customHeight="1" x14ac:dyDescent="0.25">
      <c r="A38" s="70"/>
      <c r="B38" s="70"/>
      <c r="C38" s="70"/>
      <c r="D38" s="9"/>
      <c r="E38" s="9"/>
      <c r="F38" s="9"/>
      <c r="G38" s="9"/>
      <c r="H38" s="73"/>
      <c r="I38" s="70"/>
    </row>
    <row r="39" spans="1:9" ht="12.75" customHeight="1" x14ac:dyDescent="0.25">
      <c r="A39" s="70"/>
      <c r="B39" s="70"/>
      <c r="C39" s="70"/>
      <c r="D39" s="74"/>
      <c r="E39" s="74"/>
      <c r="F39" s="74"/>
      <c r="G39" s="74"/>
      <c r="H39" s="70"/>
      <c r="I39" s="70"/>
    </row>
    <row r="40" spans="1:9" ht="13.5" customHeight="1" x14ac:dyDescent="0.25">
      <c r="A40" s="70"/>
      <c r="B40" s="70"/>
      <c r="C40" s="70"/>
      <c r="D40" s="74"/>
      <c r="E40" s="75" t="s">
        <v>5</v>
      </c>
      <c r="F40" s="74"/>
      <c r="G40" s="74"/>
      <c r="H40" s="70"/>
      <c r="I40" s="70"/>
    </row>
    <row r="41" spans="1:9" ht="12.75" customHeight="1" x14ac:dyDescent="0.25">
      <c r="A41" s="70"/>
      <c r="B41" s="70"/>
      <c r="C41" s="70"/>
      <c r="D41" s="74"/>
      <c r="E41" s="74"/>
      <c r="F41" s="74"/>
      <c r="G41" s="74"/>
      <c r="H41" s="70"/>
      <c r="I41" s="70"/>
    </row>
    <row r="42" spans="1:9" ht="12.75" customHeight="1" x14ac:dyDescent="0.25">
      <c r="A42" s="70"/>
      <c r="B42" s="70"/>
      <c r="C42" s="70"/>
      <c r="D42" s="74"/>
      <c r="E42" s="74"/>
      <c r="F42" s="74"/>
      <c r="G42" s="74"/>
      <c r="H42" s="70"/>
      <c r="I42" s="70"/>
    </row>
    <row r="43" spans="1:9" ht="12.75" customHeight="1" x14ac:dyDescent="0.25">
      <c r="A43" s="70"/>
      <c r="B43" s="76" t="s">
        <v>6</v>
      </c>
      <c r="C43" s="77"/>
      <c r="D43" s="77"/>
      <c r="E43" s="77"/>
      <c r="F43" s="77"/>
      <c r="G43" s="77"/>
      <c r="H43" s="77"/>
      <c r="I43" s="70"/>
    </row>
    <row r="44" spans="1:9" ht="12.75" customHeight="1" x14ac:dyDescent="0.25">
      <c r="A44" s="70"/>
      <c r="B44" s="76"/>
      <c r="C44" s="76"/>
      <c r="D44" s="76"/>
      <c r="E44" s="76"/>
      <c r="F44" s="76"/>
      <c r="G44" s="76"/>
      <c r="H44" s="76"/>
      <c r="I44" s="70"/>
    </row>
    <row r="45" spans="1:9" ht="12.75" customHeight="1" x14ac:dyDescent="0.25">
      <c r="A45" s="70"/>
      <c r="B45" s="76"/>
      <c r="C45" s="76"/>
      <c r="D45" s="76"/>
      <c r="E45" s="76"/>
      <c r="F45" s="76"/>
      <c r="G45" s="76"/>
      <c r="H45" s="76"/>
      <c r="I45" s="70"/>
    </row>
    <row r="46" spans="1:9" ht="12.75" customHeight="1" x14ac:dyDescent="0.25">
      <c r="A46" s="70"/>
      <c r="B46" s="78" t="s">
        <v>7</v>
      </c>
      <c r="C46" s="78"/>
      <c r="D46" s="77"/>
      <c r="E46" s="77"/>
      <c r="F46" s="77"/>
      <c r="G46" s="77"/>
      <c r="H46" s="77"/>
      <c r="I46" s="70"/>
    </row>
    <row r="47" spans="1:9" x14ac:dyDescent="0.25">
      <c r="A47" s="70"/>
      <c r="B47" s="78"/>
      <c r="C47" s="78"/>
      <c r="D47" s="76"/>
      <c r="E47" s="76"/>
      <c r="F47" s="76"/>
      <c r="G47" s="76"/>
      <c r="H47" s="76"/>
      <c r="I47" s="70"/>
    </row>
    <row r="48" spans="1:9" x14ac:dyDescent="0.25">
      <c r="A48" s="70"/>
      <c r="B48" s="78"/>
      <c r="C48" s="78"/>
      <c r="D48" s="76"/>
      <c r="E48" s="76"/>
      <c r="F48" s="76"/>
      <c r="G48" s="76"/>
      <c r="H48" s="76"/>
      <c r="I48" s="70"/>
    </row>
    <row r="49" spans="1:9" x14ac:dyDescent="0.25">
      <c r="A49" s="70"/>
      <c r="B49" s="78" t="s">
        <v>16</v>
      </c>
      <c r="C49" s="78"/>
      <c r="D49" s="77"/>
      <c r="E49" s="77"/>
      <c r="F49" s="77"/>
      <c r="G49" s="77"/>
      <c r="H49" s="77"/>
      <c r="I49" s="70"/>
    </row>
    <row r="50" spans="1:9" x14ac:dyDescent="0.25">
      <c r="A50" s="70"/>
      <c r="B50" s="78"/>
      <c r="C50" s="78"/>
      <c r="D50" s="76"/>
      <c r="E50" s="76"/>
      <c r="F50" s="76"/>
      <c r="G50" s="76"/>
      <c r="H50" s="76"/>
      <c r="I50" s="70"/>
    </row>
    <row r="51" spans="1:9" x14ac:dyDescent="0.25">
      <c r="A51" s="70"/>
      <c r="B51" s="78"/>
      <c r="C51" s="78"/>
      <c r="D51" s="76"/>
      <c r="E51" s="76"/>
      <c r="F51" s="76"/>
      <c r="G51" s="76"/>
      <c r="H51" s="76"/>
      <c r="I51" s="70"/>
    </row>
    <row r="52" spans="1:9" x14ac:dyDescent="0.25">
      <c r="A52" s="70"/>
      <c r="B52" s="79" t="s">
        <v>17</v>
      </c>
      <c r="C52" s="79"/>
      <c r="D52" s="77"/>
      <c r="E52" s="77"/>
      <c r="F52" s="77"/>
      <c r="G52" s="77"/>
      <c r="H52" s="77"/>
      <c r="I52" s="70"/>
    </row>
    <row r="53" spans="1:9" x14ac:dyDescent="0.25">
      <c r="A53" s="70"/>
      <c r="B53" s="78"/>
      <c r="C53" s="78"/>
      <c r="D53" s="76"/>
      <c r="E53" s="76"/>
      <c r="F53" s="76"/>
      <c r="G53" s="76"/>
      <c r="H53" s="76"/>
      <c r="I53" s="70"/>
    </row>
    <row r="54" spans="1:9" x14ac:dyDescent="0.25">
      <c r="A54" s="70"/>
      <c r="B54" s="78"/>
      <c r="C54" s="78"/>
      <c r="D54" s="76"/>
      <c r="E54" s="76"/>
      <c r="F54" s="76"/>
      <c r="G54" s="76"/>
      <c r="H54" s="76"/>
      <c r="I54" s="70"/>
    </row>
    <row r="55" spans="1:9" ht="15" customHeight="1" x14ac:dyDescent="0.25">
      <c r="A55" s="70"/>
      <c r="B55" s="79" t="s">
        <v>88</v>
      </c>
      <c r="C55" s="79"/>
      <c r="D55" s="77"/>
      <c r="E55" s="77"/>
      <c r="F55" s="77"/>
      <c r="G55" s="77"/>
      <c r="H55" s="77"/>
      <c r="I55" s="70"/>
    </row>
    <row r="56" spans="1:9" x14ac:dyDescent="0.25">
      <c r="A56" s="70"/>
      <c r="B56" s="78"/>
      <c r="C56" s="78"/>
      <c r="D56" s="76"/>
      <c r="E56" s="76"/>
      <c r="F56" s="76"/>
      <c r="G56" s="76"/>
      <c r="H56" s="76"/>
      <c r="I56" s="70"/>
    </row>
    <row r="57" spans="1:9" x14ac:dyDescent="0.25">
      <c r="A57" s="70"/>
      <c r="B57" s="80"/>
      <c r="C57" s="80"/>
      <c r="D57" s="76"/>
      <c r="E57" s="76"/>
      <c r="F57" s="76"/>
      <c r="G57" s="76"/>
      <c r="H57" s="76"/>
      <c r="I57" s="70"/>
    </row>
    <row r="58" spans="1:9" ht="15" customHeight="1" x14ac:dyDescent="0.25">
      <c r="A58" s="70"/>
      <c r="B58" s="252" t="s">
        <v>9</v>
      </c>
      <c r="C58" s="253"/>
      <c r="D58" s="254"/>
      <c r="E58" s="76"/>
      <c r="F58" s="252" t="s">
        <v>10</v>
      </c>
      <c r="G58" s="253"/>
      <c r="H58" s="254"/>
      <c r="I58" s="70"/>
    </row>
    <row r="59" spans="1:9" x14ac:dyDescent="0.25">
      <c r="A59" s="70"/>
      <c r="B59" s="255"/>
      <c r="C59" s="256"/>
      <c r="D59" s="257"/>
      <c r="E59" s="9"/>
      <c r="F59" s="255"/>
      <c r="G59" s="256"/>
      <c r="H59" s="257"/>
      <c r="I59" s="70"/>
    </row>
    <row r="60" spans="1:9" ht="12.75" customHeight="1" x14ac:dyDescent="0.25">
      <c r="A60" s="70"/>
      <c r="B60" s="255"/>
      <c r="C60" s="256"/>
      <c r="D60" s="257"/>
      <c r="E60" s="9"/>
      <c r="F60" s="255"/>
      <c r="G60" s="256"/>
      <c r="H60" s="257"/>
      <c r="I60" s="70"/>
    </row>
    <row r="61" spans="1:9" x14ac:dyDescent="0.25">
      <c r="A61" s="70"/>
      <c r="B61" s="255"/>
      <c r="C61" s="256"/>
      <c r="D61" s="257"/>
      <c r="E61" s="9"/>
      <c r="F61" s="255"/>
      <c r="G61" s="256"/>
      <c r="H61" s="257"/>
      <c r="I61" s="70"/>
    </row>
    <row r="62" spans="1:9" x14ac:dyDescent="0.25">
      <c r="A62" s="70"/>
      <c r="B62" s="255"/>
      <c r="C62" s="256"/>
      <c r="D62" s="257"/>
      <c r="E62" s="9"/>
      <c r="F62" s="255"/>
      <c r="G62" s="256"/>
      <c r="H62" s="257"/>
      <c r="I62" s="70"/>
    </row>
    <row r="63" spans="1:9" x14ac:dyDescent="0.25">
      <c r="A63" s="70"/>
      <c r="B63" s="258"/>
      <c r="C63" s="259"/>
      <c r="D63" s="260"/>
      <c r="E63" s="9"/>
      <c r="F63" s="258"/>
      <c r="G63" s="259"/>
      <c r="H63" s="260"/>
      <c r="I63" s="70"/>
    </row>
  </sheetData>
  <sheetProtection password="C7E2" sheet="1"/>
  <mergeCells count="6">
    <mergeCell ref="A2:I2"/>
    <mergeCell ref="B25:D30"/>
    <mergeCell ref="F25:H30"/>
    <mergeCell ref="A35:I35"/>
    <mergeCell ref="B58:D63"/>
    <mergeCell ref="F58:H6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Footer>&amp;CProgram za izračun rezultata i provedbu natjecanja u disciplini “lov šarana”&amp;R&amp;D  &amp;T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15299-003E-44D6-8838-9F810B37CA0A}">
  <sheetPr codeName="Sheet8">
    <tabColor rgb="FF92D050"/>
  </sheetPr>
  <dimension ref="A1:I63"/>
  <sheetViews>
    <sheetView showGridLines="0" showRowColHeaders="0" workbookViewId="0">
      <selection activeCell="E4" sqref="E4"/>
    </sheetView>
  </sheetViews>
  <sheetFormatPr defaultColWidth="9.140625" defaultRowHeight="15" x14ac:dyDescent="0.25"/>
  <cols>
    <col min="1" max="8" width="9.7109375" style="72" customWidth="1"/>
    <col min="9" max="9" width="12.7109375" style="72" customWidth="1"/>
    <col min="10" max="16384" width="9.140625" style="72"/>
  </cols>
  <sheetData>
    <row r="1" spans="1:9" ht="12.75" customHeight="1" x14ac:dyDescent="0.25">
      <c r="A1" s="70"/>
      <c r="B1" s="70"/>
      <c r="C1" s="70"/>
      <c r="D1" s="70"/>
      <c r="E1" s="70"/>
      <c r="F1" s="70"/>
      <c r="G1" s="70"/>
      <c r="H1" s="71" t="s">
        <v>4</v>
      </c>
      <c r="I1" s="70"/>
    </row>
    <row r="2" spans="1:9" ht="19.5" customHeight="1" x14ac:dyDescent="0.25">
      <c r="A2" s="251" t="str">
        <f>IF(ISTEXT('Organizacija natjecanja'!F2)=TRUE,'Organizacija natjecanja'!F2,"")</f>
        <v>1.KOLO KUP SSRDMŽ LOV ŠARANA 2025</v>
      </c>
      <c r="B2" s="251"/>
      <c r="C2" s="251"/>
      <c r="D2" s="251"/>
      <c r="E2" s="251"/>
      <c r="F2" s="251"/>
      <c r="G2" s="251"/>
      <c r="H2" s="251"/>
      <c r="I2" s="251"/>
    </row>
    <row r="3" spans="1:9" ht="12.75" customHeight="1" x14ac:dyDescent="0.25">
      <c r="A3" s="70"/>
      <c r="B3" s="70"/>
      <c r="C3" s="70"/>
      <c r="D3" s="70"/>
      <c r="E3" s="70"/>
      <c r="F3" s="70"/>
      <c r="G3" s="70"/>
      <c r="H3" s="70"/>
      <c r="I3" s="70"/>
    </row>
    <row r="4" spans="1:9" ht="12.75" customHeight="1" x14ac:dyDescent="0.25">
      <c r="A4" s="9"/>
      <c r="B4" s="9"/>
      <c r="C4" s="9"/>
      <c r="D4" s="9"/>
      <c r="E4" s="69" t="str">
        <f>IF(ISTEXT('Organizacija natjecanja'!F5)=TRUE,'Organizacija natjecanja'!F5,"")</f>
        <v>Goričan 11-13.4.2025</v>
      </c>
      <c r="F4" s="9"/>
      <c r="G4" s="9"/>
      <c r="H4" s="9"/>
      <c r="I4" s="9"/>
    </row>
    <row r="5" spans="1:9" ht="12.75" customHeight="1" x14ac:dyDescent="0.25">
      <c r="A5" s="70"/>
      <c r="B5" s="70"/>
      <c r="C5" s="70"/>
      <c r="D5" s="9"/>
      <c r="E5" s="9"/>
      <c r="F5" s="9"/>
      <c r="G5" s="9"/>
      <c r="H5" s="73"/>
      <c r="I5" s="70"/>
    </row>
    <row r="6" spans="1:9" ht="12.75" customHeight="1" x14ac:dyDescent="0.25">
      <c r="A6" s="70"/>
      <c r="B6" s="70"/>
      <c r="C6" s="70"/>
      <c r="D6" s="74"/>
      <c r="E6" s="74"/>
      <c r="F6" s="74"/>
      <c r="G6" s="74"/>
      <c r="H6" s="70"/>
      <c r="I6" s="70"/>
    </row>
    <row r="7" spans="1:9" ht="13.5" customHeight="1" x14ac:dyDescent="0.25">
      <c r="A7" s="70"/>
      <c r="B7" s="70"/>
      <c r="C7" s="70"/>
      <c r="D7" s="74"/>
      <c r="E7" s="75" t="s">
        <v>5</v>
      </c>
      <c r="F7" s="74"/>
      <c r="G7" s="74"/>
      <c r="H7" s="70"/>
      <c r="I7" s="70"/>
    </row>
    <row r="8" spans="1:9" ht="12.75" customHeight="1" x14ac:dyDescent="0.25">
      <c r="A8" s="70"/>
      <c r="B8" s="70"/>
      <c r="C8" s="70"/>
      <c r="D8" s="74"/>
      <c r="E8" s="74"/>
      <c r="F8" s="74"/>
      <c r="G8" s="74"/>
      <c r="H8" s="70"/>
      <c r="I8" s="70"/>
    </row>
    <row r="9" spans="1:9" ht="12.75" customHeight="1" x14ac:dyDescent="0.25">
      <c r="A9" s="70"/>
      <c r="B9" s="70"/>
      <c r="C9" s="70"/>
      <c r="D9" s="74"/>
      <c r="E9" s="74"/>
      <c r="F9" s="74"/>
      <c r="G9" s="74"/>
      <c r="H9" s="70"/>
      <c r="I9" s="70"/>
    </row>
    <row r="10" spans="1:9" ht="12.75" customHeight="1" x14ac:dyDescent="0.25">
      <c r="A10" s="70"/>
      <c r="B10" s="76" t="s">
        <v>6</v>
      </c>
      <c r="C10" s="77"/>
      <c r="D10" s="77"/>
      <c r="E10" s="77"/>
      <c r="F10" s="77"/>
      <c r="G10" s="77"/>
      <c r="H10" s="77"/>
      <c r="I10" s="70"/>
    </row>
    <row r="11" spans="1:9" ht="12.75" customHeight="1" x14ac:dyDescent="0.25">
      <c r="A11" s="70"/>
      <c r="B11" s="76"/>
      <c r="C11" s="76"/>
      <c r="D11" s="76"/>
      <c r="E11" s="76"/>
      <c r="F11" s="76"/>
      <c r="G11" s="76"/>
      <c r="H11" s="76"/>
      <c r="I11" s="70"/>
    </row>
    <row r="12" spans="1:9" ht="12.75" customHeight="1" x14ac:dyDescent="0.25">
      <c r="A12" s="70"/>
      <c r="B12" s="76"/>
      <c r="C12" s="76"/>
      <c r="D12" s="76"/>
      <c r="E12" s="76"/>
      <c r="F12" s="76"/>
      <c r="G12" s="76"/>
      <c r="H12" s="76"/>
      <c r="I12" s="70"/>
    </row>
    <row r="13" spans="1:9" ht="12.75" customHeight="1" x14ac:dyDescent="0.25">
      <c r="A13" s="70"/>
      <c r="B13" s="78" t="s">
        <v>7</v>
      </c>
      <c r="C13" s="78"/>
      <c r="D13" s="77"/>
      <c r="E13" s="77"/>
      <c r="F13" s="77"/>
      <c r="G13" s="77"/>
      <c r="H13" s="77"/>
      <c r="I13" s="70"/>
    </row>
    <row r="14" spans="1:9" ht="12.75" customHeight="1" x14ac:dyDescent="0.25">
      <c r="A14" s="70"/>
      <c r="B14" s="78"/>
      <c r="C14" s="78"/>
      <c r="D14" s="76"/>
      <c r="E14" s="76"/>
      <c r="F14" s="76"/>
      <c r="G14" s="76"/>
      <c r="H14" s="76"/>
      <c r="I14" s="70"/>
    </row>
    <row r="15" spans="1:9" ht="12.75" customHeight="1" x14ac:dyDescent="0.25">
      <c r="A15" s="70"/>
      <c r="B15" s="78"/>
      <c r="C15" s="78"/>
      <c r="D15" s="76"/>
      <c r="E15" s="76"/>
      <c r="F15" s="76"/>
      <c r="G15" s="76"/>
      <c r="H15" s="76"/>
      <c r="I15" s="70"/>
    </row>
    <row r="16" spans="1:9" ht="12.75" customHeight="1" x14ac:dyDescent="0.25">
      <c r="A16" s="70"/>
      <c r="B16" s="78" t="s">
        <v>16</v>
      </c>
      <c r="C16" s="78"/>
      <c r="D16" s="77"/>
      <c r="E16" s="77"/>
      <c r="F16" s="77"/>
      <c r="G16" s="77"/>
      <c r="H16" s="77"/>
      <c r="I16" s="70"/>
    </row>
    <row r="17" spans="1:9" ht="12.75" customHeight="1" x14ac:dyDescent="0.25">
      <c r="A17" s="70"/>
      <c r="B17" s="78"/>
      <c r="C17" s="78"/>
      <c r="D17" s="76"/>
      <c r="E17" s="76"/>
      <c r="F17" s="76"/>
      <c r="G17" s="76"/>
      <c r="H17" s="76"/>
      <c r="I17" s="70"/>
    </row>
    <row r="18" spans="1:9" ht="12.75" customHeight="1" x14ac:dyDescent="0.25">
      <c r="A18" s="70"/>
      <c r="B18" s="78"/>
      <c r="C18" s="78"/>
      <c r="D18" s="76"/>
      <c r="E18" s="76"/>
      <c r="F18" s="76"/>
      <c r="G18" s="76"/>
      <c r="H18" s="76"/>
      <c r="I18" s="70"/>
    </row>
    <row r="19" spans="1:9" ht="12.75" customHeight="1" x14ac:dyDescent="0.25">
      <c r="A19" s="70"/>
      <c r="B19" s="79" t="s">
        <v>8</v>
      </c>
      <c r="C19" s="79"/>
      <c r="D19" s="77"/>
      <c r="E19" s="77"/>
      <c r="F19" s="77"/>
      <c r="G19" s="77"/>
      <c r="H19" s="77"/>
      <c r="I19" s="70"/>
    </row>
    <row r="20" spans="1:9" ht="12.75" customHeight="1" x14ac:dyDescent="0.25">
      <c r="A20" s="70"/>
      <c r="B20" s="78"/>
      <c r="C20" s="78"/>
      <c r="D20" s="76"/>
      <c r="E20" s="76"/>
      <c r="F20" s="76"/>
      <c r="G20" s="76"/>
      <c r="H20" s="76"/>
      <c r="I20" s="70"/>
    </row>
    <row r="21" spans="1:9" ht="12.75" customHeight="1" x14ac:dyDescent="0.25">
      <c r="A21" s="70"/>
      <c r="B21" s="78"/>
      <c r="C21" s="78"/>
      <c r="D21" s="76"/>
      <c r="E21" s="76"/>
      <c r="F21" s="76"/>
      <c r="G21" s="76"/>
      <c r="H21" s="76"/>
      <c r="I21" s="70"/>
    </row>
    <row r="22" spans="1:9" ht="12.75" customHeight="1" x14ac:dyDescent="0.25">
      <c r="A22" s="70"/>
      <c r="B22" s="79" t="s">
        <v>88</v>
      </c>
      <c r="C22" s="79"/>
      <c r="D22" s="77"/>
      <c r="E22" s="77"/>
      <c r="F22" s="77"/>
      <c r="G22" s="77"/>
      <c r="H22" s="77"/>
      <c r="I22" s="70"/>
    </row>
    <row r="23" spans="1:9" ht="12.75" customHeight="1" x14ac:dyDescent="0.25">
      <c r="A23" s="70"/>
      <c r="B23" s="78"/>
      <c r="C23" s="78"/>
      <c r="D23" s="76"/>
      <c r="E23" s="76"/>
      <c r="F23" s="76"/>
      <c r="G23" s="76"/>
      <c r="H23" s="76"/>
      <c r="I23" s="70"/>
    </row>
    <row r="24" spans="1:9" ht="12.75" customHeight="1" x14ac:dyDescent="0.25">
      <c r="A24" s="70"/>
      <c r="B24" s="80"/>
      <c r="C24" s="80"/>
      <c r="D24" s="76"/>
      <c r="E24" s="76"/>
      <c r="F24" s="76"/>
      <c r="G24" s="76"/>
      <c r="H24" s="76"/>
      <c r="I24" s="70"/>
    </row>
    <row r="25" spans="1:9" ht="12.75" customHeight="1" x14ac:dyDescent="0.25">
      <c r="A25" s="70"/>
      <c r="B25" s="252" t="s">
        <v>9</v>
      </c>
      <c r="C25" s="253"/>
      <c r="D25" s="254"/>
      <c r="E25" s="76"/>
      <c r="F25" s="252" t="s">
        <v>10</v>
      </c>
      <c r="G25" s="253"/>
      <c r="H25" s="254"/>
      <c r="I25" s="70"/>
    </row>
    <row r="26" spans="1:9" ht="12.75" customHeight="1" x14ac:dyDescent="0.25">
      <c r="A26" s="70"/>
      <c r="B26" s="255"/>
      <c r="C26" s="256"/>
      <c r="D26" s="257"/>
      <c r="E26" s="9"/>
      <c r="F26" s="255"/>
      <c r="G26" s="256"/>
      <c r="H26" s="257"/>
      <c r="I26" s="70"/>
    </row>
    <row r="27" spans="1:9" ht="12.75" customHeight="1" x14ac:dyDescent="0.25">
      <c r="A27" s="70"/>
      <c r="B27" s="255"/>
      <c r="C27" s="256"/>
      <c r="D27" s="257"/>
      <c r="E27" s="9"/>
      <c r="F27" s="255"/>
      <c r="G27" s="256"/>
      <c r="H27" s="257"/>
      <c r="I27" s="70"/>
    </row>
    <row r="28" spans="1:9" ht="12.75" customHeight="1" x14ac:dyDescent="0.25">
      <c r="A28" s="70"/>
      <c r="B28" s="255"/>
      <c r="C28" s="256"/>
      <c r="D28" s="257"/>
      <c r="E28" s="9"/>
      <c r="F28" s="255"/>
      <c r="G28" s="256"/>
      <c r="H28" s="257"/>
      <c r="I28" s="70"/>
    </row>
    <row r="29" spans="1:9" ht="12.75" customHeight="1" x14ac:dyDescent="0.25">
      <c r="A29" s="70"/>
      <c r="B29" s="255"/>
      <c r="C29" s="256"/>
      <c r="D29" s="257"/>
      <c r="E29" s="9"/>
      <c r="F29" s="255"/>
      <c r="G29" s="256"/>
      <c r="H29" s="257"/>
      <c r="I29" s="70"/>
    </row>
    <row r="30" spans="1:9" ht="12.75" customHeight="1" x14ac:dyDescent="0.25">
      <c r="A30" s="70"/>
      <c r="B30" s="258"/>
      <c r="C30" s="259"/>
      <c r="D30" s="260"/>
      <c r="E30" s="9"/>
      <c r="F30" s="258"/>
      <c r="G30" s="259"/>
      <c r="H30" s="260"/>
      <c r="I30" s="70"/>
    </row>
    <row r="31" spans="1:9" ht="12.75" customHeight="1" x14ac:dyDescent="0.25">
      <c r="A31" s="70"/>
      <c r="B31" s="81"/>
      <c r="C31" s="81"/>
      <c r="D31" s="81"/>
      <c r="E31" s="9"/>
      <c r="F31" s="81"/>
      <c r="G31" s="81"/>
      <c r="H31" s="81"/>
      <c r="I31" s="70"/>
    </row>
    <row r="32" spans="1:9" ht="12.75" customHeight="1" x14ac:dyDescent="0.25">
      <c r="A32" s="70"/>
      <c r="B32" s="81"/>
      <c r="C32" s="81"/>
      <c r="D32" s="81"/>
      <c r="E32" s="9"/>
      <c r="F32" s="81"/>
      <c r="G32" s="81"/>
      <c r="H32" s="81"/>
      <c r="I32" s="70"/>
    </row>
    <row r="33" spans="1:9" ht="12.75" customHeight="1" x14ac:dyDescent="0.25">
      <c r="A33" s="70"/>
      <c r="B33" s="81"/>
      <c r="C33" s="81"/>
      <c r="D33" s="81"/>
      <c r="E33" s="9"/>
      <c r="F33" s="81"/>
      <c r="G33" s="81"/>
      <c r="H33" s="81"/>
      <c r="I33" s="70"/>
    </row>
    <row r="34" spans="1:9" ht="12.75" customHeight="1" x14ac:dyDescent="0.25">
      <c r="A34" s="70"/>
      <c r="B34" s="81"/>
      <c r="C34" s="81"/>
      <c r="D34" s="81"/>
      <c r="E34" s="9"/>
      <c r="F34" s="81"/>
      <c r="G34" s="81"/>
      <c r="H34" s="81"/>
      <c r="I34" s="70"/>
    </row>
    <row r="35" spans="1:9" ht="12.75" customHeight="1" x14ac:dyDescent="0.25">
      <c r="A35" s="70"/>
      <c r="B35" s="81"/>
      <c r="C35" s="81"/>
      <c r="D35" s="81"/>
      <c r="E35" s="9"/>
      <c r="F35" s="81"/>
      <c r="G35" s="81"/>
      <c r="H35" s="81"/>
      <c r="I35" s="70"/>
    </row>
    <row r="36" spans="1:9" ht="4.9000000000000004" customHeight="1" x14ac:dyDescent="0.25">
      <c r="A36" s="70"/>
      <c r="B36" s="81"/>
      <c r="C36" s="81"/>
      <c r="D36" s="81"/>
      <c r="E36" s="9"/>
      <c r="F36" s="81"/>
      <c r="G36" s="81"/>
      <c r="H36" s="81"/>
      <c r="I36" s="70"/>
    </row>
    <row r="37" spans="1:9" ht="21" customHeight="1" x14ac:dyDescent="0.3">
      <c r="A37" s="10"/>
      <c r="B37" s="10"/>
      <c r="C37" s="10"/>
      <c r="D37" s="10"/>
      <c r="E37" s="110" t="s">
        <v>63</v>
      </c>
      <c r="F37" s="10"/>
      <c r="G37" s="10"/>
      <c r="H37" s="10"/>
      <c r="I37" s="10"/>
    </row>
    <row r="38" spans="1:9" ht="12.75" customHeight="1" x14ac:dyDescent="0.25">
      <c r="A38" s="10"/>
      <c r="B38" s="10"/>
      <c r="C38" s="10"/>
      <c r="D38" s="10"/>
      <c r="E38" s="84"/>
      <c r="F38" s="10"/>
      <c r="G38" s="10"/>
      <c r="H38" s="10"/>
      <c r="I38" s="10"/>
    </row>
    <row r="39" spans="1:9" ht="19.5" customHeight="1" x14ac:dyDescent="0.25">
      <c r="A39" s="111" t="s">
        <v>89</v>
      </c>
      <c r="B39" s="84"/>
      <c r="C39" s="45"/>
      <c r="D39" s="10"/>
      <c r="E39" s="45"/>
      <c r="F39" s="10"/>
      <c r="G39" s="10"/>
      <c r="H39" s="10"/>
      <c r="I39" s="10"/>
    </row>
    <row r="40" spans="1:9" ht="12.75" customHeight="1" x14ac:dyDescent="0.25">
      <c r="A40" s="111" t="s">
        <v>90</v>
      </c>
      <c r="B40" s="10"/>
      <c r="C40" s="10"/>
      <c r="D40" s="10"/>
      <c r="E40" s="10"/>
      <c r="F40" s="10"/>
      <c r="G40" s="10"/>
      <c r="H40" s="45"/>
      <c r="I40" s="10"/>
    </row>
    <row r="41" spans="1:9" ht="12.75" customHeight="1" x14ac:dyDescent="0.25">
      <c r="A41" s="112" t="s">
        <v>64</v>
      </c>
      <c r="B41" s="10"/>
      <c r="C41" s="10"/>
      <c r="D41" s="10"/>
      <c r="E41" s="10"/>
      <c r="F41" s="10"/>
      <c r="G41" s="10"/>
      <c r="H41" s="85"/>
      <c r="I41" s="10"/>
    </row>
    <row r="42" spans="1:9" ht="12.75" customHeight="1" x14ac:dyDescent="0.25">
      <c r="A42" s="112" t="s">
        <v>65</v>
      </c>
      <c r="B42" s="10"/>
      <c r="C42" s="10"/>
      <c r="D42" s="10"/>
      <c r="E42" s="10"/>
      <c r="F42" s="10"/>
      <c r="G42" s="10"/>
      <c r="H42" s="10"/>
      <c r="I42" s="10"/>
    </row>
    <row r="43" spans="1:9" ht="12.75" customHeight="1" x14ac:dyDescent="0.3">
      <c r="A43" s="112" t="s">
        <v>66</v>
      </c>
      <c r="B43" s="52"/>
      <c r="C43" s="52"/>
      <c r="D43" s="52"/>
      <c r="E43" s="86"/>
      <c r="F43" s="87"/>
      <c r="G43" s="86"/>
      <c r="H43" s="52"/>
      <c r="I43" s="52"/>
    </row>
    <row r="44" spans="1:9" ht="13.5" customHeight="1" x14ac:dyDescent="0.25">
      <c r="A44" s="112" t="s">
        <v>67</v>
      </c>
      <c r="B44" s="10"/>
      <c r="C44" s="10"/>
      <c r="D44" s="10"/>
      <c r="E44" s="84"/>
      <c r="F44" s="10"/>
      <c r="G44" s="10"/>
      <c r="H44" s="10"/>
      <c r="I44" s="10"/>
    </row>
    <row r="45" spans="1:9" ht="12.75" customHeight="1" x14ac:dyDescent="0.25">
      <c r="A45" s="112" t="s">
        <v>68</v>
      </c>
      <c r="B45" s="84"/>
      <c r="C45" s="84"/>
      <c r="D45" s="10"/>
      <c r="E45" s="84"/>
      <c r="F45" s="84"/>
      <c r="G45" s="88"/>
      <c r="H45" s="10"/>
      <c r="I45" s="10"/>
    </row>
    <row r="46" spans="1:9" ht="12.75" customHeight="1" x14ac:dyDescent="0.25">
      <c r="A46" s="112" t="s">
        <v>69</v>
      </c>
      <c r="B46" s="84"/>
      <c r="C46" s="84"/>
      <c r="D46" s="10"/>
      <c r="E46" s="84"/>
      <c r="F46" s="84"/>
      <c r="G46" s="85"/>
      <c r="H46" s="10"/>
      <c r="I46" s="10"/>
    </row>
    <row r="47" spans="1:9" ht="12.75" customHeight="1" x14ac:dyDescent="0.25">
      <c r="A47" s="112"/>
      <c r="B47" s="84"/>
      <c r="C47" s="84"/>
      <c r="D47" s="10"/>
      <c r="E47" s="84"/>
      <c r="F47" s="84"/>
      <c r="G47" s="10"/>
      <c r="H47" s="10"/>
      <c r="I47" s="10"/>
    </row>
    <row r="48" spans="1:9" ht="12.75" customHeight="1" x14ac:dyDescent="0.25">
      <c r="A48" s="113" t="s">
        <v>70</v>
      </c>
      <c r="B48" s="84"/>
      <c r="C48" s="84"/>
      <c r="D48" s="10"/>
      <c r="E48" s="84"/>
      <c r="F48" s="84"/>
      <c r="G48" s="88"/>
      <c r="H48" s="10"/>
      <c r="I48" s="10"/>
    </row>
    <row r="49" spans="1:9" ht="12.75" customHeight="1" x14ac:dyDescent="0.25">
      <c r="A49" s="113" t="s">
        <v>71</v>
      </c>
      <c r="B49" s="84"/>
      <c r="C49" s="84"/>
      <c r="D49" s="10"/>
      <c r="E49" s="84"/>
      <c r="F49" s="84"/>
      <c r="G49" s="10"/>
      <c r="H49" s="10"/>
      <c r="I49" s="10"/>
    </row>
    <row r="50" spans="1:9" ht="12.75" customHeight="1" x14ac:dyDescent="0.25">
      <c r="A50" s="113" t="s">
        <v>72</v>
      </c>
      <c r="B50" s="84"/>
      <c r="C50" s="84"/>
      <c r="D50" s="10"/>
      <c r="E50" s="84"/>
      <c r="F50" s="84"/>
      <c r="G50" s="88"/>
      <c r="H50" s="45"/>
      <c r="I50" s="10"/>
    </row>
    <row r="51" spans="1:9" x14ac:dyDescent="0.25">
      <c r="A51" s="10"/>
      <c r="B51" s="10"/>
      <c r="C51" s="10"/>
      <c r="D51" s="10"/>
      <c r="E51" s="10"/>
      <c r="F51" s="10"/>
      <c r="G51" s="10"/>
      <c r="H51" s="10"/>
      <c r="I51" s="10"/>
    </row>
    <row r="52" spans="1:9" x14ac:dyDescent="0.25">
      <c r="A52" s="114" t="s">
        <v>73</v>
      </c>
      <c r="B52" s="262" t="s">
        <v>74</v>
      </c>
      <c r="C52" s="262"/>
      <c r="D52" s="262"/>
      <c r="E52" s="89"/>
      <c r="F52" s="23"/>
      <c r="G52" s="23"/>
      <c r="H52" s="23"/>
      <c r="I52" s="23"/>
    </row>
    <row r="53" spans="1:9" x14ac:dyDescent="0.25">
      <c r="A53" s="114"/>
      <c r="B53" s="114"/>
      <c r="C53" s="114"/>
      <c r="D53" s="114"/>
      <c r="E53" s="89"/>
      <c r="F53" s="23"/>
      <c r="G53" s="23"/>
      <c r="H53" s="23"/>
      <c r="I53" s="23"/>
    </row>
    <row r="54" spans="1:9" x14ac:dyDescent="0.25">
      <c r="A54" s="114" t="s">
        <v>75</v>
      </c>
      <c r="B54" s="112"/>
      <c r="C54" s="112"/>
      <c r="D54" s="112"/>
      <c r="E54" s="45"/>
      <c r="F54" s="23"/>
      <c r="G54" s="23"/>
      <c r="H54" s="23"/>
      <c r="I54" s="23"/>
    </row>
    <row r="55" spans="1:9" x14ac:dyDescent="0.25">
      <c r="A55" s="9"/>
      <c r="B55" s="112" t="s">
        <v>43</v>
      </c>
      <c r="C55" s="112"/>
      <c r="D55" s="112"/>
      <c r="E55" s="45"/>
      <c r="F55" s="23"/>
      <c r="G55" s="23"/>
      <c r="H55" s="23"/>
      <c r="I55" s="23"/>
    </row>
    <row r="56" spans="1:9" x14ac:dyDescent="0.25">
      <c r="A56" s="114" t="s">
        <v>76</v>
      </c>
      <c r="B56" s="112" t="s">
        <v>43</v>
      </c>
      <c r="C56" s="112"/>
      <c r="D56" s="112"/>
      <c r="E56" s="45"/>
      <c r="F56" s="23"/>
      <c r="G56" s="23"/>
      <c r="H56" s="23"/>
      <c r="I56" s="23"/>
    </row>
    <row r="57" spans="1:9" x14ac:dyDescent="0.25">
      <c r="A57" s="9"/>
      <c r="B57" s="261" t="s">
        <v>43</v>
      </c>
      <c r="C57" s="261"/>
      <c r="D57" s="261"/>
      <c r="E57" s="45"/>
      <c r="F57" s="23"/>
      <c r="G57" s="23"/>
      <c r="H57" s="23"/>
      <c r="I57" s="23"/>
    </row>
    <row r="58" spans="1:9" ht="15.75" x14ac:dyDescent="0.25">
      <c r="A58" s="114" t="s">
        <v>15</v>
      </c>
      <c r="B58" s="112" t="s">
        <v>43</v>
      </c>
      <c r="C58" s="112"/>
      <c r="D58" s="112"/>
      <c r="E58" s="91"/>
      <c r="F58" s="91"/>
      <c r="G58" s="91"/>
      <c r="H58" s="91"/>
      <c r="I58" s="91"/>
    </row>
    <row r="59" spans="1:9" x14ac:dyDescent="0.25">
      <c r="A59" s="9"/>
      <c r="B59" s="80"/>
      <c r="C59" s="80"/>
      <c r="D59" s="76"/>
      <c r="E59" s="76"/>
      <c r="F59" s="76"/>
      <c r="G59" s="76"/>
      <c r="H59" s="76"/>
      <c r="I59" s="70"/>
    </row>
    <row r="60" spans="1:9" ht="31.15" customHeight="1" x14ac:dyDescent="0.25">
      <c r="A60" s="115" t="s">
        <v>77</v>
      </c>
      <c r="B60" s="116"/>
      <c r="C60" s="116"/>
      <c r="D60" s="76"/>
      <c r="E60" s="76"/>
      <c r="F60" s="76"/>
      <c r="G60" s="76"/>
      <c r="H60" s="76"/>
      <c r="I60" s="70"/>
    </row>
    <row r="61" spans="1:9" x14ac:dyDescent="0.25">
      <c r="A61" s="70"/>
      <c r="B61" s="78"/>
      <c r="C61" s="78"/>
      <c r="D61" s="76"/>
      <c r="E61" s="76"/>
      <c r="F61" s="76"/>
      <c r="G61" s="76"/>
      <c r="H61" s="76"/>
      <c r="I61" s="70"/>
    </row>
    <row r="62" spans="1:9" ht="15" customHeight="1" x14ac:dyDescent="0.25">
      <c r="A62" s="70"/>
      <c r="B62" s="90"/>
      <c r="C62" s="90"/>
      <c r="D62" s="90"/>
      <c r="E62" s="76"/>
      <c r="F62" s="90"/>
      <c r="G62" s="90"/>
      <c r="H62" s="90"/>
      <c r="I62" s="70"/>
    </row>
    <row r="63" spans="1:9" x14ac:dyDescent="0.25">
      <c r="A63" s="70"/>
      <c r="B63" s="90"/>
      <c r="C63" s="90"/>
      <c r="D63" s="90"/>
      <c r="E63" s="9"/>
      <c r="F63" s="90"/>
      <c r="G63" s="90"/>
      <c r="H63" s="90"/>
      <c r="I63" s="70"/>
    </row>
  </sheetData>
  <sheetProtection password="C7E2" sheet="1"/>
  <mergeCells count="5">
    <mergeCell ref="B57:D57"/>
    <mergeCell ref="A2:I2"/>
    <mergeCell ref="B25:D30"/>
    <mergeCell ref="F25:H30"/>
    <mergeCell ref="B52:D5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4" orientation="portrait" verticalDpi="0" r:id="rId1"/>
  <headerFooter>
    <oddFooter>&amp;CProgram za izračun rezultata i provedbu natjecanja u disciplini “lov šarana”&amp;R&amp;D  &amp;T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65DAC-B6C3-47C4-8DAA-22B26E64DA2D}">
  <sheetPr codeName="Sheet3">
    <tabColor rgb="FFFF0000"/>
    <pageSetUpPr fitToPage="1"/>
  </sheetPr>
  <dimension ref="A1:H26"/>
  <sheetViews>
    <sheetView showRowColHeaders="0" workbookViewId="0">
      <selection activeCell="A2" sqref="A2:F7"/>
    </sheetView>
  </sheetViews>
  <sheetFormatPr defaultColWidth="8.85546875" defaultRowHeight="15" x14ac:dyDescent="0.25"/>
  <cols>
    <col min="1" max="2" width="15.140625" style="1" customWidth="1"/>
    <col min="3" max="3" width="28.85546875" style="1" customWidth="1"/>
    <col min="4" max="4" width="29" style="1" customWidth="1"/>
    <col min="5" max="7" width="28.85546875" style="1" customWidth="1"/>
    <col min="8" max="16384" width="8.85546875" style="1"/>
  </cols>
  <sheetData>
    <row r="1" spans="1:8" ht="31.15" customHeight="1" x14ac:dyDescent="0.25">
      <c r="A1" s="4" t="s">
        <v>11</v>
      </c>
      <c r="B1" s="5" t="s">
        <v>12</v>
      </c>
      <c r="C1" s="6" t="s">
        <v>13</v>
      </c>
      <c r="D1" s="6" t="s">
        <v>14</v>
      </c>
      <c r="E1" s="6" t="s">
        <v>14</v>
      </c>
      <c r="F1" s="6" t="s">
        <v>15</v>
      </c>
      <c r="G1" s="6" t="s">
        <v>62</v>
      </c>
      <c r="H1" s="82">
        <f>IF(ISTEXT(C2)=TRUE,COUNTA(C2:C26),"")</f>
        <v>6</v>
      </c>
    </row>
    <row r="2" spans="1:8" ht="22.15" customHeight="1" x14ac:dyDescent="0.25">
      <c r="A2" s="7">
        <v>1</v>
      </c>
      <c r="B2" s="8">
        <v>1</v>
      </c>
      <c r="C2" s="2" t="s">
        <v>123</v>
      </c>
      <c r="D2" s="3" t="s">
        <v>138</v>
      </c>
      <c r="E2" s="3" t="s">
        <v>124</v>
      </c>
      <c r="F2" s="3" t="s">
        <v>125</v>
      </c>
      <c r="G2" s="3"/>
    </row>
    <row r="3" spans="1:8" ht="22.15" customHeight="1" x14ac:dyDescent="0.25">
      <c r="A3" s="7">
        <v>2</v>
      </c>
      <c r="B3" s="8">
        <v>2</v>
      </c>
      <c r="C3" s="2" t="s">
        <v>120</v>
      </c>
      <c r="D3" s="3" t="s">
        <v>121</v>
      </c>
      <c r="E3" s="3" t="s">
        <v>122</v>
      </c>
      <c r="F3" s="3" t="s">
        <v>135</v>
      </c>
      <c r="G3" s="3"/>
    </row>
    <row r="4" spans="1:8" ht="22.15" customHeight="1" x14ac:dyDescent="0.25">
      <c r="A4" s="7">
        <v>3</v>
      </c>
      <c r="B4" s="8">
        <v>4</v>
      </c>
      <c r="C4" s="2" t="s">
        <v>126</v>
      </c>
      <c r="D4" s="3" t="s">
        <v>127</v>
      </c>
      <c r="E4" s="3" t="s">
        <v>128</v>
      </c>
      <c r="F4" s="3" t="s">
        <v>136</v>
      </c>
      <c r="G4" s="3"/>
    </row>
    <row r="5" spans="1:8" ht="22.15" customHeight="1" x14ac:dyDescent="0.25">
      <c r="A5" s="7">
        <v>4</v>
      </c>
      <c r="B5" s="8">
        <v>3</v>
      </c>
      <c r="C5" s="2" t="s">
        <v>129</v>
      </c>
      <c r="D5" s="3" t="s">
        <v>130</v>
      </c>
      <c r="E5" s="3" t="s">
        <v>131</v>
      </c>
      <c r="F5" s="3"/>
      <c r="G5" s="3"/>
    </row>
    <row r="6" spans="1:8" ht="22.15" customHeight="1" x14ac:dyDescent="0.25">
      <c r="A6" s="7">
        <v>5</v>
      </c>
      <c r="B6" s="8">
        <v>5</v>
      </c>
      <c r="C6" s="2" t="s">
        <v>132</v>
      </c>
      <c r="D6" s="3" t="s">
        <v>133</v>
      </c>
      <c r="E6" s="3" t="s">
        <v>134</v>
      </c>
      <c r="F6" s="3"/>
      <c r="G6" s="3"/>
    </row>
    <row r="7" spans="1:8" ht="22.15" customHeight="1" x14ac:dyDescent="0.25">
      <c r="A7" s="7">
        <v>6</v>
      </c>
      <c r="B7" s="8">
        <v>6</v>
      </c>
      <c r="C7" s="2" t="s">
        <v>116</v>
      </c>
      <c r="D7" s="3" t="s">
        <v>117</v>
      </c>
      <c r="E7" s="3" t="s">
        <v>118</v>
      </c>
      <c r="F7" s="3" t="s">
        <v>119</v>
      </c>
      <c r="G7" s="3"/>
    </row>
    <row r="8" spans="1:8" ht="22.15" customHeight="1" x14ac:dyDescent="0.25">
      <c r="A8" s="7"/>
      <c r="B8" s="8"/>
      <c r="C8" s="2"/>
      <c r="D8" s="3"/>
      <c r="E8" s="3"/>
      <c r="F8" s="3"/>
      <c r="G8" s="3"/>
    </row>
    <row r="9" spans="1:8" ht="22.15" customHeight="1" x14ac:dyDescent="0.25">
      <c r="A9" s="7"/>
      <c r="B9" s="8"/>
      <c r="C9" s="2"/>
      <c r="D9" s="3"/>
      <c r="E9" s="3"/>
      <c r="F9" s="3"/>
      <c r="G9" s="3"/>
    </row>
    <row r="10" spans="1:8" ht="22.15" customHeight="1" x14ac:dyDescent="0.25">
      <c r="A10" s="7"/>
      <c r="B10" s="8"/>
      <c r="C10" s="2"/>
      <c r="D10" s="3"/>
      <c r="E10" s="3"/>
      <c r="F10" s="3"/>
      <c r="G10" s="3"/>
    </row>
    <row r="11" spans="1:8" ht="22.15" customHeight="1" x14ac:dyDescent="0.25">
      <c r="A11" s="7"/>
      <c r="B11" s="8"/>
      <c r="C11" s="2"/>
      <c r="D11" s="3"/>
      <c r="E11" s="3"/>
      <c r="F11" s="3"/>
      <c r="G11" s="3"/>
    </row>
    <row r="12" spans="1:8" ht="22.15" customHeight="1" x14ac:dyDescent="0.25">
      <c r="A12" s="7"/>
      <c r="B12" s="8"/>
      <c r="C12" s="2"/>
      <c r="D12" s="3"/>
      <c r="E12" s="3"/>
      <c r="F12" s="3"/>
      <c r="G12" s="3"/>
    </row>
    <row r="13" spans="1:8" ht="22.15" customHeight="1" x14ac:dyDescent="0.25">
      <c r="A13" s="7"/>
      <c r="B13" s="8"/>
      <c r="C13" s="2"/>
      <c r="D13" s="3"/>
      <c r="E13" s="3"/>
      <c r="F13" s="3"/>
      <c r="G13" s="3"/>
    </row>
    <row r="14" spans="1:8" ht="22.15" customHeight="1" x14ac:dyDescent="0.25">
      <c r="A14" s="7"/>
      <c r="B14" s="8"/>
      <c r="C14" s="2"/>
      <c r="D14" s="3"/>
      <c r="E14" s="3"/>
      <c r="F14" s="3"/>
      <c r="G14" s="3"/>
    </row>
    <row r="15" spans="1:8" ht="22.15" customHeight="1" x14ac:dyDescent="0.25">
      <c r="A15" s="7"/>
      <c r="B15" s="8"/>
      <c r="C15" s="2"/>
      <c r="D15" s="3"/>
      <c r="E15" s="3"/>
      <c r="F15" s="3"/>
      <c r="G15" s="3"/>
    </row>
    <row r="16" spans="1:8" ht="22.15" customHeight="1" x14ac:dyDescent="0.25">
      <c r="A16" s="7"/>
      <c r="B16" s="8"/>
      <c r="C16" s="2"/>
      <c r="D16" s="3"/>
      <c r="E16" s="3"/>
      <c r="F16" s="3"/>
      <c r="G16" s="3"/>
    </row>
    <row r="17" spans="1:7" ht="22.15" customHeight="1" x14ac:dyDescent="0.25">
      <c r="A17" s="7"/>
      <c r="B17" s="8"/>
      <c r="C17" s="2"/>
      <c r="D17" s="3"/>
      <c r="E17" s="3"/>
      <c r="F17" s="3"/>
      <c r="G17" s="3"/>
    </row>
    <row r="18" spans="1:7" ht="22.15" customHeight="1" x14ac:dyDescent="0.25">
      <c r="A18" s="7"/>
      <c r="B18" s="8"/>
      <c r="C18" s="2"/>
      <c r="D18" s="3"/>
      <c r="E18" s="3"/>
      <c r="F18" s="3"/>
      <c r="G18"/>
    </row>
    <row r="19" spans="1:7" ht="22.15" customHeight="1" x14ac:dyDescent="0.25">
      <c r="A19" s="7"/>
      <c r="B19" s="8"/>
      <c r="C19" s="2"/>
      <c r="D19" s="3"/>
      <c r="E19" s="3"/>
      <c r="F19" s="3"/>
      <c r="G19" s="3"/>
    </row>
    <row r="20" spans="1:7" ht="22.15" customHeight="1" x14ac:dyDescent="0.25">
      <c r="A20" s="122"/>
      <c r="B20" s="120"/>
      <c r="C20" s="121"/>
      <c r="D20" s="119"/>
      <c r="E20" s="119"/>
      <c r="F20" s="119"/>
    </row>
    <row r="21" spans="1:7" ht="22.15" customHeight="1" x14ac:dyDescent="0.25">
      <c r="A21" s="122"/>
      <c r="B21" s="120"/>
      <c r="C21" s="121"/>
      <c r="D21" s="119"/>
      <c r="E21" s="119"/>
      <c r="F21" s="119"/>
    </row>
    <row r="22" spans="1:7" ht="22.15" customHeight="1" x14ac:dyDescent="0.25">
      <c r="A22" s="122"/>
      <c r="B22" s="120"/>
      <c r="C22" s="121"/>
      <c r="D22" s="119"/>
      <c r="E22" s="119"/>
      <c r="F22" s="119"/>
    </row>
    <row r="23" spans="1:7" ht="22.15" customHeight="1" x14ac:dyDescent="0.25">
      <c r="A23" s="122"/>
      <c r="B23" s="120"/>
      <c r="C23" s="121"/>
      <c r="D23" s="119"/>
      <c r="E23" s="119"/>
      <c r="F23" s="119"/>
    </row>
    <row r="24" spans="1:7" ht="22.15" customHeight="1" x14ac:dyDescent="0.25">
      <c r="A24" s="122"/>
      <c r="B24" s="120"/>
      <c r="C24" s="121"/>
      <c r="D24" s="119"/>
      <c r="E24" s="119"/>
      <c r="F24" s="119"/>
    </row>
    <row r="25" spans="1:7" ht="22.15" customHeight="1" x14ac:dyDescent="0.25">
      <c r="A25" s="122"/>
      <c r="B25" s="120"/>
      <c r="C25" s="121"/>
      <c r="D25" s="119"/>
      <c r="E25" s="119"/>
      <c r="F25" s="119"/>
    </row>
    <row r="26" spans="1:7" ht="22.15" customHeight="1" x14ac:dyDescent="0.25">
      <c r="A26" s="122"/>
      <c r="B26" s="120"/>
      <c r="C26" s="121"/>
      <c r="D26" s="119"/>
      <c r="E26" s="119"/>
      <c r="F26" s="119"/>
    </row>
  </sheetData>
  <printOptions horizontalCentered="1" verticalCentered="1"/>
  <pageMargins left="0.70866141732283472" right="0.70866141732283472" top="0.74803149606299213" bottom="0.74803149606299213" header="0.51181102362204722" footer="0.51181102362204722"/>
  <pageSetup paperSize="9" scale="74" orientation="landscape" r:id="rId1"/>
  <headerFooter>
    <oddHeader>&amp;C&amp;"Arial,Bold"&amp;20&amp;A &amp;F</oddHeader>
    <oddFooter>&amp;CProgram za izračun rezultata i provedbu natjecanja u disciplini “lov šarana”&amp;R&amp;"Arial,Regular"&amp;16&amp;D  &amp;T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27B65-B44E-4C78-A1B7-17259D7FD584}">
  <sheetPr codeName="Sheet4">
    <tabColor rgb="FF92D050"/>
  </sheetPr>
  <dimension ref="A1:O989"/>
  <sheetViews>
    <sheetView showGridLines="0" showRowColHeaders="0" topLeftCell="A328" workbookViewId="0">
      <selection activeCell="K14" sqref="K14"/>
    </sheetView>
  </sheetViews>
  <sheetFormatPr defaultColWidth="9.140625" defaultRowHeight="15" customHeight="1" x14ac:dyDescent="0.25"/>
  <cols>
    <col min="1" max="1" width="5.28515625" style="155" customWidth="1"/>
    <col min="2" max="2" width="24.28515625" style="72" customWidth="1"/>
    <col min="3" max="6" width="17.7109375" style="72" customWidth="1"/>
    <col min="7" max="16384" width="9.140625" style="72"/>
  </cols>
  <sheetData>
    <row r="1" spans="1:9" ht="15" customHeight="1" x14ac:dyDescent="0.25">
      <c r="A1" s="127"/>
      <c r="B1" s="9"/>
      <c r="C1" s="9"/>
      <c r="D1" s="9"/>
      <c r="E1" s="126" t="s">
        <v>18</v>
      </c>
      <c r="F1" s="9"/>
    </row>
    <row r="2" spans="1:9" ht="15" customHeight="1" x14ac:dyDescent="0.3">
      <c r="A2" s="266" t="str">
        <f>IF(ISTEXT('Organizacija natjecanja'!$F$2)=TRUE,'Organizacija natjecanja'!$F$2,"")</f>
        <v>1.KOLO KUP SSRDMŽ LOV ŠARANA 2025</v>
      </c>
      <c r="B2" s="266"/>
      <c r="C2" s="266"/>
      <c r="D2" s="266"/>
      <c r="E2" s="266"/>
      <c r="F2" s="266"/>
    </row>
    <row r="3" spans="1:9" ht="15" customHeight="1" x14ac:dyDescent="0.25">
      <c r="A3" s="267" t="str">
        <f>IF(ISTEXT('Organizacija natjecanja'!$F$5)=TRUE,'Organizacija natjecanja'!$F$5,"")</f>
        <v>Goričan 11-13.4.2025</v>
      </c>
      <c r="B3" s="267"/>
      <c r="C3" s="267"/>
      <c r="D3" s="267"/>
      <c r="E3" s="267"/>
      <c r="F3" s="267"/>
    </row>
    <row r="4" spans="1:9" ht="15" customHeight="1" x14ac:dyDescent="0.25">
      <c r="A4" s="127"/>
      <c r="B4" s="127"/>
      <c r="C4" s="127"/>
      <c r="D4" s="127"/>
      <c r="E4" s="9"/>
      <c r="F4" s="127"/>
    </row>
    <row r="5" spans="1:9" ht="15" customHeight="1" x14ac:dyDescent="0.25">
      <c r="A5" s="268" t="s">
        <v>19</v>
      </c>
      <c r="B5" s="268"/>
      <c r="C5" s="268"/>
      <c r="D5" s="268"/>
      <c r="E5" s="268"/>
      <c r="F5" s="268"/>
    </row>
    <row r="6" spans="1:9" ht="15" customHeight="1" x14ac:dyDescent="0.25">
      <c r="A6" s="128"/>
      <c r="B6" s="128"/>
      <c r="C6" s="128"/>
      <c r="D6" s="128"/>
      <c r="E6" s="128"/>
      <c r="F6" s="128"/>
    </row>
    <row r="7" spans="1:9" ht="15" customHeight="1" x14ac:dyDescent="0.25">
      <c r="A7" s="269" t="str">
        <f>IF(ISTEXT('Prijava i izvlačenje brojeva'!$C$2)=TRUE,'Prijava i izvlačenje brojeva'!$C$2,"")</f>
        <v>Amur Nedelišće</v>
      </c>
      <c r="B7" s="269"/>
      <c r="C7" s="269"/>
      <c r="D7" s="269"/>
      <c r="E7" s="129" t="s">
        <v>20</v>
      </c>
      <c r="F7" s="129" t="s">
        <v>21</v>
      </c>
      <c r="G7" s="118"/>
    </row>
    <row r="8" spans="1:9" ht="15" customHeight="1" x14ac:dyDescent="0.25">
      <c r="A8" s="269"/>
      <c r="B8" s="269"/>
      <c r="C8" s="269"/>
      <c r="D8" s="269"/>
      <c r="E8" s="270">
        <f>IF(ISNUMBER('Prijava i izvlačenje brojeva'!$A$2)=TRUE,'Prijava i izvlačenje brojeva'!$A$2,"")</f>
        <v>1</v>
      </c>
      <c r="F8" s="272"/>
      <c r="G8" s="118"/>
    </row>
    <row r="9" spans="1:9" ht="15" customHeight="1" x14ac:dyDescent="0.25">
      <c r="A9" s="269" t="str">
        <f>IF(ISTEXT('Prijava i izvlačenje brojeva'!C2)=TRUE,VLOOKUP('Startne liste'!A7,'Prijava i izvlačenje brojeva'!$C$2:$F$26,2,FALSE),"")</f>
        <v>Gordan Novak</v>
      </c>
      <c r="B9" s="269"/>
      <c r="C9" s="269"/>
      <c r="D9" s="269"/>
      <c r="E9" s="271"/>
      <c r="F9" s="273"/>
      <c r="G9" s="118"/>
    </row>
    <row r="10" spans="1:9" ht="15" customHeight="1" x14ac:dyDescent="0.25">
      <c r="A10" s="269"/>
      <c r="B10" s="269"/>
      <c r="C10" s="269"/>
      <c r="D10" s="269"/>
      <c r="E10" s="271"/>
      <c r="F10" s="273"/>
      <c r="G10" s="118"/>
    </row>
    <row r="11" spans="1:9" ht="15" customHeight="1" x14ac:dyDescent="0.25">
      <c r="A11" s="269" t="str">
        <f>IF(ISTEXT('Prijava i izvlačenje brojeva'!C2)=TRUE,VLOOKUP('Startne liste'!A7,'Prijava i izvlačenje brojeva'!$C$2:$F$26,3,FALSE),"")</f>
        <v>Ivan Trupković</v>
      </c>
      <c r="B11" s="269"/>
      <c r="C11" s="269"/>
      <c r="D11" s="269"/>
      <c r="E11" s="271"/>
      <c r="F11" s="273"/>
    </row>
    <row r="12" spans="1:9" ht="15" customHeight="1" x14ac:dyDescent="0.25">
      <c r="A12" s="269"/>
      <c r="B12" s="269"/>
      <c r="C12" s="269"/>
      <c r="D12" s="269"/>
      <c r="E12" s="271"/>
      <c r="F12" s="273"/>
    </row>
    <row r="13" spans="1:9" ht="15" customHeight="1" x14ac:dyDescent="0.25">
      <c r="A13" s="264" t="s">
        <v>22</v>
      </c>
      <c r="B13" s="264" t="s">
        <v>23</v>
      </c>
      <c r="C13" s="264" t="s">
        <v>24</v>
      </c>
      <c r="D13" s="264" t="s">
        <v>25</v>
      </c>
      <c r="E13" s="264" t="s">
        <v>26</v>
      </c>
      <c r="F13" s="264" t="s">
        <v>27</v>
      </c>
    </row>
    <row r="14" spans="1:9" ht="15" customHeight="1" x14ac:dyDescent="0.25">
      <c r="A14" s="264"/>
      <c r="B14" s="264"/>
      <c r="C14" s="264"/>
      <c r="D14" s="264"/>
      <c r="E14" s="264"/>
      <c r="F14" s="264"/>
    </row>
    <row r="15" spans="1:9" ht="15" customHeight="1" x14ac:dyDescent="0.25">
      <c r="A15" s="265">
        <v>1</v>
      </c>
      <c r="B15" s="263"/>
      <c r="C15" s="263"/>
      <c r="D15" s="263"/>
      <c r="E15" s="263"/>
      <c r="F15" s="263"/>
    </row>
    <row r="16" spans="1:9" ht="15" customHeight="1" x14ac:dyDescent="0.25">
      <c r="A16" s="265"/>
      <c r="B16" s="263"/>
      <c r="C16" s="263"/>
      <c r="D16" s="263"/>
      <c r="E16" s="263"/>
      <c r="F16" s="263"/>
    </row>
    <row r="17" spans="1:6" ht="15" customHeight="1" x14ac:dyDescent="0.25">
      <c r="A17" s="265">
        <v>2</v>
      </c>
      <c r="B17" s="263"/>
      <c r="C17" s="263"/>
      <c r="D17" s="263"/>
      <c r="E17" s="263"/>
      <c r="F17" s="263"/>
    </row>
    <row r="18" spans="1:6" ht="15" customHeight="1" x14ac:dyDescent="0.25">
      <c r="A18" s="265"/>
      <c r="B18" s="263"/>
      <c r="C18" s="263"/>
      <c r="D18" s="263"/>
      <c r="E18" s="263"/>
      <c r="F18" s="263"/>
    </row>
    <row r="19" spans="1:6" ht="15" customHeight="1" x14ac:dyDescent="0.25">
      <c r="A19" s="265">
        <v>3</v>
      </c>
      <c r="B19" s="263"/>
      <c r="C19" s="263"/>
      <c r="D19" s="263"/>
      <c r="E19" s="263"/>
      <c r="F19" s="263"/>
    </row>
    <row r="20" spans="1:6" ht="15" customHeight="1" x14ac:dyDescent="0.25">
      <c r="A20" s="265"/>
      <c r="B20" s="263"/>
      <c r="C20" s="263"/>
      <c r="D20" s="263"/>
      <c r="E20" s="263"/>
      <c r="F20" s="263"/>
    </row>
    <row r="21" spans="1:6" ht="15" customHeight="1" x14ac:dyDescent="0.25">
      <c r="A21" s="265">
        <v>4</v>
      </c>
      <c r="B21" s="263"/>
      <c r="C21" s="263"/>
      <c r="D21" s="263"/>
      <c r="E21" s="263"/>
      <c r="F21" s="263"/>
    </row>
    <row r="22" spans="1:6" ht="15" customHeight="1" x14ac:dyDescent="0.25">
      <c r="A22" s="265"/>
      <c r="B22" s="263"/>
      <c r="C22" s="263"/>
      <c r="D22" s="263"/>
      <c r="E22" s="263"/>
      <c r="F22" s="263"/>
    </row>
    <row r="23" spans="1:6" ht="15" customHeight="1" x14ac:dyDescent="0.25">
      <c r="A23" s="265">
        <v>5</v>
      </c>
      <c r="B23" s="263"/>
      <c r="C23" s="263"/>
      <c r="D23" s="263"/>
      <c r="E23" s="263"/>
      <c r="F23" s="263"/>
    </row>
    <row r="24" spans="1:6" ht="15" customHeight="1" x14ac:dyDescent="0.25">
      <c r="A24" s="265"/>
      <c r="B24" s="263"/>
      <c r="C24" s="263"/>
      <c r="D24" s="263"/>
      <c r="E24" s="263"/>
      <c r="F24" s="263"/>
    </row>
    <row r="25" spans="1:6" ht="15" customHeight="1" x14ac:dyDescent="0.25">
      <c r="A25" s="265">
        <v>6</v>
      </c>
      <c r="B25" s="263"/>
      <c r="C25" s="263"/>
      <c r="D25" s="263"/>
      <c r="E25" s="263"/>
      <c r="F25" s="263"/>
    </row>
    <row r="26" spans="1:6" ht="15" customHeight="1" x14ac:dyDescent="0.25">
      <c r="A26" s="265"/>
      <c r="B26" s="263"/>
      <c r="C26" s="263"/>
      <c r="D26" s="263"/>
      <c r="E26" s="263"/>
      <c r="F26" s="263"/>
    </row>
    <row r="27" spans="1:6" ht="15" customHeight="1" x14ac:dyDescent="0.25">
      <c r="A27" s="265">
        <v>7</v>
      </c>
      <c r="B27" s="263"/>
      <c r="C27" s="263"/>
      <c r="D27" s="263"/>
      <c r="E27" s="263"/>
      <c r="F27" s="263"/>
    </row>
    <row r="28" spans="1:6" ht="15" customHeight="1" x14ac:dyDescent="0.25">
      <c r="A28" s="265"/>
      <c r="B28" s="263"/>
      <c r="C28" s="263"/>
      <c r="D28" s="263"/>
      <c r="E28" s="263"/>
      <c r="F28" s="263"/>
    </row>
    <row r="29" spans="1:6" ht="15" customHeight="1" x14ac:dyDescent="0.25">
      <c r="A29" s="265">
        <v>8</v>
      </c>
      <c r="B29" s="263"/>
      <c r="C29" s="263"/>
      <c r="D29" s="263"/>
      <c r="E29" s="263"/>
      <c r="F29" s="263"/>
    </row>
    <row r="30" spans="1:6" ht="15" customHeight="1" x14ac:dyDescent="0.25">
      <c r="A30" s="265"/>
      <c r="B30" s="263"/>
      <c r="C30" s="263"/>
      <c r="D30" s="263"/>
      <c r="E30" s="263"/>
      <c r="F30" s="263"/>
    </row>
    <row r="31" spans="1:6" ht="15" customHeight="1" x14ac:dyDescent="0.25">
      <c r="A31" s="265">
        <v>9</v>
      </c>
      <c r="B31" s="263"/>
      <c r="C31" s="263"/>
      <c r="D31" s="263"/>
      <c r="E31" s="263"/>
      <c r="F31" s="263"/>
    </row>
    <row r="32" spans="1:6" ht="15" customHeight="1" x14ac:dyDescent="0.25">
      <c r="A32" s="265"/>
      <c r="B32" s="263"/>
      <c r="C32" s="263"/>
      <c r="D32" s="263"/>
      <c r="E32" s="263"/>
      <c r="F32" s="263"/>
    </row>
    <row r="33" spans="1:6" ht="15" customHeight="1" x14ac:dyDescent="0.25">
      <c r="A33" s="265">
        <v>10</v>
      </c>
      <c r="B33" s="263"/>
      <c r="C33" s="263"/>
      <c r="D33" s="263"/>
      <c r="E33" s="263"/>
      <c r="F33" s="263"/>
    </row>
    <row r="34" spans="1:6" ht="15" customHeight="1" x14ac:dyDescent="0.25">
      <c r="A34" s="265"/>
      <c r="B34" s="263"/>
      <c r="C34" s="263"/>
      <c r="D34" s="263"/>
      <c r="E34" s="263"/>
      <c r="F34" s="263"/>
    </row>
    <row r="35" spans="1:6" ht="15" customHeight="1" x14ac:dyDescent="0.25">
      <c r="A35" s="265">
        <v>11</v>
      </c>
      <c r="B35" s="263"/>
      <c r="C35" s="263"/>
      <c r="D35" s="263"/>
      <c r="E35" s="263"/>
      <c r="F35" s="263"/>
    </row>
    <row r="36" spans="1:6" ht="15" customHeight="1" x14ac:dyDescent="0.25">
      <c r="A36" s="265"/>
      <c r="B36" s="263"/>
      <c r="C36" s="263"/>
      <c r="D36" s="263"/>
      <c r="E36" s="263"/>
      <c r="F36" s="263"/>
    </row>
    <row r="37" spans="1:6" ht="15" customHeight="1" x14ac:dyDescent="0.25">
      <c r="A37" s="265">
        <v>12</v>
      </c>
      <c r="B37" s="263"/>
      <c r="C37" s="263"/>
      <c r="D37" s="263"/>
      <c r="E37" s="263"/>
      <c r="F37" s="263"/>
    </row>
    <row r="38" spans="1:6" ht="15" customHeight="1" x14ac:dyDescent="0.25">
      <c r="A38" s="265"/>
      <c r="B38" s="263"/>
      <c r="C38" s="263"/>
      <c r="D38" s="263"/>
      <c r="E38" s="263"/>
      <c r="F38" s="263"/>
    </row>
    <row r="39" spans="1:6" ht="15" customHeight="1" x14ac:dyDescent="0.25">
      <c r="A39" s="265">
        <v>13</v>
      </c>
      <c r="B39" s="263"/>
      <c r="C39" s="263"/>
      <c r="D39" s="263"/>
      <c r="E39" s="263"/>
      <c r="F39" s="263"/>
    </row>
    <row r="40" spans="1:6" ht="15" customHeight="1" x14ac:dyDescent="0.25">
      <c r="A40" s="265"/>
      <c r="B40" s="263"/>
      <c r="C40" s="263"/>
      <c r="D40" s="263"/>
      <c r="E40" s="263"/>
      <c r="F40" s="263"/>
    </row>
    <row r="41" spans="1:6" ht="15" customHeight="1" x14ac:dyDescent="0.25">
      <c r="A41" s="265">
        <v>14</v>
      </c>
      <c r="B41" s="263"/>
      <c r="C41" s="263"/>
      <c r="D41" s="263"/>
      <c r="E41" s="263"/>
      <c r="F41" s="263"/>
    </row>
    <row r="42" spans="1:6" ht="15" customHeight="1" x14ac:dyDescent="0.25">
      <c r="A42" s="265"/>
      <c r="B42" s="263"/>
      <c r="C42" s="263"/>
      <c r="D42" s="263"/>
      <c r="E42" s="263"/>
      <c r="F42" s="263"/>
    </row>
    <row r="43" spans="1:6" ht="15" customHeight="1" x14ac:dyDescent="0.25">
      <c r="A43" s="265">
        <v>15</v>
      </c>
      <c r="B43" s="263"/>
      <c r="C43" s="263"/>
      <c r="D43" s="263"/>
      <c r="E43" s="263"/>
      <c r="F43" s="263"/>
    </row>
    <row r="44" spans="1:6" ht="15" customHeight="1" x14ac:dyDescent="0.25">
      <c r="A44" s="265"/>
      <c r="B44" s="263"/>
      <c r="C44" s="263"/>
      <c r="D44" s="263"/>
      <c r="E44" s="263"/>
      <c r="F44" s="263"/>
    </row>
    <row r="45" spans="1:6" ht="15" customHeight="1" x14ac:dyDescent="0.25">
      <c r="A45" s="265">
        <v>16</v>
      </c>
      <c r="B45" s="263"/>
      <c r="C45" s="263"/>
      <c r="D45" s="263"/>
      <c r="E45" s="263"/>
      <c r="F45" s="263"/>
    </row>
    <row r="46" spans="1:6" ht="15" customHeight="1" x14ac:dyDescent="0.25">
      <c r="A46" s="265"/>
      <c r="B46" s="263"/>
      <c r="C46" s="263"/>
      <c r="D46" s="263"/>
      <c r="E46" s="263"/>
      <c r="F46" s="263"/>
    </row>
    <row r="47" spans="1:6" ht="15" customHeight="1" x14ac:dyDescent="0.25">
      <c r="A47" s="265">
        <v>17</v>
      </c>
      <c r="B47" s="263"/>
      <c r="C47" s="263"/>
      <c r="D47" s="263"/>
      <c r="E47" s="263"/>
      <c r="F47" s="263"/>
    </row>
    <row r="48" spans="1:6" ht="15" customHeight="1" x14ac:dyDescent="0.25">
      <c r="A48" s="265"/>
      <c r="B48" s="263"/>
      <c r="C48" s="263"/>
      <c r="D48" s="263"/>
      <c r="E48" s="263"/>
      <c r="F48" s="263"/>
    </row>
    <row r="49" spans="1:15" ht="15" customHeight="1" x14ac:dyDescent="0.25">
      <c r="A49" s="265">
        <v>18</v>
      </c>
      <c r="B49" s="263"/>
      <c r="C49" s="263"/>
      <c r="D49" s="263"/>
      <c r="E49" s="263"/>
      <c r="F49" s="263"/>
    </row>
    <row r="50" spans="1:15" ht="15" customHeight="1" x14ac:dyDescent="0.25">
      <c r="A50" s="265"/>
      <c r="B50" s="263"/>
      <c r="C50" s="263"/>
      <c r="D50" s="263"/>
      <c r="E50" s="263"/>
      <c r="F50" s="263"/>
    </row>
    <row r="51" spans="1:15" ht="15" customHeight="1" x14ac:dyDescent="0.25">
      <c r="A51" s="265">
        <v>19</v>
      </c>
      <c r="B51" s="263"/>
      <c r="C51" s="263"/>
      <c r="D51" s="263"/>
      <c r="E51" s="263"/>
      <c r="F51" s="263"/>
    </row>
    <row r="52" spans="1:15" ht="15" customHeight="1" x14ac:dyDescent="0.25">
      <c r="A52" s="265"/>
      <c r="B52" s="263"/>
      <c r="C52" s="263"/>
      <c r="D52" s="263"/>
      <c r="E52" s="263"/>
      <c r="F52" s="263"/>
    </row>
    <row r="53" spans="1:15" ht="15" customHeight="1" x14ac:dyDescent="0.25">
      <c r="A53" s="265">
        <v>20</v>
      </c>
      <c r="B53" s="263"/>
      <c r="C53" s="263"/>
      <c r="D53" s="263"/>
      <c r="E53" s="263"/>
      <c r="F53" s="263"/>
      <c r="O53" s="125"/>
    </row>
    <row r="54" spans="1:15" ht="15" customHeight="1" x14ac:dyDescent="0.25">
      <c r="A54" s="265"/>
      <c r="B54" s="263"/>
      <c r="C54" s="263"/>
      <c r="D54" s="263"/>
      <c r="E54" s="263"/>
      <c r="F54" s="263"/>
    </row>
    <row r="55" spans="1:15" ht="15" customHeight="1" x14ac:dyDescent="0.25">
      <c r="A55" s="127"/>
      <c r="B55" s="9"/>
      <c r="C55" s="9"/>
      <c r="D55" s="9"/>
      <c r="E55" s="9"/>
      <c r="F55" s="9"/>
    </row>
    <row r="56" spans="1:15" ht="15" customHeight="1" x14ac:dyDescent="0.25">
      <c r="A56" s="127"/>
      <c r="B56" s="9"/>
      <c r="C56" s="9"/>
      <c r="D56" s="9"/>
      <c r="E56" s="126" t="s">
        <v>18</v>
      </c>
      <c r="F56" s="9"/>
    </row>
    <row r="57" spans="1:15" ht="15" customHeight="1" x14ac:dyDescent="0.3">
      <c r="A57" s="266" t="str">
        <f>IF(ISTEXT('Organizacija natjecanja'!$F$2)=TRUE,'Organizacija natjecanja'!$F$2,"")</f>
        <v>1.KOLO KUP SSRDMŽ LOV ŠARANA 2025</v>
      </c>
      <c r="B57" s="266"/>
      <c r="C57" s="266"/>
      <c r="D57" s="266"/>
      <c r="E57" s="266"/>
      <c r="F57" s="266"/>
    </row>
    <row r="58" spans="1:15" ht="15" customHeight="1" x14ac:dyDescent="0.25">
      <c r="A58" s="267" t="str">
        <f>IF(ISTEXT('Organizacija natjecanja'!$F$5)=TRUE,'Organizacija natjecanja'!$F$5,"")</f>
        <v>Goričan 11-13.4.2025</v>
      </c>
      <c r="B58" s="267"/>
      <c r="C58" s="267"/>
      <c r="D58" s="267"/>
      <c r="E58" s="267"/>
      <c r="F58" s="267"/>
    </row>
    <row r="59" spans="1:15" ht="15" customHeight="1" x14ac:dyDescent="0.25">
      <c r="A59" s="127"/>
      <c r="B59" s="127"/>
      <c r="C59" s="127"/>
      <c r="D59" s="127"/>
      <c r="E59" s="9"/>
      <c r="F59" s="127"/>
    </row>
    <row r="60" spans="1:15" ht="15" customHeight="1" x14ac:dyDescent="0.25">
      <c r="A60" s="268" t="s">
        <v>19</v>
      </c>
      <c r="B60" s="268"/>
      <c r="C60" s="268"/>
      <c r="D60" s="268"/>
      <c r="E60" s="268"/>
      <c r="F60" s="268"/>
    </row>
    <row r="61" spans="1:15" ht="15" customHeight="1" x14ac:dyDescent="0.25">
      <c r="A61" s="128"/>
      <c r="B61" s="128"/>
      <c r="C61" s="128"/>
      <c r="D61" s="128"/>
      <c r="E61" s="128"/>
      <c r="F61" s="128"/>
    </row>
    <row r="62" spans="1:15" ht="15" customHeight="1" x14ac:dyDescent="0.25">
      <c r="A62" s="269" t="str">
        <f>IF(ISTEXT('Prijava i izvlačenje brojeva'!$C$3)=TRUE,'Prijava i izvlačenje brojeva'!$C$3,"")</f>
        <v xml:space="preserve">Linjak 1 Ivanovec </v>
      </c>
      <c r="B62" s="269"/>
      <c r="C62" s="269"/>
      <c r="D62" s="269"/>
      <c r="E62" s="129" t="s">
        <v>20</v>
      </c>
      <c r="F62" s="129" t="s">
        <v>21</v>
      </c>
    </row>
    <row r="63" spans="1:15" ht="15" customHeight="1" x14ac:dyDescent="0.25">
      <c r="A63" s="269"/>
      <c r="B63" s="269"/>
      <c r="C63" s="269"/>
      <c r="D63" s="269"/>
      <c r="E63" s="270">
        <f>IF(ISNUMBER('Prijava i izvlačenje brojeva'!$A$3)=TRUE,'Prijava i izvlačenje brojeva'!$A$3,"")</f>
        <v>2</v>
      </c>
      <c r="F63" s="272"/>
    </row>
    <row r="64" spans="1:15" ht="15" customHeight="1" x14ac:dyDescent="0.25">
      <c r="A64" s="269" t="str">
        <f>IF(ISTEXT('Prijava i izvlačenje brojeva'!C3)=TRUE,VLOOKUP('Startne liste'!A62,'Prijava i izvlačenje brojeva'!$C$2:$F$26,2,FALSE),"")</f>
        <v>Mario Zelić</v>
      </c>
      <c r="B64" s="269"/>
      <c r="C64" s="269"/>
      <c r="D64" s="269"/>
      <c r="E64" s="271"/>
      <c r="F64" s="273"/>
    </row>
    <row r="65" spans="1:6" ht="15" customHeight="1" x14ac:dyDescent="0.25">
      <c r="A65" s="269"/>
      <c r="B65" s="269"/>
      <c r="C65" s="269"/>
      <c r="D65" s="269"/>
      <c r="E65" s="271"/>
      <c r="F65" s="273"/>
    </row>
    <row r="66" spans="1:6" ht="15" customHeight="1" x14ac:dyDescent="0.25">
      <c r="A66" s="269" t="str">
        <f>IF(ISTEXT('Prijava i izvlačenje brojeva'!C3)=TRUE,VLOOKUP('Startne liste'!A62,'Prijava i izvlačenje brojeva'!$C$2:$F$26,3,FALSE),"")</f>
        <v>Miroslav Korunek</v>
      </c>
      <c r="B66" s="269"/>
      <c r="C66" s="269"/>
      <c r="D66" s="269"/>
      <c r="E66" s="271"/>
      <c r="F66" s="273"/>
    </row>
    <row r="67" spans="1:6" ht="15" customHeight="1" x14ac:dyDescent="0.25">
      <c r="A67" s="269"/>
      <c r="B67" s="269"/>
      <c r="C67" s="269"/>
      <c r="D67" s="269"/>
      <c r="E67" s="271"/>
      <c r="F67" s="273"/>
    </row>
    <row r="68" spans="1:6" ht="15" customHeight="1" x14ac:dyDescent="0.25">
      <c r="A68" s="264" t="s">
        <v>22</v>
      </c>
      <c r="B68" s="264" t="s">
        <v>23</v>
      </c>
      <c r="C68" s="264" t="s">
        <v>24</v>
      </c>
      <c r="D68" s="264" t="s">
        <v>25</v>
      </c>
      <c r="E68" s="264" t="s">
        <v>26</v>
      </c>
      <c r="F68" s="264" t="s">
        <v>27</v>
      </c>
    </row>
    <row r="69" spans="1:6" ht="15" customHeight="1" x14ac:dyDescent="0.25">
      <c r="A69" s="264"/>
      <c r="B69" s="264"/>
      <c r="C69" s="264"/>
      <c r="D69" s="264"/>
      <c r="E69" s="264"/>
      <c r="F69" s="264"/>
    </row>
    <row r="70" spans="1:6" ht="15" customHeight="1" x14ac:dyDescent="0.25">
      <c r="A70" s="265">
        <v>1</v>
      </c>
      <c r="B70" s="263"/>
      <c r="C70" s="263"/>
      <c r="D70" s="263"/>
      <c r="E70" s="263"/>
      <c r="F70" s="263"/>
    </row>
    <row r="71" spans="1:6" ht="15" customHeight="1" x14ac:dyDescent="0.25">
      <c r="A71" s="265"/>
      <c r="B71" s="263"/>
      <c r="C71" s="263"/>
      <c r="D71" s="263"/>
      <c r="E71" s="263"/>
      <c r="F71" s="263"/>
    </row>
    <row r="72" spans="1:6" ht="15" customHeight="1" x14ac:dyDescent="0.25">
      <c r="A72" s="265">
        <v>2</v>
      </c>
      <c r="B72" s="263"/>
      <c r="C72" s="263"/>
      <c r="D72" s="263"/>
      <c r="E72" s="263"/>
      <c r="F72" s="263"/>
    </row>
    <row r="73" spans="1:6" ht="15" customHeight="1" x14ac:dyDescent="0.25">
      <c r="A73" s="265"/>
      <c r="B73" s="263"/>
      <c r="C73" s="263"/>
      <c r="D73" s="263"/>
      <c r="E73" s="263"/>
      <c r="F73" s="263"/>
    </row>
    <row r="74" spans="1:6" ht="15" customHeight="1" x14ac:dyDescent="0.25">
      <c r="A74" s="265">
        <v>3</v>
      </c>
      <c r="B74" s="263"/>
      <c r="C74" s="263"/>
      <c r="D74" s="263"/>
      <c r="E74" s="263"/>
      <c r="F74" s="263"/>
    </row>
    <row r="75" spans="1:6" ht="15" customHeight="1" x14ac:dyDescent="0.25">
      <c r="A75" s="265"/>
      <c r="B75" s="263"/>
      <c r="C75" s="263"/>
      <c r="D75" s="263"/>
      <c r="E75" s="263"/>
      <c r="F75" s="263"/>
    </row>
    <row r="76" spans="1:6" ht="15" customHeight="1" x14ac:dyDescent="0.25">
      <c r="A76" s="265">
        <v>4</v>
      </c>
      <c r="B76" s="263"/>
      <c r="C76" s="263"/>
      <c r="D76" s="263"/>
      <c r="E76" s="263"/>
      <c r="F76" s="263"/>
    </row>
    <row r="77" spans="1:6" ht="15" customHeight="1" x14ac:dyDescent="0.25">
      <c r="A77" s="265"/>
      <c r="B77" s="263"/>
      <c r="C77" s="263"/>
      <c r="D77" s="263"/>
      <c r="E77" s="263"/>
      <c r="F77" s="263"/>
    </row>
    <row r="78" spans="1:6" ht="15" customHeight="1" x14ac:dyDescent="0.25">
      <c r="A78" s="265">
        <v>5</v>
      </c>
      <c r="B78" s="263"/>
      <c r="C78" s="263"/>
      <c r="D78" s="263"/>
      <c r="E78" s="263"/>
      <c r="F78" s="263"/>
    </row>
    <row r="79" spans="1:6" ht="15" customHeight="1" x14ac:dyDescent="0.25">
      <c r="A79" s="265"/>
      <c r="B79" s="263"/>
      <c r="C79" s="263"/>
      <c r="D79" s="263"/>
      <c r="E79" s="263"/>
      <c r="F79" s="263"/>
    </row>
    <row r="80" spans="1:6" ht="15" customHeight="1" x14ac:dyDescent="0.25">
      <c r="A80" s="265">
        <v>6</v>
      </c>
      <c r="B80" s="263"/>
      <c r="C80" s="263"/>
      <c r="D80" s="263"/>
      <c r="E80" s="263"/>
      <c r="F80" s="263"/>
    </row>
    <row r="81" spans="1:6" ht="15" customHeight="1" x14ac:dyDescent="0.25">
      <c r="A81" s="265"/>
      <c r="B81" s="263"/>
      <c r="C81" s="263"/>
      <c r="D81" s="263"/>
      <c r="E81" s="263"/>
      <c r="F81" s="263"/>
    </row>
    <row r="82" spans="1:6" ht="15" customHeight="1" x14ac:dyDescent="0.25">
      <c r="A82" s="265">
        <v>7</v>
      </c>
      <c r="B82" s="263"/>
      <c r="C82" s="263"/>
      <c r="D82" s="263"/>
      <c r="E82" s="263"/>
      <c r="F82" s="263"/>
    </row>
    <row r="83" spans="1:6" ht="15" customHeight="1" x14ac:dyDescent="0.25">
      <c r="A83" s="265"/>
      <c r="B83" s="263"/>
      <c r="C83" s="263"/>
      <c r="D83" s="263"/>
      <c r="E83" s="263"/>
      <c r="F83" s="263"/>
    </row>
    <row r="84" spans="1:6" ht="15" customHeight="1" x14ac:dyDescent="0.25">
      <c r="A84" s="265">
        <v>8</v>
      </c>
      <c r="B84" s="263"/>
      <c r="C84" s="263"/>
      <c r="D84" s="263"/>
      <c r="E84" s="263"/>
      <c r="F84" s="263"/>
    </row>
    <row r="85" spans="1:6" ht="15" customHeight="1" x14ac:dyDescent="0.25">
      <c r="A85" s="265"/>
      <c r="B85" s="263"/>
      <c r="C85" s="263"/>
      <c r="D85" s="263"/>
      <c r="E85" s="263"/>
      <c r="F85" s="263"/>
    </row>
    <row r="86" spans="1:6" ht="15" customHeight="1" x14ac:dyDescent="0.25">
      <c r="A86" s="265">
        <v>9</v>
      </c>
      <c r="B86" s="263"/>
      <c r="C86" s="263"/>
      <c r="D86" s="263"/>
      <c r="E86" s="263"/>
      <c r="F86" s="263"/>
    </row>
    <row r="87" spans="1:6" ht="15" customHeight="1" x14ac:dyDescent="0.25">
      <c r="A87" s="265"/>
      <c r="B87" s="263"/>
      <c r="C87" s="263"/>
      <c r="D87" s="263"/>
      <c r="E87" s="263"/>
      <c r="F87" s="263"/>
    </row>
    <row r="88" spans="1:6" ht="15" customHeight="1" x14ac:dyDescent="0.25">
      <c r="A88" s="265">
        <v>10</v>
      </c>
      <c r="B88" s="263"/>
      <c r="C88" s="263"/>
      <c r="D88" s="263"/>
      <c r="E88" s="263"/>
      <c r="F88" s="263"/>
    </row>
    <row r="89" spans="1:6" ht="15" customHeight="1" x14ac:dyDescent="0.25">
      <c r="A89" s="265"/>
      <c r="B89" s="263"/>
      <c r="C89" s="263"/>
      <c r="D89" s="263"/>
      <c r="E89" s="263"/>
      <c r="F89" s="263"/>
    </row>
    <row r="90" spans="1:6" ht="15" customHeight="1" x14ac:dyDescent="0.25">
      <c r="A90" s="265">
        <v>11</v>
      </c>
      <c r="B90" s="263"/>
      <c r="C90" s="263"/>
      <c r="D90" s="263"/>
      <c r="E90" s="263"/>
      <c r="F90" s="263"/>
    </row>
    <row r="91" spans="1:6" ht="15" customHeight="1" x14ac:dyDescent="0.25">
      <c r="A91" s="265"/>
      <c r="B91" s="263"/>
      <c r="C91" s="263"/>
      <c r="D91" s="263"/>
      <c r="E91" s="263"/>
      <c r="F91" s="263"/>
    </row>
    <row r="92" spans="1:6" ht="15" customHeight="1" x14ac:dyDescent="0.25">
      <c r="A92" s="265">
        <v>12</v>
      </c>
      <c r="B92" s="263"/>
      <c r="C92" s="263"/>
      <c r="D92" s="263"/>
      <c r="E92" s="263"/>
      <c r="F92" s="263"/>
    </row>
    <row r="93" spans="1:6" ht="15" customHeight="1" x14ac:dyDescent="0.25">
      <c r="A93" s="265"/>
      <c r="B93" s="263"/>
      <c r="C93" s="263"/>
      <c r="D93" s="263"/>
      <c r="E93" s="263"/>
      <c r="F93" s="263"/>
    </row>
    <row r="94" spans="1:6" ht="15" customHeight="1" x14ac:dyDescent="0.25">
      <c r="A94" s="265">
        <v>13</v>
      </c>
      <c r="B94" s="263"/>
      <c r="C94" s="263"/>
      <c r="D94" s="263"/>
      <c r="E94" s="263"/>
      <c r="F94" s="263"/>
    </row>
    <row r="95" spans="1:6" ht="15" customHeight="1" x14ac:dyDescent="0.25">
      <c r="A95" s="265"/>
      <c r="B95" s="263"/>
      <c r="C95" s="263"/>
      <c r="D95" s="263"/>
      <c r="E95" s="263"/>
      <c r="F95" s="263"/>
    </row>
    <row r="96" spans="1:6" ht="15" customHeight="1" x14ac:dyDescent="0.25">
      <c r="A96" s="265">
        <v>14</v>
      </c>
      <c r="B96" s="263"/>
      <c r="C96" s="263"/>
      <c r="D96" s="263"/>
      <c r="E96" s="263"/>
      <c r="F96" s="263"/>
    </row>
    <row r="97" spans="1:6" ht="15" customHeight="1" x14ac:dyDescent="0.25">
      <c r="A97" s="265"/>
      <c r="B97" s="263"/>
      <c r="C97" s="263"/>
      <c r="D97" s="263"/>
      <c r="E97" s="263"/>
      <c r="F97" s="263"/>
    </row>
    <row r="98" spans="1:6" ht="15" customHeight="1" x14ac:dyDescent="0.25">
      <c r="A98" s="265">
        <v>15</v>
      </c>
      <c r="B98" s="263"/>
      <c r="C98" s="263"/>
      <c r="D98" s="263"/>
      <c r="E98" s="263"/>
      <c r="F98" s="263"/>
    </row>
    <row r="99" spans="1:6" ht="15" customHeight="1" x14ac:dyDescent="0.25">
      <c r="A99" s="265"/>
      <c r="B99" s="263"/>
      <c r="C99" s="263"/>
      <c r="D99" s="263"/>
      <c r="E99" s="263"/>
      <c r="F99" s="263"/>
    </row>
    <row r="100" spans="1:6" ht="15" customHeight="1" x14ac:dyDescent="0.25">
      <c r="A100" s="265">
        <v>16</v>
      </c>
      <c r="B100" s="263"/>
      <c r="C100" s="263"/>
      <c r="D100" s="263"/>
      <c r="E100" s="263"/>
      <c r="F100" s="263"/>
    </row>
    <row r="101" spans="1:6" ht="15" customHeight="1" x14ac:dyDescent="0.25">
      <c r="A101" s="265"/>
      <c r="B101" s="263"/>
      <c r="C101" s="263"/>
      <c r="D101" s="263"/>
      <c r="E101" s="263"/>
      <c r="F101" s="263"/>
    </row>
    <row r="102" spans="1:6" ht="15" customHeight="1" x14ac:dyDescent="0.25">
      <c r="A102" s="265">
        <v>17</v>
      </c>
      <c r="B102" s="263"/>
      <c r="C102" s="263"/>
      <c r="D102" s="263"/>
      <c r="E102" s="263"/>
      <c r="F102" s="263"/>
    </row>
    <row r="103" spans="1:6" ht="15" customHeight="1" x14ac:dyDescent="0.25">
      <c r="A103" s="265"/>
      <c r="B103" s="263"/>
      <c r="C103" s="263"/>
      <c r="D103" s="263"/>
      <c r="E103" s="263"/>
      <c r="F103" s="263"/>
    </row>
    <row r="104" spans="1:6" ht="15" customHeight="1" x14ac:dyDescent="0.25">
      <c r="A104" s="265">
        <v>18</v>
      </c>
      <c r="B104" s="263"/>
      <c r="C104" s="263"/>
      <c r="D104" s="263"/>
      <c r="E104" s="263"/>
      <c r="F104" s="263"/>
    </row>
    <row r="105" spans="1:6" ht="15" customHeight="1" x14ac:dyDescent="0.25">
      <c r="A105" s="265"/>
      <c r="B105" s="263"/>
      <c r="C105" s="263"/>
      <c r="D105" s="263"/>
      <c r="E105" s="263"/>
      <c r="F105" s="263"/>
    </row>
    <row r="106" spans="1:6" ht="15" customHeight="1" x14ac:dyDescent="0.25">
      <c r="A106" s="265">
        <v>19</v>
      </c>
      <c r="B106" s="263"/>
      <c r="C106" s="263"/>
      <c r="D106" s="263"/>
      <c r="E106" s="263"/>
      <c r="F106" s="263"/>
    </row>
    <row r="107" spans="1:6" ht="15" customHeight="1" x14ac:dyDescent="0.25">
      <c r="A107" s="265"/>
      <c r="B107" s="263"/>
      <c r="C107" s="263"/>
      <c r="D107" s="263"/>
      <c r="E107" s="263"/>
      <c r="F107" s="263"/>
    </row>
    <row r="108" spans="1:6" ht="15" customHeight="1" x14ac:dyDescent="0.25">
      <c r="A108" s="265">
        <v>20</v>
      </c>
      <c r="B108" s="263"/>
      <c r="C108" s="263"/>
      <c r="D108" s="263"/>
      <c r="E108" s="263"/>
      <c r="F108" s="263"/>
    </row>
    <row r="109" spans="1:6" ht="15" customHeight="1" x14ac:dyDescent="0.25">
      <c r="A109" s="265"/>
      <c r="B109" s="263"/>
      <c r="C109" s="263"/>
      <c r="D109" s="263"/>
      <c r="E109" s="263"/>
      <c r="F109" s="263"/>
    </row>
    <row r="110" spans="1:6" ht="15" customHeight="1" x14ac:dyDescent="0.25">
      <c r="A110" s="127"/>
      <c r="B110" s="9"/>
      <c r="C110" s="9"/>
      <c r="D110" s="9"/>
      <c r="E110" s="9"/>
      <c r="F110" s="9"/>
    </row>
    <row r="111" spans="1:6" ht="15" customHeight="1" x14ac:dyDescent="0.25">
      <c r="A111" s="127"/>
      <c r="B111" s="9"/>
      <c r="C111" s="9"/>
      <c r="D111" s="9"/>
      <c r="E111" s="126" t="s">
        <v>18</v>
      </c>
      <c r="F111" s="9"/>
    </row>
    <row r="112" spans="1:6" ht="15" customHeight="1" x14ac:dyDescent="0.3">
      <c r="A112" s="266" t="str">
        <f>IF(ISTEXT('Organizacija natjecanja'!$F$2)=TRUE,'Organizacija natjecanja'!$F$2,"")</f>
        <v>1.KOLO KUP SSRDMŽ LOV ŠARANA 2025</v>
      </c>
      <c r="B112" s="266"/>
      <c r="C112" s="266"/>
      <c r="D112" s="266"/>
      <c r="E112" s="266"/>
      <c r="F112" s="266"/>
    </row>
    <row r="113" spans="1:6" ht="15" customHeight="1" x14ac:dyDescent="0.25">
      <c r="A113" s="267" t="str">
        <f>IF(ISTEXT('Organizacija natjecanja'!$F$5)=TRUE,'Organizacija natjecanja'!$F$5,"")</f>
        <v>Goričan 11-13.4.2025</v>
      </c>
      <c r="B113" s="267"/>
      <c r="C113" s="267"/>
      <c r="D113" s="267"/>
      <c r="E113" s="267"/>
      <c r="F113" s="267"/>
    </row>
    <row r="114" spans="1:6" ht="15" customHeight="1" x14ac:dyDescent="0.25">
      <c r="A114" s="127"/>
      <c r="B114" s="127"/>
      <c r="C114" s="127"/>
      <c r="D114" s="127"/>
      <c r="E114" s="9"/>
      <c r="F114" s="127"/>
    </row>
    <row r="115" spans="1:6" ht="15" customHeight="1" x14ac:dyDescent="0.25">
      <c r="A115" s="268" t="s">
        <v>19</v>
      </c>
      <c r="B115" s="268"/>
      <c r="C115" s="268"/>
      <c r="D115" s="268"/>
      <c r="E115" s="268"/>
      <c r="F115" s="268"/>
    </row>
    <row r="116" spans="1:6" ht="15" customHeight="1" x14ac:dyDescent="0.25">
      <c r="A116" s="128"/>
      <c r="B116" s="128"/>
      <c r="C116" s="128"/>
      <c r="D116" s="128"/>
      <c r="E116" s="128"/>
      <c r="F116" s="128"/>
    </row>
    <row r="117" spans="1:6" ht="15" customHeight="1" x14ac:dyDescent="0.25">
      <c r="A117" s="269" t="str">
        <f>IF(ISTEXT('Prijava i izvlačenje brojeva'!$C$4)=TRUE,'Prijava i izvlačenje brojeva'!$C$4,"")</f>
        <v>Ostriž Cirkovljan</v>
      </c>
      <c r="B117" s="269"/>
      <c r="C117" s="269"/>
      <c r="D117" s="269"/>
      <c r="E117" s="129" t="s">
        <v>20</v>
      </c>
      <c r="F117" s="129" t="s">
        <v>21</v>
      </c>
    </row>
    <row r="118" spans="1:6" ht="15" customHeight="1" x14ac:dyDescent="0.25">
      <c r="A118" s="269"/>
      <c r="B118" s="269"/>
      <c r="C118" s="269"/>
      <c r="D118" s="269"/>
      <c r="E118" s="270">
        <f>IF(ISNUMBER('Prijava i izvlačenje brojeva'!$A$4)=TRUE,'Prijava i izvlačenje brojeva'!$A$4,"")</f>
        <v>3</v>
      </c>
      <c r="F118" s="272"/>
    </row>
    <row r="119" spans="1:6" ht="15" customHeight="1" x14ac:dyDescent="0.25">
      <c r="A119" s="269" t="str">
        <f>IF(ISTEXT('Prijava i izvlačenje brojeva'!C4)=TRUE,VLOOKUP('Startne liste'!A117,'Prijava i izvlačenje brojeva'!$C$2:$F$26,2,FALSE),"")</f>
        <v>Samir Horvat</v>
      </c>
      <c r="B119" s="269"/>
      <c r="C119" s="269"/>
      <c r="D119" s="269"/>
      <c r="E119" s="271"/>
      <c r="F119" s="273"/>
    </row>
    <row r="120" spans="1:6" ht="15" customHeight="1" x14ac:dyDescent="0.25">
      <c r="A120" s="269"/>
      <c r="B120" s="269"/>
      <c r="C120" s="269"/>
      <c r="D120" s="269"/>
      <c r="E120" s="271"/>
      <c r="F120" s="273"/>
    </row>
    <row r="121" spans="1:6" ht="15" customHeight="1" x14ac:dyDescent="0.25">
      <c r="A121" s="269" t="str">
        <f>IF(ISTEXT('Prijava i izvlačenje brojeva'!C4)=TRUE,VLOOKUP('Startne liste'!A117,'Prijava i izvlačenje brojeva'!$C$2:$F$26,3,FALSE),"")</f>
        <v>Darko Vukoja</v>
      </c>
      <c r="B121" s="269"/>
      <c r="C121" s="269"/>
      <c r="D121" s="269"/>
      <c r="E121" s="271"/>
      <c r="F121" s="273"/>
    </row>
    <row r="122" spans="1:6" ht="15" customHeight="1" x14ac:dyDescent="0.25">
      <c r="A122" s="269"/>
      <c r="B122" s="269"/>
      <c r="C122" s="269"/>
      <c r="D122" s="269"/>
      <c r="E122" s="271"/>
      <c r="F122" s="273"/>
    </row>
    <row r="123" spans="1:6" ht="15" customHeight="1" x14ac:dyDescent="0.25">
      <c r="A123" s="264" t="s">
        <v>22</v>
      </c>
      <c r="B123" s="264" t="s">
        <v>23</v>
      </c>
      <c r="C123" s="264" t="s">
        <v>24</v>
      </c>
      <c r="D123" s="264" t="s">
        <v>25</v>
      </c>
      <c r="E123" s="264" t="s">
        <v>26</v>
      </c>
      <c r="F123" s="264" t="s">
        <v>27</v>
      </c>
    </row>
    <row r="124" spans="1:6" ht="15" customHeight="1" x14ac:dyDescent="0.25">
      <c r="A124" s="264"/>
      <c r="B124" s="264"/>
      <c r="C124" s="264"/>
      <c r="D124" s="264"/>
      <c r="E124" s="264"/>
      <c r="F124" s="264"/>
    </row>
    <row r="125" spans="1:6" ht="15" customHeight="1" x14ac:dyDescent="0.25">
      <c r="A125" s="265">
        <v>1</v>
      </c>
      <c r="B125" s="263"/>
      <c r="C125" s="263"/>
      <c r="D125" s="263"/>
      <c r="E125" s="263"/>
      <c r="F125" s="263"/>
    </row>
    <row r="126" spans="1:6" ht="15" customHeight="1" x14ac:dyDescent="0.25">
      <c r="A126" s="265"/>
      <c r="B126" s="263"/>
      <c r="C126" s="263"/>
      <c r="D126" s="263"/>
      <c r="E126" s="263"/>
      <c r="F126" s="263"/>
    </row>
    <row r="127" spans="1:6" ht="15" customHeight="1" x14ac:dyDescent="0.25">
      <c r="A127" s="265">
        <v>2</v>
      </c>
      <c r="B127" s="263"/>
      <c r="C127" s="263"/>
      <c r="D127" s="263"/>
      <c r="E127" s="263"/>
      <c r="F127" s="263"/>
    </row>
    <row r="128" spans="1:6" ht="15" customHeight="1" x14ac:dyDescent="0.25">
      <c r="A128" s="265"/>
      <c r="B128" s="263"/>
      <c r="C128" s="263"/>
      <c r="D128" s="263"/>
      <c r="E128" s="263"/>
      <c r="F128" s="263"/>
    </row>
    <row r="129" spans="1:6" ht="15" customHeight="1" x14ac:dyDescent="0.25">
      <c r="A129" s="265">
        <v>3</v>
      </c>
      <c r="B129" s="263"/>
      <c r="C129" s="263"/>
      <c r="D129" s="263"/>
      <c r="E129" s="263"/>
      <c r="F129" s="263"/>
    </row>
    <row r="130" spans="1:6" ht="15" customHeight="1" x14ac:dyDescent="0.25">
      <c r="A130" s="265"/>
      <c r="B130" s="263"/>
      <c r="C130" s="263"/>
      <c r="D130" s="263"/>
      <c r="E130" s="263"/>
      <c r="F130" s="263"/>
    </row>
    <row r="131" spans="1:6" ht="15" customHeight="1" x14ac:dyDescent="0.25">
      <c r="A131" s="265">
        <v>4</v>
      </c>
      <c r="B131" s="263"/>
      <c r="C131" s="263"/>
      <c r="D131" s="263"/>
      <c r="E131" s="263"/>
      <c r="F131" s="263"/>
    </row>
    <row r="132" spans="1:6" ht="15" customHeight="1" x14ac:dyDescent="0.25">
      <c r="A132" s="265"/>
      <c r="B132" s="263"/>
      <c r="C132" s="263"/>
      <c r="D132" s="263"/>
      <c r="E132" s="263"/>
      <c r="F132" s="263"/>
    </row>
    <row r="133" spans="1:6" ht="15" customHeight="1" x14ac:dyDescent="0.25">
      <c r="A133" s="265">
        <v>5</v>
      </c>
      <c r="B133" s="263"/>
      <c r="C133" s="263"/>
      <c r="D133" s="263"/>
      <c r="E133" s="263"/>
      <c r="F133" s="263"/>
    </row>
    <row r="134" spans="1:6" ht="15" customHeight="1" x14ac:dyDescent="0.25">
      <c r="A134" s="265"/>
      <c r="B134" s="263"/>
      <c r="C134" s="263"/>
      <c r="D134" s="263"/>
      <c r="E134" s="263"/>
      <c r="F134" s="263"/>
    </row>
    <row r="135" spans="1:6" ht="15" customHeight="1" x14ac:dyDescent="0.25">
      <c r="A135" s="265">
        <v>6</v>
      </c>
      <c r="B135" s="263"/>
      <c r="C135" s="263"/>
      <c r="D135" s="263"/>
      <c r="E135" s="263"/>
      <c r="F135" s="263"/>
    </row>
    <row r="136" spans="1:6" ht="15" customHeight="1" x14ac:dyDescent="0.25">
      <c r="A136" s="265"/>
      <c r="B136" s="263"/>
      <c r="C136" s="263"/>
      <c r="D136" s="263"/>
      <c r="E136" s="263"/>
      <c r="F136" s="263"/>
    </row>
    <row r="137" spans="1:6" ht="15" customHeight="1" x14ac:dyDescent="0.25">
      <c r="A137" s="265">
        <v>7</v>
      </c>
      <c r="B137" s="263"/>
      <c r="C137" s="263"/>
      <c r="D137" s="263"/>
      <c r="E137" s="263"/>
      <c r="F137" s="263"/>
    </row>
    <row r="138" spans="1:6" ht="15" customHeight="1" x14ac:dyDescent="0.25">
      <c r="A138" s="265"/>
      <c r="B138" s="263"/>
      <c r="C138" s="263"/>
      <c r="D138" s="263"/>
      <c r="E138" s="263"/>
      <c r="F138" s="263"/>
    </row>
    <row r="139" spans="1:6" ht="15" customHeight="1" x14ac:dyDescent="0.25">
      <c r="A139" s="265">
        <v>8</v>
      </c>
      <c r="B139" s="263"/>
      <c r="C139" s="263"/>
      <c r="D139" s="263"/>
      <c r="E139" s="263"/>
      <c r="F139" s="263"/>
    </row>
    <row r="140" spans="1:6" ht="15" customHeight="1" x14ac:dyDescent="0.25">
      <c r="A140" s="265"/>
      <c r="B140" s="263"/>
      <c r="C140" s="263"/>
      <c r="D140" s="263"/>
      <c r="E140" s="263"/>
      <c r="F140" s="263"/>
    </row>
    <row r="141" spans="1:6" ht="15" customHeight="1" x14ac:dyDescent="0.25">
      <c r="A141" s="265">
        <v>9</v>
      </c>
      <c r="B141" s="263"/>
      <c r="C141" s="263"/>
      <c r="D141" s="263"/>
      <c r="E141" s="263"/>
      <c r="F141" s="263"/>
    </row>
    <row r="142" spans="1:6" ht="15" customHeight="1" x14ac:dyDescent="0.25">
      <c r="A142" s="265"/>
      <c r="B142" s="263"/>
      <c r="C142" s="263"/>
      <c r="D142" s="263"/>
      <c r="E142" s="263"/>
      <c r="F142" s="263"/>
    </row>
    <row r="143" spans="1:6" ht="15" customHeight="1" x14ac:dyDescent="0.25">
      <c r="A143" s="265">
        <v>10</v>
      </c>
      <c r="B143" s="263"/>
      <c r="C143" s="263"/>
      <c r="D143" s="263"/>
      <c r="E143" s="263"/>
      <c r="F143" s="263"/>
    </row>
    <row r="144" spans="1:6" ht="15" customHeight="1" x14ac:dyDescent="0.25">
      <c r="A144" s="265"/>
      <c r="B144" s="263"/>
      <c r="C144" s="263"/>
      <c r="D144" s="263"/>
      <c r="E144" s="263"/>
      <c r="F144" s="263"/>
    </row>
    <row r="145" spans="1:6" ht="15" customHeight="1" x14ac:dyDescent="0.25">
      <c r="A145" s="265">
        <v>11</v>
      </c>
      <c r="B145" s="263"/>
      <c r="C145" s="263"/>
      <c r="D145" s="263"/>
      <c r="E145" s="263"/>
      <c r="F145" s="263"/>
    </row>
    <row r="146" spans="1:6" ht="15" customHeight="1" x14ac:dyDescent="0.25">
      <c r="A146" s="265"/>
      <c r="B146" s="263"/>
      <c r="C146" s="263"/>
      <c r="D146" s="263"/>
      <c r="E146" s="263"/>
      <c r="F146" s="263"/>
    </row>
    <row r="147" spans="1:6" ht="15" customHeight="1" x14ac:dyDescent="0.25">
      <c r="A147" s="265">
        <v>12</v>
      </c>
      <c r="B147" s="263"/>
      <c r="C147" s="263"/>
      <c r="D147" s="263"/>
      <c r="E147" s="263"/>
      <c r="F147" s="263"/>
    </row>
    <row r="148" spans="1:6" ht="15" customHeight="1" x14ac:dyDescent="0.25">
      <c r="A148" s="265"/>
      <c r="B148" s="263"/>
      <c r="C148" s="263"/>
      <c r="D148" s="263"/>
      <c r="E148" s="263"/>
      <c r="F148" s="263"/>
    </row>
    <row r="149" spans="1:6" ht="15" customHeight="1" x14ac:dyDescent="0.25">
      <c r="A149" s="265">
        <v>13</v>
      </c>
      <c r="B149" s="263"/>
      <c r="C149" s="263"/>
      <c r="D149" s="263"/>
      <c r="E149" s="263"/>
      <c r="F149" s="263"/>
    </row>
    <row r="150" spans="1:6" ht="15" customHeight="1" x14ac:dyDescent="0.25">
      <c r="A150" s="265"/>
      <c r="B150" s="263"/>
      <c r="C150" s="263"/>
      <c r="D150" s="263"/>
      <c r="E150" s="263"/>
      <c r="F150" s="263"/>
    </row>
    <row r="151" spans="1:6" ht="15" customHeight="1" x14ac:dyDescent="0.25">
      <c r="A151" s="265">
        <v>14</v>
      </c>
      <c r="B151" s="263"/>
      <c r="C151" s="263"/>
      <c r="D151" s="263"/>
      <c r="E151" s="263"/>
      <c r="F151" s="263"/>
    </row>
    <row r="152" spans="1:6" ht="15" customHeight="1" x14ac:dyDescent="0.25">
      <c r="A152" s="265"/>
      <c r="B152" s="263"/>
      <c r="C152" s="263"/>
      <c r="D152" s="263"/>
      <c r="E152" s="263"/>
      <c r="F152" s="263"/>
    </row>
    <row r="153" spans="1:6" ht="15" customHeight="1" x14ac:dyDescent="0.25">
      <c r="A153" s="265">
        <v>15</v>
      </c>
      <c r="B153" s="263"/>
      <c r="C153" s="263"/>
      <c r="D153" s="263"/>
      <c r="E153" s="263"/>
      <c r="F153" s="263"/>
    </row>
    <row r="154" spans="1:6" ht="15" customHeight="1" x14ac:dyDescent="0.25">
      <c r="A154" s="265"/>
      <c r="B154" s="263"/>
      <c r="C154" s="263"/>
      <c r="D154" s="263"/>
      <c r="E154" s="263"/>
      <c r="F154" s="263"/>
    </row>
    <row r="155" spans="1:6" ht="15" customHeight="1" x14ac:dyDescent="0.25">
      <c r="A155" s="265">
        <v>16</v>
      </c>
      <c r="B155" s="263"/>
      <c r="C155" s="263"/>
      <c r="D155" s="263"/>
      <c r="E155" s="263"/>
      <c r="F155" s="263"/>
    </row>
    <row r="156" spans="1:6" ht="15" customHeight="1" x14ac:dyDescent="0.25">
      <c r="A156" s="265"/>
      <c r="B156" s="263"/>
      <c r="C156" s="263"/>
      <c r="D156" s="263"/>
      <c r="E156" s="263"/>
      <c r="F156" s="263"/>
    </row>
    <row r="157" spans="1:6" ht="15" customHeight="1" x14ac:dyDescent="0.25">
      <c r="A157" s="265">
        <v>17</v>
      </c>
      <c r="B157" s="263"/>
      <c r="C157" s="263"/>
      <c r="D157" s="263"/>
      <c r="E157" s="263"/>
      <c r="F157" s="263"/>
    </row>
    <row r="158" spans="1:6" ht="15" customHeight="1" x14ac:dyDescent="0.25">
      <c r="A158" s="265"/>
      <c r="B158" s="263"/>
      <c r="C158" s="263"/>
      <c r="D158" s="263"/>
      <c r="E158" s="263"/>
      <c r="F158" s="263"/>
    </row>
    <row r="159" spans="1:6" ht="15" customHeight="1" x14ac:dyDescent="0.25">
      <c r="A159" s="265">
        <v>18</v>
      </c>
      <c r="B159" s="263"/>
      <c r="C159" s="263"/>
      <c r="D159" s="263"/>
      <c r="E159" s="263"/>
      <c r="F159" s="263"/>
    </row>
    <row r="160" spans="1:6" ht="15" customHeight="1" x14ac:dyDescent="0.25">
      <c r="A160" s="265"/>
      <c r="B160" s="263"/>
      <c r="C160" s="263"/>
      <c r="D160" s="263"/>
      <c r="E160" s="263"/>
      <c r="F160" s="263"/>
    </row>
    <row r="161" spans="1:6" ht="15" customHeight="1" x14ac:dyDescent="0.25">
      <c r="A161" s="265">
        <v>19</v>
      </c>
      <c r="B161" s="263"/>
      <c r="C161" s="263"/>
      <c r="D161" s="263"/>
      <c r="E161" s="263"/>
      <c r="F161" s="263"/>
    </row>
    <row r="162" spans="1:6" ht="15" customHeight="1" x14ac:dyDescent="0.25">
      <c r="A162" s="265"/>
      <c r="B162" s="263"/>
      <c r="C162" s="263"/>
      <c r="D162" s="263"/>
      <c r="E162" s="263"/>
      <c r="F162" s="263"/>
    </row>
    <row r="163" spans="1:6" ht="15" customHeight="1" x14ac:dyDescent="0.25">
      <c r="A163" s="265">
        <v>20</v>
      </c>
      <c r="B163" s="263"/>
      <c r="C163" s="263"/>
      <c r="D163" s="263"/>
      <c r="E163" s="263"/>
      <c r="F163" s="263"/>
    </row>
    <row r="164" spans="1:6" ht="15" customHeight="1" x14ac:dyDescent="0.25">
      <c r="A164" s="265"/>
      <c r="B164" s="263"/>
      <c r="C164" s="263"/>
      <c r="D164" s="263"/>
      <c r="E164" s="263"/>
      <c r="F164" s="263"/>
    </row>
    <row r="165" spans="1:6" ht="15" customHeight="1" x14ac:dyDescent="0.25">
      <c r="A165" s="127"/>
      <c r="B165" s="9"/>
      <c r="C165" s="9"/>
      <c r="D165" s="9"/>
      <c r="E165" s="9"/>
      <c r="F165" s="9"/>
    </row>
    <row r="166" spans="1:6" ht="15" customHeight="1" x14ac:dyDescent="0.25">
      <c r="A166" s="127"/>
      <c r="B166" s="9"/>
      <c r="C166" s="9"/>
      <c r="D166" s="9"/>
      <c r="E166" s="126" t="s">
        <v>18</v>
      </c>
      <c r="F166" s="9"/>
    </row>
    <row r="167" spans="1:6" ht="15" customHeight="1" x14ac:dyDescent="0.3">
      <c r="A167" s="266" t="str">
        <f>IF(ISTEXT('Organizacija natjecanja'!$F$2)=TRUE,'Organizacija natjecanja'!$F$2,"")</f>
        <v>1.KOLO KUP SSRDMŽ LOV ŠARANA 2025</v>
      </c>
      <c r="B167" s="266"/>
      <c r="C167" s="266"/>
      <c r="D167" s="266"/>
      <c r="E167" s="266"/>
      <c r="F167" s="266"/>
    </row>
    <row r="168" spans="1:6" ht="15" customHeight="1" x14ac:dyDescent="0.25">
      <c r="A168" s="267" t="str">
        <f>IF(ISTEXT('Organizacija natjecanja'!$F$5)=TRUE,'Organizacija natjecanja'!$F$5,"")</f>
        <v>Goričan 11-13.4.2025</v>
      </c>
      <c r="B168" s="267"/>
      <c r="C168" s="267"/>
      <c r="D168" s="267"/>
      <c r="E168" s="267"/>
      <c r="F168" s="267"/>
    </row>
    <row r="169" spans="1:6" ht="15" customHeight="1" x14ac:dyDescent="0.25">
      <c r="A169" s="127"/>
      <c r="B169" s="127"/>
      <c r="C169" s="127"/>
      <c r="D169" s="127"/>
      <c r="E169" s="9"/>
      <c r="F169" s="127"/>
    </row>
    <row r="170" spans="1:6" ht="15" customHeight="1" x14ac:dyDescent="0.25">
      <c r="A170" s="268" t="s">
        <v>19</v>
      </c>
      <c r="B170" s="268"/>
      <c r="C170" s="268"/>
      <c r="D170" s="268"/>
      <c r="E170" s="268"/>
      <c r="F170" s="268"/>
    </row>
    <row r="171" spans="1:6" ht="15" customHeight="1" x14ac:dyDescent="0.25">
      <c r="A171" s="128"/>
      <c r="B171" s="128"/>
      <c r="C171" s="128"/>
      <c r="D171" s="128"/>
      <c r="E171" s="128"/>
      <c r="F171" s="128"/>
    </row>
    <row r="172" spans="1:6" ht="15" customHeight="1" x14ac:dyDescent="0.25">
      <c r="A172" s="269" t="str">
        <f>IF(ISTEXT('Prijava i izvlačenje brojeva'!$C$5)=TRUE,'Prijava i izvlačenje brojeva'!$C$5,"")</f>
        <v>Linjak 2 Ivanovec</v>
      </c>
      <c r="B172" s="269"/>
      <c r="C172" s="269"/>
      <c r="D172" s="269"/>
      <c r="E172" s="129" t="s">
        <v>20</v>
      </c>
      <c r="F172" s="129" t="s">
        <v>21</v>
      </c>
    </row>
    <row r="173" spans="1:6" ht="15" customHeight="1" x14ac:dyDescent="0.25">
      <c r="A173" s="269"/>
      <c r="B173" s="269"/>
      <c r="C173" s="269"/>
      <c r="D173" s="269"/>
      <c r="E173" s="270">
        <f>IF(ISNUMBER('Prijava i izvlačenje brojeva'!$A$5)=TRUE,'Prijava i izvlačenje brojeva'!$A$5,"")</f>
        <v>4</v>
      </c>
      <c r="F173" s="272"/>
    </row>
    <row r="174" spans="1:6" ht="15" customHeight="1" x14ac:dyDescent="0.25">
      <c r="A174" s="269" t="str">
        <f>IF(ISTEXT('Prijava i izvlačenje brojeva'!C5)=TRUE,VLOOKUP('Startne liste'!A172,'Prijava i izvlačenje brojeva'!$C$2:$F$26,2,FALSE),"")</f>
        <v>Dražen Đuričković</v>
      </c>
      <c r="B174" s="269"/>
      <c r="C174" s="269"/>
      <c r="D174" s="269"/>
      <c r="E174" s="271"/>
      <c r="F174" s="273"/>
    </row>
    <row r="175" spans="1:6" ht="15" customHeight="1" x14ac:dyDescent="0.25">
      <c r="A175" s="269"/>
      <c r="B175" s="269"/>
      <c r="C175" s="269"/>
      <c r="D175" s="269"/>
      <c r="E175" s="271"/>
      <c r="F175" s="273"/>
    </row>
    <row r="176" spans="1:6" ht="15" customHeight="1" x14ac:dyDescent="0.25">
      <c r="A176" s="269" t="str">
        <f>IF(ISTEXT('Prijava i izvlačenje brojeva'!C5)=TRUE,VLOOKUP('Startne liste'!A172,'Prijava i izvlačenje brojeva'!$C$2:$F$26,3,FALSE),"")</f>
        <v>Dario Kapelari</v>
      </c>
      <c r="B176" s="269"/>
      <c r="C176" s="269"/>
      <c r="D176" s="269"/>
      <c r="E176" s="271"/>
      <c r="F176" s="273"/>
    </row>
    <row r="177" spans="1:6" ht="15" customHeight="1" x14ac:dyDescent="0.25">
      <c r="A177" s="269"/>
      <c r="B177" s="269"/>
      <c r="C177" s="269"/>
      <c r="D177" s="269"/>
      <c r="E177" s="271"/>
      <c r="F177" s="273"/>
    </row>
    <row r="178" spans="1:6" ht="15" customHeight="1" x14ac:dyDescent="0.25">
      <c r="A178" s="264" t="s">
        <v>22</v>
      </c>
      <c r="B178" s="264" t="s">
        <v>23</v>
      </c>
      <c r="C178" s="264" t="s">
        <v>24</v>
      </c>
      <c r="D178" s="264" t="s">
        <v>25</v>
      </c>
      <c r="E178" s="264" t="s">
        <v>26</v>
      </c>
      <c r="F178" s="264" t="s">
        <v>27</v>
      </c>
    </row>
    <row r="179" spans="1:6" ht="15" customHeight="1" x14ac:dyDescent="0.25">
      <c r="A179" s="264"/>
      <c r="B179" s="264"/>
      <c r="C179" s="264"/>
      <c r="D179" s="264"/>
      <c r="E179" s="264"/>
      <c r="F179" s="264"/>
    </row>
    <row r="180" spans="1:6" ht="15" customHeight="1" x14ac:dyDescent="0.25">
      <c r="A180" s="265">
        <v>1</v>
      </c>
      <c r="B180" s="263"/>
      <c r="C180" s="263"/>
      <c r="D180" s="263"/>
      <c r="E180" s="263"/>
      <c r="F180" s="263"/>
    </row>
    <row r="181" spans="1:6" ht="15" customHeight="1" x14ac:dyDescent="0.25">
      <c r="A181" s="265"/>
      <c r="B181" s="263"/>
      <c r="C181" s="263"/>
      <c r="D181" s="263"/>
      <c r="E181" s="263"/>
      <c r="F181" s="263"/>
    </row>
    <row r="182" spans="1:6" ht="15" customHeight="1" x14ac:dyDescent="0.25">
      <c r="A182" s="265">
        <v>2</v>
      </c>
      <c r="B182" s="263"/>
      <c r="C182" s="263"/>
      <c r="D182" s="263"/>
      <c r="E182" s="263"/>
      <c r="F182" s="263"/>
    </row>
    <row r="183" spans="1:6" ht="15" customHeight="1" x14ac:dyDescent="0.25">
      <c r="A183" s="265"/>
      <c r="B183" s="263"/>
      <c r="C183" s="263"/>
      <c r="D183" s="263"/>
      <c r="E183" s="263"/>
      <c r="F183" s="263"/>
    </row>
    <row r="184" spans="1:6" ht="15" customHeight="1" x14ac:dyDescent="0.25">
      <c r="A184" s="265">
        <v>3</v>
      </c>
      <c r="B184" s="263"/>
      <c r="C184" s="263"/>
      <c r="D184" s="263"/>
      <c r="E184" s="263"/>
      <c r="F184" s="263"/>
    </row>
    <row r="185" spans="1:6" ht="15" customHeight="1" x14ac:dyDescent="0.25">
      <c r="A185" s="265"/>
      <c r="B185" s="263"/>
      <c r="C185" s="263"/>
      <c r="D185" s="263"/>
      <c r="E185" s="263"/>
      <c r="F185" s="263"/>
    </row>
    <row r="186" spans="1:6" ht="15" customHeight="1" x14ac:dyDescent="0.25">
      <c r="A186" s="265">
        <v>4</v>
      </c>
      <c r="B186" s="263"/>
      <c r="C186" s="263"/>
      <c r="D186" s="263"/>
      <c r="E186" s="263"/>
      <c r="F186" s="263"/>
    </row>
    <row r="187" spans="1:6" ht="15" customHeight="1" x14ac:dyDescent="0.25">
      <c r="A187" s="265"/>
      <c r="B187" s="263"/>
      <c r="C187" s="263"/>
      <c r="D187" s="263"/>
      <c r="E187" s="263"/>
      <c r="F187" s="263"/>
    </row>
    <row r="188" spans="1:6" ht="15" customHeight="1" x14ac:dyDescent="0.25">
      <c r="A188" s="265">
        <v>5</v>
      </c>
      <c r="B188" s="263"/>
      <c r="C188" s="263"/>
      <c r="D188" s="263"/>
      <c r="E188" s="263"/>
      <c r="F188" s="263"/>
    </row>
    <row r="189" spans="1:6" ht="15" customHeight="1" x14ac:dyDescent="0.25">
      <c r="A189" s="265"/>
      <c r="B189" s="263"/>
      <c r="C189" s="263"/>
      <c r="D189" s="263"/>
      <c r="E189" s="263"/>
      <c r="F189" s="263"/>
    </row>
    <row r="190" spans="1:6" ht="15" customHeight="1" x14ac:dyDescent="0.25">
      <c r="A190" s="265">
        <v>6</v>
      </c>
      <c r="B190" s="263"/>
      <c r="C190" s="263"/>
      <c r="D190" s="263"/>
      <c r="E190" s="263"/>
      <c r="F190" s="263"/>
    </row>
    <row r="191" spans="1:6" ht="15" customHeight="1" x14ac:dyDescent="0.25">
      <c r="A191" s="265"/>
      <c r="B191" s="263"/>
      <c r="C191" s="263"/>
      <c r="D191" s="263"/>
      <c r="E191" s="263"/>
      <c r="F191" s="263"/>
    </row>
    <row r="192" spans="1:6" ht="15" customHeight="1" x14ac:dyDescent="0.25">
      <c r="A192" s="265">
        <v>7</v>
      </c>
      <c r="B192" s="263"/>
      <c r="C192" s="263"/>
      <c r="D192" s="263"/>
      <c r="E192" s="263"/>
      <c r="F192" s="263"/>
    </row>
    <row r="193" spans="1:6" ht="15" customHeight="1" x14ac:dyDescent="0.25">
      <c r="A193" s="265"/>
      <c r="B193" s="263"/>
      <c r="C193" s="263"/>
      <c r="D193" s="263"/>
      <c r="E193" s="263"/>
      <c r="F193" s="263"/>
    </row>
    <row r="194" spans="1:6" ht="15" customHeight="1" x14ac:dyDescent="0.25">
      <c r="A194" s="265">
        <v>8</v>
      </c>
      <c r="B194" s="263"/>
      <c r="C194" s="263"/>
      <c r="D194" s="263"/>
      <c r="E194" s="263"/>
      <c r="F194" s="263"/>
    </row>
    <row r="195" spans="1:6" ht="15" customHeight="1" x14ac:dyDescent="0.25">
      <c r="A195" s="265"/>
      <c r="B195" s="263"/>
      <c r="C195" s="263"/>
      <c r="D195" s="263"/>
      <c r="E195" s="263"/>
      <c r="F195" s="263"/>
    </row>
    <row r="196" spans="1:6" ht="15" customHeight="1" x14ac:dyDescent="0.25">
      <c r="A196" s="265">
        <v>9</v>
      </c>
      <c r="B196" s="263"/>
      <c r="C196" s="263"/>
      <c r="D196" s="263"/>
      <c r="E196" s="263"/>
      <c r="F196" s="263"/>
    </row>
    <row r="197" spans="1:6" ht="15" customHeight="1" x14ac:dyDescent="0.25">
      <c r="A197" s="265"/>
      <c r="B197" s="263"/>
      <c r="C197" s="263"/>
      <c r="D197" s="263"/>
      <c r="E197" s="263"/>
      <c r="F197" s="263"/>
    </row>
    <row r="198" spans="1:6" ht="15" customHeight="1" x14ac:dyDescent="0.25">
      <c r="A198" s="265">
        <v>10</v>
      </c>
      <c r="B198" s="263"/>
      <c r="C198" s="263"/>
      <c r="D198" s="263"/>
      <c r="E198" s="263"/>
      <c r="F198" s="263"/>
    </row>
    <row r="199" spans="1:6" ht="15" customHeight="1" x14ac:dyDescent="0.25">
      <c r="A199" s="265"/>
      <c r="B199" s="263"/>
      <c r="C199" s="263"/>
      <c r="D199" s="263"/>
      <c r="E199" s="263"/>
      <c r="F199" s="263"/>
    </row>
    <row r="200" spans="1:6" ht="15" customHeight="1" x14ac:dyDescent="0.25">
      <c r="A200" s="265">
        <v>11</v>
      </c>
      <c r="B200" s="263"/>
      <c r="C200" s="263"/>
      <c r="D200" s="263"/>
      <c r="E200" s="263"/>
      <c r="F200" s="263"/>
    </row>
    <row r="201" spans="1:6" ht="15" customHeight="1" x14ac:dyDescent="0.25">
      <c r="A201" s="265"/>
      <c r="B201" s="263"/>
      <c r="C201" s="263"/>
      <c r="D201" s="263"/>
      <c r="E201" s="263"/>
      <c r="F201" s="263"/>
    </row>
    <row r="202" spans="1:6" ht="15" customHeight="1" x14ac:dyDescent="0.25">
      <c r="A202" s="265">
        <v>12</v>
      </c>
      <c r="B202" s="263"/>
      <c r="C202" s="263"/>
      <c r="D202" s="263"/>
      <c r="E202" s="263"/>
      <c r="F202" s="263"/>
    </row>
    <row r="203" spans="1:6" ht="15" customHeight="1" x14ac:dyDescent="0.25">
      <c r="A203" s="265"/>
      <c r="B203" s="263"/>
      <c r="C203" s="263"/>
      <c r="D203" s="263"/>
      <c r="E203" s="263"/>
      <c r="F203" s="263"/>
    </row>
    <row r="204" spans="1:6" ht="15" customHeight="1" x14ac:dyDescent="0.25">
      <c r="A204" s="265">
        <v>13</v>
      </c>
      <c r="B204" s="263"/>
      <c r="C204" s="263"/>
      <c r="D204" s="263"/>
      <c r="E204" s="263"/>
      <c r="F204" s="263"/>
    </row>
    <row r="205" spans="1:6" ht="15" customHeight="1" x14ac:dyDescent="0.25">
      <c r="A205" s="265"/>
      <c r="B205" s="263"/>
      <c r="C205" s="263"/>
      <c r="D205" s="263"/>
      <c r="E205" s="263"/>
      <c r="F205" s="263"/>
    </row>
    <row r="206" spans="1:6" ht="15" customHeight="1" x14ac:dyDescent="0.25">
      <c r="A206" s="265">
        <v>14</v>
      </c>
      <c r="B206" s="263"/>
      <c r="C206" s="263"/>
      <c r="D206" s="263"/>
      <c r="E206" s="263"/>
      <c r="F206" s="263"/>
    </row>
    <row r="207" spans="1:6" ht="15" customHeight="1" x14ac:dyDescent="0.25">
      <c r="A207" s="265"/>
      <c r="B207" s="263"/>
      <c r="C207" s="263"/>
      <c r="D207" s="263"/>
      <c r="E207" s="263"/>
      <c r="F207" s="263"/>
    </row>
    <row r="208" spans="1:6" ht="15" customHeight="1" x14ac:dyDescent="0.25">
      <c r="A208" s="265">
        <v>15</v>
      </c>
      <c r="B208" s="263"/>
      <c r="C208" s="263"/>
      <c r="D208" s="263"/>
      <c r="E208" s="263"/>
      <c r="F208" s="263"/>
    </row>
    <row r="209" spans="1:6" ht="15" customHeight="1" x14ac:dyDescent="0.25">
      <c r="A209" s="265"/>
      <c r="B209" s="263"/>
      <c r="C209" s="263"/>
      <c r="D209" s="263"/>
      <c r="E209" s="263"/>
      <c r="F209" s="263"/>
    </row>
    <row r="210" spans="1:6" ht="15" customHeight="1" x14ac:dyDescent="0.25">
      <c r="A210" s="265">
        <v>16</v>
      </c>
      <c r="B210" s="263"/>
      <c r="C210" s="263"/>
      <c r="D210" s="263"/>
      <c r="E210" s="263"/>
      <c r="F210" s="263"/>
    </row>
    <row r="211" spans="1:6" ht="15" customHeight="1" x14ac:dyDescent="0.25">
      <c r="A211" s="265"/>
      <c r="B211" s="263"/>
      <c r="C211" s="263"/>
      <c r="D211" s="263"/>
      <c r="E211" s="263"/>
      <c r="F211" s="263"/>
    </row>
    <row r="212" spans="1:6" ht="15" customHeight="1" x14ac:dyDescent="0.25">
      <c r="A212" s="265">
        <v>17</v>
      </c>
      <c r="B212" s="263"/>
      <c r="C212" s="263"/>
      <c r="D212" s="263"/>
      <c r="E212" s="263"/>
      <c r="F212" s="263"/>
    </row>
    <row r="213" spans="1:6" ht="15" customHeight="1" x14ac:dyDescent="0.25">
      <c r="A213" s="265"/>
      <c r="B213" s="263"/>
      <c r="C213" s="263"/>
      <c r="D213" s="263"/>
      <c r="E213" s="263"/>
      <c r="F213" s="263"/>
    </row>
    <row r="214" spans="1:6" ht="15" customHeight="1" x14ac:dyDescent="0.25">
      <c r="A214" s="265">
        <v>18</v>
      </c>
      <c r="B214" s="263"/>
      <c r="C214" s="263"/>
      <c r="D214" s="263"/>
      <c r="E214" s="263"/>
      <c r="F214" s="263"/>
    </row>
    <row r="215" spans="1:6" ht="15" customHeight="1" x14ac:dyDescent="0.25">
      <c r="A215" s="265"/>
      <c r="B215" s="263"/>
      <c r="C215" s="263"/>
      <c r="D215" s="263"/>
      <c r="E215" s="263"/>
      <c r="F215" s="263"/>
    </row>
    <row r="216" spans="1:6" ht="15" customHeight="1" x14ac:dyDescent="0.25">
      <c r="A216" s="265">
        <v>19</v>
      </c>
      <c r="B216" s="263"/>
      <c r="C216" s="263"/>
      <c r="D216" s="263"/>
      <c r="E216" s="263"/>
      <c r="F216" s="263"/>
    </row>
    <row r="217" spans="1:6" ht="15" customHeight="1" x14ac:dyDescent="0.25">
      <c r="A217" s="265"/>
      <c r="B217" s="263"/>
      <c r="C217" s="263"/>
      <c r="D217" s="263"/>
      <c r="E217" s="263"/>
      <c r="F217" s="263"/>
    </row>
    <row r="218" spans="1:6" ht="15" customHeight="1" x14ac:dyDescent="0.25">
      <c r="A218" s="265">
        <v>20</v>
      </c>
      <c r="B218" s="263"/>
      <c r="C218" s="263"/>
      <c r="D218" s="263"/>
      <c r="E218" s="263"/>
      <c r="F218" s="263"/>
    </row>
    <row r="219" spans="1:6" ht="15" customHeight="1" x14ac:dyDescent="0.25">
      <c r="A219" s="265"/>
      <c r="B219" s="263"/>
      <c r="C219" s="263"/>
      <c r="D219" s="263"/>
      <c r="E219" s="263"/>
      <c r="F219" s="263"/>
    </row>
    <row r="220" spans="1:6" ht="15" customHeight="1" x14ac:dyDescent="0.25">
      <c r="A220" s="127"/>
      <c r="B220" s="9"/>
      <c r="C220" s="9"/>
      <c r="D220" s="9"/>
      <c r="E220" s="9"/>
      <c r="F220" s="9"/>
    </row>
    <row r="221" spans="1:6" ht="15" customHeight="1" x14ac:dyDescent="0.25">
      <c r="A221" s="127"/>
      <c r="B221" s="9"/>
      <c r="C221" s="9"/>
      <c r="D221" s="9"/>
      <c r="E221" s="126" t="s">
        <v>18</v>
      </c>
      <c r="F221" s="9"/>
    </row>
    <row r="222" spans="1:6" ht="15" customHeight="1" x14ac:dyDescent="0.3">
      <c r="A222" s="266" t="str">
        <f>IF(ISTEXT('Organizacija natjecanja'!$F$2)=TRUE,'Organizacija natjecanja'!$F$2,"")</f>
        <v>1.KOLO KUP SSRDMŽ LOV ŠARANA 2025</v>
      </c>
      <c r="B222" s="266"/>
      <c r="C222" s="266"/>
      <c r="D222" s="266"/>
      <c r="E222" s="266"/>
      <c r="F222" s="266"/>
    </row>
    <row r="223" spans="1:6" ht="15" customHeight="1" x14ac:dyDescent="0.25">
      <c r="A223" s="267" t="str">
        <f>IF(ISTEXT('Organizacija natjecanja'!$F$5)=TRUE,'Organizacija natjecanja'!$F$5,"")</f>
        <v>Goričan 11-13.4.2025</v>
      </c>
      <c r="B223" s="267"/>
      <c r="C223" s="267"/>
      <c r="D223" s="267"/>
      <c r="E223" s="267"/>
      <c r="F223" s="267"/>
    </row>
    <row r="224" spans="1:6" ht="15" customHeight="1" x14ac:dyDescent="0.25">
      <c r="A224" s="127"/>
      <c r="B224" s="127"/>
      <c r="C224" s="127"/>
      <c r="D224" s="127"/>
      <c r="E224" s="9"/>
      <c r="F224" s="127"/>
    </row>
    <row r="225" spans="1:6" ht="15" customHeight="1" x14ac:dyDescent="0.25">
      <c r="A225" s="268" t="s">
        <v>19</v>
      </c>
      <c r="B225" s="268"/>
      <c r="C225" s="268"/>
      <c r="D225" s="268"/>
      <c r="E225" s="268"/>
      <c r="F225" s="268"/>
    </row>
    <row r="226" spans="1:6" ht="15" customHeight="1" x14ac:dyDescent="0.25">
      <c r="A226" s="128"/>
      <c r="B226" s="128"/>
      <c r="C226" s="128"/>
      <c r="D226" s="128"/>
      <c r="E226" s="128"/>
      <c r="F226" s="128"/>
    </row>
    <row r="227" spans="1:6" ht="15" customHeight="1" x14ac:dyDescent="0.25">
      <c r="A227" s="269" t="str">
        <f>IF(ISTEXT('Prijava i izvlačenje brojeva'!$C$6)=TRUE,'Prijava i izvlačenje brojeva'!$C$6,"")</f>
        <v>Smuđ Goričan</v>
      </c>
      <c r="B227" s="269"/>
      <c r="C227" s="269"/>
      <c r="D227" s="269"/>
      <c r="E227" s="129" t="s">
        <v>20</v>
      </c>
      <c r="F227" s="129" t="s">
        <v>21</v>
      </c>
    </row>
    <row r="228" spans="1:6" ht="15" customHeight="1" x14ac:dyDescent="0.25">
      <c r="A228" s="269"/>
      <c r="B228" s="269"/>
      <c r="C228" s="269"/>
      <c r="D228" s="269"/>
      <c r="E228" s="270">
        <f>IF(ISNUMBER('Prijava i izvlačenje brojeva'!$A$6)=TRUE,'Prijava i izvlačenje brojeva'!$A$6,"")</f>
        <v>5</v>
      </c>
      <c r="F228" s="272"/>
    </row>
    <row r="229" spans="1:6" ht="15" customHeight="1" x14ac:dyDescent="0.25">
      <c r="A229" s="269" t="str">
        <f>IF(ISTEXT('Prijava i izvlačenje brojeva'!C6)=TRUE,VLOOKUP('Startne liste'!A227,'Prijava i izvlačenje brojeva'!$C$2:$F$26,2,FALSE),"")</f>
        <v>Željko Purgar</v>
      </c>
      <c r="B229" s="269"/>
      <c r="C229" s="269"/>
      <c r="D229" s="269"/>
      <c r="E229" s="271"/>
      <c r="F229" s="273"/>
    </row>
    <row r="230" spans="1:6" ht="15" customHeight="1" x14ac:dyDescent="0.25">
      <c r="A230" s="269"/>
      <c r="B230" s="269"/>
      <c r="C230" s="269"/>
      <c r="D230" s="269"/>
      <c r="E230" s="271"/>
      <c r="F230" s="273"/>
    </row>
    <row r="231" spans="1:6" ht="15" customHeight="1" x14ac:dyDescent="0.25">
      <c r="A231" s="269" t="str">
        <f>IF(ISTEXT('Prijava i izvlačenje brojeva'!C6)=TRUE,VLOOKUP('Startne liste'!A227,'Prijava i izvlačenje brojeva'!$C$2:$F$26,3,FALSE),"")</f>
        <v>Darko Makaj</v>
      </c>
      <c r="B231" s="269"/>
      <c r="C231" s="269"/>
      <c r="D231" s="269"/>
      <c r="E231" s="271"/>
      <c r="F231" s="273"/>
    </row>
    <row r="232" spans="1:6" ht="15" customHeight="1" x14ac:dyDescent="0.25">
      <c r="A232" s="269"/>
      <c r="B232" s="269"/>
      <c r="C232" s="269"/>
      <c r="D232" s="269"/>
      <c r="E232" s="271"/>
      <c r="F232" s="273"/>
    </row>
    <row r="233" spans="1:6" ht="15" customHeight="1" x14ac:dyDescent="0.25">
      <c r="A233" s="264" t="s">
        <v>22</v>
      </c>
      <c r="B233" s="264" t="s">
        <v>23</v>
      </c>
      <c r="C233" s="264" t="s">
        <v>24</v>
      </c>
      <c r="D233" s="264" t="s">
        <v>25</v>
      </c>
      <c r="E233" s="264" t="s">
        <v>26</v>
      </c>
      <c r="F233" s="264" t="s">
        <v>27</v>
      </c>
    </row>
    <row r="234" spans="1:6" ht="15" customHeight="1" x14ac:dyDescent="0.25">
      <c r="A234" s="264"/>
      <c r="B234" s="264"/>
      <c r="C234" s="264"/>
      <c r="D234" s="264"/>
      <c r="E234" s="264"/>
      <c r="F234" s="264"/>
    </row>
    <row r="235" spans="1:6" ht="15" customHeight="1" x14ac:dyDescent="0.25">
      <c r="A235" s="265">
        <v>1</v>
      </c>
      <c r="B235" s="263"/>
      <c r="C235" s="263"/>
      <c r="D235" s="263"/>
      <c r="E235" s="263"/>
      <c r="F235" s="263"/>
    </row>
    <row r="236" spans="1:6" ht="15" customHeight="1" x14ac:dyDescent="0.25">
      <c r="A236" s="265"/>
      <c r="B236" s="263"/>
      <c r="C236" s="263"/>
      <c r="D236" s="263"/>
      <c r="E236" s="263"/>
      <c r="F236" s="263"/>
    </row>
    <row r="237" spans="1:6" ht="15" customHeight="1" x14ac:dyDescent="0.25">
      <c r="A237" s="265">
        <v>2</v>
      </c>
      <c r="B237" s="263"/>
      <c r="C237" s="263"/>
      <c r="D237" s="263"/>
      <c r="E237" s="263"/>
      <c r="F237" s="263"/>
    </row>
    <row r="238" spans="1:6" ht="15" customHeight="1" x14ac:dyDescent="0.25">
      <c r="A238" s="265"/>
      <c r="B238" s="263"/>
      <c r="C238" s="263"/>
      <c r="D238" s="263"/>
      <c r="E238" s="263"/>
      <c r="F238" s="263"/>
    </row>
    <row r="239" spans="1:6" ht="15" customHeight="1" x14ac:dyDescent="0.25">
      <c r="A239" s="265">
        <v>3</v>
      </c>
      <c r="B239" s="263"/>
      <c r="C239" s="263"/>
      <c r="D239" s="263"/>
      <c r="E239" s="263"/>
      <c r="F239" s="263"/>
    </row>
    <row r="240" spans="1:6" ht="15" customHeight="1" x14ac:dyDescent="0.25">
      <c r="A240" s="265"/>
      <c r="B240" s="263"/>
      <c r="C240" s="263"/>
      <c r="D240" s="263"/>
      <c r="E240" s="263"/>
      <c r="F240" s="263"/>
    </row>
    <row r="241" spans="1:6" ht="15" customHeight="1" x14ac:dyDescent="0.25">
      <c r="A241" s="265">
        <v>4</v>
      </c>
      <c r="B241" s="263"/>
      <c r="C241" s="263"/>
      <c r="D241" s="263"/>
      <c r="E241" s="263"/>
      <c r="F241" s="263"/>
    </row>
    <row r="242" spans="1:6" ht="15" customHeight="1" x14ac:dyDescent="0.25">
      <c r="A242" s="265"/>
      <c r="B242" s="263"/>
      <c r="C242" s="263"/>
      <c r="D242" s="263"/>
      <c r="E242" s="263"/>
      <c r="F242" s="263"/>
    </row>
    <row r="243" spans="1:6" ht="15" customHeight="1" x14ac:dyDescent="0.25">
      <c r="A243" s="265">
        <v>5</v>
      </c>
      <c r="B243" s="263"/>
      <c r="C243" s="263"/>
      <c r="D243" s="263"/>
      <c r="E243" s="263"/>
      <c r="F243" s="263"/>
    </row>
    <row r="244" spans="1:6" ht="15" customHeight="1" x14ac:dyDescent="0.25">
      <c r="A244" s="265"/>
      <c r="B244" s="263"/>
      <c r="C244" s="263"/>
      <c r="D244" s="263"/>
      <c r="E244" s="263"/>
      <c r="F244" s="263"/>
    </row>
    <row r="245" spans="1:6" ht="15" customHeight="1" x14ac:dyDescent="0.25">
      <c r="A245" s="265">
        <v>6</v>
      </c>
      <c r="B245" s="263"/>
      <c r="C245" s="263"/>
      <c r="D245" s="263"/>
      <c r="E245" s="263"/>
      <c r="F245" s="263"/>
    </row>
    <row r="246" spans="1:6" ht="15" customHeight="1" x14ac:dyDescent="0.25">
      <c r="A246" s="265"/>
      <c r="B246" s="263"/>
      <c r="C246" s="263"/>
      <c r="D246" s="263"/>
      <c r="E246" s="263"/>
      <c r="F246" s="263"/>
    </row>
    <row r="247" spans="1:6" ht="15" customHeight="1" x14ac:dyDescent="0.25">
      <c r="A247" s="265">
        <v>7</v>
      </c>
      <c r="B247" s="263"/>
      <c r="C247" s="263"/>
      <c r="D247" s="263"/>
      <c r="E247" s="263"/>
      <c r="F247" s="263"/>
    </row>
    <row r="248" spans="1:6" ht="15" customHeight="1" x14ac:dyDescent="0.25">
      <c r="A248" s="265"/>
      <c r="B248" s="263"/>
      <c r="C248" s="263"/>
      <c r="D248" s="263"/>
      <c r="E248" s="263"/>
      <c r="F248" s="263"/>
    </row>
    <row r="249" spans="1:6" ht="15" customHeight="1" x14ac:dyDescent="0.25">
      <c r="A249" s="265">
        <v>8</v>
      </c>
      <c r="B249" s="263"/>
      <c r="C249" s="263"/>
      <c r="D249" s="263"/>
      <c r="E249" s="263"/>
      <c r="F249" s="263"/>
    </row>
    <row r="250" spans="1:6" ht="15" customHeight="1" x14ac:dyDescent="0.25">
      <c r="A250" s="265"/>
      <c r="B250" s="263"/>
      <c r="C250" s="263"/>
      <c r="D250" s="263"/>
      <c r="E250" s="263"/>
      <c r="F250" s="263"/>
    </row>
    <row r="251" spans="1:6" ht="15" customHeight="1" x14ac:dyDescent="0.25">
      <c r="A251" s="265">
        <v>9</v>
      </c>
      <c r="B251" s="263"/>
      <c r="C251" s="263"/>
      <c r="D251" s="263"/>
      <c r="E251" s="263"/>
      <c r="F251" s="263"/>
    </row>
    <row r="252" spans="1:6" ht="15" customHeight="1" x14ac:dyDescent="0.25">
      <c r="A252" s="265"/>
      <c r="B252" s="263"/>
      <c r="C252" s="263"/>
      <c r="D252" s="263"/>
      <c r="E252" s="263"/>
      <c r="F252" s="263"/>
    </row>
    <row r="253" spans="1:6" ht="15" customHeight="1" x14ac:dyDescent="0.25">
      <c r="A253" s="265">
        <v>10</v>
      </c>
      <c r="B253" s="263"/>
      <c r="C253" s="263"/>
      <c r="D253" s="263"/>
      <c r="E253" s="263"/>
      <c r="F253" s="263"/>
    </row>
    <row r="254" spans="1:6" ht="15" customHeight="1" x14ac:dyDescent="0.25">
      <c r="A254" s="265"/>
      <c r="B254" s="263"/>
      <c r="C254" s="263"/>
      <c r="D254" s="263"/>
      <c r="E254" s="263"/>
      <c r="F254" s="263"/>
    </row>
    <row r="255" spans="1:6" ht="15" customHeight="1" x14ac:dyDescent="0.25">
      <c r="A255" s="265">
        <v>11</v>
      </c>
      <c r="B255" s="263"/>
      <c r="C255" s="263"/>
      <c r="D255" s="263"/>
      <c r="E255" s="263"/>
      <c r="F255" s="263"/>
    </row>
    <row r="256" spans="1:6" ht="15" customHeight="1" x14ac:dyDescent="0.25">
      <c r="A256" s="265"/>
      <c r="B256" s="263"/>
      <c r="C256" s="263"/>
      <c r="D256" s="263"/>
      <c r="E256" s="263"/>
      <c r="F256" s="263"/>
    </row>
    <row r="257" spans="1:6" ht="15" customHeight="1" x14ac:dyDescent="0.25">
      <c r="A257" s="265">
        <v>12</v>
      </c>
      <c r="B257" s="263"/>
      <c r="C257" s="263"/>
      <c r="D257" s="263"/>
      <c r="E257" s="263"/>
      <c r="F257" s="263"/>
    </row>
    <row r="258" spans="1:6" ht="15" customHeight="1" x14ac:dyDescent="0.25">
      <c r="A258" s="265"/>
      <c r="B258" s="263"/>
      <c r="C258" s="263"/>
      <c r="D258" s="263"/>
      <c r="E258" s="263"/>
      <c r="F258" s="263"/>
    </row>
    <row r="259" spans="1:6" ht="15" customHeight="1" x14ac:dyDescent="0.25">
      <c r="A259" s="265">
        <v>13</v>
      </c>
      <c r="B259" s="263"/>
      <c r="C259" s="263"/>
      <c r="D259" s="263"/>
      <c r="E259" s="263"/>
      <c r="F259" s="263"/>
    </row>
    <row r="260" spans="1:6" ht="15" customHeight="1" x14ac:dyDescent="0.25">
      <c r="A260" s="265"/>
      <c r="B260" s="263"/>
      <c r="C260" s="263"/>
      <c r="D260" s="263"/>
      <c r="E260" s="263"/>
      <c r="F260" s="263"/>
    </row>
    <row r="261" spans="1:6" ht="15" customHeight="1" x14ac:dyDescent="0.25">
      <c r="A261" s="265">
        <v>14</v>
      </c>
      <c r="B261" s="263"/>
      <c r="C261" s="263"/>
      <c r="D261" s="263"/>
      <c r="E261" s="263"/>
      <c r="F261" s="263"/>
    </row>
    <row r="262" spans="1:6" ht="15" customHeight="1" x14ac:dyDescent="0.25">
      <c r="A262" s="265"/>
      <c r="B262" s="263"/>
      <c r="C262" s="263"/>
      <c r="D262" s="263"/>
      <c r="E262" s="263"/>
      <c r="F262" s="263"/>
    </row>
    <row r="263" spans="1:6" ht="15" customHeight="1" x14ac:dyDescent="0.25">
      <c r="A263" s="265">
        <v>15</v>
      </c>
      <c r="B263" s="263"/>
      <c r="C263" s="263"/>
      <c r="D263" s="263"/>
      <c r="E263" s="263"/>
      <c r="F263" s="263"/>
    </row>
    <row r="264" spans="1:6" ht="15" customHeight="1" x14ac:dyDescent="0.25">
      <c r="A264" s="265"/>
      <c r="B264" s="263"/>
      <c r="C264" s="263"/>
      <c r="D264" s="263"/>
      <c r="E264" s="263"/>
      <c r="F264" s="263"/>
    </row>
    <row r="265" spans="1:6" ht="15" customHeight="1" x14ac:dyDescent="0.25">
      <c r="A265" s="265">
        <v>16</v>
      </c>
      <c r="B265" s="263"/>
      <c r="C265" s="263"/>
      <c r="D265" s="263"/>
      <c r="E265" s="263"/>
      <c r="F265" s="263"/>
    </row>
    <row r="266" spans="1:6" ht="15" customHeight="1" x14ac:dyDescent="0.25">
      <c r="A266" s="265"/>
      <c r="B266" s="263"/>
      <c r="C266" s="263"/>
      <c r="D266" s="263"/>
      <c r="E266" s="263"/>
      <c r="F266" s="263"/>
    </row>
    <row r="267" spans="1:6" ht="15" customHeight="1" x14ac:dyDescent="0.25">
      <c r="A267" s="265">
        <v>17</v>
      </c>
      <c r="B267" s="263"/>
      <c r="C267" s="263"/>
      <c r="D267" s="263"/>
      <c r="E267" s="263"/>
      <c r="F267" s="263"/>
    </row>
    <row r="268" spans="1:6" ht="15" customHeight="1" x14ac:dyDescent="0.25">
      <c r="A268" s="265"/>
      <c r="B268" s="263"/>
      <c r="C268" s="263"/>
      <c r="D268" s="263"/>
      <c r="E268" s="263"/>
      <c r="F268" s="263"/>
    </row>
    <row r="269" spans="1:6" ht="15" customHeight="1" x14ac:dyDescent="0.25">
      <c r="A269" s="265">
        <v>18</v>
      </c>
      <c r="B269" s="263"/>
      <c r="C269" s="263"/>
      <c r="D269" s="263"/>
      <c r="E269" s="263"/>
      <c r="F269" s="263"/>
    </row>
    <row r="270" spans="1:6" ht="15" customHeight="1" x14ac:dyDescent="0.25">
      <c r="A270" s="265"/>
      <c r="B270" s="263"/>
      <c r="C270" s="263"/>
      <c r="D270" s="263"/>
      <c r="E270" s="263"/>
      <c r="F270" s="263"/>
    </row>
    <row r="271" spans="1:6" ht="15" customHeight="1" x14ac:dyDescent="0.25">
      <c r="A271" s="265">
        <v>19</v>
      </c>
      <c r="B271" s="263"/>
      <c r="C271" s="263"/>
      <c r="D271" s="263"/>
      <c r="E271" s="263"/>
      <c r="F271" s="263"/>
    </row>
    <row r="272" spans="1:6" ht="15" customHeight="1" x14ac:dyDescent="0.25">
      <c r="A272" s="265"/>
      <c r="B272" s="263"/>
      <c r="C272" s="263"/>
      <c r="D272" s="263"/>
      <c r="E272" s="263"/>
      <c r="F272" s="263"/>
    </row>
    <row r="273" spans="1:6" ht="15" customHeight="1" x14ac:dyDescent="0.25">
      <c r="A273" s="265">
        <v>20</v>
      </c>
      <c r="B273" s="263"/>
      <c r="C273" s="263"/>
      <c r="D273" s="263"/>
      <c r="E273" s="263"/>
      <c r="F273" s="263"/>
    </row>
    <row r="274" spans="1:6" ht="15" customHeight="1" x14ac:dyDescent="0.25">
      <c r="A274" s="265"/>
      <c r="B274" s="263"/>
      <c r="C274" s="263"/>
      <c r="D274" s="263"/>
      <c r="E274" s="263"/>
      <c r="F274" s="263"/>
    </row>
    <row r="275" spans="1:6" ht="15" customHeight="1" x14ac:dyDescent="0.25">
      <c r="A275" s="127"/>
      <c r="B275" s="9"/>
      <c r="C275" s="9"/>
      <c r="D275" s="9"/>
      <c r="E275" s="9"/>
      <c r="F275" s="9"/>
    </row>
    <row r="276" spans="1:6" ht="15" customHeight="1" x14ac:dyDescent="0.25">
      <c r="A276" s="127"/>
      <c r="B276" s="9"/>
      <c r="C276" s="9"/>
      <c r="D276" s="9"/>
      <c r="E276" s="126" t="s">
        <v>18</v>
      </c>
      <c r="F276" s="9"/>
    </row>
    <row r="277" spans="1:6" ht="15" customHeight="1" x14ac:dyDescent="0.3">
      <c r="A277" s="266" t="str">
        <f>IF(ISTEXT('Organizacija natjecanja'!$F$2)=TRUE,'Organizacija natjecanja'!$F$2,"")</f>
        <v>1.KOLO KUP SSRDMŽ LOV ŠARANA 2025</v>
      </c>
      <c r="B277" s="266"/>
      <c r="C277" s="266"/>
      <c r="D277" s="266"/>
      <c r="E277" s="266"/>
      <c r="F277" s="266"/>
    </row>
    <row r="278" spans="1:6" ht="15" customHeight="1" x14ac:dyDescent="0.25">
      <c r="A278" s="267" t="str">
        <f>IF(ISTEXT('Organizacija natjecanja'!$F$5)=TRUE,'Organizacija natjecanja'!$F$5,"")</f>
        <v>Goričan 11-13.4.2025</v>
      </c>
      <c r="B278" s="267"/>
      <c r="C278" s="267"/>
      <c r="D278" s="267"/>
      <c r="E278" s="267"/>
      <c r="F278" s="267"/>
    </row>
    <row r="279" spans="1:6" ht="15" customHeight="1" x14ac:dyDescent="0.25">
      <c r="A279" s="127"/>
      <c r="B279" s="127"/>
      <c r="C279" s="127"/>
      <c r="D279" s="127"/>
      <c r="E279" s="9"/>
      <c r="F279" s="127"/>
    </row>
    <row r="280" spans="1:6" ht="15" customHeight="1" x14ac:dyDescent="0.25">
      <c r="A280" s="268" t="s">
        <v>19</v>
      </c>
      <c r="B280" s="268"/>
      <c r="C280" s="268"/>
      <c r="D280" s="268"/>
      <c r="E280" s="268"/>
      <c r="F280" s="268"/>
    </row>
    <row r="281" spans="1:6" ht="15" customHeight="1" x14ac:dyDescent="0.25">
      <c r="A281" s="128"/>
      <c r="B281" s="128"/>
      <c r="C281" s="128"/>
      <c r="D281" s="128"/>
      <c r="E281" s="128"/>
      <c r="F281" s="128"/>
    </row>
    <row r="282" spans="1:6" ht="15" customHeight="1" x14ac:dyDescent="0.25">
      <c r="A282" s="269" t="str">
        <f>IF(ISTEXT('Prijava i izvlačenje brojeva'!$C$7)=TRUE,'Prijava i izvlačenje brojeva'!$C$7,"")</f>
        <v>Bjelka Domašinec</v>
      </c>
      <c r="B282" s="269"/>
      <c r="C282" s="269"/>
      <c r="D282" s="269"/>
      <c r="E282" s="129" t="s">
        <v>20</v>
      </c>
      <c r="F282" s="129" t="s">
        <v>21</v>
      </c>
    </row>
    <row r="283" spans="1:6" ht="15" customHeight="1" x14ac:dyDescent="0.25">
      <c r="A283" s="269"/>
      <c r="B283" s="269"/>
      <c r="C283" s="269"/>
      <c r="D283" s="269"/>
      <c r="E283" s="270">
        <f>IF(ISNUMBER('Prijava i izvlačenje brojeva'!$A$7)=TRUE,'Prijava i izvlačenje brojeva'!$A$7,"")</f>
        <v>6</v>
      </c>
      <c r="F283" s="272"/>
    </row>
    <row r="284" spans="1:6" ht="15" customHeight="1" x14ac:dyDescent="0.25">
      <c r="A284" s="269" t="str">
        <f>IF(ISTEXT('Prijava i izvlačenje brojeva'!C7)=TRUE,VLOOKUP('Startne liste'!A282,'Prijava i izvlačenje brojeva'!$C$2:$F$26,2,FALSE),"")</f>
        <v>Damir Kovač</v>
      </c>
      <c r="B284" s="269"/>
      <c r="C284" s="269"/>
      <c r="D284" s="269"/>
      <c r="E284" s="271"/>
      <c r="F284" s="273"/>
    </row>
    <row r="285" spans="1:6" ht="15" customHeight="1" x14ac:dyDescent="0.25">
      <c r="A285" s="269"/>
      <c r="B285" s="269"/>
      <c r="C285" s="269"/>
      <c r="D285" s="269"/>
      <c r="E285" s="271"/>
      <c r="F285" s="273"/>
    </row>
    <row r="286" spans="1:6" ht="15" customHeight="1" x14ac:dyDescent="0.25">
      <c r="A286" s="269" t="str">
        <f>IF(ISTEXT('Prijava i izvlačenje brojeva'!C7)=TRUE,VLOOKUP('Startne liste'!A282,'Prijava i izvlačenje brojeva'!$C$2:$F$26,3,FALSE),"")</f>
        <v>Nino Erić</v>
      </c>
      <c r="B286" s="269"/>
      <c r="C286" s="269"/>
      <c r="D286" s="269"/>
      <c r="E286" s="271"/>
      <c r="F286" s="273"/>
    </row>
    <row r="287" spans="1:6" ht="15" customHeight="1" x14ac:dyDescent="0.25">
      <c r="A287" s="269"/>
      <c r="B287" s="269"/>
      <c r="C287" s="269"/>
      <c r="D287" s="269"/>
      <c r="E287" s="271"/>
      <c r="F287" s="273"/>
    </row>
    <row r="288" spans="1:6" ht="15" customHeight="1" x14ac:dyDescent="0.25">
      <c r="A288" s="264" t="s">
        <v>22</v>
      </c>
      <c r="B288" s="264" t="s">
        <v>23</v>
      </c>
      <c r="C288" s="264" t="s">
        <v>24</v>
      </c>
      <c r="D288" s="264" t="s">
        <v>25</v>
      </c>
      <c r="E288" s="264" t="s">
        <v>26</v>
      </c>
      <c r="F288" s="264" t="s">
        <v>27</v>
      </c>
    </row>
    <row r="289" spans="1:6" ht="15" customHeight="1" x14ac:dyDescent="0.25">
      <c r="A289" s="264"/>
      <c r="B289" s="264"/>
      <c r="C289" s="264"/>
      <c r="D289" s="264"/>
      <c r="E289" s="264"/>
      <c r="F289" s="264"/>
    </row>
    <row r="290" spans="1:6" ht="15" customHeight="1" x14ac:dyDescent="0.25">
      <c r="A290" s="265">
        <v>1</v>
      </c>
      <c r="B290" s="263"/>
      <c r="C290" s="263"/>
      <c r="D290" s="263"/>
      <c r="E290" s="263"/>
      <c r="F290" s="263"/>
    </row>
    <row r="291" spans="1:6" ht="15" customHeight="1" x14ac:dyDescent="0.25">
      <c r="A291" s="265"/>
      <c r="B291" s="263"/>
      <c r="C291" s="263"/>
      <c r="D291" s="263"/>
      <c r="E291" s="263"/>
      <c r="F291" s="263"/>
    </row>
    <row r="292" spans="1:6" ht="15" customHeight="1" x14ac:dyDescent="0.25">
      <c r="A292" s="265">
        <v>2</v>
      </c>
      <c r="B292" s="263"/>
      <c r="C292" s="263"/>
      <c r="D292" s="263"/>
      <c r="E292" s="263"/>
      <c r="F292" s="263"/>
    </row>
    <row r="293" spans="1:6" ht="15" customHeight="1" x14ac:dyDescent="0.25">
      <c r="A293" s="265"/>
      <c r="B293" s="263"/>
      <c r="C293" s="263"/>
      <c r="D293" s="263"/>
      <c r="E293" s="263"/>
      <c r="F293" s="263"/>
    </row>
    <row r="294" spans="1:6" ht="15" customHeight="1" x14ac:dyDescent="0.25">
      <c r="A294" s="265">
        <v>3</v>
      </c>
      <c r="B294" s="263"/>
      <c r="C294" s="263"/>
      <c r="D294" s="263"/>
      <c r="E294" s="263"/>
      <c r="F294" s="263"/>
    </row>
    <row r="295" spans="1:6" ht="15" customHeight="1" x14ac:dyDescent="0.25">
      <c r="A295" s="265"/>
      <c r="B295" s="263"/>
      <c r="C295" s="263"/>
      <c r="D295" s="263"/>
      <c r="E295" s="263"/>
      <c r="F295" s="263"/>
    </row>
    <row r="296" spans="1:6" ht="15" customHeight="1" x14ac:dyDescent="0.25">
      <c r="A296" s="265">
        <v>4</v>
      </c>
      <c r="B296" s="263"/>
      <c r="C296" s="263"/>
      <c r="D296" s="263"/>
      <c r="E296" s="263"/>
      <c r="F296" s="263"/>
    </row>
    <row r="297" spans="1:6" ht="15" customHeight="1" x14ac:dyDescent="0.25">
      <c r="A297" s="265"/>
      <c r="B297" s="263"/>
      <c r="C297" s="263"/>
      <c r="D297" s="263"/>
      <c r="E297" s="263"/>
      <c r="F297" s="263"/>
    </row>
    <row r="298" spans="1:6" ht="15" customHeight="1" x14ac:dyDescent="0.25">
      <c r="A298" s="265">
        <v>5</v>
      </c>
      <c r="B298" s="263"/>
      <c r="C298" s="263"/>
      <c r="D298" s="263"/>
      <c r="E298" s="263"/>
      <c r="F298" s="263"/>
    </row>
    <row r="299" spans="1:6" ht="15" customHeight="1" x14ac:dyDescent="0.25">
      <c r="A299" s="265"/>
      <c r="B299" s="263"/>
      <c r="C299" s="263"/>
      <c r="D299" s="263"/>
      <c r="E299" s="263"/>
      <c r="F299" s="263"/>
    </row>
    <row r="300" spans="1:6" ht="15" customHeight="1" x14ac:dyDescent="0.25">
      <c r="A300" s="265">
        <v>6</v>
      </c>
      <c r="B300" s="263"/>
      <c r="C300" s="263"/>
      <c r="D300" s="263"/>
      <c r="E300" s="263"/>
      <c r="F300" s="263"/>
    </row>
    <row r="301" spans="1:6" ht="15" customHeight="1" x14ac:dyDescent="0.25">
      <c r="A301" s="265"/>
      <c r="B301" s="263"/>
      <c r="C301" s="263"/>
      <c r="D301" s="263"/>
      <c r="E301" s="263"/>
      <c r="F301" s="263"/>
    </row>
    <row r="302" spans="1:6" ht="15" customHeight="1" x14ac:dyDescent="0.25">
      <c r="A302" s="265">
        <v>7</v>
      </c>
      <c r="B302" s="263"/>
      <c r="C302" s="263"/>
      <c r="D302" s="263"/>
      <c r="E302" s="263"/>
      <c r="F302" s="263"/>
    </row>
    <row r="303" spans="1:6" ht="15" customHeight="1" x14ac:dyDescent="0.25">
      <c r="A303" s="265"/>
      <c r="B303" s="263"/>
      <c r="C303" s="263"/>
      <c r="D303" s="263"/>
      <c r="E303" s="263"/>
      <c r="F303" s="263"/>
    </row>
    <row r="304" spans="1:6" ht="15" customHeight="1" x14ac:dyDescent="0.25">
      <c r="A304" s="265">
        <v>8</v>
      </c>
      <c r="B304" s="263"/>
      <c r="C304" s="263"/>
      <c r="D304" s="263"/>
      <c r="E304" s="263"/>
      <c r="F304" s="263"/>
    </row>
    <row r="305" spans="1:6" ht="15" customHeight="1" x14ac:dyDescent="0.25">
      <c r="A305" s="265"/>
      <c r="B305" s="263"/>
      <c r="C305" s="263"/>
      <c r="D305" s="263"/>
      <c r="E305" s="263"/>
      <c r="F305" s="263"/>
    </row>
    <row r="306" spans="1:6" ht="15" customHeight="1" x14ac:dyDescent="0.25">
      <c r="A306" s="265">
        <v>9</v>
      </c>
      <c r="B306" s="263"/>
      <c r="C306" s="263"/>
      <c r="D306" s="263"/>
      <c r="E306" s="263"/>
      <c r="F306" s="263"/>
    </row>
    <row r="307" spans="1:6" ht="15" customHeight="1" x14ac:dyDescent="0.25">
      <c r="A307" s="265"/>
      <c r="B307" s="263"/>
      <c r="C307" s="263"/>
      <c r="D307" s="263"/>
      <c r="E307" s="263"/>
      <c r="F307" s="263"/>
    </row>
    <row r="308" spans="1:6" ht="15" customHeight="1" x14ac:dyDescent="0.25">
      <c r="A308" s="265">
        <v>10</v>
      </c>
      <c r="B308" s="263"/>
      <c r="C308" s="263"/>
      <c r="D308" s="263"/>
      <c r="E308" s="263"/>
      <c r="F308" s="263"/>
    </row>
    <row r="309" spans="1:6" ht="15" customHeight="1" x14ac:dyDescent="0.25">
      <c r="A309" s="265"/>
      <c r="B309" s="263"/>
      <c r="C309" s="263"/>
      <c r="D309" s="263"/>
      <c r="E309" s="263"/>
      <c r="F309" s="263"/>
    </row>
    <row r="310" spans="1:6" ht="15" customHeight="1" x14ac:dyDescent="0.25">
      <c r="A310" s="265">
        <v>11</v>
      </c>
      <c r="B310" s="263"/>
      <c r="C310" s="263"/>
      <c r="D310" s="263"/>
      <c r="E310" s="263"/>
      <c r="F310" s="263"/>
    </row>
    <row r="311" spans="1:6" ht="15" customHeight="1" x14ac:dyDescent="0.25">
      <c r="A311" s="265"/>
      <c r="B311" s="263"/>
      <c r="C311" s="263"/>
      <c r="D311" s="263"/>
      <c r="E311" s="263"/>
      <c r="F311" s="263"/>
    </row>
    <row r="312" spans="1:6" ht="15" customHeight="1" x14ac:dyDescent="0.25">
      <c r="A312" s="265">
        <v>12</v>
      </c>
      <c r="B312" s="263"/>
      <c r="C312" s="263"/>
      <c r="D312" s="263"/>
      <c r="E312" s="263"/>
      <c r="F312" s="263"/>
    </row>
    <row r="313" spans="1:6" ht="15" customHeight="1" x14ac:dyDescent="0.25">
      <c r="A313" s="265"/>
      <c r="B313" s="263"/>
      <c r="C313" s="263"/>
      <c r="D313" s="263"/>
      <c r="E313" s="263"/>
      <c r="F313" s="263"/>
    </row>
    <row r="314" spans="1:6" ht="15" customHeight="1" x14ac:dyDescent="0.25">
      <c r="A314" s="265">
        <v>13</v>
      </c>
      <c r="B314" s="263"/>
      <c r="C314" s="263"/>
      <c r="D314" s="263"/>
      <c r="E314" s="263"/>
      <c r="F314" s="263"/>
    </row>
    <row r="315" spans="1:6" ht="15" customHeight="1" x14ac:dyDescent="0.25">
      <c r="A315" s="265"/>
      <c r="B315" s="263"/>
      <c r="C315" s="263"/>
      <c r="D315" s="263"/>
      <c r="E315" s="263"/>
      <c r="F315" s="263"/>
    </row>
    <row r="316" spans="1:6" ht="15" customHeight="1" x14ac:dyDescent="0.25">
      <c r="A316" s="265">
        <v>14</v>
      </c>
      <c r="B316" s="263"/>
      <c r="C316" s="263"/>
      <c r="D316" s="263"/>
      <c r="E316" s="263"/>
      <c r="F316" s="263"/>
    </row>
    <row r="317" spans="1:6" ht="15" customHeight="1" x14ac:dyDescent="0.25">
      <c r="A317" s="265"/>
      <c r="B317" s="263"/>
      <c r="C317" s="263"/>
      <c r="D317" s="263"/>
      <c r="E317" s="263"/>
      <c r="F317" s="263"/>
    </row>
    <row r="318" spans="1:6" ht="15" customHeight="1" x14ac:dyDescent="0.25">
      <c r="A318" s="265">
        <v>15</v>
      </c>
      <c r="B318" s="263"/>
      <c r="C318" s="263"/>
      <c r="D318" s="263"/>
      <c r="E318" s="263"/>
      <c r="F318" s="263"/>
    </row>
    <row r="319" spans="1:6" ht="15" customHeight="1" x14ac:dyDescent="0.25">
      <c r="A319" s="265"/>
      <c r="B319" s="263"/>
      <c r="C319" s="263"/>
      <c r="D319" s="263"/>
      <c r="E319" s="263"/>
      <c r="F319" s="263"/>
    </row>
    <row r="320" spans="1:6" ht="15" customHeight="1" x14ac:dyDescent="0.25">
      <c r="A320" s="265">
        <v>16</v>
      </c>
      <c r="B320" s="263"/>
      <c r="C320" s="263"/>
      <c r="D320" s="263"/>
      <c r="E320" s="263"/>
      <c r="F320" s="263"/>
    </row>
    <row r="321" spans="1:6" ht="15" customHeight="1" x14ac:dyDescent="0.25">
      <c r="A321" s="265"/>
      <c r="B321" s="263"/>
      <c r="C321" s="263"/>
      <c r="D321" s="263"/>
      <c r="E321" s="263"/>
      <c r="F321" s="263"/>
    </row>
    <row r="322" spans="1:6" ht="15" customHeight="1" x14ac:dyDescent="0.25">
      <c r="A322" s="265">
        <v>17</v>
      </c>
      <c r="B322" s="263"/>
      <c r="C322" s="263"/>
      <c r="D322" s="263"/>
      <c r="E322" s="263"/>
      <c r="F322" s="263"/>
    </row>
    <row r="323" spans="1:6" ht="15" customHeight="1" x14ac:dyDescent="0.25">
      <c r="A323" s="265"/>
      <c r="B323" s="263"/>
      <c r="C323" s="263"/>
      <c r="D323" s="263"/>
      <c r="E323" s="263"/>
      <c r="F323" s="263"/>
    </row>
    <row r="324" spans="1:6" ht="15" customHeight="1" x14ac:dyDescent="0.25">
      <c r="A324" s="265">
        <v>18</v>
      </c>
      <c r="B324" s="263"/>
      <c r="C324" s="263"/>
      <c r="D324" s="263"/>
      <c r="E324" s="263"/>
      <c r="F324" s="263"/>
    </row>
    <row r="325" spans="1:6" ht="15" customHeight="1" x14ac:dyDescent="0.25">
      <c r="A325" s="265"/>
      <c r="B325" s="263"/>
      <c r="C325" s="263"/>
      <c r="D325" s="263"/>
      <c r="E325" s="263"/>
      <c r="F325" s="263"/>
    </row>
    <row r="326" spans="1:6" ht="15" customHeight="1" x14ac:dyDescent="0.25">
      <c r="A326" s="265">
        <v>19</v>
      </c>
      <c r="B326" s="263"/>
      <c r="C326" s="263"/>
      <c r="D326" s="263"/>
      <c r="E326" s="263"/>
      <c r="F326" s="263"/>
    </row>
    <row r="327" spans="1:6" ht="15" customHeight="1" x14ac:dyDescent="0.25">
      <c r="A327" s="265"/>
      <c r="B327" s="263"/>
      <c r="C327" s="263"/>
      <c r="D327" s="263"/>
      <c r="E327" s="263"/>
      <c r="F327" s="263"/>
    </row>
    <row r="328" spans="1:6" ht="15" customHeight="1" x14ac:dyDescent="0.25">
      <c r="A328" s="265">
        <v>20</v>
      </c>
      <c r="B328" s="263"/>
      <c r="C328" s="263"/>
      <c r="D328" s="263"/>
      <c r="E328" s="263"/>
      <c r="F328" s="263"/>
    </row>
    <row r="329" spans="1:6" ht="15" customHeight="1" x14ac:dyDescent="0.25">
      <c r="A329" s="265"/>
      <c r="B329" s="263"/>
      <c r="C329" s="263"/>
      <c r="D329" s="263"/>
      <c r="E329" s="263"/>
      <c r="F329" s="263"/>
    </row>
    <row r="330" spans="1:6" ht="15" customHeight="1" x14ac:dyDescent="0.25">
      <c r="A330" s="127"/>
      <c r="B330" s="9"/>
      <c r="C330" s="9"/>
      <c r="D330" s="9"/>
      <c r="E330" s="9"/>
      <c r="F330" s="9"/>
    </row>
    <row r="331" spans="1:6" ht="15" customHeight="1" x14ac:dyDescent="0.25">
      <c r="A331" s="127"/>
      <c r="B331" s="9"/>
      <c r="C331" s="9"/>
      <c r="D331" s="9"/>
      <c r="E331" s="126" t="s">
        <v>18</v>
      </c>
      <c r="F331" s="9"/>
    </row>
    <row r="332" spans="1:6" ht="15" customHeight="1" x14ac:dyDescent="0.3">
      <c r="A332" s="266" t="str">
        <f>IF(ISTEXT('Organizacija natjecanja'!$F$2)=TRUE,'Organizacija natjecanja'!$F$2,"")</f>
        <v>1.KOLO KUP SSRDMŽ LOV ŠARANA 2025</v>
      </c>
      <c r="B332" s="266"/>
      <c r="C332" s="266"/>
      <c r="D332" s="266"/>
      <c r="E332" s="266"/>
      <c r="F332" s="266"/>
    </row>
    <row r="333" spans="1:6" ht="15" customHeight="1" x14ac:dyDescent="0.25">
      <c r="A333" s="267" t="str">
        <f>IF(ISTEXT('Organizacija natjecanja'!$F$5)=TRUE,'Organizacija natjecanja'!$F$5,"")</f>
        <v>Goričan 11-13.4.2025</v>
      </c>
      <c r="B333" s="267"/>
      <c r="C333" s="267"/>
      <c r="D333" s="267"/>
      <c r="E333" s="267"/>
      <c r="F333" s="267"/>
    </row>
    <row r="334" spans="1:6" ht="15" customHeight="1" x14ac:dyDescent="0.25">
      <c r="A334" s="127"/>
      <c r="B334" s="127"/>
      <c r="C334" s="127"/>
      <c r="D334" s="127"/>
      <c r="E334" s="9"/>
      <c r="F334" s="127"/>
    </row>
    <row r="335" spans="1:6" ht="15" customHeight="1" x14ac:dyDescent="0.25">
      <c r="A335" s="268" t="s">
        <v>19</v>
      </c>
      <c r="B335" s="268"/>
      <c r="C335" s="268"/>
      <c r="D335" s="268"/>
      <c r="E335" s="268"/>
      <c r="F335" s="268"/>
    </row>
    <row r="336" spans="1:6" ht="15" customHeight="1" x14ac:dyDescent="0.25">
      <c r="A336" s="128"/>
      <c r="B336" s="128"/>
      <c r="C336" s="128"/>
      <c r="D336" s="128"/>
      <c r="E336" s="128"/>
      <c r="F336" s="128"/>
    </row>
    <row r="337" spans="1:6" ht="15" customHeight="1" x14ac:dyDescent="0.25">
      <c r="A337" s="269" t="str">
        <f>IF(ISTEXT('Prijava i izvlačenje brojeva'!$C$8)=TRUE,'Prijava i izvlačenje brojeva'!$C$8,"")</f>
        <v/>
      </c>
      <c r="B337" s="269"/>
      <c r="C337" s="269"/>
      <c r="D337" s="269"/>
      <c r="E337" s="129" t="s">
        <v>20</v>
      </c>
      <c r="F337" s="129" t="s">
        <v>21</v>
      </c>
    </row>
    <row r="338" spans="1:6" ht="15" customHeight="1" x14ac:dyDescent="0.25">
      <c r="A338" s="269"/>
      <c r="B338" s="269"/>
      <c r="C338" s="269"/>
      <c r="D338" s="269"/>
      <c r="E338" s="270" t="str">
        <f>IF(ISNUMBER('Prijava i izvlačenje brojeva'!$A$8)=TRUE,'Prijava i izvlačenje brojeva'!$A$8,"")</f>
        <v/>
      </c>
      <c r="F338" s="272"/>
    </row>
    <row r="339" spans="1:6" ht="15" customHeight="1" x14ac:dyDescent="0.25">
      <c r="A339" s="269" t="str">
        <f>IF(ISTEXT('Prijava i izvlačenje brojeva'!C8)=TRUE,VLOOKUP('Startne liste'!A337,'Prijava i izvlačenje brojeva'!$C$2:$F$26,2,FALSE),"")</f>
        <v/>
      </c>
      <c r="B339" s="269"/>
      <c r="C339" s="269"/>
      <c r="D339" s="269"/>
      <c r="E339" s="271"/>
      <c r="F339" s="273"/>
    </row>
    <row r="340" spans="1:6" ht="15" customHeight="1" x14ac:dyDescent="0.25">
      <c r="A340" s="269"/>
      <c r="B340" s="269"/>
      <c r="C340" s="269"/>
      <c r="D340" s="269"/>
      <c r="E340" s="271"/>
      <c r="F340" s="273"/>
    </row>
    <row r="341" spans="1:6" ht="15" customHeight="1" x14ac:dyDescent="0.25">
      <c r="A341" s="269" t="str">
        <f>IF(ISTEXT('Prijava i izvlačenje brojeva'!C8)=TRUE,VLOOKUP('Startne liste'!A337,'Prijava i izvlačenje brojeva'!$C$2:$F$26,3,FALSE),"")</f>
        <v/>
      </c>
      <c r="B341" s="269"/>
      <c r="C341" s="269"/>
      <c r="D341" s="269"/>
      <c r="E341" s="271"/>
      <c r="F341" s="273"/>
    </row>
    <row r="342" spans="1:6" ht="15" customHeight="1" x14ac:dyDescent="0.25">
      <c r="A342" s="269"/>
      <c r="B342" s="269"/>
      <c r="C342" s="269"/>
      <c r="D342" s="269"/>
      <c r="E342" s="271"/>
      <c r="F342" s="273"/>
    </row>
    <row r="343" spans="1:6" ht="15" customHeight="1" x14ac:dyDescent="0.25">
      <c r="A343" s="264" t="s">
        <v>22</v>
      </c>
      <c r="B343" s="264" t="s">
        <v>23</v>
      </c>
      <c r="C343" s="264" t="s">
        <v>24</v>
      </c>
      <c r="D343" s="264" t="s">
        <v>25</v>
      </c>
      <c r="E343" s="264" t="s">
        <v>26</v>
      </c>
      <c r="F343" s="264" t="s">
        <v>27</v>
      </c>
    </row>
    <row r="344" spans="1:6" ht="15" customHeight="1" x14ac:dyDescent="0.25">
      <c r="A344" s="264"/>
      <c r="B344" s="264"/>
      <c r="C344" s="264"/>
      <c r="D344" s="264"/>
      <c r="E344" s="264"/>
      <c r="F344" s="264"/>
    </row>
    <row r="345" spans="1:6" ht="15" customHeight="1" x14ac:dyDescent="0.25">
      <c r="A345" s="265">
        <v>1</v>
      </c>
      <c r="B345" s="263"/>
      <c r="C345" s="263"/>
      <c r="D345" s="263"/>
      <c r="E345" s="263"/>
      <c r="F345" s="263"/>
    </row>
    <row r="346" spans="1:6" ht="15" customHeight="1" x14ac:dyDescent="0.25">
      <c r="A346" s="265"/>
      <c r="B346" s="263"/>
      <c r="C346" s="263"/>
      <c r="D346" s="263"/>
      <c r="E346" s="263"/>
      <c r="F346" s="263"/>
    </row>
    <row r="347" spans="1:6" ht="15" customHeight="1" x14ac:dyDescent="0.25">
      <c r="A347" s="265">
        <v>2</v>
      </c>
      <c r="B347" s="263"/>
      <c r="C347" s="263"/>
      <c r="D347" s="263"/>
      <c r="E347" s="263"/>
      <c r="F347" s="263"/>
    </row>
    <row r="348" spans="1:6" ht="15" customHeight="1" x14ac:dyDescent="0.25">
      <c r="A348" s="265"/>
      <c r="B348" s="263"/>
      <c r="C348" s="263"/>
      <c r="D348" s="263"/>
      <c r="E348" s="263"/>
      <c r="F348" s="263"/>
    </row>
    <row r="349" spans="1:6" ht="15" customHeight="1" x14ac:dyDescent="0.25">
      <c r="A349" s="265">
        <v>3</v>
      </c>
      <c r="B349" s="263"/>
      <c r="C349" s="263"/>
      <c r="D349" s="263"/>
      <c r="E349" s="263"/>
      <c r="F349" s="263"/>
    </row>
    <row r="350" spans="1:6" ht="15" customHeight="1" x14ac:dyDescent="0.25">
      <c r="A350" s="265"/>
      <c r="B350" s="263"/>
      <c r="C350" s="263"/>
      <c r="D350" s="263"/>
      <c r="E350" s="263"/>
      <c r="F350" s="263"/>
    </row>
    <row r="351" spans="1:6" ht="15" customHeight="1" x14ac:dyDescent="0.25">
      <c r="A351" s="265">
        <v>4</v>
      </c>
      <c r="B351" s="263"/>
      <c r="C351" s="263"/>
      <c r="D351" s="263"/>
      <c r="E351" s="263"/>
      <c r="F351" s="263"/>
    </row>
    <row r="352" spans="1:6" ht="15" customHeight="1" x14ac:dyDescent="0.25">
      <c r="A352" s="265"/>
      <c r="B352" s="263"/>
      <c r="C352" s="263"/>
      <c r="D352" s="263"/>
      <c r="E352" s="263"/>
      <c r="F352" s="263"/>
    </row>
    <row r="353" spans="1:6" ht="15" customHeight="1" x14ac:dyDescent="0.25">
      <c r="A353" s="265">
        <v>5</v>
      </c>
      <c r="B353" s="263"/>
      <c r="C353" s="263"/>
      <c r="D353" s="263"/>
      <c r="E353" s="263"/>
      <c r="F353" s="263"/>
    </row>
    <row r="354" spans="1:6" ht="15" customHeight="1" x14ac:dyDescent="0.25">
      <c r="A354" s="265"/>
      <c r="B354" s="263"/>
      <c r="C354" s="263"/>
      <c r="D354" s="263"/>
      <c r="E354" s="263"/>
      <c r="F354" s="263"/>
    </row>
    <row r="355" spans="1:6" ht="15" customHeight="1" x14ac:dyDescent="0.25">
      <c r="A355" s="265">
        <v>6</v>
      </c>
      <c r="B355" s="263"/>
      <c r="C355" s="263"/>
      <c r="D355" s="263"/>
      <c r="E355" s="263"/>
      <c r="F355" s="263"/>
    </row>
    <row r="356" spans="1:6" ht="15" customHeight="1" x14ac:dyDescent="0.25">
      <c r="A356" s="265"/>
      <c r="B356" s="263"/>
      <c r="C356" s="263"/>
      <c r="D356" s="263"/>
      <c r="E356" s="263"/>
      <c r="F356" s="263"/>
    </row>
    <row r="357" spans="1:6" ht="15" customHeight="1" x14ac:dyDescent="0.25">
      <c r="A357" s="265">
        <v>7</v>
      </c>
      <c r="B357" s="263"/>
      <c r="C357" s="263"/>
      <c r="D357" s="263"/>
      <c r="E357" s="263"/>
      <c r="F357" s="263"/>
    </row>
    <row r="358" spans="1:6" ht="15" customHeight="1" x14ac:dyDescent="0.25">
      <c r="A358" s="265"/>
      <c r="B358" s="263"/>
      <c r="C358" s="263"/>
      <c r="D358" s="263"/>
      <c r="E358" s="263"/>
      <c r="F358" s="263"/>
    </row>
    <row r="359" spans="1:6" ht="15" customHeight="1" x14ac:dyDescent="0.25">
      <c r="A359" s="265">
        <v>8</v>
      </c>
      <c r="B359" s="263"/>
      <c r="C359" s="263"/>
      <c r="D359" s="263"/>
      <c r="E359" s="263"/>
      <c r="F359" s="263"/>
    </row>
    <row r="360" spans="1:6" ht="15" customHeight="1" x14ac:dyDescent="0.25">
      <c r="A360" s="265"/>
      <c r="B360" s="263"/>
      <c r="C360" s="263"/>
      <c r="D360" s="263"/>
      <c r="E360" s="263"/>
      <c r="F360" s="263"/>
    </row>
    <row r="361" spans="1:6" ht="15" customHeight="1" x14ac:dyDescent="0.25">
      <c r="A361" s="265">
        <v>9</v>
      </c>
      <c r="B361" s="263"/>
      <c r="C361" s="263"/>
      <c r="D361" s="263"/>
      <c r="E361" s="263"/>
      <c r="F361" s="263"/>
    </row>
    <row r="362" spans="1:6" ht="15" customHeight="1" x14ac:dyDescent="0.25">
      <c r="A362" s="265"/>
      <c r="B362" s="263"/>
      <c r="C362" s="263"/>
      <c r="D362" s="263"/>
      <c r="E362" s="263"/>
      <c r="F362" s="263"/>
    </row>
    <row r="363" spans="1:6" ht="15" customHeight="1" x14ac:dyDescent="0.25">
      <c r="A363" s="265">
        <v>10</v>
      </c>
      <c r="B363" s="263"/>
      <c r="C363" s="263"/>
      <c r="D363" s="263"/>
      <c r="E363" s="263"/>
      <c r="F363" s="263"/>
    </row>
    <row r="364" spans="1:6" ht="15" customHeight="1" x14ac:dyDescent="0.25">
      <c r="A364" s="265"/>
      <c r="B364" s="263"/>
      <c r="C364" s="263"/>
      <c r="D364" s="263"/>
      <c r="E364" s="263"/>
      <c r="F364" s="263"/>
    </row>
    <row r="365" spans="1:6" ht="15" customHeight="1" x14ac:dyDescent="0.25">
      <c r="A365" s="265">
        <v>11</v>
      </c>
      <c r="B365" s="263"/>
      <c r="C365" s="263"/>
      <c r="D365" s="263"/>
      <c r="E365" s="263"/>
      <c r="F365" s="263"/>
    </row>
    <row r="366" spans="1:6" ht="15" customHeight="1" x14ac:dyDescent="0.25">
      <c r="A366" s="265"/>
      <c r="B366" s="263"/>
      <c r="C366" s="263"/>
      <c r="D366" s="263"/>
      <c r="E366" s="263"/>
      <c r="F366" s="263"/>
    </row>
    <row r="367" spans="1:6" ht="15" customHeight="1" x14ac:dyDescent="0.25">
      <c r="A367" s="265">
        <v>12</v>
      </c>
      <c r="B367" s="263"/>
      <c r="C367" s="263"/>
      <c r="D367" s="263"/>
      <c r="E367" s="263"/>
      <c r="F367" s="263"/>
    </row>
    <row r="368" spans="1:6" ht="15" customHeight="1" x14ac:dyDescent="0.25">
      <c r="A368" s="265"/>
      <c r="B368" s="263"/>
      <c r="C368" s="263"/>
      <c r="D368" s="263"/>
      <c r="E368" s="263"/>
      <c r="F368" s="263"/>
    </row>
    <row r="369" spans="1:6" ht="15" customHeight="1" x14ac:dyDescent="0.25">
      <c r="A369" s="265">
        <v>13</v>
      </c>
      <c r="B369" s="263"/>
      <c r="C369" s="263"/>
      <c r="D369" s="263"/>
      <c r="E369" s="263"/>
      <c r="F369" s="263"/>
    </row>
    <row r="370" spans="1:6" ht="15" customHeight="1" x14ac:dyDescent="0.25">
      <c r="A370" s="265"/>
      <c r="B370" s="263"/>
      <c r="C370" s="263"/>
      <c r="D370" s="263"/>
      <c r="E370" s="263"/>
      <c r="F370" s="263"/>
    </row>
    <row r="371" spans="1:6" ht="15" customHeight="1" x14ac:dyDescent="0.25">
      <c r="A371" s="265">
        <v>14</v>
      </c>
      <c r="B371" s="263"/>
      <c r="C371" s="263"/>
      <c r="D371" s="263"/>
      <c r="E371" s="263"/>
      <c r="F371" s="263"/>
    </row>
    <row r="372" spans="1:6" ht="15" customHeight="1" x14ac:dyDescent="0.25">
      <c r="A372" s="265"/>
      <c r="B372" s="263"/>
      <c r="C372" s="263"/>
      <c r="D372" s="263"/>
      <c r="E372" s="263"/>
      <c r="F372" s="263"/>
    </row>
    <row r="373" spans="1:6" ht="15" customHeight="1" x14ac:dyDescent="0.25">
      <c r="A373" s="265">
        <v>15</v>
      </c>
      <c r="B373" s="263"/>
      <c r="C373" s="263"/>
      <c r="D373" s="263"/>
      <c r="E373" s="263"/>
      <c r="F373" s="263"/>
    </row>
    <row r="374" spans="1:6" ht="15" customHeight="1" x14ac:dyDescent="0.25">
      <c r="A374" s="265"/>
      <c r="B374" s="263"/>
      <c r="C374" s="263"/>
      <c r="D374" s="263"/>
      <c r="E374" s="263"/>
      <c r="F374" s="263"/>
    </row>
    <row r="375" spans="1:6" ht="15" customHeight="1" x14ac:dyDescent="0.25">
      <c r="A375" s="265">
        <v>16</v>
      </c>
      <c r="B375" s="263"/>
      <c r="C375" s="263"/>
      <c r="D375" s="263"/>
      <c r="E375" s="263"/>
      <c r="F375" s="263"/>
    </row>
    <row r="376" spans="1:6" ht="15" customHeight="1" x14ac:dyDescent="0.25">
      <c r="A376" s="265"/>
      <c r="B376" s="263"/>
      <c r="C376" s="263"/>
      <c r="D376" s="263"/>
      <c r="E376" s="263"/>
      <c r="F376" s="263"/>
    </row>
    <row r="377" spans="1:6" ht="15" customHeight="1" x14ac:dyDescent="0.25">
      <c r="A377" s="265">
        <v>17</v>
      </c>
      <c r="B377" s="263"/>
      <c r="C377" s="263"/>
      <c r="D377" s="263"/>
      <c r="E377" s="263"/>
      <c r="F377" s="263"/>
    </row>
    <row r="378" spans="1:6" ht="15" customHeight="1" x14ac:dyDescent="0.25">
      <c r="A378" s="265"/>
      <c r="B378" s="263"/>
      <c r="C378" s="263"/>
      <c r="D378" s="263"/>
      <c r="E378" s="263"/>
      <c r="F378" s="263"/>
    </row>
    <row r="379" spans="1:6" ht="15" customHeight="1" x14ac:dyDescent="0.25">
      <c r="A379" s="265">
        <v>18</v>
      </c>
      <c r="B379" s="263"/>
      <c r="C379" s="263"/>
      <c r="D379" s="263"/>
      <c r="E379" s="263"/>
      <c r="F379" s="263"/>
    </row>
    <row r="380" spans="1:6" ht="15" customHeight="1" x14ac:dyDescent="0.25">
      <c r="A380" s="265"/>
      <c r="B380" s="263"/>
      <c r="C380" s="263"/>
      <c r="D380" s="263"/>
      <c r="E380" s="263"/>
      <c r="F380" s="263"/>
    </row>
    <row r="381" spans="1:6" ht="15" customHeight="1" x14ac:dyDescent="0.25">
      <c r="A381" s="265">
        <v>19</v>
      </c>
      <c r="B381" s="263"/>
      <c r="C381" s="263"/>
      <c r="D381" s="263"/>
      <c r="E381" s="263"/>
      <c r="F381" s="263"/>
    </row>
    <row r="382" spans="1:6" ht="15" customHeight="1" x14ac:dyDescent="0.25">
      <c r="A382" s="265"/>
      <c r="B382" s="263"/>
      <c r="C382" s="263"/>
      <c r="D382" s="263"/>
      <c r="E382" s="263"/>
      <c r="F382" s="263"/>
    </row>
    <row r="383" spans="1:6" ht="15" customHeight="1" x14ac:dyDescent="0.25">
      <c r="A383" s="265">
        <v>20</v>
      </c>
      <c r="B383" s="263"/>
      <c r="C383" s="263"/>
      <c r="D383" s="263"/>
      <c r="E383" s="263"/>
      <c r="F383" s="263"/>
    </row>
    <row r="384" spans="1:6" ht="15" customHeight="1" x14ac:dyDescent="0.25">
      <c r="A384" s="265"/>
      <c r="B384" s="263"/>
      <c r="C384" s="263"/>
      <c r="D384" s="263"/>
      <c r="E384" s="263"/>
      <c r="F384" s="263"/>
    </row>
    <row r="385" spans="1:6" ht="15" customHeight="1" x14ac:dyDescent="0.25">
      <c r="A385" s="127"/>
      <c r="B385" s="9"/>
      <c r="C385" s="9"/>
      <c r="D385" s="9"/>
      <c r="E385" s="9"/>
      <c r="F385" s="9"/>
    </row>
    <row r="386" spans="1:6" ht="15" customHeight="1" x14ac:dyDescent="0.25">
      <c r="A386" s="127"/>
      <c r="B386" s="9"/>
      <c r="C386" s="9"/>
      <c r="D386" s="9"/>
      <c r="E386" s="126" t="s">
        <v>18</v>
      </c>
      <c r="F386" s="9"/>
    </row>
    <row r="387" spans="1:6" ht="15" customHeight="1" x14ac:dyDescent="0.3">
      <c r="A387" s="266" t="str">
        <f>IF(ISTEXT('Organizacija natjecanja'!$F$2)=TRUE,'Organizacija natjecanja'!$F$2,"")</f>
        <v>1.KOLO KUP SSRDMŽ LOV ŠARANA 2025</v>
      </c>
      <c r="B387" s="266"/>
      <c r="C387" s="266"/>
      <c r="D387" s="266"/>
      <c r="E387" s="266"/>
      <c r="F387" s="266"/>
    </row>
    <row r="388" spans="1:6" ht="15" customHeight="1" x14ac:dyDescent="0.25">
      <c r="A388" s="267" t="str">
        <f>IF(ISTEXT('Organizacija natjecanja'!$F$5)=TRUE,'Organizacija natjecanja'!$F$5,"")</f>
        <v>Goričan 11-13.4.2025</v>
      </c>
      <c r="B388" s="267"/>
      <c r="C388" s="267"/>
      <c r="D388" s="267"/>
      <c r="E388" s="267"/>
      <c r="F388" s="267"/>
    </row>
    <row r="389" spans="1:6" ht="15" customHeight="1" x14ac:dyDescent="0.25">
      <c r="A389" s="127"/>
      <c r="B389" s="127"/>
      <c r="C389" s="127"/>
      <c r="D389" s="127"/>
      <c r="E389" s="9"/>
      <c r="F389" s="127"/>
    </row>
    <row r="390" spans="1:6" ht="15" customHeight="1" x14ac:dyDescent="0.25">
      <c r="A390" s="268" t="s">
        <v>19</v>
      </c>
      <c r="B390" s="268"/>
      <c r="C390" s="268"/>
      <c r="D390" s="268"/>
      <c r="E390" s="268"/>
      <c r="F390" s="268"/>
    </row>
    <row r="391" spans="1:6" ht="15" customHeight="1" x14ac:dyDescent="0.25">
      <c r="A391" s="128"/>
      <c r="B391" s="128"/>
      <c r="C391" s="128"/>
      <c r="D391" s="128"/>
      <c r="E391" s="128"/>
      <c r="F391" s="128"/>
    </row>
    <row r="392" spans="1:6" ht="15" customHeight="1" x14ac:dyDescent="0.25">
      <c r="A392" s="269" t="str">
        <f>IF(ISTEXT('Prijava i izvlačenje brojeva'!$C$9)=TRUE,'Prijava i izvlačenje brojeva'!$C$9,"")</f>
        <v/>
      </c>
      <c r="B392" s="269"/>
      <c r="C392" s="269"/>
      <c r="D392" s="269"/>
      <c r="E392" s="129" t="s">
        <v>20</v>
      </c>
      <c r="F392" s="129" t="s">
        <v>21</v>
      </c>
    </row>
    <row r="393" spans="1:6" ht="15" customHeight="1" x14ac:dyDescent="0.25">
      <c r="A393" s="269"/>
      <c r="B393" s="269"/>
      <c r="C393" s="269"/>
      <c r="D393" s="269"/>
      <c r="E393" s="270" t="str">
        <f>IF(ISNUMBER('Prijava i izvlačenje brojeva'!$A$9)=TRUE,'Prijava i izvlačenje brojeva'!$A$9,"")</f>
        <v/>
      </c>
      <c r="F393" s="272"/>
    </row>
    <row r="394" spans="1:6" ht="15" customHeight="1" x14ac:dyDescent="0.25">
      <c r="A394" s="269" t="str">
        <f>IF(ISTEXT('Prijava i izvlačenje brojeva'!C9)=TRUE,VLOOKUP('Startne liste'!A392,'Prijava i izvlačenje brojeva'!$C$2:$F$26,2,FALSE),"")</f>
        <v/>
      </c>
      <c r="B394" s="269"/>
      <c r="C394" s="269"/>
      <c r="D394" s="269"/>
      <c r="E394" s="271"/>
      <c r="F394" s="273"/>
    </row>
    <row r="395" spans="1:6" ht="15" customHeight="1" x14ac:dyDescent="0.25">
      <c r="A395" s="269"/>
      <c r="B395" s="269"/>
      <c r="C395" s="269"/>
      <c r="D395" s="269"/>
      <c r="E395" s="271"/>
      <c r="F395" s="273"/>
    </row>
    <row r="396" spans="1:6" ht="15" customHeight="1" x14ac:dyDescent="0.25">
      <c r="A396" s="269" t="str">
        <f>IF(ISTEXT('Prijava i izvlačenje brojeva'!C9)=TRUE,VLOOKUP('Startne liste'!A392,'Prijava i izvlačenje brojeva'!$C$2:$F$26,3,FALSE),"")</f>
        <v/>
      </c>
      <c r="B396" s="269"/>
      <c r="C396" s="269"/>
      <c r="D396" s="269"/>
      <c r="E396" s="271"/>
      <c r="F396" s="273"/>
    </row>
    <row r="397" spans="1:6" ht="15" customHeight="1" x14ac:dyDescent="0.25">
      <c r="A397" s="269"/>
      <c r="B397" s="269"/>
      <c r="C397" s="269"/>
      <c r="D397" s="269"/>
      <c r="E397" s="271"/>
      <c r="F397" s="273"/>
    </row>
    <row r="398" spans="1:6" ht="15" customHeight="1" x14ac:dyDescent="0.25">
      <c r="A398" s="264" t="s">
        <v>22</v>
      </c>
      <c r="B398" s="264" t="s">
        <v>23</v>
      </c>
      <c r="C398" s="264" t="s">
        <v>24</v>
      </c>
      <c r="D398" s="264" t="s">
        <v>25</v>
      </c>
      <c r="E398" s="264" t="s">
        <v>26</v>
      </c>
      <c r="F398" s="264" t="s">
        <v>27</v>
      </c>
    </row>
    <row r="399" spans="1:6" ht="15" customHeight="1" x14ac:dyDescent="0.25">
      <c r="A399" s="264"/>
      <c r="B399" s="264"/>
      <c r="C399" s="264"/>
      <c r="D399" s="264"/>
      <c r="E399" s="264"/>
      <c r="F399" s="264"/>
    </row>
    <row r="400" spans="1:6" ht="15" customHeight="1" x14ac:dyDescent="0.25">
      <c r="A400" s="265">
        <v>1</v>
      </c>
      <c r="B400" s="263"/>
      <c r="C400" s="263"/>
      <c r="D400" s="263"/>
      <c r="E400" s="263"/>
      <c r="F400" s="263"/>
    </row>
    <row r="401" spans="1:6" ht="15" customHeight="1" x14ac:dyDescent="0.25">
      <c r="A401" s="265"/>
      <c r="B401" s="263"/>
      <c r="C401" s="263"/>
      <c r="D401" s="263"/>
      <c r="E401" s="263"/>
      <c r="F401" s="263"/>
    </row>
    <row r="402" spans="1:6" ht="15" customHeight="1" x14ac:dyDescent="0.25">
      <c r="A402" s="265">
        <v>2</v>
      </c>
      <c r="B402" s="263"/>
      <c r="C402" s="263"/>
      <c r="D402" s="263"/>
      <c r="E402" s="263"/>
      <c r="F402" s="263"/>
    </row>
    <row r="403" spans="1:6" ht="15" customHeight="1" x14ac:dyDescent="0.25">
      <c r="A403" s="265"/>
      <c r="B403" s="263"/>
      <c r="C403" s="263"/>
      <c r="D403" s="263"/>
      <c r="E403" s="263"/>
      <c r="F403" s="263"/>
    </row>
    <row r="404" spans="1:6" ht="15" customHeight="1" x14ac:dyDescent="0.25">
      <c r="A404" s="265">
        <v>3</v>
      </c>
      <c r="B404" s="263"/>
      <c r="C404" s="263"/>
      <c r="D404" s="263"/>
      <c r="E404" s="263"/>
      <c r="F404" s="263"/>
    </row>
    <row r="405" spans="1:6" ht="15" customHeight="1" x14ac:dyDescent="0.25">
      <c r="A405" s="265"/>
      <c r="B405" s="263"/>
      <c r="C405" s="263"/>
      <c r="D405" s="263"/>
      <c r="E405" s="263"/>
      <c r="F405" s="263"/>
    </row>
    <row r="406" spans="1:6" ht="15" customHeight="1" x14ac:dyDescent="0.25">
      <c r="A406" s="265">
        <v>4</v>
      </c>
      <c r="B406" s="263"/>
      <c r="C406" s="263"/>
      <c r="D406" s="263"/>
      <c r="E406" s="263"/>
      <c r="F406" s="263"/>
    </row>
    <row r="407" spans="1:6" ht="15" customHeight="1" x14ac:dyDescent="0.25">
      <c r="A407" s="265"/>
      <c r="B407" s="263"/>
      <c r="C407" s="263"/>
      <c r="D407" s="263"/>
      <c r="E407" s="263"/>
      <c r="F407" s="263"/>
    </row>
    <row r="408" spans="1:6" ht="15" customHeight="1" x14ac:dyDescent="0.25">
      <c r="A408" s="265">
        <v>5</v>
      </c>
      <c r="B408" s="263"/>
      <c r="C408" s="263"/>
      <c r="D408" s="263"/>
      <c r="E408" s="263"/>
      <c r="F408" s="263"/>
    </row>
    <row r="409" spans="1:6" ht="15" customHeight="1" x14ac:dyDescent="0.25">
      <c r="A409" s="265"/>
      <c r="B409" s="263"/>
      <c r="C409" s="263"/>
      <c r="D409" s="263"/>
      <c r="E409" s="263"/>
      <c r="F409" s="263"/>
    </row>
    <row r="410" spans="1:6" ht="15" customHeight="1" x14ac:dyDescent="0.25">
      <c r="A410" s="265">
        <v>6</v>
      </c>
      <c r="B410" s="263"/>
      <c r="C410" s="263"/>
      <c r="D410" s="263"/>
      <c r="E410" s="263"/>
      <c r="F410" s="263"/>
    </row>
    <row r="411" spans="1:6" ht="15" customHeight="1" x14ac:dyDescent="0.25">
      <c r="A411" s="265"/>
      <c r="B411" s="263"/>
      <c r="C411" s="263"/>
      <c r="D411" s="263"/>
      <c r="E411" s="263"/>
      <c r="F411" s="263"/>
    </row>
    <row r="412" spans="1:6" ht="15" customHeight="1" x14ac:dyDescent="0.25">
      <c r="A412" s="265">
        <v>7</v>
      </c>
      <c r="B412" s="263"/>
      <c r="C412" s="263"/>
      <c r="D412" s="263"/>
      <c r="E412" s="263"/>
      <c r="F412" s="263"/>
    </row>
    <row r="413" spans="1:6" ht="15" customHeight="1" x14ac:dyDescent="0.25">
      <c r="A413" s="265"/>
      <c r="B413" s="263"/>
      <c r="C413" s="263"/>
      <c r="D413" s="263"/>
      <c r="E413" s="263"/>
      <c r="F413" s="263"/>
    </row>
    <row r="414" spans="1:6" ht="15" customHeight="1" x14ac:dyDescent="0.25">
      <c r="A414" s="265">
        <v>8</v>
      </c>
      <c r="B414" s="263"/>
      <c r="C414" s="263"/>
      <c r="D414" s="263"/>
      <c r="E414" s="263"/>
      <c r="F414" s="263"/>
    </row>
    <row r="415" spans="1:6" ht="15" customHeight="1" x14ac:dyDescent="0.25">
      <c r="A415" s="265"/>
      <c r="B415" s="263"/>
      <c r="C415" s="263"/>
      <c r="D415" s="263"/>
      <c r="E415" s="263"/>
      <c r="F415" s="263"/>
    </row>
    <row r="416" spans="1:6" ht="15" customHeight="1" x14ac:dyDescent="0.25">
      <c r="A416" s="265">
        <v>9</v>
      </c>
      <c r="B416" s="263"/>
      <c r="C416" s="263"/>
      <c r="D416" s="263"/>
      <c r="E416" s="263"/>
      <c r="F416" s="263"/>
    </row>
    <row r="417" spans="1:6" ht="15" customHeight="1" x14ac:dyDescent="0.25">
      <c r="A417" s="265"/>
      <c r="B417" s="263"/>
      <c r="C417" s="263"/>
      <c r="D417" s="263"/>
      <c r="E417" s="263"/>
      <c r="F417" s="263"/>
    </row>
    <row r="418" spans="1:6" ht="15" customHeight="1" x14ac:dyDescent="0.25">
      <c r="A418" s="265">
        <v>10</v>
      </c>
      <c r="B418" s="263"/>
      <c r="C418" s="263"/>
      <c r="D418" s="263"/>
      <c r="E418" s="263"/>
      <c r="F418" s="263"/>
    </row>
    <row r="419" spans="1:6" ht="15" customHeight="1" x14ac:dyDescent="0.25">
      <c r="A419" s="265"/>
      <c r="B419" s="263"/>
      <c r="C419" s="263"/>
      <c r="D419" s="263"/>
      <c r="E419" s="263"/>
      <c r="F419" s="263"/>
    </row>
    <row r="420" spans="1:6" ht="15" customHeight="1" x14ac:dyDescent="0.25">
      <c r="A420" s="265">
        <v>11</v>
      </c>
      <c r="B420" s="263"/>
      <c r="C420" s="263"/>
      <c r="D420" s="263"/>
      <c r="E420" s="263"/>
      <c r="F420" s="263"/>
    </row>
    <row r="421" spans="1:6" ht="15" customHeight="1" x14ac:dyDescent="0.25">
      <c r="A421" s="265"/>
      <c r="B421" s="263"/>
      <c r="C421" s="263"/>
      <c r="D421" s="263"/>
      <c r="E421" s="263"/>
      <c r="F421" s="263"/>
    </row>
    <row r="422" spans="1:6" ht="15" customHeight="1" x14ac:dyDescent="0.25">
      <c r="A422" s="265">
        <v>12</v>
      </c>
      <c r="B422" s="263"/>
      <c r="C422" s="263"/>
      <c r="D422" s="263"/>
      <c r="E422" s="263"/>
      <c r="F422" s="263"/>
    </row>
    <row r="423" spans="1:6" ht="15" customHeight="1" x14ac:dyDescent="0.25">
      <c r="A423" s="265"/>
      <c r="B423" s="263"/>
      <c r="C423" s="263"/>
      <c r="D423" s="263"/>
      <c r="E423" s="263"/>
      <c r="F423" s="263"/>
    </row>
    <row r="424" spans="1:6" ht="15" customHeight="1" x14ac:dyDescent="0.25">
      <c r="A424" s="265">
        <v>13</v>
      </c>
      <c r="B424" s="263"/>
      <c r="C424" s="263"/>
      <c r="D424" s="263"/>
      <c r="E424" s="263"/>
      <c r="F424" s="263"/>
    </row>
    <row r="425" spans="1:6" ht="15" customHeight="1" x14ac:dyDescent="0.25">
      <c r="A425" s="265"/>
      <c r="B425" s="263"/>
      <c r="C425" s="263"/>
      <c r="D425" s="263"/>
      <c r="E425" s="263"/>
      <c r="F425" s="263"/>
    </row>
    <row r="426" spans="1:6" ht="15" customHeight="1" x14ac:dyDescent="0.25">
      <c r="A426" s="265">
        <v>14</v>
      </c>
      <c r="B426" s="263"/>
      <c r="C426" s="263"/>
      <c r="D426" s="263"/>
      <c r="E426" s="263"/>
      <c r="F426" s="263"/>
    </row>
    <row r="427" spans="1:6" ht="15" customHeight="1" x14ac:dyDescent="0.25">
      <c r="A427" s="265"/>
      <c r="B427" s="263"/>
      <c r="C427" s="263"/>
      <c r="D427" s="263"/>
      <c r="E427" s="263"/>
      <c r="F427" s="263"/>
    </row>
    <row r="428" spans="1:6" ht="15" customHeight="1" x14ac:dyDescent="0.25">
      <c r="A428" s="265">
        <v>15</v>
      </c>
      <c r="B428" s="263"/>
      <c r="C428" s="263"/>
      <c r="D428" s="263"/>
      <c r="E428" s="263"/>
      <c r="F428" s="263"/>
    </row>
    <row r="429" spans="1:6" ht="15" customHeight="1" x14ac:dyDescent="0.25">
      <c r="A429" s="265"/>
      <c r="B429" s="263"/>
      <c r="C429" s="263"/>
      <c r="D429" s="263"/>
      <c r="E429" s="263"/>
      <c r="F429" s="263"/>
    </row>
    <row r="430" spans="1:6" ht="15" customHeight="1" x14ac:dyDescent="0.25">
      <c r="A430" s="265">
        <v>16</v>
      </c>
      <c r="B430" s="263"/>
      <c r="C430" s="263"/>
      <c r="D430" s="263"/>
      <c r="E430" s="263"/>
      <c r="F430" s="263"/>
    </row>
    <row r="431" spans="1:6" ht="15" customHeight="1" x14ac:dyDescent="0.25">
      <c r="A431" s="265"/>
      <c r="B431" s="263"/>
      <c r="C431" s="263"/>
      <c r="D431" s="263"/>
      <c r="E431" s="263"/>
      <c r="F431" s="263"/>
    </row>
    <row r="432" spans="1:6" ht="15" customHeight="1" x14ac:dyDescent="0.25">
      <c r="A432" s="265">
        <v>17</v>
      </c>
      <c r="B432" s="263"/>
      <c r="C432" s="263"/>
      <c r="D432" s="263"/>
      <c r="E432" s="263"/>
      <c r="F432" s="263"/>
    </row>
    <row r="433" spans="1:6" ht="15" customHeight="1" x14ac:dyDescent="0.25">
      <c r="A433" s="265"/>
      <c r="B433" s="263"/>
      <c r="C433" s="263"/>
      <c r="D433" s="263"/>
      <c r="E433" s="263"/>
      <c r="F433" s="263"/>
    </row>
    <row r="434" spans="1:6" ht="15" customHeight="1" x14ac:dyDescent="0.25">
      <c r="A434" s="265">
        <v>18</v>
      </c>
      <c r="B434" s="263"/>
      <c r="C434" s="263"/>
      <c r="D434" s="263"/>
      <c r="E434" s="263"/>
      <c r="F434" s="263"/>
    </row>
    <row r="435" spans="1:6" ht="15" customHeight="1" x14ac:dyDescent="0.25">
      <c r="A435" s="265"/>
      <c r="B435" s="263"/>
      <c r="C435" s="263"/>
      <c r="D435" s="263"/>
      <c r="E435" s="263"/>
      <c r="F435" s="263"/>
    </row>
    <row r="436" spans="1:6" ht="15" customHeight="1" x14ac:dyDescent="0.25">
      <c r="A436" s="265">
        <v>19</v>
      </c>
      <c r="B436" s="263"/>
      <c r="C436" s="263"/>
      <c r="D436" s="263"/>
      <c r="E436" s="263"/>
      <c r="F436" s="263"/>
    </row>
    <row r="437" spans="1:6" ht="15" customHeight="1" x14ac:dyDescent="0.25">
      <c r="A437" s="265"/>
      <c r="B437" s="263"/>
      <c r="C437" s="263"/>
      <c r="D437" s="263"/>
      <c r="E437" s="263"/>
      <c r="F437" s="263"/>
    </row>
    <row r="438" spans="1:6" ht="15" customHeight="1" x14ac:dyDescent="0.25">
      <c r="A438" s="265">
        <v>20</v>
      </c>
      <c r="B438" s="263"/>
      <c r="C438" s="263"/>
      <c r="D438" s="263"/>
      <c r="E438" s="263"/>
      <c r="F438" s="263"/>
    </row>
    <row r="439" spans="1:6" ht="15" customHeight="1" x14ac:dyDescent="0.25">
      <c r="A439" s="265"/>
      <c r="B439" s="263"/>
      <c r="C439" s="263"/>
      <c r="D439" s="263"/>
      <c r="E439" s="263"/>
      <c r="F439" s="263"/>
    </row>
    <row r="440" spans="1:6" ht="15" customHeight="1" x14ac:dyDescent="0.25">
      <c r="A440" s="127"/>
      <c r="B440" s="9"/>
      <c r="C440" s="9"/>
      <c r="D440" s="9"/>
      <c r="E440" s="9"/>
      <c r="F440" s="9"/>
    </row>
    <row r="441" spans="1:6" ht="15" customHeight="1" x14ac:dyDescent="0.25">
      <c r="A441" s="127"/>
      <c r="B441" s="9"/>
      <c r="C441" s="9"/>
      <c r="D441" s="9"/>
      <c r="E441" s="126" t="s">
        <v>18</v>
      </c>
      <c r="F441" s="9"/>
    </row>
    <row r="442" spans="1:6" ht="15" customHeight="1" x14ac:dyDescent="0.3">
      <c r="A442" s="266" t="str">
        <f>IF(ISTEXT('Organizacija natjecanja'!$F$2)=TRUE,'Organizacija natjecanja'!$F$2,"")</f>
        <v>1.KOLO KUP SSRDMŽ LOV ŠARANA 2025</v>
      </c>
      <c r="B442" s="266"/>
      <c r="C442" s="266"/>
      <c r="D442" s="266"/>
      <c r="E442" s="266"/>
      <c r="F442" s="266"/>
    </row>
    <row r="443" spans="1:6" ht="15" customHeight="1" x14ac:dyDescent="0.25">
      <c r="A443" s="267" t="str">
        <f>IF(ISTEXT('Organizacija natjecanja'!$F$5)=TRUE,'Organizacija natjecanja'!$F$5,"")</f>
        <v>Goričan 11-13.4.2025</v>
      </c>
      <c r="B443" s="267"/>
      <c r="C443" s="267"/>
      <c r="D443" s="267"/>
      <c r="E443" s="267"/>
      <c r="F443" s="267"/>
    </row>
    <row r="444" spans="1:6" ht="15" customHeight="1" x14ac:dyDescent="0.25">
      <c r="A444" s="127"/>
      <c r="B444" s="127"/>
      <c r="C444" s="127"/>
      <c r="D444" s="127"/>
      <c r="E444" s="9"/>
      <c r="F444" s="127"/>
    </row>
    <row r="445" spans="1:6" ht="15" customHeight="1" x14ac:dyDescent="0.25">
      <c r="A445" s="268" t="s">
        <v>19</v>
      </c>
      <c r="B445" s="268"/>
      <c r="C445" s="268"/>
      <c r="D445" s="268"/>
      <c r="E445" s="268"/>
      <c r="F445" s="268"/>
    </row>
    <row r="446" spans="1:6" ht="15" customHeight="1" x14ac:dyDescent="0.25">
      <c r="A446" s="128"/>
      <c r="B446" s="128"/>
      <c r="C446" s="128"/>
      <c r="D446" s="128"/>
      <c r="E446" s="128"/>
      <c r="F446" s="128"/>
    </row>
    <row r="447" spans="1:6" ht="15" customHeight="1" x14ac:dyDescent="0.25">
      <c r="A447" s="269" t="str">
        <f>IF(ISTEXT('Prijava i izvlačenje brojeva'!$C$10)=TRUE,'Prijava i izvlačenje brojeva'!$C$10,"")</f>
        <v/>
      </c>
      <c r="B447" s="269"/>
      <c r="C447" s="269"/>
      <c r="D447" s="269"/>
      <c r="E447" s="129" t="s">
        <v>20</v>
      </c>
      <c r="F447" s="129" t="s">
        <v>21</v>
      </c>
    </row>
    <row r="448" spans="1:6" ht="15" customHeight="1" x14ac:dyDescent="0.25">
      <c r="A448" s="269"/>
      <c r="B448" s="269"/>
      <c r="C448" s="269"/>
      <c r="D448" s="269"/>
      <c r="E448" s="270" t="str">
        <f>IF(ISNUMBER('Prijava i izvlačenje brojeva'!$A$10)=TRUE,'Prijava i izvlačenje brojeva'!$A$10,"")</f>
        <v/>
      </c>
      <c r="F448" s="272"/>
    </row>
    <row r="449" spans="1:6" ht="15" customHeight="1" x14ac:dyDescent="0.25">
      <c r="A449" s="269" t="str">
        <f>IF(ISTEXT('Prijava i izvlačenje brojeva'!C10)=TRUE,VLOOKUP('Startne liste'!A447,'Prijava i izvlačenje brojeva'!$C$2:$F$26,2,FALSE),"")</f>
        <v/>
      </c>
      <c r="B449" s="269"/>
      <c r="C449" s="269"/>
      <c r="D449" s="269"/>
      <c r="E449" s="271"/>
      <c r="F449" s="273"/>
    </row>
    <row r="450" spans="1:6" ht="15" customHeight="1" x14ac:dyDescent="0.25">
      <c r="A450" s="269"/>
      <c r="B450" s="269"/>
      <c r="C450" s="269"/>
      <c r="D450" s="269"/>
      <c r="E450" s="271"/>
      <c r="F450" s="273"/>
    </row>
    <row r="451" spans="1:6" ht="15" customHeight="1" x14ac:dyDescent="0.25">
      <c r="A451" s="269" t="str">
        <f>IF(ISTEXT('Prijava i izvlačenje brojeva'!C10)=TRUE,VLOOKUP('Startne liste'!A447,'Prijava i izvlačenje brojeva'!$C$2:$F$26,3,FALSE),"")</f>
        <v/>
      </c>
      <c r="B451" s="269"/>
      <c r="C451" s="269"/>
      <c r="D451" s="269"/>
      <c r="E451" s="271"/>
      <c r="F451" s="273"/>
    </row>
    <row r="452" spans="1:6" ht="15" customHeight="1" x14ac:dyDescent="0.25">
      <c r="A452" s="269"/>
      <c r="B452" s="269"/>
      <c r="C452" s="269"/>
      <c r="D452" s="269"/>
      <c r="E452" s="271"/>
      <c r="F452" s="273"/>
    </row>
    <row r="453" spans="1:6" ht="15" customHeight="1" x14ac:dyDescent="0.25">
      <c r="A453" s="264" t="s">
        <v>22</v>
      </c>
      <c r="B453" s="264" t="s">
        <v>23</v>
      </c>
      <c r="C453" s="264" t="s">
        <v>24</v>
      </c>
      <c r="D453" s="264" t="s">
        <v>25</v>
      </c>
      <c r="E453" s="264" t="s">
        <v>26</v>
      </c>
      <c r="F453" s="264" t="s">
        <v>27</v>
      </c>
    </row>
    <row r="454" spans="1:6" ht="15" customHeight="1" x14ac:dyDescent="0.25">
      <c r="A454" s="264"/>
      <c r="B454" s="264"/>
      <c r="C454" s="264"/>
      <c r="D454" s="264"/>
      <c r="E454" s="264"/>
      <c r="F454" s="264"/>
    </row>
    <row r="455" spans="1:6" ht="15" customHeight="1" x14ac:dyDescent="0.25">
      <c r="A455" s="265">
        <v>1</v>
      </c>
      <c r="B455" s="263"/>
      <c r="C455" s="263"/>
      <c r="D455" s="263"/>
      <c r="E455" s="263"/>
      <c r="F455" s="263"/>
    </row>
    <row r="456" spans="1:6" ht="15" customHeight="1" x14ac:dyDescent="0.25">
      <c r="A456" s="265"/>
      <c r="B456" s="263"/>
      <c r="C456" s="263"/>
      <c r="D456" s="263"/>
      <c r="E456" s="263"/>
      <c r="F456" s="263"/>
    </row>
    <row r="457" spans="1:6" ht="15" customHeight="1" x14ac:dyDescent="0.25">
      <c r="A457" s="265">
        <v>2</v>
      </c>
      <c r="B457" s="263"/>
      <c r="C457" s="263"/>
      <c r="D457" s="263"/>
      <c r="E457" s="263"/>
      <c r="F457" s="263"/>
    </row>
    <row r="458" spans="1:6" ht="15" customHeight="1" x14ac:dyDescent="0.25">
      <c r="A458" s="265"/>
      <c r="B458" s="263"/>
      <c r="C458" s="263"/>
      <c r="D458" s="263"/>
      <c r="E458" s="263"/>
      <c r="F458" s="263"/>
    </row>
    <row r="459" spans="1:6" ht="15" customHeight="1" x14ac:dyDescent="0.25">
      <c r="A459" s="265">
        <v>3</v>
      </c>
      <c r="B459" s="263"/>
      <c r="C459" s="263"/>
      <c r="D459" s="263"/>
      <c r="E459" s="263"/>
      <c r="F459" s="263"/>
    </row>
    <row r="460" spans="1:6" ht="15" customHeight="1" x14ac:dyDescent="0.25">
      <c r="A460" s="265"/>
      <c r="B460" s="263"/>
      <c r="C460" s="263"/>
      <c r="D460" s="263"/>
      <c r="E460" s="263"/>
      <c r="F460" s="263"/>
    </row>
    <row r="461" spans="1:6" ht="15" customHeight="1" x14ac:dyDescent="0.25">
      <c r="A461" s="265">
        <v>4</v>
      </c>
      <c r="B461" s="263"/>
      <c r="C461" s="263"/>
      <c r="D461" s="263"/>
      <c r="E461" s="263"/>
      <c r="F461" s="263"/>
    </row>
    <row r="462" spans="1:6" ht="15" customHeight="1" x14ac:dyDescent="0.25">
      <c r="A462" s="265"/>
      <c r="B462" s="263"/>
      <c r="C462" s="263"/>
      <c r="D462" s="263"/>
      <c r="E462" s="263"/>
      <c r="F462" s="263"/>
    </row>
    <row r="463" spans="1:6" ht="15" customHeight="1" x14ac:dyDescent="0.25">
      <c r="A463" s="265">
        <v>5</v>
      </c>
      <c r="B463" s="263"/>
      <c r="C463" s="263"/>
      <c r="D463" s="263"/>
      <c r="E463" s="263"/>
      <c r="F463" s="263"/>
    </row>
    <row r="464" spans="1:6" ht="15" customHeight="1" x14ac:dyDescent="0.25">
      <c r="A464" s="265"/>
      <c r="B464" s="263"/>
      <c r="C464" s="263"/>
      <c r="D464" s="263"/>
      <c r="E464" s="263"/>
      <c r="F464" s="263"/>
    </row>
    <row r="465" spans="1:6" ht="15" customHeight="1" x14ac:dyDescent="0.25">
      <c r="A465" s="265">
        <v>6</v>
      </c>
      <c r="B465" s="263"/>
      <c r="C465" s="263"/>
      <c r="D465" s="263"/>
      <c r="E465" s="263"/>
      <c r="F465" s="263"/>
    </row>
    <row r="466" spans="1:6" ht="15" customHeight="1" x14ac:dyDescent="0.25">
      <c r="A466" s="265"/>
      <c r="B466" s="263"/>
      <c r="C466" s="263"/>
      <c r="D466" s="263"/>
      <c r="E466" s="263"/>
      <c r="F466" s="263"/>
    </row>
    <row r="467" spans="1:6" ht="15" customHeight="1" x14ac:dyDescent="0.25">
      <c r="A467" s="265">
        <v>7</v>
      </c>
      <c r="B467" s="263"/>
      <c r="C467" s="263"/>
      <c r="D467" s="263"/>
      <c r="E467" s="263"/>
      <c r="F467" s="263"/>
    </row>
    <row r="468" spans="1:6" ht="15" customHeight="1" x14ac:dyDescent="0.25">
      <c r="A468" s="265"/>
      <c r="B468" s="263"/>
      <c r="C468" s="263"/>
      <c r="D468" s="263"/>
      <c r="E468" s="263"/>
      <c r="F468" s="263"/>
    </row>
    <row r="469" spans="1:6" ht="15" customHeight="1" x14ac:dyDescent="0.25">
      <c r="A469" s="265">
        <v>8</v>
      </c>
      <c r="B469" s="263"/>
      <c r="C469" s="263"/>
      <c r="D469" s="263"/>
      <c r="E469" s="263"/>
      <c r="F469" s="263"/>
    </row>
    <row r="470" spans="1:6" ht="15" customHeight="1" x14ac:dyDescent="0.25">
      <c r="A470" s="265"/>
      <c r="B470" s="263"/>
      <c r="C470" s="263"/>
      <c r="D470" s="263"/>
      <c r="E470" s="263"/>
      <c r="F470" s="263"/>
    </row>
    <row r="471" spans="1:6" ht="15" customHeight="1" x14ac:dyDescent="0.25">
      <c r="A471" s="265">
        <v>9</v>
      </c>
      <c r="B471" s="263"/>
      <c r="C471" s="263"/>
      <c r="D471" s="263"/>
      <c r="E471" s="263"/>
      <c r="F471" s="263"/>
    </row>
    <row r="472" spans="1:6" ht="15" customHeight="1" x14ac:dyDescent="0.25">
      <c r="A472" s="265"/>
      <c r="B472" s="263"/>
      <c r="C472" s="263"/>
      <c r="D472" s="263"/>
      <c r="E472" s="263"/>
      <c r="F472" s="263"/>
    </row>
    <row r="473" spans="1:6" ht="15" customHeight="1" x14ac:dyDescent="0.25">
      <c r="A473" s="265">
        <v>10</v>
      </c>
      <c r="B473" s="263"/>
      <c r="C473" s="263"/>
      <c r="D473" s="263"/>
      <c r="E473" s="263"/>
      <c r="F473" s="263"/>
    </row>
    <row r="474" spans="1:6" ht="15" customHeight="1" x14ac:dyDescent="0.25">
      <c r="A474" s="265"/>
      <c r="B474" s="263"/>
      <c r="C474" s="263"/>
      <c r="D474" s="263"/>
      <c r="E474" s="263"/>
      <c r="F474" s="263"/>
    </row>
    <row r="475" spans="1:6" ht="15" customHeight="1" x14ac:dyDescent="0.25">
      <c r="A475" s="265">
        <v>11</v>
      </c>
      <c r="B475" s="263"/>
      <c r="C475" s="263"/>
      <c r="D475" s="263"/>
      <c r="E475" s="263"/>
      <c r="F475" s="263"/>
    </row>
    <row r="476" spans="1:6" ht="15" customHeight="1" x14ac:dyDescent="0.25">
      <c r="A476" s="265"/>
      <c r="B476" s="263"/>
      <c r="C476" s="263"/>
      <c r="D476" s="263"/>
      <c r="E476" s="263"/>
      <c r="F476" s="263"/>
    </row>
    <row r="477" spans="1:6" ht="15" customHeight="1" x14ac:dyDescent="0.25">
      <c r="A477" s="265">
        <v>12</v>
      </c>
      <c r="B477" s="263"/>
      <c r="C477" s="263"/>
      <c r="D477" s="263"/>
      <c r="E477" s="263"/>
      <c r="F477" s="263"/>
    </row>
    <row r="478" spans="1:6" ht="15" customHeight="1" x14ac:dyDescent="0.25">
      <c r="A478" s="265"/>
      <c r="B478" s="263"/>
      <c r="C478" s="263"/>
      <c r="D478" s="263"/>
      <c r="E478" s="263"/>
      <c r="F478" s="263"/>
    </row>
    <row r="479" spans="1:6" ht="15" customHeight="1" x14ac:dyDescent="0.25">
      <c r="A479" s="265">
        <v>13</v>
      </c>
      <c r="B479" s="263"/>
      <c r="C479" s="263"/>
      <c r="D479" s="263"/>
      <c r="E479" s="263"/>
      <c r="F479" s="263"/>
    </row>
    <row r="480" spans="1:6" ht="15" customHeight="1" x14ac:dyDescent="0.25">
      <c r="A480" s="265"/>
      <c r="B480" s="263"/>
      <c r="C480" s="263"/>
      <c r="D480" s="263"/>
      <c r="E480" s="263"/>
      <c r="F480" s="263"/>
    </row>
    <row r="481" spans="1:6" ht="15" customHeight="1" x14ac:dyDescent="0.25">
      <c r="A481" s="265">
        <v>14</v>
      </c>
      <c r="B481" s="263"/>
      <c r="C481" s="263"/>
      <c r="D481" s="263"/>
      <c r="E481" s="263"/>
      <c r="F481" s="263"/>
    </row>
    <row r="482" spans="1:6" ht="15" customHeight="1" x14ac:dyDescent="0.25">
      <c r="A482" s="265"/>
      <c r="B482" s="263"/>
      <c r="C482" s="263"/>
      <c r="D482" s="263"/>
      <c r="E482" s="263"/>
      <c r="F482" s="263"/>
    </row>
    <row r="483" spans="1:6" ht="15" customHeight="1" x14ac:dyDescent="0.25">
      <c r="A483" s="265">
        <v>15</v>
      </c>
      <c r="B483" s="263"/>
      <c r="C483" s="263"/>
      <c r="D483" s="263"/>
      <c r="E483" s="263"/>
      <c r="F483" s="263"/>
    </row>
    <row r="484" spans="1:6" ht="15" customHeight="1" x14ac:dyDescent="0.25">
      <c r="A484" s="265"/>
      <c r="B484" s="263"/>
      <c r="C484" s="263"/>
      <c r="D484" s="263"/>
      <c r="E484" s="263"/>
      <c r="F484" s="263"/>
    </row>
    <row r="485" spans="1:6" ht="15" customHeight="1" x14ac:dyDescent="0.25">
      <c r="A485" s="265">
        <v>16</v>
      </c>
      <c r="B485" s="263"/>
      <c r="C485" s="263"/>
      <c r="D485" s="263"/>
      <c r="E485" s="263"/>
      <c r="F485" s="263"/>
    </row>
    <row r="486" spans="1:6" ht="15" customHeight="1" x14ac:dyDescent="0.25">
      <c r="A486" s="265"/>
      <c r="B486" s="263"/>
      <c r="C486" s="263"/>
      <c r="D486" s="263"/>
      <c r="E486" s="263"/>
      <c r="F486" s="263"/>
    </row>
    <row r="487" spans="1:6" ht="15" customHeight="1" x14ac:dyDescent="0.25">
      <c r="A487" s="265">
        <v>17</v>
      </c>
      <c r="B487" s="263"/>
      <c r="C487" s="263"/>
      <c r="D487" s="263"/>
      <c r="E487" s="263"/>
      <c r="F487" s="263"/>
    </row>
    <row r="488" spans="1:6" ht="15" customHeight="1" x14ac:dyDescent="0.25">
      <c r="A488" s="265"/>
      <c r="B488" s="263"/>
      <c r="C488" s="263"/>
      <c r="D488" s="263"/>
      <c r="E488" s="263"/>
      <c r="F488" s="263"/>
    </row>
    <row r="489" spans="1:6" ht="15" customHeight="1" x14ac:dyDescent="0.25">
      <c r="A489" s="265">
        <v>18</v>
      </c>
      <c r="B489" s="263"/>
      <c r="C489" s="263"/>
      <c r="D489" s="263"/>
      <c r="E489" s="263"/>
      <c r="F489" s="263"/>
    </row>
    <row r="490" spans="1:6" ht="15" customHeight="1" x14ac:dyDescent="0.25">
      <c r="A490" s="265"/>
      <c r="B490" s="263"/>
      <c r="C490" s="263"/>
      <c r="D490" s="263"/>
      <c r="E490" s="263"/>
      <c r="F490" s="263"/>
    </row>
    <row r="491" spans="1:6" ht="15" customHeight="1" x14ac:dyDescent="0.25">
      <c r="A491" s="265">
        <v>19</v>
      </c>
      <c r="B491" s="263"/>
      <c r="C491" s="263"/>
      <c r="D491" s="263"/>
      <c r="E491" s="263"/>
      <c r="F491" s="263"/>
    </row>
    <row r="492" spans="1:6" ht="15" customHeight="1" x14ac:dyDescent="0.25">
      <c r="A492" s="265"/>
      <c r="B492" s="263"/>
      <c r="C492" s="263"/>
      <c r="D492" s="263"/>
      <c r="E492" s="263"/>
      <c r="F492" s="263"/>
    </row>
    <row r="493" spans="1:6" ht="15" customHeight="1" x14ac:dyDescent="0.25">
      <c r="A493" s="265">
        <v>20</v>
      </c>
      <c r="B493" s="263"/>
      <c r="C493" s="263"/>
      <c r="D493" s="263"/>
      <c r="E493" s="263"/>
      <c r="F493" s="263"/>
    </row>
    <row r="494" spans="1:6" ht="15" customHeight="1" x14ac:dyDescent="0.25">
      <c r="A494" s="265"/>
      <c r="B494" s="263"/>
      <c r="C494" s="263"/>
      <c r="D494" s="263"/>
      <c r="E494" s="263"/>
      <c r="F494" s="263"/>
    </row>
    <row r="495" spans="1:6" ht="15" customHeight="1" x14ac:dyDescent="0.25">
      <c r="A495" s="127"/>
      <c r="B495" s="9"/>
      <c r="C495" s="9"/>
      <c r="D495" s="9"/>
      <c r="E495" s="9"/>
      <c r="F495" s="9"/>
    </row>
    <row r="496" spans="1:6" ht="15" customHeight="1" x14ac:dyDescent="0.25">
      <c r="A496" s="127"/>
      <c r="B496" s="9"/>
      <c r="C496" s="9"/>
      <c r="D496" s="9"/>
      <c r="E496" s="126" t="s">
        <v>18</v>
      </c>
      <c r="F496" s="9"/>
    </row>
    <row r="497" spans="1:6" ht="15" customHeight="1" x14ac:dyDescent="0.3">
      <c r="A497" s="266" t="str">
        <f>IF(ISTEXT('Organizacija natjecanja'!$F$2)=TRUE,'Organizacija natjecanja'!$F$2,"")</f>
        <v>1.KOLO KUP SSRDMŽ LOV ŠARANA 2025</v>
      </c>
      <c r="B497" s="266"/>
      <c r="C497" s="266"/>
      <c r="D497" s="266"/>
      <c r="E497" s="266"/>
      <c r="F497" s="266"/>
    </row>
    <row r="498" spans="1:6" ht="15" customHeight="1" x14ac:dyDescent="0.25">
      <c r="A498" s="267" t="str">
        <f>IF(ISTEXT('Organizacija natjecanja'!$F$5)=TRUE,'Organizacija natjecanja'!$F$5,"")</f>
        <v>Goričan 11-13.4.2025</v>
      </c>
      <c r="B498" s="267"/>
      <c r="C498" s="267"/>
      <c r="D498" s="267"/>
      <c r="E498" s="267"/>
      <c r="F498" s="267"/>
    </row>
    <row r="499" spans="1:6" ht="15" customHeight="1" x14ac:dyDescent="0.25">
      <c r="A499" s="127"/>
      <c r="B499" s="127"/>
      <c r="C499" s="127"/>
      <c r="D499" s="127"/>
      <c r="E499" s="9"/>
      <c r="F499" s="127"/>
    </row>
    <row r="500" spans="1:6" ht="15" customHeight="1" x14ac:dyDescent="0.25">
      <c r="A500" s="268" t="s">
        <v>19</v>
      </c>
      <c r="B500" s="268"/>
      <c r="C500" s="268"/>
      <c r="D500" s="268"/>
      <c r="E500" s="268"/>
      <c r="F500" s="268"/>
    </row>
    <row r="501" spans="1:6" ht="15" customHeight="1" x14ac:dyDescent="0.25">
      <c r="A501" s="128"/>
      <c r="B501" s="128"/>
      <c r="C501" s="128"/>
      <c r="D501" s="128"/>
      <c r="E501" s="128"/>
      <c r="F501" s="128"/>
    </row>
    <row r="502" spans="1:6" ht="15" customHeight="1" x14ac:dyDescent="0.25">
      <c r="A502" s="269" t="str">
        <f>IF(ISTEXT('Prijava i izvlačenje brojeva'!$C$11)=TRUE,'Prijava i izvlačenje brojeva'!$C$11,"")</f>
        <v/>
      </c>
      <c r="B502" s="269"/>
      <c r="C502" s="269"/>
      <c r="D502" s="269"/>
      <c r="E502" s="129" t="s">
        <v>20</v>
      </c>
      <c r="F502" s="129" t="s">
        <v>21</v>
      </c>
    </row>
    <row r="503" spans="1:6" ht="15" customHeight="1" x14ac:dyDescent="0.25">
      <c r="A503" s="269"/>
      <c r="B503" s="269"/>
      <c r="C503" s="269"/>
      <c r="D503" s="269"/>
      <c r="E503" s="270" t="str">
        <f>IF(ISNUMBER('Prijava i izvlačenje brojeva'!$A$11)=TRUE,'Prijava i izvlačenje brojeva'!$A$11,"")</f>
        <v/>
      </c>
      <c r="F503" s="272"/>
    </row>
    <row r="504" spans="1:6" ht="15" customHeight="1" x14ac:dyDescent="0.25">
      <c r="A504" s="269" t="str">
        <f>IF(ISTEXT('Prijava i izvlačenje brojeva'!C11)=TRUE,VLOOKUP('Startne liste'!A502,'Prijava i izvlačenje brojeva'!$C$2:$F$26,2,FALSE),"")</f>
        <v/>
      </c>
      <c r="B504" s="269"/>
      <c r="C504" s="269"/>
      <c r="D504" s="269"/>
      <c r="E504" s="271"/>
      <c r="F504" s="273"/>
    </row>
    <row r="505" spans="1:6" ht="15" customHeight="1" x14ac:dyDescent="0.25">
      <c r="A505" s="269"/>
      <c r="B505" s="269"/>
      <c r="C505" s="269"/>
      <c r="D505" s="269"/>
      <c r="E505" s="271"/>
      <c r="F505" s="273"/>
    </row>
    <row r="506" spans="1:6" ht="15" customHeight="1" x14ac:dyDescent="0.25">
      <c r="A506" s="269" t="str">
        <f>IF(ISTEXT('Prijava i izvlačenje brojeva'!C11)=TRUE,VLOOKUP('Startne liste'!A502,'Prijava i izvlačenje brojeva'!$C$2:$F$26,3,FALSE),"")</f>
        <v/>
      </c>
      <c r="B506" s="269"/>
      <c r="C506" s="269"/>
      <c r="D506" s="269"/>
      <c r="E506" s="271"/>
      <c r="F506" s="273"/>
    </row>
    <row r="507" spans="1:6" ht="15" customHeight="1" x14ac:dyDescent="0.25">
      <c r="A507" s="269"/>
      <c r="B507" s="269"/>
      <c r="C507" s="269"/>
      <c r="D507" s="269"/>
      <c r="E507" s="271"/>
      <c r="F507" s="273"/>
    </row>
    <row r="508" spans="1:6" ht="15" customHeight="1" x14ac:dyDescent="0.25">
      <c r="A508" s="264" t="s">
        <v>22</v>
      </c>
      <c r="B508" s="264" t="s">
        <v>23</v>
      </c>
      <c r="C508" s="264" t="s">
        <v>24</v>
      </c>
      <c r="D508" s="264" t="s">
        <v>25</v>
      </c>
      <c r="E508" s="264" t="s">
        <v>26</v>
      </c>
      <c r="F508" s="264" t="s">
        <v>27</v>
      </c>
    </row>
    <row r="509" spans="1:6" ht="15" customHeight="1" x14ac:dyDescent="0.25">
      <c r="A509" s="264"/>
      <c r="B509" s="264"/>
      <c r="C509" s="264"/>
      <c r="D509" s="264"/>
      <c r="E509" s="264"/>
      <c r="F509" s="264"/>
    </row>
    <row r="510" spans="1:6" ht="15" customHeight="1" x14ac:dyDescent="0.25">
      <c r="A510" s="265">
        <v>1</v>
      </c>
      <c r="B510" s="263"/>
      <c r="C510" s="263"/>
      <c r="D510" s="263"/>
      <c r="E510" s="263"/>
      <c r="F510" s="263"/>
    </row>
    <row r="511" spans="1:6" ht="15" customHeight="1" x14ac:dyDescent="0.25">
      <c r="A511" s="265"/>
      <c r="B511" s="263"/>
      <c r="C511" s="263"/>
      <c r="D511" s="263"/>
      <c r="E511" s="263"/>
      <c r="F511" s="263"/>
    </row>
    <row r="512" spans="1:6" ht="15" customHeight="1" x14ac:dyDescent="0.25">
      <c r="A512" s="265">
        <v>2</v>
      </c>
      <c r="B512" s="263"/>
      <c r="C512" s="263"/>
      <c r="D512" s="263"/>
      <c r="E512" s="263"/>
      <c r="F512" s="263"/>
    </row>
    <row r="513" spans="1:6" ht="15" customHeight="1" x14ac:dyDescent="0.25">
      <c r="A513" s="265"/>
      <c r="B513" s="263"/>
      <c r="C513" s="263"/>
      <c r="D513" s="263"/>
      <c r="E513" s="263"/>
      <c r="F513" s="263"/>
    </row>
    <row r="514" spans="1:6" ht="15" customHeight="1" x14ac:dyDescent="0.25">
      <c r="A514" s="265">
        <v>3</v>
      </c>
      <c r="B514" s="263"/>
      <c r="C514" s="263"/>
      <c r="D514" s="263"/>
      <c r="E514" s="263"/>
      <c r="F514" s="263"/>
    </row>
    <row r="515" spans="1:6" ht="15" customHeight="1" x14ac:dyDescent="0.25">
      <c r="A515" s="265"/>
      <c r="B515" s="263"/>
      <c r="C515" s="263"/>
      <c r="D515" s="263"/>
      <c r="E515" s="263"/>
      <c r="F515" s="263"/>
    </row>
    <row r="516" spans="1:6" ht="15" customHeight="1" x14ac:dyDescent="0.25">
      <c r="A516" s="265">
        <v>4</v>
      </c>
      <c r="B516" s="263"/>
      <c r="C516" s="263"/>
      <c r="D516" s="263"/>
      <c r="E516" s="263"/>
      <c r="F516" s="263"/>
    </row>
    <row r="517" spans="1:6" ht="15" customHeight="1" x14ac:dyDescent="0.25">
      <c r="A517" s="265"/>
      <c r="B517" s="263"/>
      <c r="C517" s="263"/>
      <c r="D517" s="263"/>
      <c r="E517" s="263"/>
      <c r="F517" s="263"/>
    </row>
    <row r="518" spans="1:6" ht="15" customHeight="1" x14ac:dyDescent="0.25">
      <c r="A518" s="265">
        <v>5</v>
      </c>
      <c r="B518" s="263"/>
      <c r="C518" s="263"/>
      <c r="D518" s="263"/>
      <c r="E518" s="263"/>
      <c r="F518" s="263"/>
    </row>
    <row r="519" spans="1:6" ht="15" customHeight="1" x14ac:dyDescent="0.25">
      <c r="A519" s="265"/>
      <c r="B519" s="263"/>
      <c r="C519" s="263"/>
      <c r="D519" s="263"/>
      <c r="E519" s="263"/>
      <c r="F519" s="263"/>
    </row>
    <row r="520" spans="1:6" ht="15" customHeight="1" x14ac:dyDescent="0.25">
      <c r="A520" s="265">
        <v>6</v>
      </c>
      <c r="B520" s="263"/>
      <c r="C520" s="263"/>
      <c r="D520" s="263"/>
      <c r="E520" s="263"/>
      <c r="F520" s="263"/>
    </row>
    <row r="521" spans="1:6" ht="15" customHeight="1" x14ac:dyDescent="0.25">
      <c r="A521" s="265"/>
      <c r="B521" s="263"/>
      <c r="C521" s="263"/>
      <c r="D521" s="263"/>
      <c r="E521" s="263"/>
      <c r="F521" s="263"/>
    </row>
    <row r="522" spans="1:6" ht="15" customHeight="1" x14ac:dyDescent="0.25">
      <c r="A522" s="265">
        <v>7</v>
      </c>
      <c r="B522" s="263"/>
      <c r="C522" s="263"/>
      <c r="D522" s="263"/>
      <c r="E522" s="263"/>
      <c r="F522" s="263"/>
    </row>
    <row r="523" spans="1:6" ht="15" customHeight="1" x14ac:dyDescent="0.25">
      <c r="A523" s="265"/>
      <c r="B523" s="263"/>
      <c r="C523" s="263"/>
      <c r="D523" s="263"/>
      <c r="E523" s="263"/>
      <c r="F523" s="263"/>
    </row>
    <row r="524" spans="1:6" ht="15" customHeight="1" x14ac:dyDescent="0.25">
      <c r="A524" s="265">
        <v>8</v>
      </c>
      <c r="B524" s="263"/>
      <c r="C524" s="263"/>
      <c r="D524" s="263"/>
      <c r="E524" s="263"/>
      <c r="F524" s="263"/>
    </row>
    <row r="525" spans="1:6" ht="15" customHeight="1" x14ac:dyDescent="0.25">
      <c r="A525" s="265"/>
      <c r="B525" s="263"/>
      <c r="C525" s="263"/>
      <c r="D525" s="263"/>
      <c r="E525" s="263"/>
      <c r="F525" s="263"/>
    </row>
    <row r="526" spans="1:6" ht="15" customHeight="1" x14ac:dyDescent="0.25">
      <c r="A526" s="265">
        <v>9</v>
      </c>
      <c r="B526" s="263"/>
      <c r="C526" s="263"/>
      <c r="D526" s="263"/>
      <c r="E526" s="263"/>
      <c r="F526" s="263"/>
    </row>
    <row r="527" spans="1:6" ht="15" customHeight="1" x14ac:dyDescent="0.25">
      <c r="A527" s="265"/>
      <c r="B527" s="263"/>
      <c r="C527" s="263"/>
      <c r="D527" s="263"/>
      <c r="E527" s="263"/>
      <c r="F527" s="263"/>
    </row>
    <row r="528" spans="1:6" ht="15" customHeight="1" x14ac:dyDescent="0.25">
      <c r="A528" s="265">
        <v>10</v>
      </c>
      <c r="B528" s="263"/>
      <c r="C528" s="263"/>
      <c r="D528" s="263"/>
      <c r="E528" s="263"/>
      <c r="F528" s="263"/>
    </row>
    <row r="529" spans="1:6" ht="15" customHeight="1" x14ac:dyDescent="0.25">
      <c r="A529" s="265"/>
      <c r="B529" s="263"/>
      <c r="C529" s="263"/>
      <c r="D529" s="263"/>
      <c r="E529" s="263"/>
      <c r="F529" s="263"/>
    </row>
    <row r="530" spans="1:6" ht="15" customHeight="1" x14ac:dyDescent="0.25">
      <c r="A530" s="265">
        <v>11</v>
      </c>
      <c r="B530" s="263"/>
      <c r="C530" s="263"/>
      <c r="D530" s="263"/>
      <c r="E530" s="263"/>
      <c r="F530" s="263"/>
    </row>
    <row r="531" spans="1:6" ht="15" customHeight="1" x14ac:dyDescent="0.25">
      <c r="A531" s="265"/>
      <c r="B531" s="263"/>
      <c r="C531" s="263"/>
      <c r="D531" s="263"/>
      <c r="E531" s="263"/>
      <c r="F531" s="263"/>
    </row>
    <row r="532" spans="1:6" ht="15" customHeight="1" x14ac:dyDescent="0.25">
      <c r="A532" s="265">
        <v>12</v>
      </c>
      <c r="B532" s="263"/>
      <c r="C532" s="263"/>
      <c r="D532" s="263"/>
      <c r="E532" s="263"/>
      <c r="F532" s="263"/>
    </row>
    <row r="533" spans="1:6" ht="15" customHeight="1" x14ac:dyDescent="0.25">
      <c r="A533" s="265"/>
      <c r="B533" s="263"/>
      <c r="C533" s="263"/>
      <c r="D533" s="263"/>
      <c r="E533" s="263"/>
      <c r="F533" s="263"/>
    </row>
    <row r="534" spans="1:6" ht="15" customHeight="1" x14ac:dyDescent="0.25">
      <c r="A534" s="265">
        <v>13</v>
      </c>
      <c r="B534" s="263"/>
      <c r="C534" s="263"/>
      <c r="D534" s="263"/>
      <c r="E534" s="263"/>
      <c r="F534" s="263"/>
    </row>
    <row r="535" spans="1:6" ht="15" customHeight="1" x14ac:dyDescent="0.25">
      <c r="A535" s="265"/>
      <c r="B535" s="263"/>
      <c r="C535" s="263"/>
      <c r="D535" s="263"/>
      <c r="E535" s="263"/>
      <c r="F535" s="263"/>
    </row>
    <row r="536" spans="1:6" ht="15" customHeight="1" x14ac:dyDescent="0.25">
      <c r="A536" s="265">
        <v>14</v>
      </c>
      <c r="B536" s="263"/>
      <c r="C536" s="263"/>
      <c r="D536" s="263"/>
      <c r="E536" s="263"/>
      <c r="F536" s="263"/>
    </row>
    <row r="537" spans="1:6" ht="15" customHeight="1" x14ac:dyDescent="0.25">
      <c r="A537" s="265"/>
      <c r="B537" s="263"/>
      <c r="C537" s="263"/>
      <c r="D537" s="263"/>
      <c r="E537" s="263"/>
      <c r="F537" s="263"/>
    </row>
    <row r="538" spans="1:6" ht="15" customHeight="1" x14ac:dyDescent="0.25">
      <c r="A538" s="265">
        <v>15</v>
      </c>
      <c r="B538" s="263"/>
      <c r="C538" s="263"/>
      <c r="D538" s="263"/>
      <c r="E538" s="263"/>
      <c r="F538" s="263"/>
    </row>
    <row r="539" spans="1:6" ht="15" customHeight="1" x14ac:dyDescent="0.25">
      <c r="A539" s="265"/>
      <c r="B539" s="263"/>
      <c r="C539" s="263"/>
      <c r="D539" s="263"/>
      <c r="E539" s="263"/>
      <c r="F539" s="263"/>
    </row>
    <row r="540" spans="1:6" ht="15" customHeight="1" x14ac:dyDescent="0.25">
      <c r="A540" s="265">
        <v>16</v>
      </c>
      <c r="B540" s="263"/>
      <c r="C540" s="263"/>
      <c r="D540" s="263"/>
      <c r="E540" s="263"/>
      <c r="F540" s="263"/>
    </row>
    <row r="541" spans="1:6" ht="15" customHeight="1" x14ac:dyDescent="0.25">
      <c r="A541" s="265"/>
      <c r="B541" s="263"/>
      <c r="C541" s="263"/>
      <c r="D541" s="263"/>
      <c r="E541" s="263"/>
      <c r="F541" s="263"/>
    </row>
    <row r="542" spans="1:6" ht="15" customHeight="1" x14ac:dyDescent="0.25">
      <c r="A542" s="265">
        <v>17</v>
      </c>
      <c r="B542" s="263"/>
      <c r="C542" s="263"/>
      <c r="D542" s="263"/>
      <c r="E542" s="263"/>
      <c r="F542" s="263"/>
    </row>
    <row r="543" spans="1:6" ht="15" customHeight="1" x14ac:dyDescent="0.25">
      <c r="A543" s="265"/>
      <c r="B543" s="263"/>
      <c r="C543" s="263"/>
      <c r="D543" s="263"/>
      <c r="E543" s="263"/>
      <c r="F543" s="263"/>
    </row>
    <row r="544" spans="1:6" ht="15" customHeight="1" x14ac:dyDescent="0.25">
      <c r="A544" s="265">
        <v>18</v>
      </c>
      <c r="B544" s="263"/>
      <c r="C544" s="263"/>
      <c r="D544" s="263"/>
      <c r="E544" s="263"/>
      <c r="F544" s="263"/>
    </row>
    <row r="545" spans="1:6" ht="15" customHeight="1" x14ac:dyDescent="0.25">
      <c r="A545" s="265"/>
      <c r="B545" s="263"/>
      <c r="C545" s="263"/>
      <c r="D545" s="263"/>
      <c r="E545" s="263"/>
      <c r="F545" s="263"/>
    </row>
    <row r="546" spans="1:6" ht="15" customHeight="1" x14ac:dyDescent="0.25">
      <c r="A546" s="265">
        <v>19</v>
      </c>
      <c r="B546" s="263"/>
      <c r="C546" s="263"/>
      <c r="D546" s="263"/>
      <c r="E546" s="263"/>
      <c r="F546" s="263"/>
    </row>
    <row r="547" spans="1:6" ht="15" customHeight="1" x14ac:dyDescent="0.25">
      <c r="A547" s="265"/>
      <c r="B547" s="263"/>
      <c r="C547" s="263"/>
      <c r="D547" s="263"/>
      <c r="E547" s="263"/>
      <c r="F547" s="263"/>
    </row>
    <row r="548" spans="1:6" ht="15" customHeight="1" x14ac:dyDescent="0.25">
      <c r="A548" s="265">
        <v>20</v>
      </c>
      <c r="B548" s="263"/>
      <c r="C548" s="263"/>
      <c r="D548" s="263"/>
      <c r="E548" s="263"/>
      <c r="F548" s="263"/>
    </row>
    <row r="549" spans="1:6" ht="15" customHeight="1" x14ac:dyDescent="0.25">
      <c r="A549" s="265"/>
      <c r="B549" s="263"/>
      <c r="C549" s="263"/>
      <c r="D549" s="263"/>
      <c r="E549" s="263"/>
      <c r="F549" s="263"/>
    </row>
    <row r="550" spans="1:6" ht="15" customHeight="1" x14ac:dyDescent="0.25">
      <c r="A550" s="127"/>
      <c r="B550" s="9"/>
      <c r="C550" s="9"/>
      <c r="D550" s="9"/>
      <c r="E550" s="9"/>
      <c r="F550" s="9"/>
    </row>
    <row r="551" spans="1:6" ht="15" customHeight="1" x14ac:dyDescent="0.25">
      <c r="A551" s="127"/>
      <c r="B551" s="9"/>
      <c r="C551" s="9"/>
      <c r="D551" s="9"/>
      <c r="E551" s="126" t="s">
        <v>18</v>
      </c>
      <c r="F551" s="9"/>
    </row>
    <row r="552" spans="1:6" ht="15" customHeight="1" x14ac:dyDescent="0.3">
      <c r="A552" s="266" t="str">
        <f>IF(ISTEXT('Organizacija natjecanja'!$F$2)=TRUE,'Organizacija natjecanja'!$F$2,"")</f>
        <v>1.KOLO KUP SSRDMŽ LOV ŠARANA 2025</v>
      </c>
      <c r="B552" s="266"/>
      <c r="C552" s="266"/>
      <c r="D552" s="266"/>
      <c r="E552" s="266"/>
      <c r="F552" s="266"/>
    </row>
    <row r="553" spans="1:6" ht="15" customHeight="1" x14ac:dyDescent="0.25">
      <c r="A553" s="267" t="str">
        <f>IF(ISTEXT('Organizacija natjecanja'!$F$5)=TRUE,'Organizacija natjecanja'!$F$5,"")</f>
        <v>Goričan 11-13.4.2025</v>
      </c>
      <c r="B553" s="267"/>
      <c r="C553" s="267"/>
      <c r="D553" s="267"/>
      <c r="E553" s="267"/>
      <c r="F553" s="267"/>
    </row>
    <row r="554" spans="1:6" ht="15" customHeight="1" x14ac:dyDescent="0.25">
      <c r="A554" s="127"/>
      <c r="B554" s="127"/>
      <c r="C554" s="127"/>
      <c r="D554" s="127"/>
      <c r="E554" s="9"/>
      <c r="F554" s="127"/>
    </row>
    <row r="555" spans="1:6" ht="15" customHeight="1" x14ac:dyDescent="0.25">
      <c r="A555" s="268" t="s">
        <v>19</v>
      </c>
      <c r="B555" s="268"/>
      <c r="C555" s="268"/>
      <c r="D555" s="268"/>
      <c r="E555" s="268"/>
      <c r="F555" s="268"/>
    </row>
    <row r="556" spans="1:6" ht="15" customHeight="1" x14ac:dyDescent="0.25">
      <c r="A556" s="128"/>
      <c r="B556" s="128"/>
      <c r="C556" s="128"/>
      <c r="D556" s="128"/>
      <c r="E556" s="128"/>
      <c r="F556" s="128"/>
    </row>
    <row r="557" spans="1:6" ht="15" customHeight="1" x14ac:dyDescent="0.25">
      <c r="A557" s="269" t="str">
        <f>IF(ISTEXT('Prijava i izvlačenje brojeva'!$C$12)=TRUE,'Prijava i izvlačenje brojeva'!$C$12,"")</f>
        <v/>
      </c>
      <c r="B557" s="269"/>
      <c r="C557" s="269"/>
      <c r="D557" s="269"/>
      <c r="E557" s="129" t="s">
        <v>20</v>
      </c>
      <c r="F557" s="129" t="s">
        <v>21</v>
      </c>
    </row>
    <row r="558" spans="1:6" ht="15" customHeight="1" x14ac:dyDescent="0.25">
      <c r="A558" s="269"/>
      <c r="B558" s="269"/>
      <c r="C558" s="269"/>
      <c r="D558" s="269"/>
      <c r="E558" s="270" t="str">
        <f>IF(ISNUMBER('Prijava i izvlačenje brojeva'!$A$12)=TRUE,'Prijava i izvlačenje brojeva'!$A$12,"")</f>
        <v/>
      </c>
      <c r="F558" s="272"/>
    </row>
    <row r="559" spans="1:6" ht="15" customHeight="1" x14ac:dyDescent="0.25">
      <c r="A559" s="269" t="str">
        <f>IF(ISTEXT('Prijava i izvlačenje brojeva'!C12)=TRUE,VLOOKUP('Startne liste'!A557,'Prijava i izvlačenje brojeva'!$C$2:$F$26,2,FALSE),"")</f>
        <v/>
      </c>
      <c r="B559" s="269"/>
      <c r="C559" s="269"/>
      <c r="D559" s="269"/>
      <c r="E559" s="271"/>
      <c r="F559" s="273"/>
    </row>
    <row r="560" spans="1:6" ht="15" customHeight="1" x14ac:dyDescent="0.25">
      <c r="A560" s="269"/>
      <c r="B560" s="269"/>
      <c r="C560" s="269"/>
      <c r="D560" s="269"/>
      <c r="E560" s="271"/>
      <c r="F560" s="273"/>
    </row>
    <row r="561" spans="1:6" ht="15" customHeight="1" x14ac:dyDescent="0.25">
      <c r="A561" s="269" t="str">
        <f>IF(ISTEXT('Prijava i izvlačenje brojeva'!C12)=TRUE,VLOOKUP('Startne liste'!A557,'Prijava i izvlačenje brojeva'!$C$2:$F$26,3,FALSE),"")</f>
        <v/>
      </c>
      <c r="B561" s="269"/>
      <c r="C561" s="269"/>
      <c r="D561" s="269"/>
      <c r="E561" s="271"/>
      <c r="F561" s="273"/>
    </row>
    <row r="562" spans="1:6" ht="15" customHeight="1" x14ac:dyDescent="0.25">
      <c r="A562" s="269"/>
      <c r="B562" s="269"/>
      <c r="C562" s="269"/>
      <c r="D562" s="269"/>
      <c r="E562" s="271"/>
      <c r="F562" s="273"/>
    </row>
    <row r="563" spans="1:6" ht="15" customHeight="1" x14ac:dyDescent="0.25">
      <c r="A563" s="264" t="s">
        <v>22</v>
      </c>
      <c r="B563" s="264" t="s">
        <v>23</v>
      </c>
      <c r="C563" s="264" t="s">
        <v>24</v>
      </c>
      <c r="D563" s="264" t="s">
        <v>25</v>
      </c>
      <c r="E563" s="264" t="s">
        <v>26</v>
      </c>
      <c r="F563" s="264" t="s">
        <v>27</v>
      </c>
    </row>
    <row r="564" spans="1:6" ht="15" customHeight="1" x14ac:dyDescent="0.25">
      <c r="A564" s="264"/>
      <c r="B564" s="264"/>
      <c r="C564" s="264"/>
      <c r="D564" s="264"/>
      <c r="E564" s="264"/>
      <c r="F564" s="264"/>
    </row>
    <row r="565" spans="1:6" ht="15" customHeight="1" x14ac:dyDescent="0.25">
      <c r="A565" s="265">
        <v>1</v>
      </c>
      <c r="B565" s="263"/>
      <c r="C565" s="263"/>
      <c r="D565" s="263"/>
      <c r="E565" s="263"/>
      <c r="F565" s="263"/>
    </row>
    <row r="566" spans="1:6" ht="15" customHeight="1" x14ac:dyDescent="0.25">
      <c r="A566" s="265"/>
      <c r="B566" s="263"/>
      <c r="C566" s="263"/>
      <c r="D566" s="263"/>
      <c r="E566" s="263"/>
      <c r="F566" s="263"/>
    </row>
    <row r="567" spans="1:6" ht="15" customHeight="1" x14ac:dyDescent="0.25">
      <c r="A567" s="265">
        <v>2</v>
      </c>
      <c r="B567" s="263"/>
      <c r="C567" s="263"/>
      <c r="D567" s="263"/>
      <c r="E567" s="263"/>
      <c r="F567" s="263"/>
    </row>
    <row r="568" spans="1:6" ht="15" customHeight="1" x14ac:dyDescent="0.25">
      <c r="A568" s="265"/>
      <c r="B568" s="263"/>
      <c r="C568" s="263"/>
      <c r="D568" s="263"/>
      <c r="E568" s="263"/>
      <c r="F568" s="263"/>
    </row>
    <row r="569" spans="1:6" ht="15" customHeight="1" x14ac:dyDescent="0.25">
      <c r="A569" s="265">
        <v>3</v>
      </c>
      <c r="B569" s="263"/>
      <c r="C569" s="263"/>
      <c r="D569" s="263"/>
      <c r="E569" s="263"/>
      <c r="F569" s="263"/>
    </row>
    <row r="570" spans="1:6" ht="15" customHeight="1" x14ac:dyDescent="0.25">
      <c r="A570" s="265"/>
      <c r="B570" s="263"/>
      <c r="C570" s="263"/>
      <c r="D570" s="263"/>
      <c r="E570" s="263"/>
      <c r="F570" s="263"/>
    </row>
    <row r="571" spans="1:6" ht="15" customHeight="1" x14ac:dyDescent="0.25">
      <c r="A571" s="265">
        <v>4</v>
      </c>
      <c r="B571" s="263"/>
      <c r="C571" s="263"/>
      <c r="D571" s="263"/>
      <c r="E571" s="263"/>
      <c r="F571" s="263"/>
    </row>
    <row r="572" spans="1:6" ht="15" customHeight="1" x14ac:dyDescent="0.25">
      <c r="A572" s="265"/>
      <c r="B572" s="263"/>
      <c r="C572" s="263"/>
      <c r="D572" s="263"/>
      <c r="E572" s="263"/>
      <c r="F572" s="263"/>
    </row>
    <row r="573" spans="1:6" ht="15" customHeight="1" x14ac:dyDescent="0.25">
      <c r="A573" s="265">
        <v>5</v>
      </c>
      <c r="B573" s="263"/>
      <c r="C573" s="263"/>
      <c r="D573" s="263"/>
      <c r="E573" s="263"/>
      <c r="F573" s="263"/>
    </row>
    <row r="574" spans="1:6" ht="15" customHeight="1" x14ac:dyDescent="0.25">
      <c r="A574" s="265"/>
      <c r="B574" s="263"/>
      <c r="C574" s="263"/>
      <c r="D574" s="263"/>
      <c r="E574" s="263"/>
      <c r="F574" s="263"/>
    </row>
    <row r="575" spans="1:6" ht="15" customHeight="1" x14ac:dyDescent="0.25">
      <c r="A575" s="265">
        <v>6</v>
      </c>
      <c r="B575" s="263"/>
      <c r="C575" s="263"/>
      <c r="D575" s="263"/>
      <c r="E575" s="263"/>
      <c r="F575" s="263"/>
    </row>
    <row r="576" spans="1:6" ht="15" customHeight="1" x14ac:dyDescent="0.25">
      <c r="A576" s="265"/>
      <c r="B576" s="263"/>
      <c r="C576" s="263"/>
      <c r="D576" s="263"/>
      <c r="E576" s="263"/>
      <c r="F576" s="263"/>
    </row>
    <row r="577" spans="1:6" ht="15" customHeight="1" x14ac:dyDescent="0.25">
      <c r="A577" s="265">
        <v>7</v>
      </c>
      <c r="B577" s="263"/>
      <c r="C577" s="263"/>
      <c r="D577" s="263"/>
      <c r="E577" s="263"/>
      <c r="F577" s="263"/>
    </row>
    <row r="578" spans="1:6" ht="15" customHeight="1" x14ac:dyDescent="0.25">
      <c r="A578" s="265"/>
      <c r="B578" s="263"/>
      <c r="C578" s="263"/>
      <c r="D578" s="263"/>
      <c r="E578" s="263"/>
      <c r="F578" s="263"/>
    </row>
    <row r="579" spans="1:6" ht="15" customHeight="1" x14ac:dyDescent="0.25">
      <c r="A579" s="265">
        <v>8</v>
      </c>
      <c r="B579" s="263"/>
      <c r="C579" s="263"/>
      <c r="D579" s="263"/>
      <c r="E579" s="263"/>
      <c r="F579" s="263"/>
    </row>
    <row r="580" spans="1:6" ht="15" customHeight="1" x14ac:dyDescent="0.25">
      <c r="A580" s="265"/>
      <c r="B580" s="263"/>
      <c r="C580" s="263"/>
      <c r="D580" s="263"/>
      <c r="E580" s="263"/>
      <c r="F580" s="263"/>
    </row>
    <row r="581" spans="1:6" ht="15" customHeight="1" x14ac:dyDescent="0.25">
      <c r="A581" s="265">
        <v>9</v>
      </c>
      <c r="B581" s="263"/>
      <c r="C581" s="263"/>
      <c r="D581" s="263"/>
      <c r="E581" s="263"/>
      <c r="F581" s="263"/>
    </row>
    <row r="582" spans="1:6" ht="15" customHeight="1" x14ac:dyDescent="0.25">
      <c r="A582" s="265"/>
      <c r="B582" s="263"/>
      <c r="C582" s="263"/>
      <c r="D582" s="263"/>
      <c r="E582" s="263"/>
      <c r="F582" s="263"/>
    </row>
    <row r="583" spans="1:6" ht="15" customHeight="1" x14ac:dyDescent="0.25">
      <c r="A583" s="265">
        <v>10</v>
      </c>
      <c r="B583" s="263"/>
      <c r="C583" s="263"/>
      <c r="D583" s="263"/>
      <c r="E583" s="263"/>
      <c r="F583" s="263"/>
    </row>
    <row r="584" spans="1:6" ht="15" customHeight="1" x14ac:dyDescent="0.25">
      <c r="A584" s="265"/>
      <c r="B584" s="263"/>
      <c r="C584" s="263"/>
      <c r="D584" s="263"/>
      <c r="E584" s="263"/>
      <c r="F584" s="263"/>
    </row>
    <row r="585" spans="1:6" ht="15" customHeight="1" x14ac:dyDescent="0.25">
      <c r="A585" s="265">
        <v>11</v>
      </c>
      <c r="B585" s="263"/>
      <c r="C585" s="263"/>
      <c r="D585" s="263"/>
      <c r="E585" s="263"/>
      <c r="F585" s="263"/>
    </row>
    <row r="586" spans="1:6" ht="15" customHeight="1" x14ac:dyDescent="0.25">
      <c r="A586" s="265"/>
      <c r="B586" s="263"/>
      <c r="C586" s="263"/>
      <c r="D586" s="263"/>
      <c r="E586" s="263"/>
      <c r="F586" s="263"/>
    </row>
    <row r="587" spans="1:6" ht="15" customHeight="1" x14ac:dyDescent="0.25">
      <c r="A587" s="265">
        <v>12</v>
      </c>
      <c r="B587" s="263"/>
      <c r="C587" s="263"/>
      <c r="D587" s="263"/>
      <c r="E587" s="263"/>
      <c r="F587" s="263"/>
    </row>
    <row r="588" spans="1:6" ht="15" customHeight="1" x14ac:dyDescent="0.25">
      <c r="A588" s="265"/>
      <c r="B588" s="263"/>
      <c r="C588" s="263"/>
      <c r="D588" s="263"/>
      <c r="E588" s="263"/>
      <c r="F588" s="263"/>
    </row>
    <row r="589" spans="1:6" ht="15" customHeight="1" x14ac:dyDescent="0.25">
      <c r="A589" s="265">
        <v>13</v>
      </c>
      <c r="B589" s="263"/>
      <c r="C589" s="263"/>
      <c r="D589" s="263"/>
      <c r="E589" s="263"/>
      <c r="F589" s="263"/>
    </row>
    <row r="590" spans="1:6" ht="15" customHeight="1" x14ac:dyDescent="0.25">
      <c r="A590" s="265"/>
      <c r="B590" s="263"/>
      <c r="C590" s="263"/>
      <c r="D590" s="263"/>
      <c r="E590" s="263"/>
      <c r="F590" s="263"/>
    </row>
    <row r="591" spans="1:6" ht="15" customHeight="1" x14ac:dyDescent="0.25">
      <c r="A591" s="265">
        <v>14</v>
      </c>
      <c r="B591" s="263"/>
      <c r="C591" s="263"/>
      <c r="D591" s="263"/>
      <c r="E591" s="263"/>
      <c r="F591" s="263"/>
    </row>
    <row r="592" spans="1:6" ht="15" customHeight="1" x14ac:dyDescent="0.25">
      <c r="A592" s="265"/>
      <c r="B592" s="263"/>
      <c r="C592" s="263"/>
      <c r="D592" s="263"/>
      <c r="E592" s="263"/>
      <c r="F592" s="263"/>
    </row>
    <row r="593" spans="1:6" ht="15" customHeight="1" x14ac:dyDescent="0.25">
      <c r="A593" s="265">
        <v>15</v>
      </c>
      <c r="B593" s="263"/>
      <c r="C593" s="263"/>
      <c r="D593" s="263"/>
      <c r="E593" s="263"/>
      <c r="F593" s="263"/>
    </row>
    <row r="594" spans="1:6" ht="15" customHeight="1" x14ac:dyDescent="0.25">
      <c r="A594" s="265"/>
      <c r="B594" s="263"/>
      <c r="C594" s="263"/>
      <c r="D594" s="263"/>
      <c r="E594" s="263"/>
      <c r="F594" s="263"/>
    </row>
    <row r="595" spans="1:6" ht="15" customHeight="1" x14ac:dyDescent="0.25">
      <c r="A595" s="265">
        <v>16</v>
      </c>
      <c r="B595" s="263"/>
      <c r="C595" s="263"/>
      <c r="D595" s="263"/>
      <c r="E595" s="263"/>
      <c r="F595" s="263"/>
    </row>
    <row r="596" spans="1:6" ht="15" customHeight="1" x14ac:dyDescent="0.25">
      <c r="A596" s="265"/>
      <c r="B596" s="263"/>
      <c r="C596" s="263"/>
      <c r="D596" s="263"/>
      <c r="E596" s="263"/>
      <c r="F596" s="263"/>
    </row>
    <row r="597" spans="1:6" ht="15" customHeight="1" x14ac:dyDescent="0.25">
      <c r="A597" s="265">
        <v>17</v>
      </c>
      <c r="B597" s="263"/>
      <c r="C597" s="263"/>
      <c r="D597" s="263"/>
      <c r="E597" s="263"/>
      <c r="F597" s="263"/>
    </row>
    <row r="598" spans="1:6" ht="15" customHeight="1" x14ac:dyDescent="0.25">
      <c r="A598" s="265"/>
      <c r="B598" s="263"/>
      <c r="C598" s="263"/>
      <c r="D598" s="263"/>
      <c r="E598" s="263"/>
      <c r="F598" s="263"/>
    </row>
    <row r="599" spans="1:6" ht="15" customHeight="1" x14ac:dyDescent="0.25">
      <c r="A599" s="265">
        <v>18</v>
      </c>
      <c r="B599" s="263"/>
      <c r="C599" s="263"/>
      <c r="D599" s="263"/>
      <c r="E599" s="263"/>
      <c r="F599" s="263"/>
    </row>
    <row r="600" spans="1:6" ht="15" customHeight="1" x14ac:dyDescent="0.25">
      <c r="A600" s="265"/>
      <c r="B600" s="263"/>
      <c r="C600" s="263"/>
      <c r="D600" s="263"/>
      <c r="E600" s="263"/>
      <c r="F600" s="263"/>
    </row>
    <row r="601" spans="1:6" ht="15" customHeight="1" x14ac:dyDescent="0.25">
      <c r="A601" s="265">
        <v>19</v>
      </c>
      <c r="B601" s="263"/>
      <c r="C601" s="263"/>
      <c r="D601" s="263"/>
      <c r="E601" s="263"/>
      <c r="F601" s="263"/>
    </row>
    <row r="602" spans="1:6" ht="15" customHeight="1" x14ac:dyDescent="0.25">
      <c r="A602" s="265"/>
      <c r="B602" s="263"/>
      <c r="C602" s="263"/>
      <c r="D602" s="263"/>
      <c r="E602" s="263"/>
      <c r="F602" s="263"/>
    </row>
    <row r="603" spans="1:6" ht="15" customHeight="1" x14ac:dyDescent="0.25">
      <c r="A603" s="265">
        <v>20</v>
      </c>
      <c r="B603" s="263"/>
      <c r="C603" s="263"/>
      <c r="D603" s="263"/>
      <c r="E603" s="263"/>
      <c r="F603" s="263"/>
    </row>
    <row r="604" spans="1:6" ht="15" customHeight="1" x14ac:dyDescent="0.25">
      <c r="A604" s="265"/>
      <c r="B604" s="263"/>
      <c r="C604" s="263"/>
      <c r="D604" s="263"/>
      <c r="E604" s="263"/>
      <c r="F604" s="263"/>
    </row>
    <row r="605" spans="1:6" ht="15" customHeight="1" x14ac:dyDescent="0.25">
      <c r="A605" s="127"/>
      <c r="B605" s="9"/>
      <c r="C605" s="9"/>
      <c r="D605" s="9"/>
      <c r="E605" s="9"/>
      <c r="F605" s="9"/>
    </row>
    <row r="606" spans="1:6" ht="15" customHeight="1" x14ac:dyDescent="0.25">
      <c r="A606" s="127"/>
      <c r="B606" s="9"/>
      <c r="C606" s="9"/>
      <c r="D606" s="9"/>
      <c r="E606" s="126" t="s">
        <v>18</v>
      </c>
      <c r="F606" s="9"/>
    </row>
    <row r="607" spans="1:6" ht="15" customHeight="1" x14ac:dyDescent="0.3">
      <c r="A607" s="266" t="str">
        <f>IF(ISTEXT('Organizacija natjecanja'!$F$2)=TRUE,'Organizacija natjecanja'!$F$2,"")</f>
        <v>1.KOLO KUP SSRDMŽ LOV ŠARANA 2025</v>
      </c>
      <c r="B607" s="266"/>
      <c r="C607" s="266"/>
      <c r="D607" s="266"/>
      <c r="E607" s="266"/>
      <c r="F607" s="266"/>
    </row>
    <row r="608" spans="1:6" ht="15" customHeight="1" x14ac:dyDescent="0.25">
      <c r="A608" s="267" t="str">
        <f>IF(ISTEXT('Organizacija natjecanja'!$F$5)=TRUE,'Organizacija natjecanja'!$F$5,"")</f>
        <v>Goričan 11-13.4.2025</v>
      </c>
      <c r="B608" s="267"/>
      <c r="C608" s="267"/>
      <c r="D608" s="267"/>
      <c r="E608" s="267"/>
      <c r="F608" s="267"/>
    </row>
    <row r="609" spans="1:6" ht="15" customHeight="1" x14ac:dyDescent="0.25">
      <c r="A609" s="127"/>
      <c r="B609" s="127"/>
      <c r="C609" s="127"/>
      <c r="D609" s="127"/>
      <c r="E609" s="9"/>
      <c r="F609" s="127"/>
    </row>
    <row r="610" spans="1:6" ht="15" customHeight="1" x14ac:dyDescent="0.25">
      <c r="A610" s="268" t="s">
        <v>19</v>
      </c>
      <c r="B610" s="268"/>
      <c r="C610" s="268"/>
      <c r="D610" s="268"/>
      <c r="E610" s="268"/>
      <c r="F610" s="268"/>
    </row>
    <row r="611" spans="1:6" ht="15" customHeight="1" x14ac:dyDescent="0.25">
      <c r="A611" s="128"/>
      <c r="B611" s="128"/>
      <c r="C611" s="128"/>
      <c r="D611" s="128"/>
      <c r="E611" s="128"/>
      <c r="F611" s="128"/>
    </row>
    <row r="612" spans="1:6" ht="15" customHeight="1" x14ac:dyDescent="0.25">
      <c r="A612" s="269" t="str">
        <f>IF(ISTEXT('Prijava i izvlačenje brojeva'!$C$13)=TRUE,'Prijava i izvlačenje brojeva'!$C$13,"")</f>
        <v/>
      </c>
      <c r="B612" s="269"/>
      <c r="C612" s="269"/>
      <c r="D612" s="269"/>
      <c r="E612" s="129" t="s">
        <v>20</v>
      </c>
      <c r="F612" s="129" t="s">
        <v>21</v>
      </c>
    </row>
    <row r="613" spans="1:6" ht="15" customHeight="1" x14ac:dyDescent="0.25">
      <c r="A613" s="269"/>
      <c r="B613" s="269"/>
      <c r="C613" s="269"/>
      <c r="D613" s="269"/>
      <c r="E613" s="270" t="str">
        <f>IF(ISNUMBER('Prijava i izvlačenje brojeva'!$A$13)=TRUE,'Prijava i izvlačenje brojeva'!$A$13,"")</f>
        <v/>
      </c>
      <c r="F613" s="272"/>
    </row>
    <row r="614" spans="1:6" ht="15" customHeight="1" x14ac:dyDescent="0.25">
      <c r="A614" s="269" t="str">
        <f>IF(ISTEXT('Prijava i izvlačenje brojeva'!C13)=TRUE,VLOOKUP('Startne liste'!A612,'Prijava i izvlačenje brojeva'!$C$2:$F$26,2,FALSE),"")</f>
        <v/>
      </c>
      <c r="B614" s="269"/>
      <c r="C614" s="269"/>
      <c r="D614" s="269"/>
      <c r="E614" s="271"/>
      <c r="F614" s="273"/>
    </row>
    <row r="615" spans="1:6" ht="15" customHeight="1" x14ac:dyDescent="0.25">
      <c r="A615" s="269"/>
      <c r="B615" s="269"/>
      <c r="C615" s="269"/>
      <c r="D615" s="269"/>
      <c r="E615" s="271"/>
      <c r="F615" s="273"/>
    </row>
    <row r="616" spans="1:6" ht="15" customHeight="1" x14ac:dyDescent="0.25">
      <c r="A616" s="269" t="str">
        <f>IF(ISTEXT('Prijava i izvlačenje brojeva'!C13)=TRUE,VLOOKUP('Startne liste'!A612,'Prijava i izvlačenje brojeva'!$C$2:$F$26,3,FALSE),"")</f>
        <v/>
      </c>
      <c r="B616" s="269"/>
      <c r="C616" s="269"/>
      <c r="D616" s="269"/>
      <c r="E616" s="271"/>
      <c r="F616" s="273"/>
    </row>
    <row r="617" spans="1:6" ht="15" customHeight="1" x14ac:dyDescent="0.25">
      <c r="A617" s="269"/>
      <c r="B617" s="269"/>
      <c r="C617" s="269"/>
      <c r="D617" s="269"/>
      <c r="E617" s="271"/>
      <c r="F617" s="273"/>
    </row>
    <row r="618" spans="1:6" ht="15" customHeight="1" x14ac:dyDescent="0.25">
      <c r="A618" s="264" t="s">
        <v>22</v>
      </c>
      <c r="B618" s="264" t="s">
        <v>23</v>
      </c>
      <c r="C618" s="264" t="s">
        <v>24</v>
      </c>
      <c r="D618" s="264" t="s">
        <v>25</v>
      </c>
      <c r="E618" s="264" t="s">
        <v>26</v>
      </c>
      <c r="F618" s="264" t="s">
        <v>27</v>
      </c>
    </row>
    <row r="619" spans="1:6" ht="15" customHeight="1" x14ac:dyDescent="0.25">
      <c r="A619" s="264"/>
      <c r="B619" s="264"/>
      <c r="C619" s="264"/>
      <c r="D619" s="264"/>
      <c r="E619" s="264"/>
      <c r="F619" s="264"/>
    </row>
    <row r="620" spans="1:6" ht="15" customHeight="1" x14ac:dyDescent="0.25">
      <c r="A620" s="265">
        <v>1</v>
      </c>
      <c r="B620" s="263"/>
      <c r="C620" s="263"/>
      <c r="D620" s="263"/>
      <c r="E620" s="263"/>
      <c r="F620" s="263"/>
    </row>
    <row r="621" spans="1:6" ht="15" customHeight="1" x14ac:dyDescent="0.25">
      <c r="A621" s="265"/>
      <c r="B621" s="263"/>
      <c r="C621" s="263"/>
      <c r="D621" s="263"/>
      <c r="E621" s="263"/>
      <c r="F621" s="263"/>
    </row>
    <row r="622" spans="1:6" ht="15" customHeight="1" x14ac:dyDescent="0.25">
      <c r="A622" s="265">
        <v>2</v>
      </c>
      <c r="B622" s="263"/>
      <c r="C622" s="263"/>
      <c r="D622" s="263"/>
      <c r="E622" s="263"/>
      <c r="F622" s="263"/>
    </row>
    <row r="623" spans="1:6" ht="15" customHeight="1" x14ac:dyDescent="0.25">
      <c r="A623" s="265"/>
      <c r="B623" s="263"/>
      <c r="C623" s="263"/>
      <c r="D623" s="263"/>
      <c r="E623" s="263"/>
      <c r="F623" s="263"/>
    </row>
    <row r="624" spans="1:6" ht="15" customHeight="1" x14ac:dyDescent="0.25">
      <c r="A624" s="265">
        <v>3</v>
      </c>
      <c r="B624" s="263"/>
      <c r="C624" s="263"/>
      <c r="D624" s="263"/>
      <c r="E624" s="263"/>
      <c r="F624" s="263"/>
    </row>
    <row r="625" spans="1:6" ht="15" customHeight="1" x14ac:dyDescent="0.25">
      <c r="A625" s="265"/>
      <c r="B625" s="263"/>
      <c r="C625" s="263"/>
      <c r="D625" s="263"/>
      <c r="E625" s="263"/>
      <c r="F625" s="263"/>
    </row>
    <row r="626" spans="1:6" ht="15" customHeight="1" x14ac:dyDescent="0.25">
      <c r="A626" s="265">
        <v>4</v>
      </c>
      <c r="B626" s="263"/>
      <c r="C626" s="263"/>
      <c r="D626" s="263"/>
      <c r="E626" s="263"/>
      <c r="F626" s="263"/>
    </row>
    <row r="627" spans="1:6" ht="15" customHeight="1" x14ac:dyDescent="0.25">
      <c r="A627" s="265"/>
      <c r="B627" s="263"/>
      <c r="C627" s="263"/>
      <c r="D627" s="263"/>
      <c r="E627" s="263"/>
      <c r="F627" s="263"/>
    </row>
    <row r="628" spans="1:6" ht="15" customHeight="1" x14ac:dyDescent="0.25">
      <c r="A628" s="265">
        <v>5</v>
      </c>
      <c r="B628" s="263"/>
      <c r="C628" s="263"/>
      <c r="D628" s="263"/>
      <c r="E628" s="263"/>
      <c r="F628" s="263"/>
    </row>
    <row r="629" spans="1:6" ht="15" customHeight="1" x14ac:dyDescent="0.25">
      <c r="A629" s="265"/>
      <c r="B629" s="263"/>
      <c r="C629" s="263"/>
      <c r="D629" s="263"/>
      <c r="E629" s="263"/>
      <c r="F629" s="263"/>
    </row>
    <row r="630" spans="1:6" ht="15" customHeight="1" x14ac:dyDescent="0.25">
      <c r="A630" s="265">
        <v>6</v>
      </c>
      <c r="B630" s="263"/>
      <c r="C630" s="263"/>
      <c r="D630" s="263"/>
      <c r="E630" s="263"/>
      <c r="F630" s="263"/>
    </row>
    <row r="631" spans="1:6" ht="15" customHeight="1" x14ac:dyDescent="0.25">
      <c r="A631" s="265"/>
      <c r="B631" s="263"/>
      <c r="C631" s="263"/>
      <c r="D631" s="263"/>
      <c r="E631" s="263"/>
      <c r="F631" s="263"/>
    </row>
    <row r="632" spans="1:6" ht="15" customHeight="1" x14ac:dyDescent="0.25">
      <c r="A632" s="265">
        <v>7</v>
      </c>
      <c r="B632" s="263"/>
      <c r="C632" s="263"/>
      <c r="D632" s="263"/>
      <c r="E632" s="263"/>
      <c r="F632" s="263"/>
    </row>
    <row r="633" spans="1:6" ht="15" customHeight="1" x14ac:dyDescent="0.25">
      <c r="A633" s="265"/>
      <c r="B633" s="263"/>
      <c r="C633" s="263"/>
      <c r="D633" s="263"/>
      <c r="E633" s="263"/>
      <c r="F633" s="263"/>
    </row>
    <row r="634" spans="1:6" ht="15" customHeight="1" x14ac:dyDescent="0.25">
      <c r="A634" s="265">
        <v>8</v>
      </c>
      <c r="B634" s="263"/>
      <c r="C634" s="263"/>
      <c r="D634" s="263"/>
      <c r="E634" s="263"/>
      <c r="F634" s="263"/>
    </row>
    <row r="635" spans="1:6" ht="15" customHeight="1" x14ac:dyDescent="0.25">
      <c r="A635" s="265"/>
      <c r="B635" s="263"/>
      <c r="C635" s="263"/>
      <c r="D635" s="263"/>
      <c r="E635" s="263"/>
      <c r="F635" s="263"/>
    </row>
    <row r="636" spans="1:6" ht="15" customHeight="1" x14ac:dyDescent="0.25">
      <c r="A636" s="265">
        <v>9</v>
      </c>
      <c r="B636" s="263"/>
      <c r="C636" s="263"/>
      <c r="D636" s="263"/>
      <c r="E636" s="263"/>
      <c r="F636" s="263"/>
    </row>
    <row r="637" spans="1:6" ht="15" customHeight="1" x14ac:dyDescent="0.25">
      <c r="A637" s="265"/>
      <c r="B637" s="263"/>
      <c r="C637" s="263"/>
      <c r="D637" s="263"/>
      <c r="E637" s="263"/>
      <c r="F637" s="263"/>
    </row>
    <row r="638" spans="1:6" ht="15" customHeight="1" x14ac:dyDescent="0.25">
      <c r="A638" s="265">
        <v>10</v>
      </c>
      <c r="B638" s="263"/>
      <c r="C638" s="263"/>
      <c r="D638" s="263"/>
      <c r="E638" s="263"/>
      <c r="F638" s="263"/>
    </row>
    <row r="639" spans="1:6" ht="15" customHeight="1" x14ac:dyDescent="0.25">
      <c r="A639" s="265"/>
      <c r="B639" s="263"/>
      <c r="C639" s="263"/>
      <c r="D639" s="263"/>
      <c r="E639" s="263"/>
      <c r="F639" s="263"/>
    </row>
    <row r="640" spans="1:6" ht="15" customHeight="1" x14ac:dyDescent="0.25">
      <c r="A640" s="265">
        <v>11</v>
      </c>
      <c r="B640" s="263"/>
      <c r="C640" s="263"/>
      <c r="D640" s="263"/>
      <c r="E640" s="263"/>
      <c r="F640" s="263"/>
    </row>
    <row r="641" spans="1:6" ht="15" customHeight="1" x14ac:dyDescent="0.25">
      <c r="A641" s="265"/>
      <c r="B641" s="263"/>
      <c r="C641" s="263"/>
      <c r="D641" s="263"/>
      <c r="E641" s="263"/>
      <c r="F641" s="263"/>
    </row>
    <row r="642" spans="1:6" ht="15" customHeight="1" x14ac:dyDescent="0.25">
      <c r="A642" s="265">
        <v>12</v>
      </c>
      <c r="B642" s="263"/>
      <c r="C642" s="263"/>
      <c r="D642" s="263"/>
      <c r="E642" s="263"/>
      <c r="F642" s="263"/>
    </row>
    <row r="643" spans="1:6" ht="15" customHeight="1" x14ac:dyDescent="0.25">
      <c r="A643" s="265"/>
      <c r="B643" s="263"/>
      <c r="C643" s="263"/>
      <c r="D643" s="263"/>
      <c r="E643" s="263"/>
      <c r="F643" s="263"/>
    </row>
    <row r="644" spans="1:6" ht="15" customHeight="1" x14ac:dyDescent="0.25">
      <c r="A644" s="265">
        <v>13</v>
      </c>
      <c r="B644" s="263"/>
      <c r="C644" s="263"/>
      <c r="D644" s="263"/>
      <c r="E644" s="263"/>
      <c r="F644" s="263"/>
    </row>
    <row r="645" spans="1:6" ht="15" customHeight="1" x14ac:dyDescent="0.25">
      <c r="A645" s="265"/>
      <c r="B645" s="263"/>
      <c r="C645" s="263"/>
      <c r="D645" s="263"/>
      <c r="E645" s="263"/>
      <c r="F645" s="263"/>
    </row>
    <row r="646" spans="1:6" ht="15" customHeight="1" x14ac:dyDescent="0.25">
      <c r="A646" s="265">
        <v>14</v>
      </c>
      <c r="B646" s="263"/>
      <c r="C646" s="263"/>
      <c r="D646" s="263"/>
      <c r="E646" s="263"/>
      <c r="F646" s="263"/>
    </row>
    <row r="647" spans="1:6" ht="15" customHeight="1" x14ac:dyDescent="0.25">
      <c r="A647" s="265"/>
      <c r="B647" s="263"/>
      <c r="C647" s="263"/>
      <c r="D647" s="263"/>
      <c r="E647" s="263"/>
      <c r="F647" s="263"/>
    </row>
    <row r="648" spans="1:6" ht="15" customHeight="1" x14ac:dyDescent="0.25">
      <c r="A648" s="265">
        <v>15</v>
      </c>
      <c r="B648" s="263"/>
      <c r="C648" s="263"/>
      <c r="D648" s="263"/>
      <c r="E648" s="263"/>
      <c r="F648" s="263"/>
    </row>
    <row r="649" spans="1:6" ht="15" customHeight="1" x14ac:dyDescent="0.25">
      <c r="A649" s="265"/>
      <c r="B649" s="263"/>
      <c r="C649" s="263"/>
      <c r="D649" s="263"/>
      <c r="E649" s="263"/>
      <c r="F649" s="263"/>
    </row>
    <row r="650" spans="1:6" ht="15" customHeight="1" x14ac:dyDescent="0.25">
      <c r="A650" s="265">
        <v>16</v>
      </c>
      <c r="B650" s="263"/>
      <c r="C650" s="263"/>
      <c r="D650" s="263"/>
      <c r="E650" s="263"/>
      <c r="F650" s="263"/>
    </row>
    <row r="651" spans="1:6" ht="15" customHeight="1" x14ac:dyDescent="0.25">
      <c r="A651" s="265"/>
      <c r="B651" s="263"/>
      <c r="C651" s="263"/>
      <c r="D651" s="263"/>
      <c r="E651" s="263"/>
      <c r="F651" s="263"/>
    </row>
    <row r="652" spans="1:6" ht="15" customHeight="1" x14ac:dyDescent="0.25">
      <c r="A652" s="265">
        <v>17</v>
      </c>
      <c r="B652" s="263"/>
      <c r="C652" s="263"/>
      <c r="D652" s="263"/>
      <c r="E652" s="263"/>
      <c r="F652" s="263"/>
    </row>
    <row r="653" spans="1:6" ht="15" customHeight="1" x14ac:dyDescent="0.25">
      <c r="A653" s="265"/>
      <c r="B653" s="263"/>
      <c r="C653" s="263"/>
      <c r="D653" s="263"/>
      <c r="E653" s="263"/>
      <c r="F653" s="263"/>
    </row>
    <row r="654" spans="1:6" ht="15" customHeight="1" x14ac:dyDescent="0.25">
      <c r="A654" s="265">
        <v>18</v>
      </c>
      <c r="B654" s="263"/>
      <c r="C654" s="263"/>
      <c r="D654" s="263"/>
      <c r="E654" s="263"/>
      <c r="F654" s="263"/>
    </row>
    <row r="655" spans="1:6" ht="15" customHeight="1" x14ac:dyDescent="0.25">
      <c r="A655" s="265"/>
      <c r="B655" s="263"/>
      <c r="C655" s="263"/>
      <c r="D655" s="263"/>
      <c r="E655" s="263"/>
      <c r="F655" s="263"/>
    </row>
    <row r="656" spans="1:6" ht="15" customHeight="1" x14ac:dyDescent="0.25">
      <c r="A656" s="265">
        <v>19</v>
      </c>
      <c r="B656" s="263"/>
      <c r="C656" s="263"/>
      <c r="D656" s="263"/>
      <c r="E656" s="263"/>
      <c r="F656" s="263"/>
    </row>
    <row r="657" spans="1:6" ht="15" customHeight="1" x14ac:dyDescent="0.25">
      <c r="A657" s="265"/>
      <c r="B657" s="263"/>
      <c r="C657" s="263"/>
      <c r="D657" s="263"/>
      <c r="E657" s="263"/>
      <c r="F657" s="263"/>
    </row>
    <row r="658" spans="1:6" ht="15" customHeight="1" x14ac:dyDescent="0.25">
      <c r="A658" s="265">
        <v>20</v>
      </c>
      <c r="B658" s="263"/>
      <c r="C658" s="263"/>
      <c r="D658" s="263"/>
      <c r="E658" s="263"/>
      <c r="F658" s="263"/>
    </row>
    <row r="659" spans="1:6" ht="15" customHeight="1" x14ac:dyDescent="0.25">
      <c r="A659" s="265"/>
      <c r="B659" s="263"/>
      <c r="C659" s="263"/>
      <c r="D659" s="263"/>
      <c r="E659" s="263"/>
      <c r="F659" s="263"/>
    </row>
    <row r="660" spans="1:6" ht="15" customHeight="1" x14ac:dyDescent="0.25">
      <c r="A660" s="127"/>
      <c r="B660" s="9"/>
      <c r="C660" s="9"/>
      <c r="D660" s="9"/>
      <c r="E660" s="9"/>
      <c r="F660" s="9"/>
    </row>
    <row r="661" spans="1:6" ht="15" customHeight="1" x14ac:dyDescent="0.25">
      <c r="A661" s="127"/>
      <c r="B661" s="9"/>
      <c r="C661" s="9"/>
      <c r="D661" s="9"/>
      <c r="E661" s="126" t="s">
        <v>18</v>
      </c>
      <c r="F661" s="9"/>
    </row>
    <row r="662" spans="1:6" ht="15" customHeight="1" x14ac:dyDescent="0.3">
      <c r="A662" s="266" t="str">
        <f>IF(ISTEXT('Organizacija natjecanja'!$F$2)=TRUE,'Organizacija natjecanja'!$F$2,"")</f>
        <v>1.KOLO KUP SSRDMŽ LOV ŠARANA 2025</v>
      </c>
      <c r="B662" s="266"/>
      <c r="C662" s="266"/>
      <c r="D662" s="266"/>
      <c r="E662" s="266"/>
      <c r="F662" s="266"/>
    </row>
    <row r="663" spans="1:6" ht="15" customHeight="1" x14ac:dyDescent="0.25">
      <c r="A663" s="267" t="str">
        <f>IF(ISTEXT('Organizacija natjecanja'!$F$5)=TRUE,'Organizacija natjecanja'!$F$5,"")</f>
        <v>Goričan 11-13.4.2025</v>
      </c>
      <c r="B663" s="267"/>
      <c r="C663" s="267"/>
      <c r="D663" s="267"/>
      <c r="E663" s="267"/>
      <c r="F663" s="267"/>
    </row>
    <row r="664" spans="1:6" ht="15" customHeight="1" x14ac:dyDescent="0.25">
      <c r="A664" s="127"/>
      <c r="B664" s="127"/>
      <c r="C664" s="127"/>
      <c r="D664" s="127"/>
      <c r="E664" s="9"/>
      <c r="F664" s="127"/>
    </row>
    <row r="665" spans="1:6" ht="15" customHeight="1" x14ac:dyDescent="0.25">
      <c r="A665" s="268" t="s">
        <v>19</v>
      </c>
      <c r="B665" s="268"/>
      <c r="C665" s="268"/>
      <c r="D665" s="268"/>
      <c r="E665" s="268"/>
      <c r="F665" s="268"/>
    </row>
    <row r="666" spans="1:6" ht="15" customHeight="1" x14ac:dyDescent="0.25">
      <c r="A666" s="128"/>
      <c r="B666" s="128"/>
      <c r="C666" s="128"/>
      <c r="D666" s="128"/>
      <c r="E666" s="128"/>
      <c r="F666" s="128"/>
    </row>
    <row r="667" spans="1:6" ht="15" customHeight="1" x14ac:dyDescent="0.25">
      <c r="A667" s="269" t="str">
        <f>IF(ISTEXT('Prijava i izvlačenje brojeva'!$C$14)=TRUE,'Prijava i izvlačenje brojeva'!$C$14,"")</f>
        <v/>
      </c>
      <c r="B667" s="269"/>
      <c r="C667" s="269"/>
      <c r="D667" s="269"/>
      <c r="E667" s="129" t="s">
        <v>20</v>
      </c>
      <c r="F667" s="129" t="s">
        <v>21</v>
      </c>
    </row>
    <row r="668" spans="1:6" ht="15" customHeight="1" x14ac:dyDescent="0.25">
      <c r="A668" s="269"/>
      <c r="B668" s="269"/>
      <c r="C668" s="269"/>
      <c r="D668" s="269"/>
      <c r="E668" s="270" t="str">
        <f>IF(ISNUMBER('Prijava i izvlačenje brojeva'!$A$14)=TRUE,'Prijava i izvlačenje brojeva'!$A$14,"")</f>
        <v/>
      </c>
      <c r="F668" s="272"/>
    </row>
    <row r="669" spans="1:6" ht="15" customHeight="1" x14ac:dyDescent="0.25">
      <c r="A669" s="269" t="str">
        <f>IF(ISTEXT('Prijava i izvlačenje brojeva'!C14)=TRUE,VLOOKUP('Startne liste'!A667,'Prijava i izvlačenje brojeva'!$C$2:$F$26,2,FALSE),"")</f>
        <v/>
      </c>
      <c r="B669" s="269"/>
      <c r="C669" s="269"/>
      <c r="D669" s="269"/>
      <c r="E669" s="271"/>
      <c r="F669" s="273"/>
    </row>
    <row r="670" spans="1:6" ht="15" customHeight="1" x14ac:dyDescent="0.25">
      <c r="A670" s="269"/>
      <c r="B670" s="269"/>
      <c r="C670" s="269"/>
      <c r="D670" s="269"/>
      <c r="E670" s="271"/>
      <c r="F670" s="273"/>
    </row>
    <row r="671" spans="1:6" ht="15" customHeight="1" x14ac:dyDescent="0.25">
      <c r="A671" s="269" t="str">
        <f>IF(ISTEXT('Prijava i izvlačenje brojeva'!C14)=TRUE,VLOOKUP('Startne liste'!A667,'Prijava i izvlačenje brojeva'!$C$2:$F$26,3,FALSE),"")</f>
        <v/>
      </c>
      <c r="B671" s="269"/>
      <c r="C671" s="269"/>
      <c r="D671" s="269"/>
      <c r="E671" s="271"/>
      <c r="F671" s="273"/>
    </row>
    <row r="672" spans="1:6" ht="15" customHeight="1" x14ac:dyDescent="0.25">
      <c r="A672" s="269"/>
      <c r="B672" s="269"/>
      <c r="C672" s="269"/>
      <c r="D672" s="269"/>
      <c r="E672" s="271"/>
      <c r="F672" s="273"/>
    </row>
    <row r="673" spans="1:6" ht="15" customHeight="1" x14ac:dyDescent="0.25">
      <c r="A673" s="264" t="s">
        <v>22</v>
      </c>
      <c r="B673" s="264" t="s">
        <v>23</v>
      </c>
      <c r="C673" s="264" t="s">
        <v>24</v>
      </c>
      <c r="D673" s="264" t="s">
        <v>25</v>
      </c>
      <c r="E673" s="264" t="s">
        <v>26</v>
      </c>
      <c r="F673" s="264" t="s">
        <v>27</v>
      </c>
    </row>
    <row r="674" spans="1:6" ht="15" customHeight="1" x14ac:dyDescent="0.25">
      <c r="A674" s="264"/>
      <c r="B674" s="264"/>
      <c r="C674" s="264"/>
      <c r="D674" s="264"/>
      <c r="E674" s="264"/>
      <c r="F674" s="264"/>
    </row>
    <row r="675" spans="1:6" ht="15" customHeight="1" x14ac:dyDescent="0.25">
      <c r="A675" s="265">
        <v>1</v>
      </c>
      <c r="B675" s="263"/>
      <c r="C675" s="263"/>
      <c r="D675" s="263"/>
      <c r="E675" s="263"/>
      <c r="F675" s="263"/>
    </row>
    <row r="676" spans="1:6" ht="15" customHeight="1" x14ac:dyDescent="0.25">
      <c r="A676" s="265"/>
      <c r="B676" s="263"/>
      <c r="C676" s="263"/>
      <c r="D676" s="263"/>
      <c r="E676" s="263"/>
      <c r="F676" s="263"/>
    </row>
    <row r="677" spans="1:6" ht="15" customHeight="1" x14ac:dyDescent="0.25">
      <c r="A677" s="265">
        <v>2</v>
      </c>
      <c r="B677" s="263"/>
      <c r="C677" s="263"/>
      <c r="D677" s="263"/>
      <c r="E677" s="263"/>
      <c r="F677" s="263"/>
    </row>
    <row r="678" spans="1:6" ht="15" customHeight="1" x14ac:dyDescent="0.25">
      <c r="A678" s="265"/>
      <c r="B678" s="263"/>
      <c r="C678" s="263"/>
      <c r="D678" s="263"/>
      <c r="E678" s="263"/>
      <c r="F678" s="263"/>
    </row>
    <row r="679" spans="1:6" ht="15" customHeight="1" x14ac:dyDescent="0.25">
      <c r="A679" s="265">
        <v>3</v>
      </c>
      <c r="B679" s="263"/>
      <c r="C679" s="263"/>
      <c r="D679" s="263"/>
      <c r="E679" s="263"/>
      <c r="F679" s="263"/>
    </row>
    <row r="680" spans="1:6" ht="15" customHeight="1" x14ac:dyDescent="0.25">
      <c r="A680" s="265"/>
      <c r="B680" s="263"/>
      <c r="C680" s="263"/>
      <c r="D680" s="263"/>
      <c r="E680" s="263"/>
      <c r="F680" s="263"/>
    </row>
    <row r="681" spans="1:6" ht="15" customHeight="1" x14ac:dyDescent="0.25">
      <c r="A681" s="265">
        <v>4</v>
      </c>
      <c r="B681" s="263"/>
      <c r="C681" s="263"/>
      <c r="D681" s="263"/>
      <c r="E681" s="263"/>
      <c r="F681" s="263"/>
    </row>
    <row r="682" spans="1:6" ht="15" customHeight="1" x14ac:dyDescent="0.25">
      <c r="A682" s="265"/>
      <c r="B682" s="263"/>
      <c r="C682" s="263"/>
      <c r="D682" s="263"/>
      <c r="E682" s="263"/>
      <c r="F682" s="263"/>
    </row>
    <row r="683" spans="1:6" ht="15" customHeight="1" x14ac:dyDescent="0.25">
      <c r="A683" s="265">
        <v>5</v>
      </c>
      <c r="B683" s="263"/>
      <c r="C683" s="263"/>
      <c r="D683" s="263"/>
      <c r="E683" s="263"/>
      <c r="F683" s="263"/>
    </row>
    <row r="684" spans="1:6" ht="15" customHeight="1" x14ac:dyDescent="0.25">
      <c r="A684" s="265"/>
      <c r="B684" s="263"/>
      <c r="C684" s="263"/>
      <c r="D684" s="263"/>
      <c r="E684" s="263"/>
      <c r="F684" s="263"/>
    </row>
    <row r="685" spans="1:6" ht="15" customHeight="1" x14ac:dyDescent="0.25">
      <c r="A685" s="265">
        <v>6</v>
      </c>
      <c r="B685" s="263"/>
      <c r="C685" s="263"/>
      <c r="D685" s="263"/>
      <c r="E685" s="263"/>
      <c r="F685" s="263"/>
    </row>
    <row r="686" spans="1:6" ht="15" customHeight="1" x14ac:dyDescent="0.25">
      <c r="A686" s="265"/>
      <c r="B686" s="263"/>
      <c r="C686" s="263"/>
      <c r="D686" s="263"/>
      <c r="E686" s="263"/>
      <c r="F686" s="263"/>
    </row>
    <row r="687" spans="1:6" ht="15" customHeight="1" x14ac:dyDescent="0.25">
      <c r="A687" s="265">
        <v>7</v>
      </c>
      <c r="B687" s="263"/>
      <c r="C687" s="263"/>
      <c r="D687" s="263"/>
      <c r="E687" s="263"/>
      <c r="F687" s="263"/>
    </row>
    <row r="688" spans="1:6" ht="15" customHeight="1" x14ac:dyDescent="0.25">
      <c r="A688" s="265"/>
      <c r="B688" s="263"/>
      <c r="C688" s="263"/>
      <c r="D688" s="263"/>
      <c r="E688" s="263"/>
      <c r="F688" s="263"/>
    </row>
    <row r="689" spans="1:6" ht="15" customHeight="1" x14ac:dyDescent="0.25">
      <c r="A689" s="265">
        <v>8</v>
      </c>
      <c r="B689" s="263"/>
      <c r="C689" s="263"/>
      <c r="D689" s="263"/>
      <c r="E689" s="263"/>
      <c r="F689" s="263"/>
    </row>
    <row r="690" spans="1:6" ht="15" customHeight="1" x14ac:dyDescent="0.25">
      <c r="A690" s="265"/>
      <c r="B690" s="263"/>
      <c r="C690" s="263"/>
      <c r="D690" s="263"/>
      <c r="E690" s="263"/>
      <c r="F690" s="263"/>
    </row>
    <row r="691" spans="1:6" ht="15" customHeight="1" x14ac:dyDescent="0.25">
      <c r="A691" s="265">
        <v>9</v>
      </c>
      <c r="B691" s="263"/>
      <c r="C691" s="263"/>
      <c r="D691" s="263"/>
      <c r="E691" s="263"/>
      <c r="F691" s="263"/>
    </row>
    <row r="692" spans="1:6" ht="15" customHeight="1" x14ac:dyDescent="0.25">
      <c r="A692" s="265"/>
      <c r="B692" s="263"/>
      <c r="C692" s="263"/>
      <c r="D692" s="263"/>
      <c r="E692" s="263"/>
      <c r="F692" s="263"/>
    </row>
    <row r="693" spans="1:6" ht="15" customHeight="1" x14ac:dyDescent="0.25">
      <c r="A693" s="265">
        <v>10</v>
      </c>
      <c r="B693" s="263"/>
      <c r="C693" s="263"/>
      <c r="D693" s="263"/>
      <c r="E693" s="263"/>
      <c r="F693" s="263"/>
    </row>
    <row r="694" spans="1:6" ht="15" customHeight="1" x14ac:dyDescent="0.25">
      <c r="A694" s="265"/>
      <c r="B694" s="263"/>
      <c r="C694" s="263"/>
      <c r="D694" s="263"/>
      <c r="E694" s="263"/>
      <c r="F694" s="263"/>
    </row>
    <row r="695" spans="1:6" ht="15" customHeight="1" x14ac:dyDescent="0.25">
      <c r="A695" s="265">
        <v>11</v>
      </c>
      <c r="B695" s="263"/>
      <c r="C695" s="263"/>
      <c r="D695" s="263"/>
      <c r="E695" s="263"/>
      <c r="F695" s="263"/>
    </row>
    <row r="696" spans="1:6" ht="15" customHeight="1" x14ac:dyDescent="0.25">
      <c r="A696" s="265"/>
      <c r="B696" s="263"/>
      <c r="C696" s="263"/>
      <c r="D696" s="263"/>
      <c r="E696" s="263"/>
      <c r="F696" s="263"/>
    </row>
    <row r="697" spans="1:6" ht="15" customHeight="1" x14ac:dyDescent="0.25">
      <c r="A697" s="265">
        <v>12</v>
      </c>
      <c r="B697" s="263"/>
      <c r="C697" s="263"/>
      <c r="D697" s="263"/>
      <c r="E697" s="263"/>
      <c r="F697" s="263"/>
    </row>
    <row r="698" spans="1:6" ht="15" customHeight="1" x14ac:dyDescent="0.25">
      <c r="A698" s="265"/>
      <c r="B698" s="263"/>
      <c r="C698" s="263"/>
      <c r="D698" s="263"/>
      <c r="E698" s="263"/>
      <c r="F698" s="263"/>
    </row>
    <row r="699" spans="1:6" ht="15" customHeight="1" x14ac:dyDescent="0.25">
      <c r="A699" s="265">
        <v>13</v>
      </c>
      <c r="B699" s="263"/>
      <c r="C699" s="263"/>
      <c r="D699" s="263"/>
      <c r="E699" s="263"/>
      <c r="F699" s="263"/>
    </row>
    <row r="700" spans="1:6" ht="15" customHeight="1" x14ac:dyDescent="0.25">
      <c r="A700" s="265"/>
      <c r="B700" s="263"/>
      <c r="C700" s="263"/>
      <c r="D700" s="263"/>
      <c r="E700" s="263"/>
      <c r="F700" s="263"/>
    </row>
    <row r="701" spans="1:6" ht="15" customHeight="1" x14ac:dyDescent="0.25">
      <c r="A701" s="265">
        <v>14</v>
      </c>
      <c r="B701" s="263"/>
      <c r="C701" s="263"/>
      <c r="D701" s="263"/>
      <c r="E701" s="263"/>
      <c r="F701" s="263"/>
    </row>
    <row r="702" spans="1:6" ht="15" customHeight="1" x14ac:dyDescent="0.25">
      <c r="A702" s="265"/>
      <c r="B702" s="263"/>
      <c r="C702" s="263"/>
      <c r="D702" s="263"/>
      <c r="E702" s="263"/>
      <c r="F702" s="263"/>
    </row>
    <row r="703" spans="1:6" ht="15" customHeight="1" x14ac:dyDescent="0.25">
      <c r="A703" s="265">
        <v>15</v>
      </c>
      <c r="B703" s="263"/>
      <c r="C703" s="263"/>
      <c r="D703" s="263"/>
      <c r="E703" s="263"/>
      <c r="F703" s="263"/>
    </row>
    <row r="704" spans="1:6" ht="15" customHeight="1" x14ac:dyDescent="0.25">
      <c r="A704" s="265"/>
      <c r="B704" s="263"/>
      <c r="C704" s="263"/>
      <c r="D704" s="263"/>
      <c r="E704" s="263"/>
      <c r="F704" s="263"/>
    </row>
    <row r="705" spans="1:6" ht="15" customHeight="1" x14ac:dyDescent="0.25">
      <c r="A705" s="265">
        <v>16</v>
      </c>
      <c r="B705" s="263"/>
      <c r="C705" s="263"/>
      <c r="D705" s="263"/>
      <c r="E705" s="263"/>
      <c r="F705" s="263"/>
    </row>
    <row r="706" spans="1:6" ht="15" customHeight="1" x14ac:dyDescent="0.25">
      <c r="A706" s="265"/>
      <c r="B706" s="263"/>
      <c r="C706" s="263"/>
      <c r="D706" s="263"/>
      <c r="E706" s="263"/>
      <c r="F706" s="263"/>
    </row>
    <row r="707" spans="1:6" ht="15" customHeight="1" x14ac:dyDescent="0.25">
      <c r="A707" s="265">
        <v>17</v>
      </c>
      <c r="B707" s="263"/>
      <c r="C707" s="263"/>
      <c r="D707" s="263"/>
      <c r="E707" s="263"/>
      <c r="F707" s="263"/>
    </row>
    <row r="708" spans="1:6" ht="15" customHeight="1" x14ac:dyDescent="0.25">
      <c r="A708" s="265"/>
      <c r="B708" s="263"/>
      <c r="C708" s="263"/>
      <c r="D708" s="263"/>
      <c r="E708" s="263"/>
      <c r="F708" s="263"/>
    </row>
    <row r="709" spans="1:6" ht="15" customHeight="1" x14ac:dyDescent="0.25">
      <c r="A709" s="265">
        <v>18</v>
      </c>
      <c r="B709" s="263"/>
      <c r="C709" s="263"/>
      <c r="D709" s="263"/>
      <c r="E709" s="263"/>
      <c r="F709" s="263"/>
    </row>
    <row r="710" spans="1:6" ht="15" customHeight="1" x14ac:dyDescent="0.25">
      <c r="A710" s="265"/>
      <c r="B710" s="263"/>
      <c r="C710" s="263"/>
      <c r="D710" s="263"/>
      <c r="E710" s="263"/>
      <c r="F710" s="263"/>
    </row>
    <row r="711" spans="1:6" ht="15" customHeight="1" x14ac:dyDescent="0.25">
      <c r="A711" s="265">
        <v>19</v>
      </c>
      <c r="B711" s="263"/>
      <c r="C711" s="263"/>
      <c r="D711" s="263"/>
      <c r="E711" s="263"/>
      <c r="F711" s="263"/>
    </row>
    <row r="712" spans="1:6" ht="15" customHeight="1" x14ac:dyDescent="0.25">
      <c r="A712" s="265"/>
      <c r="B712" s="263"/>
      <c r="C712" s="263"/>
      <c r="D712" s="263"/>
      <c r="E712" s="263"/>
      <c r="F712" s="263"/>
    </row>
    <row r="713" spans="1:6" ht="15" customHeight="1" x14ac:dyDescent="0.25">
      <c r="A713" s="265">
        <v>20</v>
      </c>
      <c r="B713" s="263"/>
      <c r="C713" s="263"/>
      <c r="D713" s="263"/>
      <c r="E713" s="263"/>
      <c r="F713" s="263"/>
    </row>
    <row r="714" spans="1:6" ht="15" customHeight="1" x14ac:dyDescent="0.25">
      <c r="A714" s="265"/>
      <c r="B714" s="263"/>
      <c r="C714" s="263"/>
      <c r="D714" s="263"/>
      <c r="E714" s="263"/>
      <c r="F714" s="263"/>
    </row>
    <row r="715" spans="1:6" ht="15" customHeight="1" x14ac:dyDescent="0.25">
      <c r="A715" s="127"/>
      <c r="B715" s="9"/>
      <c r="C715" s="9"/>
      <c r="D715" s="9"/>
      <c r="E715" s="9"/>
      <c r="F715" s="9"/>
    </row>
    <row r="716" spans="1:6" ht="15" customHeight="1" x14ac:dyDescent="0.25">
      <c r="A716" s="127"/>
      <c r="B716" s="9"/>
      <c r="C716" s="9"/>
      <c r="D716" s="9"/>
      <c r="E716" s="126" t="s">
        <v>18</v>
      </c>
      <c r="F716" s="9"/>
    </row>
    <row r="717" spans="1:6" ht="15" customHeight="1" x14ac:dyDescent="0.3">
      <c r="A717" s="266" t="str">
        <f>IF(ISTEXT('Organizacija natjecanja'!$F$2)=TRUE,'Organizacija natjecanja'!$F$2,"")</f>
        <v>1.KOLO KUP SSRDMŽ LOV ŠARANA 2025</v>
      </c>
      <c r="B717" s="266"/>
      <c r="C717" s="266"/>
      <c r="D717" s="266"/>
      <c r="E717" s="266"/>
      <c r="F717" s="266"/>
    </row>
    <row r="718" spans="1:6" ht="15" customHeight="1" x14ac:dyDescent="0.25">
      <c r="A718" s="267" t="str">
        <f>IF(ISTEXT('Organizacija natjecanja'!$F$5)=TRUE,'Organizacija natjecanja'!$F$5,"")</f>
        <v>Goričan 11-13.4.2025</v>
      </c>
      <c r="B718" s="267"/>
      <c r="C718" s="267"/>
      <c r="D718" s="267"/>
      <c r="E718" s="267"/>
      <c r="F718" s="267"/>
    </row>
    <row r="719" spans="1:6" ht="15" customHeight="1" x14ac:dyDescent="0.25">
      <c r="A719" s="127"/>
      <c r="B719" s="127"/>
      <c r="C719" s="127"/>
      <c r="D719" s="127"/>
      <c r="E719" s="9"/>
      <c r="F719" s="127"/>
    </row>
    <row r="720" spans="1:6" ht="15" customHeight="1" x14ac:dyDescent="0.25">
      <c r="A720" s="268" t="s">
        <v>19</v>
      </c>
      <c r="B720" s="268"/>
      <c r="C720" s="268"/>
      <c r="D720" s="268"/>
      <c r="E720" s="268"/>
      <c r="F720" s="268"/>
    </row>
    <row r="721" spans="1:6" ht="15" customHeight="1" x14ac:dyDescent="0.25">
      <c r="A721" s="128"/>
      <c r="B721" s="128"/>
      <c r="C721" s="128"/>
      <c r="D721" s="128"/>
      <c r="E721" s="128"/>
      <c r="F721" s="128"/>
    </row>
    <row r="722" spans="1:6" ht="15" customHeight="1" x14ac:dyDescent="0.25">
      <c r="A722" s="269" t="str">
        <f>IF(ISTEXT('Prijava i izvlačenje brojeva'!$C$15)=TRUE,'Prijava i izvlačenje brojeva'!$C$15,"")</f>
        <v/>
      </c>
      <c r="B722" s="269"/>
      <c r="C722" s="269"/>
      <c r="D722" s="269"/>
      <c r="E722" s="129" t="s">
        <v>20</v>
      </c>
      <c r="F722" s="129" t="s">
        <v>21</v>
      </c>
    </row>
    <row r="723" spans="1:6" ht="15" customHeight="1" x14ac:dyDescent="0.25">
      <c r="A723" s="269"/>
      <c r="B723" s="269"/>
      <c r="C723" s="269"/>
      <c r="D723" s="269"/>
      <c r="E723" s="270" t="str">
        <f>IF(ISNUMBER('Prijava i izvlačenje brojeva'!$A$15)=TRUE,'Prijava i izvlačenje brojeva'!$A$15,"")</f>
        <v/>
      </c>
      <c r="F723" s="272"/>
    </row>
    <row r="724" spans="1:6" ht="15" customHeight="1" x14ac:dyDescent="0.25">
      <c r="A724" s="269" t="str">
        <f>IF(ISTEXT('Prijava i izvlačenje brojeva'!C15)=TRUE,VLOOKUP('Startne liste'!A722,'Prijava i izvlačenje brojeva'!$C$2:$F$26,2,FALSE),"")</f>
        <v/>
      </c>
      <c r="B724" s="269"/>
      <c r="C724" s="269"/>
      <c r="D724" s="269"/>
      <c r="E724" s="271"/>
      <c r="F724" s="273"/>
    </row>
    <row r="725" spans="1:6" ht="15" customHeight="1" x14ac:dyDescent="0.25">
      <c r="A725" s="269"/>
      <c r="B725" s="269"/>
      <c r="C725" s="269"/>
      <c r="D725" s="269"/>
      <c r="E725" s="271"/>
      <c r="F725" s="273"/>
    </row>
    <row r="726" spans="1:6" ht="15" customHeight="1" x14ac:dyDescent="0.25">
      <c r="A726" s="269" t="str">
        <f>IF(ISTEXT('Prijava i izvlačenje brojeva'!C15)=TRUE,VLOOKUP('Startne liste'!A722,'Prijava i izvlačenje brojeva'!$C$2:$F$26,3,FALSE),"")</f>
        <v/>
      </c>
      <c r="B726" s="269"/>
      <c r="C726" s="269"/>
      <c r="D726" s="269"/>
      <c r="E726" s="271"/>
      <c r="F726" s="273"/>
    </row>
    <row r="727" spans="1:6" ht="15" customHeight="1" x14ac:dyDescent="0.25">
      <c r="A727" s="269"/>
      <c r="B727" s="269"/>
      <c r="C727" s="269"/>
      <c r="D727" s="269"/>
      <c r="E727" s="271"/>
      <c r="F727" s="273"/>
    </row>
    <row r="728" spans="1:6" ht="15" customHeight="1" x14ac:dyDescent="0.25">
      <c r="A728" s="264" t="s">
        <v>22</v>
      </c>
      <c r="B728" s="264" t="s">
        <v>23</v>
      </c>
      <c r="C728" s="264" t="s">
        <v>24</v>
      </c>
      <c r="D728" s="264" t="s">
        <v>25</v>
      </c>
      <c r="E728" s="264" t="s">
        <v>26</v>
      </c>
      <c r="F728" s="264" t="s">
        <v>27</v>
      </c>
    </row>
    <row r="729" spans="1:6" ht="15" customHeight="1" x14ac:dyDescent="0.25">
      <c r="A729" s="264"/>
      <c r="B729" s="264"/>
      <c r="C729" s="264"/>
      <c r="D729" s="264"/>
      <c r="E729" s="264"/>
      <c r="F729" s="264"/>
    </row>
    <row r="730" spans="1:6" ht="15" customHeight="1" x14ac:dyDescent="0.25">
      <c r="A730" s="265">
        <v>1</v>
      </c>
      <c r="B730" s="263"/>
      <c r="C730" s="263"/>
      <c r="D730" s="263"/>
      <c r="E730" s="263"/>
      <c r="F730" s="263"/>
    </row>
    <row r="731" spans="1:6" ht="15" customHeight="1" x14ac:dyDescent="0.25">
      <c r="A731" s="265"/>
      <c r="B731" s="263"/>
      <c r="C731" s="263"/>
      <c r="D731" s="263"/>
      <c r="E731" s="263"/>
      <c r="F731" s="263"/>
    </row>
    <row r="732" spans="1:6" ht="15" customHeight="1" x14ac:dyDescent="0.25">
      <c r="A732" s="265">
        <v>2</v>
      </c>
      <c r="B732" s="263"/>
      <c r="C732" s="263"/>
      <c r="D732" s="263"/>
      <c r="E732" s="263"/>
      <c r="F732" s="263"/>
    </row>
    <row r="733" spans="1:6" ht="15" customHeight="1" x14ac:dyDescent="0.25">
      <c r="A733" s="265"/>
      <c r="B733" s="263"/>
      <c r="C733" s="263"/>
      <c r="D733" s="263"/>
      <c r="E733" s="263"/>
      <c r="F733" s="263"/>
    </row>
    <row r="734" spans="1:6" ht="15" customHeight="1" x14ac:dyDescent="0.25">
      <c r="A734" s="265">
        <v>3</v>
      </c>
      <c r="B734" s="263"/>
      <c r="C734" s="263"/>
      <c r="D734" s="263"/>
      <c r="E734" s="263"/>
      <c r="F734" s="263"/>
    </row>
    <row r="735" spans="1:6" ht="15" customHeight="1" x14ac:dyDescent="0.25">
      <c r="A735" s="265"/>
      <c r="B735" s="263"/>
      <c r="C735" s="263"/>
      <c r="D735" s="263"/>
      <c r="E735" s="263"/>
      <c r="F735" s="263"/>
    </row>
    <row r="736" spans="1:6" ht="15" customHeight="1" x14ac:dyDescent="0.25">
      <c r="A736" s="265">
        <v>4</v>
      </c>
      <c r="B736" s="263"/>
      <c r="C736" s="263"/>
      <c r="D736" s="263"/>
      <c r="E736" s="263"/>
      <c r="F736" s="263"/>
    </row>
    <row r="737" spans="1:6" ht="15" customHeight="1" x14ac:dyDescent="0.25">
      <c r="A737" s="265"/>
      <c r="B737" s="263"/>
      <c r="C737" s="263"/>
      <c r="D737" s="263"/>
      <c r="E737" s="263"/>
      <c r="F737" s="263"/>
    </row>
    <row r="738" spans="1:6" ht="15" customHeight="1" x14ac:dyDescent="0.25">
      <c r="A738" s="265">
        <v>5</v>
      </c>
      <c r="B738" s="263"/>
      <c r="C738" s="263"/>
      <c r="D738" s="263"/>
      <c r="E738" s="263"/>
      <c r="F738" s="263"/>
    </row>
    <row r="739" spans="1:6" ht="15" customHeight="1" x14ac:dyDescent="0.25">
      <c r="A739" s="265"/>
      <c r="B739" s="263"/>
      <c r="C739" s="263"/>
      <c r="D739" s="263"/>
      <c r="E739" s="263"/>
      <c r="F739" s="263"/>
    </row>
    <row r="740" spans="1:6" ht="15" customHeight="1" x14ac:dyDescent="0.25">
      <c r="A740" s="265">
        <v>6</v>
      </c>
      <c r="B740" s="263"/>
      <c r="C740" s="263"/>
      <c r="D740" s="263"/>
      <c r="E740" s="263"/>
      <c r="F740" s="263"/>
    </row>
    <row r="741" spans="1:6" ht="15" customHeight="1" x14ac:dyDescent="0.25">
      <c r="A741" s="265"/>
      <c r="B741" s="263"/>
      <c r="C741" s="263"/>
      <c r="D741" s="263"/>
      <c r="E741" s="263"/>
      <c r="F741" s="263"/>
    </row>
    <row r="742" spans="1:6" ht="15" customHeight="1" x14ac:dyDescent="0.25">
      <c r="A742" s="265">
        <v>7</v>
      </c>
      <c r="B742" s="263"/>
      <c r="C742" s="263"/>
      <c r="D742" s="263"/>
      <c r="E742" s="263"/>
      <c r="F742" s="263"/>
    </row>
    <row r="743" spans="1:6" ht="15" customHeight="1" x14ac:dyDescent="0.25">
      <c r="A743" s="265"/>
      <c r="B743" s="263"/>
      <c r="C743" s="263"/>
      <c r="D743" s="263"/>
      <c r="E743" s="263"/>
      <c r="F743" s="263"/>
    </row>
    <row r="744" spans="1:6" ht="15" customHeight="1" x14ac:dyDescent="0.25">
      <c r="A744" s="265">
        <v>8</v>
      </c>
      <c r="B744" s="263"/>
      <c r="C744" s="263"/>
      <c r="D744" s="263"/>
      <c r="E744" s="263"/>
      <c r="F744" s="263"/>
    </row>
    <row r="745" spans="1:6" ht="15" customHeight="1" x14ac:dyDescent="0.25">
      <c r="A745" s="265"/>
      <c r="B745" s="263"/>
      <c r="C745" s="263"/>
      <c r="D745" s="263"/>
      <c r="E745" s="263"/>
      <c r="F745" s="263"/>
    </row>
    <row r="746" spans="1:6" ht="15" customHeight="1" x14ac:dyDescent="0.25">
      <c r="A746" s="265">
        <v>9</v>
      </c>
      <c r="B746" s="263"/>
      <c r="C746" s="263"/>
      <c r="D746" s="263"/>
      <c r="E746" s="263"/>
      <c r="F746" s="263"/>
    </row>
    <row r="747" spans="1:6" ht="15" customHeight="1" x14ac:dyDescent="0.25">
      <c r="A747" s="265"/>
      <c r="B747" s="263"/>
      <c r="C747" s="263"/>
      <c r="D747" s="263"/>
      <c r="E747" s="263"/>
      <c r="F747" s="263"/>
    </row>
    <row r="748" spans="1:6" ht="15" customHeight="1" x14ac:dyDescent="0.25">
      <c r="A748" s="265">
        <v>10</v>
      </c>
      <c r="B748" s="263"/>
      <c r="C748" s="263"/>
      <c r="D748" s="263"/>
      <c r="E748" s="263"/>
      <c r="F748" s="263"/>
    </row>
    <row r="749" spans="1:6" ht="15" customHeight="1" x14ac:dyDescent="0.25">
      <c r="A749" s="265"/>
      <c r="B749" s="263"/>
      <c r="C749" s="263"/>
      <c r="D749" s="263"/>
      <c r="E749" s="263"/>
      <c r="F749" s="263"/>
    </row>
    <row r="750" spans="1:6" ht="15" customHeight="1" x14ac:dyDescent="0.25">
      <c r="A750" s="265">
        <v>11</v>
      </c>
      <c r="B750" s="263"/>
      <c r="C750" s="263"/>
      <c r="D750" s="263"/>
      <c r="E750" s="263"/>
      <c r="F750" s="263"/>
    </row>
    <row r="751" spans="1:6" ht="15" customHeight="1" x14ac:dyDescent="0.25">
      <c r="A751" s="265"/>
      <c r="B751" s="263"/>
      <c r="C751" s="263"/>
      <c r="D751" s="263"/>
      <c r="E751" s="263"/>
      <c r="F751" s="263"/>
    </row>
    <row r="752" spans="1:6" ht="15" customHeight="1" x14ac:dyDescent="0.25">
      <c r="A752" s="265">
        <v>12</v>
      </c>
      <c r="B752" s="263"/>
      <c r="C752" s="263"/>
      <c r="D752" s="263"/>
      <c r="E752" s="263"/>
      <c r="F752" s="263"/>
    </row>
    <row r="753" spans="1:6" ht="15" customHeight="1" x14ac:dyDescent="0.25">
      <c r="A753" s="265"/>
      <c r="B753" s="263"/>
      <c r="C753" s="263"/>
      <c r="D753" s="263"/>
      <c r="E753" s="263"/>
      <c r="F753" s="263"/>
    </row>
    <row r="754" spans="1:6" ht="15" customHeight="1" x14ac:dyDescent="0.25">
      <c r="A754" s="265">
        <v>13</v>
      </c>
      <c r="B754" s="263"/>
      <c r="C754" s="263"/>
      <c r="D754" s="263"/>
      <c r="E754" s="263"/>
      <c r="F754" s="263"/>
    </row>
    <row r="755" spans="1:6" ht="15" customHeight="1" x14ac:dyDescent="0.25">
      <c r="A755" s="265"/>
      <c r="B755" s="263"/>
      <c r="C755" s="263"/>
      <c r="D755" s="263"/>
      <c r="E755" s="263"/>
      <c r="F755" s="263"/>
    </row>
    <row r="756" spans="1:6" ht="15" customHeight="1" x14ac:dyDescent="0.25">
      <c r="A756" s="265">
        <v>14</v>
      </c>
      <c r="B756" s="263"/>
      <c r="C756" s="263"/>
      <c r="D756" s="263"/>
      <c r="E756" s="263"/>
      <c r="F756" s="263"/>
    </row>
    <row r="757" spans="1:6" ht="15" customHeight="1" x14ac:dyDescent="0.25">
      <c r="A757" s="265"/>
      <c r="B757" s="263"/>
      <c r="C757" s="263"/>
      <c r="D757" s="263"/>
      <c r="E757" s="263"/>
      <c r="F757" s="263"/>
    </row>
    <row r="758" spans="1:6" ht="15" customHeight="1" x14ac:dyDescent="0.25">
      <c r="A758" s="265">
        <v>15</v>
      </c>
      <c r="B758" s="263"/>
      <c r="C758" s="263"/>
      <c r="D758" s="263"/>
      <c r="E758" s="263"/>
      <c r="F758" s="263"/>
    </row>
    <row r="759" spans="1:6" ht="15" customHeight="1" x14ac:dyDescent="0.25">
      <c r="A759" s="265"/>
      <c r="B759" s="263"/>
      <c r="C759" s="263"/>
      <c r="D759" s="263"/>
      <c r="E759" s="263"/>
      <c r="F759" s="263"/>
    </row>
    <row r="760" spans="1:6" ht="15" customHeight="1" x14ac:dyDescent="0.25">
      <c r="A760" s="265">
        <v>16</v>
      </c>
      <c r="B760" s="263"/>
      <c r="C760" s="263"/>
      <c r="D760" s="263"/>
      <c r="E760" s="263"/>
      <c r="F760" s="263"/>
    </row>
    <row r="761" spans="1:6" ht="15" customHeight="1" x14ac:dyDescent="0.25">
      <c r="A761" s="265"/>
      <c r="B761" s="263"/>
      <c r="C761" s="263"/>
      <c r="D761" s="263"/>
      <c r="E761" s="263"/>
      <c r="F761" s="263"/>
    </row>
    <row r="762" spans="1:6" ht="15" customHeight="1" x14ac:dyDescent="0.25">
      <c r="A762" s="265">
        <v>17</v>
      </c>
      <c r="B762" s="263"/>
      <c r="C762" s="263"/>
      <c r="D762" s="263"/>
      <c r="E762" s="263"/>
      <c r="F762" s="263"/>
    </row>
    <row r="763" spans="1:6" ht="15" customHeight="1" x14ac:dyDescent="0.25">
      <c r="A763" s="265"/>
      <c r="B763" s="263"/>
      <c r="C763" s="263"/>
      <c r="D763" s="263"/>
      <c r="E763" s="263"/>
      <c r="F763" s="263"/>
    </row>
    <row r="764" spans="1:6" ht="15" customHeight="1" x14ac:dyDescent="0.25">
      <c r="A764" s="265">
        <v>18</v>
      </c>
      <c r="B764" s="263"/>
      <c r="C764" s="263"/>
      <c r="D764" s="263"/>
      <c r="E764" s="263"/>
      <c r="F764" s="263"/>
    </row>
    <row r="765" spans="1:6" ht="15" customHeight="1" x14ac:dyDescent="0.25">
      <c r="A765" s="265"/>
      <c r="B765" s="263"/>
      <c r="C765" s="263"/>
      <c r="D765" s="263"/>
      <c r="E765" s="263"/>
      <c r="F765" s="263"/>
    </row>
    <row r="766" spans="1:6" ht="15" customHeight="1" x14ac:dyDescent="0.25">
      <c r="A766" s="265">
        <v>19</v>
      </c>
      <c r="B766" s="263"/>
      <c r="C766" s="263"/>
      <c r="D766" s="263"/>
      <c r="E766" s="263"/>
      <c r="F766" s="263"/>
    </row>
    <row r="767" spans="1:6" ht="15" customHeight="1" x14ac:dyDescent="0.25">
      <c r="A767" s="265"/>
      <c r="B767" s="263"/>
      <c r="C767" s="263"/>
      <c r="D767" s="263"/>
      <c r="E767" s="263"/>
      <c r="F767" s="263"/>
    </row>
    <row r="768" spans="1:6" ht="15" customHeight="1" x14ac:dyDescent="0.25">
      <c r="A768" s="265">
        <v>20</v>
      </c>
      <c r="B768" s="263"/>
      <c r="C768" s="263"/>
      <c r="D768" s="263"/>
      <c r="E768" s="263"/>
      <c r="F768" s="263"/>
    </row>
    <row r="769" spans="1:6" ht="15" customHeight="1" x14ac:dyDescent="0.25">
      <c r="A769" s="265"/>
      <c r="B769" s="263"/>
      <c r="C769" s="263"/>
      <c r="D769" s="263"/>
      <c r="E769" s="263"/>
      <c r="F769" s="263"/>
    </row>
    <row r="770" spans="1:6" ht="15" customHeight="1" x14ac:dyDescent="0.25">
      <c r="A770" s="127"/>
      <c r="B770" s="9"/>
      <c r="C770" s="9"/>
      <c r="D770" s="9"/>
      <c r="E770" s="9"/>
      <c r="F770" s="9"/>
    </row>
    <row r="771" spans="1:6" ht="15" customHeight="1" x14ac:dyDescent="0.25">
      <c r="A771" s="127"/>
      <c r="B771" s="9"/>
      <c r="C771" s="9"/>
      <c r="D771" s="9"/>
      <c r="E771" s="126" t="s">
        <v>18</v>
      </c>
      <c r="F771" s="9"/>
    </row>
    <row r="772" spans="1:6" ht="15" customHeight="1" x14ac:dyDescent="0.3">
      <c r="A772" s="266" t="str">
        <f>IF(ISTEXT('Organizacija natjecanja'!$F$2)=TRUE,'Organizacija natjecanja'!$F$2,"")</f>
        <v>1.KOLO KUP SSRDMŽ LOV ŠARANA 2025</v>
      </c>
      <c r="B772" s="266"/>
      <c r="C772" s="266"/>
      <c r="D772" s="266"/>
      <c r="E772" s="266"/>
      <c r="F772" s="266"/>
    </row>
    <row r="773" spans="1:6" ht="15" customHeight="1" x14ac:dyDescent="0.25">
      <c r="A773" s="267" t="str">
        <f>IF(ISTEXT('Organizacija natjecanja'!$F$5)=TRUE,'Organizacija natjecanja'!$F$5,"")</f>
        <v>Goričan 11-13.4.2025</v>
      </c>
      <c r="B773" s="267"/>
      <c r="C773" s="267"/>
      <c r="D773" s="267"/>
      <c r="E773" s="267"/>
      <c r="F773" s="267"/>
    </row>
    <row r="774" spans="1:6" ht="15" customHeight="1" x14ac:dyDescent="0.25">
      <c r="A774" s="127"/>
      <c r="B774" s="127"/>
      <c r="C774" s="127"/>
      <c r="D774" s="127"/>
      <c r="E774" s="9"/>
      <c r="F774" s="127"/>
    </row>
    <row r="775" spans="1:6" ht="15" customHeight="1" x14ac:dyDescent="0.25">
      <c r="A775" s="268" t="s">
        <v>19</v>
      </c>
      <c r="B775" s="268"/>
      <c r="C775" s="268"/>
      <c r="D775" s="268"/>
      <c r="E775" s="268"/>
      <c r="F775" s="268"/>
    </row>
    <row r="776" spans="1:6" ht="15" customHeight="1" x14ac:dyDescent="0.25">
      <c r="A776" s="128"/>
      <c r="B776" s="128"/>
      <c r="C776" s="128"/>
      <c r="D776" s="128"/>
      <c r="E776" s="128"/>
      <c r="F776" s="128"/>
    </row>
    <row r="777" spans="1:6" ht="15" customHeight="1" x14ac:dyDescent="0.25">
      <c r="A777" s="269" t="str">
        <f>IF(ISTEXT('Prijava i izvlačenje brojeva'!$C$16)=TRUE,'Prijava i izvlačenje brojeva'!$C$16,"")</f>
        <v/>
      </c>
      <c r="B777" s="269"/>
      <c r="C777" s="269"/>
      <c r="D777" s="269"/>
      <c r="E777" s="129" t="s">
        <v>20</v>
      </c>
      <c r="F777" s="129" t="s">
        <v>21</v>
      </c>
    </row>
    <row r="778" spans="1:6" ht="15" customHeight="1" x14ac:dyDescent="0.25">
      <c r="A778" s="269"/>
      <c r="B778" s="269"/>
      <c r="C778" s="269"/>
      <c r="D778" s="269"/>
      <c r="E778" s="270" t="str">
        <f>IF(ISNUMBER('Prijava i izvlačenje brojeva'!$A$16)=TRUE,'Prijava i izvlačenje brojeva'!$A$16,"")</f>
        <v/>
      </c>
      <c r="F778" s="272"/>
    </row>
    <row r="779" spans="1:6" ht="15" customHeight="1" x14ac:dyDescent="0.25">
      <c r="A779" s="269" t="str">
        <f>IF(ISTEXT('Prijava i izvlačenje brojeva'!C16)=TRUE,VLOOKUP('Startne liste'!A777,'Prijava i izvlačenje brojeva'!$C$2:$F$26,2,FALSE),"")</f>
        <v/>
      </c>
      <c r="B779" s="269"/>
      <c r="C779" s="269"/>
      <c r="D779" s="269"/>
      <c r="E779" s="271"/>
      <c r="F779" s="273"/>
    </row>
    <row r="780" spans="1:6" ht="15" customHeight="1" x14ac:dyDescent="0.25">
      <c r="A780" s="269"/>
      <c r="B780" s="269"/>
      <c r="C780" s="269"/>
      <c r="D780" s="269"/>
      <c r="E780" s="271"/>
      <c r="F780" s="273"/>
    </row>
    <row r="781" spans="1:6" ht="15" customHeight="1" x14ac:dyDescent="0.25">
      <c r="A781" s="269" t="str">
        <f>IF(ISTEXT('Prijava i izvlačenje brojeva'!C16)=TRUE,VLOOKUP('Startne liste'!A777,'Prijava i izvlačenje brojeva'!$C$2:$F$26,3,FALSE),"")</f>
        <v/>
      </c>
      <c r="B781" s="269"/>
      <c r="C781" s="269"/>
      <c r="D781" s="269"/>
      <c r="E781" s="271"/>
      <c r="F781" s="273"/>
    </row>
    <row r="782" spans="1:6" ht="15" customHeight="1" x14ac:dyDescent="0.25">
      <c r="A782" s="269"/>
      <c r="B782" s="269"/>
      <c r="C782" s="269"/>
      <c r="D782" s="269"/>
      <c r="E782" s="271"/>
      <c r="F782" s="273"/>
    </row>
    <row r="783" spans="1:6" ht="15" customHeight="1" x14ac:dyDescent="0.25">
      <c r="A783" s="264" t="s">
        <v>22</v>
      </c>
      <c r="B783" s="264" t="s">
        <v>23</v>
      </c>
      <c r="C783" s="264" t="s">
        <v>24</v>
      </c>
      <c r="D783" s="264" t="s">
        <v>25</v>
      </c>
      <c r="E783" s="264" t="s">
        <v>26</v>
      </c>
      <c r="F783" s="264" t="s">
        <v>27</v>
      </c>
    </row>
    <row r="784" spans="1:6" ht="15" customHeight="1" x14ac:dyDescent="0.25">
      <c r="A784" s="264"/>
      <c r="B784" s="264"/>
      <c r="C784" s="264"/>
      <c r="D784" s="264"/>
      <c r="E784" s="264"/>
      <c r="F784" s="264"/>
    </row>
    <row r="785" spans="1:6" ht="15" customHeight="1" x14ac:dyDescent="0.25">
      <c r="A785" s="265">
        <v>1</v>
      </c>
      <c r="B785" s="263"/>
      <c r="C785" s="263"/>
      <c r="D785" s="263"/>
      <c r="E785" s="263"/>
      <c r="F785" s="263"/>
    </row>
    <row r="786" spans="1:6" ht="15" customHeight="1" x14ac:dyDescent="0.25">
      <c r="A786" s="265"/>
      <c r="B786" s="263"/>
      <c r="C786" s="263"/>
      <c r="D786" s="263"/>
      <c r="E786" s="263"/>
      <c r="F786" s="263"/>
    </row>
    <row r="787" spans="1:6" ht="15" customHeight="1" x14ac:dyDescent="0.25">
      <c r="A787" s="265">
        <v>2</v>
      </c>
      <c r="B787" s="263"/>
      <c r="C787" s="263"/>
      <c r="D787" s="263"/>
      <c r="E787" s="263"/>
      <c r="F787" s="263"/>
    </row>
    <row r="788" spans="1:6" ht="15" customHeight="1" x14ac:dyDescent="0.25">
      <c r="A788" s="265"/>
      <c r="B788" s="263"/>
      <c r="C788" s="263"/>
      <c r="D788" s="263"/>
      <c r="E788" s="263"/>
      <c r="F788" s="263"/>
    </row>
    <row r="789" spans="1:6" ht="15" customHeight="1" x14ac:dyDescent="0.25">
      <c r="A789" s="265">
        <v>3</v>
      </c>
      <c r="B789" s="263"/>
      <c r="C789" s="263"/>
      <c r="D789" s="263"/>
      <c r="E789" s="263"/>
      <c r="F789" s="263"/>
    </row>
    <row r="790" spans="1:6" ht="15" customHeight="1" x14ac:dyDescent="0.25">
      <c r="A790" s="265"/>
      <c r="B790" s="263"/>
      <c r="C790" s="263"/>
      <c r="D790" s="263"/>
      <c r="E790" s="263"/>
      <c r="F790" s="263"/>
    </row>
    <row r="791" spans="1:6" ht="15" customHeight="1" x14ac:dyDescent="0.25">
      <c r="A791" s="265">
        <v>4</v>
      </c>
      <c r="B791" s="263"/>
      <c r="C791" s="263"/>
      <c r="D791" s="263"/>
      <c r="E791" s="263"/>
      <c r="F791" s="263"/>
    </row>
    <row r="792" spans="1:6" ht="15" customHeight="1" x14ac:dyDescent="0.25">
      <c r="A792" s="265"/>
      <c r="B792" s="263"/>
      <c r="C792" s="263"/>
      <c r="D792" s="263"/>
      <c r="E792" s="263"/>
      <c r="F792" s="263"/>
    </row>
    <row r="793" spans="1:6" ht="15" customHeight="1" x14ac:dyDescent="0.25">
      <c r="A793" s="265">
        <v>5</v>
      </c>
      <c r="B793" s="263"/>
      <c r="C793" s="263"/>
      <c r="D793" s="263"/>
      <c r="E793" s="263"/>
      <c r="F793" s="263"/>
    </row>
    <row r="794" spans="1:6" ht="15" customHeight="1" x14ac:dyDescent="0.25">
      <c r="A794" s="265"/>
      <c r="B794" s="263"/>
      <c r="C794" s="263"/>
      <c r="D794" s="263"/>
      <c r="E794" s="263"/>
      <c r="F794" s="263"/>
    </row>
    <row r="795" spans="1:6" ht="15" customHeight="1" x14ac:dyDescent="0.25">
      <c r="A795" s="265">
        <v>6</v>
      </c>
      <c r="B795" s="263"/>
      <c r="C795" s="263"/>
      <c r="D795" s="263"/>
      <c r="E795" s="263"/>
      <c r="F795" s="263"/>
    </row>
    <row r="796" spans="1:6" ht="15" customHeight="1" x14ac:dyDescent="0.25">
      <c r="A796" s="265"/>
      <c r="B796" s="263"/>
      <c r="C796" s="263"/>
      <c r="D796" s="263"/>
      <c r="E796" s="263"/>
      <c r="F796" s="263"/>
    </row>
    <row r="797" spans="1:6" ht="15" customHeight="1" x14ac:dyDescent="0.25">
      <c r="A797" s="265">
        <v>7</v>
      </c>
      <c r="B797" s="263"/>
      <c r="C797" s="263"/>
      <c r="D797" s="263"/>
      <c r="E797" s="263"/>
      <c r="F797" s="263"/>
    </row>
    <row r="798" spans="1:6" ht="15" customHeight="1" x14ac:dyDescent="0.25">
      <c r="A798" s="265"/>
      <c r="B798" s="263"/>
      <c r="C798" s="263"/>
      <c r="D798" s="263"/>
      <c r="E798" s="263"/>
      <c r="F798" s="263"/>
    </row>
    <row r="799" spans="1:6" ht="15" customHeight="1" x14ac:dyDescent="0.25">
      <c r="A799" s="265">
        <v>8</v>
      </c>
      <c r="B799" s="263"/>
      <c r="C799" s="263"/>
      <c r="D799" s="263"/>
      <c r="E799" s="263"/>
      <c r="F799" s="263"/>
    </row>
    <row r="800" spans="1:6" ht="15" customHeight="1" x14ac:dyDescent="0.25">
      <c r="A800" s="265"/>
      <c r="B800" s="263"/>
      <c r="C800" s="263"/>
      <c r="D800" s="263"/>
      <c r="E800" s="263"/>
      <c r="F800" s="263"/>
    </row>
    <row r="801" spans="1:6" ht="15" customHeight="1" x14ac:dyDescent="0.25">
      <c r="A801" s="265">
        <v>9</v>
      </c>
      <c r="B801" s="263"/>
      <c r="C801" s="263"/>
      <c r="D801" s="263"/>
      <c r="E801" s="263"/>
      <c r="F801" s="263"/>
    </row>
    <row r="802" spans="1:6" ht="15" customHeight="1" x14ac:dyDescent="0.25">
      <c r="A802" s="265"/>
      <c r="B802" s="263"/>
      <c r="C802" s="263"/>
      <c r="D802" s="263"/>
      <c r="E802" s="263"/>
      <c r="F802" s="263"/>
    </row>
    <row r="803" spans="1:6" ht="15" customHeight="1" x14ac:dyDescent="0.25">
      <c r="A803" s="265">
        <v>10</v>
      </c>
      <c r="B803" s="263"/>
      <c r="C803" s="263"/>
      <c r="D803" s="263"/>
      <c r="E803" s="263"/>
      <c r="F803" s="263"/>
    </row>
    <row r="804" spans="1:6" ht="15" customHeight="1" x14ac:dyDescent="0.25">
      <c r="A804" s="265"/>
      <c r="B804" s="263"/>
      <c r="C804" s="263"/>
      <c r="D804" s="263"/>
      <c r="E804" s="263"/>
      <c r="F804" s="263"/>
    </row>
    <row r="805" spans="1:6" ht="15" customHeight="1" x14ac:dyDescent="0.25">
      <c r="A805" s="265">
        <v>11</v>
      </c>
      <c r="B805" s="263"/>
      <c r="C805" s="263"/>
      <c r="D805" s="263"/>
      <c r="E805" s="263"/>
      <c r="F805" s="263"/>
    </row>
    <row r="806" spans="1:6" ht="15" customHeight="1" x14ac:dyDescent="0.25">
      <c r="A806" s="265"/>
      <c r="B806" s="263"/>
      <c r="C806" s="263"/>
      <c r="D806" s="263"/>
      <c r="E806" s="263"/>
      <c r="F806" s="263"/>
    </row>
    <row r="807" spans="1:6" ht="15" customHeight="1" x14ac:dyDescent="0.25">
      <c r="A807" s="265">
        <v>12</v>
      </c>
      <c r="B807" s="263"/>
      <c r="C807" s="263"/>
      <c r="D807" s="263"/>
      <c r="E807" s="263"/>
      <c r="F807" s="263"/>
    </row>
    <row r="808" spans="1:6" ht="15" customHeight="1" x14ac:dyDescent="0.25">
      <c r="A808" s="265"/>
      <c r="B808" s="263"/>
      <c r="C808" s="263"/>
      <c r="D808" s="263"/>
      <c r="E808" s="263"/>
      <c r="F808" s="263"/>
    </row>
    <row r="809" spans="1:6" ht="15" customHeight="1" x14ac:dyDescent="0.25">
      <c r="A809" s="265">
        <v>13</v>
      </c>
      <c r="B809" s="263"/>
      <c r="C809" s="263"/>
      <c r="D809" s="263"/>
      <c r="E809" s="263"/>
      <c r="F809" s="263"/>
    </row>
    <row r="810" spans="1:6" ht="15" customHeight="1" x14ac:dyDescent="0.25">
      <c r="A810" s="265"/>
      <c r="B810" s="263"/>
      <c r="C810" s="263"/>
      <c r="D810" s="263"/>
      <c r="E810" s="263"/>
      <c r="F810" s="263"/>
    </row>
    <row r="811" spans="1:6" ht="15" customHeight="1" x14ac:dyDescent="0.25">
      <c r="A811" s="265">
        <v>14</v>
      </c>
      <c r="B811" s="263"/>
      <c r="C811" s="263"/>
      <c r="D811" s="263"/>
      <c r="E811" s="263"/>
      <c r="F811" s="263"/>
    </row>
    <row r="812" spans="1:6" ht="15" customHeight="1" x14ac:dyDescent="0.25">
      <c r="A812" s="265"/>
      <c r="B812" s="263"/>
      <c r="C812" s="263"/>
      <c r="D812" s="263"/>
      <c r="E812" s="263"/>
      <c r="F812" s="263"/>
    </row>
    <row r="813" spans="1:6" ht="15" customHeight="1" x14ac:dyDescent="0.25">
      <c r="A813" s="265">
        <v>15</v>
      </c>
      <c r="B813" s="263"/>
      <c r="C813" s="263"/>
      <c r="D813" s="263"/>
      <c r="E813" s="263"/>
      <c r="F813" s="263"/>
    </row>
    <row r="814" spans="1:6" ht="15" customHeight="1" x14ac:dyDescent="0.25">
      <c r="A814" s="265"/>
      <c r="B814" s="263"/>
      <c r="C814" s="263"/>
      <c r="D814" s="263"/>
      <c r="E814" s="263"/>
      <c r="F814" s="263"/>
    </row>
    <row r="815" spans="1:6" ht="15" customHeight="1" x14ac:dyDescent="0.25">
      <c r="A815" s="265">
        <v>16</v>
      </c>
      <c r="B815" s="263"/>
      <c r="C815" s="263"/>
      <c r="D815" s="263"/>
      <c r="E815" s="263"/>
      <c r="F815" s="263"/>
    </row>
    <row r="816" spans="1:6" ht="15" customHeight="1" x14ac:dyDescent="0.25">
      <c r="A816" s="265"/>
      <c r="B816" s="263"/>
      <c r="C816" s="263"/>
      <c r="D816" s="263"/>
      <c r="E816" s="263"/>
      <c r="F816" s="263"/>
    </row>
    <row r="817" spans="1:6" ht="15" customHeight="1" x14ac:dyDescent="0.25">
      <c r="A817" s="265">
        <v>17</v>
      </c>
      <c r="B817" s="263"/>
      <c r="C817" s="263"/>
      <c r="D817" s="263"/>
      <c r="E817" s="263"/>
      <c r="F817" s="263"/>
    </row>
    <row r="818" spans="1:6" ht="15" customHeight="1" x14ac:dyDescent="0.25">
      <c r="A818" s="265"/>
      <c r="B818" s="263"/>
      <c r="C818" s="263"/>
      <c r="D818" s="263"/>
      <c r="E818" s="263"/>
      <c r="F818" s="263"/>
    </row>
    <row r="819" spans="1:6" ht="15" customHeight="1" x14ac:dyDescent="0.25">
      <c r="A819" s="265">
        <v>18</v>
      </c>
      <c r="B819" s="263"/>
      <c r="C819" s="263"/>
      <c r="D819" s="263"/>
      <c r="E819" s="263"/>
      <c r="F819" s="263"/>
    </row>
    <row r="820" spans="1:6" ht="15" customHeight="1" x14ac:dyDescent="0.25">
      <c r="A820" s="265"/>
      <c r="B820" s="263"/>
      <c r="C820" s="263"/>
      <c r="D820" s="263"/>
      <c r="E820" s="263"/>
      <c r="F820" s="263"/>
    </row>
    <row r="821" spans="1:6" ht="15" customHeight="1" x14ac:dyDescent="0.25">
      <c r="A821" s="265">
        <v>19</v>
      </c>
      <c r="B821" s="263"/>
      <c r="C821" s="263"/>
      <c r="D821" s="263"/>
      <c r="E821" s="263"/>
      <c r="F821" s="263"/>
    </row>
    <row r="822" spans="1:6" ht="15" customHeight="1" x14ac:dyDescent="0.25">
      <c r="A822" s="265"/>
      <c r="B822" s="263"/>
      <c r="C822" s="263"/>
      <c r="D822" s="263"/>
      <c r="E822" s="263"/>
      <c r="F822" s="263"/>
    </row>
    <row r="823" spans="1:6" ht="15" customHeight="1" x14ac:dyDescent="0.25">
      <c r="A823" s="265">
        <v>20</v>
      </c>
      <c r="B823" s="263"/>
      <c r="C823" s="263"/>
      <c r="D823" s="263"/>
      <c r="E823" s="263"/>
      <c r="F823" s="263"/>
    </row>
    <row r="824" spans="1:6" ht="15" customHeight="1" x14ac:dyDescent="0.25">
      <c r="A824" s="265"/>
      <c r="B824" s="263"/>
      <c r="C824" s="263"/>
      <c r="D824" s="263"/>
      <c r="E824" s="263"/>
      <c r="F824" s="263"/>
    </row>
    <row r="825" spans="1:6" ht="15" customHeight="1" x14ac:dyDescent="0.25">
      <c r="A825" s="127"/>
      <c r="B825" s="9"/>
      <c r="C825" s="9"/>
      <c r="D825" s="9"/>
      <c r="E825" s="9"/>
      <c r="F825" s="9"/>
    </row>
    <row r="826" spans="1:6" ht="15" customHeight="1" x14ac:dyDescent="0.25">
      <c r="A826" s="127"/>
      <c r="B826" s="9"/>
      <c r="C826" s="9"/>
      <c r="D826" s="9"/>
      <c r="E826" s="126" t="s">
        <v>18</v>
      </c>
      <c r="F826" s="9"/>
    </row>
    <row r="827" spans="1:6" ht="15" customHeight="1" x14ac:dyDescent="0.3">
      <c r="A827" s="266" t="str">
        <f>IF(ISTEXT('Organizacija natjecanja'!$F$2)=TRUE,'Organizacija natjecanja'!$F$2,"")</f>
        <v>1.KOLO KUP SSRDMŽ LOV ŠARANA 2025</v>
      </c>
      <c r="B827" s="266"/>
      <c r="C827" s="266"/>
      <c r="D827" s="266"/>
      <c r="E827" s="266"/>
      <c r="F827" s="266"/>
    </row>
    <row r="828" spans="1:6" ht="15" customHeight="1" x14ac:dyDescent="0.25">
      <c r="A828" s="267" t="str">
        <f>IF(ISTEXT('Organizacija natjecanja'!$F$5)=TRUE,'Organizacija natjecanja'!$F$5,"")</f>
        <v>Goričan 11-13.4.2025</v>
      </c>
      <c r="B828" s="267"/>
      <c r="C828" s="267"/>
      <c r="D828" s="267"/>
      <c r="E828" s="267"/>
      <c r="F828" s="267"/>
    </row>
    <row r="829" spans="1:6" ht="15" customHeight="1" x14ac:dyDescent="0.25">
      <c r="A829" s="127"/>
      <c r="B829" s="127"/>
      <c r="C829" s="127"/>
      <c r="D829" s="127"/>
      <c r="E829" s="9"/>
      <c r="F829" s="127"/>
    </row>
    <row r="830" spans="1:6" ht="15" customHeight="1" x14ac:dyDescent="0.25">
      <c r="A830" s="268" t="s">
        <v>19</v>
      </c>
      <c r="B830" s="268"/>
      <c r="C830" s="268"/>
      <c r="D830" s="268"/>
      <c r="E830" s="268"/>
      <c r="F830" s="268"/>
    </row>
    <row r="831" spans="1:6" ht="15" customHeight="1" x14ac:dyDescent="0.25">
      <c r="A831" s="128"/>
      <c r="B831" s="128"/>
      <c r="C831" s="128"/>
      <c r="D831" s="128"/>
      <c r="E831" s="128"/>
      <c r="F831" s="128"/>
    </row>
    <row r="832" spans="1:6" ht="15" customHeight="1" x14ac:dyDescent="0.25">
      <c r="A832" s="269" t="str">
        <f>IF(ISTEXT('Prijava i izvlačenje brojeva'!$C$17)=TRUE,'Prijava i izvlačenje brojeva'!$C$17,"")</f>
        <v/>
      </c>
      <c r="B832" s="269"/>
      <c r="C832" s="269"/>
      <c r="D832" s="269"/>
      <c r="E832" s="129" t="s">
        <v>20</v>
      </c>
      <c r="F832" s="129" t="s">
        <v>21</v>
      </c>
    </row>
    <row r="833" spans="1:6" ht="15" customHeight="1" x14ac:dyDescent="0.25">
      <c r="A833" s="269"/>
      <c r="B833" s="269"/>
      <c r="C833" s="269"/>
      <c r="D833" s="269"/>
      <c r="E833" s="270" t="str">
        <f>IF(ISNUMBER('Prijava i izvlačenje brojeva'!$A$17)=TRUE,'Prijava i izvlačenje brojeva'!$A$17,"")</f>
        <v/>
      </c>
      <c r="F833" s="272"/>
    </row>
    <row r="834" spans="1:6" ht="15" customHeight="1" x14ac:dyDescent="0.25">
      <c r="A834" s="269" t="str">
        <f>IF(ISTEXT('Prijava i izvlačenje brojeva'!C17)=TRUE,VLOOKUP('Startne liste'!A832,'Prijava i izvlačenje brojeva'!$C$2:$F$26,2,FALSE),"")</f>
        <v/>
      </c>
      <c r="B834" s="269"/>
      <c r="C834" s="269"/>
      <c r="D834" s="269"/>
      <c r="E834" s="271"/>
      <c r="F834" s="273"/>
    </row>
    <row r="835" spans="1:6" ht="15" customHeight="1" x14ac:dyDescent="0.25">
      <c r="A835" s="269"/>
      <c r="B835" s="269"/>
      <c r="C835" s="269"/>
      <c r="D835" s="269"/>
      <c r="E835" s="271"/>
      <c r="F835" s="273"/>
    </row>
    <row r="836" spans="1:6" ht="15" customHeight="1" x14ac:dyDescent="0.25">
      <c r="A836" s="269" t="str">
        <f>IF(ISTEXT('Prijava i izvlačenje brojeva'!C17)=TRUE,VLOOKUP('Startne liste'!A832,'Prijava i izvlačenje brojeva'!$C$2:$F$26,3,FALSE),"")</f>
        <v/>
      </c>
      <c r="B836" s="269"/>
      <c r="C836" s="269"/>
      <c r="D836" s="269"/>
      <c r="E836" s="271"/>
      <c r="F836" s="273"/>
    </row>
    <row r="837" spans="1:6" ht="15" customHeight="1" x14ac:dyDescent="0.25">
      <c r="A837" s="269"/>
      <c r="B837" s="269"/>
      <c r="C837" s="269"/>
      <c r="D837" s="269"/>
      <c r="E837" s="271"/>
      <c r="F837" s="273"/>
    </row>
    <row r="838" spans="1:6" ht="15" customHeight="1" x14ac:dyDescent="0.25">
      <c r="A838" s="264" t="s">
        <v>22</v>
      </c>
      <c r="B838" s="264" t="s">
        <v>23</v>
      </c>
      <c r="C838" s="264" t="s">
        <v>24</v>
      </c>
      <c r="D838" s="264" t="s">
        <v>25</v>
      </c>
      <c r="E838" s="264" t="s">
        <v>26</v>
      </c>
      <c r="F838" s="264" t="s">
        <v>27</v>
      </c>
    </row>
    <row r="839" spans="1:6" ht="15" customHeight="1" x14ac:dyDescent="0.25">
      <c r="A839" s="264"/>
      <c r="B839" s="264"/>
      <c r="C839" s="264"/>
      <c r="D839" s="264"/>
      <c r="E839" s="264"/>
      <c r="F839" s="264"/>
    </row>
    <row r="840" spans="1:6" ht="15" customHeight="1" x14ac:dyDescent="0.25">
      <c r="A840" s="265">
        <v>1</v>
      </c>
      <c r="B840" s="263"/>
      <c r="C840" s="263"/>
      <c r="D840" s="263"/>
      <c r="E840" s="263"/>
      <c r="F840" s="263"/>
    </row>
    <row r="841" spans="1:6" ht="15" customHeight="1" x14ac:dyDescent="0.25">
      <c r="A841" s="265"/>
      <c r="B841" s="263"/>
      <c r="C841" s="263"/>
      <c r="D841" s="263"/>
      <c r="E841" s="263"/>
      <c r="F841" s="263"/>
    </row>
    <row r="842" spans="1:6" ht="15" customHeight="1" x14ac:dyDescent="0.25">
      <c r="A842" s="265">
        <v>2</v>
      </c>
      <c r="B842" s="263"/>
      <c r="C842" s="263"/>
      <c r="D842" s="263"/>
      <c r="E842" s="263"/>
      <c r="F842" s="263"/>
    </row>
    <row r="843" spans="1:6" ht="15" customHeight="1" x14ac:dyDescent="0.25">
      <c r="A843" s="265"/>
      <c r="B843" s="263"/>
      <c r="C843" s="263"/>
      <c r="D843" s="263"/>
      <c r="E843" s="263"/>
      <c r="F843" s="263"/>
    </row>
    <row r="844" spans="1:6" ht="15" customHeight="1" x14ac:dyDescent="0.25">
      <c r="A844" s="265">
        <v>3</v>
      </c>
      <c r="B844" s="263"/>
      <c r="C844" s="263"/>
      <c r="D844" s="263"/>
      <c r="E844" s="263"/>
      <c r="F844" s="263"/>
    </row>
    <row r="845" spans="1:6" ht="15" customHeight="1" x14ac:dyDescent="0.25">
      <c r="A845" s="265"/>
      <c r="B845" s="263"/>
      <c r="C845" s="263"/>
      <c r="D845" s="263"/>
      <c r="E845" s="263"/>
      <c r="F845" s="263"/>
    </row>
    <row r="846" spans="1:6" ht="15" customHeight="1" x14ac:dyDescent="0.25">
      <c r="A846" s="265">
        <v>4</v>
      </c>
      <c r="B846" s="263"/>
      <c r="C846" s="263"/>
      <c r="D846" s="263"/>
      <c r="E846" s="263"/>
      <c r="F846" s="263"/>
    </row>
    <row r="847" spans="1:6" ht="15" customHeight="1" x14ac:dyDescent="0.25">
      <c r="A847" s="265"/>
      <c r="B847" s="263"/>
      <c r="C847" s="263"/>
      <c r="D847" s="263"/>
      <c r="E847" s="263"/>
      <c r="F847" s="263"/>
    </row>
    <row r="848" spans="1:6" ht="15" customHeight="1" x14ac:dyDescent="0.25">
      <c r="A848" s="265">
        <v>5</v>
      </c>
      <c r="B848" s="263"/>
      <c r="C848" s="263"/>
      <c r="D848" s="263"/>
      <c r="E848" s="263"/>
      <c r="F848" s="263"/>
    </row>
    <row r="849" spans="1:6" ht="15" customHeight="1" x14ac:dyDescent="0.25">
      <c r="A849" s="265"/>
      <c r="B849" s="263"/>
      <c r="C849" s="263"/>
      <c r="D849" s="263"/>
      <c r="E849" s="263"/>
      <c r="F849" s="263"/>
    </row>
    <row r="850" spans="1:6" ht="15" customHeight="1" x14ac:dyDescent="0.25">
      <c r="A850" s="265">
        <v>6</v>
      </c>
      <c r="B850" s="263"/>
      <c r="C850" s="263"/>
      <c r="D850" s="263"/>
      <c r="E850" s="263"/>
      <c r="F850" s="263"/>
    </row>
    <row r="851" spans="1:6" ht="15" customHeight="1" x14ac:dyDescent="0.25">
      <c r="A851" s="265"/>
      <c r="B851" s="263"/>
      <c r="C851" s="263"/>
      <c r="D851" s="263"/>
      <c r="E851" s="263"/>
      <c r="F851" s="263"/>
    </row>
    <row r="852" spans="1:6" ht="15" customHeight="1" x14ac:dyDescent="0.25">
      <c r="A852" s="265">
        <v>7</v>
      </c>
      <c r="B852" s="263"/>
      <c r="C852" s="263"/>
      <c r="D852" s="263"/>
      <c r="E852" s="263"/>
      <c r="F852" s="263"/>
    </row>
    <row r="853" spans="1:6" ht="15" customHeight="1" x14ac:dyDescent="0.25">
      <c r="A853" s="265"/>
      <c r="B853" s="263"/>
      <c r="C853" s="263"/>
      <c r="D853" s="263"/>
      <c r="E853" s="263"/>
      <c r="F853" s="263"/>
    </row>
    <row r="854" spans="1:6" ht="15" customHeight="1" x14ac:dyDescent="0.25">
      <c r="A854" s="265">
        <v>8</v>
      </c>
      <c r="B854" s="263"/>
      <c r="C854" s="263"/>
      <c r="D854" s="263"/>
      <c r="E854" s="263"/>
      <c r="F854" s="263"/>
    </row>
    <row r="855" spans="1:6" ht="15" customHeight="1" x14ac:dyDescent="0.25">
      <c r="A855" s="265"/>
      <c r="B855" s="263"/>
      <c r="C855" s="263"/>
      <c r="D855" s="263"/>
      <c r="E855" s="263"/>
      <c r="F855" s="263"/>
    </row>
    <row r="856" spans="1:6" ht="15" customHeight="1" x14ac:dyDescent="0.25">
      <c r="A856" s="265">
        <v>9</v>
      </c>
      <c r="B856" s="263"/>
      <c r="C856" s="263"/>
      <c r="D856" s="263"/>
      <c r="E856" s="263"/>
      <c r="F856" s="263"/>
    </row>
    <row r="857" spans="1:6" ht="15" customHeight="1" x14ac:dyDescent="0.25">
      <c r="A857" s="265"/>
      <c r="B857" s="263"/>
      <c r="C857" s="263"/>
      <c r="D857" s="263"/>
      <c r="E857" s="263"/>
      <c r="F857" s="263"/>
    </row>
    <row r="858" spans="1:6" ht="15" customHeight="1" x14ac:dyDescent="0.25">
      <c r="A858" s="265">
        <v>10</v>
      </c>
      <c r="B858" s="263"/>
      <c r="C858" s="263"/>
      <c r="D858" s="263"/>
      <c r="E858" s="263"/>
      <c r="F858" s="263"/>
    </row>
    <row r="859" spans="1:6" ht="15" customHeight="1" x14ac:dyDescent="0.25">
      <c r="A859" s="265"/>
      <c r="B859" s="263"/>
      <c r="C859" s="263"/>
      <c r="D859" s="263"/>
      <c r="E859" s="263"/>
      <c r="F859" s="263"/>
    </row>
    <row r="860" spans="1:6" ht="15" customHeight="1" x14ac:dyDescent="0.25">
      <c r="A860" s="265">
        <v>11</v>
      </c>
      <c r="B860" s="263"/>
      <c r="C860" s="263"/>
      <c r="D860" s="263"/>
      <c r="E860" s="263"/>
      <c r="F860" s="263"/>
    </row>
    <row r="861" spans="1:6" ht="15" customHeight="1" x14ac:dyDescent="0.25">
      <c r="A861" s="265"/>
      <c r="B861" s="263"/>
      <c r="C861" s="263"/>
      <c r="D861" s="263"/>
      <c r="E861" s="263"/>
      <c r="F861" s="263"/>
    </row>
    <row r="862" spans="1:6" ht="15" customHeight="1" x14ac:dyDescent="0.25">
      <c r="A862" s="265">
        <v>12</v>
      </c>
      <c r="B862" s="263"/>
      <c r="C862" s="263"/>
      <c r="D862" s="263"/>
      <c r="E862" s="263"/>
      <c r="F862" s="263"/>
    </row>
    <row r="863" spans="1:6" ht="15" customHeight="1" x14ac:dyDescent="0.25">
      <c r="A863" s="265"/>
      <c r="B863" s="263"/>
      <c r="C863" s="263"/>
      <c r="D863" s="263"/>
      <c r="E863" s="263"/>
      <c r="F863" s="263"/>
    </row>
    <row r="864" spans="1:6" ht="15" customHeight="1" x14ac:dyDescent="0.25">
      <c r="A864" s="265">
        <v>13</v>
      </c>
      <c r="B864" s="263"/>
      <c r="C864" s="263"/>
      <c r="D864" s="263"/>
      <c r="E864" s="263"/>
      <c r="F864" s="263"/>
    </row>
    <row r="865" spans="1:6" ht="15" customHeight="1" x14ac:dyDescent="0.25">
      <c r="A865" s="265"/>
      <c r="B865" s="263"/>
      <c r="C865" s="263"/>
      <c r="D865" s="263"/>
      <c r="E865" s="263"/>
      <c r="F865" s="263"/>
    </row>
    <row r="866" spans="1:6" ht="15" customHeight="1" x14ac:dyDescent="0.25">
      <c r="A866" s="265">
        <v>14</v>
      </c>
      <c r="B866" s="263"/>
      <c r="C866" s="263"/>
      <c r="D866" s="263"/>
      <c r="E866" s="263"/>
      <c r="F866" s="263"/>
    </row>
    <row r="867" spans="1:6" ht="15" customHeight="1" x14ac:dyDescent="0.25">
      <c r="A867" s="265"/>
      <c r="B867" s="263"/>
      <c r="C867" s="263"/>
      <c r="D867" s="263"/>
      <c r="E867" s="263"/>
      <c r="F867" s="263"/>
    </row>
    <row r="868" spans="1:6" ht="15" customHeight="1" x14ac:dyDescent="0.25">
      <c r="A868" s="265">
        <v>15</v>
      </c>
      <c r="B868" s="263"/>
      <c r="C868" s="263"/>
      <c r="D868" s="263"/>
      <c r="E868" s="263"/>
      <c r="F868" s="263"/>
    </row>
    <row r="869" spans="1:6" ht="15" customHeight="1" x14ac:dyDescent="0.25">
      <c r="A869" s="265"/>
      <c r="B869" s="263"/>
      <c r="C869" s="263"/>
      <c r="D869" s="263"/>
      <c r="E869" s="263"/>
      <c r="F869" s="263"/>
    </row>
    <row r="870" spans="1:6" ht="15" customHeight="1" x14ac:dyDescent="0.25">
      <c r="A870" s="265">
        <v>16</v>
      </c>
      <c r="B870" s="263"/>
      <c r="C870" s="263"/>
      <c r="D870" s="263"/>
      <c r="E870" s="263"/>
      <c r="F870" s="263"/>
    </row>
    <row r="871" spans="1:6" ht="15" customHeight="1" x14ac:dyDescent="0.25">
      <c r="A871" s="265"/>
      <c r="B871" s="263"/>
      <c r="C871" s="263"/>
      <c r="D871" s="263"/>
      <c r="E871" s="263"/>
      <c r="F871" s="263"/>
    </row>
    <row r="872" spans="1:6" ht="15" customHeight="1" x14ac:dyDescent="0.25">
      <c r="A872" s="265">
        <v>17</v>
      </c>
      <c r="B872" s="263"/>
      <c r="C872" s="263"/>
      <c r="D872" s="263"/>
      <c r="E872" s="263"/>
      <c r="F872" s="263"/>
    </row>
    <row r="873" spans="1:6" ht="15" customHeight="1" x14ac:dyDescent="0.25">
      <c r="A873" s="265"/>
      <c r="B873" s="263"/>
      <c r="C873" s="263"/>
      <c r="D873" s="263"/>
      <c r="E873" s="263"/>
      <c r="F873" s="263"/>
    </row>
    <row r="874" spans="1:6" ht="15" customHeight="1" x14ac:dyDescent="0.25">
      <c r="A874" s="265">
        <v>18</v>
      </c>
      <c r="B874" s="263"/>
      <c r="C874" s="263"/>
      <c r="D874" s="263"/>
      <c r="E874" s="263"/>
      <c r="F874" s="263"/>
    </row>
    <row r="875" spans="1:6" ht="15" customHeight="1" x14ac:dyDescent="0.25">
      <c r="A875" s="265"/>
      <c r="B875" s="263"/>
      <c r="C875" s="263"/>
      <c r="D875" s="263"/>
      <c r="E875" s="263"/>
      <c r="F875" s="263"/>
    </row>
    <row r="876" spans="1:6" ht="15" customHeight="1" x14ac:dyDescent="0.25">
      <c r="A876" s="265">
        <v>19</v>
      </c>
      <c r="B876" s="263"/>
      <c r="C876" s="263"/>
      <c r="D876" s="263"/>
      <c r="E876" s="263"/>
      <c r="F876" s="263"/>
    </row>
    <row r="877" spans="1:6" ht="15" customHeight="1" x14ac:dyDescent="0.25">
      <c r="A877" s="265"/>
      <c r="B877" s="263"/>
      <c r="C877" s="263"/>
      <c r="D877" s="263"/>
      <c r="E877" s="263"/>
      <c r="F877" s="263"/>
    </row>
    <row r="878" spans="1:6" ht="15" customHeight="1" x14ac:dyDescent="0.25">
      <c r="A878" s="265">
        <v>20</v>
      </c>
      <c r="B878" s="263"/>
      <c r="C878" s="263"/>
      <c r="D878" s="263"/>
      <c r="E878" s="263"/>
      <c r="F878" s="263"/>
    </row>
    <row r="879" spans="1:6" ht="15" customHeight="1" x14ac:dyDescent="0.25">
      <c r="A879" s="265"/>
      <c r="B879" s="263"/>
      <c r="C879" s="263"/>
      <c r="D879" s="263"/>
      <c r="E879" s="263"/>
      <c r="F879" s="263"/>
    </row>
    <row r="880" spans="1:6" ht="15" customHeight="1" x14ac:dyDescent="0.25">
      <c r="A880" s="127"/>
      <c r="B880" s="9"/>
      <c r="C880" s="9"/>
      <c r="D880" s="9"/>
      <c r="E880" s="9"/>
      <c r="F880" s="9"/>
    </row>
    <row r="881" spans="1:6" ht="15" customHeight="1" x14ac:dyDescent="0.25">
      <c r="A881" s="127"/>
      <c r="B881" s="9"/>
      <c r="C881" s="9"/>
      <c r="D881" s="9"/>
      <c r="E881" s="126" t="s">
        <v>18</v>
      </c>
      <c r="F881" s="9"/>
    </row>
    <row r="882" spans="1:6" ht="15" customHeight="1" x14ac:dyDescent="0.3">
      <c r="A882" s="266" t="str">
        <f>IF(ISTEXT('Organizacija natjecanja'!$F$2)=TRUE,'Organizacija natjecanja'!$F$2,"")</f>
        <v>1.KOLO KUP SSRDMŽ LOV ŠARANA 2025</v>
      </c>
      <c r="B882" s="266"/>
      <c r="C882" s="266"/>
      <c r="D882" s="266"/>
      <c r="E882" s="266"/>
      <c r="F882" s="266"/>
    </row>
    <row r="883" spans="1:6" ht="15" customHeight="1" x14ac:dyDescent="0.25">
      <c r="A883" s="267" t="str">
        <f>IF(ISTEXT('Organizacija natjecanja'!$F$5)=TRUE,'Organizacija natjecanja'!$F$5,"")</f>
        <v>Goričan 11-13.4.2025</v>
      </c>
      <c r="B883" s="267"/>
      <c r="C883" s="267"/>
      <c r="D883" s="267"/>
      <c r="E883" s="267"/>
      <c r="F883" s="267"/>
    </row>
    <row r="884" spans="1:6" ht="15" customHeight="1" x14ac:dyDescent="0.25">
      <c r="A884" s="127"/>
      <c r="B884" s="127"/>
      <c r="C884" s="127"/>
      <c r="D884" s="127"/>
      <c r="E884" s="9"/>
      <c r="F884" s="127"/>
    </row>
    <row r="885" spans="1:6" ht="15" customHeight="1" x14ac:dyDescent="0.25">
      <c r="A885" s="268" t="s">
        <v>19</v>
      </c>
      <c r="B885" s="268"/>
      <c r="C885" s="268"/>
      <c r="D885" s="268"/>
      <c r="E885" s="268"/>
      <c r="F885" s="268"/>
    </row>
    <row r="886" spans="1:6" ht="15" customHeight="1" x14ac:dyDescent="0.25">
      <c r="A886" s="128"/>
      <c r="B886" s="128"/>
      <c r="C886" s="128"/>
      <c r="D886" s="128"/>
      <c r="E886" s="128"/>
      <c r="F886" s="128"/>
    </row>
    <row r="887" spans="1:6" ht="15" customHeight="1" x14ac:dyDescent="0.25">
      <c r="A887" s="269" t="str">
        <f>IF(ISTEXT('Prijava i izvlačenje brojeva'!$C$18)=TRUE,'Prijava i izvlačenje brojeva'!$C$18,"")</f>
        <v/>
      </c>
      <c r="B887" s="269"/>
      <c r="C887" s="269"/>
      <c r="D887" s="269"/>
      <c r="E887" s="129" t="s">
        <v>20</v>
      </c>
      <c r="F887" s="129" t="s">
        <v>21</v>
      </c>
    </row>
    <row r="888" spans="1:6" ht="15" customHeight="1" x14ac:dyDescent="0.25">
      <c r="A888" s="269"/>
      <c r="B888" s="269"/>
      <c r="C888" s="269"/>
      <c r="D888" s="269"/>
      <c r="E888" s="270" t="str">
        <f>IF(ISNUMBER('Prijava i izvlačenje brojeva'!$A$18)=TRUE,'Prijava i izvlačenje brojeva'!$A$18,"")</f>
        <v/>
      </c>
      <c r="F888" s="272"/>
    </row>
    <row r="889" spans="1:6" ht="15" customHeight="1" x14ac:dyDescent="0.25">
      <c r="A889" s="269" t="str">
        <f>IF(ISTEXT('Prijava i izvlačenje brojeva'!C18)=TRUE,VLOOKUP('Startne liste'!A887,'Prijava i izvlačenje brojeva'!$C$2:$F$26,2,FALSE),"")</f>
        <v/>
      </c>
      <c r="B889" s="269"/>
      <c r="C889" s="269"/>
      <c r="D889" s="269"/>
      <c r="E889" s="271"/>
      <c r="F889" s="273"/>
    </row>
    <row r="890" spans="1:6" ht="15" customHeight="1" x14ac:dyDescent="0.25">
      <c r="A890" s="269"/>
      <c r="B890" s="269"/>
      <c r="C890" s="269"/>
      <c r="D890" s="269"/>
      <c r="E890" s="271"/>
      <c r="F890" s="273"/>
    </row>
    <row r="891" spans="1:6" ht="15" customHeight="1" x14ac:dyDescent="0.25">
      <c r="A891" s="269" t="str">
        <f>IF(ISTEXT('Prijava i izvlačenje brojeva'!C18)=TRUE,VLOOKUP('Startne liste'!A887,'Prijava i izvlačenje brojeva'!$C$2:$F$26,3,FALSE),"")</f>
        <v/>
      </c>
      <c r="B891" s="269"/>
      <c r="C891" s="269"/>
      <c r="D891" s="269"/>
      <c r="E891" s="271"/>
      <c r="F891" s="273"/>
    </row>
    <row r="892" spans="1:6" ht="15" customHeight="1" x14ac:dyDescent="0.25">
      <c r="A892" s="269"/>
      <c r="B892" s="269"/>
      <c r="C892" s="269"/>
      <c r="D892" s="269"/>
      <c r="E892" s="271"/>
      <c r="F892" s="273"/>
    </row>
    <row r="893" spans="1:6" ht="15" customHeight="1" x14ac:dyDescent="0.25">
      <c r="A893" s="264" t="s">
        <v>22</v>
      </c>
      <c r="B893" s="264" t="s">
        <v>23</v>
      </c>
      <c r="C893" s="264" t="s">
        <v>24</v>
      </c>
      <c r="D893" s="264" t="s">
        <v>25</v>
      </c>
      <c r="E893" s="264" t="s">
        <v>26</v>
      </c>
      <c r="F893" s="264" t="s">
        <v>27</v>
      </c>
    </row>
    <row r="894" spans="1:6" ht="15" customHeight="1" x14ac:dyDescent="0.25">
      <c r="A894" s="264"/>
      <c r="B894" s="264"/>
      <c r="C894" s="264"/>
      <c r="D894" s="264"/>
      <c r="E894" s="264"/>
      <c r="F894" s="264"/>
    </row>
    <row r="895" spans="1:6" ht="15" customHeight="1" x14ac:dyDescent="0.25">
      <c r="A895" s="265">
        <v>1</v>
      </c>
      <c r="B895" s="263"/>
      <c r="C895" s="263"/>
      <c r="D895" s="263"/>
      <c r="E895" s="263"/>
      <c r="F895" s="263"/>
    </row>
    <row r="896" spans="1:6" ht="15" customHeight="1" x14ac:dyDescent="0.25">
      <c r="A896" s="265"/>
      <c r="B896" s="263"/>
      <c r="C896" s="263"/>
      <c r="D896" s="263"/>
      <c r="E896" s="263"/>
      <c r="F896" s="263"/>
    </row>
    <row r="897" spans="1:6" ht="15" customHeight="1" x14ac:dyDescent="0.25">
      <c r="A897" s="265">
        <v>2</v>
      </c>
      <c r="B897" s="263"/>
      <c r="C897" s="263"/>
      <c r="D897" s="263"/>
      <c r="E897" s="263"/>
      <c r="F897" s="263"/>
    </row>
    <row r="898" spans="1:6" ht="15" customHeight="1" x14ac:dyDescent="0.25">
      <c r="A898" s="265"/>
      <c r="B898" s="263"/>
      <c r="C898" s="263"/>
      <c r="D898" s="263"/>
      <c r="E898" s="263"/>
      <c r="F898" s="263"/>
    </row>
    <row r="899" spans="1:6" ht="15" customHeight="1" x14ac:dyDescent="0.25">
      <c r="A899" s="265">
        <v>3</v>
      </c>
      <c r="B899" s="263"/>
      <c r="C899" s="263"/>
      <c r="D899" s="263"/>
      <c r="E899" s="263"/>
      <c r="F899" s="263"/>
    </row>
    <row r="900" spans="1:6" ht="15" customHeight="1" x14ac:dyDescent="0.25">
      <c r="A900" s="265"/>
      <c r="B900" s="263"/>
      <c r="C900" s="263"/>
      <c r="D900" s="263"/>
      <c r="E900" s="263"/>
      <c r="F900" s="263"/>
    </row>
    <row r="901" spans="1:6" ht="15" customHeight="1" x14ac:dyDescent="0.25">
      <c r="A901" s="265">
        <v>4</v>
      </c>
      <c r="B901" s="263"/>
      <c r="C901" s="263"/>
      <c r="D901" s="263"/>
      <c r="E901" s="263"/>
      <c r="F901" s="263"/>
    </row>
    <row r="902" spans="1:6" ht="15" customHeight="1" x14ac:dyDescent="0.25">
      <c r="A902" s="265"/>
      <c r="B902" s="263"/>
      <c r="C902" s="263"/>
      <c r="D902" s="263"/>
      <c r="E902" s="263"/>
      <c r="F902" s="263"/>
    </row>
    <row r="903" spans="1:6" ht="15" customHeight="1" x14ac:dyDescent="0.25">
      <c r="A903" s="265">
        <v>5</v>
      </c>
      <c r="B903" s="263"/>
      <c r="C903" s="263"/>
      <c r="D903" s="263"/>
      <c r="E903" s="263"/>
      <c r="F903" s="263"/>
    </row>
    <row r="904" spans="1:6" ht="15" customHeight="1" x14ac:dyDescent="0.25">
      <c r="A904" s="265"/>
      <c r="B904" s="263"/>
      <c r="C904" s="263"/>
      <c r="D904" s="263"/>
      <c r="E904" s="263"/>
      <c r="F904" s="263"/>
    </row>
    <row r="905" spans="1:6" ht="15" customHeight="1" x14ac:dyDescent="0.25">
      <c r="A905" s="265">
        <v>6</v>
      </c>
      <c r="B905" s="263"/>
      <c r="C905" s="263"/>
      <c r="D905" s="263"/>
      <c r="E905" s="263"/>
      <c r="F905" s="263"/>
    </row>
    <row r="906" spans="1:6" ht="15" customHeight="1" x14ac:dyDescent="0.25">
      <c r="A906" s="265"/>
      <c r="B906" s="263"/>
      <c r="C906" s="263"/>
      <c r="D906" s="263"/>
      <c r="E906" s="263"/>
      <c r="F906" s="263"/>
    </row>
    <row r="907" spans="1:6" ht="15" customHeight="1" x14ac:dyDescent="0.25">
      <c r="A907" s="265">
        <v>7</v>
      </c>
      <c r="B907" s="263"/>
      <c r="C907" s="263"/>
      <c r="D907" s="263"/>
      <c r="E907" s="263"/>
      <c r="F907" s="263"/>
    </row>
    <row r="908" spans="1:6" ht="15" customHeight="1" x14ac:dyDescent="0.25">
      <c r="A908" s="265"/>
      <c r="B908" s="263"/>
      <c r="C908" s="263"/>
      <c r="D908" s="263"/>
      <c r="E908" s="263"/>
      <c r="F908" s="263"/>
    </row>
    <row r="909" spans="1:6" ht="15" customHeight="1" x14ac:dyDescent="0.25">
      <c r="A909" s="265">
        <v>8</v>
      </c>
      <c r="B909" s="263"/>
      <c r="C909" s="263"/>
      <c r="D909" s="263"/>
      <c r="E909" s="263"/>
      <c r="F909" s="263"/>
    </row>
    <row r="910" spans="1:6" ht="15" customHeight="1" x14ac:dyDescent="0.25">
      <c r="A910" s="265"/>
      <c r="B910" s="263"/>
      <c r="C910" s="263"/>
      <c r="D910" s="263"/>
      <c r="E910" s="263"/>
      <c r="F910" s="263"/>
    </row>
    <row r="911" spans="1:6" ht="15" customHeight="1" x14ac:dyDescent="0.25">
      <c r="A911" s="265">
        <v>9</v>
      </c>
      <c r="B911" s="263"/>
      <c r="C911" s="263"/>
      <c r="D911" s="263"/>
      <c r="E911" s="263"/>
      <c r="F911" s="263"/>
    </row>
    <row r="912" spans="1:6" ht="15" customHeight="1" x14ac:dyDescent="0.25">
      <c r="A912" s="265"/>
      <c r="B912" s="263"/>
      <c r="C912" s="263"/>
      <c r="D912" s="263"/>
      <c r="E912" s="263"/>
      <c r="F912" s="263"/>
    </row>
    <row r="913" spans="1:6" ht="15" customHeight="1" x14ac:dyDescent="0.25">
      <c r="A913" s="265">
        <v>10</v>
      </c>
      <c r="B913" s="263"/>
      <c r="C913" s="263"/>
      <c r="D913" s="263"/>
      <c r="E913" s="263"/>
      <c r="F913" s="263"/>
    </row>
    <row r="914" spans="1:6" ht="15" customHeight="1" x14ac:dyDescent="0.25">
      <c r="A914" s="265"/>
      <c r="B914" s="263"/>
      <c r="C914" s="263"/>
      <c r="D914" s="263"/>
      <c r="E914" s="263"/>
      <c r="F914" s="263"/>
    </row>
    <row r="915" spans="1:6" ht="15" customHeight="1" x14ac:dyDescent="0.25">
      <c r="A915" s="265">
        <v>11</v>
      </c>
      <c r="B915" s="263"/>
      <c r="C915" s="263"/>
      <c r="D915" s="263"/>
      <c r="E915" s="263"/>
      <c r="F915" s="263"/>
    </row>
    <row r="916" spans="1:6" ht="15" customHeight="1" x14ac:dyDescent="0.25">
      <c r="A916" s="265"/>
      <c r="B916" s="263"/>
      <c r="C916" s="263"/>
      <c r="D916" s="263"/>
      <c r="E916" s="263"/>
      <c r="F916" s="263"/>
    </row>
    <row r="917" spans="1:6" ht="15" customHeight="1" x14ac:dyDescent="0.25">
      <c r="A917" s="265">
        <v>12</v>
      </c>
      <c r="B917" s="263"/>
      <c r="C917" s="263"/>
      <c r="D917" s="263"/>
      <c r="E917" s="263"/>
      <c r="F917" s="263"/>
    </row>
    <row r="918" spans="1:6" ht="15" customHeight="1" x14ac:dyDescent="0.25">
      <c r="A918" s="265"/>
      <c r="B918" s="263"/>
      <c r="C918" s="263"/>
      <c r="D918" s="263"/>
      <c r="E918" s="263"/>
      <c r="F918" s="263"/>
    </row>
    <row r="919" spans="1:6" ht="15" customHeight="1" x14ac:dyDescent="0.25">
      <c r="A919" s="265">
        <v>13</v>
      </c>
      <c r="B919" s="263"/>
      <c r="C919" s="263"/>
      <c r="D919" s="263"/>
      <c r="E919" s="263"/>
      <c r="F919" s="263"/>
    </row>
    <row r="920" spans="1:6" ht="15" customHeight="1" x14ac:dyDescent="0.25">
      <c r="A920" s="265"/>
      <c r="B920" s="263"/>
      <c r="C920" s="263"/>
      <c r="D920" s="263"/>
      <c r="E920" s="263"/>
      <c r="F920" s="263"/>
    </row>
    <row r="921" spans="1:6" ht="15" customHeight="1" x14ac:dyDescent="0.25">
      <c r="A921" s="265">
        <v>14</v>
      </c>
      <c r="B921" s="263"/>
      <c r="C921" s="263"/>
      <c r="D921" s="263"/>
      <c r="E921" s="263"/>
      <c r="F921" s="263"/>
    </row>
    <row r="922" spans="1:6" ht="15" customHeight="1" x14ac:dyDescent="0.25">
      <c r="A922" s="265"/>
      <c r="B922" s="263"/>
      <c r="C922" s="263"/>
      <c r="D922" s="263"/>
      <c r="E922" s="263"/>
      <c r="F922" s="263"/>
    </row>
    <row r="923" spans="1:6" ht="15" customHeight="1" x14ac:dyDescent="0.25">
      <c r="A923" s="265">
        <v>15</v>
      </c>
      <c r="B923" s="263"/>
      <c r="C923" s="263"/>
      <c r="D923" s="263"/>
      <c r="E923" s="263"/>
      <c r="F923" s="263"/>
    </row>
    <row r="924" spans="1:6" ht="15" customHeight="1" x14ac:dyDescent="0.25">
      <c r="A924" s="265"/>
      <c r="B924" s="263"/>
      <c r="C924" s="263"/>
      <c r="D924" s="263"/>
      <c r="E924" s="263"/>
      <c r="F924" s="263"/>
    </row>
    <row r="925" spans="1:6" ht="15" customHeight="1" x14ac:dyDescent="0.25">
      <c r="A925" s="265">
        <v>16</v>
      </c>
      <c r="B925" s="263"/>
      <c r="C925" s="263"/>
      <c r="D925" s="263"/>
      <c r="E925" s="263"/>
      <c r="F925" s="263"/>
    </row>
    <row r="926" spans="1:6" ht="15" customHeight="1" x14ac:dyDescent="0.25">
      <c r="A926" s="265"/>
      <c r="B926" s="263"/>
      <c r="C926" s="263"/>
      <c r="D926" s="263"/>
      <c r="E926" s="263"/>
      <c r="F926" s="263"/>
    </row>
    <row r="927" spans="1:6" ht="15" customHeight="1" x14ac:dyDescent="0.25">
      <c r="A927" s="265">
        <v>17</v>
      </c>
      <c r="B927" s="263"/>
      <c r="C927" s="263"/>
      <c r="D927" s="263"/>
      <c r="E927" s="263"/>
      <c r="F927" s="263"/>
    </row>
    <row r="928" spans="1:6" ht="15" customHeight="1" x14ac:dyDescent="0.25">
      <c r="A928" s="265"/>
      <c r="B928" s="263"/>
      <c r="C928" s="263"/>
      <c r="D928" s="263"/>
      <c r="E928" s="263"/>
      <c r="F928" s="263"/>
    </row>
    <row r="929" spans="1:6" ht="15" customHeight="1" x14ac:dyDescent="0.25">
      <c r="A929" s="265">
        <v>18</v>
      </c>
      <c r="B929" s="263"/>
      <c r="C929" s="263"/>
      <c r="D929" s="263"/>
      <c r="E929" s="263"/>
      <c r="F929" s="263"/>
    </row>
    <row r="930" spans="1:6" ht="15" customHeight="1" x14ac:dyDescent="0.25">
      <c r="A930" s="265"/>
      <c r="B930" s="263"/>
      <c r="C930" s="263"/>
      <c r="D930" s="263"/>
      <c r="E930" s="263"/>
      <c r="F930" s="263"/>
    </row>
    <row r="931" spans="1:6" ht="15" customHeight="1" x14ac:dyDescent="0.25">
      <c r="A931" s="265">
        <v>19</v>
      </c>
      <c r="B931" s="263"/>
      <c r="C931" s="263"/>
      <c r="D931" s="263"/>
      <c r="E931" s="263"/>
      <c r="F931" s="263"/>
    </row>
    <row r="932" spans="1:6" ht="15" customHeight="1" x14ac:dyDescent="0.25">
      <c r="A932" s="265"/>
      <c r="B932" s="263"/>
      <c r="C932" s="263"/>
      <c r="D932" s="263"/>
      <c r="E932" s="263"/>
      <c r="F932" s="263"/>
    </row>
    <row r="933" spans="1:6" ht="15" customHeight="1" x14ac:dyDescent="0.25">
      <c r="A933" s="265">
        <v>20</v>
      </c>
      <c r="B933" s="263"/>
      <c r="C933" s="263"/>
      <c r="D933" s="263"/>
      <c r="E933" s="263"/>
      <c r="F933" s="263"/>
    </row>
    <row r="934" spans="1:6" ht="15" customHeight="1" x14ac:dyDescent="0.25">
      <c r="A934" s="265"/>
      <c r="B934" s="263"/>
      <c r="C934" s="263"/>
      <c r="D934" s="263"/>
      <c r="E934" s="263"/>
      <c r="F934" s="263"/>
    </row>
    <row r="935" spans="1:6" ht="15" customHeight="1" x14ac:dyDescent="0.25">
      <c r="A935" s="127"/>
      <c r="B935" s="9"/>
      <c r="C935" s="9"/>
      <c r="D935" s="9"/>
      <c r="E935" s="9"/>
      <c r="F935" s="9"/>
    </row>
    <row r="936" spans="1:6" ht="15" customHeight="1" x14ac:dyDescent="0.25">
      <c r="A936" s="127"/>
      <c r="B936" s="9"/>
      <c r="C936" s="9"/>
      <c r="D936" s="9"/>
      <c r="E936" s="126" t="s">
        <v>18</v>
      </c>
      <c r="F936" s="9"/>
    </row>
    <row r="937" spans="1:6" ht="15" customHeight="1" x14ac:dyDescent="0.3">
      <c r="A937" s="266" t="str">
        <f>IF(ISTEXT('Organizacija natjecanja'!$F$2)=TRUE,'Organizacija natjecanja'!$F$2,"")</f>
        <v>1.KOLO KUP SSRDMŽ LOV ŠARANA 2025</v>
      </c>
      <c r="B937" s="266"/>
      <c r="C937" s="266"/>
      <c r="D937" s="266"/>
      <c r="E937" s="266"/>
      <c r="F937" s="266"/>
    </row>
    <row r="938" spans="1:6" ht="15" customHeight="1" x14ac:dyDescent="0.25">
      <c r="A938" s="267" t="str">
        <f>IF(ISTEXT('Organizacija natjecanja'!$F$5)=TRUE,'Organizacija natjecanja'!$F$5,"")</f>
        <v>Goričan 11-13.4.2025</v>
      </c>
      <c r="B938" s="267"/>
      <c r="C938" s="267"/>
      <c r="D938" s="267"/>
      <c r="E938" s="267"/>
      <c r="F938" s="267"/>
    </row>
    <row r="939" spans="1:6" ht="15" customHeight="1" x14ac:dyDescent="0.25">
      <c r="A939" s="127"/>
      <c r="B939" s="127"/>
      <c r="C939" s="127"/>
      <c r="D939" s="127"/>
      <c r="E939" s="9"/>
      <c r="F939" s="127"/>
    </row>
    <row r="940" spans="1:6" ht="15" customHeight="1" x14ac:dyDescent="0.25">
      <c r="A940" s="268" t="s">
        <v>19</v>
      </c>
      <c r="B940" s="268"/>
      <c r="C940" s="268"/>
      <c r="D940" s="268"/>
      <c r="E940" s="268"/>
      <c r="F940" s="268"/>
    </row>
    <row r="941" spans="1:6" ht="15" customHeight="1" x14ac:dyDescent="0.25">
      <c r="A941" s="128"/>
      <c r="B941" s="128"/>
      <c r="C941" s="128"/>
      <c r="D941" s="128"/>
      <c r="E941" s="128"/>
      <c r="F941" s="128"/>
    </row>
    <row r="942" spans="1:6" ht="15" customHeight="1" x14ac:dyDescent="0.25">
      <c r="A942" s="269" t="str">
        <f>IF(ISTEXT('Prijava i izvlačenje brojeva'!$C$19)=TRUE,'Prijava i izvlačenje brojeva'!$C$19,"")</f>
        <v/>
      </c>
      <c r="B942" s="269"/>
      <c r="C942" s="269"/>
      <c r="D942" s="269"/>
      <c r="E942" s="129" t="s">
        <v>20</v>
      </c>
      <c r="F942" s="129" t="s">
        <v>21</v>
      </c>
    </row>
    <row r="943" spans="1:6" ht="15" customHeight="1" x14ac:dyDescent="0.25">
      <c r="A943" s="269"/>
      <c r="B943" s="269"/>
      <c r="C943" s="269"/>
      <c r="D943" s="269"/>
      <c r="E943" s="270" t="str">
        <f>IF(ISNUMBER('Prijava i izvlačenje brojeva'!$A$19)=TRUE,'Prijava i izvlačenje brojeva'!$A$19,"")</f>
        <v/>
      </c>
      <c r="F943" s="272"/>
    </row>
    <row r="944" spans="1:6" ht="15" customHeight="1" x14ac:dyDescent="0.25">
      <c r="A944" s="269" t="str">
        <f>IF(ISTEXT('Prijava i izvlačenje brojeva'!C19)=TRUE,VLOOKUP('Startne liste'!A942,'Prijava i izvlačenje brojeva'!$C$2:$F$26,2,FALSE),"")</f>
        <v/>
      </c>
      <c r="B944" s="269"/>
      <c r="C944" s="269"/>
      <c r="D944" s="269"/>
      <c r="E944" s="271"/>
      <c r="F944" s="273"/>
    </row>
    <row r="945" spans="1:6" ht="15" customHeight="1" x14ac:dyDescent="0.25">
      <c r="A945" s="269"/>
      <c r="B945" s="269"/>
      <c r="C945" s="269"/>
      <c r="D945" s="269"/>
      <c r="E945" s="271"/>
      <c r="F945" s="273"/>
    </row>
    <row r="946" spans="1:6" ht="15" customHeight="1" x14ac:dyDescent="0.25">
      <c r="A946" s="269" t="str">
        <f>IF(ISTEXT('Prijava i izvlačenje brojeva'!C19)=TRUE,VLOOKUP('Startne liste'!A942,'Prijava i izvlačenje brojeva'!$C$2:$F$26,3,FALSE),"")</f>
        <v/>
      </c>
      <c r="B946" s="269"/>
      <c r="C946" s="269"/>
      <c r="D946" s="269"/>
      <c r="E946" s="271"/>
      <c r="F946" s="273"/>
    </row>
    <row r="947" spans="1:6" ht="15" customHeight="1" x14ac:dyDescent="0.25">
      <c r="A947" s="269"/>
      <c r="B947" s="269"/>
      <c r="C947" s="269"/>
      <c r="D947" s="269"/>
      <c r="E947" s="271"/>
      <c r="F947" s="273"/>
    </row>
    <row r="948" spans="1:6" ht="15" customHeight="1" x14ac:dyDescent="0.25">
      <c r="A948" s="264" t="s">
        <v>22</v>
      </c>
      <c r="B948" s="264" t="s">
        <v>23</v>
      </c>
      <c r="C948" s="264" t="s">
        <v>24</v>
      </c>
      <c r="D948" s="264" t="s">
        <v>25</v>
      </c>
      <c r="E948" s="264" t="s">
        <v>26</v>
      </c>
      <c r="F948" s="264" t="s">
        <v>27</v>
      </c>
    </row>
    <row r="949" spans="1:6" ht="15" customHeight="1" x14ac:dyDescent="0.25">
      <c r="A949" s="264"/>
      <c r="B949" s="264"/>
      <c r="C949" s="264"/>
      <c r="D949" s="264"/>
      <c r="E949" s="264"/>
      <c r="F949" s="264"/>
    </row>
    <row r="950" spans="1:6" ht="15" customHeight="1" x14ac:dyDescent="0.25">
      <c r="A950" s="265">
        <v>1</v>
      </c>
      <c r="B950" s="263"/>
      <c r="C950" s="263"/>
      <c r="D950" s="263"/>
      <c r="E950" s="263"/>
      <c r="F950" s="263"/>
    </row>
    <row r="951" spans="1:6" ht="15" customHeight="1" x14ac:dyDescent="0.25">
      <c r="A951" s="265"/>
      <c r="B951" s="263"/>
      <c r="C951" s="263"/>
      <c r="D951" s="263"/>
      <c r="E951" s="263"/>
      <c r="F951" s="263"/>
    </row>
    <row r="952" spans="1:6" ht="15" customHeight="1" x14ac:dyDescent="0.25">
      <c r="A952" s="265">
        <v>2</v>
      </c>
      <c r="B952" s="263"/>
      <c r="C952" s="263"/>
      <c r="D952" s="263"/>
      <c r="E952" s="263"/>
      <c r="F952" s="263"/>
    </row>
    <row r="953" spans="1:6" ht="15" customHeight="1" x14ac:dyDescent="0.25">
      <c r="A953" s="265"/>
      <c r="B953" s="263"/>
      <c r="C953" s="263"/>
      <c r="D953" s="263"/>
      <c r="E953" s="263"/>
      <c r="F953" s="263"/>
    </row>
    <row r="954" spans="1:6" ht="15" customHeight="1" x14ac:dyDescent="0.25">
      <c r="A954" s="265">
        <v>3</v>
      </c>
      <c r="B954" s="263"/>
      <c r="C954" s="263"/>
      <c r="D954" s="263"/>
      <c r="E954" s="263"/>
      <c r="F954" s="263"/>
    </row>
    <row r="955" spans="1:6" ht="15" customHeight="1" x14ac:dyDescent="0.25">
      <c r="A955" s="265"/>
      <c r="B955" s="263"/>
      <c r="C955" s="263"/>
      <c r="D955" s="263"/>
      <c r="E955" s="263"/>
      <c r="F955" s="263"/>
    </row>
    <row r="956" spans="1:6" ht="15" customHeight="1" x14ac:dyDescent="0.25">
      <c r="A956" s="265">
        <v>4</v>
      </c>
      <c r="B956" s="263"/>
      <c r="C956" s="263"/>
      <c r="D956" s="263"/>
      <c r="E956" s="263"/>
      <c r="F956" s="263"/>
    </row>
    <row r="957" spans="1:6" ht="15" customHeight="1" x14ac:dyDescent="0.25">
      <c r="A957" s="265"/>
      <c r="B957" s="263"/>
      <c r="C957" s="263"/>
      <c r="D957" s="263"/>
      <c r="E957" s="263"/>
      <c r="F957" s="263"/>
    </row>
    <row r="958" spans="1:6" ht="15" customHeight="1" x14ac:dyDescent="0.25">
      <c r="A958" s="265">
        <v>5</v>
      </c>
      <c r="B958" s="263"/>
      <c r="C958" s="263"/>
      <c r="D958" s="263"/>
      <c r="E958" s="263"/>
      <c r="F958" s="263"/>
    </row>
    <row r="959" spans="1:6" ht="15" customHeight="1" x14ac:dyDescent="0.25">
      <c r="A959" s="265"/>
      <c r="B959" s="263"/>
      <c r="C959" s="263"/>
      <c r="D959" s="263"/>
      <c r="E959" s="263"/>
      <c r="F959" s="263"/>
    </row>
    <row r="960" spans="1:6" ht="15" customHeight="1" x14ac:dyDescent="0.25">
      <c r="A960" s="265">
        <v>6</v>
      </c>
      <c r="B960" s="263"/>
      <c r="C960" s="263"/>
      <c r="D960" s="263"/>
      <c r="E960" s="263"/>
      <c r="F960" s="263"/>
    </row>
    <row r="961" spans="1:6" ht="15" customHeight="1" x14ac:dyDescent="0.25">
      <c r="A961" s="265"/>
      <c r="B961" s="263"/>
      <c r="C961" s="263"/>
      <c r="D961" s="263"/>
      <c r="E961" s="263"/>
      <c r="F961" s="263"/>
    </row>
    <row r="962" spans="1:6" ht="15" customHeight="1" x14ac:dyDescent="0.25">
      <c r="A962" s="265">
        <v>7</v>
      </c>
      <c r="B962" s="263"/>
      <c r="C962" s="263"/>
      <c r="D962" s="263"/>
      <c r="E962" s="263"/>
      <c r="F962" s="263"/>
    </row>
    <row r="963" spans="1:6" ht="15" customHeight="1" x14ac:dyDescent="0.25">
      <c r="A963" s="265"/>
      <c r="B963" s="263"/>
      <c r="C963" s="263"/>
      <c r="D963" s="263"/>
      <c r="E963" s="263"/>
      <c r="F963" s="263"/>
    </row>
    <row r="964" spans="1:6" ht="15" customHeight="1" x14ac:dyDescent="0.25">
      <c r="A964" s="265">
        <v>8</v>
      </c>
      <c r="B964" s="263"/>
      <c r="C964" s="263"/>
      <c r="D964" s="263"/>
      <c r="E964" s="263"/>
      <c r="F964" s="263"/>
    </row>
    <row r="965" spans="1:6" ht="15" customHeight="1" x14ac:dyDescent="0.25">
      <c r="A965" s="265"/>
      <c r="B965" s="263"/>
      <c r="C965" s="263"/>
      <c r="D965" s="263"/>
      <c r="E965" s="263"/>
      <c r="F965" s="263"/>
    </row>
    <row r="966" spans="1:6" ht="15" customHeight="1" x14ac:dyDescent="0.25">
      <c r="A966" s="265">
        <v>9</v>
      </c>
      <c r="B966" s="263"/>
      <c r="C966" s="263"/>
      <c r="D966" s="263"/>
      <c r="E966" s="263"/>
      <c r="F966" s="263"/>
    </row>
    <row r="967" spans="1:6" ht="15" customHeight="1" x14ac:dyDescent="0.25">
      <c r="A967" s="265"/>
      <c r="B967" s="263"/>
      <c r="C967" s="263"/>
      <c r="D967" s="263"/>
      <c r="E967" s="263"/>
      <c r="F967" s="263"/>
    </row>
    <row r="968" spans="1:6" ht="15" customHeight="1" x14ac:dyDescent="0.25">
      <c r="A968" s="265">
        <v>10</v>
      </c>
      <c r="B968" s="263"/>
      <c r="C968" s="263"/>
      <c r="D968" s="263"/>
      <c r="E968" s="263"/>
      <c r="F968" s="263"/>
    </row>
    <row r="969" spans="1:6" ht="15" customHeight="1" x14ac:dyDescent="0.25">
      <c r="A969" s="265"/>
      <c r="B969" s="263"/>
      <c r="C969" s="263"/>
      <c r="D969" s="263"/>
      <c r="E969" s="263"/>
      <c r="F969" s="263"/>
    </row>
    <row r="970" spans="1:6" ht="15" customHeight="1" x14ac:dyDescent="0.25">
      <c r="A970" s="265">
        <v>11</v>
      </c>
      <c r="B970" s="263"/>
      <c r="C970" s="263"/>
      <c r="D970" s="263"/>
      <c r="E970" s="263"/>
      <c r="F970" s="263"/>
    </row>
    <row r="971" spans="1:6" ht="15" customHeight="1" x14ac:dyDescent="0.25">
      <c r="A971" s="265"/>
      <c r="B971" s="263"/>
      <c r="C971" s="263"/>
      <c r="D971" s="263"/>
      <c r="E971" s="263"/>
      <c r="F971" s="263"/>
    </row>
    <row r="972" spans="1:6" ht="15" customHeight="1" x14ac:dyDescent="0.25">
      <c r="A972" s="265">
        <v>12</v>
      </c>
      <c r="B972" s="263"/>
      <c r="C972" s="263"/>
      <c r="D972" s="263"/>
      <c r="E972" s="263"/>
      <c r="F972" s="263"/>
    </row>
    <row r="973" spans="1:6" ht="15" customHeight="1" x14ac:dyDescent="0.25">
      <c r="A973" s="265"/>
      <c r="B973" s="263"/>
      <c r="C973" s="263"/>
      <c r="D973" s="263"/>
      <c r="E973" s="263"/>
      <c r="F973" s="263"/>
    </row>
    <row r="974" spans="1:6" ht="15" customHeight="1" x14ac:dyDescent="0.25">
      <c r="A974" s="265">
        <v>13</v>
      </c>
      <c r="B974" s="263"/>
      <c r="C974" s="263"/>
      <c r="D974" s="263"/>
      <c r="E974" s="263"/>
      <c r="F974" s="263"/>
    </row>
    <row r="975" spans="1:6" ht="15" customHeight="1" x14ac:dyDescent="0.25">
      <c r="A975" s="265"/>
      <c r="B975" s="263"/>
      <c r="C975" s="263"/>
      <c r="D975" s="263"/>
      <c r="E975" s="263"/>
      <c r="F975" s="263"/>
    </row>
    <row r="976" spans="1:6" ht="15" customHeight="1" x14ac:dyDescent="0.25">
      <c r="A976" s="265">
        <v>14</v>
      </c>
      <c r="B976" s="263"/>
      <c r="C976" s="263"/>
      <c r="D976" s="263"/>
      <c r="E976" s="263"/>
      <c r="F976" s="263"/>
    </row>
    <row r="977" spans="1:6" ht="15" customHeight="1" x14ac:dyDescent="0.25">
      <c r="A977" s="265"/>
      <c r="B977" s="263"/>
      <c r="C977" s="263"/>
      <c r="D977" s="263"/>
      <c r="E977" s="263"/>
      <c r="F977" s="263"/>
    </row>
    <row r="978" spans="1:6" ht="15" customHeight="1" x14ac:dyDescent="0.25">
      <c r="A978" s="265">
        <v>15</v>
      </c>
      <c r="B978" s="263"/>
      <c r="C978" s="263"/>
      <c r="D978" s="263"/>
      <c r="E978" s="263"/>
      <c r="F978" s="263"/>
    </row>
    <row r="979" spans="1:6" ht="15" customHeight="1" x14ac:dyDescent="0.25">
      <c r="A979" s="265"/>
      <c r="B979" s="263"/>
      <c r="C979" s="263"/>
      <c r="D979" s="263"/>
      <c r="E979" s="263"/>
      <c r="F979" s="263"/>
    </row>
    <row r="980" spans="1:6" ht="15" customHeight="1" x14ac:dyDescent="0.25">
      <c r="A980" s="265">
        <v>16</v>
      </c>
      <c r="B980" s="263"/>
      <c r="C980" s="263"/>
      <c r="D980" s="263"/>
      <c r="E980" s="263"/>
      <c r="F980" s="263"/>
    </row>
    <row r="981" spans="1:6" ht="15" customHeight="1" x14ac:dyDescent="0.25">
      <c r="A981" s="265"/>
      <c r="B981" s="263"/>
      <c r="C981" s="263"/>
      <c r="D981" s="263"/>
      <c r="E981" s="263"/>
      <c r="F981" s="263"/>
    </row>
    <row r="982" spans="1:6" ht="15" customHeight="1" x14ac:dyDescent="0.25">
      <c r="A982" s="265">
        <v>17</v>
      </c>
      <c r="B982" s="263"/>
      <c r="C982" s="263"/>
      <c r="D982" s="263"/>
      <c r="E982" s="263"/>
      <c r="F982" s="263"/>
    </row>
    <row r="983" spans="1:6" ht="15" customHeight="1" x14ac:dyDescent="0.25">
      <c r="A983" s="265"/>
      <c r="B983" s="263"/>
      <c r="C983" s="263"/>
      <c r="D983" s="263"/>
      <c r="E983" s="263"/>
      <c r="F983" s="263"/>
    </row>
    <row r="984" spans="1:6" ht="15" customHeight="1" x14ac:dyDescent="0.25">
      <c r="A984" s="265">
        <v>18</v>
      </c>
      <c r="B984" s="263"/>
      <c r="C984" s="263"/>
      <c r="D984" s="263"/>
      <c r="E984" s="263"/>
      <c r="F984" s="263"/>
    </row>
    <row r="985" spans="1:6" ht="15" customHeight="1" x14ac:dyDescent="0.25">
      <c r="A985" s="265"/>
      <c r="B985" s="263"/>
      <c r="C985" s="263"/>
      <c r="D985" s="263"/>
      <c r="E985" s="263"/>
      <c r="F985" s="263"/>
    </row>
    <row r="986" spans="1:6" ht="15" customHeight="1" x14ac:dyDescent="0.25">
      <c r="A986" s="265">
        <v>19</v>
      </c>
      <c r="B986" s="263"/>
      <c r="C986" s="263"/>
      <c r="D986" s="263"/>
      <c r="E986" s="263"/>
      <c r="F986" s="263"/>
    </row>
    <row r="987" spans="1:6" ht="15" customHeight="1" x14ac:dyDescent="0.25">
      <c r="A987" s="265"/>
      <c r="B987" s="263"/>
      <c r="C987" s="263"/>
      <c r="D987" s="263"/>
      <c r="E987" s="263"/>
      <c r="F987" s="263"/>
    </row>
    <row r="988" spans="1:6" ht="15" customHeight="1" x14ac:dyDescent="0.25">
      <c r="A988" s="265">
        <v>20</v>
      </c>
      <c r="B988" s="263"/>
      <c r="C988" s="263"/>
      <c r="D988" s="263"/>
      <c r="E988" s="263"/>
      <c r="F988" s="263"/>
    </row>
    <row r="989" spans="1:6" ht="15" customHeight="1" x14ac:dyDescent="0.25">
      <c r="A989" s="265"/>
      <c r="B989" s="263"/>
      <c r="C989" s="263"/>
      <c r="D989" s="263"/>
      <c r="E989" s="263"/>
      <c r="F989" s="263"/>
    </row>
  </sheetData>
  <sheetProtection password="C7E2" sheet="1"/>
  <mergeCells count="2412">
    <mergeCell ref="A988:A989"/>
    <mergeCell ref="B988:B989"/>
    <mergeCell ref="C988:C989"/>
    <mergeCell ref="D988:D989"/>
    <mergeCell ref="E988:E989"/>
    <mergeCell ref="F988:F989"/>
    <mergeCell ref="A986:A987"/>
    <mergeCell ref="B986:B987"/>
    <mergeCell ref="C986:C987"/>
    <mergeCell ref="D986:D987"/>
    <mergeCell ref="E986:E987"/>
    <mergeCell ref="F986:F987"/>
    <mergeCell ref="A984:A985"/>
    <mergeCell ref="B984:B985"/>
    <mergeCell ref="C984:C985"/>
    <mergeCell ref="D984:D985"/>
    <mergeCell ref="E984:E985"/>
    <mergeCell ref="F984:F985"/>
    <mergeCell ref="A982:A983"/>
    <mergeCell ref="B982:B983"/>
    <mergeCell ref="C982:C983"/>
    <mergeCell ref="D982:D983"/>
    <mergeCell ref="E982:E983"/>
    <mergeCell ref="F982:F983"/>
    <mergeCell ref="A980:A981"/>
    <mergeCell ref="B980:B981"/>
    <mergeCell ref="C980:C981"/>
    <mergeCell ref="D980:D981"/>
    <mergeCell ref="E980:E981"/>
    <mergeCell ref="F980:F981"/>
    <mergeCell ref="A978:A979"/>
    <mergeCell ref="B978:B979"/>
    <mergeCell ref="C978:C979"/>
    <mergeCell ref="D978:D979"/>
    <mergeCell ref="E978:E979"/>
    <mergeCell ref="F978:F979"/>
    <mergeCell ref="A976:A977"/>
    <mergeCell ref="B976:B977"/>
    <mergeCell ref="C976:C977"/>
    <mergeCell ref="D976:D977"/>
    <mergeCell ref="E976:E977"/>
    <mergeCell ref="F976:F977"/>
    <mergeCell ref="A974:A975"/>
    <mergeCell ref="B974:B975"/>
    <mergeCell ref="C974:C975"/>
    <mergeCell ref="D974:D975"/>
    <mergeCell ref="E974:E975"/>
    <mergeCell ref="F974:F975"/>
    <mergeCell ref="A972:A973"/>
    <mergeCell ref="B972:B973"/>
    <mergeCell ref="C972:C973"/>
    <mergeCell ref="D972:D973"/>
    <mergeCell ref="E972:E973"/>
    <mergeCell ref="F972:F973"/>
    <mergeCell ref="A970:A971"/>
    <mergeCell ref="B970:B971"/>
    <mergeCell ref="C970:C971"/>
    <mergeCell ref="D970:D971"/>
    <mergeCell ref="E970:E971"/>
    <mergeCell ref="F970:F971"/>
    <mergeCell ref="A968:A969"/>
    <mergeCell ref="B968:B969"/>
    <mergeCell ref="C968:C969"/>
    <mergeCell ref="D968:D969"/>
    <mergeCell ref="E968:E969"/>
    <mergeCell ref="F968:F969"/>
    <mergeCell ref="A966:A967"/>
    <mergeCell ref="B966:B967"/>
    <mergeCell ref="C966:C967"/>
    <mergeCell ref="D966:D967"/>
    <mergeCell ref="E966:E967"/>
    <mergeCell ref="F966:F967"/>
    <mergeCell ref="A964:A965"/>
    <mergeCell ref="B964:B965"/>
    <mergeCell ref="C964:C965"/>
    <mergeCell ref="D964:D965"/>
    <mergeCell ref="E964:E965"/>
    <mergeCell ref="F964:F965"/>
    <mergeCell ref="A962:A963"/>
    <mergeCell ref="B962:B963"/>
    <mergeCell ref="C962:C963"/>
    <mergeCell ref="D962:D963"/>
    <mergeCell ref="E962:E963"/>
    <mergeCell ref="F962:F963"/>
    <mergeCell ref="A960:A961"/>
    <mergeCell ref="B960:B961"/>
    <mergeCell ref="C960:C961"/>
    <mergeCell ref="D960:D961"/>
    <mergeCell ref="E960:E961"/>
    <mergeCell ref="F960:F961"/>
    <mergeCell ref="A958:A959"/>
    <mergeCell ref="B958:B959"/>
    <mergeCell ref="C958:C959"/>
    <mergeCell ref="D958:D959"/>
    <mergeCell ref="E958:E959"/>
    <mergeCell ref="F958:F959"/>
    <mergeCell ref="A956:A957"/>
    <mergeCell ref="B956:B957"/>
    <mergeCell ref="C956:C957"/>
    <mergeCell ref="D956:D957"/>
    <mergeCell ref="E956:E957"/>
    <mergeCell ref="F956:F957"/>
    <mergeCell ref="A954:A955"/>
    <mergeCell ref="B954:B955"/>
    <mergeCell ref="C954:C955"/>
    <mergeCell ref="D954:D955"/>
    <mergeCell ref="E954:E955"/>
    <mergeCell ref="F954:F955"/>
    <mergeCell ref="A952:A953"/>
    <mergeCell ref="B952:B953"/>
    <mergeCell ref="C952:C953"/>
    <mergeCell ref="D952:D953"/>
    <mergeCell ref="E952:E953"/>
    <mergeCell ref="F952:F953"/>
    <mergeCell ref="A950:A951"/>
    <mergeCell ref="B950:B951"/>
    <mergeCell ref="C950:C951"/>
    <mergeCell ref="D950:D951"/>
    <mergeCell ref="E950:E951"/>
    <mergeCell ref="F950:F951"/>
    <mergeCell ref="A948:A949"/>
    <mergeCell ref="B948:B949"/>
    <mergeCell ref="C948:C949"/>
    <mergeCell ref="D948:D949"/>
    <mergeCell ref="E948:E949"/>
    <mergeCell ref="F948:F949"/>
    <mergeCell ref="A937:F937"/>
    <mergeCell ref="A938:F938"/>
    <mergeCell ref="A940:F940"/>
    <mergeCell ref="A942:D943"/>
    <mergeCell ref="E943:E947"/>
    <mergeCell ref="F943:F947"/>
    <mergeCell ref="A944:D945"/>
    <mergeCell ref="A946:D947"/>
    <mergeCell ref="A933:A934"/>
    <mergeCell ref="B933:B934"/>
    <mergeCell ref="C933:C934"/>
    <mergeCell ref="D933:D934"/>
    <mergeCell ref="E933:E934"/>
    <mergeCell ref="F933:F934"/>
    <mergeCell ref="A931:A932"/>
    <mergeCell ref="B931:B932"/>
    <mergeCell ref="C931:C932"/>
    <mergeCell ref="D931:D932"/>
    <mergeCell ref="E931:E932"/>
    <mergeCell ref="F931:F932"/>
    <mergeCell ref="A929:A930"/>
    <mergeCell ref="B929:B930"/>
    <mergeCell ref="C929:C930"/>
    <mergeCell ref="D929:D930"/>
    <mergeCell ref="E929:E930"/>
    <mergeCell ref="F929:F930"/>
    <mergeCell ref="A927:A928"/>
    <mergeCell ref="B927:B928"/>
    <mergeCell ref="C927:C928"/>
    <mergeCell ref="D927:D928"/>
    <mergeCell ref="E927:E928"/>
    <mergeCell ref="F927:F928"/>
    <mergeCell ref="A925:A926"/>
    <mergeCell ref="B925:B926"/>
    <mergeCell ref="C925:C926"/>
    <mergeCell ref="D925:D926"/>
    <mergeCell ref="E925:E926"/>
    <mergeCell ref="F925:F926"/>
    <mergeCell ref="A923:A924"/>
    <mergeCell ref="B923:B924"/>
    <mergeCell ref="C923:C924"/>
    <mergeCell ref="D923:D924"/>
    <mergeCell ref="E923:E924"/>
    <mergeCell ref="F923:F924"/>
    <mergeCell ref="A921:A922"/>
    <mergeCell ref="B921:B922"/>
    <mergeCell ref="C921:C922"/>
    <mergeCell ref="D921:D922"/>
    <mergeCell ref="E921:E922"/>
    <mergeCell ref="F921:F922"/>
    <mergeCell ref="A919:A920"/>
    <mergeCell ref="B919:B920"/>
    <mergeCell ref="C919:C920"/>
    <mergeCell ref="D919:D920"/>
    <mergeCell ref="E919:E920"/>
    <mergeCell ref="F919:F920"/>
    <mergeCell ref="A917:A918"/>
    <mergeCell ref="B917:B918"/>
    <mergeCell ref="C917:C918"/>
    <mergeCell ref="D917:D918"/>
    <mergeCell ref="E917:E918"/>
    <mergeCell ref="F917:F918"/>
    <mergeCell ref="A915:A916"/>
    <mergeCell ref="B915:B916"/>
    <mergeCell ref="C915:C916"/>
    <mergeCell ref="D915:D916"/>
    <mergeCell ref="E915:E916"/>
    <mergeCell ref="F915:F916"/>
    <mergeCell ref="A913:A914"/>
    <mergeCell ref="B913:B914"/>
    <mergeCell ref="C913:C914"/>
    <mergeCell ref="D913:D914"/>
    <mergeCell ref="E913:E914"/>
    <mergeCell ref="F913:F914"/>
    <mergeCell ref="A911:A912"/>
    <mergeCell ref="B911:B912"/>
    <mergeCell ref="C911:C912"/>
    <mergeCell ref="D911:D912"/>
    <mergeCell ref="E911:E912"/>
    <mergeCell ref="F911:F912"/>
    <mergeCell ref="A909:A910"/>
    <mergeCell ref="B909:B910"/>
    <mergeCell ref="C909:C910"/>
    <mergeCell ref="D909:D910"/>
    <mergeCell ref="E909:E910"/>
    <mergeCell ref="F909:F910"/>
    <mergeCell ref="A907:A908"/>
    <mergeCell ref="B907:B908"/>
    <mergeCell ref="C907:C908"/>
    <mergeCell ref="D907:D908"/>
    <mergeCell ref="E907:E908"/>
    <mergeCell ref="F907:F908"/>
    <mergeCell ref="A905:A906"/>
    <mergeCell ref="B905:B906"/>
    <mergeCell ref="C905:C906"/>
    <mergeCell ref="D905:D906"/>
    <mergeCell ref="E905:E906"/>
    <mergeCell ref="F905:F906"/>
    <mergeCell ref="A903:A904"/>
    <mergeCell ref="B903:B904"/>
    <mergeCell ref="C903:C904"/>
    <mergeCell ref="D903:D904"/>
    <mergeCell ref="E903:E904"/>
    <mergeCell ref="F903:F904"/>
    <mergeCell ref="A901:A902"/>
    <mergeCell ref="B901:B902"/>
    <mergeCell ref="C901:C902"/>
    <mergeCell ref="D901:D902"/>
    <mergeCell ref="E901:E902"/>
    <mergeCell ref="F901:F902"/>
    <mergeCell ref="A899:A900"/>
    <mergeCell ref="B899:B900"/>
    <mergeCell ref="C899:C900"/>
    <mergeCell ref="D899:D900"/>
    <mergeCell ref="E899:E900"/>
    <mergeCell ref="F899:F900"/>
    <mergeCell ref="A897:A898"/>
    <mergeCell ref="B897:B898"/>
    <mergeCell ref="C897:C898"/>
    <mergeCell ref="D897:D898"/>
    <mergeCell ref="E897:E898"/>
    <mergeCell ref="F897:F898"/>
    <mergeCell ref="A895:A896"/>
    <mergeCell ref="B895:B896"/>
    <mergeCell ref="C895:C896"/>
    <mergeCell ref="D895:D896"/>
    <mergeCell ref="E895:E896"/>
    <mergeCell ref="F895:F896"/>
    <mergeCell ref="A893:A894"/>
    <mergeCell ref="B893:B894"/>
    <mergeCell ref="C893:C894"/>
    <mergeCell ref="D893:D894"/>
    <mergeCell ref="E893:E894"/>
    <mergeCell ref="F893:F894"/>
    <mergeCell ref="A882:F882"/>
    <mergeCell ref="A883:F883"/>
    <mergeCell ref="A885:F885"/>
    <mergeCell ref="A887:D888"/>
    <mergeCell ref="E888:E892"/>
    <mergeCell ref="F888:F892"/>
    <mergeCell ref="A889:D890"/>
    <mergeCell ref="A891:D892"/>
    <mergeCell ref="A878:A879"/>
    <mergeCell ref="B878:B879"/>
    <mergeCell ref="C878:C879"/>
    <mergeCell ref="D878:D879"/>
    <mergeCell ref="E878:E879"/>
    <mergeCell ref="F878:F879"/>
    <mergeCell ref="A876:A877"/>
    <mergeCell ref="B876:B877"/>
    <mergeCell ref="C876:C877"/>
    <mergeCell ref="D876:D877"/>
    <mergeCell ref="E876:E877"/>
    <mergeCell ref="F876:F877"/>
    <mergeCell ref="A874:A875"/>
    <mergeCell ref="B874:B875"/>
    <mergeCell ref="C874:C875"/>
    <mergeCell ref="D874:D875"/>
    <mergeCell ref="E874:E875"/>
    <mergeCell ref="F874:F875"/>
    <mergeCell ref="A872:A873"/>
    <mergeCell ref="B872:B873"/>
    <mergeCell ref="C872:C873"/>
    <mergeCell ref="D872:D873"/>
    <mergeCell ref="E872:E873"/>
    <mergeCell ref="F872:F873"/>
    <mergeCell ref="A870:A871"/>
    <mergeCell ref="B870:B871"/>
    <mergeCell ref="C870:C871"/>
    <mergeCell ref="D870:D871"/>
    <mergeCell ref="E870:E871"/>
    <mergeCell ref="F870:F871"/>
    <mergeCell ref="A868:A869"/>
    <mergeCell ref="B868:B869"/>
    <mergeCell ref="C868:C869"/>
    <mergeCell ref="D868:D869"/>
    <mergeCell ref="E868:E869"/>
    <mergeCell ref="F868:F869"/>
    <mergeCell ref="A866:A867"/>
    <mergeCell ref="B866:B867"/>
    <mergeCell ref="C866:C867"/>
    <mergeCell ref="D866:D867"/>
    <mergeCell ref="E866:E867"/>
    <mergeCell ref="F866:F867"/>
    <mergeCell ref="A864:A865"/>
    <mergeCell ref="B864:B865"/>
    <mergeCell ref="C864:C865"/>
    <mergeCell ref="D864:D865"/>
    <mergeCell ref="E864:E865"/>
    <mergeCell ref="F864:F865"/>
    <mergeCell ref="A862:A863"/>
    <mergeCell ref="B862:B863"/>
    <mergeCell ref="C862:C863"/>
    <mergeCell ref="D862:D863"/>
    <mergeCell ref="E862:E863"/>
    <mergeCell ref="F862:F863"/>
    <mergeCell ref="A860:A861"/>
    <mergeCell ref="B860:B861"/>
    <mergeCell ref="C860:C861"/>
    <mergeCell ref="D860:D861"/>
    <mergeCell ref="E860:E861"/>
    <mergeCell ref="F860:F861"/>
    <mergeCell ref="A858:A859"/>
    <mergeCell ref="B858:B859"/>
    <mergeCell ref="C858:C859"/>
    <mergeCell ref="D858:D859"/>
    <mergeCell ref="E858:E859"/>
    <mergeCell ref="F858:F859"/>
    <mergeCell ref="A856:A857"/>
    <mergeCell ref="B856:B857"/>
    <mergeCell ref="C856:C857"/>
    <mergeCell ref="D856:D857"/>
    <mergeCell ref="E856:E857"/>
    <mergeCell ref="F856:F857"/>
    <mergeCell ref="A854:A855"/>
    <mergeCell ref="B854:B855"/>
    <mergeCell ref="C854:C855"/>
    <mergeCell ref="D854:D855"/>
    <mergeCell ref="E854:E855"/>
    <mergeCell ref="F854:F855"/>
    <mergeCell ref="A852:A853"/>
    <mergeCell ref="B852:B853"/>
    <mergeCell ref="C852:C853"/>
    <mergeCell ref="D852:D853"/>
    <mergeCell ref="E852:E853"/>
    <mergeCell ref="F852:F853"/>
    <mergeCell ref="A850:A851"/>
    <mergeCell ref="B850:B851"/>
    <mergeCell ref="C850:C851"/>
    <mergeCell ref="D850:D851"/>
    <mergeCell ref="E850:E851"/>
    <mergeCell ref="F850:F851"/>
    <mergeCell ref="A848:A849"/>
    <mergeCell ref="B848:B849"/>
    <mergeCell ref="C848:C849"/>
    <mergeCell ref="D848:D849"/>
    <mergeCell ref="E848:E849"/>
    <mergeCell ref="F848:F849"/>
    <mergeCell ref="A846:A847"/>
    <mergeCell ref="B846:B847"/>
    <mergeCell ref="C846:C847"/>
    <mergeCell ref="D846:D847"/>
    <mergeCell ref="E846:E847"/>
    <mergeCell ref="F846:F847"/>
    <mergeCell ref="A844:A845"/>
    <mergeCell ref="B844:B845"/>
    <mergeCell ref="C844:C845"/>
    <mergeCell ref="D844:D845"/>
    <mergeCell ref="E844:E845"/>
    <mergeCell ref="F844:F845"/>
    <mergeCell ref="A842:A843"/>
    <mergeCell ref="B842:B843"/>
    <mergeCell ref="C842:C843"/>
    <mergeCell ref="D842:D843"/>
    <mergeCell ref="E842:E843"/>
    <mergeCell ref="F842:F843"/>
    <mergeCell ref="A840:A841"/>
    <mergeCell ref="B840:B841"/>
    <mergeCell ref="C840:C841"/>
    <mergeCell ref="D840:D841"/>
    <mergeCell ref="E840:E841"/>
    <mergeCell ref="F840:F841"/>
    <mergeCell ref="A838:A839"/>
    <mergeCell ref="B838:B839"/>
    <mergeCell ref="C838:C839"/>
    <mergeCell ref="D838:D839"/>
    <mergeCell ref="E838:E839"/>
    <mergeCell ref="F838:F839"/>
    <mergeCell ref="A827:F827"/>
    <mergeCell ref="A828:F828"/>
    <mergeCell ref="A830:F830"/>
    <mergeCell ref="A832:D833"/>
    <mergeCell ref="E833:E837"/>
    <mergeCell ref="F833:F837"/>
    <mergeCell ref="A834:D835"/>
    <mergeCell ref="A836:D837"/>
    <mergeCell ref="A823:A824"/>
    <mergeCell ref="B823:B824"/>
    <mergeCell ref="C823:C824"/>
    <mergeCell ref="D823:D824"/>
    <mergeCell ref="E823:E824"/>
    <mergeCell ref="F823:F824"/>
    <mergeCell ref="A821:A822"/>
    <mergeCell ref="B821:B822"/>
    <mergeCell ref="C821:C822"/>
    <mergeCell ref="D821:D822"/>
    <mergeCell ref="E821:E822"/>
    <mergeCell ref="F821:F822"/>
    <mergeCell ref="A819:A820"/>
    <mergeCell ref="B819:B820"/>
    <mergeCell ref="C819:C820"/>
    <mergeCell ref="D819:D820"/>
    <mergeCell ref="E819:E820"/>
    <mergeCell ref="F819:F820"/>
    <mergeCell ref="A817:A818"/>
    <mergeCell ref="B817:B818"/>
    <mergeCell ref="C817:C818"/>
    <mergeCell ref="D817:D818"/>
    <mergeCell ref="E817:E818"/>
    <mergeCell ref="F817:F818"/>
    <mergeCell ref="A815:A816"/>
    <mergeCell ref="B815:B816"/>
    <mergeCell ref="C815:C816"/>
    <mergeCell ref="D815:D816"/>
    <mergeCell ref="E815:E816"/>
    <mergeCell ref="F815:F816"/>
    <mergeCell ref="A813:A814"/>
    <mergeCell ref="B813:B814"/>
    <mergeCell ref="C813:C814"/>
    <mergeCell ref="D813:D814"/>
    <mergeCell ref="E813:E814"/>
    <mergeCell ref="F813:F814"/>
    <mergeCell ref="A811:A812"/>
    <mergeCell ref="B811:B812"/>
    <mergeCell ref="C811:C812"/>
    <mergeCell ref="D811:D812"/>
    <mergeCell ref="E811:E812"/>
    <mergeCell ref="F811:F812"/>
    <mergeCell ref="A809:A810"/>
    <mergeCell ref="B809:B810"/>
    <mergeCell ref="C809:C810"/>
    <mergeCell ref="D809:D810"/>
    <mergeCell ref="E809:E810"/>
    <mergeCell ref="F809:F810"/>
    <mergeCell ref="A807:A808"/>
    <mergeCell ref="B807:B808"/>
    <mergeCell ref="C807:C808"/>
    <mergeCell ref="D807:D808"/>
    <mergeCell ref="E807:E808"/>
    <mergeCell ref="F807:F808"/>
    <mergeCell ref="A805:A806"/>
    <mergeCell ref="B805:B806"/>
    <mergeCell ref="C805:C806"/>
    <mergeCell ref="D805:D806"/>
    <mergeCell ref="E805:E806"/>
    <mergeCell ref="F805:F806"/>
    <mergeCell ref="A803:A804"/>
    <mergeCell ref="B803:B804"/>
    <mergeCell ref="C803:C804"/>
    <mergeCell ref="D803:D804"/>
    <mergeCell ref="E803:E804"/>
    <mergeCell ref="F803:F804"/>
    <mergeCell ref="A801:A802"/>
    <mergeCell ref="B801:B802"/>
    <mergeCell ref="C801:C802"/>
    <mergeCell ref="D801:D802"/>
    <mergeCell ref="E801:E802"/>
    <mergeCell ref="F801:F802"/>
    <mergeCell ref="A799:A800"/>
    <mergeCell ref="B799:B800"/>
    <mergeCell ref="C799:C800"/>
    <mergeCell ref="D799:D800"/>
    <mergeCell ref="E799:E800"/>
    <mergeCell ref="F799:F800"/>
    <mergeCell ref="A797:A798"/>
    <mergeCell ref="B797:B798"/>
    <mergeCell ref="C797:C798"/>
    <mergeCell ref="D797:D798"/>
    <mergeCell ref="E797:E798"/>
    <mergeCell ref="F797:F798"/>
    <mergeCell ref="A795:A796"/>
    <mergeCell ref="B795:B796"/>
    <mergeCell ref="C795:C796"/>
    <mergeCell ref="D795:D796"/>
    <mergeCell ref="E795:E796"/>
    <mergeCell ref="F795:F796"/>
    <mergeCell ref="A793:A794"/>
    <mergeCell ref="B793:B794"/>
    <mergeCell ref="C793:C794"/>
    <mergeCell ref="D793:D794"/>
    <mergeCell ref="E793:E794"/>
    <mergeCell ref="F793:F794"/>
    <mergeCell ref="A791:A792"/>
    <mergeCell ref="B791:B792"/>
    <mergeCell ref="C791:C792"/>
    <mergeCell ref="D791:D792"/>
    <mergeCell ref="E791:E792"/>
    <mergeCell ref="F791:F792"/>
    <mergeCell ref="A789:A790"/>
    <mergeCell ref="B789:B790"/>
    <mergeCell ref="C789:C790"/>
    <mergeCell ref="D789:D790"/>
    <mergeCell ref="E789:E790"/>
    <mergeCell ref="F789:F790"/>
    <mergeCell ref="A787:A788"/>
    <mergeCell ref="B787:B788"/>
    <mergeCell ref="C787:C788"/>
    <mergeCell ref="D787:D788"/>
    <mergeCell ref="E787:E788"/>
    <mergeCell ref="F787:F788"/>
    <mergeCell ref="A785:A786"/>
    <mergeCell ref="B785:B786"/>
    <mergeCell ref="C785:C786"/>
    <mergeCell ref="D785:D786"/>
    <mergeCell ref="E785:E786"/>
    <mergeCell ref="F785:F786"/>
    <mergeCell ref="A783:A784"/>
    <mergeCell ref="B783:B784"/>
    <mergeCell ref="C783:C784"/>
    <mergeCell ref="D783:D784"/>
    <mergeCell ref="E783:E784"/>
    <mergeCell ref="F783:F784"/>
    <mergeCell ref="A772:F772"/>
    <mergeCell ref="A773:F773"/>
    <mergeCell ref="A775:F775"/>
    <mergeCell ref="A777:D778"/>
    <mergeCell ref="E778:E782"/>
    <mergeCell ref="F778:F782"/>
    <mergeCell ref="A779:D780"/>
    <mergeCell ref="A781:D782"/>
    <mergeCell ref="A768:A769"/>
    <mergeCell ref="B768:B769"/>
    <mergeCell ref="C768:C769"/>
    <mergeCell ref="D768:D769"/>
    <mergeCell ref="E768:E769"/>
    <mergeCell ref="F768:F769"/>
    <mergeCell ref="A766:A767"/>
    <mergeCell ref="B766:B767"/>
    <mergeCell ref="C766:C767"/>
    <mergeCell ref="D766:D767"/>
    <mergeCell ref="E766:E767"/>
    <mergeCell ref="F766:F767"/>
    <mergeCell ref="A764:A765"/>
    <mergeCell ref="B764:B765"/>
    <mergeCell ref="C764:C765"/>
    <mergeCell ref="D764:D765"/>
    <mergeCell ref="E764:E765"/>
    <mergeCell ref="F764:F765"/>
    <mergeCell ref="A762:A763"/>
    <mergeCell ref="B762:B763"/>
    <mergeCell ref="C762:C763"/>
    <mergeCell ref="D762:D763"/>
    <mergeCell ref="E762:E763"/>
    <mergeCell ref="F762:F763"/>
    <mergeCell ref="A760:A761"/>
    <mergeCell ref="B760:B761"/>
    <mergeCell ref="C760:C761"/>
    <mergeCell ref="D760:D761"/>
    <mergeCell ref="E760:E761"/>
    <mergeCell ref="F760:F761"/>
    <mergeCell ref="A758:A759"/>
    <mergeCell ref="B758:B759"/>
    <mergeCell ref="C758:C759"/>
    <mergeCell ref="D758:D759"/>
    <mergeCell ref="E758:E759"/>
    <mergeCell ref="F758:F759"/>
    <mergeCell ref="A756:A757"/>
    <mergeCell ref="B756:B757"/>
    <mergeCell ref="C756:C757"/>
    <mergeCell ref="D756:D757"/>
    <mergeCell ref="E756:E757"/>
    <mergeCell ref="F756:F757"/>
    <mergeCell ref="A754:A755"/>
    <mergeCell ref="B754:B755"/>
    <mergeCell ref="C754:C755"/>
    <mergeCell ref="D754:D755"/>
    <mergeCell ref="E754:E755"/>
    <mergeCell ref="F754:F755"/>
    <mergeCell ref="A752:A753"/>
    <mergeCell ref="B752:B753"/>
    <mergeCell ref="C752:C753"/>
    <mergeCell ref="D752:D753"/>
    <mergeCell ref="E752:E753"/>
    <mergeCell ref="F752:F753"/>
    <mergeCell ref="A750:A751"/>
    <mergeCell ref="B750:B751"/>
    <mergeCell ref="C750:C751"/>
    <mergeCell ref="D750:D751"/>
    <mergeCell ref="E750:E751"/>
    <mergeCell ref="F750:F751"/>
    <mergeCell ref="A748:A749"/>
    <mergeCell ref="B748:B749"/>
    <mergeCell ref="C748:C749"/>
    <mergeCell ref="D748:D749"/>
    <mergeCell ref="E748:E749"/>
    <mergeCell ref="F748:F749"/>
    <mergeCell ref="A746:A747"/>
    <mergeCell ref="B746:B747"/>
    <mergeCell ref="C746:C747"/>
    <mergeCell ref="D746:D747"/>
    <mergeCell ref="E746:E747"/>
    <mergeCell ref="F746:F747"/>
    <mergeCell ref="A744:A745"/>
    <mergeCell ref="B744:B745"/>
    <mergeCell ref="C744:C745"/>
    <mergeCell ref="D744:D745"/>
    <mergeCell ref="E744:E745"/>
    <mergeCell ref="F744:F745"/>
    <mergeCell ref="A742:A743"/>
    <mergeCell ref="B742:B743"/>
    <mergeCell ref="C742:C743"/>
    <mergeCell ref="D742:D743"/>
    <mergeCell ref="E742:E743"/>
    <mergeCell ref="F742:F743"/>
    <mergeCell ref="A740:A741"/>
    <mergeCell ref="B740:B741"/>
    <mergeCell ref="C740:C741"/>
    <mergeCell ref="D740:D741"/>
    <mergeCell ref="E740:E741"/>
    <mergeCell ref="F740:F741"/>
    <mergeCell ref="A738:A739"/>
    <mergeCell ref="B738:B739"/>
    <mergeCell ref="C738:C739"/>
    <mergeCell ref="D738:D739"/>
    <mergeCell ref="E738:E739"/>
    <mergeCell ref="F738:F739"/>
    <mergeCell ref="A736:A737"/>
    <mergeCell ref="B736:B737"/>
    <mergeCell ref="C736:C737"/>
    <mergeCell ref="D736:D737"/>
    <mergeCell ref="E736:E737"/>
    <mergeCell ref="F736:F737"/>
    <mergeCell ref="A734:A735"/>
    <mergeCell ref="B734:B735"/>
    <mergeCell ref="C734:C735"/>
    <mergeCell ref="D734:D735"/>
    <mergeCell ref="E734:E735"/>
    <mergeCell ref="F734:F735"/>
    <mergeCell ref="A732:A733"/>
    <mergeCell ref="B732:B733"/>
    <mergeCell ref="C732:C733"/>
    <mergeCell ref="D732:D733"/>
    <mergeCell ref="E732:E733"/>
    <mergeCell ref="F732:F733"/>
    <mergeCell ref="A730:A731"/>
    <mergeCell ref="B730:B731"/>
    <mergeCell ref="C730:C731"/>
    <mergeCell ref="D730:D731"/>
    <mergeCell ref="E730:E731"/>
    <mergeCell ref="F730:F731"/>
    <mergeCell ref="A728:A729"/>
    <mergeCell ref="B728:B729"/>
    <mergeCell ref="C728:C729"/>
    <mergeCell ref="D728:D729"/>
    <mergeCell ref="E728:E729"/>
    <mergeCell ref="F728:F729"/>
    <mergeCell ref="A717:F717"/>
    <mergeCell ref="A718:F718"/>
    <mergeCell ref="A720:F720"/>
    <mergeCell ref="A722:D723"/>
    <mergeCell ref="E723:E727"/>
    <mergeCell ref="F723:F727"/>
    <mergeCell ref="A724:D725"/>
    <mergeCell ref="A726:D727"/>
    <mergeCell ref="A713:A714"/>
    <mergeCell ref="B713:B714"/>
    <mergeCell ref="C713:C714"/>
    <mergeCell ref="D713:D714"/>
    <mergeCell ref="E713:E714"/>
    <mergeCell ref="F713:F714"/>
    <mergeCell ref="A711:A712"/>
    <mergeCell ref="B711:B712"/>
    <mergeCell ref="C711:C712"/>
    <mergeCell ref="D711:D712"/>
    <mergeCell ref="E711:E712"/>
    <mergeCell ref="F711:F712"/>
    <mergeCell ref="A709:A710"/>
    <mergeCell ref="B709:B710"/>
    <mergeCell ref="C709:C710"/>
    <mergeCell ref="D709:D710"/>
    <mergeCell ref="E709:E710"/>
    <mergeCell ref="F709:F710"/>
    <mergeCell ref="A707:A708"/>
    <mergeCell ref="B707:B708"/>
    <mergeCell ref="C707:C708"/>
    <mergeCell ref="D707:D708"/>
    <mergeCell ref="E707:E708"/>
    <mergeCell ref="F707:F708"/>
    <mergeCell ref="A705:A706"/>
    <mergeCell ref="B705:B706"/>
    <mergeCell ref="C705:C706"/>
    <mergeCell ref="D705:D706"/>
    <mergeCell ref="E705:E706"/>
    <mergeCell ref="F705:F706"/>
    <mergeCell ref="A703:A704"/>
    <mergeCell ref="B703:B704"/>
    <mergeCell ref="C703:C704"/>
    <mergeCell ref="D703:D704"/>
    <mergeCell ref="E703:E704"/>
    <mergeCell ref="F703:F704"/>
    <mergeCell ref="A701:A702"/>
    <mergeCell ref="B701:B702"/>
    <mergeCell ref="C701:C702"/>
    <mergeCell ref="D701:D702"/>
    <mergeCell ref="E701:E702"/>
    <mergeCell ref="F701:F702"/>
    <mergeCell ref="A699:A700"/>
    <mergeCell ref="B699:B700"/>
    <mergeCell ref="C699:C700"/>
    <mergeCell ref="D699:D700"/>
    <mergeCell ref="E699:E700"/>
    <mergeCell ref="F699:F700"/>
    <mergeCell ref="A697:A698"/>
    <mergeCell ref="B697:B698"/>
    <mergeCell ref="C697:C698"/>
    <mergeCell ref="D697:D698"/>
    <mergeCell ref="E697:E698"/>
    <mergeCell ref="F697:F698"/>
    <mergeCell ref="A695:A696"/>
    <mergeCell ref="B695:B696"/>
    <mergeCell ref="C695:C696"/>
    <mergeCell ref="D695:D696"/>
    <mergeCell ref="E695:E696"/>
    <mergeCell ref="F695:F696"/>
    <mergeCell ref="A693:A694"/>
    <mergeCell ref="B693:B694"/>
    <mergeCell ref="C693:C694"/>
    <mergeCell ref="D693:D694"/>
    <mergeCell ref="E693:E694"/>
    <mergeCell ref="F693:F694"/>
    <mergeCell ref="A691:A692"/>
    <mergeCell ref="B691:B692"/>
    <mergeCell ref="C691:C692"/>
    <mergeCell ref="D691:D692"/>
    <mergeCell ref="E691:E692"/>
    <mergeCell ref="F691:F692"/>
    <mergeCell ref="A689:A690"/>
    <mergeCell ref="B689:B690"/>
    <mergeCell ref="C689:C690"/>
    <mergeCell ref="D689:D690"/>
    <mergeCell ref="E689:E690"/>
    <mergeCell ref="F689:F690"/>
    <mergeCell ref="A687:A688"/>
    <mergeCell ref="B687:B688"/>
    <mergeCell ref="C687:C688"/>
    <mergeCell ref="D687:D688"/>
    <mergeCell ref="E687:E688"/>
    <mergeCell ref="F687:F688"/>
    <mergeCell ref="A685:A686"/>
    <mergeCell ref="B685:B686"/>
    <mergeCell ref="C685:C686"/>
    <mergeCell ref="D685:D686"/>
    <mergeCell ref="E685:E686"/>
    <mergeCell ref="F685:F686"/>
    <mergeCell ref="A683:A684"/>
    <mergeCell ref="B683:B684"/>
    <mergeCell ref="C683:C684"/>
    <mergeCell ref="D683:D684"/>
    <mergeCell ref="E683:E684"/>
    <mergeCell ref="F683:F684"/>
    <mergeCell ref="A681:A682"/>
    <mergeCell ref="B681:B682"/>
    <mergeCell ref="C681:C682"/>
    <mergeCell ref="D681:D682"/>
    <mergeCell ref="E681:E682"/>
    <mergeCell ref="F681:F682"/>
    <mergeCell ref="A679:A680"/>
    <mergeCell ref="B679:B680"/>
    <mergeCell ref="C679:C680"/>
    <mergeCell ref="D679:D680"/>
    <mergeCell ref="E679:E680"/>
    <mergeCell ref="F679:F680"/>
    <mergeCell ref="A677:A678"/>
    <mergeCell ref="B677:B678"/>
    <mergeCell ref="C677:C678"/>
    <mergeCell ref="D677:D678"/>
    <mergeCell ref="E677:E678"/>
    <mergeCell ref="F677:F678"/>
    <mergeCell ref="A675:A676"/>
    <mergeCell ref="B675:B676"/>
    <mergeCell ref="C675:C676"/>
    <mergeCell ref="D675:D676"/>
    <mergeCell ref="E675:E676"/>
    <mergeCell ref="F675:F676"/>
    <mergeCell ref="A673:A674"/>
    <mergeCell ref="B673:B674"/>
    <mergeCell ref="C673:C674"/>
    <mergeCell ref="D673:D674"/>
    <mergeCell ref="E673:E674"/>
    <mergeCell ref="F673:F674"/>
    <mergeCell ref="A662:F662"/>
    <mergeCell ref="A663:F663"/>
    <mergeCell ref="A665:F665"/>
    <mergeCell ref="A667:D668"/>
    <mergeCell ref="E668:E672"/>
    <mergeCell ref="F668:F672"/>
    <mergeCell ref="A669:D670"/>
    <mergeCell ref="A671:D672"/>
    <mergeCell ref="A658:A659"/>
    <mergeCell ref="B658:B659"/>
    <mergeCell ref="C658:C659"/>
    <mergeCell ref="D658:D659"/>
    <mergeCell ref="E658:E659"/>
    <mergeCell ref="F658:F659"/>
    <mergeCell ref="A656:A657"/>
    <mergeCell ref="B656:B657"/>
    <mergeCell ref="C656:C657"/>
    <mergeCell ref="D656:D657"/>
    <mergeCell ref="E656:E657"/>
    <mergeCell ref="F656:F657"/>
    <mergeCell ref="A654:A655"/>
    <mergeCell ref="B654:B655"/>
    <mergeCell ref="C654:C655"/>
    <mergeCell ref="D654:D655"/>
    <mergeCell ref="E654:E655"/>
    <mergeCell ref="F654:F655"/>
    <mergeCell ref="A652:A653"/>
    <mergeCell ref="B652:B653"/>
    <mergeCell ref="C652:C653"/>
    <mergeCell ref="D652:D653"/>
    <mergeCell ref="E652:E653"/>
    <mergeCell ref="F652:F653"/>
    <mergeCell ref="A650:A651"/>
    <mergeCell ref="B650:B651"/>
    <mergeCell ref="C650:C651"/>
    <mergeCell ref="D650:D651"/>
    <mergeCell ref="E650:E651"/>
    <mergeCell ref="F650:F651"/>
    <mergeCell ref="A648:A649"/>
    <mergeCell ref="B648:B649"/>
    <mergeCell ref="C648:C649"/>
    <mergeCell ref="D648:D649"/>
    <mergeCell ref="E648:E649"/>
    <mergeCell ref="F648:F649"/>
    <mergeCell ref="A646:A647"/>
    <mergeCell ref="B646:B647"/>
    <mergeCell ref="C646:C647"/>
    <mergeCell ref="D646:D647"/>
    <mergeCell ref="E646:E647"/>
    <mergeCell ref="F646:F647"/>
    <mergeCell ref="A644:A645"/>
    <mergeCell ref="B644:B645"/>
    <mergeCell ref="C644:C645"/>
    <mergeCell ref="D644:D645"/>
    <mergeCell ref="E644:E645"/>
    <mergeCell ref="F644:F645"/>
    <mergeCell ref="A642:A643"/>
    <mergeCell ref="B642:B643"/>
    <mergeCell ref="C642:C643"/>
    <mergeCell ref="D642:D643"/>
    <mergeCell ref="E642:E643"/>
    <mergeCell ref="F642:F643"/>
    <mergeCell ref="A640:A641"/>
    <mergeCell ref="B640:B641"/>
    <mergeCell ref="C640:C641"/>
    <mergeCell ref="D640:D641"/>
    <mergeCell ref="E640:E641"/>
    <mergeCell ref="F640:F641"/>
    <mergeCell ref="A638:A639"/>
    <mergeCell ref="B638:B639"/>
    <mergeCell ref="C638:C639"/>
    <mergeCell ref="D638:D639"/>
    <mergeCell ref="E638:E639"/>
    <mergeCell ref="F638:F639"/>
    <mergeCell ref="A636:A637"/>
    <mergeCell ref="B636:B637"/>
    <mergeCell ref="C636:C637"/>
    <mergeCell ref="D636:D637"/>
    <mergeCell ref="E636:E637"/>
    <mergeCell ref="F636:F637"/>
    <mergeCell ref="A634:A635"/>
    <mergeCell ref="B634:B635"/>
    <mergeCell ref="C634:C635"/>
    <mergeCell ref="D634:D635"/>
    <mergeCell ref="E634:E635"/>
    <mergeCell ref="F634:F635"/>
    <mergeCell ref="A632:A633"/>
    <mergeCell ref="B632:B633"/>
    <mergeCell ref="C632:C633"/>
    <mergeCell ref="D632:D633"/>
    <mergeCell ref="E632:E633"/>
    <mergeCell ref="F632:F633"/>
    <mergeCell ref="A630:A631"/>
    <mergeCell ref="B630:B631"/>
    <mergeCell ref="C630:C631"/>
    <mergeCell ref="D630:D631"/>
    <mergeCell ref="E630:E631"/>
    <mergeCell ref="F630:F631"/>
    <mergeCell ref="A628:A629"/>
    <mergeCell ref="B628:B629"/>
    <mergeCell ref="C628:C629"/>
    <mergeCell ref="D628:D629"/>
    <mergeCell ref="E628:E629"/>
    <mergeCell ref="F628:F629"/>
    <mergeCell ref="A626:A627"/>
    <mergeCell ref="B626:B627"/>
    <mergeCell ref="C626:C627"/>
    <mergeCell ref="D626:D627"/>
    <mergeCell ref="E626:E627"/>
    <mergeCell ref="F626:F627"/>
    <mergeCell ref="A624:A625"/>
    <mergeCell ref="B624:B625"/>
    <mergeCell ref="C624:C625"/>
    <mergeCell ref="D624:D625"/>
    <mergeCell ref="E624:E625"/>
    <mergeCell ref="F624:F625"/>
    <mergeCell ref="A622:A623"/>
    <mergeCell ref="B622:B623"/>
    <mergeCell ref="C622:C623"/>
    <mergeCell ref="D622:D623"/>
    <mergeCell ref="E622:E623"/>
    <mergeCell ref="F622:F623"/>
    <mergeCell ref="A620:A621"/>
    <mergeCell ref="B620:B621"/>
    <mergeCell ref="C620:C621"/>
    <mergeCell ref="D620:D621"/>
    <mergeCell ref="E620:E621"/>
    <mergeCell ref="F620:F621"/>
    <mergeCell ref="A618:A619"/>
    <mergeCell ref="B618:B619"/>
    <mergeCell ref="C618:C619"/>
    <mergeCell ref="D618:D619"/>
    <mergeCell ref="E618:E619"/>
    <mergeCell ref="F618:F619"/>
    <mergeCell ref="A607:F607"/>
    <mergeCell ref="A608:F608"/>
    <mergeCell ref="A610:F610"/>
    <mergeCell ref="A612:D613"/>
    <mergeCell ref="E613:E617"/>
    <mergeCell ref="F613:F617"/>
    <mergeCell ref="A614:D615"/>
    <mergeCell ref="A616:D617"/>
    <mergeCell ref="A603:A604"/>
    <mergeCell ref="B603:B604"/>
    <mergeCell ref="C603:C604"/>
    <mergeCell ref="D603:D604"/>
    <mergeCell ref="E603:E604"/>
    <mergeCell ref="F603:F604"/>
    <mergeCell ref="A601:A602"/>
    <mergeCell ref="B601:B602"/>
    <mergeCell ref="C601:C602"/>
    <mergeCell ref="D601:D602"/>
    <mergeCell ref="E601:E602"/>
    <mergeCell ref="F601:F602"/>
    <mergeCell ref="A599:A600"/>
    <mergeCell ref="B599:B600"/>
    <mergeCell ref="C599:C600"/>
    <mergeCell ref="D599:D600"/>
    <mergeCell ref="E599:E600"/>
    <mergeCell ref="F599:F600"/>
    <mergeCell ref="A597:A598"/>
    <mergeCell ref="B597:B598"/>
    <mergeCell ref="C597:C598"/>
    <mergeCell ref="D597:D598"/>
    <mergeCell ref="E597:E598"/>
    <mergeCell ref="F597:F598"/>
    <mergeCell ref="A595:A596"/>
    <mergeCell ref="B595:B596"/>
    <mergeCell ref="C595:C596"/>
    <mergeCell ref="D595:D596"/>
    <mergeCell ref="E595:E596"/>
    <mergeCell ref="F595:F596"/>
    <mergeCell ref="A593:A594"/>
    <mergeCell ref="B593:B594"/>
    <mergeCell ref="C593:C594"/>
    <mergeCell ref="D593:D594"/>
    <mergeCell ref="E593:E594"/>
    <mergeCell ref="F593:F594"/>
    <mergeCell ref="A591:A592"/>
    <mergeCell ref="B591:B592"/>
    <mergeCell ref="C591:C592"/>
    <mergeCell ref="D591:D592"/>
    <mergeCell ref="E591:E592"/>
    <mergeCell ref="F591:F592"/>
    <mergeCell ref="A589:A590"/>
    <mergeCell ref="B589:B590"/>
    <mergeCell ref="C589:C590"/>
    <mergeCell ref="D589:D590"/>
    <mergeCell ref="E589:E590"/>
    <mergeCell ref="F589:F590"/>
    <mergeCell ref="A587:A588"/>
    <mergeCell ref="B587:B588"/>
    <mergeCell ref="C587:C588"/>
    <mergeCell ref="D587:D588"/>
    <mergeCell ref="E587:E588"/>
    <mergeCell ref="F587:F588"/>
    <mergeCell ref="A585:A586"/>
    <mergeCell ref="B585:B586"/>
    <mergeCell ref="C585:C586"/>
    <mergeCell ref="D585:D586"/>
    <mergeCell ref="E585:E586"/>
    <mergeCell ref="F585:F586"/>
    <mergeCell ref="A583:A584"/>
    <mergeCell ref="B583:B584"/>
    <mergeCell ref="C583:C584"/>
    <mergeCell ref="D583:D584"/>
    <mergeCell ref="E583:E584"/>
    <mergeCell ref="F583:F584"/>
    <mergeCell ref="A581:A582"/>
    <mergeCell ref="B581:B582"/>
    <mergeCell ref="C581:C582"/>
    <mergeCell ref="D581:D582"/>
    <mergeCell ref="E581:E582"/>
    <mergeCell ref="F581:F582"/>
    <mergeCell ref="A579:A580"/>
    <mergeCell ref="B579:B580"/>
    <mergeCell ref="C579:C580"/>
    <mergeCell ref="D579:D580"/>
    <mergeCell ref="E579:E580"/>
    <mergeCell ref="F579:F580"/>
    <mergeCell ref="A577:A578"/>
    <mergeCell ref="B577:B578"/>
    <mergeCell ref="C577:C578"/>
    <mergeCell ref="D577:D578"/>
    <mergeCell ref="E577:E578"/>
    <mergeCell ref="F577:F578"/>
    <mergeCell ref="A575:A576"/>
    <mergeCell ref="B575:B576"/>
    <mergeCell ref="C575:C576"/>
    <mergeCell ref="D575:D576"/>
    <mergeCell ref="E575:E576"/>
    <mergeCell ref="F575:F576"/>
    <mergeCell ref="A573:A574"/>
    <mergeCell ref="B573:B574"/>
    <mergeCell ref="C573:C574"/>
    <mergeCell ref="D573:D574"/>
    <mergeCell ref="E573:E574"/>
    <mergeCell ref="F573:F574"/>
    <mergeCell ref="A571:A572"/>
    <mergeCell ref="B571:B572"/>
    <mergeCell ref="C571:C572"/>
    <mergeCell ref="D571:D572"/>
    <mergeCell ref="E571:E572"/>
    <mergeCell ref="F571:F572"/>
    <mergeCell ref="A569:A570"/>
    <mergeCell ref="B569:B570"/>
    <mergeCell ref="C569:C570"/>
    <mergeCell ref="D569:D570"/>
    <mergeCell ref="E569:E570"/>
    <mergeCell ref="F569:F570"/>
    <mergeCell ref="A567:A568"/>
    <mergeCell ref="B567:B568"/>
    <mergeCell ref="C567:C568"/>
    <mergeCell ref="D567:D568"/>
    <mergeCell ref="E567:E568"/>
    <mergeCell ref="F567:F568"/>
    <mergeCell ref="A565:A566"/>
    <mergeCell ref="B565:B566"/>
    <mergeCell ref="C565:C566"/>
    <mergeCell ref="D565:D566"/>
    <mergeCell ref="E565:E566"/>
    <mergeCell ref="F565:F566"/>
    <mergeCell ref="A563:A564"/>
    <mergeCell ref="B563:B564"/>
    <mergeCell ref="C563:C564"/>
    <mergeCell ref="D563:D564"/>
    <mergeCell ref="E563:E564"/>
    <mergeCell ref="F563:F564"/>
    <mergeCell ref="A552:F552"/>
    <mergeCell ref="A553:F553"/>
    <mergeCell ref="A555:F555"/>
    <mergeCell ref="A557:D558"/>
    <mergeCell ref="E558:E562"/>
    <mergeCell ref="F558:F562"/>
    <mergeCell ref="A559:D560"/>
    <mergeCell ref="A561:D562"/>
    <mergeCell ref="A548:A549"/>
    <mergeCell ref="B548:B549"/>
    <mergeCell ref="C548:C549"/>
    <mergeCell ref="D548:D549"/>
    <mergeCell ref="E548:E549"/>
    <mergeCell ref="F548:F549"/>
    <mergeCell ref="A546:A547"/>
    <mergeCell ref="B546:B547"/>
    <mergeCell ref="C546:C547"/>
    <mergeCell ref="D546:D547"/>
    <mergeCell ref="E546:E547"/>
    <mergeCell ref="F546:F547"/>
    <mergeCell ref="A544:A545"/>
    <mergeCell ref="B544:B545"/>
    <mergeCell ref="C544:C545"/>
    <mergeCell ref="D544:D545"/>
    <mergeCell ref="E544:E545"/>
    <mergeCell ref="F544:F545"/>
    <mergeCell ref="A542:A543"/>
    <mergeCell ref="B542:B543"/>
    <mergeCell ref="C542:C543"/>
    <mergeCell ref="D542:D543"/>
    <mergeCell ref="E542:E543"/>
    <mergeCell ref="F542:F543"/>
    <mergeCell ref="A540:A541"/>
    <mergeCell ref="B540:B541"/>
    <mergeCell ref="C540:C541"/>
    <mergeCell ref="D540:D541"/>
    <mergeCell ref="E540:E541"/>
    <mergeCell ref="F540:F541"/>
    <mergeCell ref="A538:A539"/>
    <mergeCell ref="B538:B539"/>
    <mergeCell ref="C538:C539"/>
    <mergeCell ref="D538:D539"/>
    <mergeCell ref="E538:E539"/>
    <mergeCell ref="F538:F539"/>
    <mergeCell ref="A536:A537"/>
    <mergeCell ref="B536:B537"/>
    <mergeCell ref="C536:C537"/>
    <mergeCell ref="D536:D537"/>
    <mergeCell ref="E536:E537"/>
    <mergeCell ref="F536:F537"/>
    <mergeCell ref="A534:A535"/>
    <mergeCell ref="B534:B535"/>
    <mergeCell ref="C534:C535"/>
    <mergeCell ref="D534:D535"/>
    <mergeCell ref="E534:E535"/>
    <mergeCell ref="F534:F535"/>
    <mergeCell ref="A532:A533"/>
    <mergeCell ref="B532:B533"/>
    <mergeCell ref="C532:C533"/>
    <mergeCell ref="D532:D533"/>
    <mergeCell ref="E532:E533"/>
    <mergeCell ref="F532:F533"/>
    <mergeCell ref="A530:A531"/>
    <mergeCell ref="B530:B531"/>
    <mergeCell ref="C530:C531"/>
    <mergeCell ref="D530:D531"/>
    <mergeCell ref="E530:E531"/>
    <mergeCell ref="F530:F531"/>
    <mergeCell ref="A528:A529"/>
    <mergeCell ref="B528:B529"/>
    <mergeCell ref="C528:C529"/>
    <mergeCell ref="D528:D529"/>
    <mergeCell ref="E528:E529"/>
    <mergeCell ref="F528:F529"/>
    <mergeCell ref="A526:A527"/>
    <mergeCell ref="B526:B527"/>
    <mergeCell ref="C526:C527"/>
    <mergeCell ref="D526:D527"/>
    <mergeCell ref="E526:E527"/>
    <mergeCell ref="F526:F527"/>
    <mergeCell ref="A524:A525"/>
    <mergeCell ref="B524:B525"/>
    <mergeCell ref="C524:C525"/>
    <mergeCell ref="D524:D525"/>
    <mergeCell ref="E524:E525"/>
    <mergeCell ref="F524:F525"/>
    <mergeCell ref="A522:A523"/>
    <mergeCell ref="B522:B523"/>
    <mergeCell ref="C522:C523"/>
    <mergeCell ref="D522:D523"/>
    <mergeCell ref="E522:E523"/>
    <mergeCell ref="F522:F523"/>
    <mergeCell ref="A520:A521"/>
    <mergeCell ref="B520:B521"/>
    <mergeCell ref="C520:C521"/>
    <mergeCell ref="D520:D521"/>
    <mergeCell ref="E520:E521"/>
    <mergeCell ref="F520:F521"/>
    <mergeCell ref="A518:A519"/>
    <mergeCell ref="B518:B519"/>
    <mergeCell ref="C518:C519"/>
    <mergeCell ref="D518:D519"/>
    <mergeCell ref="E518:E519"/>
    <mergeCell ref="F518:F519"/>
    <mergeCell ref="A516:A517"/>
    <mergeCell ref="B516:B517"/>
    <mergeCell ref="C516:C517"/>
    <mergeCell ref="D516:D517"/>
    <mergeCell ref="E516:E517"/>
    <mergeCell ref="F516:F517"/>
    <mergeCell ref="A514:A515"/>
    <mergeCell ref="B514:B515"/>
    <mergeCell ref="C514:C515"/>
    <mergeCell ref="D514:D515"/>
    <mergeCell ref="E514:E515"/>
    <mergeCell ref="F514:F515"/>
    <mergeCell ref="A512:A513"/>
    <mergeCell ref="B512:B513"/>
    <mergeCell ref="C512:C513"/>
    <mergeCell ref="D512:D513"/>
    <mergeCell ref="E512:E513"/>
    <mergeCell ref="F512:F513"/>
    <mergeCell ref="A510:A511"/>
    <mergeCell ref="B510:B511"/>
    <mergeCell ref="C510:C511"/>
    <mergeCell ref="D510:D511"/>
    <mergeCell ref="E510:E511"/>
    <mergeCell ref="F510:F511"/>
    <mergeCell ref="A508:A509"/>
    <mergeCell ref="B508:B509"/>
    <mergeCell ref="C508:C509"/>
    <mergeCell ref="D508:D509"/>
    <mergeCell ref="E508:E509"/>
    <mergeCell ref="F508:F509"/>
    <mergeCell ref="A497:F497"/>
    <mergeCell ref="A498:F498"/>
    <mergeCell ref="A500:F500"/>
    <mergeCell ref="A502:D503"/>
    <mergeCell ref="E503:E507"/>
    <mergeCell ref="F503:F507"/>
    <mergeCell ref="A504:D505"/>
    <mergeCell ref="A506:D507"/>
    <mergeCell ref="A493:A494"/>
    <mergeCell ref="B493:B494"/>
    <mergeCell ref="C493:C494"/>
    <mergeCell ref="D493:D494"/>
    <mergeCell ref="E493:E494"/>
    <mergeCell ref="F493:F494"/>
    <mergeCell ref="A491:A492"/>
    <mergeCell ref="B491:B492"/>
    <mergeCell ref="C491:C492"/>
    <mergeCell ref="D491:D492"/>
    <mergeCell ref="E491:E492"/>
    <mergeCell ref="F491:F492"/>
    <mergeCell ref="A489:A490"/>
    <mergeCell ref="B489:B490"/>
    <mergeCell ref="C489:C490"/>
    <mergeCell ref="D489:D490"/>
    <mergeCell ref="E489:E490"/>
    <mergeCell ref="F489:F490"/>
    <mergeCell ref="A487:A488"/>
    <mergeCell ref="B487:B488"/>
    <mergeCell ref="C487:C488"/>
    <mergeCell ref="D487:D488"/>
    <mergeCell ref="E487:E488"/>
    <mergeCell ref="F487:F488"/>
    <mergeCell ref="A485:A486"/>
    <mergeCell ref="B485:B486"/>
    <mergeCell ref="C485:C486"/>
    <mergeCell ref="D485:D486"/>
    <mergeCell ref="E485:E486"/>
    <mergeCell ref="F485:F486"/>
    <mergeCell ref="A483:A484"/>
    <mergeCell ref="B483:B484"/>
    <mergeCell ref="C483:C484"/>
    <mergeCell ref="D483:D484"/>
    <mergeCell ref="E483:E484"/>
    <mergeCell ref="F483:F484"/>
    <mergeCell ref="A481:A482"/>
    <mergeCell ref="B481:B482"/>
    <mergeCell ref="C481:C482"/>
    <mergeCell ref="D481:D482"/>
    <mergeCell ref="E481:E482"/>
    <mergeCell ref="F481:F482"/>
    <mergeCell ref="A479:A480"/>
    <mergeCell ref="B479:B480"/>
    <mergeCell ref="C479:C480"/>
    <mergeCell ref="D479:D480"/>
    <mergeCell ref="E479:E480"/>
    <mergeCell ref="F479:F480"/>
    <mergeCell ref="A477:A478"/>
    <mergeCell ref="B477:B478"/>
    <mergeCell ref="C477:C478"/>
    <mergeCell ref="D477:D478"/>
    <mergeCell ref="E477:E478"/>
    <mergeCell ref="F477:F478"/>
    <mergeCell ref="A475:A476"/>
    <mergeCell ref="B475:B476"/>
    <mergeCell ref="C475:C476"/>
    <mergeCell ref="D475:D476"/>
    <mergeCell ref="E475:E476"/>
    <mergeCell ref="F475:F476"/>
    <mergeCell ref="A473:A474"/>
    <mergeCell ref="B473:B474"/>
    <mergeCell ref="C473:C474"/>
    <mergeCell ref="D473:D474"/>
    <mergeCell ref="E473:E474"/>
    <mergeCell ref="F473:F474"/>
    <mergeCell ref="A471:A472"/>
    <mergeCell ref="B471:B472"/>
    <mergeCell ref="C471:C472"/>
    <mergeCell ref="D471:D472"/>
    <mergeCell ref="E471:E472"/>
    <mergeCell ref="F471:F472"/>
    <mergeCell ref="A469:A470"/>
    <mergeCell ref="B469:B470"/>
    <mergeCell ref="C469:C470"/>
    <mergeCell ref="D469:D470"/>
    <mergeCell ref="E469:E470"/>
    <mergeCell ref="F469:F470"/>
    <mergeCell ref="A467:A468"/>
    <mergeCell ref="B467:B468"/>
    <mergeCell ref="C467:C468"/>
    <mergeCell ref="D467:D468"/>
    <mergeCell ref="E467:E468"/>
    <mergeCell ref="F467:F468"/>
    <mergeCell ref="A465:A466"/>
    <mergeCell ref="B465:B466"/>
    <mergeCell ref="C465:C466"/>
    <mergeCell ref="D465:D466"/>
    <mergeCell ref="E465:E466"/>
    <mergeCell ref="F465:F466"/>
    <mergeCell ref="A463:A464"/>
    <mergeCell ref="B463:B464"/>
    <mergeCell ref="C463:C464"/>
    <mergeCell ref="D463:D464"/>
    <mergeCell ref="E463:E464"/>
    <mergeCell ref="F463:F464"/>
    <mergeCell ref="A461:A462"/>
    <mergeCell ref="B461:B462"/>
    <mergeCell ref="C461:C462"/>
    <mergeCell ref="D461:D462"/>
    <mergeCell ref="E461:E462"/>
    <mergeCell ref="F461:F462"/>
    <mergeCell ref="A459:A460"/>
    <mergeCell ref="B459:B460"/>
    <mergeCell ref="C459:C460"/>
    <mergeCell ref="D459:D460"/>
    <mergeCell ref="E459:E460"/>
    <mergeCell ref="F459:F460"/>
    <mergeCell ref="A457:A458"/>
    <mergeCell ref="B457:B458"/>
    <mergeCell ref="C457:C458"/>
    <mergeCell ref="D457:D458"/>
    <mergeCell ref="E457:E458"/>
    <mergeCell ref="F457:F458"/>
    <mergeCell ref="A455:A456"/>
    <mergeCell ref="B455:B456"/>
    <mergeCell ref="C455:C456"/>
    <mergeCell ref="D455:D456"/>
    <mergeCell ref="E455:E456"/>
    <mergeCell ref="F455:F456"/>
    <mergeCell ref="A453:A454"/>
    <mergeCell ref="B453:B454"/>
    <mergeCell ref="C453:C454"/>
    <mergeCell ref="D453:D454"/>
    <mergeCell ref="E453:E454"/>
    <mergeCell ref="F453:F454"/>
    <mergeCell ref="A442:F442"/>
    <mergeCell ref="A443:F443"/>
    <mergeCell ref="A445:F445"/>
    <mergeCell ref="A447:D448"/>
    <mergeCell ref="E448:E452"/>
    <mergeCell ref="F448:F452"/>
    <mergeCell ref="A449:D450"/>
    <mergeCell ref="A451:D452"/>
    <mergeCell ref="A438:A439"/>
    <mergeCell ref="B438:B439"/>
    <mergeCell ref="C438:C439"/>
    <mergeCell ref="D438:D439"/>
    <mergeCell ref="E438:E439"/>
    <mergeCell ref="F438:F439"/>
    <mergeCell ref="A436:A437"/>
    <mergeCell ref="B436:B437"/>
    <mergeCell ref="C436:C437"/>
    <mergeCell ref="D436:D437"/>
    <mergeCell ref="E436:E437"/>
    <mergeCell ref="F436:F437"/>
    <mergeCell ref="A434:A435"/>
    <mergeCell ref="B434:B435"/>
    <mergeCell ref="C434:C435"/>
    <mergeCell ref="D434:D435"/>
    <mergeCell ref="E434:E435"/>
    <mergeCell ref="F434:F435"/>
    <mergeCell ref="A432:A433"/>
    <mergeCell ref="B432:B433"/>
    <mergeCell ref="C432:C433"/>
    <mergeCell ref="D432:D433"/>
    <mergeCell ref="E432:E433"/>
    <mergeCell ref="F432:F433"/>
    <mergeCell ref="A430:A431"/>
    <mergeCell ref="B430:B431"/>
    <mergeCell ref="C430:C431"/>
    <mergeCell ref="D430:D431"/>
    <mergeCell ref="E430:E431"/>
    <mergeCell ref="F430:F431"/>
    <mergeCell ref="A428:A429"/>
    <mergeCell ref="B428:B429"/>
    <mergeCell ref="C428:C429"/>
    <mergeCell ref="D428:D429"/>
    <mergeCell ref="E428:E429"/>
    <mergeCell ref="F428:F429"/>
    <mergeCell ref="A426:A427"/>
    <mergeCell ref="B426:B427"/>
    <mergeCell ref="C426:C427"/>
    <mergeCell ref="D426:D427"/>
    <mergeCell ref="E426:E427"/>
    <mergeCell ref="F426:F427"/>
    <mergeCell ref="A424:A425"/>
    <mergeCell ref="B424:B425"/>
    <mergeCell ref="C424:C425"/>
    <mergeCell ref="D424:D425"/>
    <mergeCell ref="E424:E425"/>
    <mergeCell ref="F424:F425"/>
    <mergeCell ref="A422:A423"/>
    <mergeCell ref="B422:B423"/>
    <mergeCell ref="C422:C423"/>
    <mergeCell ref="D422:D423"/>
    <mergeCell ref="E422:E423"/>
    <mergeCell ref="F422:F423"/>
    <mergeCell ref="A420:A421"/>
    <mergeCell ref="B420:B421"/>
    <mergeCell ref="C420:C421"/>
    <mergeCell ref="D420:D421"/>
    <mergeCell ref="E420:E421"/>
    <mergeCell ref="F420:F421"/>
    <mergeCell ref="A418:A419"/>
    <mergeCell ref="B418:B419"/>
    <mergeCell ref="C418:C419"/>
    <mergeCell ref="D418:D419"/>
    <mergeCell ref="E418:E419"/>
    <mergeCell ref="F418:F419"/>
    <mergeCell ref="A416:A417"/>
    <mergeCell ref="B416:B417"/>
    <mergeCell ref="C416:C417"/>
    <mergeCell ref="D416:D417"/>
    <mergeCell ref="E416:E417"/>
    <mergeCell ref="F416:F417"/>
    <mergeCell ref="A414:A415"/>
    <mergeCell ref="B414:B415"/>
    <mergeCell ref="C414:C415"/>
    <mergeCell ref="D414:D415"/>
    <mergeCell ref="E414:E415"/>
    <mergeCell ref="F414:F415"/>
    <mergeCell ref="A412:A413"/>
    <mergeCell ref="B412:B413"/>
    <mergeCell ref="C412:C413"/>
    <mergeCell ref="D412:D413"/>
    <mergeCell ref="E412:E413"/>
    <mergeCell ref="F412:F413"/>
    <mergeCell ref="A410:A411"/>
    <mergeCell ref="B410:B411"/>
    <mergeCell ref="C410:C411"/>
    <mergeCell ref="D410:D411"/>
    <mergeCell ref="E410:E411"/>
    <mergeCell ref="F410:F411"/>
    <mergeCell ref="A408:A409"/>
    <mergeCell ref="B408:B409"/>
    <mergeCell ref="C408:C409"/>
    <mergeCell ref="D408:D409"/>
    <mergeCell ref="E408:E409"/>
    <mergeCell ref="F408:F409"/>
    <mergeCell ref="A406:A407"/>
    <mergeCell ref="B406:B407"/>
    <mergeCell ref="C406:C407"/>
    <mergeCell ref="D406:D407"/>
    <mergeCell ref="E406:E407"/>
    <mergeCell ref="F406:F407"/>
    <mergeCell ref="A404:A405"/>
    <mergeCell ref="B404:B405"/>
    <mergeCell ref="C404:C405"/>
    <mergeCell ref="D404:D405"/>
    <mergeCell ref="E404:E405"/>
    <mergeCell ref="F404:F405"/>
    <mergeCell ref="A402:A403"/>
    <mergeCell ref="B402:B403"/>
    <mergeCell ref="C402:C403"/>
    <mergeCell ref="D402:D403"/>
    <mergeCell ref="E402:E403"/>
    <mergeCell ref="F402:F403"/>
    <mergeCell ref="A400:A401"/>
    <mergeCell ref="B400:B401"/>
    <mergeCell ref="C400:C401"/>
    <mergeCell ref="D400:D401"/>
    <mergeCell ref="E400:E401"/>
    <mergeCell ref="F400:F401"/>
    <mergeCell ref="A398:A399"/>
    <mergeCell ref="B398:B399"/>
    <mergeCell ref="C398:C399"/>
    <mergeCell ref="D398:D399"/>
    <mergeCell ref="E398:E399"/>
    <mergeCell ref="F398:F399"/>
    <mergeCell ref="A387:F387"/>
    <mergeCell ref="A388:F388"/>
    <mergeCell ref="A390:F390"/>
    <mergeCell ref="A392:D393"/>
    <mergeCell ref="E393:E397"/>
    <mergeCell ref="F393:F397"/>
    <mergeCell ref="A394:D395"/>
    <mergeCell ref="A396:D397"/>
    <mergeCell ref="A383:A384"/>
    <mergeCell ref="B383:B384"/>
    <mergeCell ref="C383:C384"/>
    <mergeCell ref="D383:D384"/>
    <mergeCell ref="E383:E384"/>
    <mergeCell ref="F383:F384"/>
    <mergeCell ref="A381:A382"/>
    <mergeCell ref="B381:B382"/>
    <mergeCell ref="C381:C382"/>
    <mergeCell ref="D381:D382"/>
    <mergeCell ref="E381:E382"/>
    <mergeCell ref="F381:F382"/>
    <mergeCell ref="A379:A380"/>
    <mergeCell ref="B379:B380"/>
    <mergeCell ref="C379:C380"/>
    <mergeCell ref="D379:D380"/>
    <mergeCell ref="E379:E380"/>
    <mergeCell ref="F379:F380"/>
    <mergeCell ref="A377:A378"/>
    <mergeCell ref="B377:B378"/>
    <mergeCell ref="C377:C378"/>
    <mergeCell ref="D377:D378"/>
    <mergeCell ref="E377:E378"/>
    <mergeCell ref="F377:F378"/>
    <mergeCell ref="A375:A376"/>
    <mergeCell ref="B375:B376"/>
    <mergeCell ref="C375:C376"/>
    <mergeCell ref="D375:D376"/>
    <mergeCell ref="E375:E376"/>
    <mergeCell ref="F375:F376"/>
    <mergeCell ref="A373:A374"/>
    <mergeCell ref="B373:B374"/>
    <mergeCell ref="C373:C374"/>
    <mergeCell ref="D373:D374"/>
    <mergeCell ref="E373:E374"/>
    <mergeCell ref="F373:F374"/>
    <mergeCell ref="A371:A372"/>
    <mergeCell ref="B371:B372"/>
    <mergeCell ref="C371:C372"/>
    <mergeCell ref="D371:D372"/>
    <mergeCell ref="E371:E372"/>
    <mergeCell ref="F371:F372"/>
    <mergeCell ref="A369:A370"/>
    <mergeCell ref="B369:B370"/>
    <mergeCell ref="C369:C370"/>
    <mergeCell ref="D369:D370"/>
    <mergeCell ref="E369:E370"/>
    <mergeCell ref="F369:F370"/>
    <mergeCell ref="A367:A368"/>
    <mergeCell ref="B367:B368"/>
    <mergeCell ref="C367:C368"/>
    <mergeCell ref="D367:D368"/>
    <mergeCell ref="E367:E368"/>
    <mergeCell ref="F367:F368"/>
    <mergeCell ref="A365:A366"/>
    <mergeCell ref="B365:B366"/>
    <mergeCell ref="C365:C366"/>
    <mergeCell ref="D365:D366"/>
    <mergeCell ref="E365:E366"/>
    <mergeCell ref="F365:F366"/>
    <mergeCell ref="A363:A364"/>
    <mergeCell ref="B363:B364"/>
    <mergeCell ref="C363:C364"/>
    <mergeCell ref="D363:D364"/>
    <mergeCell ref="E363:E364"/>
    <mergeCell ref="F363:F364"/>
    <mergeCell ref="A361:A362"/>
    <mergeCell ref="B361:B362"/>
    <mergeCell ref="C361:C362"/>
    <mergeCell ref="D361:D362"/>
    <mergeCell ref="E361:E362"/>
    <mergeCell ref="F361:F362"/>
    <mergeCell ref="A359:A360"/>
    <mergeCell ref="B359:B360"/>
    <mergeCell ref="C359:C360"/>
    <mergeCell ref="D359:D360"/>
    <mergeCell ref="E359:E360"/>
    <mergeCell ref="F359:F360"/>
    <mergeCell ref="A357:A358"/>
    <mergeCell ref="B357:B358"/>
    <mergeCell ref="C357:C358"/>
    <mergeCell ref="D357:D358"/>
    <mergeCell ref="E357:E358"/>
    <mergeCell ref="F357:F358"/>
    <mergeCell ref="A355:A356"/>
    <mergeCell ref="B355:B356"/>
    <mergeCell ref="C355:C356"/>
    <mergeCell ref="D355:D356"/>
    <mergeCell ref="E355:E356"/>
    <mergeCell ref="F355:F356"/>
    <mergeCell ref="A353:A354"/>
    <mergeCell ref="B353:B354"/>
    <mergeCell ref="C353:C354"/>
    <mergeCell ref="D353:D354"/>
    <mergeCell ref="E353:E354"/>
    <mergeCell ref="F353:F354"/>
    <mergeCell ref="A351:A352"/>
    <mergeCell ref="B351:B352"/>
    <mergeCell ref="C351:C352"/>
    <mergeCell ref="D351:D352"/>
    <mergeCell ref="E351:E352"/>
    <mergeCell ref="F351:F352"/>
    <mergeCell ref="A349:A350"/>
    <mergeCell ref="B349:B350"/>
    <mergeCell ref="C349:C350"/>
    <mergeCell ref="D349:D350"/>
    <mergeCell ref="E349:E350"/>
    <mergeCell ref="F349:F350"/>
    <mergeCell ref="A347:A348"/>
    <mergeCell ref="B347:B348"/>
    <mergeCell ref="C347:C348"/>
    <mergeCell ref="D347:D348"/>
    <mergeCell ref="E347:E348"/>
    <mergeCell ref="F347:F348"/>
    <mergeCell ref="A345:A346"/>
    <mergeCell ref="B345:B346"/>
    <mergeCell ref="C345:C346"/>
    <mergeCell ref="D345:D346"/>
    <mergeCell ref="E345:E346"/>
    <mergeCell ref="F345:F346"/>
    <mergeCell ref="A343:A344"/>
    <mergeCell ref="B343:B344"/>
    <mergeCell ref="C343:C344"/>
    <mergeCell ref="D343:D344"/>
    <mergeCell ref="E343:E344"/>
    <mergeCell ref="F343:F344"/>
    <mergeCell ref="A332:F332"/>
    <mergeCell ref="A333:F333"/>
    <mergeCell ref="A335:F335"/>
    <mergeCell ref="A337:D338"/>
    <mergeCell ref="E338:E342"/>
    <mergeCell ref="F338:F342"/>
    <mergeCell ref="A339:D340"/>
    <mergeCell ref="A341:D342"/>
    <mergeCell ref="A328:A329"/>
    <mergeCell ref="B328:B329"/>
    <mergeCell ref="C328:C329"/>
    <mergeCell ref="D328:D329"/>
    <mergeCell ref="E328:E329"/>
    <mergeCell ref="F328:F329"/>
    <mergeCell ref="A326:A327"/>
    <mergeCell ref="B326:B327"/>
    <mergeCell ref="C326:C327"/>
    <mergeCell ref="D326:D327"/>
    <mergeCell ref="E326:E327"/>
    <mergeCell ref="F326:F327"/>
    <mergeCell ref="A324:A325"/>
    <mergeCell ref="B324:B325"/>
    <mergeCell ref="C324:C325"/>
    <mergeCell ref="D324:D325"/>
    <mergeCell ref="E324:E325"/>
    <mergeCell ref="F324:F325"/>
    <mergeCell ref="A322:A323"/>
    <mergeCell ref="B322:B323"/>
    <mergeCell ref="C322:C323"/>
    <mergeCell ref="D322:D323"/>
    <mergeCell ref="E322:E323"/>
    <mergeCell ref="F322:F323"/>
    <mergeCell ref="A320:A321"/>
    <mergeCell ref="B320:B321"/>
    <mergeCell ref="C320:C321"/>
    <mergeCell ref="D320:D321"/>
    <mergeCell ref="E320:E321"/>
    <mergeCell ref="F320:F321"/>
    <mergeCell ref="A318:A319"/>
    <mergeCell ref="B318:B319"/>
    <mergeCell ref="C318:C319"/>
    <mergeCell ref="D318:D319"/>
    <mergeCell ref="E318:E319"/>
    <mergeCell ref="F318:F319"/>
    <mergeCell ref="A316:A317"/>
    <mergeCell ref="B316:B317"/>
    <mergeCell ref="C316:C317"/>
    <mergeCell ref="D316:D317"/>
    <mergeCell ref="E316:E317"/>
    <mergeCell ref="F316:F317"/>
    <mergeCell ref="A314:A315"/>
    <mergeCell ref="B314:B315"/>
    <mergeCell ref="C314:C315"/>
    <mergeCell ref="D314:D315"/>
    <mergeCell ref="E314:E315"/>
    <mergeCell ref="F314:F315"/>
    <mergeCell ref="A312:A313"/>
    <mergeCell ref="B312:B313"/>
    <mergeCell ref="C312:C313"/>
    <mergeCell ref="D312:D313"/>
    <mergeCell ref="E312:E313"/>
    <mergeCell ref="F312:F313"/>
    <mergeCell ref="A310:A311"/>
    <mergeCell ref="B310:B311"/>
    <mergeCell ref="C310:C311"/>
    <mergeCell ref="D310:D311"/>
    <mergeCell ref="E310:E311"/>
    <mergeCell ref="F310:F311"/>
    <mergeCell ref="A308:A309"/>
    <mergeCell ref="B308:B309"/>
    <mergeCell ref="C308:C309"/>
    <mergeCell ref="D308:D309"/>
    <mergeCell ref="E308:E309"/>
    <mergeCell ref="F308:F309"/>
    <mergeCell ref="A306:A307"/>
    <mergeCell ref="B306:B307"/>
    <mergeCell ref="C306:C307"/>
    <mergeCell ref="D306:D307"/>
    <mergeCell ref="E306:E307"/>
    <mergeCell ref="F306:F307"/>
    <mergeCell ref="A304:A305"/>
    <mergeCell ref="B304:B305"/>
    <mergeCell ref="C304:C305"/>
    <mergeCell ref="D304:D305"/>
    <mergeCell ref="E304:E305"/>
    <mergeCell ref="F304:F305"/>
    <mergeCell ref="A302:A303"/>
    <mergeCell ref="B302:B303"/>
    <mergeCell ref="C302:C303"/>
    <mergeCell ref="D302:D303"/>
    <mergeCell ref="E302:E303"/>
    <mergeCell ref="F302:F303"/>
    <mergeCell ref="A300:A301"/>
    <mergeCell ref="B300:B301"/>
    <mergeCell ref="C300:C301"/>
    <mergeCell ref="D300:D301"/>
    <mergeCell ref="E300:E301"/>
    <mergeCell ref="F300:F301"/>
    <mergeCell ref="A298:A299"/>
    <mergeCell ref="B298:B299"/>
    <mergeCell ref="C298:C299"/>
    <mergeCell ref="D298:D299"/>
    <mergeCell ref="E298:E299"/>
    <mergeCell ref="F298:F299"/>
    <mergeCell ref="A296:A297"/>
    <mergeCell ref="B296:B297"/>
    <mergeCell ref="C296:C297"/>
    <mergeCell ref="D296:D297"/>
    <mergeCell ref="E296:E297"/>
    <mergeCell ref="F296:F297"/>
    <mergeCell ref="A294:A295"/>
    <mergeCell ref="B294:B295"/>
    <mergeCell ref="C294:C295"/>
    <mergeCell ref="D294:D295"/>
    <mergeCell ref="E294:E295"/>
    <mergeCell ref="F294:F295"/>
    <mergeCell ref="A292:A293"/>
    <mergeCell ref="B292:B293"/>
    <mergeCell ref="C292:C293"/>
    <mergeCell ref="D292:D293"/>
    <mergeCell ref="E292:E293"/>
    <mergeCell ref="F292:F293"/>
    <mergeCell ref="A290:A291"/>
    <mergeCell ref="B290:B291"/>
    <mergeCell ref="C290:C291"/>
    <mergeCell ref="D290:D291"/>
    <mergeCell ref="E290:E291"/>
    <mergeCell ref="F290:F291"/>
    <mergeCell ref="A288:A289"/>
    <mergeCell ref="B288:B289"/>
    <mergeCell ref="C288:C289"/>
    <mergeCell ref="D288:D289"/>
    <mergeCell ref="E288:E289"/>
    <mergeCell ref="F288:F289"/>
    <mergeCell ref="A277:F277"/>
    <mergeCell ref="A278:F278"/>
    <mergeCell ref="A280:F280"/>
    <mergeCell ref="A282:D283"/>
    <mergeCell ref="E283:E287"/>
    <mergeCell ref="F283:F287"/>
    <mergeCell ref="A284:D285"/>
    <mergeCell ref="A286:D287"/>
    <mergeCell ref="A273:A274"/>
    <mergeCell ref="B273:B274"/>
    <mergeCell ref="C273:C274"/>
    <mergeCell ref="D273:D274"/>
    <mergeCell ref="E273:E274"/>
    <mergeCell ref="F273:F274"/>
    <mergeCell ref="A271:A272"/>
    <mergeCell ref="B271:B272"/>
    <mergeCell ref="C271:C272"/>
    <mergeCell ref="D271:D272"/>
    <mergeCell ref="E271:E272"/>
    <mergeCell ref="F271:F272"/>
    <mergeCell ref="A269:A270"/>
    <mergeCell ref="B269:B270"/>
    <mergeCell ref="C269:C270"/>
    <mergeCell ref="D269:D270"/>
    <mergeCell ref="E269:E270"/>
    <mergeCell ref="F269:F270"/>
    <mergeCell ref="A267:A268"/>
    <mergeCell ref="B267:B268"/>
    <mergeCell ref="C267:C268"/>
    <mergeCell ref="D267:D268"/>
    <mergeCell ref="E267:E268"/>
    <mergeCell ref="F267:F268"/>
    <mergeCell ref="A265:A266"/>
    <mergeCell ref="B265:B266"/>
    <mergeCell ref="C265:C266"/>
    <mergeCell ref="D265:D266"/>
    <mergeCell ref="E265:E266"/>
    <mergeCell ref="F265:F266"/>
    <mergeCell ref="A263:A264"/>
    <mergeCell ref="B263:B264"/>
    <mergeCell ref="C263:C264"/>
    <mergeCell ref="D263:D264"/>
    <mergeCell ref="E263:E264"/>
    <mergeCell ref="F263:F264"/>
    <mergeCell ref="A261:A262"/>
    <mergeCell ref="B261:B262"/>
    <mergeCell ref="C261:C262"/>
    <mergeCell ref="D261:D262"/>
    <mergeCell ref="E261:E262"/>
    <mergeCell ref="F261:F262"/>
    <mergeCell ref="A259:A260"/>
    <mergeCell ref="B259:B260"/>
    <mergeCell ref="C259:C260"/>
    <mergeCell ref="D259:D260"/>
    <mergeCell ref="E259:E260"/>
    <mergeCell ref="F259:F260"/>
    <mergeCell ref="A257:A258"/>
    <mergeCell ref="B257:B258"/>
    <mergeCell ref="C257:C258"/>
    <mergeCell ref="D257:D258"/>
    <mergeCell ref="E257:E258"/>
    <mergeCell ref="F257:F258"/>
    <mergeCell ref="A255:A256"/>
    <mergeCell ref="B255:B256"/>
    <mergeCell ref="C255:C256"/>
    <mergeCell ref="D255:D256"/>
    <mergeCell ref="E255:E256"/>
    <mergeCell ref="F255:F256"/>
    <mergeCell ref="A253:A254"/>
    <mergeCell ref="B253:B254"/>
    <mergeCell ref="C253:C254"/>
    <mergeCell ref="D253:D254"/>
    <mergeCell ref="E253:E254"/>
    <mergeCell ref="F253:F254"/>
    <mergeCell ref="A251:A252"/>
    <mergeCell ref="B251:B252"/>
    <mergeCell ref="C251:C252"/>
    <mergeCell ref="D251:D252"/>
    <mergeCell ref="E251:E252"/>
    <mergeCell ref="F251:F252"/>
    <mergeCell ref="A249:A250"/>
    <mergeCell ref="B249:B250"/>
    <mergeCell ref="C249:C250"/>
    <mergeCell ref="D249:D250"/>
    <mergeCell ref="E249:E250"/>
    <mergeCell ref="F249:F250"/>
    <mergeCell ref="A247:A248"/>
    <mergeCell ref="B247:B248"/>
    <mergeCell ref="C247:C248"/>
    <mergeCell ref="D247:D248"/>
    <mergeCell ref="E247:E248"/>
    <mergeCell ref="F247:F248"/>
    <mergeCell ref="A245:A246"/>
    <mergeCell ref="B245:B246"/>
    <mergeCell ref="C245:C246"/>
    <mergeCell ref="D245:D246"/>
    <mergeCell ref="E245:E246"/>
    <mergeCell ref="F245:F246"/>
    <mergeCell ref="A243:A244"/>
    <mergeCell ref="B243:B244"/>
    <mergeCell ref="C243:C244"/>
    <mergeCell ref="D243:D244"/>
    <mergeCell ref="E243:E244"/>
    <mergeCell ref="F243:F244"/>
    <mergeCell ref="A241:A242"/>
    <mergeCell ref="B241:B242"/>
    <mergeCell ref="C241:C242"/>
    <mergeCell ref="D241:D242"/>
    <mergeCell ref="E241:E242"/>
    <mergeCell ref="F241:F242"/>
    <mergeCell ref="A239:A240"/>
    <mergeCell ref="B239:B240"/>
    <mergeCell ref="C239:C240"/>
    <mergeCell ref="D239:D240"/>
    <mergeCell ref="E239:E240"/>
    <mergeCell ref="F239:F240"/>
    <mergeCell ref="A237:A238"/>
    <mergeCell ref="B237:B238"/>
    <mergeCell ref="C237:C238"/>
    <mergeCell ref="D237:D238"/>
    <mergeCell ref="E237:E238"/>
    <mergeCell ref="F237:F238"/>
    <mergeCell ref="A235:A236"/>
    <mergeCell ref="B235:B236"/>
    <mergeCell ref="C235:C236"/>
    <mergeCell ref="D235:D236"/>
    <mergeCell ref="E235:E236"/>
    <mergeCell ref="F235:F236"/>
    <mergeCell ref="A233:A234"/>
    <mergeCell ref="B233:B234"/>
    <mergeCell ref="C233:C234"/>
    <mergeCell ref="D233:D234"/>
    <mergeCell ref="E233:E234"/>
    <mergeCell ref="F233:F234"/>
    <mergeCell ref="A222:F222"/>
    <mergeCell ref="A223:F223"/>
    <mergeCell ref="A225:F225"/>
    <mergeCell ref="A227:D228"/>
    <mergeCell ref="E228:E232"/>
    <mergeCell ref="F228:F232"/>
    <mergeCell ref="A229:D230"/>
    <mergeCell ref="A231:D232"/>
    <mergeCell ref="A218:A219"/>
    <mergeCell ref="B218:B219"/>
    <mergeCell ref="C218:C219"/>
    <mergeCell ref="D218:D219"/>
    <mergeCell ref="E218:E219"/>
    <mergeCell ref="F218:F219"/>
    <mergeCell ref="A216:A217"/>
    <mergeCell ref="B216:B217"/>
    <mergeCell ref="C216:C217"/>
    <mergeCell ref="D216:D217"/>
    <mergeCell ref="E216:E217"/>
    <mergeCell ref="F216:F217"/>
    <mergeCell ref="A214:A215"/>
    <mergeCell ref="B214:B215"/>
    <mergeCell ref="C214:C215"/>
    <mergeCell ref="D214:D215"/>
    <mergeCell ref="E214:E215"/>
    <mergeCell ref="F214:F215"/>
    <mergeCell ref="A212:A213"/>
    <mergeCell ref="B212:B213"/>
    <mergeCell ref="C212:C213"/>
    <mergeCell ref="D212:D213"/>
    <mergeCell ref="E212:E213"/>
    <mergeCell ref="F212:F213"/>
    <mergeCell ref="A210:A211"/>
    <mergeCell ref="B210:B211"/>
    <mergeCell ref="C210:C211"/>
    <mergeCell ref="D210:D211"/>
    <mergeCell ref="E210:E211"/>
    <mergeCell ref="F210:F211"/>
    <mergeCell ref="A208:A209"/>
    <mergeCell ref="B208:B209"/>
    <mergeCell ref="C208:C209"/>
    <mergeCell ref="D208:D209"/>
    <mergeCell ref="E208:E209"/>
    <mergeCell ref="F208:F209"/>
    <mergeCell ref="A206:A207"/>
    <mergeCell ref="B206:B207"/>
    <mergeCell ref="C206:C207"/>
    <mergeCell ref="D206:D207"/>
    <mergeCell ref="E206:E207"/>
    <mergeCell ref="F206:F207"/>
    <mergeCell ref="A204:A205"/>
    <mergeCell ref="B204:B205"/>
    <mergeCell ref="C204:C205"/>
    <mergeCell ref="D204:D205"/>
    <mergeCell ref="E204:E205"/>
    <mergeCell ref="F204:F205"/>
    <mergeCell ref="A202:A203"/>
    <mergeCell ref="B202:B203"/>
    <mergeCell ref="C202:C203"/>
    <mergeCell ref="D202:D203"/>
    <mergeCell ref="E202:E203"/>
    <mergeCell ref="F202:F203"/>
    <mergeCell ref="A200:A201"/>
    <mergeCell ref="B200:B201"/>
    <mergeCell ref="C200:C201"/>
    <mergeCell ref="D200:D201"/>
    <mergeCell ref="E200:E201"/>
    <mergeCell ref="F200:F201"/>
    <mergeCell ref="A198:A199"/>
    <mergeCell ref="B198:B199"/>
    <mergeCell ref="C198:C199"/>
    <mergeCell ref="D198:D199"/>
    <mergeCell ref="E198:E199"/>
    <mergeCell ref="F198:F199"/>
    <mergeCell ref="A196:A197"/>
    <mergeCell ref="B196:B197"/>
    <mergeCell ref="C196:C197"/>
    <mergeCell ref="D196:D197"/>
    <mergeCell ref="E196:E197"/>
    <mergeCell ref="F196:F197"/>
    <mergeCell ref="A194:A195"/>
    <mergeCell ref="B194:B195"/>
    <mergeCell ref="C194:C195"/>
    <mergeCell ref="D194:D195"/>
    <mergeCell ref="E194:E195"/>
    <mergeCell ref="F194:F195"/>
    <mergeCell ref="A192:A193"/>
    <mergeCell ref="B192:B193"/>
    <mergeCell ref="C192:C193"/>
    <mergeCell ref="D192:D193"/>
    <mergeCell ref="E192:E193"/>
    <mergeCell ref="F192:F193"/>
    <mergeCell ref="A190:A191"/>
    <mergeCell ref="B190:B191"/>
    <mergeCell ref="C190:C191"/>
    <mergeCell ref="D190:D191"/>
    <mergeCell ref="E190:E191"/>
    <mergeCell ref="F190:F191"/>
    <mergeCell ref="A188:A189"/>
    <mergeCell ref="B188:B189"/>
    <mergeCell ref="C188:C189"/>
    <mergeCell ref="D188:D189"/>
    <mergeCell ref="E188:E189"/>
    <mergeCell ref="F188:F189"/>
    <mergeCell ref="A186:A187"/>
    <mergeCell ref="B186:B187"/>
    <mergeCell ref="C186:C187"/>
    <mergeCell ref="D186:D187"/>
    <mergeCell ref="E186:E187"/>
    <mergeCell ref="F186:F187"/>
    <mergeCell ref="A184:A185"/>
    <mergeCell ref="B184:B185"/>
    <mergeCell ref="C184:C185"/>
    <mergeCell ref="D184:D185"/>
    <mergeCell ref="E184:E185"/>
    <mergeCell ref="F184:F185"/>
    <mergeCell ref="A182:A183"/>
    <mergeCell ref="B182:B183"/>
    <mergeCell ref="C182:C183"/>
    <mergeCell ref="D182:D183"/>
    <mergeCell ref="E182:E183"/>
    <mergeCell ref="F182:F183"/>
    <mergeCell ref="A180:A181"/>
    <mergeCell ref="B180:B181"/>
    <mergeCell ref="C180:C181"/>
    <mergeCell ref="D180:D181"/>
    <mergeCell ref="E180:E181"/>
    <mergeCell ref="F180:F181"/>
    <mergeCell ref="A178:A179"/>
    <mergeCell ref="B178:B179"/>
    <mergeCell ref="C178:C179"/>
    <mergeCell ref="D178:D179"/>
    <mergeCell ref="E178:E179"/>
    <mergeCell ref="F178:F179"/>
    <mergeCell ref="A167:F167"/>
    <mergeCell ref="A168:F168"/>
    <mergeCell ref="A170:F170"/>
    <mergeCell ref="A172:D173"/>
    <mergeCell ref="E173:E177"/>
    <mergeCell ref="F173:F177"/>
    <mergeCell ref="A174:D175"/>
    <mergeCell ref="A176:D177"/>
    <mergeCell ref="A163:A164"/>
    <mergeCell ref="B163:B164"/>
    <mergeCell ref="C163:C164"/>
    <mergeCell ref="D163:D164"/>
    <mergeCell ref="E163:E164"/>
    <mergeCell ref="F163:F164"/>
    <mergeCell ref="A161:A162"/>
    <mergeCell ref="B161:B162"/>
    <mergeCell ref="C161:C162"/>
    <mergeCell ref="D161:D162"/>
    <mergeCell ref="E161:E162"/>
    <mergeCell ref="F161:F162"/>
    <mergeCell ref="A159:A160"/>
    <mergeCell ref="B159:B160"/>
    <mergeCell ref="C159:C160"/>
    <mergeCell ref="D159:D160"/>
    <mergeCell ref="E159:E160"/>
    <mergeCell ref="F159:F160"/>
    <mergeCell ref="A157:A158"/>
    <mergeCell ref="B157:B158"/>
    <mergeCell ref="C157:C158"/>
    <mergeCell ref="D157:D158"/>
    <mergeCell ref="E157:E158"/>
    <mergeCell ref="F157:F158"/>
    <mergeCell ref="A155:A156"/>
    <mergeCell ref="B155:B156"/>
    <mergeCell ref="C155:C156"/>
    <mergeCell ref="D155:D156"/>
    <mergeCell ref="E155:E156"/>
    <mergeCell ref="F155:F156"/>
    <mergeCell ref="A153:A154"/>
    <mergeCell ref="B153:B154"/>
    <mergeCell ref="C153:C154"/>
    <mergeCell ref="D153:D154"/>
    <mergeCell ref="E153:E154"/>
    <mergeCell ref="F153:F154"/>
    <mergeCell ref="A151:A152"/>
    <mergeCell ref="B151:B152"/>
    <mergeCell ref="C151:C152"/>
    <mergeCell ref="D151:D152"/>
    <mergeCell ref="E151:E152"/>
    <mergeCell ref="F151:F152"/>
    <mergeCell ref="A149:A150"/>
    <mergeCell ref="B149:B150"/>
    <mergeCell ref="C149:C150"/>
    <mergeCell ref="D149:D150"/>
    <mergeCell ref="E149:E150"/>
    <mergeCell ref="F149:F150"/>
    <mergeCell ref="A147:A148"/>
    <mergeCell ref="B147:B148"/>
    <mergeCell ref="C147:C148"/>
    <mergeCell ref="D147:D148"/>
    <mergeCell ref="E147:E148"/>
    <mergeCell ref="F147:F148"/>
    <mergeCell ref="A145:A146"/>
    <mergeCell ref="B145:B146"/>
    <mergeCell ref="C145:C146"/>
    <mergeCell ref="D145:D146"/>
    <mergeCell ref="E145:E146"/>
    <mergeCell ref="F145:F146"/>
    <mergeCell ref="A143:A144"/>
    <mergeCell ref="B143:B144"/>
    <mergeCell ref="C143:C144"/>
    <mergeCell ref="D143:D144"/>
    <mergeCell ref="E143:E144"/>
    <mergeCell ref="F143:F144"/>
    <mergeCell ref="A141:A142"/>
    <mergeCell ref="B141:B142"/>
    <mergeCell ref="C141:C142"/>
    <mergeCell ref="D141:D142"/>
    <mergeCell ref="E141:E142"/>
    <mergeCell ref="F141:F142"/>
    <mergeCell ref="A139:A140"/>
    <mergeCell ref="B139:B140"/>
    <mergeCell ref="C139:C140"/>
    <mergeCell ref="D139:D140"/>
    <mergeCell ref="E139:E140"/>
    <mergeCell ref="F139:F140"/>
    <mergeCell ref="A137:A138"/>
    <mergeCell ref="B137:B138"/>
    <mergeCell ref="C137:C138"/>
    <mergeCell ref="D137:D138"/>
    <mergeCell ref="E137:E138"/>
    <mergeCell ref="F137:F138"/>
    <mergeCell ref="A135:A136"/>
    <mergeCell ref="B135:B136"/>
    <mergeCell ref="C135:C136"/>
    <mergeCell ref="D135:D136"/>
    <mergeCell ref="E135:E136"/>
    <mergeCell ref="F135:F136"/>
    <mergeCell ref="A133:A134"/>
    <mergeCell ref="B133:B134"/>
    <mergeCell ref="C133:C134"/>
    <mergeCell ref="D133:D134"/>
    <mergeCell ref="E133:E134"/>
    <mergeCell ref="F133:F134"/>
    <mergeCell ref="A131:A132"/>
    <mergeCell ref="B131:B132"/>
    <mergeCell ref="C131:C132"/>
    <mergeCell ref="D131:D132"/>
    <mergeCell ref="E131:E132"/>
    <mergeCell ref="F131:F132"/>
    <mergeCell ref="A129:A130"/>
    <mergeCell ref="B129:B130"/>
    <mergeCell ref="C129:C130"/>
    <mergeCell ref="D129:D130"/>
    <mergeCell ref="E129:E130"/>
    <mergeCell ref="F129:F130"/>
    <mergeCell ref="A127:A128"/>
    <mergeCell ref="B127:B128"/>
    <mergeCell ref="C127:C128"/>
    <mergeCell ref="D127:D128"/>
    <mergeCell ref="E127:E128"/>
    <mergeCell ref="F127:F128"/>
    <mergeCell ref="A125:A126"/>
    <mergeCell ref="B125:B126"/>
    <mergeCell ref="C125:C126"/>
    <mergeCell ref="D125:D126"/>
    <mergeCell ref="E125:E126"/>
    <mergeCell ref="F125:F126"/>
    <mergeCell ref="A123:A124"/>
    <mergeCell ref="B123:B124"/>
    <mergeCell ref="C123:C124"/>
    <mergeCell ref="D123:D124"/>
    <mergeCell ref="E123:E124"/>
    <mergeCell ref="F123:F124"/>
    <mergeCell ref="A112:F112"/>
    <mergeCell ref="A113:F113"/>
    <mergeCell ref="A115:F115"/>
    <mergeCell ref="A117:D118"/>
    <mergeCell ref="E118:E122"/>
    <mergeCell ref="F118:F122"/>
    <mergeCell ref="A119:D120"/>
    <mergeCell ref="A121:D122"/>
    <mergeCell ref="A108:A109"/>
    <mergeCell ref="B108:B109"/>
    <mergeCell ref="C108:C109"/>
    <mergeCell ref="D108:D109"/>
    <mergeCell ref="E108:E109"/>
    <mergeCell ref="F108:F109"/>
    <mergeCell ref="A106:A107"/>
    <mergeCell ref="B106:B107"/>
    <mergeCell ref="C106:C107"/>
    <mergeCell ref="D106:D107"/>
    <mergeCell ref="E106:E107"/>
    <mergeCell ref="F106:F107"/>
    <mergeCell ref="A104:A105"/>
    <mergeCell ref="B104:B105"/>
    <mergeCell ref="C104:C105"/>
    <mergeCell ref="D104:D105"/>
    <mergeCell ref="E104:E105"/>
    <mergeCell ref="F104:F105"/>
    <mergeCell ref="A102:A103"/>
    <mergeCell ref="B102:B103"/>
    <mergeCell ref="C102:C103"/>
    <mergeCell ref="D102:D103"/>
    <mergeCell ref="E102:E103"/>
    <mergeCell ref="F102:F103"/>
    <mergeCell ref="A100:A101"/>
    <mergeCell ref="B100:B101"/>
    <mergeCell ref="C100:C101"/>
    <mergeCell ref="D100:D101"/>
    <mergeCell ref="E100:E101"/>
    <mergeCell ref="F100:F101"/>
    <mergeCell ref="A98:A99"/>
    <mergeCell ref="B98:B99"/>
    <mergeCell ref="C98:C99"/>
    <mergeCell ref="D98:D99"/>
    <mergeCell ref="E98:E99"/>
    <mergeCell ref="F98:F99"/>
    <mergeCell ref="A96:A97"/>
    <mergeCell ref="B96:B97"/>
    <mergeCell ref="C96:C97"/>
    <mergeCell ref="D96:D97"/>
    <mergeCell ref="E96:E97"/>
    <mergeCell ref="F96:F97"/>
    <mergeCell ref="A94:A95"/>
    <mergeCell ref="B94:B95"/>
    <mergeCell ref="C94:C95"/>
    <mergeCell ref="D94:D95"/>
    <mergeCell ref="E94:E95"/>
    <mergeCell ref="F94:F95"/>
    <mergeCell ref="A92:A93"/>
    <mergeCell ref="B92:B93"/>
    <mergeCell ref="C92:C93"/>
    <mergeCell ref="D92:D93"/>
    <mergeCell ref="E92:E93"/>
    <mergeCell ref="F92:F93"/>
    <mergeCell ref="A90:A91"/>
    <mergeCell ref="B90:B91"/>
    <mergeCell ref="C90:C91"/>
    <mergeCell ref="D90:D91"/>
    <mergeCell ref="E90:E91"/>
    <mergeCell ref="F90:F91"/>
    <mergeCell ref="A88:A89"/>
    <mergeCell ref="B88:B89"/>
    <mergeCell ref="C88:C89"/>
    <mergeCell ref="D88:D89"/>
    <mergeCell ref="E88:E89"/>
    <mergeCell ref="F88:F89"/>
    <mergeCell ref="A86:A87"/>
    <mergeCell ref="B86:B87"/>
    <mergeCell ref="C86:C87"/>
    <mergeCell ref="D86:D87"/>
    <mergeCell ref="E86:E87"/>
    <mergeCell ref="F86:F87"/>
    <mergeCell ref="A84:A85"/>
    <mergeCell ref="B84:B85"/>
    <mergeCell ref="C84:C85"/>
    <mergeCell ref="D84:D85"/>
    <mergeCell ref="E84:E85"/>
    <mergeCell ref="F84:F85"/>
    <mergeCell ref="A82:A83"/>
    <mergeCell ref="B82:B83"/>
    <mergeCell ref="C82:C83"/>
    <mergeCell ref="D82:D83"/>
    <mergeCell ref="E82:E83"/>
    <mergeCell ref="F82:F83"/>
    <mergeCell ref="A80:A81"/>
    <mergeCell ref="B80:B81"/>
    <mergeCell ref="C80:C81"/>
    <mergeCell ref="D80:D81"/>
    <mergeCell ref="E80:E81"/>
    <mergeCell ref="F80:F81"/>
    <mergeCell ref="A78:A79"/>
    <mergeCell ref="B78:B79"/>
    <mergeCell ref="C78:C79"/>
    <mergeCell ref="D78:D79"/>
    <mergeCell ref="E78:E79"/>
    <mergeCell ref="F78:F79"/>
    <mergeCell ref="A76:A77"/>
    <mergeCell ref="B76:B77"/>
    <mergeCell ref="C76:C77"/>
    <mergeCell ref="D76:D77"/>
    <mergeCell ref="E76:E77"/>
    <mergeCell ref="F76:F77"/>
    <mergeCell ref="A74:A75"/>
    <mergeCell ref="B74:B75"/>
    <mergeCell ref="C74:C75"/>
    <mergeCell ref="D74:D75"/>
    <mergeCell ref="E74:E75"/>
    <mergeCell ref="F74:F75"/>
    <mergeCell ref="A72:A73"/>
    <mergeCell ref="B72:B73"/>
    <mergeCell ref="C72:C73"/>
    <mergeCell ref="D72:D73"/>
    <mergeCell ref="E72:E73"/>
    <mergeCell ref="F72:F73"/>
    <mergeCell ref="A70:A71"/>
    <mergeCell ref="B70:B71"/>
    <mergeCell ref="C70:C71"/>
    <mergeCell ref="D70:D71"/>
    <mergeCell ref="E70:E71"/>
    <mergeCell ref="F70:F71"/>
    <mergeCell ref="A68:A69"/>
    <mergeCell ref="B68:B69"/>
    <mergeCell ref="C68:C69"/>
    <mergeCell ref="D68:D69"/>
    <mergeCell ref="E68:E69"/>
    <mergeCell ref="F68:F69"/>
    <mergeCell ref="A57:F57"/>
    <mergeCell ref="A58:F58"/>
    <mergeCell ref="A60:F60"/>
    <mergeCell ref="A62:D63"/>
    <mergeCell ref="E63:E67"/>
    <mergeCell ref="F63:F67"/>
    <mergeCell ref="A64:D65"/>
    <mergeCell ref="A66:D67"/>
    <mergeCell ref="A53:A54"/>
    <mergeCell ref="B53:B54"/>
    <mergeCell ref="C53:C54"/>
    <mergeCell ref="D53:D54"/>
    <mergeCell ref="E53:E54"/>
    <mergeCell ref="F53:F54"/>
    <mergeCell ref="A51:A52"/>
    <mergeCell ref="B51:B52"/>
    <mergeCell ref="C51:C52"/>
    <mergeCell ref="D51:D52"/>
    <mergeCell ref="E51:E52"/>
    <mergeCell ref="F51:F52"/>
    <mergeCell ref="A49:A50"/>
    <mergeCell ref="B49:B50"/>
    <mergeCell ref="C49:C50"/>
    <mergeCell ref="D49:D50"/>
    <mergeCell ref="E49:E50"/>
    <mergeCell ref="F49:F50"/>
    <mergeCell ref="A47:A48"/>
    <mergeCell ref="B47:B48"/>
    <mergeCell ref="C47:C48"/>
    <mergeCell ref="D47:D48"/>
    <mergeCell ref="E47:E48"/>
    <mergeCell ref="F47:F48"/>
    <mergeCell ref="A33:A34"/>
    <mergeCell ref="B33:B34"/>
    <mergeCell ref="C33:C34"/>
    <mergeCell ref="D33:D34"/>
    <mergeCell ref="E33:E34"/>
    <mergeCell ref="F33:F34"/>
    <mergeCell ref="A31:A32"/>
    <mergeCell ref="B31:B32"/>
    <mergeCell ref="A45:A46"/>
    <mergeCell ref="B45:B46"/>
    <mergeCell ref="C45:C46"/>
    <mergeCell ref="D45:D46"/>
    <mergeCell ref="A41:A42"/>
    <mergeCell ref="B41:B42"/>
    <mergeCell ref="C41:C42"/>
    <mergeCell ref="D41:D42"/>
    <mergeCell ref="E45:E46"/>
    <mergeCell ref="F45:F46"/>
    <mergeCell ref="A43:A44"/>
    <mergeCell ref="B43:B44"/>
    <mergeCell ref="C43:C44"/>
    <mergeCell ref="D43:D44"/>
    <mergeCell ref="E43:E44"/>
    <mergeCell ref="F43:F44"/>
    <mergeCell ref="E41:E42"/>
    <mergeCell ref="F41:F42"/>
    <mergeCell ref="A39:A40"/>
    <mergeCell ref="B39:B40"/>
    <mergeCell ref="C39:C40"/>
    <mergeCell ref="D39:D40"/>
    <mergeCell ref="E39:E40"/>
    <mergeCell ref="F39:F40"/>
    <mergeCell ref="A37:A38"/>
    <mergeCell ref="B37:B38"/>
    <mergeCell ref="C37:C38"/>
    <mergeCell ref="D37:D38"/>
    <mergeCell ref="E37:E38"/>
    <mergeCell ref="F37:F38"/>
    <mergeCell ref="A35:A36"/>
    <mergeCell ref="B35:B36"/>
    <mergeCell ref="C35:C36"/>
    <mergeCell ref="D35:D36"/>
    <mergeCell ref="E35:E36"/>
    <mergeCell ref="F35:F36"/>
    <mergeCell ref="A2:F2"/>
    <mergeCell ref="A3:F3"/>
    <mergeCell ref="A5:F5"/>
    <mergeCell ref="A7:D8"/>
    <mergeCell ref="E8:E12"/>
    <mergeCell ref="F8:F12"/>
    <mergeCell ref="A9:D10"/>
    <mergeCell ref="A11:D12"/>
    <mergeCell ref="A15:A16"/>
    <mergeCell ref="B15:B16"/>
    <mergeCell ref="A21:A22"/>
    <mergeCell ref="B21:B22"/>
    <mergeCell ref="C21:C22"/>
    <mergeCell ref="D21:D22"/>
    <mergeCell ref="A17:A18"/>
    <mergeCell ref="B17:B18"/>
    <mergeCell ref="C17:C18"/>
    <mergeCell ref="D17:D18"/>
    <mergeCell ref="E21:E22"/>
    <mergeCell ref="F21:F22"/>
    <mergeCell ref="A25:A26"/>
    <mergeCell ref="B25:B26"/>
    <mergeCell ref="C25:C26"/>
    <mergeCell ref="D25:D26"/>
    <mergeCell ref="E25:E26"/>
    <mergeCell ref="F25:F26"/>
    <mergeCell ref="C31:C32"/>
    <mergeCell ref="D31:D32"/>
    <mergeCell ref="E31:E32"/>
    <mergeCell ref="F31:F32"/>
    <mergeCell ref="A29:A30"/>
    <mergeCell ref="B29:B30"/>
    <mergeCell ref="C29:C30"/>
    <mergeCell ref="D29:D30"/>
    <mergeCell ref="E29:E30"/>
    <mergeCell ref="F29:F30"/>
    <mergeCell ref="E17:E18"/>
    <mergeCell ref="F17:F18"/>
    <mergeCell ref="A27:A28"/>
    <mergeCell ref="B27:B28"/>
    <mergeCell ref="C27:C28"/>
    <mergeCell ref="D27:D28"/>
    <mergeCell ref="E27:E28"/>
    <mergeCell ref="F27:F28"/>
    <mergeCell ref="A23:A24"/>
    <mergeCell ref="B23:B24"/>
    <mergeCell ref="A19:A20"/>
    <mergeCell ref="B19:B20"/>
    <mergeCell ref="C15:C16"/>
    <mergeCell ref="D15:D16"/>
    <mergeCell ref="E15:E16"/>
    <mergeCell ref="F15:F16"/>
    <mergeCell ref="C19:C20"/>
    <mergeCell ref="D19:D20"/>
    <mergeCell ref="E19:E20"/>
    <mergeCell ref="F19:F20"/>
    <mergeCell ref="A13:A14"/>
    <mergeCell ref="B13:B14"/>
    <mergeCell ref="C13:C14"/>
    <mergeCell ref="D13:D14"/>
    <mergeCell ref="E13:E14"/>
    <mergeCell ref="F13:F14"/>
    <mergeCell ref="C23:C24"/>
    <mergeCell ref="D23:D24"/>
    <mergeCell ref="E23:E24"/>
    <mergeCell ref="F23:F24"/>
  </mergeCells>
  <phoneticPr fontId="32" type="noConversion"/>
  <pageMargins left="0.70866141732283472" right="0.70866141732283472" top="0.86614173228346458" bottom="0.86614173228346458" header="0.31496062992125984" footer="0.31496062992125984"/>
  <pageSetup paperSize="9" scale="85" orientation="portrait" r:id="rId1"/>
  <headerFooter>
    <oddFooter>&amp;CProgram za izračun rezultata i provedbu natjecanja u disciplini “lov šarana”&amp;R&amp;D  &amp;T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A8FB1-7CF1-46C5-BD55-40A51BD3524B}">
  <sheetPr codeName="Sheet5">
    <tabColor rgb="FFFF0000"/>
  </sheetPr>
  <dimension ref="A1:AU4187"/>
  <sheetViews>
    <sheetView showGridLines="0" showRowColHeaders="0" tabSelected="1" zoomScale="71" zoomScaleNormal="71" workbookViewId="0">
      <selection activeCell="AH69" sqref="AH69"/>
    </sheetView>
  </sheetViews>
  <sheetFormatPr defaultColWidth="9.140625" defaultRowHeight="12.75" x14ac:dyDescent="0.2"/>
  <cols>
    <col min="1" max="1" width="8.140625" style="10" customWidth="1"/>
    <col min="2" max="2" width="18.5703125" style="17" customWidth="1"/>
    <col min="3" max="32" width="6.7109375" style="10" customWidth="1"/>
    <col min="33" max="34" width="12.28515625" style="10" customWidth="1"/>
    <col min="35" max="36" width="10.28515625" style="10" customWidth="1"/>
    <col min="37" max="37" width="13.7109375" style="10" customWidth="1"/>
    <col min="38" max="39" width="13.7109375" style="10" hidden="1" customWidth="1"/>
    <col min="40" max="40" width="9.140625" style="10" hidden="1" customWidth="1"/>
    <col min="41" max="41" width="10.7109375" style="60" hidden="1" customWidth="1"/>
    <col min="42" max="42" width="15.85546875" style="10" hidden="1" customWidth="1"/>
    <col min="43" max="43" width="14.7109375" style="14" hidden="1" customWidth="1"/>
    <col min="44" max="45" width="10.7109375" style="10" hidden="1" customWidth="1"/>
    <col min="46" max="46" width="17.42578125" style="15" hidden="1" customWidth="1"/>
    <col min="47" max="47" width="9.140625" style="10" hidden="1" customWidth="1"/>
    <col min="48" max="16384" width="9.140625" style="10"/>
  </cols>
  <sheetData>
    <row r="1" spans="1:47" ht="34.5" x14ac:dyDescent="0.45">
      <c r="B1" s="11"/>
      <c r="C1" s="12"/>
      <c r="E1" s="12"/>
      <c r="F1" s="12"/>
      <c r="G1" s="12"/>
      <c r="I1" s="12"/>
      <c r="J1" s="12"/>
      <c r="K1" s="12"/>
      <c r="M1" s="12"/>
      <c r="O1" s="12"/>
      <c r="P1" s="12"/>
      <c r="Q1" s="12"/>
      <c r="R1" s="12"/>
      <c r="S1" s="92" t="str">
        <f>IF(ISTEXT('Organizacija natjecanja'!F2)=TRUE,'Organizacija natjecanja'!F2,"")</f>
        <v>1.KOLO KUP SSRDMŽ LOV ŠARANA 2025</v>
      </c>
      <c r="T1" s="12"/>
      <c r="U1" s="12"/>
      <c r="V1" s="12"/>
      <c r="W1" s="12"/>
      <c r="X1" s="12"/>
      <c r="Y1" s="12"/>
      <c r="AB1" s="12"/>
      <c r="AC1" s="12"/>
      <c r="AD1" s="12"/>
      <c r="AE1" s="12"/>
      <c r="AF1" s="12"/>
      <c r="AG1" s="12"/>
      <c r="AJ1" s="13" t="s">
        <v>28</v>
      </c>
    </row>
    <row r="2" spans="1:47" ht="27.75" x14ac:dyDescent="0.4">
      <c r="B2" s="11"/>
      <c r="AG2" s="117" t="str">
        <f>IF(ISTEXT('Organizacija natjecanja'!F5)=TRUE,'Organizacija natjecanja'!F5,"")</f>
        <v>Goričan 11-13.4.2025</v>
      </c>
    </row>
    <row r="3" spans="1:47" ht="30" x14ac:dyDescent="0.4">
      <c r="B3" s="11"/>
      <c r="S3" s="93" t="s">
        <v>29</v>
      </c>
      <c r="Z3" s="16"/>
    </row>
    <row r="4" spans="1:47" ht="13.5" thickBot="1" x14ac:dyDescent="0.25"/>
    <row r="5" spans="1:47" ht="28.15" customHeight="1" thickTop="1" thickBot="1" x14ac:dyDescent="0.3">
      <c r="A5" s="352" t="s">
        <v>30</v>
      </c>
      <c r="B5" s="354" t="s">
        <v>31</v>
      </c>
      <c r="C5" s="356" t="s">
        <v>32</v>
      </c>
      <c r="D5" s="357"/>
      <c r="E5" s="357"/>
      <c r="F5" s="357"/>
      <c r="G5" s="357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7"/>
      <c r="T5" s="357"/>
      <c r="U5" s="357"/>
      <c r="V5" s="357"/>
      <c r="W5" s="357"/>
      <c r="X5" s="357"/>
      <c r="Y5" s="357"/>
      <c r="Z5" s="357"/>
      <c r="AA5" s="357"/>
      <c r="AB5" s="357"/>
      <c r="AC5" s="357"/>
      <c r="AD5" s="357"/>
      <c r="AE5" s="357"/>
      <c r="AF5" s="358"/>
      <c r="AG5" s="352" t="s">
        <v>33</v>
      </c>
      <c r="AH5" s="366" t="s">
        <v>34</v>
      </c>
      <c r="AI5" s="352" t="s">
        <v>35</v>
      </c>
      <c r="AJ5" s="364" t="s">
        <v>36</v>
      </c>
      <c r="AK5" s="343" t="s">
        <v>37</v>
      </c>
      <c r="AL5" s="89"/>
      <c r="AM5" s="89"/>
      <c r="AO5" s="60" t="s">
        <v>40</v>
      </c>
      <c r="AQ5" s="14" t="s">
        <v>38</v>
      </c>
      <c r="AR5" s="18">
        <v>0.1</v>
      </c>
      <c r="AS5" s="18" t="s">
        <v>39</v>
      </c>
      <c r="AT5" s="19" t="s">
        <v>41</v>
      </c>
      <c r="AU5" s="10" t="s">
        <v>42</v>
      </c>
    </row>
    <row r="6" spans="1:47" ht="45" customHeight="1" thickTop="1" thickBot="1" x14ac:dyDescent="0.25">
      <c r="A6" s="353"/>
      <c r="B6" s="355"/>
      <c r="C6" s="156">
        <v>1</v>
      </c>
      <c r="D6" s="156">
        <v>2</v>
      </c>
      <c r="E6" s="156">
        <v>3</v>
      </c>
      <c r="F6" s="157">
        <v>4</v>
      </c>
      <c r="G6" s="156">
        <v>5</v>
      </c>
      <c r="H6" s="156">
        <v>6</v>
      </c>
      <c r="I6" s="156">
        <v>7</v>
      </c>
      <c r="J6" s="157">
        <v>8</v>
      </c>
      <c r="K6" s="156">
        <v>9</v>
      </c>
      <c r="L6" s="158">
        <v>10</v>
      </c>
      <c r="M6" s="156">
        <v>11</v>
      </c>
      <c r="N6" s="156">
        <v>12</v>
      </c>
      <c r="O6" s="156">
        <v>13</v>
      </c>
      <c r="P6" s="156">
        <v>14</v>
      </c>
      <c r="Q6" s="156">
        <v>15</v>
      </c>
      <c r="R6" s="158">
        <v>16</v>
      </c>
      <c r="S6" s="156">
        <v>17</v>
      </c>
      <c r="T6" s="156">
        <v>18</v>
      </c>
      <c r="U6" s="157">
        <v>19</v>
      </c>
      <c r="V6" s="156">
        <v>20</v>
      </c>
      <c r="W6" s="156">
        <v>21</v>
      </c>
      <c r="X6" s="156">
        <v>22</v>
      </c>
      <c r="Y6" s="156">
        <v>23</v>
      </c>
      <c r="Z6" s="157">
        <v>24</v>
      </c>
      <c r="AA6" s="156">
        <v>25</v>
      </c>
      <c r="AB6" s="156">
        <v>26</v>
      </c>
      <c r="AC6" s="156">
        <v>27</v>
      </c>
      <c r="AD6" s="156">
        <v>28</v>
      </c>
      <c r="AE6" s="156">
        <v>29</v>
      </c>
      <c r="AF6" s="157">
        <v>30</v>
      </c>
      <c r="AG6" s="359"/>
      <c r="AH6" s="367"/>
      <c r="AI6" s="353"/>
      <c r="AJ6" s="365"/>
      <c r="AK6" s="344"/>
      <c r="AL6" s="89" t="s">
        <v>82</v>
      </c>
      <c r="AM6" s="89" t="s">
        <v>83</v>
      </c>
      <c r="AN6" s="89" t="s">
        <v>84</v>
      </c>
      <c r="AO6" s="60">
        <f>IF(COUNT(AO8:AO61)&gt;0,MAX(AO8:AO61),"")</f>
        <v>13.73</v>
      </c>
    </row>
    <row r="7" spans="1:47" ht="4.5" hidden="1" customHeight="1" thickTop="1" thickBot="1" x14ac:dyDescent="0.25">
      <c r="A7" s="159"/>
      <c r="B7" s="160"/>
      <c r="C7" s="161"/>
      <c r="D7" s="162"/>
      <c r="E7" s="163"/>
      <c r="F7" s="164"/>
      <c r="G7" s="162"/>
      <c r="H7" s="163"/>
      <c r="I7" s="163"/>
      <c r="J7" s="164"/>
      <c r="K7" s="162"/>
      <c r="L7" s="163"/>
      <c r="M7" s="164"/>
      <c r="N7" s="161"/>
      <c r="O7" s="161"/>
      <c r="P7" s="161"/>
      <c r="Q7" s="162"/>
      <c r="R7" s="163"/>
      <c r="S7" s="164"/>
      <c r="T7" s="162"/>
      <c r="U7" s="164"/>
      <c r="V7" s="161"/>
      <c r="W7" s="162"/>
      <c r="X7" s="163"/>
      <c r="Y7" s="163"/>
      <c r="Z7" s="164"/>
      <c r="AA7" s="162"/>
      <c r="AB7" s="163"/>
      <c r="AC7" s="163"/>
      <c r="AD7" s="163"/>
      <c r="AE7" s="163"/>
      <c r="AF7" s="165"/>
      <c r="AG7" s="166"/>
      <c r="AH7" s="207"/>
      <c r="AI7" s="208"/>
      <c r="AJ7" s="209"/>
      <c r="AK7" s="210"/>
      <c r="AL7" s="94"/>
      <c r="AM7" s="94"/>
    </row>
    <row r="8" spans="1:47" ht="18" customHeight="1" thickTop="1" x14ac:dyDescent="0.2">
      <c r="A8" s="345">
        <f>IF(ISNUMBER('Prijava i izvlačenje brojeva'!A2)=TRUE,'Prijava i izvlačenje brojeva'!A2,"")</f>
        <v>1</v>
      </c>
      <c r="B8" s="348" t="str">
        <f>IF(ISTEXT('Prijava i izvlačenje brojeva'!C2)=TRUE,'Prijava i izvlačenje brojeva'!C2,"")</f>
        <v>Amur Nedelišće</v>
      </c>
      <c r="C8" s="167">
        <v>2.06</v>
      </c>
      <c r="D8" s="168">
        <v>1.58</v>
      </c>
      <c r="E8" s="168">
        <v>2.17</v>
      </c>
      <c r="F8" s="168">
        <v>2.82</v>
      </c>
      <c r="G8" s="168">
        <v>2.57</v>
      </c>
      <c r="H8" s="168">
        <v>3.19</v>
      </c>
      <c r="I8" s="168">
        <v>1.66</v>
      </c>
      <c r="J8" s="168">
        <v>4.08</v>
      </c>
      <c r="K8" s="168">
        <v>2.0499999999999998</v>
      </c>
      <c r="L8" s="168">
        <v>1.71</v>
      </c>
      <c r="M8" s="168">
        <v>2.34</v>
      </c>
      <c r="N8" s="168">
        <v>2.2400000000000002</v>
      </c>
      <c r="O8" s="168">
        <v>3.56</v>
      </c>
      <c r="P8" s="168">
        <v>13.73</v>
      </c>
      <c r="Q8" s="168">
        <v>7.59</v>
      </c>
      <c r="R8" s="168">
        <v>3.61</v>
      </c>
      <c r="S8" s="168">
        <v>4.0999999999999996</v>
      </c>
      <c r="T8" s="168">
        <v>2.98</v>
      </c>
      <c r="U8" s="168">
        <v>1.62</v>
      </c>
      <c r="V8" s="168">
        <v>4.46</v>
      </c>
      <c r="W8" s="168">
        <v>2.9</v>
      </c>
      <c r="X8" s="168">
        <v>1.57</v>
      </c>
      <c r="Y8" s="168">
        <v>7.94</v>
      </c>
      <c r="Z8" s="168">
        <v>1.87</v>
      </c>
      <c r="AA8" s="168">
        <v>2.2799999999999998</v>
      </c>
      <c r="AB8" s="168">
        <v>2.11</v>
      </c>
      <c r="AC8" s="168">
        <v>2.36</v>
      </c>
      <c r="AD8" s="168">
        <v>2.06</v>
      </c>
      <c r="AE8" s="168">
        <v>2.2599999999999998</v>
      </c>
      <c r="AF8" s="169">
        <v>2.2599999999999998</v>
      </c>
      <c r="AG8" s="313">
        <f>IF(ISBLANK(AJ8)=FALSE,"",IF(AND(COUNT(C8:AF10)&gt;0,ISBLANK(AI8)=TRUE),AQ8,IF(AND(COUNT(C8:AF10)&gt;0,ISBLANK(AI8)=FALSE),AQ8-AR8,"")))</f>
        <v>164.58</v>
      </c>
      <c r="AH8" s="301">
        <f>IF(ISBLANK(AJ8)=FALSE,"",IF(COUNT(C8:AF10)&gt;0,MAX(C8:AF10),""))</f>
        <v>13.73</v>
      </c>
      <c r="AI8" s="351"/>
      <c r="AJ8" s="360"/>
      <c r="AK8" s="361">
        <f>IF(ISTEXT('Prijava i izvlačenje brojeva'!C2)=FALSE,"",IF(AND(ISNUMBER(A8)=FALSE,ISTEXT(B8)=TRUE),'Prijava i izvlačenje brojeva'!$H$1+1,IF(AND(COUNT(C8:AF10)&gt;0,ISBLANK(AJ8)=TRUE),AU8,"")))</f>
        <v>2</v>
      </c>
      <c r="AL8" s="95">
        <f xml:space="preserve"> IF(ISNUMBER(AK8)=TRUE,AK8,"")</f>
        <v>2</v>
      </c>
      <c r="AM8" s="95" t="str">
        <f>IF(ISTEXT(B8)=TRUE,B8,"")</f>
        <v>Amur Nedelišće</v>
      </c>
      <c r="AN8" s="10">
        <f>IF(ISNUMBER(AG8)=TRUE,AG8,"")</f>
        <v>164.58</v>
      </c>
      <c r="AO8" s="60">
        <f>IF(ISNUMBER(AH8)=TRUE,AH8,"")</f>
        <v>13.73</v>
      </c>
      <c r="AP8" s="10" t="str">
        <f>IF(ISTEXT(B8)=TRUE,B8,"")</f>
        <v>Amur Nedelišće</v>
      </c>
      <c r="AQ8" s="20">
        <f>IF(COUNT(C8:AF10)&gt;0,SUM(C8:AF10),"")</f>
        <v>164.58</v>
      </c>
      <c r="AR8" s="14">
        <f>IF(ISNUMBER(AQ8)=TRUE,AQ8/10,"")</f>
        <v>16.458000000000002</v>
      </c>
      <c r="AS8" s="14">
        <f>IF(AND(ISBLANK(AJ8)=TRUE,ISNUMBER(AG8)=TRUE),AG8,"")</f>
        <v>164.58</v>
      </c>
      <c r="AT8" s="15">
        <f>IF(ISNUMBER(AS8)=TRUE,AS8+AO8/10000000,"")</f>
        <v>164.58000137300002</v>
      </c>
      <c r="AU8" s="10">
        <f>IF(ISNUMBER(AT8)=TRUE,((COUNT(AT$8:AT$61)+1-RANK(AT8,$AT$8:$AT$61,0)-RANK(AT8,$AT$8:$AT$61,1))/2)+RANK(AT8,$AT$8:$AT$61,0),"")</f>
        <v>2</v>
      </c>
    </row>
    <row r="9" spans="1:47" ht="18" customHeight="1" x14ac:dyDescent="0.2">
      <c r="A9" s="346"/>
      <c r="B9" s="349"/>
      <c r="C9" s="170">
        <v>4</v>
      </c>
      <c r="D9" s="171">
        <v>1.92</v>
      </c>
      <c r="E9" s="171">
        <v>1.7</v>
      </c>
      <c r="F9" s="171">
        <v>3.11</v>
      </c>
      <c r="G9" s="171">
        <v>7.88</v>
      </c>
      <c r="H9" s="171">
        <v>3</v>
      </c>
      <c r="I9" s="171">
        <v>1.88</v>
      </c>
      <c r="J9" s="171">
        <v>1.79</v>
      </c>
      <c r="K9" s="171">
        <v>3.2</v>
      </c>
      <c r="L9" s="171">
        <v>2.57</v>
      </c>
      <c r="M9" s="171">
        <v>4.12</v>
      </c>
      <c r="N9" s="171">
        <v>3.21</v>
      </c>
      <c r="O9" s="171">
        <v>2.1</v>
      </c>
      <c r="P9" s="171">
        <v>1.9</v>
      </c>
      <c r="Q9" s="171">
        <v>4.62</v>
      </c>
      <c r="R9" s="171">
        <v>2.73</v>
      </c>
      <c r="S9" s="171">
        <v>2.65</v>
      </c>
      <c r="T9" s="171">
        <v>2.2599999999999998</v>
      </c>
      <c r="U9" s="171">
        <v>2.4500000000000002</v>
      </c>
      <c r="V9" s="171">
        <v>3.09</v>
      </c>
      <c r="W9" s="171">
        <v>2.2799999999999998</v>
      </c>
      <c r="X9" s="171">
        <v>4.3899999999999997</v>
      </c>
      <c r="Y9" s="171"/>
      <c r="Z9" s="171"/>
      <c r="AA9" s="171"/>
      <c r="AB9" s="171"/>
      <c r="AC9" s="171"/>
      <c r="AD9" s="171"/>
      <c r="AE9" s="171"/>
      <c r="AF9" s="172"/>
      <c r="AG9" s="314"/>
      <c r="AH9" s="302"/>
      <c r="AI9" s="305"/>
      <c r="AJ9" s="308"/>
      <c r="AK9" s="362"/>
      <c r="AL9" s="95"/>
      <c r="AM9" s="95"/>
      <c r="AQ9" s="20"/>
      <c r="AR9" s="14"/>
      <c r="AS9" s="14"/>
    </row>
    <row r="10" spans="1:47" ht="18" customHeight="1" thickBot="1" x14ac:dyDescent="0.25">
      <c r="A10" s="347"/>
      <c r="B10" s="350"/>
      <c r="C10" s="173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174"/>
      <c r="AF10" s="175"/>
      <c r="AG10" s="315"/>
      <c r="AH10" s="303"/>
      <c r="AI10" s="306"/>
      <c r="AJ10" s="309"/>
      <c r="AK10" s="363"/>
      <c r="AL10" s="95" t="str">
        <f t="shared" ref="AL10:AL61" si="0" xml:space="preserve"> IF(ISNUMBER(AK10)=TRUE,AK10,"")</f>
        <v/>
      </c>
      <c r="AM10" s="95" t="str">
        <f t="shared" ref="AM10:AM61" si="1">IF(ISTEXT(B10)=TRUE,B10,"")</f>
        <v/>
      </c>
      <c r="AN10" s="10" t="str">
        <f t="shared" ref="AN10:AN61" si="2">IF(ISNUMBER(AG10)=TRUE,AG10,"")</f>
        <v/>
      </c>
      <c r="AQ10" s="20"/>
      <c r="AR10" s="14"/>
      <c r="AS10" s="14"/>
    </row>
    <row r="11" spans="1:47" ht="18" customHeight="1" thickTop="1" x14ac:dyDescent="0.2">
      <c r="A11" s="345">
        <f>IF(ISNUMBER('Prijava i izvlačenje brojeva'!A3)=TRUE,'Prijava i izvlačenje brojeva'!A3,"")</f>
        <v>2</v>
      </c>
      <c r="B11" s="348" t="str">
        <f>IF(ISTEXT('Prijava i izvlačenje brojeva'!C3)=TRUE,'Prijava i izvlačenje brojeva'!C3,"")</f>
        <v xml:space="preserve">Linjak 1 Ivanovec </v>
      </c>
      <c r="C11" s="176">
        <v>1.55</v>
      </c>
      <c r="D11" s="177">
        <v>2.14</v>
      </c>
      <c r="E11" s="177">
        <v>3.76</v>
      </c>
      <c r="F11" s="177">
        <v>1.76</v>
      </c>
      <c r="G11" s="177">
        <v>1.8</v>
      </c>
      <c r="H11" s="177">
        <v>2.2400000000000002</v>
      </c>
      <c r="I11" s="177">
        <v>1.78</v>
      </c>
      <c r="J11" s="177">
        <v>1.59</v>
      </c>
      <c r="K11" s="177">
        <v>2.2799999999999998</v>
      </c>
      <c r="L11" s="177">
        <v>6.41</v>
      </c>
      <c r="M11" s="177">
        <v>5.53</v>
      </c>
      <c r="N11" s="177">
        <v>2.11</v>
      </c>
      <c r="O11" s="177">
        <v>4.6500000000000004</v>
      </c>
      <c r="P11" s="177">
        <v>3.95</v>
      </c>
      <c r="Q11" s="177">
        <v>2.21</v>
      </c>
      <c r="R11" s="177">
        <v>2.5299999999999998</v>
      </c>
      <c r="S11" s="177">
        <v>1.69</v>
      </c>
      <c r="T11" s="177">
        <v>2.76</v>
      </c>
      <c r="U11" s="177">
        <v>1.58</v>
      </c>
      <c r="V11" s="177">
        <v>2.94</v>
      </c>
      <c r="W11" s="177">
        <v>1.83</v>
      </c>
      <c r="X11" s="177">
        <v>2.13</v>
      </c>
      <c r="Y11" s="177">
        <v>1.62</v>
      </c>
      <c r="Z11" s="177">
        <v>3.65</v>
      </c>
      <c r="AA11" s="177">
        <v>1.81</v>
      </c>
      <c r="AB11" s="177">
        <v>2.89</v>
      </c>
      <c r="AC11" s="177">
        <v>2.02</v>
      </c>
      <c r="AD11" s="177">
        <v>1.91</v>
      </c>
      <c r="AE11" s="177">
        <v>1.92</v>
      </c>
      <c r="AF11" s="178">
        <v>3</v>
      </c>
      <c r="AG11" s="313">
        <f>IF(ISBLANK(AJ11)=FALSE,"",IF(AND(COUNT(C11:AF13)&gt;0,ISBLANK(AI11)=TRUE),AQ11,IF(AND(COUNT(C11:AF13)&gt;0,ISBLANK(AI11)=FALSE),AQ11-AR11,"")))</f>
        <v>146.60000000000002</v>
      </c>
      <c r="AH11" s="301">
        <f>IF(ISBLANK(AJ11)=FALSE,"",IF(COUNT(C11:AF13)&gt;0,MAX(C11:AF13),""))</f>
        <v>6.41</v>
      </c>
      <c r="AI11" s="304"/>
      <c r="AJ11" s="307"/>
      <c r="AK11" s="368">
        <f>IF(ISTEXT('Prijava i izvlačenje brojeva'!C3)=FALSE,"",IF(AND(ISNUMBER(A11)=FALSE,ISTEXT(B11)=TRUE),'Prijava i izvlačenje brojeva'!$H$1+1,IF(AND(COUNT(C11:AF13)&gt;0,ISBLANK(AJ11)=TRUE),AU11,"")))</f>
        <v>3</v>
      </c>
      <c r="AL11" s="95">
        <f t="shared" si="0"/>
        <v>3</v>
      </c>
      <c r="AM11" s="95" t="str">
        <f t="shared" si="1"/>
        <v xml:space="preserve">Linjak 1 Ivanovec </v>
      </c>
      <c r="AN11" s="10">
        <f t="shared" si="2"/>
        <v>146.60000000000002</v>
      </c>
      <c r="AO11" s="60">
        <f>IF(ISNUMBER(AH11)=TRUE,AH11,"")</f>
        <v>6.41</v>
      </c>
      <c r="AP11" s="10" t="str">
        <f>IF(ISTEXT(B11)=TRUE,B11,"")</f>
        <v xml:space="preserve">Linjak 1 Ivanovec </v>
      </c>
      <c r="AQ11" s="20">
        <f>IF(COUNT(C11:AF13)&gt;0,SUM(C11:AF13),"")</f>
        <v>146.60000000000002</v>
      </c>
      <c r="AR11" s="14">
        <f>IF(ISNUMBER(AQ11)=TRUE,AQ11/10,"")</f>
        <v>14.660000000000002</v>
      </c>
      <c r="AS11" s="14">
        <f>IF(AND(ISBLANK(AJ11)=TRUE,ISNUMBER(AG11)=TRUE),AG11,"")</f>
        <v>146.60000000000002</v>
      </c>
      <c r="AT11" s="15">
        <f>IF(ISNUMBER(AS11)=TRUE,AS11+AO11/10000000,"")</f>
        <v>146.60000064100004</v>
      </c>
      <c r="AU11" s="10">
        <f>IF(ISNUMBER(AT11)=TRUE,((COUNT(AT$8:AT$61)+1-RANK(AT11,$AT$8:$AT$61,0)-RANK(AT11,$AT$8:$AT$61,1))/2)+RANK(AT11,$AT$8:$AT$61,0),"")</f>
        <v>3</v>
      </c>
    </row>
    <row r="12" spans="1:47" ht="18" customHeight="1" x14ac:dyDescent="0.2">
      <c r="A12" s="346"/>
      <c r="B12" s="349"/>
      <c r="C12" s="179">
        <v>2.59</v>
      </c>
      <c r="D12" s="180">
        <v>6.24</v>
      </c>
      <c r="E12" s="180">
        <v>3.45</v>
      </c>
      <c r="F12" s="180">
        <v>2.89</v>
      </c>
      <c r="G12" s="180">
        <v>2.81</v>
      </c>
      <c r="H12" s="180">
        <v>1.58</v>
      </c>
      <c r="I12" s="180">
        <v>1.91</v>
      </c>
      <c r="J12" s="180">
        <v>2.37</v>
      </c>
      <c r="K12" s="180">
        <v>1.9</v>
      </c>
      <c r="L12" s="180">
        <v>2.83</v>
      </c>
      <c r="M12" s="180">
        <v>5.87</v>
      </c>
      <c r="N12" s="180">
        <v>2.68</v>
      </c>
      <c r="O12" s="180">
        <v>2.97</v>
      </c>
      <c r="P12" s="180">
        <v>3.81</v>
      </c>
      <c r="Q12" s="180">
        <v>3.27</v>
      </c>
      <c r="R12" s="180">
        <v>1.9</v>
      </c>
      <c r="S12" s="180">
        <v>2.42</v>
      </c>
      <c r="T12" s="180">
        <v>4.5599999999999996</v>
      </c>
      <c r="U12" s="180">
        <v>2.5499999999999998</v>
      </c>
      <c r="V12" s="180">
        <v>2.4</v>
      </c>
      <c r="W12" s="180">
        <v>4.09</v>
      </c>
      <c r="X12" s="180">
        <v>3.47</v>
      </c>
      <c r="Y12" s="180"/>
      <c r="Z12" s="180"/>
      <c r="AA12" s="180"/>
      <c r="AB12" s="180"/>
      <c r="AC12" s="180"/>
      <c r="AD12" s="180"/>
      <c r="AE12" s="180"/>
      <c r="AF12" s="181"/>
      <c r="AG12" s="314"/>
      <c r="AH12" s="302"/>
      <c r="AI12" s="305"/>
      <c r="AJ12" s="308"/>
      <c r="AK12" s="362"/>
      <c r="AL12" s="95"/>
      <c r="AM12" s="95"/>
      <c r="AQ12" s="20"/>
      <c r="AR12" s="14"/>
      <c r="AS12" s="14"/>
    </row>
    <row r="13" spans="1:47" ht="18" customHeight="1" thickBot="1" x14ac:dyDescent="0.25">
      <c r="A13" s="347"/>
      <c r="B13" s="350"/>
      <c r="C13" s="173"/>
      <c r="D13" s="174"/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174"/>
      <c r="Y13" s="174"/>
      <c r="Z13" s="174"/>
      <c r="AA13" s="174"/>
      <c r="AB13" s="174"/>
      <c r="AC13" s="174"/>
      <c r="AD13" s="174"/>
      <c r="AE13" s="174"/>
      <c r="AF13" s="175"/>
      <c r="AG13" s="315"/>
      <c r="AH13" s="303"/>
      <c r="AI13" s="306"/>
      <c r="AJ13" s="309"/>
      <c r="AK13" s="363"/>
      <c r="AL13" s="95" t="str">
        <f t="shared" si="0"/>
        <v/>
      </c>
      <c r="AM13" s="95" t="str">
        <f t="shared" si="1"/>
        <v/>
      </c>
      <c r="AN13" s="10" t="str">
        <f t="shared" si="2"/>
        <v/>
      </c>
      <c r="AQ13" s="20"/>
      <c r="AR13" s="14"/>
      <c r="AS13" s="14"/>
    </row>
    <row r="14" spans="1:47" ht="18" customHeight="1" thickTop="1" x14ac:dyDescent="0.2">
      <c r="A14" s="345">
        <f>IF(ISNUMBER('Prijava i izvlačenje brojeva'!A4)=TRUE,'Prijava i izvlačenje brojeva'!A4,"")</f>
        <v>3</v>
      </c>
      <c r="B14" s="348" t="str">
        <f>IF(ISTEXT('Prijava i izvlačenje brojeva'!C4)=TRUE,'Prijava i izvlačenje brojeva'!C4,"")</f>
        <v>Ostriž Cirkovljan</v>
      </c>
      <c r="C14" s="176">
        <v>4.2</v>
      </c>
      <c r="D14" s="177">
        <v>2.52</v>
      </c>
      <c r="E14" s="177">
        <v>3.16</v>
      </c>
      <c r="F14" s="177">
        <v>2</v>
      </c>
      <c r="G14" s="177">
        <v>2.52</v>
      </c>
      <c r="H14" s="177">
        <v>5.46</v>
      </c>
      <c r="I14" s="177">
        <v>4</v>
      </c>
      <c r="J14" s="177">
        <v>1.9</v>
      </c>
      <c r="K14" s="177">
        <v>1.7</v>
      </c>
      <c r="L14" s="177">
        <v>2.2000000000000002</v>
      </c>
      <c r="M14" s="177">
        <v>2.77</v>
      </c>
      <c r="N14" s="177">
        <v>3</v>
      </c>
      <c r="O14" s="177">
        <v>3.05</v>
      </c>
      <c r="P14" s="177">
        <v>3.25</v>
      </c>
      <c r="Q14" s="177">
        <v>5.52</v>
      </c>
      <c r="R14" s="177">
        <v>4.84</v>
      </c>
      <c r="S14" s="177">
        <v>8.59</v>
      </c>
      <c r="T14" s="177">
        <v>2.3199999999999998</v>
      </c>
      <c r="U14" s="177"/>
      <c r="V14" s="177"/>
      <c r="W14" s="177"/>
      <c r="X14" s="177"/>
      <c r="Y14" s="177"/>
      <c r="Z14" s="177"/>
      <c r="AA14" s="177"/>
      <c r="AB14" s="177"/>
      <c r="AC14" s="177"/>
      <c r="AD14" s="177"/>
      <c r="AE14" s="177"/>
      <c r="AF14" s="178"/>
      <c r="AG14" s="313">
        <f>IF(ISBLANK(AJ14)=FALSE,"",IF(AND(COUNT(C14:AF16)&gt;0,ISBLANK(AI14)=TRUE),AQ14,IF(AND(COUNT(C14:AF16)&gt;0,ISBLANK(AI14)=FALSE),AQ14-AR14,"")))</f>
        <v>63.000000000000007</v>
      </c>
      <c r="AH14" s="301">
        <f>IF(ISBLANK(AJ14)=FALSE,"",IF(COUNT(C14:AF16)&gt;0,MAX(C14:AF16),""))</f>
        <v>8.59</v>
      </c>
      <c r="AI14" s="304"/>
      <c r="AJ14" s="307"/>
      <c r="AK14" s="368">
        <f>IF(ISTEXT('Prijava i izvlačenje brojeva'!C4)=FALSE,"",IF(AND(ISNUMBER(A14)=FALSE,ISTEXT(B14)=TRUE),'Prijava i izvlačenje brojeva'!$H$1+1,IF(AND(COUNT(C14:AF16)&gt;0,ISBLANK(AJ14)=TRUE),AU14,"")))</f>
        <v>4</v>
      </c>
      <c r="AL14" s="95">
        <f t="shared" si="0"/>
        <v>4</v>
      </c>
      <c r="AM14" s="95" t="str">
        <f t="shared" si="1"/>
        <v>Ostriž Cirkovljan</v>
      </c>
      <c r="AN14" s="10">
        <f t="shared" si="2"/>
        <v>63.000000000000007</v>
      </c>
      <c r="AO14" s="60">
        <f>IF(ISNUMBER(AH14)=TRUE,AH14,"")</f>
        <v>8.59</v>
      </c>
      <c r="AP14" s="10" t="str">
        <f>IF(ISTEXT(B14)=TRUE,B14,"")</f>
        <v>Ostriž Cirkovljan</v>
      </c>
      <c r="AQ14" s="20">
        <f>IF(COUNT(C14:AF16)&gt;0,SUM(C14:AF16),"")</f>
        <v>63.000000000000007</v>
      </c>
      <c r="AR14" s="14">
        <f>IF(ISNUMBER(AQ14)=TRUE,AQ14/10,"")</f>
        <v>6.3000000000000007</v>
      </c>
      <c r="AS14" s="14">
        <f>IF(AND(ISBLANK(AJ14)=TRUE,ISNUMBER(AG14)=TRUE),AG14,"")</f>
        <v>63.000000000000007</v>
      </c>
      <c r="AT14" s="15">
        <f>IF(ISNUMBER(AS14)=TRUE,AS14+AO14/10000000,"")</f>
        <v>63.000000859000004</v>
      </c>
      <c r="AU14" s="10">
        <f>IF(ISNUMBER(AT14)=TRUE,((COUNT(AT$8:AT$61)+1-RANK(AT14,$AT$8:$AT$61,0)-RANK(AT14,$AT$8:$AT$61,1))/2)+RANK(AT14,$AT$8:$AT$61,0),"")</f>
        <v>4</v>
      </c>
    </row>
    <row r="15" spans="1:47" ht="18" customHeight="1" x14ac:dyDescent="0.2">
      <c r="A15" s="346"/>
      <c r="B15" s="349"/>
      <c r="C15" s="179"/>
      <c r="D15" s="180"/>
      <c r="E15" s="180"/>
      <c r="F15" s="180"/>
      <c r="G15" s="180"/>
      <c r="H15" s="180"/>
      <c r="I15" s="180"/>
      <c r="J15" s="180"/>
      <c r="K15" s="180"/>
      <c r="L15" s="180"/>
      <c r="M15" s="180"/>
      <c r="N15" s="180"/>
      <c r="O15" s="180"/>
      <c r="P15" s="180"/>
      <c r="Q15" s="180"/>
      <c r="R15" s="180"/>
      <c r="S15" s="180"/>
      <c r="T15" s="180"/>
      <c r="U15" s="180"/>
      <c r="V15" s="180"/>
      <c r="W15" s="180"/>
      <c r="X15" s="180"/>
      <c r="Y15" s="180"/>
      <c r="Z15" s="180"/>
      <c r="AA15" s="180"/>
      <c r="AB15" s="180"/>
      <c r="AC15" s="180"/>
      <c r="AD15" s="180"/>
      <c r="AE15" s="180"/>
      <c r="AF15" s="181"/>
      <c r="AG15" s="314"/>
      <c r="AH15" s="302"/>
      <c r="AI15" s="305"/>
      <c r="AJ15" s="308"/>
      <c r="AK15" s="362"/>
      <c r="AL15" s="95"/>
      <c r="AM15" s="95"/>
      <c r="AQ15" s="20"/>
      <c r="AR15" s="14"/>
      <c r="AS15" s="14"/>
    </row>
    <row r="16" spans="1:47" ht="18" customHeight="1" thickBot="1" x14ac:dyDescent="0.25">
      <c r="A16" s="347"/>
      <c r="B16" s="350"/>
      <c r="C16" s="173"/>
      <c r="D16" s="174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  <c r="AD16" s="174"/>
      <c r="AE16" s="174"/>
      <c r="AF16" s="175"/>
      <c r="AG16" s="315"/>
      <c r="AH16" s="303"/>
      <c r="AI16" s="306"/>
      <c r="AJ16" s="309"/>
      <c r="AK16" s="363"/>
      <c r="AL16" s="95" t="str">
        <f t="shared" si="0"/>
        <v/>
      </c>
      <c r="AM16" s="95" t="str">
        <f t="shared" si="1"/>
        <v/>
      </c>
      <c r="AN16" s="10" t="str">
        <f t="shared" si="2"/>
        <v/>
      </c>
      <c r="AQ16" s="20"/>
      <c r="AR16" s="14"/>
      <c r="AS16" s="14"/>
    </row>
    <row r="17" spans="1:47" ht="18" customHeight="1" thickTop="1" x14ac:dyDescent="0.2">
      <c r="A17" s="345">
        <f>IF(ISNUMBER('Prijava i izvlačenje brojeva'!A5)=TRUE,'Prijava i izvlačenje brojeva'!A5,"")</f>
        <v>4</v>
      </c>
      <c r="B17" s="348" t="str">
        <f>IF(ISTEXT('Prijava i izvlačenje brojeva'!C5)=TRUE,'Prijava i izvlačenje brojeva'!C5,"")</f>
        <v>Linjak 2 Ivanovec</v>
      </c>
      <c r="C17" s="182">
        <v>1.88</v>
      </c>
      <c r="D17" s="183">
        <v>3</v>
      </c>
      <c r="E17" s="183">
        <v>2.67</v>
      </c>
      <c r="F17" s="183">
        <v>8.08</v>
      </c>
      <c r="G17" s="183">
        <v>1.82</v>
      </c>
      <c r="H17" s="183">
        <v>4.28</v>
      </c>
      <c r="I17" s="183">
        <v>2.73</v>
      </c>
      <c r="J17" s="183">
        <v>4.88</v>
      </c>
      <c r="K17" s="183">
        <v>2.57</v>
      </c>
      <c r="L17" s="183">
        <v>6.86</v>
      </c>
      <c r="M17" s="183">
        <v>6.76</v>
      </c>
      <c r="N17" s="183">
        <v>2.35</v>
      </c>
      <c r="O17" s="183">
        <v>2.84</v>
      </c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4"/>
      <c r="AG17" s="313">
        <f>IF(ISBLANK(AJ17)=FALSE,"",IF(AND(COUNT(C17:AF19)&gt;0,ISBLANK(AI17)=TRUE),AQ17,IF(AND(COUNT(C17:AF19)&gt;0,ISBLANK(AI17)=FALSE),AQ17-AR17,"")))</f>
        <v>50.72</v>
      </c>
      <c r="AH17" s="301">
        <f>IF(ISBLANK(AJ17)=FALSE,"",IF(COUNT(C17:AF19)&gt;0,MAX(C17:AF19),""))</f>
        <v>8.08</v>
      </c>
      <c r="AI17" s="304"/>
      <c r="AJ17" s="307"/>
      <c r="AK17" s="368">
        <f>IF(ISTEXT('Prijava i izvlačenje brojeva'!C5)=FALSE,"",IF(AND(ISNUMBER(A17)=FALSE,ISTEXT(B17)=TRUE),'Prijava i izvlačenje brojeva'!$H$1+1,IF(AND(COUNT(C17:AF19)&gt;0,ISBLANK(AJ17)=TRUE),AU17,"")))</f>
        <v>5</v>
      </c>
      <c r="AL17" s="95">
        <f t="shared" si="0"/>
        <v>5</v>
      </c>
      <c r="AM17" s="95" t="str">
        <f t="shared" si="1"/>
        <v>Linjak 2 Ivanovec</v>
      </c>
      <c r="AN17" s="10">
        <f t="shared" si="2"/>
        <v>50.72</v>
      </c>
      <c r="AO17" s="60">
        <f>IF(ISNUMBER(AH17)=TRUE,AH17,"")</f>
        <v>8.08</v>
      </c>
      <c r="AP17" s="10" t="str">
        <f>IF(ISTEXT(B17)=TRUE,B17,"")</f>
        <v>Linjak 2 Ivanovec</v>
      </c>
      <c r="AQ17" s="20">
        <f>IF(COUNT(C17:AF19)&gt;0,SUM(C17:AF19),"")</f>
        <v>50.72</v>
      </c>
      <c r="AR17" s="14">
        <f>IF(ISNUMBER(AQ17)=TRUE,AQ17/10,"")</f>
        <v>5.0720000000000001</v>
      </c>
      <c r="AS17" s="14">
        <f>IF(AND(ISBLANK(AJ17)=TRUE,ISNUMBER(AG17)=TRUE),AG17,"")</f>
        <v>50.72</v>
      </c>
      <c r="AT17" s="15">
        <f>IF(ISNUMBER(AS17)=TRUE,AS17+AO17/10000000,"")</f>
        <v>50.720000808000002</v>
      </c>
      <c r="AU17" s="10">
        <f>IF(ISNUMBER(AT17)=TRUE,((COUNT(AT$8:AT$61)+1-RANK(AT17,$AT$8:$AT$61,0)-RANK(AT17,$AT$8:$AT$61,1))/2)+RANK(AT17,$AT$8:$AT$61,0),"")</f>
        <v>5</v>
      </c>
    </row>
    <row r="18" spans="1:47" ht="18" customHeight="1" x14ac:dyDescent="0.2">
      <c r="A18" s="346"/>
      <c r="B18" s="349"/>
      <c r="C18" s="179"/>
      <c r="D18" s="180"/>
      <c r="E18" s="180"/>
      <c r="F18" s="180"/>
      <c r="G18" s="180"/>
      <c r="H18" s="180"/>
      <c r="I18" s="180"/>
      <c r="J18" s="180"/>
      <c r="K18" s="180"/>
      <c r="L18" s="180"/>
      <c r="M18" s="180"/>
      <c r="N18" s="180"/>
      <c r="O18" s="180"/>
      <c r="P18" s="180"/>
      <c r="Q18" s="180"/>
      <c r="R18" s="180"/>
      <c r="S18" s="180"/>
      <c r="T18" s="180"/>
      <c r="U18" s="180"/>
      <c r="V18" s="180"/>
      <c r="W18" s="180"/>
      <c r="X18" s="180"/>
      <c r="Y18" s="180"/>
      <c r="Z18" s="180"/>
      <c r="AA18" s="180"/>
      <c r="AB18" s="180"/>
      <c r="AC18" s="180"/>
      <c r="AD18" s="180"/>
      <c r="AE18" s="180"/>
      <c r="AF18" s="181"/>
      <c r="AG18" s="314"/>
      <c r="AH18" s="302"/>
      <c r="AI18" s="305"/>
      <c r="AJ18" s="308"/>
      <c r="AK18" s="362"/>
      <c r="AL18" s="95"/>
      <c r="AM18" s="95"/>
      <c r="AQ18" s="20"/>
      <c r="AR18" s="14"/>
      <c r="AS18" s="14"/>
    </row>
    <row r="19" spans="1:47" ht="18" customHeight="1" thickBot="1" x14ac:dyDescent="0.25">
      <c r="A19" s="347"/>
      <c r="B19" s="350"/>
      <c r="C19" s="185"/>
      <c r="D19" s="174"/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C19" s="174"/>
      <c r="AD19" s="174"/>
      <c r="AE19" s="174"/>
      <c r="AF19" s="175"/>
      <c r="AG19" s="315"/>
      <c r="AH19" s="303"/>
      <c r="AI19" s="306"/>
      <c r="AJ19" s="309"/>
      <c r="AK19" s="363"/>
      <c r="AL19" s="95" t="str">
        <f t="shared" si="0"/>
        <v/>
      </c>
      <c r="AM19" s="95" t="str">
        <f t="shared" si="1"/>
        <v/>
      </c>
      <c r="AN19" s="10" t="str">
        <f t="shared" si="2"/>
        <v/>
      </c>
      <c r="AQ19" s="20"/>
      <c r="AR19" s="14"/>
      <c r="AS19" s="14"/>
    </row>
    <row r="20" spans="1:47" ht="18" customHeight="1" thickTop="1" x14ac:dyDescent="0.2">
      <c r="A20" s="345">
        <f>IF(ISNUMBER('Prijava i izvlačenje brojeva'!A6)=TRUE,'Prijava i izvlačenje brojeva'!A6,"")</f>
        <v>5</v>
      </c>
      <c r="B20" s="348" t="str">
        <f>IF(ISTEXT('Prijava i izvlačenje brojeva'!C6)=TRUE,'Prijava i izvlačenje brojeva'!C6,"")</f>
        <v>Smuđ Goričan</v>
      </c>
      <c r="C20" s="176">
        <v>1.63</v>
      </c>
      <c r="D20" s="177">
        <v>3.13</v>
      </c>
      <c r="E20" s="177">
        <v>4.63</v>
      </c>
      <c r="F20" s="177">
        <v>5.62</v>
      </c>
      <c r="G20" s="177">
        <v>2.65</v>
      </c>
      <c r="H20" s="177">
        <v>3.26</v>
      </c>
      <c r="I20" s="177">
        <v>4.91</v>
      </c>
      <c r="J20" s="177">
        <v>2.23</v>
      </c>
      <c r="K20" s="177">
        <v>3.39</v>
      </c>
      <c r="L20" s="177">
        <v>1.64</v>
      </c>
      <c r="M20" s="177">
        <v>4.5999999999999996</v>
      </c>
      <c r="N20" s="177">
        <v>2.1</v>
      </c>
      <c r="O20" s="177">
        <v>2.85</v>
      </c>
      <c r="P20" s="177">
        <v>5.54</v>
      </c>
      <c r="Q20" s="177">
        <v>4.08</v>
      </c>
      <c r="R20" s="177">
        <v>6.41</v>
      </c>
      <c r="S20" s="177">
        <v>2.08</v>
      </c>
      <c r="T20" s="177">
        <v>3.5</v>
      </c>
      <c r="U20" s="177">
        <v>5.89</v>
      </c>
      <c r="V20" s="177">
        <v>5.2</v>
      </c>
      <c r="W20" s="177">
        <v>6.24</v>
      </c>
      <c r="X20" s="177">
        <v>2.81</v>
      </c>
      <c r="Y20" s="177">
        <v>2.59</v>
      </c>
      <c r="Z20" s="177">
        <v>3.68</v>
      </c>
      <c r="AA20" s="177">
        <v>3.41</v>
      </c>
      <c r="AB20" s="177">
        <v>1.71</v>
      </c>
      <c r="AC20" s="177">
        <v>1.86</v>
      </c>
      <c r="AD20" s="177">
        <v>1.69</v>
      </c>
      <c r="AE20" s="177">
        <v>1.98</v>
      </c>
      <c r="AF20" s="178">
        <v>3.16</v>
      </c>
      <c r="AG20" s="313">
        <f>IF(ISBLANK(AJ20)=FALSE,"",IF(AND(COUNT(C20:AF22)&gt;0,ISBLANK(AI20)=TRUE),AQ20,IF(AND(COUNT(C20:AF22)&gt;0,ISBLANK(AI20)=FALSE),AQ20-AR20,"")))</f>
        <v>167.56000000000006</v>
      </c>
      <c r="AH20" s="301">
        <f>IF(ISBLANK(AJ20)=FALSE,"",IF(COUNT(C20:AF22)&gt;0,MAX(C20:AF22),""))</f>
        <v>6.9</v>
      </c>
      <c r="AI20" s="304"/>
      <c r="AJ20" s="307"/>
      <c r="AK20" s="368">
        <f>IF(ISTEXT('Prijava i izvlačenje brojeva'!C6)=FALSE,"",IF(AND(ISNUMBER(A20)=FALSE,ISTEXT(B20)=TRUE),'Prijava i izvlačenje brojeva'!$H$1+1,IF(AND(COUNT(C20:AF22)&gt;0,ISBLANK(AJ20)=TRUE),AU20,"")))</f>
        <v>1</v>
      </c>
      <c r="AL20" s="95">
        <f t="shared" si="0"/>
        <v>1</v>
      </c>
      <c r="AM20" s="95" t="str">
        <f t="shared" si="1"/>
        <v>Smuđ Goričan</v>
      </c>
      <c r="AN20" s="10">
        <f t="shared" si="2"/>
        <v>167.56000000000006</v>
      </c>
      <c r="AO20" s="60">
        <f>IF(ISNUMBER(AH20)=TRUE,AH20,"")</f>
        <v>6.9</v>
      </c>
      <c r="AP20" s="10" t="str">
        <f>IF(ISTEXT(B20)=TRUE,B20,"")</f>
        <v>Smuđ Goričan</v>
      </c>
      <c r="AQ20" s="20">
        <f>IF(COUNT(C20:AF22)&gt;0,SUM(C20:AF22),"")</f>
        <v>167.56000000000006</v>
      </c>
      <c r="AR20" s="14">
        <f>IF(ISNUMBER(AQ20)=TRUE,AQ20/10,"")</f>
        <v>16.756000000000007</v>
      </c>
      <c r="AS20" s="14">
        <f>IF(AND(ISBLANK(AJ20)=TRUE,ISNUMBER(AG20)=TRUE),AG20,"")</f>
        <v>167.56000000000006</v>
      </c>
      <c r="AT20" s="15">
        <f>IF(ISNUMBER(AS20)=TRUE,AS20+AO20/10000000,"")</f>
        <v>167.56000069000007</v>
      </c>
      <c r="AU20" s="10">
        <f>IF(ISNUMBER(AT20)=TRUE,((COUNT(AT$8:AT$61)+1-RANK(AT20,$AT$8:$AT$61,0)-RANK(AT20,$AT$8:$AT$61,1))/2)+RANK(AT20,$AT$8:$AT$61,0),"")</f>
        <v>1</v>
      </c>
    </row>
    <row r="21" spans="1:47" ht="18" customHeight="1" x14ac:dyDescent="0.2">
      <c r="A21" s="346"/>
      <c r="B21" s="349"/>
      <c r="C21" s="179">
        <v>3.15</v>
      </c>
      <c r="D21" s="180">
        <v>6.9</v>
      </c>
      <c r="E21" s="180">
        <v>2.88</v>
      </c>
      <c r="F21" s="180">
        <v>2.14</v>
      </c>
      <c r="G21" s="180">
        <v>1.76</v>
      </c>
      <c r="H21" s="180">
        <v>3.14</v>
      </c>
      <c r="I21" s="180">
        <v>3.13</v>
      </c>
      <c r="J21" s="180">
        <v>3.86</v>
      </c>
      <c r="K21" s="180">
        <v>1.83</v>
      </c>
      <c r="L21" s="180">
        <v>2.46</v>
      </c>
      <c r="M21" s="180">
        <v>5.15</v>
      </c>
      <c r="N21" s="180">
        <v>3.5</v>
      </c>
      <c r="O21" s="180">
        <v>3.07</v>
      </c>
      <c r="P21" s="180">
        <v>2.2400000000000002</v>
      </c>
      <c r="Q21" s="180">
        <v>2.71</v>
      </c>
      <c r="R21" s="180">
        <v>2.16</v>
      </c>
      <c r="S21" s="180">
        <v>1.83</v>
      </c>
      <c r="T21" s="180">
        <v>4.43</v>
      </c>
      <c r="U21" s="180">
        <v>2</v>
      </c>
      <c r="V21" s="180">
        <v>3</v>
      </c>
      <c r="W21" s="180">
        <v>1.75</v>
      </c>
      <c r="X21" s="180"/>
      <c r="Y21" s="180"/>
      <c r="Z21" s="180"/>
      <c r="AA21" s="180"/>
      <c r="AB21" s="180"/>
      <c r="AC21" s="180"/>
      <c r="AD21" s="180"/>
      <c r="AE21" s="180"/>
      <c r="AF21" s="181"/>
      <c r="AG21" s="314"/>
      <c r="AH21" s="302"/>
      <c r="AI21" s="305"/>
      <c r="AJ21" s="308"/>
      <c r="AK21" s="362"/>
      <c r="AL21" s="95"/>
      <c r="AM21" s="95"/>
      <c r="AQ21" s="20"/>
      <c r="AR21" s="14"/>
      <c r="AS21" s="14"/>
    </row>
    <row r="22" spans="1:47" ht="18" customHeight="1" thickBot="1" x14ac:dyDescent="0.25">
      <c r="A22" s="347"/>
      <c r="B22" s="350"/>
      <c r="C22" s="173"/>
      <c r="D22" s="174"/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174"/>
      <c r="S22" s="174"/>
      <c r="T22" s="174"/>
      <c r="U22" s="174"/>
      <c r="V22" s="174"/>
      <c r="W22" s="174"/>
      <c r="X22" s="174"/>
      <c r="Y22" s="174"/>
      <c r="Z22" s="174"/>
      <c r="AA22" s="174"/>
      <c r="AB22" s="174"/>
      <c r="AC22" s="174"/>
      <c r="AD22" s="174"/>
      <c r="AE22" s="174"/>
      <c r="AF22" s="175"/>
      <c r="AG22" s="315"/>
      <c r="AH22" s="303"/>
      <c r="AI22" s="306"/>
      <c r="AJ22" s="309"/>
      <c r="AK22" s="363"/>
      <c r="AL22" s="95" t="str">
        <f t="shared" si="0"/>
        <v/>
      </c>
      <c r="AM22" s="95" t="str">
        <f t="shared" si="1"/>
        <v/>
      </c>
      <c r="AN22" s="10" t="str">
        <f t="shared" si="2"/>
        <v/>
      </c>
      <c r="AQ22" s="20"/>
      <c r="AR22" s="14"/>
      <c r="AS22" s="14"/>
    </row>
    <row r="23" spans="1:47" ht="18" customHeight="1" thickTop="1" x14ac:dyDescent="0.2">
      <c r="A23" s="345">
        <f>IF(ISNUMBER('Prijava i izvlačenje brojeva'!A7)=TRUE,'Prijava i izvlačenje brojeva'!A7,"")</f>
        <v>6</v>
      </c>
      <c r="B23" s="348" t="str">
        <f>IF(ISTEXT('Prijava i izvlačenje brojeva'!C7)=TRUE,'Prijava i izvlačenje brojeva'!C7,"")</f>
        <v>Bjelka Domašinec</v>
      </c>
      <c r="C23" s="176">
        <v>1.84</v>
      </c>
      <c r="D23" s="177">
        <v>1.67</v>
      </c>
      <c r="E23" s="177">
        <v>2.09</v>
      </c>
      <c r="F23" s="177">
        <v>3.06</v>
      </c>
      <c r="G23" s="177">
        <v>2.76</v>
      </c>
      <c r="H23" s="177">
        <v>2.52</v>
      </c>
      <c r="I23" s="177">
        <v>2.2599999999999998</v>
      </c>
      <c r="J23" s="177">
        <v>2.8</v>
      </c>
      <c r="K23" s="177">
        <v>3.02</v>
      </c>
      <c r="L23" s="177">
        <v>2.15</v>
      </c>
      <c r="M23" s="177">
        <v>2.0699999999999998</v>
      </c>
      <c r="N23" s="177">
        <v>3.18</v>
      </c>
      <c r="O23" s="177">
        <v>2.85</v>
      </c>
      <c r="P23" s="177">
        <v>2.21</v>
      </c>
      <c r="Q23" s="177">
        <v>2.37</v>
      </c>
      <c r="R23" s="177">
        <v>1.56</v>
      </c>
      <c r="S23" s="177">
        <v>1.9</v>
      </c>
      <c r="T23" s="177">
        <v>1.85</v>
      </c>
      <c r="U23" s="177">
        <v>1.85</v>
      </c>
      <c r="V23" s="177">
        <v>2.37</v>
      </c>
      <c r="W23" s="177"/>
      <c r="X23" s="177"/>
      <c r="Y23" s="177"/>
      <c r="Z23" s="177"/>
      <c r="AA23" s="177"/>
      <c r="AB23" s="177"/>
      <c r="AC23" s="177"/>
      <c r="AD23" s="177"/>
      <c r="AE23" s="177"/>
      <c r="AF23" s="178"/>
      <c r="AG23" s="313">
        <f>IF(ISBLANK(AJ23)=FALSE,"",IF(AND(COUNT(C23:AF25)&gt;0,ISBLANK(AI23)=TRUE),AQ23,IF(AND(COUNT(C23:AF25)&gt;0,ISBLANK(AI23)=FALSE),AQ23-AR23,"")))</f>
        <v>46.379999999999995</v>
      </c>
      <c r="AH23" s="301">
        <f>IF(ISBLANK(AJ23)=FALSE,"",IF(COUNT(C23:AF25)&gt;0,MAX(C23:AF25),""))</f>
        <v>3.18</v>
      </c>
      <c r="AI23" s="304"/>
      <c r="AJ23" s="307"/>
      <c r="AK23" s="368">
        <f>IF(ISTEXT('Prijava i izvlačenje brojeva'!C7)=FALSE,"",IF(AND(ISNUMBER(A23)=FALSE,ISTEXT(B23)=TRUE),'Prijava i izvlačenje brojeva'!$H$1+1,IF(AND(COUNT(C23:AF25)&gt;0,ISBLANK(AJ23)=TRUE),AU23,"")))</f>
        <v>6</v>
      </c>
      <c r="AL23" s="95">
        <f t="shared" si="0"/>
        <v>6</v>
      </c>
      <c r="AM23" s="95" t="str">
        <f t="shared" si="1"/>
        <v>Bjelka Domašinec</v>
      </c>
      <c r="AN23" s="10">
        <f t="shared" si="2"/>
        <v>46.379999999999995</v>
      </c>
      <c r="AO23" s="60">
        <f>IF(ISNUMBER(AH23)=TRUE,AH23,"")</f>
        <v>3.18</v>
      </c>
      <c r="AP23" s="10" t="str">
        <f>IF(ISTEXT(B23)=TRUE,B23,"")</f>
        <v>Bjelka Domašinec</v>
      </c>
      <c r="AQ23" s="20">
        <f>IF(COUNT(C23:AF25)&gt;0,SUM(C23:AF25),"")</f>
        <v>46.379999999999995</v>
      </c>
      <c r="AR23" s="14">
        <f>IF(ISNUMBER(AQ23)=TRUE,AQ23/10,"")</f>
        <v>4.6379999999999999</v>
      </c>
      <c r="AS23" s="14">
        <f>IF(AND(ISBLANK(AJ23)=TRUE,ISNUMBER(AG23)=TRUE),AG23,"")</f>
        <v>46.379999999999995</v>
      </c>
      <c r="AT23" s="15">
        <f>IF(ISNUMBER(AS23)=TRUE,AS23+AO23/10000000,"")</f>
        <v>46.380000317999993</v>
      </c>
      <c r="AU23" s="10">
        <f>IF(ISNUMBER(AT23)=TRUE,((COUNT(AT$8:AT$61)+1-RANK(AT23,$AT$8:$AT$61,0)-RANK(AT23,$AT$8:$AT$61,1))/2)+RANK(AT23,$AT$8:$AT$61,0),"")</f>
        <v>6</v>
      </c>
    </row>
    <row r="24" spans="1:47" ht="18" customHeight="1" x14ac:dyDescent="0.2">
      <c r="A24" s="346"/>
      <c r="B24" s="349"/>
      <c r="C24" s="179"/>
      <c r="D24" s="180"/>
      <c r="E24" s="180"/>
      <c r="F24" s="180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0"/>
      <c r="S24" s="180"/>
      <c r="T24" s="180"/>
      <c r="U24" s="180"/>
      <c r="V24" s="180"/>
      <c r="W24" s="180"/>
      <c r="X24" s="180"/>
      <c r="Y24" s="180"/>
      <c r="Z24" s="180"/>
      <c r="AA24" s="180"/>
      <c r="AB24" s="180"/>
      <c r="AC24" s="180"/>
      <c r="AD24" s="180"/>
      <c r="AE24" s="180"/>
      <c r="AF24" s="181"/>
      <c r="AG24" s="314"/>
      <c r="AH24" s="302"/>
      <c r="AI24" s="305"/>
      <c r="AJ24" s="308"/>
      <c r="AK24" s="362"/>
      <c r="AL24" s="95"/>
      <c r="AM24" s="95"/>
      <c r="AQ24" s="20"/>
      <c r="AR24" s="14"/>
      <c r="AS24" s="14"/>
    </row>
    <row r="25" spans="1:47" ht="18" customHeight="1" thickBot="1" x14ac:dyDescent="0.25">
      <c r="A25" s="347"/>
      <c r="B25" s="350"/>
      <c r="C25" s="173"/>
      <c r="D25" s="174"/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4"/>
      <c r="Z25" s="174"/>
      <c r="AA25" s="174"/>
      <c r="AB25" s="174"/>
      <c r="AC25" s="174"/>
      <c r="AD25" s="174"/>
      <c r="AE25" s="174"/>
      <c r="AF25" s="175"/>
      <c r="AG25" s="315"/>
      <c r="AH25" s="303"/>
      <c r="AI25" s="306"/>
      <c r="AJ25" s="309"/>
      <c r="AK25" s="363"/>
      <c r="AL25" s="95" t="str">
        <f t="shared" si="0"/>
        <v/>
      </c>
      <c r="AM25" s="95" t="str">
        <f t="shared" si="1"/>
        <v/>
      </c>
      <c r="AN25" s="10" t="str">
        <f t="shared" si="2"/>
        <v/>
      </c>
      <c r="AQ25" s="20"/>
      <c r="AR25" s="14"/>
      <c r="AS25" s="14"/>
    </row>
    <row r="26" spans="1:47" ht="18" customHeight="1" thickTop="1" x14ac:dyDescent="0.2">
      <c r="A26" s="345" t="str">
        <f>IF(ISNUMBER('Prijava i izvlačenje brojeva'!A8)=TRUE,'Prijava i izvlačenje brojeva'!A8,"")</f>
        <v/>
      </c>
      <c r="B26" s="348" t="str">
        <f>IF(ISTEXT('Prijava i izvlačenje brojeva'!C8)=TRUE,'Prijava i izvlačenje brojeva'!C8,"")</f>
        <v/>
      </c>
      <c r="C26" s="176"/>
      <c r="D26" s="177"/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  <c r="AD26" s="177"/>
      <c r="AE26" s="177"/>
      <c r="AF26" s="178"/>
      <c r="AG26" s="313" t="str">
        <f>IF(ISBLANK(AJ26)=FALSE,"",IF(AND(COUNT(C26:AF28)&gt;0,ISBLANK(AI26)=TRUE),AQ26,IF(AND(COUNT(C26:AF28)&gt;0,ISBLANK(AI26)=FALSE),AQ26-AR26,"")))</f>
        <v/>
      </c>
      <c r="AH26" s="301" t="str">
        <f>IF(ISBLANK(AJ26)=FALSE,"",IF(COUNT(C26:AF28)&gt;0,MAX(C26:AF28),""))</f>
        <v/>
      </c>
      <c r="AI26" s="304"/>
      <c r="AJ26" s="307"/>
      <c r="AK26" s="368" t="str">
        <f>IF(ISTEXT('Prijava i izvlačenje brojeva'!C8)=FALSE,"",IF(AND(ISNUMBER(A26)=FALSE,ISTEXT(B26)=TRUE),'Prijava i izvlačenje brojeva'!$H$1+1,IF(AND(COUNT(C26:AF28)&gt;0,ISBLANK(AJ26)=TRUE),AU26,"")))</f>
        <v/>
      </c>
      <c r="AL26" s="95" t="str">
        <f t="shared" si="0"/>
        <v/>
      </c>
      <c r="AM26" s="95" t="str">
        <f t="shared" si="1"/>
        <v/>
      </c>
      <c r="AN26" s="10" t="str">
        <f t="shared" si="2"/>
        <v/>
      </c>
      <c r="AO26" s="60" t="str">
        <f>IF(ISNUMBER(AH26)=TRUE,AH26,"")</f>
        <v/>
      </c>
      <c r="AP26" s="10" t="str">
        <f>IF(ISTEXT(B26)=TRUE,B26,"")</f>
        <v/>
      </c>
      <c r="AQ26" s="20" t="str">
        <f>IF(COUNT(C26:AF28)&gt;0,SUM(C26:AF28),"")</f>
        <v/>
      </c>
      <c r="AR26" s="14" t="str">
        <f>IF(ISNUMBER(AQ26)=TRUE,AQ26/10,"")</f>
        <v/>
      </c>
      <c r="AS26" s="14" t="str">
        <f>IF(AND(ISBLANK(AJ26)=TRUE,ISNUMBER(AG26)=TRUE),AG26,"")</f>
        <v/>
      </c>
      <c r="AT26" s="15" t="str">
        <f>IF(ISNUMBER(AS26)=TRUE,AS26+AO26/10000000,"")</f>
        <v/>
      </c>
      <c r="AU26" s="10" t="str">
        <f>IF(ISNUMBER(AT26)=TRUE,((COUNT(AT$8:AT$61)+1-RANK(AT26,$AT$8:$AT$61,0)-RANK(AT26,$AT$8:$AT$61,1))/2)+RANK(AT26,$AT$8:$AT$61,0),"")</f>
        <v/>
      </c>
    </row>
    <row r="27" spans="1:47" ht="18" customHeight="1" x14ac:dyDescent="0.2">
      <c r="A27" s="346"/>
      <c r="B27" s="349"/>
      <c r="C27" s="179"/>
      <c r="D27" s="180"/>
      <c r="E27" s="180"/>
      <c r="F27" s="180"/>
      <c r="G27" s="180"/>
      <c r="H27" s="180"/>
      <c r="I27" s="180"/>
      <c r="J27" s="180"/>
      <c r="K27" s="180"/>
      <c r="L27" s="180"/>
      <c r="M27" s="180"/>
      <c r="N27" s="180"/>
      <c r="O27" s="180"/>
      <c r="P27" s="180"/>
      <c r="Q27" s="180"/>
      <c r="R27" s="180"/>
      <c r="S27" s="180"/>
      <c r="T27" s="180"/>
      <c r="U27" s="180"/>
      <c r="V27" s="180"/>
      <c r="W27" s="180"/>
      <c r="X27" s="180"/>
      <c r="Y27" s="180"/>
      <c r="Z27" s="180"/>
      <c r="AA27" s="180"/>
      <c r="AB27" s="180"/>
      <c r="AC27" s="180"/>
      <c r="AD27" s="180"/>
      <c r="AE27" s="180"/>
      <c r="AF27" s="181"/>
      <c r="AG27" s="314"/>
      <c r="AH27" s="302"/>
      <c r="AI27" s="305"/>
      <c r="AJ27" s="308"/>
      <c r="AK27" s="362"/>
      <c r="AL27" s="95"/>
      <c r="AM27" s="95"/>
      <c r="AQ27" s="20"/>
      <c r="AR27" s="14"/>
      <c r="AS27" s="14"/>
    </row>
    <row r="28" spans="1:47" ht="18" customHeight="1" thickBot="1" x14ac:dyDescent="0.25">
      <c r="A28" s="347"/>
      <c r="B28" s="350"/>
      <c r="C28" s="173"/>
      <c r="D28" s="174"/>
      <c r="E28" s="174"/>
      <c r="F28" s="174"/>
      <c r="G28" s="174"/>
      <c r="H28" s="174"/>
      <c r="I28" s="174"/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4"/>
      <c r="Z28" s="174"/>
      <c r="AA28" s="174"/>
      <c r="AB28" s="174"/>
      <c r="AC28" s="174"/>
      <c r="AD28" s="174"/>
      <c r="AE28" s="174"/>
      <c r="AF28" s="175"/>
      <c r="AG28" s="315"/>
      <c r="AH28" s="303"/>
      <c r="AI28" s="306"/>
      <c r="AJ28" s="309"/>
      <c r="AK28" s="363"/>
      <c r="AL28" s="95" t="str">
        <f t="shared" si="0"/>
        <v/>
      </c>
      <c r="AM28" s="95" t="str">
        <f t="shared" si="1"/>
        <v/>
      </c>
      <c r="AN28" s="10" t="str">
        <f t="shared" si="2"/>
        <v/>
      </c>
      <c r="AQ28" s="20"/>
      <c r="AR28" s="14"/>
      <c r="AS28" s="14"/>
    </row>
    <row r="29" spans="1:47" ht="18" customHeight="1" thickTop="1" x14ac:dyDescent="0.2">
      <c r="A29" s="345" t="str">
        <f>IF(ISNUMBER('Prijava i izvlačenje brojeva'!A9)=TRUE,'Prijava i izvlačenje brojeva'!A9,"")</f>
        <v/>
      </c>
      <c r="B29" s="348" t="str">
        <f>IF(ISTEXT('Prijava i izvlačenje brojeva'!C9)=TRUE,'Prijava i izvlačenje brojeva'!C9,"")</f>
        <v/>
      </c>
      <c r="C29" s="176"/>
      <c r="D29" s="177"/>
      <c r="E29" s="177"/>
      <c r="F29" s="177"/>
      <c r="G29" s="177"/>
      <c r="H29" s="177"/>
      <c r="I29" s="177"/>
      <c r="J29" s="177"/>
      <c r="K29" s="177"/>
      <c r="L29" s="177"/>
      <c r="M29" s="177"/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77"/>
      <c r="AE29" s="177"/>
      <c r="AF29" s="178"/>
      <c r="AG29" s="313" t="str">
        <f>IF(ISBLANK(AJ29)=FALSE,"",IF(AND(COUNT(C29:AF31)&gt;0,ISBLANK(AI29)=TRUE),AQ29,IF(AND(COUNT(C29:AF31)&gt;0,ISBLANK(AI29)=FALSE),AQ29-AR29,"")))</f>
        <v/>
      </c>
      <c r="AH29" s="301" t="str">
        <f>IF(ISBLANK(AJ29)=FALSE,"",IF(COUNT(C29:AF31)&gt;0,MAX(C29:AF31),""))</f>
        <v/>
      </c>
      <c r="AI29" s="304"/>
      <c r="AJ29" s="307"/>
      <c r="AK29" s="368" t="str">
        <f>IF(ISTEXT('Prijava i izvlačenje brojeva'!C9)=FALSE,"",IF(AND(ISNUMBER(A29)=FALSE,ISTEXT(B29)=TRUE),'Prijava i izvlačenje brojeva'!$H$1+1,IF(AND(COUNT(C29:AF31)&gt;0,ISBLANK(AJ29)=TRUE),AU29,"")))</f>
        <v/>
      </c>
      <c r="AL29" s="95" t="str">
        <f t="shared" si="0"/>
        <v/>
      </c>
      <c r="AM29" s="95" t="str">
        <f t="shared" si="1"/>
        <v/>
      </c>
      <c r="AN29" s="10" t="str">
        <f t="shared" si="2"/>
        <v/>
      </c>
      <c r="AO29" s="60" t="str">
        <f>IF(ISNUMBER(AH29)=TRUE,AH29,"")</f>
        <v/>
      </c>
      <c r="AP29" s="10" t="str">
        <f>IF(ISTEXT(B29)=TRUE,B29,"")</f>
        <v/>
      </c>
      <c r="AQ29" s="20" t="str">
        <f>IF(COUNT(C29:AF31)&gt;0,SUM(C29:AF31),"")</f>
        <v/>
      </c>
      <c r="AR29" s="14" t="str">
        <f>IF(ISNUMBER(AQ29)=TRUE,AQ29/10,"")</f>
        <v/>
      </c>
      <c r="AS29" s="14" t="str">
        <f>IF(AND(ISBLANK(AJ29)=TRUE,ISNUMBER(AG29)=TRUE),AG29,"")</f>
        <v/>
      </c>
      <c r="AT29" s="15" t="str">
        <f>IF(ISNUMBER(AS29)=TRUE,AS29+AO29/10000000,"")</f>
        <v/>
      </c>
      <c r="AU29" s="10" t="str">
        <f>IF(ISNUMBER(AT29)=TRUE,((COUNT(AT$8:AT$61)+1-RANK(AT29,$AT$8:$AT$61,0)-RANK(AT29,$AT$8:$AT$61,1))/2)+RANK(AT29,$AT$8:$AT$61,0),"")</f>
        <v/>
      </c>
    </row>
    <row r="30" spans="1:47" ht="18" customHeight="1" x14ac:dyDescent="0.2">
      <c r="A30" s="346"/>
      <c r="B30" s="349"/>
      <c r="C30" s="179"/>
      <c r="D30" s="180"/>
      <c r="E30" s="180"/>
      <c r="F30" s="180"/>
      <c r="G30" s="180"/>
      <c r="H30" s="180"/>
      <c r="I30" s="180"/>
      <c r="J30" s="180"/>
      <c r="K30" s="180"/>
      <c r="L30" s="180"/>
      <c r="M30" s="180"/>
      <c r="N30" s="180"/>
      <c r="O30" s="180"/>
      <c r="P30" s="180"/>
      <c r="Q30" s="180"/>
      <c r="R30" s="180"/>
      <c r="S30" s="180"/>
      <c r="T30" s="180"/>
      <c r="U30" s="180"/>
      <c r="V30" s="180"/>
      <c r="W30" s="180"/>
      <c r="X30" s="180"/>
      <c r="Y30" s="180"/>
      <c r="Z30" s="180"/>
      <c r="AA30" s="180"/>
      <c r="AB30" s="180"/>
      <c r="AC30" s="180"/>
      <c r="AD30" s="180"/>
      <c r="AE30" s="180"/>
      <c r="AF30" s="181"/>
      <c r="AG30" s="314"/>
      <c r="AH30" s="302"/>
      <c r="AI30" s="305"/>
      <c r="AJ30" s="308"/>
      <c r="AK30" s="362"/>
      <c r="AL30" s="95"/>
      <c r="AM30" s="95"/>
      <c r="AQ30" s="20"/>
      <c r="AR30" s="14"/>
      <c r="AS30" s="14"/>
    </row>
    <row r="31" spans="1:47" ht="18" customHeight="1" thickBot="1" x14ac:dyDescent="0.25">
      <c r="A31" s="347"/>
      <c r="B31" s="350"/>
      <c r="C31" s="173"/>
      <c r="D31" s="174"/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  <c r="AC31" s="174"/>
      <c r="AD31" s="174"/>
      <c r="AE31" s="174"/>
      <c r="AF31" s="175"/>
      <c r="AG31" s="315"/>
      <c r="AH31" s="303"/>
      <c r="AI31" s="306"/>
      <c r="AJ31" s="309"/>
      <c r="AK31" s="363"/>
      <c r="AL31" s="95" t="str">
        <f t="shared" si="0"/>
        <v/>
      </c>
      <c r="AM31" s="95" t="str">
        <f t="shared" si="1"/>
        <v/>
      </c>
      <c r="AN31" s="10" t="str">
        <f t="shared" si="2"/>
        <v/>
      </c>
      <c r="AQ31" s="20"/>
      <c r="AR31" s="14"/>
      <c r="AS31" s="14"/>
    </row>
    <row r="32" spans="1:47" ht="18" customHeight="1" thickTop="1" x14ac:dyDescent="0.2">
      <c r="A32" s="345" t="str">
        <f>IF(ISNUMBER('Prijava i izvlačenje brojeva'!A10)=TRUE,'Prijava i izvlačenje brojeva'!A10,"")</f>
        <v/>
      </c>
      <c r="B32" s="348" t="str">
        <f>IF(ISTEXT('Prijava i izvlačenje brojeva'!C10)=TRUE,'Prijava i izvlačenje brojeva'!C10,"")</f>
        <v/>
      </c>
      <c r="C32" s="176"/>
      <c r="D32" s="177"/>
      <c r="E32" s="177"/>
      <c r="F32" s="177"/>
      <c r="G32" s="177"/>
      <c r="H32" s="177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  <c r="V32" s="177"/>
      <c r="W32" s="177"/>
      <c r="X32" s="177"/>
      <c r="Y32" s="177"/>
      <c r="Z32" s="177"/>
      <c r="AA32" s="177"/>
      <c r="AB32" s="177"/>
      <c r="AC32" s="177"/>
      <c r="AD32" s="177"/>
      <c r="AE32" s="177"/>
      <c r="AF32" s="178"/>
      <c r="AG32" s="313" t="str">
        <f>IF(ISBLANK(AJ32)=FALSE,"",IF(AND(COUNT(C32:AF34)&gt;0,ISBLANK(AI32)=TRUE),AQ32,IF(AND(COUNT(C32:AF34)&gt;0,ISBLANK(AI32)=FALSE),AQ32-AR32,"")))</f>
        <v/>
      </c>
      <c r="AH32" s="301" t="str">
        <f>IF(ISBLANK(AJ32)=FALSE,"",IF(COUNT(C32:AF34)&gt;0,MAX(C32:AF34),""))</f>
        <v/>
      </c>
      <c r="AI32" s="304"/>
      <c r="AJ32" s="307"/>
      <c r="AK32" s="368" t="str">
        <f>IF(ISTEXT('Prijava i izvlačenje brojeva'!C10)=FALSE,"",IF(AND(ISNUMBER(A32)=FALSE,ISTEXT(B32)=TRUE),'Prijava i izvlačenje brojeva'!$H$1+1,IF(AND(COUNT(C32:AF34)&gt;0,ISBLANK(AJ32)=TRUE),AU32,"")))</f>
        <v/>
      </c>
      <c r="AL32" s="95" t="str">
        <f t="shared" si="0"/>
        <v/>
      </c>
      <c r="AM32" s="95" t="str">
        <f t="shared" si="1"/>
        <v/>
      </c>
      <c r="AN32" s="10" t="str">
        <f t="shared" si="2"/>
        <v/>
      </c>
      <c r="AO32" s="60" t="str">
        <f>IF(ISNUMBER(AH32)=TRUE,AH32,"")</f>
        <v/>
      </c>
      <c r="AP32" s="10" t="str">
        <f>IF(ISTEXT(B32)=TRUE,B32,"")</f>
        <v/>
      </c>
      <c r="AQ32" s="20" t="str">
        <f>IF(COUNT(C32:AF34)&gt;0,SUM(C32:AF34),"")</f>
        <v/>
      </c>
      <c r="AR32" s="14" t="str">
        <f>IF(ISNUMBER(AQ32)=TRUE,AQ32/10,"")</f>
        <v/>
      </c>
      <c r="AS32" s="14" t="str">
        <f>IF(AND(ISBLANK(AJ32)=TRUE,ISNUMBER(AG32)=TRUE),AG32,"")</f>
        <v/>
      </c>
      <c r="AT32" s="15" t="str">
        <f>IF(ISNUMBER(AS32)=TRUE,AS32+AO32/10000000,"")</f>
        <v/>
      </c>
      <c r="AU32" s="10" t="str">
        <f>IF(ISNUMBER(AT32)=TRUE,((COUNT(AT$8:AT$61)+1-RANK(AT32,$AT$8:$AT$61,0)-RANK(AT32,$AT$8:$AT$61,1))/2)+RANK(AT32,$AT$8:$AT$61,0),"")</f>
        <v/>
      </c>
    </row>
    <row r="33" spans="1:47" ht="18" customHeight="1" x14ac:dyDescent="0.2">
      <c r="A33" s="346"/>
      <c r="B33" s="349"/>
      <c r="C33" s="179"/>
      <c r="D33" s="180"/>
      <c r="E33" s="180"/>
      <c r="F33" s="180"/>
      <c r="G33" s="180"/>
      <c r="H33" s="180"/>
      <c r="I33" s="180"/>
      <c r="J33" s="180"/>
      <c r="K33" s="180"/>
      <c r="L33" s="180"/>
      <c r="M33" s="180"/>
      <c r="N33" s="180"/>
      <c r="O33" s="180"/>
      <c r="P33" s="180"/>
      <c r="Q33" s="180"/>
      <c r="R33" s="180"/>
      <c r="S33" s="180"/>
      <c r="T33" s="180"/>
      <c r="U33" s="180"/>
      <c r="V33" s="180"/>
      <c r="W33" s="180"/>
      <c r="X33" s="180"/>
      <c r="Y33" s="180"/>
      <c r="Z33" s="180"/>
      <c r="AA33" s="180"/>
      <c r="AB33" s="180"/>
      <c r="AC33" s="180"/>
      <c r="AD33" s="180"/>
      <c r="AE33" s="180"/>
      <c r="AF33" s="181"/>
      <c r="AG33" s="314"/>
      <c r="AH33" s="302"/>
      <c r="AI33" s="305"/>
      <c r="AJ33" s="308"/>
      <c r="AK33" s="362"/>
      <c r="AL33" s="95"/>
      <c r="AM33" s="95"/>
      <c r="AQ33" s="20"/>
      <c r="AR33" s="14"/>
      <c r="AS33" s="14"/>
    </row>
    <row r="34" spans="1:47" ht="18" customHeight="1" thickBot="1" x14ac:dyDescent="0.25">
      <c r="A34" s="347"/>
      <c r="B34" s="350"/>
      <c r="C34" s="173"/>
      <c r="D34" s="174"/>
      <c r="E34" s="174"/>
      <c r="F34" s="174"/>
      <c r="G34" s="174"/>
      <c r="H34" s="174"/>
      <c r="I34" s="174"/>
      <c r="J34" s="174"/>
      <c r="K34" s="174"/>
      <c r="L34" s="174"/>
      <c r="M34" s="174"/>
      <c r="N34" s="174"/>
      <c r="O34" s="174"/>
      <c r="P34" s="174"/>
      <c r="Q34" s="174"/>
      <c r="R34" s="174"/>
      <c r="S34" s="174"/>
      <c r="T34" s="174"/>
      <c r="U34" s="174"/>
      <c r="V34" s="174"/>
      <c r="W34" s="174"/>
      <c r="X34" s="174"/>
      <c r="Y34" s="174"/>
      <c r="Z34" s="174"/>
      <c r="AA34" s="174"/>
      <c r="AB34" s="174"/>
      <c r="AC34" s="174"/>
      <c r="AD34" s="174"/>
      <c r="AE34" s="174"/>
      <c r="AF34" s="175"/>
      <c r="AG34" s="315"/>
      <c r="AH34" s="303"/>
      <c r="AI34" s="306"/>
      <c r="AJ34" s="309"/>
      <c r="AK34" s="363"/>
      <c r="AL34" s="95" t="str">
        <f t="shared" si="0"/>
        <v/>
      </c>
      <c r="AM34" s="95" t="str">
        <f t="shared" si="1"/>
        <v/>
      </c>
      <c r="AN34" s="10" t="str">
        <f t="shared" si="2"/>
        <v/>
      </c>
      <c r="AQ34" s="20"/>
      <c r="AR34" s="14"/>
      <c r="AS34" s="14"/>
    </row>
    <row r="35" spans="1:47" ht="18" customHeight="1" thickTop="1" x14ac:dyDescent="0.2">
      <c r="A35" s="345" t="str">
        <f>IF(ISNUMBER('Prijava i izvlačenje brojeva'!A11)=TRUE,'Prijava i izvlačenje brojeva'!A11,"")</f>
        <v/>
      </c>
      <c r="B35" s="348" t="str">
        <f>IF(ISTEXT('Prijava i izvlačenje brojeva'!C11)=TRUE,'Prijava i izvlačenje brojeva'!C11,"")</f>
        <v/>
      </c>
      <c r="C35" s="176"/>
      <c r="D35" s="177"/>
      <c r="E35" s="177"/>
      <c r="F35" s="177"/>
      <c r="G35" s="177"/>
      <c r="H35" s="177"/>
      <c r="I35" s="177"/>
      <c r="J35" s="177"/>
      <c r="K35" s="177"/>
      <c r="L35" s="177"/>
      <c r="M35" s="177"/>
      <c r="N35" s="177"/>
      <c r="O35" s="177"/>
      <c r="P35" s="177"/>
      <c r="Q35" s="177"/>
      <c r="R35" s="177"/>
      <c r="S35" s="177"/>
      <c r="T35" s="177"/>
      <c r="U35" s="177"/>
      <c r="V35" s="177"/>
      <c r="W35" s="177"/>
      <c r="X35" s="177"/>
      <c r="Y35" s="177"/>
      <c r="Z35" s="177"/>
      <c r="AA35" s="177"/>
      <c r="AB35" s="177"/>
      <c r="AC35" s="177"/>
      <c r="AD35" s="177"/>
      <c r="AE35" s="177"/>
      <c r="AF35" s="178"/>
      <c r="AG35" s="313" t="str">
        <f>IF(ISBLANK(AJ35)=FALSE,"",IF(AND(COUNT(C35:AF37)&gt;0,ISBLANK(AI35)=TRUE),AQ35,IF(AND(COUNT(C35:AF37)&gt;0,ISBLANK(AI35)=FALSE),AQ35-AR35,"")))</f>
        <v/>
      </c>
      <c r="AH35" s="301" t="str">
        <f>IF(ISBLANK(AJ35)=FALSE,"",IF(COUNT(C35:AF37)&gt;0,MAX(C35:AF37),""))</f>
        <v/>
      </c>
      <c r="AI35" s="304"/>
      <c r="AJ35" s="307"/>
      <c r="AK35" s="368" t="str">
        <f>IF(ISTEXT('Prijava i izvlačenje brojeva'!C11)=FALSE,"",IF(AND(ISNUMBER(A35)=FALSE,ISTEXT(B35)=TRUE),'Prijava i izvlačenje brojeva'!$H$1+1,IF(AND(COUNT(C35:AF37)&gt;0,ISBLANK(AJ35)=TRUE),AU35,"")))</f>
        <v/>
      </c>
      <c r="AL35" s="95" t="str">
        <f t="shared" si="0"/>
        <v/>
      </c>
      <c r="AM35" s="95" t="str">
        <f t="shared" si="1"/>
        <v/>
      </c>
      <c r="AN35" s="10" t="str">
        <f t="shared" si="2"/>
        <v/>
      </c>
      <c r="AO35" s="60" t="str">
        <f>IF(ISNUMBER(AH35)=TRUE,AH35,"")</f>
        <v/>
      </c>
      <c r="AP35" s="10" t="str">
        <f>IF(ISTEXT(B35)=TRUE,B35,"")</f>
        <v/>
      </c>
      <c r="AQ35" s="20" t="str">
        <f>IF(COUNT(C35:AF37)&gt;0,SUM(C35:AF37),"")</f>
        <v/>
      </c>
      <c r="AR35" s="14" t="str">
        <f>IF(ISNUMBER(AQ35)=TRUE,AQ35/10,"")</f>
        <v/>
      </c>
      <c r="AS35" s="14" t="str">
        <f>IF(AND(ISBLANK(AJ35)=TRUE,ISNUMBER(AG35)=TRUE),AG35,"")</f>
        <v/>
      </c>
      <c r="AT35" s="15" t="str">
        <f>IF(ISNUMBER(AS35)=TRUE,AS35+AO35/10000000,"")</f>
        <v/>
      </c>
      <c r="AU35" s="10" t="str">
        <f>IF(ISNUMBER(AT35)=TRUE,((COUNT(AT$8:AT$61)+1-RANK(AT35,$AT$8:$AT$61,0)-RANK(AT35,$AT$8:$AT$61,1))/2)+RANK(AT35,$AT$8:$AT$61,0),"")</f>
        <v/>
      </c>
    </row>
    <row r="36" spans="1:47" ht="18" customHeight="1" x14ac:dyDescent="0.2">
      <c r="A36" s="346"/>
      <c r="B36" s="349"/>
      <c r="C36" s="179"/>
      <c r="D36" s="180"/>
      <c r="E36" s="180"/>
      <c r="F36" s="180"/>
      <c r="G36" s="180"/>
      <c r="H36" s="180"/>
      <c r="I36" s="180"/>
      <c r="J36" s="180"/>
      <c r="K36" s="180"/>
      <c r="L36" s="180"/>
      <c r="M36" s="180"/>
      <c r="N36" s="180"/>
      <c r="O36" s="180"/>
      <c r="P36" s="180"/>
      <c r="Q36" s="180"/>
      <c r="R36" s="180"/>
      <c r="S36" s="180"/>
      <c r="T36" s="180"/>
      <c r="U36" s="180"/>
      <c r="V36" s="180"/>
      <c r="W36" s="180"/>
      <c r="X36" s="180"/>
      <c r="Y36" s="180"/>
      <c r="Z36" s="180"/>
      <c r="AA36" s="180"/>
      <c r="AB36" s="180"/>
      <c r="AC36" s="180"/>
      <c r="AD36" s="180"/>
      <c r="AE36" s="180"/>
      <c r="AF36" s="181"/>
      <c r="AG36" s="314"/>
      <c r="AH36" s="302"/>
      <c r="AI36" s="305"/>
      <c r="AJ36" s="308"/>
      <c r="AK36" s="362"/>
      <c r="AL36" s="95"/>
      <c r="AM36" s="95"/>
      <c r="AQ36" s="20"/>
      <c r="AR36" s="14"/>
      <c r="AS36" s="14"/>
    </row>
    <row r="37" spans="1:47" ht="18" customHeight="1" thickBot="1" x14ac:dyDescent="0.25">
      <c r="A37" s="347"/>
      <c r="B37" s="350"/>
      <c r="C37" s="173"/>
      <c r="D37" s="174"/>
      <c r="E37" s="174"/>
      <c r="F37" s="174"/>
      <c r="G37" s="174"/>
      <c r="H37" s="174"/>
      <c r="I37" s="174"/>
      <c r="J37" s="174"/>
      <c r="K37" s="174"/>
      <c r="L37" s="174"/>
      <c r="M37" s="174"/>
      <c r="N37" s="174"/>
      <c r="O37" s="174"/>
      <c r="P37" s="174"/>
      <c r="Q37" s="174"/>
      <c r="R37" s="174"/>
      <c r="S37" s="174"/>
      <c r="T37" s="174"/>
      <c r="U37" s="174"/>
      <c r="V37" s="174"/>
      <c r="W37" s="174"/>
      <c r="X37" s="174"/>
      <c r="Y37" s="174"/>
      <c r="Z37" s="174"/>
      <c r="AA37" s="174"/>
      <c r="AB37" s="174"/>
      <c r="AC37" s="174"/>
      <c r="AD37" s="174"/>
      <c r="AE37" s="174"/>
      <c r="AF37" s="175"/>
      <c r="AG37" s="315"/>
      <c r="AH37" s="303"/>
      <c r="AI37" s="306"/>
      <c r="AJ37" s="309"/>
      <c r="AK37" s="363"/>
      <c r="AL37" s="95" t="str">
        <f t="shared" si="0"/>
        <v/>
      </c>
      <c r="AM37" s="95" t="str">
        <f t="shared" si="1"/>
        <v/>
      </c>
      <c r="AN37" s="10" t="str">
        <f t="shared" si="2"/>
        <v/>
      </c>
      <c r="AQ37" s="20"/>
      <c r="AR37" s="14"/>
      <c r="AS37" s="14"/>
    </row>
    <row r="38" spans="1:47" ht="18" customHeight="1" thickTop="1" x14ac:dyDescent="0.2">
      <c r="A38" s="345" t="str">
        <f>IF(ISNUMBER('Prijava i izvlačenje brojeva'!A12)=TRUE,'Prijava i izvlačenje brojeva'!A12,"")</f>
        <v/>
      </c>
      <c r="B38" s="348" t="str">
        <f>IF(ISTEXT('Prijava i izvlačenje brojeva'!C12)=TRUE,'Prijava i izvlačenje brojeva'!C12,"")</f>
        <v/>
      </c>
      <c r="C38" s="176"/>
      <c r="D38" s="177"/>
      <c r="E38" s="177"/>
      <c r="F38" s="177"/>
      <c r="G38" s="177"/>
      <c r="H38" s="177"/>
      <c r="I38" s="177"/>
      <c r="J38" s="177"/>
      <c r="K38" s="177"/>
      <c r="L38" s="177"/>
      <c r="M38" s="177"/>
      <c r="N38" s="177"/>
      <c r="O38" s="177"/>
      <c r="P38" s="177"/>
      <c r="Q38" s="177"/>
      <c r="R38" s="177"/>
      <c r="S38" s="177"/>
      <c r="T38" s="177"/>
      <c r="U38" s="177"/>
      <c r="V38" s="177"/>
      <c r="W38" s="177"/>
      <c r="X38" s="177"/>
      <c r="Y38" s="177"/>
      <c r="Z38" s="177"/>
      <c r="AA38" s="177"/>
      <c r="AB38" s="177"/>
      <c r="AC38" s="177"/>
      <c r="AD38" s="177"/>
      <c r="AE38" s="177"/>
      <c r="AF38" s="178"/>
      <c r="AG38" s="313" t="str">
        <f>IF(ISBLANK(AJ38)=FALSE,"",IF(AND(COUNT(C38:AF40)&gt;0,ISBLANK(AI38)=TRUE),AQ38,IF(AND(COUNT(C38:AF40)&gt;0,ISBLANK(AI38)=FALSE),AQ38-AR38,"")))</f>
        <v/>
      </c>
      <c r="AH38" s="301" t="str">
        <f>IF(ISBLANK(AJ38)=FALSE,"",IF(COUNT(C38:AF40)&gt;0,MAX(C38:AF40),""))</f>
        <v/>
      </c>
      <c r="AI38" s="304"/>
      <c r="AJ38" s="307"/>
      <c r="AK38" s="368" t="str">
        <f>IF(ISTEXT('Prijava i izvlačenje brojeva'!C12)=FALSE,"",IF(AND(ISNUMBER(A38)=FALSE,ISTEXT(B38)=TRUE),'Prijava i izvlačenje brojeva'!$H$1+1,IF(AND(COUNT(C38:AF40)&gt;0,ISBLANK(AJ38)=TRUE),AU38,"")))</f>
        <v/>
      </c>
      <c r="AL38" s="95" t="str">
        <f t="shared" si="0"/>
        <v/>
      </c>
      <c r="AM38" s="95" t="str">
        <f t="shared" si="1"/>
        <v/>
      </c>
      <c r="AN38" s="10" t="str">
        <f t="shared" si="2"/>
        <v/>
      </c>
      <c r="AO38" s="60" t="str">
        <f>IF(ISNUMBER(AH38)=TRUE,AH38,"")</f>
        <v/>
      </c>
      <c r="AP38" s="10" t="str">
        <f>IF(ISTEXT(B38)=TRUE,B38,"")</f>
        <v/>
      </c>
      <c r="AQ38" s="20" t="str">
        <f>IF(COUNT(C38:AF40)&gt;0,SUM(C38:AF40),"")</f>
        <v/>
      </c>
      <c r="AR38" s="14" t="str">
        <f>IF(ISNUMBER(AQ38)=TRUE,AQ38/10,"")</f>
        <v/>
      </c>
      <c r="AS38" s="14" t="str">
        <f>IF(AND(ISBLANK(AJ38)=TRUE,ISNUMBER(AG38)=TRUE),AG38,"")</f>
        <v/>
      </c>
      <c r="AT38" s="15" t="str">
        <f>IF(ISNUMBER(AS38)=TRUE,AS38+AO38/10000000,"")</f>
        <v/>
      </c>
      <c r="AU38" s="10" t="str">
        <f>IF(ISNUMBER(AT38)=TRUE,((COUNT(AT$8:AT$61)+1-RANK(AT38,$AT$8:$AT$61,0)-RANK(AT38,$AT$8:$AT$61,1))/2)+RANK(AT38,$AT$8:$AT$61,0),"")</f>
        <v/>
      </c>
    </row>
    <row r="39" spans="1:47" ht="18" customHeight="1" x14ac:dyDescent="0.2">
      <c r="A39" s="346"/>
      <c r="B39" s="349"/>
      <c r="C39" s="179"/>
      <c r="D39" s="180"/>
      <c r="E39" s="180"/>
      <c r="F39" s="180"/>
      <c r="G39" s="180"/>
      <c r="H39" s="180"/>
      <c r="I39" s="180"/>
      <c r="J39" s="180"/>
      <c r="K39" s="180"/>
      <c r="L39" s="180"/>
      <c r="M39" s="180"/>
      <c r="N39" s="180"/>
      <c r="O39" s="180"/>
      <c r="P39" s="180"/>
      <c r="Q39" s="180"/>
      <c r="R39" s="180"/>
      <c r="S39" s="180"/>
      <c r="T39" s="180"/>
      <c r="U39" s="180"/>
      <c r="V39" s="180"/>
      <c r="W39" s="180"/>
      <c r="X39" s="180"/>
      <c r="Y39" s="180"/>
      <c r="Z39" s="180"/>
      <c r="AA39" s="180"/>
      <c r="AB39" s="180"/>
      <c r="AC39" s="180"/>
      <c r="AD39" s="180"/>
      <c r="AE39" s="180"/>
      <c r="AF39" s="181"/>
      <c r="AG39" s="314"/>
      <c r="AH39" s="302"/>
      <c r="AI39" s="305"/>
      <c r="AJ39" s="308"/>
      <c r="AK39" s="362"/>
      <c r="AL39" s="95"/>
      <c r="AM39" s="95"/>
      <c r="AQ39" s="20"/>
      <c r="AR39" s="14"/>
      <c r="AS39" s="14"/>
    </row>
    <row r="40" spans="1:47" ht="18" customHeight="1" thickBot="1" x14ac:dyDescent="0.25">
      <c r="A40" s="347"/>
      <c r="B40" s="350"/>
      <c r="C40" s="173"/>
      <c r="D40" s="174"/>
      <c r="E40" s="174"/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  <c r="S40" s="174"/>
      <c r="T40" s="174"/>
      <c r="U40" s="174"/>
      <c r="V40" s="174"/>
      <c r="W40" s="174"/>
      <c r="X40" s="174"/>
      <c r="Y40" s="174"/>
      <c r="Z40" s="174"/>
      <c r="AA40" s="174"/>
      <c r="AB40" s="174"/>
      <c r="AC40" s="174"/>
      <c r="AD40" s="174"/>
      <c r="AE40" s="174"/>
      <c r="AF40" s="175"/>
      <c r="AG40" s="315"/>
      <c r="AH40" s="303"/>
      <c r="AI40" s="306"/>
      <c r="AJ40" s="309"/>
      <c r="AK40" s="363"/>
      <c r="AL40" s="95" t="str">
        <f t="shared" si="0"/>
        <v/>
      </c>
      <c r="AM40" s="95" t="str">
        <f t="shared" si="1"/>
        <v/>
      </c>
      <c r="AN40" s="10" t="str">
        <f t="shared" si="2"/>
        <v/>
      </c>
      <c r="AQ40" s="20"/>
      <c r="AR40" s="14"/>
      <c r="AS40" s="14"/>
    </row>
    <row r="41" spans="1:47" ht="18" customHeight="1" thickTop="1" x14ac:dyDescent="0.2">
      <c r="A41" s="345" t="str">
        <f>IF(ISNUMBER('Prijava i izvlačenje brojeva'!A13)=TRUE,'Prijava i izvlačenje brojeva'!A13,"")</f>
        <v/>
      </c>
      <c r="B41" s="348" t="str">
        <f>IF(ISTEXT('Prijava i izvlačenje brojeva'!C13)=TRUE,'Prijava i izvlačenje brojeva'!C13,"")</f>
        <v/>
      </c>
      <c r="C41" s="176"/>
      <c r="D41" s="177"/>
      <c r="E41" s="177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7"/>
      <c r="S41" s="177"/>
      <c r="T41" s="177"/>
      <c r="U41" s="177"/>
      <c r="V41" s="177"/>
      <c r="W41" s="177"/>
      <c r="X41" s="177"/>
      <c r="Y41" s="177"/>
      <c r="Z41" s="177"/>
      <c r="AA41" s="177"/>
      <c r="AB41" s="177"/>
      <c r="AC41" s="177"/>
      <c r="AD41" s="177"/>
      <c r="AE41" s="177"/>
      <c r="AF41" s="178"/>
      <c r="AG41" s="313" t="str">
        <f>IF(ISBLANK(AJ41)=FALSE,"",IF(AND(COUNT(C41:AF43)&gt;0,ISBLANK(AI41)=TRUE),AQ41,IF(AND(COUNT(C41:AF43)&gt;0,ISBLANK(AI41)=FALSE),AQ41-AR41,"")))</f>
        <v/>
      </c>
      <c r="AH41" s="301" t="str">
        <f>IF(ISBLANK(AJ41)=FALSE,"",IF(COUNT(C41:AF43)&gt;0,MAX(C41:AF43),""))</f>
        <v/>
      </c>
      <c r="AI41" s="304"/>
      <c r="AJ41" s="307"/>
      <c r="AK41" s="368" t="str">
        <f>IF(ISTEXT('Prijava i izvlačenje brojeva'!C13)=FALSE,"",IF(AND(ISNUMBER(A41)=FALSE,ISTEXT(B41)=TRUE),'Prijava i izvlačenje brojeva'!$H$1+1,IF(AND(COUNT(C41:AF43)&gt;0,ISBLANK(AJ41)=TRUE),AU41,"")))</f>
        <v/>
      </c>
      <c r="AL41" s="95" t="str">
        <f t="shared" si="0"/>
        <v/>
      </c>
      <c r="AM41" s="95" t="str">
        <f t="shared" si="1"/>
        <v/>
      </c>
      <c r="AN41" s="10" t="str">
        <f t="shared" si="2"/>
        <v/>
      </c>
      <c r="AO41" s="60" t="str">
        <f>IF(ISNUMBER(AH41)=TRUE,AH41,"")</f>
        <v/>
      </c>
      <c r="AP41" s="10" t="str">
        <f>IF(ISTEXT(B41)=TRUE,B41,"")</f>
        <v/>
      </c>
      <c r="AQ41" s="20" t="str">
        <f>IF(COUNT(C41:AF43)&gt;0,SUM(C41:AF43),"")</f>
        <v/>
      </c>
      <c r="AR41" s="14" t="str">
        <f>IF(ISNUMBER(AQ41)=TRUE,AQ41/10,"")</f>
        <v/>
      </c>
      <c r="AS41" s="14" t="str">
        <f>IF(AND(ISBLANK(AJ41)=TRUE,ISNUMBER(AG41)=TRUE),AG41,"")</f>
        <v/>
      </c>
      <c r="AT41" s="15" t="str">
        <f>IF(ISNUMBER(AS41)=TRUE,AS41+AO41/10000000,"")</f>
        <v/>
      </c>
      <c r="AU41" s="10" t="str">
        <f>IF(ISNUMBER(AT41)=TRUE,((COUNT(AT$8:AT$61)+1-RANK(AT41,$AT$8:$AT$61,0)-RANK(AT41,$AT$8:$AT$61,1))/2)+RANK(AT41,$AT$8:$AT$61,0),"")</f>
        <v/>
      </c>
    </row>
    <row r="42" spans="1:47" ht="18" customHeight="1" x14ac:dyDescent="0.2">
      <c r="A42" s="346"/>
      <c r="B42" s="349"/>
      <c r="C42" s="179"/>
      <c r="D42" s="180"/>
      <c r="E42" s="180"/>
      <c r="F42" s="180"/>
      <c r="G42" s="180"/>
      <c r="H42" s="180"/>
      <c r="I42" s="180"/>
      <c r="J42" s="180"/>
      <c r="K42" s="180"/>
      <c r="L42" s="180"/>
      <c r="M42" s="180"/>
      <c r="N42" s="180"/>
      <c r="O42" s="180"/>
      <c r="P42" s="180"/>
      <c r="Q42" s="180"/>
      <c r="R42" s="180"/>
      <c r="S42" s="180"/>
      <c r="T42" s="180"/>
      <c r="U42" s="180"/>
      <c r="V42" s="180"/>
      <c r="W42" s="180"/>
      <c r="X42" s="180"/>
      <c r="Y42" s="180"/>
      <c r="Z42" s="180"/>
      <c r="AA42" s="180"/>
      <c r="AB42" s="180"/>
      <c r="AC42" s="180"/>
      <c r="AD42" s="180"/>
      <c r="AE42" s="180"/>
      <c r="AF42" s="181"/>
      <c r="AG42" s="314"/>
      <c r="AH42" s="302"/>
      <c r="AI42" s="305"/>
      <c r="AJ42" s="308"/>
      <c r="AK42" s="362"/>
      <c r="AL42" s="95"/>
      <c r="AM42" s="95"/>
      <c r="AQ42" s="20"/>
      <c r="AR42" s="14"/>
      <c r="AS42" s="14"/>
    </row>
    <row r="43" spans="1:47" ht="18" customHeight="1" thickBot="1" x14ac:dyDescent="0.25">
      <c r="A43" s="347"/>
      <c r="B43" s="350"/>
      <c r="C43" s="173"/>
      <c r="D43" s="174"/>
      <c r="E43" s="174"/>
      <c r="F43" s="174"/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4"/>
      <c r="R43" s="174"/>
      <c r="S43" s="174"/>
      <c r="T43" s="174"/>
      <c r="U43" s="174"/>
      <c r="V43" s="174"/>
      <c r="W43" s="174"/>
      <c r="X43" s="174"/>
      <c r="Y43" s="174"/>
      <c r="Z43" s="174"/>
      <c r="AA43" s="174"/>
      <c r="AB43" s="174"/>
      <c r="AC43" s="174"/>
      <c r="AD43" s="174"/>
      <c r="AE43" s="174"/>
      <c r="AF43" s="175"/>
      <c r="AG43" s="315"/>
      <c r="AH43" s="303"/>
      <c r="AI43" s="306"/>
      <c r="AJ43" s="309"/>
      <c r="AK43" s="363"/>
      <c r="AL43" s="95" t="str">
        <f t="shared" si="0"/>
        <v/>
      </c>
      <c r="AM43" s="95" t="str">
        <f t="shared" si="1"/>
        <v/>
      </c>
      <c r="AN43" s="10" t="str">
        <f t="shared" si="2"/>
        <v/>
      </c>
      <c r="AQ43" s="20"/>
      <c r="AR43" s="14"/>
      <c r="AS43" s="14"/>
    </row>
    <row r="44" spans="1:47" ht="18" customHeight="1" thickTop="1" x14ac:dyDescent="0.2">
      <c r="A44" s="345" t="str">
        <f>IF(ISNUMBER('Prijava i izvlačenje brojeva'!A14)=TRUE,'Prijava i izvlačenje brojeva'!A14,"")</f>
        <v/>
      </c>
      <c r="B44" s="348" t="str">
        <f>IF(ISTEXT('Prijava i izvlačenje brojeva'!C14)=TRUE,'Prijava i izvlačenje brojeva'!C14,"")</f>
        <v/>
      </c>
      <c r="C44" s="176"/>
      <c r="D44" s="177"/>
      <c r="E44" s="177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7"/>
      <c r="S44" s="177"/>
      <c r="T44" s="177"/>
      <c r="U44" s="177"/>
      <c r="V44" s="177"/>
      <c r="W44" s="177"/>
      <c r="X44" s="177"/>
      <c r="Y44" s="177"/>
      <c r="Z44" s="177"/>
      <c r="AA44" s="177"/>
      <c r="AB44" s="177"/>
      <c r="AC44" s="177"/>
      <c r="AD44" s="177"/>
      <c r="AE44" s="177"/>
      <c r="AF44" s="178"/>
      <c r="AG44" s="313" t="str">
        <f>IF(ISBLANK(AJ44)=FALSE,"",IF(AND(COUNT(C44:AF46)&gt;0,ISBLANK(AI44)=TRUE),AQ44,IF(AND(COUNT(C44:AF46)&gt;0,ISBLANK(AI44)=FALSE),AQ44-AR44,"")))</f>
        <v/>
      </c>
      <c r="AH44" s="301" t="str">
        <f>IF(ISBLANK(AJ44)=FALSE,"",IF(COUNT(C44:AF46)&gt;0,MAX(C44:AF46),""))</f>
        <v/>
      </c>
      <c r="AI44" s="304"/>
      <c r="AJ44" s="307"/>
      <c r="AK44" s="368" t="str">
        <f>IF(ISTEXT('Prijava i izvlačenje brojeva'!C14)=FALSE,"",IF(AND(ISNUMBER(A44)=FALSE,ISTEXT(B44)=TRUE),'Prijava i izvlačenje brojeva'!$H$1+1,IF(AND(COUNT(C44:AF46)&gt;0,ISBLANK(AJ44)=TRUE),AU44,"")))</f>
        <v/>
      </c>
      <c r="AL44" s="95" t="str">
        <f t="shared" si="0"/>
        <v/>
      </c>
      <c r="AM44" s="95" t="str">
        <f t="shared" si="1"/>
        <v/>
      </c>
      <c r="AN44" s="10" t="str">
        <f t="shared" si="2"/>
        <v/>
      </c>
      <c r="AO44" s="60" t="str">
        <f>IF(ISNUMBER(AH44)=TRUE,AH44,"")</f>
        <v/>
      </c>
      <c r="AP44" s="10" t="str">
        <f>IF(ISTEXT(B44)=TRUE,B44,"")</f>
        <v/>
      </c>
      <c r="AQ44" s="20" t="str">
        <f>IF(COUNT(C44:AF46)&gt;0,SUM(C44:AF46),"")</f>
        <v/>
      </c>
      <c r="AR44" s="14" t="str">
        <f>IF(ISNUMBER(AQ44)=TRUE,AQ44/10,"")</f>
        <v/>
      </c>
      <c r="AS44" s="14" t="str">
        <f>IF(AND(ISBLANK(AJ44)=TRUE,ISNUMBER(AG44)=TRUE),AG44,"")</f>
        <v/>
      </c>
      <c r="AT44" s="15" t="str">
        <f>IF(ISNUMBER(AS44)=TRUE,AS44+AO44/10000000,"")</f>
        <v/>
      </c>
      <c r="AU44" s="10" t="str">
        <f>IF(ISNUMBER(AT44)=TRUE,((COUNT(AT$8:AT$61)+1-RANK(AT44,$AT$8:$AT$61,0)-RANK(AT44,$AT$8:$AT$61,1))/2)+RANK(AT44,$AT$8:$AT$61,0),"")</f>
        <v/>
      </c>
    </row>
    <row r="45" spans="1:47" ht="18" customHeight="1" x14ac:dyDescent="0.2">
      <c r="A45" s="346"/>
      <c r="B45" s="349"/>
      <c r="C45" s="179"/>
      <c r="D45" s="180"/>
      <c r="E45" s="180"/>
      <c r="F45" s="180"/>
      <c r="G45" s="180"/>
      <c r="H45" s="180"/>
      <c r="I45" s="180"/>
      <c r="J45" s="180"/>
      <c r="K45" s="180"/>
      <c r="L45" s="180"/>
      <c r="M45" s="180"/>
      <c r="N45" s="180"/>
      <c r="O45" s="180"/>
      <c r="P45" s="180"/>
      <c r="Q45" s="180"/>
      <c r="R45" s="180"/>
      <c r="S45" s="180"/>
      <c r="T45" s="180"/>
      <c r="U45" s="180"/>
      <c r="V45" s="180"/>
      <c r="W45" s="180"/>
      <c r="X45" s="180"/>
      <c r="Y45" s="180"/>
      <c r="Z45" s="180"/>
      <c r="AA45" s="180"/>
      <c r="AB45" s="180"/>
      <c r="AC45" s="180"/>
      <c r="AD45" s="180"/>
      <c r="AE45" s="180"/>
      <c r="AF45" s="181"/>
      <c r="AG45" s="314"/>
      <c r="AH45" s="302"/>
      <c r="AI45" s="305"/>
      <c r="AJ45" s="308"/>
      <c r="AK45" s="362"/>
      <c r="AL45" s="95"/>
      <c r="AM45" s="95"/>
      <c r="AQ45" s="20"/>
      <c r="AR45" s="14"/>
      <c r="AS45" s="14"/>
    </row>
    <row r="46" spans="1:47" ht="18" customHeight="1" thickBot="1" x14ac:dyDescent="0.25">
      <c r="A46" s="347"/>
      <c r="B46" s="350"/>
      <c r="C46" s="173"/>
      <c r="D46" s="174"/>
      <c r="E46" s="174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4"/>
      <c r="Z46" s="174"/>
      <c r="AA46" s="174"/>
      <c r="AB46" s="174"/>
      <c r="AC46" s="174"/>
      <c r="AD46" s="174"/>
      <c r="AE46" s="174"/>
      <c r="AF46" s="175"/>
      <c r="AG46" s="315"/>
      <c r="AH46" s="303"/>
      <c r="AI46" s="306"/>
      <c r="AJ46" s="309"/>
      <c r="AK46" s="363"/>
      <c r="AL46" s="95" t="str">
        <f t="shared" si="0"/>
        <v/>
      </c>
      <c r="AM46" s="95" t="str">
        <f t="shared" si="1"/>
        <v/>
      </c>
      <c r="AN46" s="10" t="str">
        <f t="shared" si="2"/>
        <v/>
      </c>
      <c r="AQ46" s="20"/>
      <c r="AR46" s="14"/>
      <c r="AS46" s="14"/>
    </row>
    <row r="47" spans="1:47" ht="18" customHeight="1" thickTop="1" x14ac:dyDescent="0.2">
      <c r="A47" s="345" t="str">
        <f>IF(ISNUMBER('Prijava i izvlačenje brojeva'!A15)=TRUE,'Prijava i izvlačenje brojeva'!A15,"")</f>
        <v/>
      </c>
      <c r="B47" s="348" t="str">
        <f>IF(ISTEXT('Prijava i izvlačenje brojeva'!C15)=TRUE,'Prijava i izvlačenje brojeva'!C15,"")</f>
        <v/>
      </c>
      <c r="C47" s="176"/>
      <c r="D47" s="177"/>
      <c r="E47" s="177"/>
      <c r="F47" s="177"/>
      <c r="G47" s="177"/>
      <c r="H47" s="177"/>
      <c r="I47" s="177"/>
      <c r="J47" s="177"/>
      <c r="K47" s="177"/>
      <c r="L47" s="177"/>
      <c r="M47" s="177"/>
      <c r="N47" s="177"/>
      <c r="O47" s="177"/>
      <c r="P47" s="177"/>
      <c r="Q47" s="177"/>
      <c r="R47" s="177"/>
      <c r="S47" s="177"/>
      <c r="T47" s="177"/>
      <c r="U47" s="177"/>
      <c r="V47" s="177"/>
      <c r="W47" s="177"/>
      <c r="X47" s="177"/>
      <c r="Y47" s="177"/>
      <c r="Z47" s="177"/>
      <c r="AA47" s="177"/>
      <c r="AB47" s="177"/>
      <c r="AC47" s="177"/>
      <c r="AD47" s="177"/>
      <c r="AE47" s="177"/>
      <c r="AF47" s="178"/>
      <c r="AG47" s="313" t="str">
        <f>IF(ISBLANK(AJ47)=FALSE,"",IF(AND(COUNT(C47:AF49)&gt;0,ISBLANK(AI47)=TRUE),AQ47,IF(AND(COUNT(C47:AF49)&gt;0,ISBLANK(AI47)=FALSE),AQ47-AR47,"")))</f>
        <v/>
      </c>
      <c r="AH47" s="301" t="str">
        <f>IF(ISBLANK(AJ47)=FALSE,"",IF(COUNT(C47:AF49)&gt;0,MAX(C47:AF49),""))</f>
        <v/>
      </c>
      <c r="AI47" s="304"/>
      <c r="AJ47" s="307"/>
      <c r="AK47" s="368" t="str">
        <f>IF(ISTEXT('Prijava i izvlačenje brojeva'!C15)=FALSE,"",IF(AND(ISNUMBER(A47)=FALSE,ISTEXT(B47)=TRUE),'Prijava i izvlačenje brojeva'!$H$1+1,IF(AND(COUNT(C47:AF49)&gt;0,ISBLANK(AJ47)=TRUE),AU47,"")))</f>
        <v/>
      </c>
      <c r="AL47" s="95" t="str">
        <f t="shared" si="0"/>
        <v/>
      </c>
      <c r="AM47" s="95" t="str">
        <f t="shared" si="1"/>
        <v/>
      </c>
      <c r="AN47" s="10" t="str">
        <f t="shared" si="2"/>
        <v/>
      </c>
      <c r="AO47" s="60" t="str">
        <f>IF(ISNUMBER(AH47)=TRUE,AH47,"")</f>
        <v/>
      </c>
      <c r="AP47" s="10" t="str">
        <f>IF(ISTEXT(B47)=TRUE,B47,"")</f>
        <v/>
      </c>
      <c r="AQ47" s="20" t="str">
        <f>IF(COUNT(C47:AF49)&gt;0,SUM(C47:AF49),"")</f>
        <v/>
      </c>
      <c r="AR47" s="14" t="str">
        <f>IF(ISNUMBER(AQ47)=TRUE,AQ47/10,"")</f>
        <v/>
      </c>
      <c r="AS47" s="14" t="str">
        <f>IF(AND(ISBLANK(AJ47)=TRUE,ISNUMBER(AG47)=TRUE),AG47,"")</f>
        <v/>
      </c>
      <c r="AT47" s="15" t="str">
        <f>IF(ISNUMBER(AS47)=TRUE,AS47+AO47/10000000,"")</f>
        <v/>
      </c>
      <c r="AU47" s="10" t="str">
        <f>IF(ISNUMBER(AT47)=TRUE,((COUNT(AT$8:AT$61)+1-RANK(AT47,$AT$8:$AT$61,0)-RANK(AT47,$AT$8:$AT$61,1))/2)+RANK(AT47,$AT$8:$AT$61,0),"")</f>
        <v/>
      </c>
    </row>
    <row r="48" spans="1:47" ht="18" customHeight="1" x14ac:dyDescent="0.2">
      <c r="A48" s="346"/>
      <c r="B48" s="349"/>
      <c r="C48" s="179"/>
      <c r="D48" s="180"/>
      <c r="E48" s="180"/>
      <c r="F48" s="180"/>
      <c r="G48" s="180"/>
      <c r="H48" s="180"/>
      <c r="I48" s="180"/>
      <c r="J48" s="180"/>
      <c r="K48" s="180"/>
      <c r="L48" s="180"/>
      <c r="M48" s="180"/>
      <c r="N48" s="180"/>
      <c r="O48" s="180"/>
      <c r="P48" s="180"/>
      <c r="Q48" s="180"/>
      <c r="R48" s="180"/>
      <c r="S48" s="180"/>
      <c r="T48" s="180"/>
      <c r="U48" s="180"/>
      <c r="V48" s="180"/>
      <c r="W48" s="180"/>
      <c r="X48" s="180"/>
      <c r="Y48" s="180"/>
      <c r="Z48" s="180"/>
      <c r="AA48" s="180"/>
      <c r="AB48" s="180"/>
      <c r="AC48" s="180"/>
      <c r="AD48" s="180"/>
      <c r="AE48" s="180"/>
      <c r="AF48" s="181"/>
      <c r="AG48" s="314"/>
      <c r="AH48" s="302"/>
      <c r="AI48" s="305"/>
      <c r="AJ48" s="308"/>
      <c r="AK48" s="362"/>
      <c r="AL48" s="95"/>
      <c r="AM48" s="95"/>
      <c r="AQ48" s="20"/>
      <c r="AR48" s="14"/>
      <c r="AS48" s="14"/>
    </row>
    <row r="49" spans="1:47" ht="18" customHeight="1" thickBot="1" x14ac:dyDescent="0.25">
      <c r="A49" s="347"/>
      <c r="B49" s="350"/>
      <c r="C49" s="173"/>
      <c r="D49" s="174"/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4"/>
      <c r="U49" s="174"/>
      <c r="V49" s="174"/>
      <c r="W49" s="174"/>
      <c r="X49" s="174"/>
      <c r="Y49" s="174"/>
      <c r="Z49" s="174"/>
      <c r="AA49" s="174"/>
      <c r="AB49" s="174"/>
      <c r="AC49" s="174"/>
      <c r="AD49" s="174"/>
      <c r="AE49" s="174"/>
      <c r="AF49" s="175"/>
      <c r="AG49" s="315"/>
      <c r="AH49" s="303"/>
      <c r="AI49" s="306"/>
      <c r="AJ49" s="309"/>
      <c r="AK49" s="363"/>
      <c r="AL49" s="95" t="str">
        <f t="shared" si="0"/>
        <v/>
      </c>
      <c r="AM49" s="95" t="str">
        <f t="shared" si="1"/>
        <v/>
      </c>
      <c r="AN49" s="10" t="str">
        <f t="shared" si="2"/>
        <v/>
      </c>
      <c r="AQ49" s="20"/>
      <c r="AR49" s="14"/>
      <c r="AS49" s="14"/>
    </row>
    <row r="50" spans="1:47" ht="18" customHeight="1" thickTop="1" x14ac:dyDescent="0.2">
      <c r="A50" s="345" t="str">
        <f>IF(ISNUMBER('Prijava i izvlačenje brojeva'!A16)=TRUE,'Prijava i izvlačenje brojeva'!A16,"")</f>
        <v/>
      </c>
      <c r="B50" s="348" t="str">
        <f>IF(ISTEXT('Prijava i izvlačenje brojeva'!C16)=TRUE,'Prijava i izvlačenje brojeva'!C16,"")</f>
        <v/>
      </c>
      <c r="C50" s="176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177"/>
      <c r="S50" s="177"/>
      <c r="T50" s="177"/>
      <c r="U50" s="177"/>
      <c r="V50" s="177"/>
      <c r="W50" s="177"/>
      <c r="X50" s="177"/>
      <c r="Y50" s="177"/>
      <c r="Z50" s="177"/>
      <c r="AA50" s="177"/>
      <c r="AB50" s="177"/>
      <c r="AC50" s="177"/>
      <c r="AD50" s="177"/>
      <c r="AE50" s="177"/>
      <c r="AF50" s="178"/>
      <c r="AG50" s="313" t="str">
        <f>IF(ISBLANK(AJ50)=FALSE,"",IF(AND(COUNT(C50:AF52)&gt;0,ISBLANK(AI50)=TRUE),AQ50,IF(AND(COUNT(C50:AF52)&gt;0,ISBLANK(AI50)=FALSE),AQ50-AR50,"")))</f>
        <v/>
      </c>
      <c r="AH50" s="301" t="str">
        <f>IF(ISBLANK(AJ50)=FALSE,"",IF(COUNT(C50:AF52)&gt;0,MAX(C50:AF52),""))</f>
        <v/>
      </c>
      <c r="AI50" s="304"/>
      <c r="AJ50" s="307"/>
      <c r="AK50" s="368" t="str">
        <f>IF(ISTEXT('Prijava i izvlačenje brojeva'!C16)=FALSE,"",IF(AND(ISNUMBER(A50)=FALSE,ISTEXT(B50)=TRUE),'Prijava i izvlačenje brojeva'!$H$1+1,IF(AND(COUNT(C50:AF52)&gt;0,ISBLANK(AJ50)=TRUE),AU50,"")))</f>
        <v/>
      </c>
      <c r="AL50" s="95" t="str">
        <f t="shared" si="0"/>
        <v/>
      </c>
      <c r="AM50" s="95" t="str">
        <f t="shared" si="1"/>
        <v/>
      </c>
      <c r="AN50" s="10" t="str">
        <f t="shared" si="2"/>
        <v/>
      </c>
      <c r="AO50" s="60" t="str">
        <f>IF(ISNUMBER(AH50)=TRUE,AH50,"")</f>
        <v/>
      </c>
      <c r="AP50" s="10" t="str">
        <f>IF(ISTEXT(B50)=TRUE,B50,"")</f>
        <v/>
      </c>
      <c r="AQ50" s="20" t="str">
        <f>IF(COUNT(C50:AF52)&gt;0,SUM(C50:AF52),"")</f>
        <v/>
      </c>
      <c r="AR50" s="14" t="str">
        <f>IF(ISNUMBER(AQ50)=TRUE,AQ50/10,"")</f>
        <v/>
      </c>
      <c r="AS50" s="14" t="str">
        <f>IF(AND(ISBLANK(AJ50)=TRUE,ISNUMBER(AG50)=TRUE),AG50,"")</f>
        <v/>
      </c>
      <c r="AT50" s="15" t="str">
        <f>IF(ISNUMBER(AS50)=TRUE,AS50+AO50/10000000,"")</f>
        <v/>
      </c>
      <c r="AU50" s="10" t="str">
        <f>IF(ISNUMBER(AT50)=TRUE,((COUNT(AT$8:AT$61)+1-RANK(AT50,$AT$8:$AT$61,0)-RANK(AT50,$AT$8:$AT$61,1))/2)+RANK(AT50,$AT$8:$AT$61,0),"")</f>
        <v/>
      </c>
    </row>
    <row r="51" spans="1:47" ht="18" customHeight="1" x14ac:dyDescent="0.2">
      <c r="A51" s="346"/>
      <c r="B51" s="349"/>
      <c r="C51" s="179"/>
      <c r="D51" s="180"/>
      <c r="E51" s="180"/>
      <c r="F51" s="180"/>
      <c r="G51" s="180"/>
      <c r="H51" s="180"/>
      <c r="I51" s="180"/>
      <c r="J51" s="180"/>
      <c r="K51" s="180"/>
      <c r="L51" s="180"/>
      <c r="M51" s="180"/>
      <c r="N51" s="180"/>
      <c r="O51" s="180"/>
      <c r="P51" s="180"/>
      <c r="Q51" s="180"/>
      <c r="R51" s="180"/>
      <c r="S51" s="180"/>
      <c r="T51" s="180"/>
      <c r="U51" s="180"/>
      <c r="V51" s="180"/>
      <c r="W51" s="180"/>
      <c r="X51" s="180"/>
      <c r="Y51" s="180"/>
      <c r="Z51" s="180"/>
      <c r="AA51" s="180"/>
      <c r="AB51" s="180"/>
      <c r="AC51" s="180"/>
      <c r="AD51" s="180"/>
      <c r="AE51" s="180"/>
      <c r="AF51" s="181"/>
      <c r="AG51" s="314"/>
      <c r="AH51" s="302"/>
      <c r="AI51" s="305"/>
      <c r="AJ51" s="308"/>
      <c r="AK51" s="362"/>
      <c r="AL51" s="95"/>
      <c r="AM51" s="95"/>
      <c r="AQ51" s="20"/>
      <c r="AR51" s="14"/>
      <c r="AS51" s="14"/>
    </row>
    <row r="52" spans="1:47" ht="18" customHeight="1" thickBot="1" x14ac:dyDescent="0.25">
      <c r="A52" s="347"/>
      <c r="B52" s="350"/>
      <c r="C52" s="173"/>
      <c r="D52" s="174"/>
      <c r="E52" s="174"/>
      <c r="F52" s="174"/>
      <c r="G52" s="174"/>
      <c r="H52" s="174"/>
      <c r="I52" s="174"/>
      <c r="J52" s="174"/>
      <c r="K52" s="174"/>
      <c r="L52" s="174"/>
      <c r="M52" s="174"/>
      <c r="N52" s="174"/>
      <c r="O52" s="174"/>
      <c r="P52" s="174"/>
      <c r="Q52" s="174"/>
      <c r="R52" s="174"/>
      <c r="S52" s="174"/>
      <c r="T52" s="174"/>
      <c r="U52" s="174"/>
      <c r="V52" s="174"/>
      <c r="W52" s="174"/>
      <c r="X52" s="174"/>
      <c r="Y52" s="174"/>
      <c r="Z52" s="174"/>
      <c r="AA52" s="174"/>
      <c r="AB52" s="174"/>
      <c r="AC52" s="174"/>
      <c r="AD52" s="174"/>
      <c r="AE52" s="174"/>
      <c r="AF52" s="175"/>
      <c r="AG52" s="315"/>
      <c r="AH52" s="303"/>
      <c r="AI52" s="306"/>
      <c r="AJ52" s="309"/>
      <c r="AK52" s="363"/>
      <c r="AL52" s="95" t="str">
        <f t="shared" si="0"/>
        <v/>
      </c>
      <c r="AM52" s="95" t="str">
        <f t="shared" si="1"/>
        <v/>
      </c>
      <c r="AN52" s="10" t="str">
        <f t="shared" si="2"/>
        <v/>
      </c>
      <c r="AQ52" s="20"/>
      <c r="AR52" s="14"/>
      <c r="AS52" s="14"/>
    </row>
    <row r="53" spans="1:47" ht="18" customHeight="1" thickTop="1" x14ac:dyDescent="0.2">
      <c r="A53" s="345" t="str">
        <f>IF(ISNUMBER('Prijava i izvlačenje brojeva'!A17)=TRUE,'Prijava i izvlačenje brojeva'!A17,"")</f>
        <v/>
      </c>
      <c r="B53" s="348" t="str">
        <f>IF(ISTEXT('Prijava i izvlačenje brojeva'!C17)=TRUE,'Prijava i izvlačenje brojeva'!C17,"")</f>
        <v/>
      </c>
      <c r="C53" s="176"/>
      <c r="D53" s="177"/>
      <c r="E53" s="177"/>
      <c r="F53" s="177"/>
      <c r="G53" s="177"/>
      <c r="H53" s="177"/>
      <c r="I53" s="177"/>
      <c r="J53" s="177"/>
      <c r="K53" s="177"/>
      <c r="L53" s="177"/>
      <c r="M53" s="177"/>
      <c r="N53" s="177"/>
      <c r="O53" s="177"/>
      <c r="P53" s="177"/>
      <c r="Q53" s="177"/>
      <c r="R53" s="177"/>
      <c r="S53" s="177"/>
      <c r="T53" s="177"/>
      <c r="U53" s="177"/>
      <c r="V53" s="177"/>
      <c r="W53" s="177"/>
      <c r="X53" s="177"/>
      <c r="Y53" s="177"/>
      <c r="Z53" s="177"/>
      <c r="AA53" s="177"/>
      <c r="AB53" s="177"/>
      <c r="AC53" s="177"/>
      <c r="AD53" s="177"/>
      <c r="AE53" s="177"/>
      <c r="AF53" s="178"/>
      <c r="AG53" s="313" t="str">
        <f>IF(ISBLANK(AJ53)=FALSE,"",IF(AND(COUNT(C53:AF55)&gt;0,ISBLANK(AI53)=TRUE),AQ53,IF(AND(COUNT(C53:AF55)&gt;0,ISBLANK(AI53)=FALSE),AQ53-AR53,"")))</f>
        <v/>
      </c>
      <c r="AH53" s="301" t="str">
        <f>IF(ISBLANK(AJ53)=FALSE,"",IF(COUNT(C53:AF55)&gt;0,MAX(C53:AF55),""))</f>
        <v/>
      </c>
      <c r="AI53" s="304"/>
      <c r="AJ53" s="307"/>
      <c r="AK53" s="368" t="str">
        <f>IF(ISTEXT('Prijava i izvlačenje brojeva'!C17)=FALSE,"",IF(AND(ISNUMBER(A53)=FALSE,ISTEXT(B53)=TRUE),'Prijava i izvlačenje brojeva'!$H$1+1,IF(AND(COUNT(C53:AF55)&gt;0,ISBLANK(AJ53)=TRUE),AU53,"")))</f>
        <v/>
      </c>
      <c r="AL53" s="95" t="str">
        <f t="shared" si="0"/>
        <v/>
      </c>
      <c r="AM53" s="95" t="str">
        <f t="shared" si="1"/>
        <v/>
      </c>
      <c r="AN53" s="10" t="str">
        <f t="shared" si="2"/>
        <v/>
      </c>
      <c r="AO53" s="60" t="str">
        <f>IF(ISNUMBER(AH53)=TRUE,AH53,"")</f>
        <v/>
      </c>
      <c r="AP53" s="10" t="str">
        <f>IF(ISTEXT(B53)=TRUE,B53,"")</f>
        <v/>
      </c>
      <c r="AQ53" s="20" t="str">
        <f>IF(COUNT(C53:AF55)&gt;0,SUM(C53:AF55),"")</f>
        <v/>
      </c>
      <c r="AR53" s="14" t="str">
        <f>IF(ISNUMBER(AQ53)=TRUE,AQ53/10,"")</f>
        <v/>
      </c>
      <c r="AS53" s="14" t="str">
        <f>IF(AND(ISBLANK(AJ53)=TRUE,ISNUMBER(AG53)=TRUE),AG53,"")</f>
        <v/>
      </c>
      <c r="AT53" s="15" t="str">
        <f>IF(ISNUMBER(AS53)=TRUE,AS53+AO53/10000000,"")</f>
        <v/>
      </c>
      <c r="AU53" s="10" t="str">
        <f>IF(ISNUMBER(AT53)=TRUE,((COUNT(AT$8:AT$61)+1-RANK(AT53,$AT$8:$AT$61,0)-RANK(AT53,$AT$8:$AT$61,1))/2)+RANK(AT53,$AT$8:$AT$61,0),"")</f>
        <v/>
      </c>
    </row>
    <row r="54" spans="1:47" ht="18" customHeight="1" x14ac:dyDescent="0.2">
      <c r="A54" s="346"/>
      <c r="B54" s="349"/>
      <c r="C54" s="179"/>
      <c r="D54" s="180"/>
      <c r="E54" s="180"/>
      <c r="F54" s="180"/>
      <c r="G54" s="180"/>
      <c r="H54" s="180"/>
      <c r="I54" s="180"/>
      <c r="J54" s="180"/>
      <c r="K54" s="180"/>
      <c r="L54" s="180"/>
      <c r="M54" s="180"/>
      <c r="N54" s="180"/>
      <c r="O54" s="180"/>
      <c r="P54" s="180"/>
      <c r="Q54" s="180"/>
      <c r="R54" s="180"/>
      <c r="S54" s="180"/>
      <c r="T54" s="180"/>
      <c r="U54" s="180"/>
      <c r="V54" s="180"/>
      <c r="W54" s="180"/>
      <c r="X54" s="180"/>
      <c r="Y54" s="180"/>
      <c r="Z54" s="180"/>
      <c r="AA54" s="180"/>
      <c r="AB54" s="180"/>
      <c r="AC54" s="180"/>
      <c r="AD54" s="180"/>
      <c r="AE54" s="180"/>
      <c r="AF54" s="181"/>
      <c r="AG54" s="314"/>
      <c r="AH54" s="302"/>
      <c r="AI54" s="305"/>
      <c r="AJ54" s="308"/>
      <c r="AK54" s="362"/>
      <c r="AL54" s="95"/>
      <c r="AM54" s="95"/>
      <c r="AQ54" s="20"/>
      <c r="AR54" s="14"/>
      <c r="AS54" s="14"/>
    </row>
    <row r="55" spans="1:47" ht="18" customHeight="1" thickBot="1" x14ac:dyDescent="0.25">
      <c r="A55" s="347"/>
      <c r="B55" s="350"/>
      <c r="C55" s="173"/>
      <c r="D55" s="174"/>
      <c r="E55" s="174"/>
      <c r="F55" s="174"/>
      <c r="G55" s="174"/>
      <c r="H55" s="174"/>
      <c r="I55" s="174"/>
      <c r="J55" s="174"/>
      <c r="K55" s="174"/>
      <c r="L55" s="174"/>
      <c r="M55" s="174"/>
      <c r="N55" s="174"/>
      <c r="O55" s="174"/>
      <c r="P55" s="174"/>
      <c r="Q55" s="174"/>
      <c r="R55" s="174"/>
      <c r="S55" s="174"/>
      <c r="T55" s="174"/>
      <c r="U55" s="174"/>
      <c r="V55" s="174"/>
      <c r="W55" s="174"/>
      <c r="X55" s="174"/>
      <c r="Y55" s="174"/>
      <c r="Z55" s="174"/>
      <c r="AA55" s="174"/>
      <c r="AB55" s="174"/>
      <c r="AC55" s="174"/>
      <c r="AD55" s="174"/>
      <c r="AE55" s="174"/>
      <c r="AF55" s="175"/>
      <c r="AG55" s="315"/>
      <c r="AH55" s="303"/>
      <c r="AI55" s="306"/>
      <c r="AJ55" s="309"/>
      <c r="AK55" s="363"/>
      <c r="AL55" s="95" t="str">
        <f t="shared" si="0"/>
        <v/>
      </c>
      <c r="AM55" s="95" t="str">
        <f t="shared" si="1"/>
        <v/>
      </c>
      <c r="AN55" s="10" t="str">
        <f t="shared" si="2"/>
        <v/>
      </c>
      <c r="AQ55" s="20"/>
      <c r="AR55" s="14"/>
      <c r="AS55" s="14"/>
    </row>
    <row r="56" spans="1:47" ht="18" customHeight="1" thickTop="1" x14ac:dyDescent="0.2">
      <c r="A56" s="345" t="str">
        <f>IF(ISNUMBER('Prijava i izvlačenje brojeva'!A18)=TRUE,'Prijava i izvlačenje brojeva'!A18,"")</f>
        <v/>
      </c>
      <c r="B56" s="348" t="str">
        <f>IF(ISTEXT('Prijava i izvlačenje brojeva'!C18)=TRUE,'Prijava i izvlačenje brojeva'!C18,"")</f>
        <v/>
      </c>
      <c r="C56" s="176"/>
      <c r="D56" s="177"/>
      <c r="E56" s="177"/>
      <c r="F56" s="177"/>
      <c r="G56" s="177"/>
      <c r="H56" s="177"/>
      <c r="I56" s="177"/>
      <c r="J56" s="177"/>
      <c r="K56" s="177"/>
      <c r="L56" s="177"/>
      <c r="M56" s="177"/>
      <c r="N56" s="177"/>
      <c r="O56" s="177"/>
      <c r="P56" s="177"/>
      <c r="Q56" s="177"/>
      <c r="R56" s="177"/>
      <c r="S56" s="177"/>
      <c r="T56" s="177"/>
      <c r="U56" s="177"/>
      <c r="V56" s="177"/>
      <c r="W56" s="177"/>
      <c r="X56" s="177"/>
      <c r="Y56" s="177"/>
      <c r="Z56" s="177"/>
      <c r="AA56" s="177"/>
      <c r="AB56" s="177"/>
      <c r="AC56" s="177"/>
      <c r="AD56" s="177"/>
      <c r="AE56" s="177"/>
      <c r="AF56" s="178"/>
      <c r="AG56" s="313" t="str">
        <f>IF(ISBLANK(AJ56)=FALSE,"",IF(AND(COUNT(C56:AF58)&gt;0,ISBLANK(AI56)=TRUE),AQ56,IF(AND(COUNT(C56:AF58)&gt;0,ISBLANK(AI56)=FALSE),AQ56-AR56,"")))</f>
        <v/>
      </c>
      <c r="AH56" s="301" t="str">
        <f>IF(ISBLANK(AJ56)=FALSE,"",IF(COUNT(C56:AF58)&gt;0,MAX(C56:AF58),""))</f>
        <v/>
      </c>
      <c r="AI56" s="304"/>
      <c r="AJ56" s="307"/>
      <c r="AK56" s="368" t="str">
        <f>IF(ISTEXT('Prijava i izvlačenje brojeva'!C18)=FALSE,"",IF(AND(ISNUMBER(A56)=FALSE,ISTEXT(B56)=TRUE),'Prijava i izvlačenje brojeva'!$H$1+1,IF(AND(COUNT(C56:AF58)&gt;0,ISBLANK(AJ56)=TRUE),AU56,"")))</f>
        <v/>
      </c>
      <c r="AL56" s="95" t="str">
        <f t="shared" si="0"/>
        <v/>
      </c>
      <c r="AM56" s="95" t="str">
        <f t="shared" si="1"/>
        <v/>
      </c>
      <c r="AN56" s="10" t="str">
        <f t="shared" si="2"/>
        <v/>
      </c>
      <c r="AO56" s="60" t="str">
        <f>IF(ISNUMBER(AH56)=TRUE,AH56,"")</f>
        <v/>
      </c>
      <c r="AP56" s="10" t="str">
        <f>IF(ISTEXT(B56)=TRUE,B56,"")</f>
        <v/>
      </c>
      <c r="AQ56" s="20" t="str">
        <f>IF(COUNT(C56:AF58)&gt;0,SUM(C56:AF58),"")</f>
        <v/>
      </c>
      <c r="AR56" s="14" t="str">
        <f>IF(ISNUMBER(AQ56)=TRUE,AQ56/10,"")</f>
        <v/>
      </c>
      <c r="AS56" s="14" t="str">
        <f>IF(AND(ISBLANK(AJ56)=TRUE,ISNUMBER(AG56)=TRUE),AG56,"")</f>
        <v/>
      </c>
      <c r="AT56" s="15" t="str">
        <f>IF(ISNUMBER(AS56)=TRUE,AS56+AO56/10000000,"")</f>
        <v/>
      </c>
      <c r="AU56" s="10" t="str">
        <f>IF(ISNUMBER(AT56)=TRUE,((COUNT(AT$8:AT$61)+1-RANK(AT56,$AT$8:$AT$61,0)-RANK(AT56,$AT$8:$AT$61,1))/2)+RANK(AT56,$AT$8:$AT$61,0),"")</f>
        <v/>
      </c>
    </row>
    <row r="57" spans="1:47" ht="18" customHeight="1" x14ac:dyDescent="0.2">
      <c r="A57" s="346"/>
      <c r="B57" s="349"/>
      <c r="C57" s="179"/>
      <c r="D57" s="180"/>
      <c r="E57" s="180"/>
      <c r="F57" s="180"/>
      <c r="G57" s="180"/>
      <c r="H57" s="180"/>
      <c r="I57" s="180"/>
      <c r="J57" s="180"/>
      <c r="K57" s="180"/>
      <c r="L57" s="180"/>
      <c r="M57" s="180"/>
      <c r="N57" s="180"/>
      <c r="O57" s="180"/>
      <c r="P57" s="180"/>
      <c r="Q57" s="180"/>
      <c r="R57" s="180"/>
      <c r="S57" s="180"/>
      <c r="T57" s="180"/>
      <c r="U57" s="180"/>
      <c r="V57" s="180"/>
      <c r="W57" s="180"/>
      <c r="X57" s="180"/>
      <c r="Y57" s="180"/>
      <c r="Z57" s="180"/>
      <c r="AA57" s="180"/>
      <c r="AB57" s="180"/>
      <c r="AC57" s="180"/>
      <c r="AD57" s="180"/>
      <c r="AE57" s="180"/>
      <c r="AF57" s="181"/>
      <c r="AG57" s="314"/>
      <c r="AH57" s="302"/>
      <c r="AI57" s="305"/>
      <c r="AJ57" s="308"/>
      <c r="AK57" s="362"/>
      <c r="AL57" s="95"/>
      <c r="AM57" s="95"/>
      <c r="AQ57" s="20"/>
      <c r="AR57" s="14"/>
      <c r="AS57" s="14"/>
    </row>
    <row r="58" spans="1:47" ht="18" customHeight="1" thickBot="1" x14ac:dyDescent="0.25">
      <c r="A58" s="346"/>
      <c r="B58" s="349"/>
      <c r="C58" s="173"/>
      <c r="D58" s="174"/>
      <c r="E58" s="174"/>
      <c r="F58" s="174"/>
      <c r="G58" s="174"/>
      <c r="H58" s="174"/>
      <c r="I58" s="174"/>
      <c r="J58" s="174"/>
      <c r="K58" s="174"/>
      <c r="L58" s="174"/>
      <c r="M58" s="174"/>
      <c r="N58" s="174"/>
      <c r="O58" s="174"/>
      <c r="P58" s="174"/>
      <c r="Q58" s="174"/>
      <c r="R58" s="174"/>
      <c r="S58" s="174"/>
      <c r="T58" s="174"/>
      <c r="U58" s="174"/>
      <c r="V58" s="174"/>
      <c r="W58" s="174"/>
      <c r="X58" s="174"/>
      <c r="Y58" s="174"/>
      <c r="Z58" s="174"/>
      <c r="AA58" s="174"/>
      <c r="AB58" s="174"/>
      <c r="AC58" s="174"/>
      <c r="AD58" s="174"/>
      <c r="AE58" s="174"/>
      <c r="AF58" s="175"/>
      <c r="AG58" s="315"/>
      <c r="AH58" s="303"/>
      <c r="AI58" s="306"/>
      <c r="AJ58" s="309"/>
      <c r="AK58" s="363"/>
      <c r="AL58" s="95" t="str">
        <f t="shared" si="0"/>
        <v/>
      </c>
      <c r="AM58" s="95" t="str">
        <f t="shared" si="1"/>
        <v/>
      </c>
      <c r="AN58" s="10" t="str">
        <f t="shared" si="2"/>
        <v/>
      </c>
      <c r="AQ58" s="20"/>
      <c r="AR58" s="14"/>
      <c r="AS58" s="14"/>
    </row>
    <row r="59" spans="1:47" ht="18" customHeight="1" thickTop="1" x14ac:dyDescent="0.2">
      <c r="A59" s="345" t="str">
        <f>IF(ISNUMBER('Prijava i izvlačenje brojeva'!A19)=TRUE,'Prijava i izvlačenje brojeva'!A19,"")</f>
        <v/>
      </c>
      <c r="B59" s="364" t="str">
        <f>IF(ISTEXT('Prijava i izvlačenje brojeva'!C19)=TRUE,'Prijava i izvlačenje brojeva'!C19,"")</f>
        <v/>
      </c>
      <c r="C59" s="176"/>
      <c r="D59" s="177"/>
      <c r="E59" s="177"/>
      <c r="F59" s="177"/>
      <c r="G59" s="177"/>
      <c r="H59" s="177"/>
      <c r="I59" s="177"/>
      <c r="J59" s="177"/>
      <c r="K59" s="177"/>
      <c r="L59" s="177"/>
      <c r="M59" s="177"/>
      <c r="N59" s="177"/>
      <c r="O59" s="177"/>
      <c r="P59" s="177"/>
      <c r="Q59" s="177"/>
      <c r="R59" s="177"/>
      <c r="S59" s="177"/>
      <c r="T59" s="177"/>
      <c r="U59" s="177"/>
      <c r="V59" s="177"/>
      <c r="W59" s="177"/>
      <c r="X59" s="177"/>
      <c r="Y59" s="177"/>
      <c r="Z59" s="177"/>
      <c r="AA59" s="177"/>
      <c r="AB59" s="177"/>
      <c r="AC59" s="177"/>
      <c r="AD59" s="177"/>
      <c r="AE59" s="177"/>
      <c r="AF59" s="178"/>
      <c r="AG59" s="313" t="str">
        <f>IF(ISBLANK(AJ59)=FALSE,"",IF(AND(COUNT(C59:AF61)&gt;0,ISBLANK(AI59)=TRUE),AQ59,IF(AND(COUNT(C59:AF61)&gt;0,ISBLANK(AI59)=FALSE),AQ59-AR59,"")))</f>
        <v/>
      </c>
      <c r="AH59" s="301" t="str">
        <f>IF(ISBLANK(AJ59)=FALSE,"",IF(COUNT(C59:AF61)&gt;0,MAX(C59:AF61),""))</f>
        <v/>
      </c>
      <c r="AI59" s="304"/>
      <c r="AJ59" s="307"/>
      <c r="AK59" s="368" t="str">
        <f>IF(ISTEXT('Prijava i izvlačenje brojeva'!C19)=FALSE,"",IF(AND(ISNUMBER(A59)=FALSE,ISTEXT(B59)=TRUE),'Prijava i izvlačenje brojeva'!$H$1+1,IF(AND(COUNT(C59:AF61)&gt;0,ISBLANK(AJ59)=TRUE),AU59,"")))</f>
        <v/>
      </c>
      <c r="AL59" s="95" t="str">
        <f t="shared" si="0"/>
        <v/>
      </c>
      <c r="AM59" s="95" t="str">
        <f t="shared" si="1"/>
        <v/>
      </c>
      <c r="AN59" s="10" t="str">
        <f t="shared" si="2"/>
        <v/>
      </c>
      <c r="AO59" s="60" t="str">
        <f>IF(ISNUMBER(AH59)=TRUE,AH59,"")</f>
        <v/>
      </c>
      <c r="AP59" s="10" t="str">
        <f>IF(ISTEXT(B59)=TRUE,B59,"")</f>
        <v/>
      </c>
      <c r="AQ59" s="20" t="str">
        <f>IF(COUNT(C59:AF61)&gt;0,SUM(C59:AF61),"")</f>
        <v/>
      </c>
      <c r="AR59" s="14" t="str">
        <f>IF(ISNUMBER(AQ59)=TRUE,AQ59/10,"")</f>
        <v/>
      </c>
      <c r="AS59" s="14" t="str">
        <f>IF(AND(ISBLANK(AJ59)=TRUE,ISNUMBER(AG59)=TRUE),AG59,"")</f>
        <v/>
      </c>
      <c r="AT59" s="15" t="str">
        <f>IF(ISNUMBER(AS59)=TRUE,AS59+AO59/10000000,"")</f>
        <v/>
      </c>
      <c r="AU59" s="10" t="str">
        <f>IF(ISNUMBER(AT59)=TRUE,((COUNT(AT$8:AT$61)+1-RANK(AT59,$AT$8:$AT$61,0)-RANK(AT59,$AT$8:$AT$61,1))/2)+RANK(AT59,$AT$8:$AT$61,0),"")</f>
        <v/>
      </c>
    </row>
    <row r="60" spans="1:47" ht="18" customHeight="1" x14ac:dyDescent="0.2">
      <c r="A60" s="346"/>
      <c r="B60" s="349"/>
      <c r="C60" s="179"/>
      <c r="D60" s="180"/>
      <c r="E60" s="180"/>
      <c r="F60" s="180"/>
      <c r="G60" s="180"/>
      <c r="H60" s="180"/>
      <c r="I60" s="180"/>
      <c r="J60" s="180"/>
      <c r="K60" s="180"/>
      <c r="L60" s="180"/>
      <c r="M60" s="180"/>
      <c r="N60" s="180"/>
      <c r="O60" s="180"/>
      <c r="P60" s="180"/>
      <c r="Q60" s="180"/>
      <c r="R60" s="180"/>
      <c r="S60" s="180"/>
      <c r="T60" s="180"/>
      <c r="U60" s="180"/>
      <c r="V60" s="180"/>
      <c r="W60" s="180"/>
      <c r="X60" s="180"/>
      <c r="Y60" s="180"/>
      <c r="Z60" s="180"/>
      <c r="AA60" s="180"/>
      <c r="AB60" s="180"/>
      <c r="AC60" s="180"/>
      <c r="AD60" s="180"/>
      <c r="AE60" s="180"/>
      <c r="AF60" s="181"/>
      <c r="AG60" s="314"/>
      <c r="AH60" s="302"/>
      <c r="AI60" s="305"/>
      <c r="AJ60" s="308"/>
      <c r="AK60" s="362"/>
      <c r="AL60" s="95"/>
      <c r="AM60" s="95"/>
      <c r="AQ60" s="20"/>
      <c r="AR60" s="14"/>
      <c r="AS60" s="14"/>
    </row>
    <row r="61" spans="1:47" ht="18" customHeight="1" thickBot="1" x14ac:dyDescent="0.25">
      <c r="A61" s="347"/>
      <c r="B61" s="365"/>
      <c r="C61" s="186"/>
      <c r="D61" s="187"/>
      <c r="E61" s="187"/>
      <c r="F61" s="187"/>
      <c r="G61" s="187"/>
      <c r="H61" s="187"/>
      <c r="I61" s="187"/>
      <c r="J61" s="187"/>
      <c r="K61" s="187"/>
      <c r="L61" s="187"/>
      <c r="M61" s="187"/>
      <c r="N61" s="187"/>
      <c r="O61" s="187"/>
      <c r="P61" s="187"/>
      <c r="Q61" s="187"/>
      <c r="R61" s="187"/>
      <c r="S61" s="187"/>
      <c r="T61" s="187"/>
      <c r="U61" s="187"/>
      <c r="V61" s="187"/>
      <c r="W61" s="187"/>
      <c r="X61" s="187"/>
      <c r="Y61" s="187"/>
      <c r="Z61" s="187"/>
      <c r="AA61" s="187"/>
      <c r="AB61" s="187"/>
      <c r="AC61" s="187"/>
      <c r="AD61" s="187"/>
      <c r="AE61" s="187"/>
      <c r="AF61" s="188"/>
      <c r="AG61" s="369"/>
      <c r="AH61" s="370"/>
      <c r="AI61" s="371"/>
      <c r="AJ61" s="372"/>
      <c r="AK61" s="376"/>
      <c r="AL61" s="95" t="str">
        <f t="shared" si="0"/>
        <v/>
      </c>
      <c r="AM61" s="95" t="str">
        <f t="shared" si="1"/>
        <v/>
      </c>
      <c r="AN61" s="10" t="str">
        <f t="shared" si="2"/>
        <v/>
      </c>
      <c r="AQ61" s="20"/>
      <c r="AR61" s="14"/>
      <c r="AS61" s="14"/>
    </row>
    <row r="62" spans="1:47" ht="20.45" customHeight="1" thickTop="1" x14ac:dyDescent="0.2">
      <c r="A62" s="189"/>
      <c r="B62" s="190"/>
      <c r="AQ62" s="20"/>
      <c r="AR62" s="14"/>
      <c r="AS62" s="14"/>
    </row>
    <row r="63" spans="1:47" ht="27.75" customHeight="1" x14ac:dyDescent="0.2">
      <c r="B63" s="191" t="s">
        <v>60</v>
      </c>
      <c r="C63" s="192"/>
      <c r="D63" s="193"/>
      <c r="E63" s="409" t="str">
        <f>IF(ISTEXT('Organizacija natjecanja'!F13)=TRUE,'Organizacija natjecanja'!F13,"")</f>
        <v>Petar Kolarić</v>
      </c>
      <c r="F63" s="409"/>
      <c r="G63" s="409"/>
      <c r="H63" s="409"/>
      <c r="I63" s="409"/>
      <c r="J63" s="409"/>
      <c r="K63" s="409"/>
      <c r="L63" s="23"/>
      <c r="M63" s="22"/>
      <c r="N63" s="22"/>
      <c r="O63" s="191" t="s">
        <v>44</v>
      </c>
      <c r="Q63" s="194"/>
      <c r="S63" s="410" t="str">
        <f>IF(ISTEXT('Organizacija natjecanja'!F11)=TRUE,'Organizacija natjecanja'!F11,"")</f>
        <v>Miljenko Matole</v>
      </c>
      <c r="T63" s="410"/>
      <c r="U63" s="410"/>
      <c r="V63" s="410"/>
      <c r="W63" s="410"/>
      <c r="X63" s="410"/>
      <c r="Y63" s="410"/>
      <c r="Z63" s="195"/>
      <c r="AA63" s="195"/>
      <c r="AB63" s="191" t="s">
        <v>59</v>
      </c>
      <c r="AH63" s="410" t="str">
        <f>IF(ISTEXT('Organizacija natjecanja'!F9)=TRUE,'Organizacija natjecanja'!F9,"")</f>
        <v>Petar Kolarić</v>
      </c>
      <c r="AI63" s="410"/>
      <c r="AJ63" s="410"/>
      <c r="AK63" s="410"/>
      <c r="AL63" s="96"/>
      <c r="AM63" s="96"/>
    </row>
    <row r="64" spans="1:47" s="23" customFormat="1" ht="27.75" customHeight="1" x14ac:dyDescent="0.25">
      <c r="S64" s="22"/>
      <c r="Y64" s="21"/>
      <c r="AH64" s="24"/>
      <c r="AI64" s="25"/>
      <c r="AO64" s="61"/>
      <c r="AQ64" s="26"/>
      <c r="AT64" s="27"/>
    </row>
    <row r="65" spans="1:46" s="23" customFormat="1" ht="27.75" customHeight="1" x14ac:dyDescent="0.25">
      <c r="AH65" s="28"/>
      <c r="AO65" s="61"/>
      <c r="AQ65" s="26"/>
      <c r="AT65" s="27"/>
    </row>
    <row r="66" spans="1:46" s="23" customFormat="1" ht="27.75" customHeight="1" x14ac:dyDescent="0.25">
      <c r="B66" s="196"/>
      <c r="AD66" s="197"/>
      <c r="AE66" s="197"/>
      <c r="AF66" s="197"/>
      <c r="AO66" s="61"/>
      <c r="AQ66" s="26"/>
      <c r="AT66" s="27"/>
    </row>
    <row r="67" spans="1:46" s="22" customFormat="1" ht="28.5" customHeight="1" thickBot="1" x14ac:dyDescent="0.3">
      <c r="B67" s="198" t="s">
        <v>45</v>
      </c>
      <c r="W67" s="198" t="s">
        <v>46</v>
      </c>
      <c r="AL67" s="23"/>
      <c r="AM67" s="23"/>
      <c r="AN67" s="23"/>
      <c r="AO67" s="62"/>
      <c r="AQ67" s="30"/>
      <c r="AT67" s="31"/>
    </row>
    <row r="68" spans="1:46" s="21" customFormat="1" ht="27.75" customHeight="1" thickTop="1" thickBot="1" x14ac:dyDescent="0.3">
      <c r="B68" s="281" t="s">
        <v>13</v>
      </c>
      <c r="C68" s="342"/>
      <c r="D68" s="342"/>
      <c r="E68" s="282"/>
      <c r="F68" s="336" t="s">
        <v>47</v>
      </c>
      <c r="G68" s="337"/>
      <c r="H68" s="338"/>
      <c r="I68" s="281" t="s">
        <v>48</v>
      </c>
      <c r="J68" s="342"/>
      <c r="K68" s="342"/>
      <c r="L68" s="342"/>
      <c r="M68" s="342"/>
      <c r="N68" s="282"/>
      <c r="O68" s="342" t="s">
        <v>49</v>
      </c>
      <c r="P68" s="342"/>
      <c r="Q68" s="342"/>
      <c r="R68" s="342"/>
      <c r="S68" s="342"/>
      <c r="T68" s="282"/>
      <c r="V68" s="339" t="s">
        <v>46</v>
      </c>
      <c r="W68" s="340"/>
      <c r="X68" s="340"/>
      <c r="Y68" s="340"/>
      <c r="Z68" s="340"/>
      <c r="AA68" s="341"/>
      <c r="AB68" s="342" t="s">
        <v>50</v>
      </c>
      <c r="AC68" s="342"/>
      <c r="AD68" s="342"/>
      <c r="AE68" s="282"/>
      <c r="AL68" s="23"/>
      <c r="AM68" s="23"/>
      <c r="AN68" s="23"/>
      <c r="AP68" s="32"/>
      <c r="AS68" s="33"/>
    </row>
    <row r="69" spans="1:46" s="23" customFormat="1" ht="27.75" customHeight="1" thickTop="1" x14ac:dyDescent="0.25">
      <c r="B69" s="421" t="s">
        <v>123</v>
      </c>
      <c r="C69" s="422"/>
      <c r="D69" s="422"/>
      <c r="E69" s="423"/>
      <c r="F69" s="374" t="s">
        <v>137</v>
      </c>
      <c r="G69" s="322"/>
      <c r="H69" s="323"/>
      <c r="I69" s="428" t="s">
        <v>138</v>
      </c>
      <c r="J69" s="334"/>
      <c r="K69" s="334"/>
      <c r="L69" s="334"/>
      <c r="M69" s="334"/>
      <c r="N69" s="335"/>
      <c r="O69" s="334" t="s">
        <v>125</v>
      </c>
      <c r="P69" s="334"/>
      <c r="Q69" s="334"/>
      <c r="R69" s="334"/>
      <c r="S69" s="334"/>
      <c r="T69" s="335"/>
      <c r="U69" s="199"/>
      <c r="V69" s="318"/>
      <c r="W69" s="319"/>
      <c r="X69" s="319"/>
      <c r="Y69" s="319"/>
      <c r="Z69" s="319"/>
      <c r="AA69" s="320"/>
      <c r="AB69" s="321"/>
      <c r="AC69" s="322"/>
      <c r="AD69" s="322"/>
      <c r="AE69" s="323"/>
      <c r="AF69" s="198"/>
      <c r="AG69" s="198"/>
      <c r="AP69" s="26"/>
      <c r="AS69" s="27"/>
    </row>
    <row r="70" spans="1:46" s="23" customFormat="1" ht="27.75" customHeight="1" x14ac:dyDescent="0.25">
      <c r="B70" s="391" t="s">
        <v>116</v>
      </c>
      <c r="C70" s="392"/>
      <c r="D70" s="392"/>
      <c r="E70" s="393"/>
      <c r="F70" s="324" t="s">
        <v>139</v>
      </c>
      <c r="G70" s="325"/>
      <c r="H70" s="326"/>
      <c r="I70" s="373" t="s">
        <v>118</v>
      </c>
      <c r="J70" s="316"/>
      <c r="K70" s="316"/>
      <c r="L70" s="316"/>
      <c r="M70" s="316"/>
      <c r="N70" s="317"/>
      <c r="O70" s="316" t="s">
        <v>119</v>
      </c>
      <c r="P70" s="316"/>
      <c r="Q70" s="316"/>
      <c r="R70" s="316"/>
      <c r="S70" s="316"/>
      <c r="T70" s="317"/>
      <c r="U70" s="199"/>
      <c r="V70" s="330"/>
      <c r="W70" s="331"/>
      <c r="X70" s="331"/>
      <c r="Y70" s="331"/>
      <c r="Z70" s="331"/>
      <c r="AA70" s="332"/>
      <c r="AB70" s="333"/>
      <c r="AC70" s="325"/>
      <c r="AD70" s="325"/>
      <c r="AE70" s="326"/>
      <c r="AP70" s="26"/>
      <c r="AS70" s="27"/>
    </row>
    <row r="71" spans="1:46" s="23" customFormat="1" ht="27.75" customHeight="1" x14ac:dyDescent="0.25">
      <c r="A71" s="200"/>
      <c r="B71" s="391"/>
      <c r="C71" s="392"/>
      <c r="D71" s="392"/>
      <c r="E71" s="393"/>
      <c r="F71" s="324"/>
      <c r="G71" s="325"/>
      <c r="H71" s="326"/>
      <c r="I71" s="373"/>
      <c r="J71" s="316"/>
      <c r="K71" s="316"/>
      <c r="L71" s="316"/>
      <c r="M71" s="316"/>
      <c r="N71" s="317"/>
      <c r="O71" s="316"/>
      <c r="P71" s="316"/>
      <c r="Q71" s="316"/>
      <c r="R71" s="316"/>
      <c r="S71" s="316"/>
      <c r="T71" s="317"/>
      <c r="U71" s="199"/>
      <c r="V71" s="330"/>
      <c r="W71" s="331"/>
      <c r="X71" s="331"/>
      <c r="Y71" s="331"/>
      <c r="Z71" s="331"/>
      <c r="AA71" s="332"/>
      <c r="AB71" s="333"/>
      <c r="AC71" s="325"/>
      <c r="AD71" s="325"/>
      <c r="AE71" s="326"/>
      <c r="AP71" s="26"/>
      <c r="AS71" s="27"/>
    </row>
    <row r="72" spans="1:46" s="23" customFormat="1" ht="27.75" customHeight="1" x14ac:dyDescent="0.25">
      <c r="A72" s="200"/>
      <c r="B72" s="391"/>
      <c r="C72" s="392"/>
      <c r="D72" s="392"/>
      <c r="E72" s="393"/>
      <c r="F72" s="417"/>
      <c r="G72" s="276"/>
      <c r="H72" s="277"/>
      <c r="I72" s="373"/>
      <c r="J72" s="316"/>
      <c r="K72" s="316"/>
      <c r="L72" s="316"/>
      <c r="M72" s="316"/>
      <c r="N72" s="317"/>
      <c r="O72" s="316"/>
      <c r="P72" s="316"/>
      <c r="Q72" s="316"/>
      <c r="R72" s="316"/>
      <c r="S72" s="316"/>
      <c r="T72" s="317"/>
      <c r="U72" s="199"/>
      <c r="V72" s="411"/>
      <c r="W72" s="412"/>
      <c r="X72" s="412"/>
      <c r="Y72" s="412"/>
      <c r="Z72" s="412"/>
      <c r="AA72" s="413"/>
      <c r="AB72" s="417"/>
      <c r="AC72" s="276"/>
      <c r="AD72" s="276"/>
      <c r="AE72" s="277"/>
      <c r="AP72" s="26"/>
      <c r="AS72" s="27"/>
    </row>
    <row r="73" spans="1:46" s="23" customFormat="1" ht="27.75" customHeight="1" x14ac:dyDescent="0.25">
      <c r="B73" s="391"/>
      <c r="C73" s="392"/>
      <c r="D73" s="392"/>
      <c r="E73" s="393"/>
      <c r="F73" s="417"/>
      <c r="G73" s="276"/>
      <c r="H73" s="277"/>
      <c r="I73" s="373"/>
      <c r="J73" s="316"/>
      <c r="K73" s="316"/>
      <c r="L73" s="316"/>
      <c r="M73" s="316"/>
      <c r="N73" s="317"/>
      <c r="O73" s="316"/>
      <c r="P73" s="316"/>
      <c r="Q73" s="316"/>
      <c r="R73" s="316"/>
      <c r="S73" s="316"/>
      <c r="T73" s="317"/>
      <c r="U73" s="199"/>
      <c r="V73" s="411"/>
      <c r="W73" s="412"/>
      <c r="X73" s="412"/>
      <c r="Y73" s="412"/>
      <c r="Z73" s="412"/>
      <c r="AA73" s="413"/>
      <c r="AB73" s="417"/>
      <c r="AC73" s="276"/>
      <c r="AD73" s="276"/>
      <c r="AE73" s="277"/>
      <c r="AP73" s="26"/>
      <c r="AS73" s="27"/>
    </row>
    <row r="74" spans="1:46" s="23" customFormat="1" ht="27.75" customHeight="1" x14ac:dyDescent="0.25">
      <c r="B74" s="391"/>
      <c r="C74" s="392"/>
      <c r="D74" s="392"/>
      <c r="E74" s="393"/>
      <c r="F74" s="417"/>
      <c r="G74" s="276"/>
      <c r="H74" s="277"/>
      <c r="I74" s="373"/>
      <c r="J74" s="316"/>
      <c r="K74" s="316"/>
      <c r="L74" s="316"/>
      <c r="M74" s="316"/>
      <c r="N74" s="317"/>
      <c r="O74" s="316"/>
      <c r="P74" s="316"/>
      <c r="Q74" s="316"/>
      <c r="R74" s="316"/>
      <c r="S74" s="316"/>
      <c r="T74" s="317"/>
      <c r="U74" s="199"/>
      <c r="V74" s="411"/>
      <c r="W74" s="412"/>
      <c r="X74" s="412"/>
      <c r="Y74" s="412"/>
      <c r="Z74" s="412"/>
      <c r="AA74" s="413"/>
      <c r="AB74" s="417"/>
      <c r="AC74" s="276"/>
      <c r="AD74" s="276"/>
      <c r="AE74" s="277"/>
      <c r="AP74" s="26"/>
      <c r="AS74" s="27"/>
    </row>
    <row r="75" spans="1:46" s="23" customFormat="1" ht="27.75" customHeight="1" x14ac:dyDescent="0.25">
      <c r="B75" s="391"/>
      <c r="C75" s="392"/>
      <c r="D75" s="392"/>
      <c r="E75" s="393"/>
      <c r="F75" s="417"/>
      <c r="G75" s="276"/>
      <c r="H75" s="277"/>
      <c r="I75" s="373"/>
      <c r="J75" s="316"/>
      <c r="K75" s="316"/>
      <c r="L75" s="316"/>
      <c r="M75" s="316"/>
      <c r="N75" s="317"/>
      <c r="O75" s="316"/>
      <c r="P75" s="316"/>
      <c r="Q75" s="316"/>
      <c r="R75" s="316"/>
      <c r="S75" s="316"/>
      <c r="T75" s="317"/>
      <c r="U75" s="199"/>
      <c r="V75" s="411"/>
      <c r="W75" s="412"/>
      <c r="X75" s="412"/>
      <c r="Y75" s="412"/>
      <c r="Z75" s="412"/>
      <c r="AA75" s="413"/>
      <c r="AB75" s="417"/>
      <c r="AC75" s="276"/>
      <c r="AD75" s="276"/>
      <c r="AE75" s="277"/>
      <c r="AP75" s="26"/>
      <c r="AS75" s="27"/>
    </row>
    <row r="76" spans="1:46" s="23" customFormat="1" ht="27.75" customHeight="1" x14ac:dyDescent="0.25">
      <c r="B76" s="391"/>
      <c r="C76" s="392"/>
      <c r="D76" s="392"/>
      <c r="E76" s="393"/>
      <c r="F76" s="417"/>
      <c r="G76" s="276"/>
      <c r="H76" s="277"/>
      <c r="I76" s="373"/>
      <c r="J76" s="316"/>
      <c r="K76" s="316"/>
      <c r="L76" s="316"/>
      <c r="M76" s="316"/>
      <c r="N76" s="317"/>
      <c r="O76" s="316"/>
      <c r="P76" s="316"/>
      <c r="Q76" s="316"/>
      <c r="R76" s="316"/>
      <c r="S76" s="316"/>
      <c r="T76" s="317"/>
      <c r="U76" s="199"/>
      <c r="V76" s="411"/>
      <c r="W76" s="412"/>
      <c r="X76" s="412"/>
      <c r="Y76" s="412"/>
      <c r="Z76" s="412"/>
      <c r="AA76" s="413"/>
      <c r="AB76" s="417"/>
      <c r="AC76" s="276"/>
      <c r="AD76" s="276"/>
      <c r="AE76" s="277"/>
      <c r="AP76" s="26"/>
      <c r="AS76" s="27"/>
    </row>
    <row r="77" spans="1:46" s="23" customFormat="1" ht="27.75" customHeight="1" x14ac:dyDescent="0.25">
      <c r="B77" s="391"/>
      <c r="C77" s="392"/>
      <c r="D77" s="392"/>
      <c r="E77" s="393"/>
      <c r="F77" s="324"/>
      <c r="G77" s="325"/>
      <c r="H77" s="326"/>
      <c r="I77" s="373"/>
      <c r="J77" s="316"/>
      <c r="K77" s="316"/>
      <c r="L77" s="316"/>
      <c r="M77" s="316"/>
      <c r="N77" s="317"/>
      <c r="O77" s="316"/>
      <c r="P77" s="316"/>
      <c r="Q77" s="316"/>
      <c r="R77" s="316"/>
      <c r="S77" s="316"/>
      <c r="T77" s="317"/>
      <c r="U77" s="199"/>
      <c r="V77" s="330"/>
      <c r="W77" s="331"/>
      <c r="X77" s="331"/>
      <c r="Y77" s="331"/>
      <c r="Z77" s="331"/>
      <c r="AA77" s="332"/>
      <c r="AB77" s="333"/>
      <c r="AC77" s="325"/>
      <c r="AD77" s="325"/>
      <c r="AE77" s="326"/>
      <c r="AP77" s="26"/>
      <c r="AS77" s="27"/>
    </row>
    <row r="78" spans="1:46" s="23" customFormat="1" ht="27.75" customHeight="1" thickBot="1" x14ac:dyDescent="0.3">
      <c r="B78" s="424"/>
      <c r="C78" s="425"/>
      <c r="D78" s="425"/>
      <c r="E78" s="426"/>
      <c r="F78" s="427"/>
      <c r="G78" s="407"/>
      <c r="H78" s="408"/>
      <c r="I78" s="283"/>
      <c r="J78" s="284"/>
      <c r="K78" s="284"/>
      <c r="L78" s="284"/>
      <c r="M78" s="284"/>
      <c r="N78" s="285"/>
      <c r="O78" s="284"/>
      <c r="P78" s="284"/>
      <c r="Q78" s="284"/>
      <c r="R78" s="284"/>
      <c r="S78" s="284"/>
      <c r="T78" s="285"/>
      <c r="U78" s="199"/>
      <c r="V78" s="418"/>
      <c r="W78" s="419"/>
      <c r="X78" s="419"/>
      <c r="Y78" s="419"/>
      <c r="Z78" s="419"/>
      <c r="AA78" s="420"/>
      <c r="AB78" s="406"/>
      <c r="AC78" s="407"/>
      <c r="AD78" s="407"/>
      <c r="AE78" s="408"/>
      <c r="AP78" s="26"/>
      <c r="AS78" s="27"/>
    </row>
    <row r="79" spans="1:46" s="23" customFormat="1" ht="12.75" customHeight="1" thickTop="1" x14ac:dyDescent="0.25">
      <c r="A79" s="34"/>
      <c r="AG79" s="34"/>
      <c r="AH79" s="34"/>
      <c r="AO79" s="61"/>
      <c r="AQ79" s="26"/>
      <c r="AT79" s="27"/>
    </row>
    <row r="80" spans="1:46" s="22" customFormat="1" ht="27.75" customHeight="1" thickBot="1" x14ac:dyDescent="0.3">
      <c r="A80" s="35"/>
      <c r="B80" s="198" t="s">
        <v>92</v>
      </c>
      <c r="AG80" s="35"/>
      <c r="AH80" s="35"/>
      <c r="AL80" s="23"/>
      <c r="AM80" s="23"/>
      <c r="AN80" s="23"/>
      <c r="AO80" s="62"/>
      <c r="AQ80" s="30"/>
      <c r="AT80" s="31"/>
    </row>
    <row r="81" spans="2:46" s="21" customFormat="1" ht="37.15" customHeight="1" thickTop="1" thickBot="1" x14ac:dyDescent="0.3">
      <c r="B81" s="310" t="s">
        <v>91</v>
      </c>
      <c r="C81" s="311"/>
      <c r="D81" s="311"/>
      <c r="E81" s="312"/>
      <c r="F81" s="201"/>
      <c r="G81" s="202"/>
      <c r="H81" s="202"/>
      <c r="I81" s="202" t="s">
        <v>13</v>
      </c>
      <c r="J81" s="202"/>
      <c r="K81" s="202"/>
      <c r="L81" s="203"/>
      <c r="M81" s="281" t="s">
        <v>51</v>
      </c>
      <c r="N81" s="342"/>
      <c r="O81" s="342"/>
      <c r="P81" s="282"/>
      <c r="Q81" s="327" t="s">
        <v>94</v>
      </c>
      <c r="R81" s="328"/>
      <c r="S81" s="328"/>
      <c r="T81" s="328"/>
      <c r="U81" s="328"/>
      <c r="V81" s="328"/>
      <c r="W81" s="328"/>
      <c r="X81" s="328"/>
      <c r="Y81" s="328"/>
      <c r="Z81" s="328"/>
      <c r="AA81" s="328"/>
      <c r="AB81" s="329"/>
      <c r="AC81" s="292" t="s">
        <v>54</v>
      </c>
      <c r="AD81" s="293"/>
      <c r="AE81" s="294"/>
      <c r="AF81" s="281" t="s">
        <v>93</v>
      </c>
      <c r="AG81" s="282"/>
      <c r="AL81" s="23"/>
      <c r="AM81" s="23"/>
      <c r="AN81" s="23"/>
      <c r="AO81" s="63"/>
      <c r="AQ81" s="32"/>
      <c r="AT81" s="33"/>
    </row>
    <row r="82" spans="2:46" s="23" customFormat="1" ht="27.75" customHeight="1" thickTop="1" x14ac:dyDescent="0.25">
      <c r="B82" s="397"/>
      <c r="C82" s="398"/>
      <c r="D82" s="398"/>
      <c r="E82" s="399"/>
      <c r="F82" s="400"/>
      <c r="G82" s="401"/>
      <c r="H82" s="401"/>
      <c r="I82" s="401"/>
      <c r="J82" s="401"/>
      <c r="K82" s="401"/>
      <c r="L82" s="402"/>
      <c r="M82" s="274"/>
      <c r="N82" s="274"/>
      <c r="O82" s="274"/>
      <c r="P82" s="275"/>
      <c r="Q82" s="403"/>
      <c r="R82" s="404"/>
      <c r="S82" s="404"/>
      <c r="T82" s="404"/>
      <c r="U82" s="404"/>
      <c r="V82" s="404"/>
      <c r="W82" s="404"/>
      <c r="X82" s="404"/>
      <c r="Y82" s="404"/>
      <c r="Z82" s="404"/>
      <c r="AA82" s="404"/>
      <c r="AB82" s="405"/>
      <c r="AC82" s="295"/>
      <c r="AD82" s="296"/>
      <c r="AE82" s="297"/>
      <c r="AF82" s="286"/>
      <c r="AG82" s="287"/>
      <c r="AO82" s="61"/>
      <c r="AQ82" s="26"/>
      <c r="AT82" s="27"/>
    </row>
    <row r="83" spans="2:46" s="23" customFormat="1" ht="27.75" customHeight="1" x14ac:dyDescent="0.25">
      <c r="B83" s="394"/>
      <c r="C83" s="395"/>
      <c r="D83" s="395"/>
      <c r="E83" s="396"/>
      <c r="F83" s="380"/>
      <c r="G83" s="381"/>
      <c r="H83" s="381"/>
      <c r="I83" s="381"/>
      <c r="J83" s="381"/>
      <c r="K83" s="381"/>
      <c r="L83" s="382"/>
      <c r="M83" s="276"/>
      <c r="N83" s="276"/>
      <c r="O83" s="276"/>
      <c r="P83" s="277"/>
      <c r="Q83" s="298"/>
      <c r="R83" s="299"/>
      <c r="S83" s="299"/>
      <c r="T83" s="299"/>
      <c r="U83" s="299"/>
      <c r="V83" s="299"/>
      <c r="W83" s="299"/>
      <c r="X83" s="299"/>
      <c r="Y83" s="299"/>
      <c r="Z83" s="299"/>
      <c r="AA83" s="299"/>
      <c r="AB83" s="300"/>
      <c r="AC83" s="278"/>
      <c r="AD83" s="279"/>
      <c r="AE83" s="280"/>
      <c r="AF83" s="288"/>
      <c r="AG83" s="289"/>
      <c r="AO83" s="61"/>
      <c r="AQ83" s="26"/>
      <c r="AT83" s="27"/>
    </row>
    <row r="84" spans="2:46" s="23" customFormat="1" ht="27.75" customHeight="1" x14ac:dyDescent="0.25">
      <c r="B84" s="394"/>
      <c r="C84" s="395"/>
      <c r="D84" s="395"/>
      <c r="E84" s="396"/>
      <c r="F84" s="380"/>
      <c r="G84" s="381"/>
      <c r="H84" s="381"/>
      <c r="I84" s="381"/>
      <c r="J84" s="381"/>
      <c r="K84" s="381"/>
      <c r="L84" s="382"/>
      <c r="M84" s="276"/>
      <c r="N84" s="276"/>
      <c r="O84" s="276"/>
      <c r="P84" s="277"/>
      <c r="Q84" s="298"/>
      <c r="R84" s="299"/>
      <c r="S84" s="299"/>
      <c r="T84" s="299"/>
      <c r="U84" s="299"/>
      <c r="V84" s="299"/>
      <c r="W84" s="299"/>
      <c r="X84" s="299"/>
      <c r="Y84" s="299"/>
      <c r="Z84" s="299"/>
      <c r="AA84" s="299"/>
      <c r="AB84" s="300"/>
      <c r="AC84" s="278"/>
      <c r="AD84" s="279"/>
      <c r="AE84" s="280"/>
      <c r="AF84" s="288"/>
      <c r="AG84" s="289"/>
      <c r="AO84" s="61"/>
      <c r="AQ84" s="26"/>
      <c r="AT84" s="27"/>
    </row>
    <row r="85" spans="2:46" s="23" customFormat="1" ht="27.75" customHeight="1" x14ac:dyDescent="0.25">
      <c r="B85" s="394"/>
      <c r="C85" s="395"/>
      <c r="D85" s="395"/>
      <c r="E85" s="396"/>
      <c r="F85" s="380"/>
      <c r="G85" s="381"/>
      <c r="H85" s="381"/>
      <c r="I85" s="381"/>
      <c r="J85" s="381"/>
      <c r="K85" s="381"/>
      <c r="L85" s="382"/>
      <c r="M85" s="276"/>
      <c r="N85" s="276"/>
      <c r="O85" s="276"/>
      <c r="P85" s="277"/>
      <c r="Q85" s="298"/>
      <c r="R85" s="299"/>
      <c r="S85" s="299"/>
      <c r="T85" s="299"/>
      <c r="U85" s="299"/>
      <c r="V85" s="299"/>
      <c r="W85" s="299"/>
      <c r="X85" s="299"/>
      <c r="Y85" s="299"/>
      <c r="Z85" s="299"/>
      <c r="AA85" s="299"/>
      <c r="AB85" s="300"/>
      <c r="AC85" s="278"/>
      <c r="AD85" s="279"/>
      <c r="AE85" s="280"/>
      <c r="AF85" s="288"/>
      <c r="AG85" s="289"/>
      <c r="AH85" s="29"/>
      <c r="AO85" s="61"/>
      <c r="AQ85" s="26"/>
      <c r="AT85" s="27"/>
    </row>
    <row r="86" spans="2:46" s="23" customFormat="1" ht="27.75" customHeight="1" x14ac:dyDescent="0.25">
      <c r="B86" s="394"/>
      <c r="C86" s="395"/>
      <c r="D86" s="395"/>
      <c r="E86" s="396"/>
      <c r="F86" s="380"/>
      <c r="G86" s="381"/>
      <c r="H86" s="381"/>
      <c r="I86" s="381"/>
      <c r="J86" s="381"/>
      <c r="K86" s="381"/>
      <c r="L86" s="382"/>
      <c r="M86" s="276"/>
      <c r="N86" s="276"/>
      <c r="O86" s="276"/>
      <c r="P86" s="277"/>
      <c r="Q86" s="298"/>
      <c r="R86" s="299"/>
      <c r="S86" s="299"/>
      <c r="T86" s="299"/>
      <c r="U86" s="299"/>
      <c r="V86" s="299"/>
      <c r="W86" s="299"/>
      <c r="X86" s="299"/>
      <c r="Y86" s="299"/>
      <c r="Z86" s="299"/>
      <c r="AA86" s="299"/>
      <c r="AB86" s="300"/>
      <c r="AC86" s="278"/>
      <c r="AD86" s="279"/>
      <c r="AE86" s="280"/>
      <c r="AF86" s="288"/>
      <c r="AG86" s="289"/>
      <c r="AH86" s="29"/>
      <c r="AO86" s="61"/>
      <c r="AQ86" s="26"/>
      <c r="AT86" s="27"/>
    </row>
    <row r="87" spans="2:46" s="23" customFormat="1" ht="27.75" customHeight="1" x14ac:dyDescent="0.25">
      <c r="B87" s="394"/>
      <c r="C87" s="395"/>
      <c r="D87" s="395"/>
      <c r="E87" s="396"/>
      <c r="F87" s="380"/>
      <c r="G87" s="381"/>
      <c r="H87" s="381"/>
      <c r="I87" s="381"/>
      <c r="J87" s="381"/>
      <c r="K87" s="381"/>
      <c r="L87" s="382"/>
      <c r="M87" s="276"/>
      <c r="N87" s="276"/>
      <c r="O87" s="276"/>
      <c r="P87" s="277"/>
      <c r="Q87" s="298"/>
      <c r="R87" s="299"/>
      <c r="S87" s="299"/>
      <c r="T87" s="299"/>
      <c r="U87" s="299"/>
      <c r="V87" s="299"/>
      <c r="W87" s="299"/>
      <c r="X87" s="299"/>
      <c r="Y87" s="299"/>
      <c r="Z87" s="299"/>
      <c r="AA87" s="299"/>
      <c r="AB87" s="300"/>
      <c r="AC87" s="278"/>
      <c r="AD87" s="279"/>
      <c r="AE87" s="280"/>
      <c r="AF87" s="288"/>
      <c r="AG87" s="289"/>
      <c r="AH87" s="29"/>
      <c r="AO87" s="61"/>
      <c r="AQ87" s="26"/>
      <c r="AT87" s="27"/>
    </row>
    <row r="88" spans="2:46" s="23" customFormat="1" ht="27.75" customHeight="1" x14ac:dyDescent="0.25">
      <c r="B88" s="394"/>
      <c r="C88" s="395"/>
      <c r="D88" s="395"/>
      <c r="E88" s="396"/>
      <c r="F88" s="380"/>
      <c r="G88" s="381"/>
      <c r="H88" s="381"/>
      <c r="I88" s="381"/>
      <c r="J88" s="381"/>
      <c r="K88" s="381"/>
      <c r="L88" s="382"/>
      <c r="M88" s="276"/>
      <c r="N88" s="276"/>
      <c r="O88" s="276"/>
      <c r="P88" s="277"/>
      <c r="Q88" s="298"/>
      <c r="R88" s="299"/>
      <c r="S88" s="299"/>
      <c r="T88" s="299"/>
      <c r="U88" s="299"/>
      <c r="V88" s="299"/>
      <c r="W88" s="299"/>
      <c r="X88" s="299"/>
      <c r="Y88" s="299"/>
      <c r="Z88" s="299"/>
      <c r="AA88" s="299"/>
      <c r="AB88" s="300"/>
      <c r="AC88" s="278"/>
      <c r="AD88" s="279"/>
      <c r="AE88" s="280"/>
      <c r="AF88" s="288"/>
      <c r="AG88" s="289"/>
      <c r="AH88" s="29"/>
      <c r="AO88" s="61"/>
      <c r="AQ88" s="26"/>
      <c r="AT88" s="27"/>
    </row>
    <row r="89" spans="2:46" s="23" customFormat="1" ht="27.75" customHeight="1" x14ac:dyDescent="0.25">
      <c r="B89" s="394"/>
      <c r="C89" s="395"/>
      <c r="D89" s="395"/>
      <c r="E89" s="396"/>
      <c r="F89" s="380"/>
      <c r="G89" s="381"/>
      <c r="H89" s="381"/>
      <c r="I89" s="381"/>
      <c r="J89" s="381"/>
      <c r="K89" s="381"/>
      <c r="L89" s="382"/>
      <c r="M89" s="276"/>
      <c r="N89" s="276"/>
      <c r="O89" s="276"/>
      <c r="P89" s="277"/>
      <c r="Q89" s="298"/>
      <c r="R89" s="299"/>
      <c r="S89" s="299"/>
      <c r="T89" s="299"/>
      <c r="U89" s="299"/>
      <c r="V89" s="299"/>
      <c r="W89" s="299"/>
      <c r="X89" s="299"/>
      <c r="Y89" s="299"/>
      <c r="Z89" s="299"/>
      <c r="AA89" s="299"/>
      <c r="AB89" s="300"/>
      <c r="AC89" s="278"/>
      <c r="AD89" s="279"/>
      <c r="AE89" s="280"/>
      <c r="AF89" s="288"/>
      <c r="AG89" s="289"/>
      <c r="AH89" s="29"/>
      <c r="AO89" s="61"/>
      <c r="AQ89" s="26"/>
      <c r="AT89" s="27"/>
    </row>
    <row r="90" spans="2:46" s="23" customFormat="1" ht="27.75" customHeight="1" x14ac:dyDescent="0.25">
      <c r="B90" s="394"/>
      <c r="C90" s="395"/>
      <c r="D90" s="395"/>
      <c r="E90" s="396"/>
      <c r="F90" s="380"/>
      <c r="G90" s="381"/>
      <c r="H90" s="381"/>
      <c r="I90" s="381"/>
      <c r="J90" s="381"/>
      <c r="K90" s="381"/>
      <c r="L90" s="382"/>
      <c r="M90" s="276"/>
      <c r="N90" s="276"/>
      <c r="O90" s="276"/>
      <c r="P90" s="277"/>
      <c r="Q90" s="298"/>
      <c r="R90" s="299"/>
      <c r="S90" s="299"/>
      <c r="T90" s="299"/>
      <c r="U90" s="299"/>
      <c r="V90" s="299"/>
      <c r="W90" s="299"/>
      <c r="X90" s="299"/>
      <c r="Y90" s="299"/>
      <c r="Z90" s="299"/>
      <c r="AA90" s="299"/>
      <c r="AB90" s="300"/>
      <c r="AC90" s="278"/>
      <c r="AD90" s="279"/>
      <c r="AE90" s="280"/>
      <c r="AF90" s="288"/>
      <c r="AG90" s="289"/>
      <c r="AH90" s="29"/>
      <c r="AO90" s="61"/>
      <c r="AQ90" s="26"/>
      <c r="AT90" s="27"/>
    </row>
    <row r="91" spans="2:46" s="23" customFormat="1" ht="27.75" customHeight="1" thickBot="1" x14ac:dyDescent="0.3">
      <c r="B91" s="377"/>
      <c r="C91" s="378"/>
      <c r="D91" s="378"/>
      <c r="E91" s="379"/>
      <c r="F91" s="383"/>
      <c r="G91" s="384"/>
      <c r="H91" s="384"/>
      <c r="I91" s="384"/>
      <c r="J91" s="384"/>
      <c r="K91" s="384"/>
      <c r="L91" s="385"/>
      <c r="M91" s="389"/>
      <c r="N91" s="389"/>
      <c r="O91" s="389"/>
      <c r="P91" s="390"/>
      <c r="Q91" s="386"/>
      <c r="R91" s="387"/>
      <c r="S91" s="387"/>
      <c r="T91" s="387"/>
      <c r="U91" s="387"/>
      <c r="V91" s="387"/>
      <c r="W91" s="387"/>
      <c r="X91" s="387"/>
      <c r="Y91" s="387"/>
      <c r="Z91" s="387"/>
      <c r="AA91" s="387"/>
      <c r="AB91" s="388"/>
      <c r="AC91" s="283"/>
      <c r="AD91" s="284"/>
      <c r="AE91" s="285"/>
      <c r="AF91" s="290"/>
      <c r="AG91" s="291"/>
      <c r="AO91" s="61"/>
      <c r="AQ91" s="26"/>
      <c r="AT91" s="27"/>
    </row>
    <row r="92" spans="2:46" ht="12.75" customHeight="1" thickTop="1" x14ac:dyDescent="0.2">
      <c r="C92" s="36"/>
      <c r="D92" s="36"/>
      <c r="E92" s="36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14"/>
      <c r="T92" s="14"/>
      <c r="U92" s="14"/>
    </row>
    <row r="93" spans="2:46" ht="12.75" customHeight="1" x14ac:dyDescent="0.2"/>
    <row r="94" spans="2:46" ht="12.75" customHeight="1" x14ac:dyDescent="0.2"/>
    <row r="95" spans="2:46" ht="12.75" customHeight="1" x14ac:dyDescent="0.4">
      <c r="B95" s="38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</row>
    <row r="96" spans="2:46" s="64" customFormat="1" ht="30" customHeight="1" x14ac:dyDescent="0.4">
      <c r="B96" s="375" t="s">
        <v>95</v>
      </c>
      <c r="C96" s="375"/>
      <c r="D96" s="375"/>
      <c r="E96" s="375"/>
      <c r="F96" s="375"/>
      <c r="G96" s="375"/>
      <c r="H96" s="414">
        <f>IF(COUNT(C8:AF61)&gt;0,SUM(AG8:AG61),"")</f>
        <v>638.84000000000015</v>
      </c>
      <c r="I96" s="414"/>
      <c r="J96" s="414"/>
      <c r="K96" s="204" t="s">
        <v>56</v>
      </c>
      <c r="L96" s="205"/>
      <c r="M96" s="205"/>
      <c r="N96" s="206"/>
      <c r="O96" s="206"/>
      <c r="AL96" s="10"/>
      <c r="AM96" s="10"/>
      <c r="AN96" s="10"/>
      <c r="AO96" s="65"/>
      <c r="AQ96" s="66"/>
      <c r="AT96" s="67"/>
    </row>
    <row r="97" spans="1:46" s="64" customFormat="1" ht="30" customHeight="1" x14ac:dyDescent="0.4">
      <c r="B97" s="375" t="s">
        <v>52</v>
      </c>
      <c r="C97" s="375"/>
      <c r="D97" s="375"/>
      <c r="E97" s="375"/>
      <c r="F97" s="375"/>
      <c r="G97" s="375"/>
      <c r="H97" s="415">
        <f>COUNT(C8:AF61)-COUNTIF(C8:AF61,0)</f>
        <v>206</v>
      </c>
      <c r="I97" s="415"/>
      <c r="J97" s="415"/>
      <c r="K97" s="204" t="s">
        <v>57</v>
      </c>
      <c r="L97" s="205"/>
      <c r="M97" s="205"/>
      <c r="N97" s="206"/>
      <c r="O97" s="206"/>
      <c r="AL97" s="10"/>
      <c r="AM97" s="10"/>
      <c r="AN97" s="10"/>
      <c r="AO97" s="65"/>
      <c r="AQ97" s="66"/>
      <c r="AT97" s="67"/>
    </row>
    <row r="98" spans="1:46" s="64" customFormat="1" ht="30" customHeight="1" x14ac:dyDescent="0.4">
      <c r="B98" s="375" t="s">
        <v>53</v>
      </c>
      <c r="C98" s="375"/>
      <c r="D98" s="375"/>
      <c r="E98" s="375"/>
      <c r="F98" s="375"/>
      <c r="G98" s="375"/>
      <c r="H98" s="414">
        <f>IF(ISNUMBER(H96)=TRUE,H96/H97,"")</f>
        <v>3.1011650485436899</v>
      </c>
      <c r="I98" s="414"/>
      <c r="J98" s="414"/>
      <c r="K98" s="204" t="s">
        <v>56</v>
      </c>
      <c r="L98" s="205"/>
      <c r="M98" s="205"/>
      <c r="N98" s="206"/>
      <c r="O98" s="206"/>
      <c r="AL98" s="10"/>
      <c r="AM98" s="10"/>
      <c r="AN98" s="10"/>
      <c r="AO98" s="65"/>
      <c r="AQ98" s="66"/>
      <c r="AT98" s="67"/>
    </row>
    <row r="99" spans="1:46" s="64" customFormat="1" ht="30" customHeight="1" x14ac:dyDescent="0.4">
      <c r="B99" s="375" t="s">
        <v>55</v>
      </c>
      <c r="C99" s="375"/>
      <c r="D99" s="375"/>
      <c r="E99" s="375"/>
      <c r="F99" s="375"/>
      <c r="G99" s="375"/>
      <c r="H99" s="416">
        <f>IF(COUNT(C8:AF61)&gt;0,MAX(C8:AF61),"")</f>
        <v>13.73</v>
      </c>
      <c r="I99" s="416"/>
      <c r="J99" s="416"/>
      <c r="K99" s="204" t="str">
        <f>IF(COUNT(C8:AF61)&gt;0,VLOOKUP(AO6,AO8:AP61,2,FALSE),"")</f>
        <v>Amur Nedelišće</v>
      </c>
      <c r="L99" s="204"/>
      <c r="M99" s="204"/>
      <c r="N99" s="206"/>
      <c r="O99" s="206"/>
      <c r="AL99" s="10"/>
      <c r="AM99" s="10"/>
      <c r="AN99" s="10"/>
      <c r="AO99" s="65"/>
      <c r="AQ99" s="66"/>
      <c r="AT99" s="67"/>
    </row>
    <row r="100" spans="1:46" ht="12.75" customHeight="1" x14ac:dyDescent="0.2">
      <c r="A100" s="34"/>
      <c r="B100" s="39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4"/>
      <c r="AI100" s="23"/>
      <c r="AJ100" s="23"/>
    </row>
    <row r="101" spans="1:46" ht="12.75" customHeight="1" x14ac:dyDescent="0.2">
      <c r="A101" s="34"/>
      <c r="B101" s="39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34"/>
      <c r="AH101" s="34"/>
      <c r="AI101" s="23"/>
      <c r="AJ101" s="23"/>
    </row>
    <row r="102" spans="1:46" ht="12.75" customHeight="1" x14ac:dyDescent="0.2">
      <c r="A102" s="41"/>
      <c r="B102" s="42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4"/>
      <c r="AH102" s="44"/>
      <c r="AI102" s="45"/>
      <c r="AJ102" s="45"/>
    </row>
    <row r="103" spans="1:46" ht="12.75" customHeight="1" x14ac:dyDescent="0.2">
      <c r="A103" s="41"/>
      <c r="B103" s="42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4"/>
      <c r="AH103" s="44"/>
      <c r="AI103" s="45"/>
      <c r="AJ103" s="45"/>
    </row>
    <row r="104" spans="1:46" ht="12.75" customHeight="1" x14ac:dyDescent="0.2">
      <c r="A104" s="41"/>
      <c r="B104" s="42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4"/>
      <c r="AH104" s="44"/>
      <c r="AI104" s="45"/>
      <c r="AJ104" s="45"/>
    </row>
    <row r="105" spans="1:46" ht="12.75" customHeight="1" x14ac:dyDescent="0.2">
      <c r="A105" s="41"/>
      <c r="B105" s="42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4"/>
      <c r="AH105" s="44"/>
      <c r="AI105" s="45"/>
      <c r="AJ105" s="45"/>
    </row>
    <row r="106" spans="1:46" ht="12.75" customHeight="1" x14ac:dyDescent="0.2">
      <c r="A106" s="41"/>
      <c r="B106" s="42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4"/>
      <c r="AH106" s="44"/>
      <c r="AI106" s="45"/>
      <c r="AJ106" s="45"/>
    </row>
    <row r="107" spans="1:46" ht="12.75" customHeight="1" x14ac:dyDescent="0.2">
      <c r="A107" s="41"/>
      <c r="B107" s="42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4"/>
      <c r="AH107" s="44"/>
      <c r="AI107" s="45"/>
      <c r="AJ107" s="45"/>
    </row>
    <row r="108" spans="1:46" ht="12.75" customHeight="1" x14ac:dyDescent="0.2">
      <c r="A108" s="41"/>
      <c r="B108" s="42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4"/>
      <c r="AH108" s="44"/>
      <c r="AI108" s="45"/>
      <c r="AJ108" s="45"/>
    </row>
    <row r="109" spans="1:46" ht="12.75" customHeight="1" x14ac:dyDescent="0.2">
      <c r="A109" s="41"/>
      <c r="B109" s="42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4"/>
      <c r="AH109" s="44"/>
      <c r="AI109" s="45"/>
      <c r="AJ109" s="45"/>
    </row>
    <row r="110" spans="1:46" ht="12.75" customHeight="1" x14ac:dyDescent="0.2">
      <c r="A110" s="41"/>
      <c r="B110" s="42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4"/>
      <c r="AH110" s="44"/>
      <c r="AI110" s="45"/>
      <c r="AJ110" s="45"/>
    </row>
    <row r="111" spans="1:46" ht="12.75" customHeight="1" x14ac:dyDescent="0.2">
      <c r="A111" s="41"/>
      <c r="B111" s="42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4"/>
      <c r="AH111" s="44"/>
      <c r="AI111" s="45"/>
      <c r="AJ111" s="45"/>
    </row>
    <row r="112" spans="1:46" ht="12.75" customHeight="1" x14ac:dyDescent="0.2">
      <c r="A112" s="41"/>
      <c r="B112" s="42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4"/>
      <c r="AH112" s="44"/>
      <c r="AI112" s="45"/>
      <c r="AJ112" s="45"/>
    </row>
    <row r="113" spans="1:36" ht="12.75" customHeight="1" x14ac:dyDescent="0.2">
      <c r="A113" s="41"/>
      <c r="B113" s="42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4"/>
      <c r="AH113" s="44"/>
      <c r="AI113" s="45"/>
      <c r="AJ113" s="45"/>
    </row>
    <row r="114" spans="1:36" ht="12.75" customHeight="1" x14ac:dyDescent="0.2">
      <c r="A114" s="41"/>
      <c r="B114" s="42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4"/>
      <c r="AH114" s="44"/>
      <c r="AI114" s="45"/>
      <c r="AJ114" s="45"/>
    </row>
    <row r="115" spans="1:36" ht="12.75" customHeight="1" x14ac:dyDescent="0.2">
      <c r="A115" s="41"/>
      <c r="B115" s="42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4"/>
      <c r="AH115" s="44"/>
      <c r="AI115" s="45"/>
      <c r="AJ115" s="45"/>
    </row>
    <row r="116" spans="1:36" ht="12.75" customHeight="1" x14ac:dyDescent="0.2">
      <c r="A116" s="41"/>
      <c r="B116" s="42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4"/>
      <c r="AH116" s="44"/>
      <c r="AI116" s="45"/>
      <c r="AJ116" s="45"/>
    </row>
    <row r="117" spans="1:36" ht="12.75" customHeight="1" x14ac:dyDescent="0.2">
      <c r="A117" s="41"/>
      <c r="B117" s="42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4"/>
      <c r="AH117" s="44"/>
      <c r="AI117" s="45"/>
      <c r="AJ117" s="45"/>
    </row>
    <row r="118" spans="1:36" ht="12.75" customHeight="1" x14ac:dyDescent="0.2">
      <c r="A118" s="41"/>
      <c r="B118" s="42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4"/>
      <c r="AH118" s="44"/>
      <c r="AI118" s="45"/>
      <c r="AJ118" s="45"/>
    </row>
    <row r="119" spans="1:36" ht="12.75" customHeight="1" x14ac:dyDescent="0.2">
      <c r="A119" s="41"/>
      <c r="B119" s="46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4"/>
      <c r="AH119" s="44"/>
      <c r="AI119" s="45"/>
      <c r="AJ119" s="45"/>
    </row>
    <row r="120" spans="1:36" ht="12.75" customHeight="1" x14ac:dyDescent="0.2">
      <c r="A120" s="41"/>
      <c r="B120" s="46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44"/>
      <c r="AH120" s="44"/>
      <c r="AI120" s="45"/>
      <c r="AJ120" s="45"/>
    </row>
    <row r="121" spans="1:36" ht="12.75" customHeight="1" x14ac:dyDescent="0.2">
      <c r="A121" s="41"/>
      <c r="B121" s="46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4"/>
      <c r="AH121" s="44"/>
      <c r="AI121" s="45"/>
      <c r="AJ121" s="45"/>
    </row>
    <row r="122" spans="1:36" ht="12.75" customHeight="1" x14ac:dyDescent="0.2">
      <c r="A122" s="41"/>
      <c r="B122" s="46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4"/>
      <c r="AH122" s="44"/>
      <c r="AI122" s="45"/>
      <c r="AJ122" s="45"/>
    </row>
    <row r="123" spans="1:36" ht="12.75" customHeight="1" x14ac:dyDescent="0.2">
      <c r="A123" s="41"/>
      <c r="B123" s="46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4"/>
      <c r="AH123" s="44"/>
      <c r="AI123" s="45"/>
      <c r="AJ123" s="45"/>
    </row>
    <row r="124" spans="1:36" ht="12.75" customHeight="1" x14ac:dyDescent="0.2"/>
    <row r="125" spans="1:36" ht="12.75" customHeight="1" x14ac:dyDescent="0.2">
      <c r="B125" s="46"/>
      <c r="AD125" s="47"/>
      <c r="AG125" s="48"/>
      <c r="AH125" s="48"/>
    </row>
    <row r="126" spans="1:36" ht="12.75" customHeight="1" x14ac:dyDescent="0.2">
      <c r="B126" s="49"/>
      <c r="AD126" s="47"/>
      <c r="AG126" s="50"/>
      <c r="AH126" s="50"/>
    </row>
    <row r="127" spans="1:36" ht="12.75" customHeight="1" x14ac:dyDescent="0.2">
      <c r="AD127" s="47"/>
      <c r="AG127" s="48"/>
      <c r="AH127" s="48"/>
    </row>
    <row r="128" spans="1:36" ht="12.75" customHeight="1" x14ac:dyDescent="0.2"/>
    <row r="129" spans="2:34" ht="12.75" customHeight="1" x14ac:dyDescent="0.2">
      <c r="B129" s="51"/>
      <c r="W129" s="52"/>
    </row>
    <row r="130" spans="2:34" ht="12.75" customHeight="1" x14ac:dyDescent="0.2">
      <c r="B130" s="53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4"/>
      <c r="R130" s="54"/>
      <c r="S130" s="54"/>
      <c r="T130" s="54"/>
      <c r="U130" s="54"/>
      <c r="W130" s="52"/>
      <c r="X130" s="52"/>
      <c r="Y130" s="52"/>
      <c r="Z130" s="52"/>
      <c r="AA130" s="52"/>
      <c r="AB130" s="52"/>
      <c r="AC130" s="52"/>
    </row>
    <row r="131" spans="2:34" ht="12.75" customHeight="1" x14ac:dyDescent="0.2">
      <c r="B131" s="42"/>
      <c r="C131" s="36"/>
      <c r="D131" s="36"/>
      <c r="E131" s="36"/>
      <c r="W131" s="55"/>
      <c r="X131" s="55"/>
      <c r="Y131" s="55"/>
      <c r="Z131" s="36"/>
      <c r="AA131" s="36"/>
      <c r="AB131" s="36"/>
      <c r="AC131" s="36"/>
    </row>
    <row r="132" spans="2:34" ht="12.75" customHeight="1" x14ac:dyDescent="0.2">
      <c r="B132" s="42"/>
      <c r="C132" s="36"/>
      <c r="D132" s="36"/>
      <c r="E132" s="36"/>
      <c r="Z132" s="36"/>
      <c r="AA132" s="36"/>
      <c r="AB132" s="36"/>
      <c r="AC132" s="36"/>
    </row>
    <row r="133" spans="2:34" ht="12.75" customHeight="1" x14ac:dyDescent="0.2"/>
    <row r="134" spans="2:34" ht="12.75" customHeight="1" x14ac:dyDescent="0.2">
      <c r="B134" s="51"/>
    </row>
    <row r="135" spans="2:34" ht="12.75" customHeight="1" x14ac:dyDescent="0.2">
      <c r="B135" s="56"/>
      <c r="C135" s="52"/>
      <c r="D135" s="52"/>
      <c r="E135" s="52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  <c r="R135" s="57"/>
      <c r="S135" s="52"/>
      <c r="T135" s="52"/>
      <c r="U135" s="52"/>
    </row>
    <row r="136" spans="2:34" ht="12.75" customHeight="1" x14ac:dyDescent="0.2">
      <c r="B136" s="58"/>
      <c r="C136" s="36"/>
      <c r="D136" s="36"/>
      <c r="E136" s="36"/>
      <c r="F136" s="59"/>
      <c r="G136" s="59"/>
      <c r="H136" s="59"/>
      <c r="I136" s="59"/>
      <c r="J136" s="59"/>
      <c r="K136" s="59"/>
      <c r="L136" s="59"/>
      <c r="M136" s="59"/>
      <c r="N136" s="59"/>
      <c r="O136" s="59"/>
      <c r="P136" s="59"/>
      <c r="Q136" s="59"/>
      <c r="R136" s="59"/>
      <c r="S136" s="37"/>
      <c r="T136" s="37"/>
      <c r="U136" s="37"/>
    </row>
    <row r="137" spans="2:34" ht="12.75" customHeight="1" x14ac:dyDescent="0.2">
      <c r="C137" s="36"/>
      <c r="D137" s="36"/>
      <c r="E137" s="36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14"/>
      <c r="T137" s="14"/>
      <c r="U137" s="14"/>
    </row>
    <row r="138" spans="2:34" ht="12.75" customHeight="1" x14ac:dyDescent="0.2"/>
    <row r="139" spans="2:34" ht="12.75" customHeight="1" x14ac:dyDescent="0.2"/>
    <row r="140" spans="2:34" ht="12.75" customHeight="1" x14ac:dyDescent="0.4">
      <c r="B140" s="38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</row>
    <row r="141" spans="2:34" ht="12.75" customHeight="1" x14ac:dyDescent="0.2"/>
    <row r="142" spans="2:34" ht="12.75" customHeight="1" x14ac:dyDescent="0.2"/>
    <row r="143" spans="2:34" ht="12.75" customHeight="1" x14ac:dyDescent="0.2"/>
    <row r="144" spans="2:34" ht="12.75" customHeight="1" x14ac:dyDescent="0.2"/>
    <row r="145" spans="1:36" ht="12.75" customHeight="1" x14ac:dyDescent="0.2">
      <c r="A145" s="34"/>
      <c r="B145" s="39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F145" s="34"/>
      <c r="AG145" s="34"/>
      <c r="AH145" s="34"/>
      <c r="AI145" s="23"/>
      <c r="AJ145" s="23"/>
    </row>
    <row r="146" spans="1:36" ht="12.75" customHeight="1" x14ac:dyDescent="0.2">
      <c r="A146" s="34"/>
      <c r="B146" s="39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34"/>
      <c r="AH146" s="34"/>
      <c r="AI146" s="23"/>
      <c r="AJ146" s="23"/>
    </row>
    <row r="147" spans="1:36" ht="12.75" customHeight="1" x14ac:dyDescent="0.2">
      <c r="A147" s="41"/>
      <c r="B147" s="42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43"/>
      <c r="AF147" s="43"/>
      <c r="AG147" s="44"/>
      <c r="AH147" s="44"/>
      <c r="AI147" s="45"/>
      <c r="AJ147" s="45"/>
    </row>
    <row r="148" spans="1:36" ht="12.75" customHeight="1" x14ac:dyDescent="0.2">
      <c r="A148" s="41"/>
      <c r="B148" s="42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43"/>
      <c r="AF148" s="43"/>
      <c r="AG148" s="44"/>
      <c r="AH148" s="44"/>
      <c r="AI148" s="45"/>
      <c r="AJ148" s="45"/>
    </row>
    <row r="149" spans="1:36" ht="12.75" customHeight="1" x14ac:dyDescent="0.2">
      <c r="A149" s="41"/>
      <c r="B149" s="42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43"/>
      <c r="AF149" s="43"/>
      <c r="AG149" s="44"/>
      <c r="AH149" s="44"/>
      <c r="AI149" s="45"/>
      <c r="AJ149" s="45"/>
    </row>
    <row r="150" spans="1:36" ht="12.75" customHeight="1" x14ac:dyDescent="0.2">
      <c r="A150" s="41"/>
      <c r="B150" s="42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43"/>
      <c r="AF150" s="43"/>
      <c r="AG150" s="44"/>
      <c r="AH150" s="44"/>
      <c r="AI150" s="45"/>
      <c r="AJ150" s="45"/>
    </row>
    <row r="151" spans="1:36" ht="12.75" customHeight="1" x14ac:dyDescent="0.2">
      <c r="A151" s="41"/>
      <c r="B151" s="42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E151" s="43"/>
      <c r="AF151" s="43"/>
      <c r="AG151" s="44"/>
      <c r="AH151" s="44"/>
      <c r="AI151" s="45"/>
      <c r="AJ151" s="45"/>
    </row>
    <row r="152" spans="1:36" ht="12.75" customHeight="1" x14ac:dyDescent="0.2">
      <c r="A152" s="41"/>
      <c r="B152" s="42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43"/>
      <c r="AF152" s="43"/>
      <c r="AG152" s="44"/>
      <c r="AH152" s="44"/>
      <c r="AI152" s="45"/>
      <c r="AJ152" s="45"/>
    </row>
    <row r="153" spans="1:36" ht="12.75" customHeight="1" x14ac:dyDescent="0.2">
      <c r="A153" s="41"/>
      <c r="B153" s="42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43"/>
      <c r="AF153" s="43"/>
      <c r="AG153" s="44"/>
      <c r="AH153" s="44"/>
      <c r="AI153" s="45"/>
      <c r="AJ153" s="45"/>
    </row>
    <row r="154" spans="1:36" ht="12.75" customHeight="1" x14ac:dyDescent="0.2">
      <c r="A154" s="41"/>
      <c r="B154" s="42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43"/>
      <c r="AF154" s="43"/>
      <c r="AG154" s="44"/>
      <c r="AH154" s="44"/>
      <c r="AI154" s="45"/>
      <c r="AJ154" s="45"/>
    </row>
    <row r="155" spans="1:36" ht="12.75" customHeight="1" x14ac:dyDescent="0.2">
      <c r="A155" s="41"/>
      <c r="B155" s="42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43"/>
      <c r="AF155" s="43"/>
      <c r="AG155" s="44"/>
      <c r="AH155" s="44"/>
      <c r="AI155" s="45"/>
      <c r="AJ155" s="45"/>
    </row>
    <row r="156" spans="1:36" ht="12.75" customHeight="1" x14ac:dyDescent="0.2">
      <c r="A156" s="41"/>
      <c r="B156" s="42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43"/>
      <c r="AF156" s="43"/>
      <c r="AG156" s="44"/>
      <c r="AH156" s="44"/>
      <c r="AI156" s="45"/>
      <c r="AJ156" s="45"/>
    </row>
    <row r="157" spans="1:36" ht="12.75" customHeight="1" x14ac:dyDescent="0.2">
      <c r="A157" s="41"/>
      <c r="B157" s="42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43"/>
      <c r="AE157" s="43"/>
      <c r="AF157" s="43"/>
      <c r="AG157" s="44"/>
      <c r="AH157" s="44"/>
      <c r="AI157" s="45"/>
      <c r="AJ157" s="45"/>
    </row>
    <row r="158" spans="1:36" ht="12.75" customHeight="1" x14ac:dyDescent="0.2">
      <c r="A158" s="41"/>
      <c r="B158" s="42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D158" s="43"/>
      <c r="AE158" s="43"/>
      <c r="AF158" s="43"/>
      <c r="AG158" s="44"/>
      <c r="AH158" s="44"/>
      <c r="AI158" s="45"/>
      <c r="AJ158" s="45"/>
    </row>
    <row r="159" spans="1:36" ht="12.75" customHeight="1" x14ac:dyDescent="0.2">
      <c r="A159" s="41"/>
      <c r="B159" s="42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  <c r="AE159" s="43"/>
      <c r="AF159" s="43"/>
      <c r="AG159" s="44"/>
      <c r="AH159" s="44"/>
      <c r="AI159" s="45"/>
      <c r="AJ159" s="45"/>
    </row>
    <row r="160" spans="1:36" ht="12.75" customHeight="1" x14ac:dyDescent="0.2">
      <c r="A160" s="41"/>
      <c r="B160" s="42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D160" s="43"/>
      <c r="AE160" s="43"/>
      <c r="AF160" s="43"/>
      <c r="AG160" s="44"/>
      <c r="AH160" s="44"/>
      <c r="AI160" s="45"/>
      <c r="AJ160" s="45"/>
    </row>
    <row r="161" spans="1:36" ht="12.75" customHeight="1" x14ac:dyDescent="0.2">
      <c r="A161" s="41"/>
      <c r="B161" s="42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D161" s="43"/>
      <c r="AE161" s="43"/>
      <c r="AF161" s="43"/>
      <c r="AG161" s="44"/>
      <c r="AH161" s="44"/>
      <c r="AI161" s="45"/>
      <c r="AJ161" s="45"/>
    </row>
    <row r="162" spans="1:36" ht="12.75" customHeight="1" x14ac:dyDescent="0.2">
      <c r="A162" s="41"/>
      <c r="B162" s="42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  <c r="AE162" s="43"/>
      <c r="AF162" s="43"/>
      <c r="AG162" s="44"/>
      <c r="AH162" s="44"/>
      <c r="AI162" s="45"/>
      <c r="AJ162" s="45"/>
    </row>
    <row r="163" spans="1:36" ht="12.75" customHeight="1" x14ac:dyDescent="0.2">
      <c r="A163" s="41"/>
      <c r="B163" s="42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  <c r="AB163" s="43"/>
      <c r="AC163" s="43"/>
      <c r="AD163" s="43"/>
      <c r="AE163" s="43"/>
      <c r="AF163" s="43"/>
      <c r="AG163" s="44"/>
      <c r="AH163" s="44"/>
      <c r="AI163" s="45"/>
      <c r="AJ163" s="45"/>
    </row>
    <row r="164" spans="1:36" ht="12.75" customHeight="1" x14ac:dyDescent="0.2">
      <c r="A164" s="41"/>
      <c r="B164" s="46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D164" s="43"/>
      <c r="AE164" s="43"/>
      <c r="AF164" s="43"/>
      <c r="AG164" s="44"/>
      <c r="AH164" s="44"/>
      <c r="AI164" s="45"/>
      <c r="AJ164" s="45"/>
    </row>
    <row r="165" spans="1:36" ht="12.75" customHeight="1" x14ac:dyDescent="0.2">
      <c r="A165" s="41"/>
      <c r="B165" s="46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D165" s="43"/>
      <c r="AE165" s="43"/>
      <c r="AF165" s="43"/>
      <c r="AG165" s="44"/>
      <c r="AH165" s="44"/>
      <c r="AI165" s="45"/>
      <c r="AJ165" s="45"/>
    </row>
    <row r="166" spans="1:36" ht="12.75" customHeight="1" x14ac:dyDescent="0.2">
      <c r="A166" s="41"/>
      <c r="B166" s="46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D166" s="43"/>
      <c r="AE166" s="43"/>
      <c r="AF166" s="43"/>
      <c r="AG166" s="44"/>
      <c r="AH166" s="44"/>
      <c r="AI166" s="45"/>
      <c r="AJ166" s="45"/>
    </row>
    <row r="167" spans="1:36" ht="12.75" customHeight="1" x14ac:dyDescent="0.2">
      <c r="A167" s="41"/>
      <c r="B167" s="46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  <c r="AD167" s="43"/>
      <c r="AE167" s="43"/>
      <c r="AF167" s="43"/>
      <c r="AG167" s="44"/>
      <c r="AH167" s="44"/>
      <c r="AI167" s="45"/>
      <c r="AJ167" s="45"/>
    </row>
    <row r="168" spans="1:36" ht="12.75" customHeight="1" x14ac:dyDescent="0.2">
      <c r="A168" s="41"/>
      <c r="B168" s="46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  <c r="AB168" s="43"/>
      <c r="AC168" s="43"/>
      <c r="AD168" s="43"/>
      <c r="AE168" s="43"/>
      <c r="AF168" s="43"/>
      <c r="AG168" s="44"/>
      <c r="AH168" s="44"/>
      <c r="AI168" s="45"/>
      <c r="AJ168" s="45"/>
    </row>
    <row r="169" spans="1:36" ht="12.75" customHeight="1" x14ac:dyDescent="0.2"/>
    <row r="170" spans="1:36" ht="12.75" customHeight="1" x14ac:dyDescent="0.2">
      <c r="B170" s="46"/>
      <c r="AD170" s="47"/>
      <c r="AG170" s="48"/>
      <c r="AH170" s="48"/>
    </row>
    <row r="171" spans="1:36" ht="12.75" customHeight="1" x14ac:dyDescent="0.2">
      <c r="B171" s="49"/>
      <c r="AD171" s="47"/>
      <c r="AG171" s="50"/>
      <c r="AH171" s="50"/>
    </row>
    <row r="172" spans="1:36" ht="12.75" customHeight="1" x14ac:dyDescent="0.2">
      <c r="AD172" s="47"/>
      <c r="AG172" s="48"/>
      <c r="AH172" s="48"/>
    </row>
    <row r="173" spans="1:36" ht="12.75" customHeight="1" x14ac:dyDescent="0.2"/>
    <row r="174" spans="1:36" ht="12.75" customHeight="1" x14ac:dyDescent="0.2">
      <c r="B174" s="51"/>
      <c r="W174" s="52"/>
    </row>
    <row r="175" spans="1:36" ht="12.75" customHeight="1" x14ac:dyDescent="0.2">
      <c r="B175" s="53"/>
      <c r="C175" s="54"/>
      <c r="D175" s="54"/>
      <c r="E175" s="54"/>
      <c r="F175" s="54"/>
      <c r="G175" s="54"/>
      <c r="H175" s="54"/>
      <c r="I175" s="54"/>
      <c r="J175" s="54"/>
      <c r="K175" s="54"/>
      <c r="L175" s="54"/>
      <c r="M175" s="54"/>
      <c r="N175" s="54"/>
      <c r="O175" s="54"/>
      <c r="P175" s="54"/>
      <c r="Q175" s="54"/>
      <c r="R175" s="54"/>
      <c r="S175" s="54"/>
      <c r="T175" s="54"/>
      <c r="U175" s="54"/>
      <c r="W175" s="52"/>
      <c r="X175" s="52"/>
      <c r="Y175" s="52"/>
      <c r="Z175" s="52"/>
      <c r="AA175" s="52"/>
      <c r="AB175" s="52"/>
      <c r="AC175" s="52"/>
    </row>
    <row r="176" spans="1:36" ht="12.75" customHeight="1" x14ac:dyDescent="0.2">
      <c r="B176" s="42"/>
      <c r="C176" s="36"/>
      <c r="D176" s="36"/>
      <c r="E176" s="36"/>
      <c r="W176" s="55"/>
      <c r="X176" s="55"/>
      <c r="Y176" s="55"/>
      <c r="Z176" s="36"/>
      <c r="AA176" s="36"/>
      <c r="AB176" s="36"/>
      <c r="AC176" s="36"/>
    </row>
    <row r="177" spans="1:36" ht="12.75" customHeight="1" x14ac:dyDescent="0.2">
      <c r="B177" s="42"/>
      <c r="C177" s="36"/>
      <c r="D177" s="36"/>
      <c r="E177" s="36"/>
      <c r="Z177" s="36"/>
      <c r="AA177" s="36"/>
      <c r="AB177" s="36"/>
      <c r="AC177" s="36"/>
    </row>
    <row r="178" spans="1:36" ht="12.75" customHeight="1" x14ac:dyDescent="0.2"/>
    <row r="179" spans="1:36" ht="12.75" customHeight="1" x14ac:dyDescent="0.2">
      <c r="B179" s="51"/>
    </row>
    <row r="180" spans="1:36" ht="12.75" customHeight="1" x14ac:dyDescent="0.2">
      <c r="B180" s="56"/>
      <c r="C180" s="52"/>
      <c r="D180" s="52"/>
      <c r="E180" s="52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57"/>
      <c r="S180" s="52"/>
      <c r="T180" s="52"/>
      <c r="U180" s="52"/>
    </row>
    <row r="181" spans="1:36" ht="12.75" customHeight="1" x14ac:dyDescent="0.2">
      <c r="B181" s="58"/>
      <c r="C181" s="36"/>
      <c r="D181" s="36"/>
      <c r="E181" s="36"/>
      <c r="F181" s="59"/>
      <c r="G181" s="59"/>
      <c r="H181" s="59"/>
      <c r="I181" s="59"/>
      <c r="J181" s="59"/>
      <c r="K181" s="59"/>
      <c r="L181" s="59"/>
      <c r="M181" s="59"/>
      <c r="N181" s="59"/>
      <c r="O181" s="59"/>
      <c r="P181" s="59"/>
      <c r="Q181" s="59"/>
      <c r="R181" s="59"/>
      <c r="S181" s="37"/>
      <c r="T181" s="37"/>
      <c r="U181" s="37"/>
    </row>
    <row r="182" spans="1:36" ht="12.75" customHeight="1" x14ac:dyDescent="0.2">
      <c r="C182" s="36"/>
      <c r="D182" s="36"/>
      <c r="E182" s="36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14"/>
      <c r="T182" s="14"/>
      <c r="U182" s="14"/>
    </row>
    <row r="183" spans="1:36" ht="12.75" customHeight="1" x14ac:dyDescent="0.2"/>
    <row r="184" spans="1:36" ht="12.75" customHeight="1" x14ac:dyDescent="0.2"/>
    <row r="185" spans="1:36" ht="12.75" customHeight="1" x14ac:dyDescent="0.4">
      <c r="B185" s="38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</row>
    <row r="186" spans="1:36" ht="12.75" customHeight="1" x14ac:dyDescent="0.2"/>
    <row r="187" spans="1:36" ht="12.75" customHeight="1" x14ac:dyDescent="0.2"/>
    <row r="188" spans="1:36" ht="12.75" customHeight="1" x14ac:dyDescent="0.2"/>
    <row r="189" spans="1:36" ht="12.75" customHeight="1" x14ac:dyDescent="0.2"/>
    <row r="190" spans="1:36" ht="12.75" customHeight="1" x14ac:dyDescent="0.2">
      <c r="A190" s="34"/>
      <c r="B190" s="39"/>
      <c r="C190" s="34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F190" s="34"/>
      <c r="AG190" s="34"/>
      <c r="AH190" s="34"/>
      <c r="AI190" s="23"/>
      <c r="AJ190" s="23"/>
    </row>
    <row r="191" spans="1:36" ht="12.75" customHeight="1" x14ac:dyDescent="0.2">
      <c r="A191" s="34"/>
      <c r="B191" s="39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34"/>
      <c r="AH191" s="34"/>
      <c r="AI191" s="23"/>
      <c r="AJ191" s="23"/>
    </row>
    <row r="192" spans="1:36" ht="12.75" customHeight="1" x14ac:dyDescent="0.2">
      <c r="A192" s="41"/>
      <c r="B192" s="42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D192" s="43"/>
      <c r="AE192" s="43"/>
      <c r="AF192" s="43"/>
      <c r="AG192" s="44"/>
      <c r="AH192" s="44"/>
      <c r="AI192" s="45"/>
      <c r="AJ192" s="45"/>
    </row>
    <row r="193" spans="1:36" ht="12.75" customHeight="1" x14ac:dyDescent="0.2">
      <c r="A193" s="41"/>
      <c r="B193" s="42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D193" s="43"/>
      <c r="AE193" s="43"/>
      <c r="AF193" s="43"/>
      <c r="AG193" s="44"/>
      <c r="AH193" s="44"/>
      <c r="AI193" s="45"/>
      <c r="AJ193" s="45"/>
    </row>
    <row r="194" spans="1:36" ht="12.75" customHeight="1" x14ac:dyDescent="0.2">
      <c r="A194" s="41"/>
      <c r="B194" s="42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D194" s="43"/>
      <c r="AE194" s="43"/>
      <c r="AF194" s="43"/>
      <c r="AG194" s="44"/>
      <c r="AH194" s="44"/>
      <c r="AI194" s="45"/>
      <c r="AJ194" s="45"/>
    </row>
    <row r="195" spans="1:36" ht="12.75" customHeight="1" x14ac:dyDescent="0.2">
      <c r="A195" s="41"/>
      <c r="B195" s="42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43"/>
      <c r="AE195" s="43"/>
      <c r="AF195" s="43"/>
      <c r="AG195" s="44"/>
      <c r="AH195" s="44"/>
      <c r="AI195" s="45"/>
      <c r="AJ195" s="45"/>
    </row>
    <row r="196" spans="1:36" ht="12.75" customHeight="1" x14ac:dyDescent="0.2">
      <c r="A196" s="41"/>
      <c r="B196" s="42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  <c r="AE196" s="43"/>
      <c r="AF196" s="43"/>
      <c r="AG196" s="44"/>
      <c r="AH196" s="44"/>
      <c r="AI196" s="45"/>
      <c r="AJ196" s="45"/>
    </row>
    <row r="197" spans="1:36" ht="12.75" customHeight="1" x14ac:dyDescent="0.2">
      <c r="A197" s="41"/>
      <c r="B197" s="42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  <c r="AE197" s="43"/>
      <c r="AF197" s="43"/>
      <c r="AG197" s="44"/>
      <c r="AH197" s="44"/>
      <c r="AI197" s="45"/>
      <c r="AJ197" s="45"/>
    </row>
    <row r="198" spans="1:36" ht="12.75" customHeight="1" x14ac:dyDescent="0.2">
      <c r="A198" s="41"/>
      <c r="B198" s="42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43"/>
      <c r="AF198" s="43"/>
      <c r="AG198" s="44"/>
      <c r="AH198" s="44"/>
      <c r="AI198" s="45"/>
      <c r="AJ198" s="45"/>
    </row>
    <row r="199" spans="1:36" ht="12.75" customHeight="1" x14ac:dyDescent="0.2">
      <c r="A199" s="41"/>
      <c r="B199" s="42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D199" s="43"/>
      <c r="AE199" s="43"/>
      <c r="AF199" s="43"/>
      <c r="AG199" s="44"/>
      <c r="AH199" s="44"/>
      <c r="AI199" s="45"/>
      <c r="AJ199" s="45"/>
    </row>
    <row r="200" spans="1:36" ht="12.75" customHeight="1" x14ac:dyDescent="0.2">
      <c r="A200" s="41"/>
      <c r="B200" s="42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  <c r="AE200" s="43"/>
      <c r="AF200" s="43"/>
      <c r="AG200" s="44"/>
      <c r="AH200" s="44"/>
      <c r="AI200" s="45"/>
      <c r="AJ200" s="45"/>
    </row>
    <row r="201" spans="1:36" ht="12.75" customHeight="1" x14ac:dyDescent="0.2">
      <c r="A201" s="41"/>
      <c r="B201" s="42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  <c r="AE201" s="43"/>
      <c r="AF201" s="43"/>
      <c r="AG201" s="44"/>
      <c r="AH201" s="44"/>
      <c r="AI201" s="45"/>
      <c r="AJ201" s="45"/>
    </row>
    <row r="202" spans="1:36" ht="12.75" customHeight="1" x14ac:dyDescent="0.2">
      <c r="A202" s="41"/>
      <c r="B202" s="42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3"/>
      <c r="AE202" s="43"/>
      <c r="AF202" s="43"/>
      <c r="AG202" s="44"/>
      <c r="AH202" s="44"/>
      <c r="AI202" s="45"/>
      <c r="AJ202" s="45"/>
    </row>
    <row r="203" spans="1:36" ht="12.75" customHeight="1" x14ac:dyDescent="0.2">
      <c r="A203" s="41"/>
      <c r="B203" s="42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D203" s="43"/>
      <c r="AE203" s="43"/>
      <c r="AF203" s="43"/>
      <c r="AG203" s="44"/>
      <c r="AH203" s="44"/>
      <c r="AI203" s="45"/>
      <c r="AJ203" s="45"/>
    </row>
    <row r="204" spans="1:36" ht="12.75" customHeight="1" x14ac:dyDescent="0.2">
      <c r="A204" s="41"/>
      <c r="B204" s="42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  <c r="AE204" s="43"/>
      <c r="AF204" s="43"/>
      <c r="AG204" s="44"/>
      <c r="AH204" s="44"/>
      <c r="AI204" s="45"/>
      <c r="AJ204" s="45"/>
    </row>
    <row r="205" spans="1:36" ht="12.75" customHeight="1" x14ac:dyDescent="0.2">
      <c r="A205" s="41"/>
      <c r="B205" s="42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  <c r="AD205" s="43"/>
      <c r="AE205" s="43"/>
      <c r="AF205" s="43"/>
      <c r="AG205" s="44"/>
      <c r="AH205" s="44"/>
      <c r="AI205" s="45"/>
      <c r="AJ205" s="45"/>
    </row>
    <row r="206" spans="1:36" ht="12.75" customHeight="1" x14ac:dyDescent="0.2">
      <c r="A206" s="41"/>
      <c r="B206" s="42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  <c r="AE206" s="43"/>
      <c r="AF206" s="43"/>
      <c r="AG206" s="44"/>
      <c r="AH206" s="44"/>
      <c r="AI206" s="45"/>
      <c r="AJ206" s="45"/>
    </row>
    <row r="207" spans="1:36" ht="12.75" customHeight="1" x14ac:dyDescent="0.2">
      <c r="A207" s="41"/>
      <c r="B207" s="42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D207" s="43"/>
      <c r="AE207" s="43"/>
      <c r="AF207" s="43"/>
      <c r="AG207" s="44"/>
      <c r="AH207" s="44"/>
      <c r="AI207" s="45"/>
      <c r="AJ207" s="45"/>
    </row>
    <row r="208" spans="1:36" ht="12.75" customHeight="1" x14ac:dyDescent="0.2">
      <c r="A208" s="41"/>
      <c r="B208" s="42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D208" s="43"/>
      <c r="AE208" s="43"/>
      <c r="AF208" s="43"/>
      <c r="AG208" s="44"/>
      <c r="AH208" s="44"/>
      <c r="AI208" s="45"/>
      <c r="AJ208" s="45"/>
    </row>
    <row r="209" spans="1:36" ht="12.75" customHeight="1" x14ac:dyDescent="0.2">
      <c r="A209" s="41"/>
      <c r="B209" s="46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  <c r="AB209" s="43"/>
      <c r="AC209" s="43"/>
      <c r="AD209" s="43"/>
      <c r="AE209" s="43"/>
      <c r="AF209" s="43"/>
      <c r="AG209" s="44"/>
      <c r="AH209" s="44"/>
      <c r="AI209" s="45"/>
      <c r="AJ209" s="45"/>
    </row>
    <row r="210" spans="1:36" ht="12.75" customHeight="1" x14ac:dyDescent="0.2">
      <c r="A210" s="41"/>
      <c r="B210" s="46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  <c r="AB210" s="43"/>
      <c r="AC210" s="43"/>
      <c r="AD210" s="43"/>
      <c r="AE210" s="43"/>
      <c r="AF210" s="43"/>
      <c r="AG210" s="44"/>
      <c r="AH210" s="44"/>
      <c r="AI210" s="45"/>
      <c r="AJ210" s="45"/>
    </row>
    <row r="211" spans="1:36" ht="12.75" customHeight="1" x14ac:dyDescent="0.2">
      <c r="A211" s="41"/>
      <c r="B211" s="46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  <c r="AA211" s="43"/>
      <c r="AB211" s="43"/>
      <c r="AC211" s="43"/>
      <c r="AD211" s="43"/>
      <c r="AE211" s="43"/>
      <c r="AF211" s="43"/>
      <c r="AG211" s="44"/>
      <c r="AH211" s="44"/>
      <c r="AI211" s="45"/>
      <c r="AJ211" s="45"/>
    </row>
    <row r="212" spans="1:36" ht="12.75" customHeight="1" x14ac:dyDescent="0.2">
      <c r="A212" s="41"/>
      <c r="B212" s="46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  <c r="AC212" s="43"/>
      <c r="AD212" s="43"/>
      <c r="AE212" s="43"/>
      <c r="AF212" s="43"/>
      <c r="AG212" s="44"/>
      <c r="AH212" s="44"/>
      <c r="AI212" s="45"/>
      <c r="AJ212" s="45"/>
    </row>
    <row r="213" spans="1:36" ht="12.75" customHeight="1" x14ac:dyDescent="0.2">
      <c r="A213" s="41"/>
      <c r="B213" s="46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3"/>
      <c r="AD213" s="43"/>
      <c r="AE213" s="43"/>
      <c r="AF213" s="43"/>
      <c r="AG213" s="44"/>
      <c r="AH213" s="44"/>
      <c r="AI213" s="45"/>
      <c r="AJ213" s="45"/>
    </row>
    <row r="214" spans="1:36" ht="12.75" customHeight="1" x14ac:dyDescent="0.2"/>
    <row r="215" spans="1:36" ht="12.75" customHeight="1" x14ac:dyDescent="0.2">
      <c r="B215" s="46"/>
      <c r="AD215" s="47"/>
      <c r="AG215" s="48"/>
      <c r="AH215" s="48"/>
    </row>
    <row r="216" spans="1:36" ht="12.75" customHeight="1" x14ac:dyDescent="0.2">
      <c r="B216" s="49"/>
      <c r="AD216" s="47"/>
      <c r="AG216" s="50"/>
      <c r="AH216" s="50"/>
    </row>
    <row r="217" spans="1:36" ht="12.75" customHeight="1" x14ac:dyDescent="0.2">
      <c r="AD217" s="47"/>
      <c r="AG217" s="48"/>
      <c r="AH217" s="48"/>
    </row>
    <row r="218" spans="1:36" ht="12.75" customHeight="1" x14ac:dyDescent="0.2"/>
    <row r="219" spans="1:36" ht="12.75" customHeight="1" x14ac:dyDescent="0.2">
      <c r="B219" s="51"/>
      <c r="W219" s="52"/>
    </row>
    <row r="220" spans="1:36" ht="12.75" customHeight="1" x14ac:dyDescent="0.2">
      <c r="B220" s="53"/>
      <c r="C220" s="54"/>
      <c r="D220" s="54"/>
      <c r="E220" s="54"/>
      <c r="F220" s="54"/>
      <c r="G220" s="54"/>
      <c r="H220" s="54"/>
      <c r="I220" s="54"/>
      <c r="J220" s="54"/>
      <c r="K220" s="54"/>
      <c r="L220" s="54"/>
      <c r="M220" s="54"/>
      <c r="N220" s="54"/>
      <c r="O220" s="54"/>
      <c r="P220" s="54"/>
      <c r="Q220" s="54"/>
      <c r="R220" s="54"/>
      <c r="S220" s="54"/>
      <c r="T220" s="54"/>
      <c r="U220" s="54"/>
      <c r="W220" s="52"/>
      <c r="X220" s="52"/>
      <c r="Y220" s="52"/>
      <c r="Z220" s="52"/>
      <c r="AA220" s="52"/>
      <c r="AB220" s="52"/>
      <c r="AC220" s="52"/>
    </row>
    <row r="221" spans="1:36" ht="12.75" customHeight="1" x14ac:dyDescent="0.2">
      <c r="B221" s="42"/>
      <c r="C221" s="36"/>
      <c r="D221" s="36"/>
      <c r="E221" s="36"/>
      <c r="W221" s="55"/>
      <c r="X221" s="55"/>
      <c r="Y221" s="55"/>
      <c r="Z221" s="36"/>
      <c r="AA221" s="36"/>
      <c r="AB221" s="36"/>
      <c r="AC221" s="36"/>
    </row>
    <row r="222" spans="1:36" ht="12.75" customHeight="1" x14ac:dyDescent="0.2">
      <c r="B222" s="42"/>
      <c r="C222" s="36"/>
      <c r="D222" s="36"/>
      <c r="E222" s="36"/>
      <c r="Z222" s="36"/>
      <c r="AA222" s="36"/>
      <c r="AB222" s="36"/>
      <c r="AC222" s="36"/>
    </row>
    <row r="223" spans="1:36" ht="12.75" customHeight="1" x14ac:dyDescent="0.2"/>
    <row r="224" spans="1:36" ht="12.75" customHeight="1" x14ac:dyDescent="0.2">
      <c r="B224" s="51"/>
    </row>
    <row r="225" spans="2:21" ht="12.75" customHeight="1" x14ac:dyDescent="0.2">
      <c r="B225" s="56"/>
      <c r="C225" s="52"/>
      <c r="D225" s="52"/>
      <c r="E225" s="52"/>
      <c r="F225" s="57"/>
      <c r="G225" s="57"/>
      <c r="H225" s="57"/>
      <c r="I225" s="57"/>
      <c r="J225" s="57"/>
      <c r="K225" s="57"/>
      <c r="L225" s="57"/>
      <c r="M225" s="57"/>
      <c r="N225" s="57"/>
      <c r="O225" s="57"/>
      <c r="P225" s="57"/>
      <c r="Q225" s="57"/>
      <c r="R225" s="57"/>
      <c r="S225" s="52"/>
      <c r="T225" s="52"/>
      <c r="U225" s="52"/>
    </row>
    <row r="226" spans="2:21" ht="12.75" customHeight="1" x14ac:dyDescent="0.2">
      <c r="B226" s="58"/>
      <c r="C226" s="36"/>
      <c r="D226" s="36"/>
      <c r="E226" s="36"/>
      <c r="F226" s="59"/>
      <c r="G226" s="59"/>
      <c r="H226" s="59"/>
      <c r="I226" s="59"/>
      <c r="J226" s="59"/>
      <c r="K226" s="59"/>
      <c r="L226" s="59"/>
      <c r="M226" s="59"/>
      <c r="N226" s="59"/>
      <c r="O226" s="59"/>
      <c r="P226" s="59"/>
      <c r="Q226" s="59"/>
      <c r="R226" s="59"/>
      <c r="S226" s="37"/>
      <c r="T226" s="37"/>
      <c r="U226" s="37"/>
    </row>
    <row r="227" spans="2:21" ht="12.75" customHeight="1" x14ac:dyDescent="0.2">
      <c r="C227" s="36"/>
      <c r="D227" s="36"/>
      <c r="E227" s="36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14"/>
      <c r="T227" s="14"/>
      <c r="U227" s="14"/>
    </row>
    <row r="228" spans="2:21" ht="12.75" customHeight="1" x14ac:dyDescent="0.2"/>
    <row r="229" spans="2:21" ht="12.75" customHeight="1" x14ac:dyDescent="0.2"/>
    <row r="230" spans="2:21" ht="12.75" customHeight="1" x14ac:dyDescent="0.2"/>
    <row r="231" spans="2:21" ht="12.75" customHeight="1" x14ac:dyDescent="0.2"/>
    <row r="232" spans="2:21" ht="12.75" customHeight="1" x14ac:dyDescent="0.2"/>
    <row r="233" spans="2:21" ht="12.75" customHeight="1" x14ac:dyDescent="0.2"/>
    <row r="234" spans="2:21" ht="12.75" customHeight="1" x14ac:dyDescent="0.2"/>
    <row r="235" spans="2:21" ht="12.75" customHeight="1" x14ac:dyDescent="0.2"/>
    <row r="236" spans="2:21" ht="12.75" customHeight="1" x14ac:dyDescent="0.2"/>
    <row r="237" spans="2:21" ht="12.75" customHeight="1" x14ac:dyDescent="0.2"/>
    <row r="238" spans="2:21" ht="12.75" customHeight="1" x14ac:dyDescent="0.2"/>
    <row r="239" spans="2:21" ht="12.75" customHeight="1" x14ac:dyDescent="0.2"/>
    <row r="240" spans="2:21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  <row r="1015" ht="12.75" customHeight="1" x14ac:dyDescent="0.2"/>
    <row r="1016" ht="12.75" customHeight="1" x14ac:dyDescent="0.2"/>
    <row r="1017" ht="12.75" customHeight="1" x14ac:dyDescent="0.2"/>
    <row r="1018" ht="12.75" customHeight="1" x14ac:dyDescent="0.2"/>
    <row r="1019" ht="12.75" customHeight="1" x14ac:dyDescent="0.2"/>
    <row r="1020" ht="12.75" customHeight="1" x14ac:dyDescent="0.2"/>
    <row r="1021" ht="12.75" customHeight="1" x14ac:dyDescent="0.2"/>
    <row r="1022" ht="12.75" customHeight="1" x14ac:dyDescent="0.2"/>
    <row r="1023" ht="12.75" customHeight="1" x14ac:dyDescent="0.2"/>
    <row r="1024" ht="12.75" customHeight="1" x14ac:dyDescent="0.2"/>
    <row r="1025" ht="12.75" customHeight="1" x14ac:dyDescent="0.2"/>
    <row r="1026" ht="12.75" customHeight="1" x14ac:dyDescent="0.2"/>
    <row r="1027" ht="12.75" customHeight="1" x14ac:dyDescent="0.2"/>
    <row r="1028" ht="12.75" customHeight="1" x14ac:dyDescent="0.2"/>
    <row r="1029" ht="12.75" customHeight="1" x14ac:dyDescent="0.2"/>
    <row r="1030" ht="12.75" customHeight="1" x14ac:dyDescent="0.2"/>
    <row r="1031" ht="12.75" customHeight="1" x14ac:dyDescent="0.2"/>
    <row r="1032" ht="12.75" customHeight="1" x14ac:dyDescent="0.2"/>
    <row r="1033" ht="12.75" customHeight="1" x14ac:dyDescent="0.2"/>
    <row r="1034" ht="12.75" customHeight="1" x14ac:dyDescent="0.2"/>
    <row r="1035" ht="12.75" customHeight="1" x14ac:dyDescent="0.2"/>
    <row r="1036" ht="12.75" customHeight="1" x14ac:dyDescent="0.2"/>
    <row r="1037" ht="12.75" customHeight="1" x14ac:dyDescent="0.2"/>
    <row r="1038" ht="12.75" customHeight="1" x14ac:dyDescent="0.2"/>
    <row r="1039" ht="12.75" customHeight="1" x14ac:dyDescent="0.2"/>
    <row r="1040" ht="12.75" customHeight="1" x14ac:dyDescent="0.2"/>
    <row r="1041" ht="12.75" customHeight="1" x14ac:dyDescent="0.2"/>
    <row r="1042" ht="12.75" customHeight="1" x14ac:dyDescent="0.2"/>
    <row r="1043" ht="12.75" customHeight="1" x14ac:dyDescent="0.2"/>
    <row r="1044" ht="12.75" customHeight="1" x14ac:dyDescent="0.2"/>
    <row r="1045" ht="12.75" customHeight="1" x14ac:dyDescent="0.2"/>
    <row r="1046" ht="12.75" customHeight="1" x14ac:dyDescent="0.2"/>
    <row r="1047" ht="12.75" customHeight="1" x14ac:dyDescent="0.2"/>
    <row r="1048" ht="12.75" customHeight="1" x14ac:dyDescent="0.2"/>
    <row r="1049" ht="12.75" customHeight="1" x14ac:dyDescent="0.2"/>
    <row r="1050" ht="12.75" customHeight="1" x14ac:dyDescent="0.2"/>
    <row r="1051" ht="12.75" customHeight="1" x14ac:dyDescent="0.2"/>
    <row r="1052" ht="12.75" customHeight="1" x14ac:dyDescent="0.2"/>
    <row r="1053" ht="12.75" customHeight="1" x14ac:dyDescent="0.2"/>
    <row r="1054" ht="12.75" customHeight="1" x14ac:dyDescent="0.2"/>
    <row r="1055" ht="12.75" customHeight="1" x14ac:dyDescent="0.2"/>
    <row r="1056" ht="12.75" customHeight="1" x14ac:dyDescent="0.2"/>
    <row r="1057" ht="12.75" customHeight="1" x14ac:dyDescent="0.2"/>
    <row r="1058" ht="12.75" customHeight="1" x14ac:dyDescent="0.2"/>
    <row r="1059" ht="12.75" customHeight="1" x14ac:dyDescent="0.2"/>
    <row r="1060" ht="12.75" customHeight="1" x14ac:dyDescent="0.2"/>
    <row r="1061" ht="12.75" customHeight="1" x14ac:dyDescent="0.2"/>
    <row r="1062" ht="12.75" customHeight="1" x14ac:dyDescent="0.2"/>
    <row r="1063" ht="12.75" customHeight="1" x14ac:dyDescent="0.2"/>
    <row r="1064" ht="12.75" customHeight="1" x14ac:dyDescent="0.2"/>
    <row r="1065" ht="12.75" customHeight="1" x14ac:dyDescent="0.2"/>
    <row r="1066" ht="12.75" customHeight="1" x14ac:dyDescent="0.2"/>
    <row r="1067" ht="12.75" customHeight="1" x14ac:dyDescent="0.2"/>
    <row r="1068" ht="12.75" customHeight="1" x14ac:dyDescent="0.2"/>
    <row r="1069" ht="12.75" customHeight="1" x14ac:dyDescent="0.2"/>
    <row r="1070" ht="12.75" customHeight="1" x14ac:dyDescent="0.2"/>
    <row r="1071" ht="12.75" customHeight="1" x14ac:dyDescent="0.2"/>
    <row r="1072" ht="12.75" customHeight="1" x14ac:dyDescent="0.2"/>
    <row r="1073" ht="12.75" customHeight="1" x14ac:dyDescent="0.2"/>
    <row r="1074" ht="12.75" customHeight="1" x14ac:dyDescent="0.2"/>
    <row r="1075" ht="12.75" customHeight="1" x14ac:dyDescent="0.2"/>
    <row r="1076" ht="12.75" customHeight="1" x14ac:dyDescent="0.2"/>
    <row r="1077" ht="12.75" customHeight="1" x14ac:dyDescent="0.2"/>
    <row r="1078" ht="12.75" customHeight="1" x14ac:dyDescent="0.2"/>
    <row r="1079" ht="12.75" customHeight="1" x14ac:dyDescent="0.2"/>
    <row r="1080" ht="12.75" customHeight="1" x14ac:dyDescent="0.2"/>
    <row r="1081" ht="12.75" customHeight="1" x14ac:dyDescent="0.2"/>
    <row r="1082" ht="12.75" customHeight="1" x14ac:dyDescent="0.2"/>
    <row r="1083" ht="12.75" customHeight="1" x14ac:dyDescent="0.2"/>
    <row r="1084" ht="12.75" customHeight="1" x14ac:dyDescent="0.2"/>
    <row r="1085" ht="12.75" customHeight="1" x14ac:dyDescent="0.2"/>
    <row r="1086" ht="12.75" customHeight="1" x14ac:dyDescent="0.2"/>
    <row r="1087" ht="12.75" customHeight="1" x14ac:dyDescent="0.2"/>
    <row r="1088" ht="12.75" customHeight="1" x14ac:dyDescent="0.2"/>
    <row r="1089" ht="12.75" customHeight="1" x14ac:dyDescent="0.2"/>
    <row r="1090" ht="12.75" customHeight="1" x14ac:dyDescent="0.2"/>
    <row r="1091" ht="12.75" customHeight="1" x14ac:dyDescent="0.2"/>
    <row r="1092" ht="12.75" customHeight="1" x14ac:dyDescent="0.2"/>
    <row r="1093" ht="12.75" customHeight="1" x14ac:dyDescent="0.2"/>
    <row r="1094" ht="12.75" customHeight="1" x14ac:dyDescent="0.2"/>
    <row r="1095" ht="12.75" customHeight="1" x14ac:dyDescent="0.2"/>
    <row r="1096" ht="12.75" customHeight="1" x14ac:dyDescent="0.2"/>
    <row r="1097" ht="12.75" customHeight="1" x14ac:dyDescent="0.2"/>
    <row r="1098" ht="12.75" customHeight="1" x14ac:dyDescent="0.2"/>
    <row r="1099" ht="12.75" customHeight="1" x14ac:dyDescent="0.2"/>
    <row r="1100" ht="12.75" customHeight="1" x14ac:dyDescent="0.2"/>
    <row r="1101" ht="12.75" customHeight="1" x14ac:dyDescent="0.2"/>
    <row r="1102" ht="12.75" customHeight="1" x14ac:dyDescent="0.2"/>
    <row r="1103" ht="12.75" customHeight="1" x14ac:dyDescent="0.2"/>
    <row r="1104" ht="12.75" customHeight="1" x14ac:dyDescent="0.2"/>
    <row r="1105" ht="12.75" customHeight="1" x14ac:dyDescent="0.2"/>
    <row r="1106" ht="12.75" customHeight="1" x14ac:dyDescent="0.2"/>
    <row r="1107" ht="12.75" customHeight="1" x14ac:dyDescent="0.2"/>
    <row r="1108" ht="12.75" customHeight="1" x14ac:dyDescent="0.2"/>
    <row r="1109" ht="12.75" customHeight="1" x14ac:dyDescent="0.2"/>
    <row r="1110" ht="12.75" customHeight="1" x14ac:dyDescent="0.2"/>
    <row r="1111" ht="12.75" customHeight="1" x14ac:dyDescent="0.2"/>
    <row r="1112" ht="12.75" customHeight="1" x14ac:dyDescent="0.2"/>
    <row r="1113" ht="12.75" customHeight="1" x14ac:dyDescent="0.2"/>
    <row r="1114" ht="12.75" customHeight="1" x14ac:dyDescent="0.2"/>
    <row r="1115" ht="12.75" customHeight="1" x14ac:dyDescent="0.2"/>
    <row r="1116" ht="12.75" customHeight="1" x14ac:dyDescent="0.2"/>
    <row r="1117" ht="12.75" customHeight="1" x14ac:dyDescent="0.2"/>
    <row r="1118" ht="12.75" customHeight="1" x14ac:dyDescent="0.2"/>
    <row r="1119" ht="12.75" customHeight="1" x14ac:dyDescent="0.2"/>
    <row r="1120" ht="12.75" customHeight="1" x14ac:dyDescent="0.2"/>
    <row r="1121" ht="12.75" customHeight="1" x14ac:dyDescent="0.2"/>
    <row r="1122" ht="12.75" customHeight="1" x14ac:dyDescent="0.2"/>
    <row r="1123" ht="12.75" customHeight="1" x14ac:dyDescent="0.2"/>
    <row r="1124" ht="12.75" customHeight="1" x14ac:dyDescent="0.2"/>
    <row r="1125" ht="12.75" customHeight="1" x14ac:dyDescent="0.2"/>
    <row r="1126" ht="12.75" customHeight="1" x14ac:dyDescent="0.2"/>
    <row r="1127" ht="12.75" customHeight="1" x14ac:dyDescent="0.2"/>
    <row r="1128" ht="12.75" customHeight="1" x14ac:dyDescent="0.2"/>
    <row r="1129" ht="12.75" customHeight="1" x14ac:dyDescent="0.2"/>
    <row r="1130" ht="12.75" customHeight="1" x14ac:dyDescent="0.2"/>
    <row r="1131" ht="12.75" customHeight="1" x14ac:dyDescent="0.2"/>
    <row r="1132" ht="12.75" customHeight="1" x14ac:dyDescent="0.2"/>
    <row r="1133" ht="12.75" customHeight="1" x14ac:dyDescent="0.2"/>
    <row r="1134" ht="12.75" customHeight="1" x14ac:dyDescent="0.2"/>
    <row r="1135" ht="12.75" customHeight="1" x14ac:dyDescent="0.2"/>
    <row r="1136" ht="12.75" customHeight="1" x14ac:dyDescent="0.2"/>
    <row r="1137" ht="12.75" customHeight="1" x14ac:dyDescent="0.2"/>
    <row r="1138" ht="12.75" customHeight="1" x14ac:dyDescent="0.2"/>
    <row r="1139" ht="12.75" customHeight="1" x14ac:dyDescent="0.2"/>
    <row r="1140" ht="12.75" customHeight="1" x14ac:dyDescent="0.2"/>
    <row r="1141" ht="12.75" customHeight="1" x14ac:dyDescent="0.2"/>
    <row r="1142" ht="12.75" customHeight="1" x14ac:dyDescent="0.2"/>
    <row r="1143" ht="12.75" customHeight="1" x14ac:dyDescent="0.2"/>
    <row r="1144" ht="12.75" customHeight="1" x14ac:dyDescent="0.2"/>
    <row r="1145" ht="12.75" customHeight="1" x14ac:dyDescent="0.2"/>
    <row r="1146" ht="12.75" customHeight="1" x14ac:dyDescent="0.2"/>
    <row r="1147" ht="12.75" customHeight="1" x14ac:dyDescent="0.2"/>
    <row r="1148" ht="12.75" customHeight="1" x14ac:dyDescent="0.2"/>
    <row r="1149" ht="12.75" customHeight="1" x14ac:dyDescent="0.2"/>
    <row r="1150" ht="12.75" customHeight="1" x14ac:dyDescent="0.2"/>
    <row r="1151" ht="12.75" customHeight="1" x14ac:dyDescent="0.2"/>
    <row r="1152" ht="12.75" customHeight="1" x14ac:dyDescent="0.2"/>
    <row r="1153" ht="12.75" customHeight="1" x14ac:dyDescent="0.2"/>
    <row r="1154" ht="12.75" customHeight="1" x14ac:dyDescent="0.2"/>
    <row r="1155" ht="12.75" customHeight="1" x14ac:dyDescent="0.2"/>
    <row r="1156" ht="12.75" customHeight="1" x14ac:dyDescent="0.2"/>
    <row r="1157" ht="12.75" customHeight="1" x14ac:dyDescent="0.2"/>
    <row r="1158" ht="12.75" customHeight="1" x14ac:dyDescent="0.2"/>
    <row r="1159" ht="12.75" customHeight="1" x14ac:dyDescent="0.2"/>
    <row r="1160" ht="12.75" customHeight="1" x14ac:dyDescent="0.2"/>
    <row r="1161" ht="12.75" customHeight="1" x14ac:dyDescent="0.2"/>
    <row r="1162" ht="12.75" customHeight="1" x14ac:dyDescent="0.2"/>
    <row r="1163" ht="12.75" customHeight="1" x14ac:dyDescent="0.2"/>
    <row r="1164" ht="12.75" customHeight="1" x14ac:dyDescent="0.2"/>
    <row r="1165" ht="12.75" customHeight="1" x14ac:dyDescent="0.2"/>
    <row r="1166" ht="12.75" customHeight="1" x14ac:dyDescent="0.2"/>
    <row r="1167" ht="12.75" customHeight="1" x14ac:dyDescent="0.2"/>
    <row r="1168" ht="12.75" customHeight="1" x14ac:dyDescent="0.2"/>
    <row r="1169" ht="12.75" customHeight="1" x14ac:dyDescent="0.2"/>
    <row r="1170" ht="12.75" customHeight="1" x14ac:dyDescent="0.2"/>
    <row r="1171" ht="12.75" customHeight="1" x14ac:dyDescent="0.2"/>
    <row r="1172" ht="12.75" customHeight="1" x14ac:dyDescent="0.2"/>
    <row r="1173" ht="12.75" customHeight="1" x14ac:dyDescent="0.2"/>
    <row r="1174" ht="12.75" customHeight="1" x14ac:dyDescent="0.2"/>
    <row r="1175" ht="12.75" customHeight="1" x14ac:dyDescent="0.2"/>
    <row r="1176" ht="12.75" customHeight="1" x14ac:dyDescent="0.2"/>
    <row r="1177" ht="12.75" customHeight="1" x14ac:dyDescent="0.2"/>
    <row r="1178" ht="12.75" customHeight="1" x14ac:dyDescent="0.2"/>
    <row r="1179" ht="12.75" customHeight="1" x14ac:dyDescent="0.2"/>
    <row r="1180" ht="12.75" customHeight="1" x14ac:dyDescent="0.2"/>
    <row r="1181" ht="12.75" customHeight="1" x14ac:dyDescent="0.2"/>
    <row r="1182" ht="12.75" customHeight="1" x14ac:dyDescent="0.2"/>
    <row r="1183" ht="12.75" customHeight="1" x14ac:dyDescent="0.2"/>
    <row r="1184" ht="12.75" customHeight="1" x14ac:dyDescent="0.2"/>
    <row r="1185" ht="12.75" customHeight="1" x14ac:dyDescent="0.2"/>
    <row r="1186" ht="12.75" customHeight="1" x14ac:dyDescent="0.2"/>
    <row r="1187" ht="12.75" customHeight="1" x14ac:dyDescent="0.2"/>
    <row r="1188" ht="12.75" customHeight="1" x14ac:dyDescent="0.2"/>
    <row r="1189" ht="12.75" customHeight="1" x14ac:dyDescent="0.2"/>
    <row r="1190" ht="12.75" customHeight="1" x14ac:dyDescent="0.2"/>
    <row r="1191" ht="12.75" customHeight="1" x14ac:dyDescent="0.2"/>
    <row r="1192" ht="12.75" customHeight="1" x14ac:dyDescent="0.2"/>
    <row r="1193" ht="12.75" customHeight="1" x14ac:dyDescent="0.2"/>
    <row r="1194" ht="12.75" customHeight="1" x14ac:dyDescent="0.2"/>
    <row r="1195" ht="12.75" customHeight="1" x14ac:dyDescent="0.2"/>
    <row r="1196" ht="12.75" customHeight="1" x14ac:dyDescent="0.2"/>
    <row r="1197" ht="12.75" customHeight="1" x14ac:dyDescent="0.2"/>
    <row r="1198" ht="12.75" customHeight="1" x14ac:dyDescent="0.2"/>
    <row r="1199" ht="12.75" customHeight="1" x14ac:dyDescent="0.2"/>
    <row r="1200" ht="12.75" customHeight="1" x14ac:dyDescent="0.2"/>
    <row r="1201" ht="12.75" customHeight="1" x14ac:dyDescent="0.2"/>
    <row r="1202" ht="12.75" customHeight="1" x14ac:dyDescent="0.2"/>
    <row r="1203" ht="12.75" customHeight="1" x14ac:dyDescent="0.2"/>
    <row r="1204" ht="12.75" customHeight="1" x14ac:dyDescent="0.2"/>
    <row r="1205" ht="12.75" customHeight="1" x14ac:dyDescent="0.2"/>
    <row r="1206" ht="12.75" customHeight="1" x14ac:dyDescent="0.2"/>
    <row r="1207" ht="12.75" customHeight="1" x14ac:dyDescent="0.2"/>
    <row r="1208" ht="12.75" customHeight="1" x14ac:dyDescent="0.2"/>
    <row r="1209" ht="12.75" customHeight="1" x14ac:dyDescent="0.2"/>
    <row r="1210" ht="12.75" customHeight="1" x14ac:dyDescent="0.2"/>
    <row r="1211" ht="12.75" customHeight="1" x14ac:dyDescent="0.2"/>
    <row r="1212" ht="12.75" customHeight="1" x14ac:dyDescent="0.2"/>
    <row r="1213" ht="12.75" customHeight="1" x14ac:dyDescent="0.2"/>
    <row r="1214" ht="12.75" customHeight="1" x14ac:dyDescent="0.2"/>
    <row r="1215" ht="12.75" customHeight="1" x14ac:dyDescent="0.2"/>
    <row r="1216" ht="12.75" customHeight="1" x14ac:dyDescent="0.2"/>
    <row r="1217" ht="12.75" customHeight="1" x14ac:dyDescent="0.2"/>
    <row r="1218" ht="12.75" customHeight="1" x14ac:dyDescent="0.2"/>
    <row r="1219" ht="12.75" customHeight="1" x14ac:dyDescent="0.2"/>
    <row r="1220" ht="12.75" customHeight="1" x14ac:dyDescent="0.2"/>
    <row r="1221" ht="12.75" customHeight="1" x14ac:dyDescent="0.2"/>
    <row r="1222" ht="12.75" customHeight="1" x14ac:dyDescent="0.2"/>
    <row r="1223" ht="12.75" customHeight="1" x14ac:dyDescent="0.2"/>
    <row r="1224" ht="12.75" customHeight="1" x14ac:dyDescent="0.2"/>
    <row r="1225" ht="12.75" customHeight="1" x14ac:dyDescent="0.2"/>
    <row r="1226" ht="12.75" customHeight="1" x14ac:dyDescent="0.2"/>
    <row r="1227" ht="12.75" customHeight="1" x14ac:dyDescent="0.2"/>
    <row r="1228" ht="12.75" customHeight="1" x14ac:dyDescent="0.2"/>
    <row r="1229" ht="12.75" customHeight="1" x14ac:dyDescent="0.2"/>
    <row r="1230" ht="12.75" customHeight="1" x14ac:dyDescent="0.2"/>
    <row r="1231" ht="12.75" customHeight="1" x14ac:dyDescent="0.2"/>
    <row r="1232" ht="12.75" customHeight="1" x14ac:dyDescent="0.2"/>
    <row r="1233" ht="12.75" customHeight="1" x14ac:dyDescent="0.2"/>
    <row r="1234" ht="12.75" customHeight="1" x14ac:dyDescent="0.2"/>
    <row r="1235" ht="12.75" customHeight="1" x14ac:dyDescent="0.2"/>
    <row r="1236" ht="12.75" customHeight="1" x14ac:dyDescent="0.2"/>
    <row r="1237" ht="12.75" customHeight="1" x14ac:dyDescent="0.2"/>
    <row r="1238" ht="12.75" customHeight="1" x14ac:dyDescent="0.2"/>
    <row r="1239" ht="12.75" customHeight="1" x14ac:dyDescent="0.2"/>
    <row r="1240" ht="12.75" customHeight="1" x14ac:dyDescent="0.2"/>
    <row r="1241" ht="12.75" customHeight="1" x14ac:dyDescent="0.2"/>
    <row r="1242" ht="12.75" customHeight="1" x14ac:dyDescent="0.2"/>
    <row r="1243" ht="12.75" customHeight="1" x14ac:dyDescent="0.2"/>
    <row r="1244" ht="12.75" customHeight="1" x14ac:dyDescent="0.2"/>
    <row r="1245" ht="12.75" customHeight="1" x14ac:dyDescent="0.2"/>
    <row r="1246" ht="12.75" customHeight="1" x14ac:dyDescent="0.2"/>
    <row r="1247" ht="12.75" customHeight="1" x14ac:dyDescent="0.2"/>
    <row r="1248" ht="12.75" customHeight="1" x14ac:dyDescent="0.2"/>
    <row r="1249" ht="12.75" customHeight="1" x14ac:dyDescent="0.2"/>
    <row r="1250" ht="12.75" customHeight="1" x14ac:dyDescent="0.2"/>
    <row r="1251" ht="12.75" customHeight="1" x14ac:dyDescent="0.2"/>
    <row r="1252" ht="12.75" customHeight="1" x14ac:dyDescent="0.2"/>
    <row r="1253" ht="12.75" customHeight="1" x14ac:dyDescent="0.2"/>
    <row r="1254" ht="12.75" customHeight="1" x14ac:dyDescent="0.2"/>
    <row r="1255" ht="12.75" customHeight="1" x14ac:dyDescent="0.2"/>
    <row r="1256" ht="12.75" customHeight="1" x14ac:dyDescent="0.2"/>
    <row r="1257" ht="12.75" customHeight="1" x14ac:dyDescent="0.2"/>
    <row r="1258" ht="12.75" customHeight="1" x14ac:dyDescent="0.2"/>
    <row r="1259" ht="12.75" customHeight="1" x14ac:dyDescent="0.2"/>
    <row r="1260" ht="12.75" customHeight="1" x14ac:dyDescent="0.2"/>
    <row r="1261" ht="12.75" customHeight="1" x14ac:dyDescent="0.2"/>
    <row r="1262" ht="12.75" customHeight="1" x14ac:dyDescent="0.2"/>
    <row r="1263" ht="12.75" customHeight="1" x14ac:dyDescent="0.2"/>
    <row r="1264" ht="12.75" customHeight="1" x14ac:dyDescent="0.2"/>
    <row r="1265" ht="12.75" customHeight="1" x14ac:dyDescent="0.2"/>
    <row r="1266" ht="12.75" customHeight="1" x14ac:dyDescent="0.2"/>
    <row r="1267" ht="12.75" customHeight="1" x14ac:dyDescent="0.2"/>
    <row r="1268" ht="12.75" customHeight="1" x14ac:dyDescent="0.2"/>
    <row r="1269" ht="12.75" customHeight="1" x14ac:dyDescent="0.2"/>
    <row r="1270" ht="12.75" customHeight="1" x14ac:dyDescent="0.2"/>
    <row r="1271" ht="12.75" customHeight="1" x14ac:dyDescent="0.2"/>
    <row r="1272" ht="12.75" customHeight="1" x14ac:dyDescent="0.2"/>
    <row r="1273" ht="12.75" customHeight="1" x14ac:dyDescent="0.2"/>
    <row r="1274" ht="12.75" customHeight="1" x14ac:dyDescent="0.2"/>
    <row r="1275" ht="12.75" customHeight="1" x14ac:dyDescent="0.2"/>
    <row r="1276" ht="12.75" customHeight="1" x14ac:dyDescent="0.2"/>
    <row r="1277" ht="12.75" customHeight="1" x14ac:dyDescent="0.2"/>
    <row r="1278" ht="12.75" customHeight="1" x14ac:dyDescent="0.2"/>
    <row r="1279" ht="12.75" customHeight="1" x14ac:dyDescent="0.2"/>
    <row r="1280" ht="12.75" customHeight="1" x14ac:dyDescent="0.2"/>
    <row r="1281" ht="12.75" customHeight="1" x14ac:dyDescent="0.2"/>
    <row r="1282" ht="12.75" customHeight="1" x14ac:dyDescent="0.2"/>
    <row r="1283" ht="12.75" customHeight="1" x14ac:dyDescent="0.2"/>
    <row r="1284" ht="12.75" customHeight="1" x14ac:dyDescent="0.2"/>
    <row r="1285" ht="12.75" customHeight="1" x14ac:dyDescent="0.2"/>
    <row r="1286" ht="12.75" customHeight="1" x14ac:dyDescent="0.2"/>
    <row r="1287" ht="12.75" customHeight="1" x14ac:dyDescent="0.2"/>
    <row r="1288" ht="12.75" customHeight="1" x14ac:dyDescent="0.2"/>
    <row r="1289" ht="12.75" customHeight="1" x14ac:dyDescent="0.2"/>
    <row r="1290" ht="12.75" customHeight="1" x14ac:dyDescent="0.2"/>
    <row r="1291" ht="12.75" customHeight="1" x14ac:dyDescent="0.2"/>
    <row r="1292" ht="12.75" customHeight="1" x14ac:dyDescent="0.2"/>
    <row r="1293" ht="12.75" customHeight="1" x14ac:dyDescent="0.2"/>
    <row r="1294" ht="12.75" customHeight="1" x14ac:dyDescent="0.2"/>
    <row r="1295" ht="12.75" customHeight="1" x14ac:dyDescent="0.2"/>
    <row r="1296" ht="12.75" customHeight="1" x14ac:dyDescent="0.2"/>
    <row r="1297" ht="12.75" customHeight="1" x14ac:dyDescent="0.2"/>
    <row r="1298" ht="12.75" customHeight="1" x14ac:dyDescent="0.2"/>
    <row r="1299" ht="12.75" customHeight="1" x14ac:dyDescent="0.2"/>
    <row r="1300" ht="12.75" customHeight="1" x14ac:dyDescent="0.2"/>
    <row r="1301" ht="12.75" customHeight="1" x14ac:dyDescent="0.2"/>
    <row r="1302" ht="12.75" customHeight="1" x14ac:dyDescent="0.2"/>
    <row r="1303" ht="12.75" customHeight="1" x14ac:dyDescent="0.2"/>
    <row r="1304" ht="12.75" customHeight="1" x14ac:dyDescent="0.2"/>
    <row r="1305" ht="12.75" customHeight="1" x14ac:dyDescent="0.2"/>
    <row r="1306" ht="12.75" customHeight="1" x14ac:dyDescent="0.2"/>
    <row r="1307" ht="12.75" customHeight="1" x14ac:dyDescent="0.2"/>
    <row r="1308" ht="12.75" customHeight="1" x14ac:dyDescent="0.2"/>
    <row r="1309" ht="12.75" customHeight="1" x14ac:dyDescent="0.2"/>
    <row r="1310" ht="12.75" customHeight="1" x14ac:dyDescent="0.2"/>
    <row r="1311" ht="12.75" customHeight="1" x14ac:dyDescent="0.2"/>
    <row r="1312" ht="12.75" customHeight="1" x14ac:dyDescent="0.2"/>
    <row r="1313" ht="12.75" customHeight="1" x14ac:dyDescent="0.2"/>
    <row r="1314" ht="12.75" customHeight="1" x14ac:dyDescent="0.2"/>
    <row r="1315" ht="12.75" customHeight="1" x14ac:dyDescent="0.2"/>
    <row r="1316" ht="12.75" customHeight="1" x14ac:dyDescent="0.2"/>
    <row r="1317" ht="12.75" customHeight="1" x14ac:dyDescent="0.2"/>
    <row r="1318" ht="12.75" customHeight="1" x14ac:dyDescent="0.2"/>
    <row r="1319" ht="12.75" customHeight="1" x14ac:dyDescent="0.2"/>
    <row r="1320" ht="12.75" customHeight="1" x14ac:dyDescent="0.2"/>
    <row r="1321" ht="12.75" customHeight="1" x14ac:dyDescent="0.2"/>
    <row r="1322" ht="12.75" customHeight="1" x14ac:dyDescent="0.2"/>
    <row r="1323" ht="12.75" customHeight="1" x14ac:dyDescent="0.2"/>
    <row r="1324" ht="12.75" customHeight="1" x14ac:dyDescent="0.2"/>
    <row r="1325" ht="12.75" customHeight="1" x14ac:dyDescent="0.2"/>
    <row r="1326" ht="12.75" customHeight="1" x14ac:dyDescent="0.2"/>
    <row r="1327" ht="12.75" customHeight="1" x14ac:dyDescent="0.2"/>
    <row r="1328" ht="12.75" customHeight="1" x14ac:dyDescent="0.2"/>
    <row r="1329" ht="12.75" customHeight="1" x14ac:dyDescent="0.2"/>
    <row r="1330" ht="12.75" customHeight="1" x14ac:dyDescent="0.2"/>
    <row r="1331" ht="12.75" customHeight="1" x14ac:dyDescent="0.2"/>
    <row r="1332" ht="12.75" customHeight="1" x14ac:dyDescent="0.2"/>
    <row r="1333" ht="12.75" customHeight="1" x14ac:dyDescent="0.2"/>
    <row r="1334" ht="12.75" customHeight="1" x14ac:dyDescent="0.2"/>
    <row r="1335" ht="12.75" customHeight="1" x14ac:dyDescent="0.2"/>
    <row r="1336" ht="12.75" customHeight="1" x14ac:dyDescent="0.2"/>
    <row r="1337" ht="12.75" customHeight="1" x14ac:dyDescent="0.2"/>
    <row r="1338" ht="12.75" customHeight="1" x14ac:dyDescent="0.2"/>
    <row r="1339" ht="12.75" customHeight="1" x14ac:dyDescent="0.2"/>
    <row r="1340" ht="12.75" customHeight="1" x14ac:dyDescent="0.2"/>
    <row r="1341" ht="12.75" customHeight="1" x14ac:dyDescent="0.2"/>
    <row r="1342" ht="12.75" customHeight="1" x14ac:dyDescent="0.2"/>
    <row r="1343" ht="12.75" customHeight="1" x14ac:dyDescent="0.2"/>
    <row r="1344" ht="12.75" customHeight="1" x14ac:dyDescent="0.2"/>
    <row r="1345" ht="12.75" customHeight="1" x14ac:dyDescent="0.2"/>
    <row r="1346" ht="12.75" customHeight="1" x14ac:dyDescent="0.2"/>
    <row r="1347" ht="12.75" customHeight="1" x14ac:dyDescent="0.2"/>
    <row r="1348" ht="12.75" customHeight="1" x14ac:dyDescent="0.2"/>
    <row r="1349" ht="12.75" customHeight="1" x14ac:dyDescent="0.2"/>
    <row r="1350" ht="12.75" customHeight="1" x14ac:dyDescent="0.2"/>
    <row r="1351" ht="12.75" customHeight="1" x14ac:dyDescent="0.2"/>
    <row r="1352" ht="12.75" customHeight="1" x14ac:dyDescent="0.2"/>
    <row r="1353" ht="12.75" customHeight="1" x14ac:dyDescent="0.2"/>
    <row r="1354" ht="12.75" customHeight="1" x14ac:dyDescent="0.2"/>
    <row r="1355" ht="12.75" customHeight="1" x14ac:dyDescent="0.2"/>
    <row r="1356" ht="12.75" customHeight="1" x14ac:dyDescent="0.2"/>
    <row r="1357" ht="12.75" customHeight="1" x14ac:dyDescent="0.2"/>
    <row r="1358" ht="12.75" customHeight="1" x14ac:dyDescent="0.2"/>
    <row r="1359" ht="12.75" customHeight="1" x14ac:dyDescent="0.2"/>
    <row r="1360" ht="12.75" customHeight="1" x14ac:dyDescent="0.2"/>
    <row r="1361" ht="12.75" customHeight="1" x14ac:dyDescent="0.2"/>
    <row r="1362" ht="12.75" customHeight="1" x14ac:dyDescent="0.2"/>
    <row r="1363" ht="12.75" customHeight="1" x14ac:dyDescent="0.2"/>
    <row r="1364" ht="12.75" customHeight="1" x14ac:dyDescent="0.2"/>
    <row r="1365" ht="12.75" customHeight="1" x14ac:dyDescent="0.2"/>
    <row r="1366" ht="12.75" customHeight="1" x14ac:dyDescent="0.2"/>
    <row r="1367" ht="12.75" customHeight="1" x14ac:dyDescent="0.2"/>
    <row r="1368" ht="12.75" customHeight="1" x14ac:dyDescent="0.2"/>
    <row r="1369" ht="12.75" customHeight="1" x14ac:dyDescent="0.2"/>
    <row r="1370" ht="12.75" customHeight="1" x14ac:dyDescent="0.2"/>
    <row r="1371" ht="12.75" customHeight="1" x14ac:dyDescent="0.2"/>
    <row r="1372" ht="12.75" customHeight="1" x14ac:dyDescent="0.2"/>
    <row r="1373" ht="12.75" customHeight="1" x14ac:dyDescent="0.2"/>
    <row r="1374" ht="12.75" customHeight="1" x14ac:dyDescent="0.2"/>
    <row r="1375" ht="12.75" customHeight="1" x14ac:dyDescent="0.2"/>
    <row r="1376" ht="12.75" customHeight="1" x14ac:dyDescent="0.2"/>
    <row r="1377" ht="12.75" customHeight="1" x14ac:dyDescent="0.2"/>
    <row r="1378" ht="12.75" customHeight="1" x14ac:dyDescent="0.2"/>
    <row r="1379" ht="12.75" customHeight="1" x14ac:dyDescent="0.2"/>
    <row r="1380" ht="12.75" customHeight="1" x14ac:dyDescent="0.2"/>
    <row r="1381" ht="12.75" customHeight="1" x14ac:dyDescent="0.2"/>
    <row r="1382" ht="12.75" customHeight="1" x14ac:dyDescent="0.2"/>
    <row r="1383" ht="12.75" customHeight="1" x14ac:dyDescent="0.2"/>
    <row r="1384" ht="12.75" customHeight="1" x14ac:dyDescent="0.2"/>
    <row r="1385" ht="12.75" customHeight="1" x14ac:dyDescent="0.2"/>
    <row r="1386" ht="12.75" customHeight="1" x14ac:dyDescent="0.2"/>
    <row r="1387" ht="12.75" customHeight="1" x14ac:dyDescent="0.2"/>
    <row r="1388" ht="12.75" customHeight="1" x14ac:dyDescent="0.2"/>
    <row r="1389" ht="12.75" customHeight="1" x14ac:dyDescent="0.2"/>
    <row r="1390" ht="12.75" customHeight="1" x14ac:dyDescent="0.2"/>
    <row r="1391" ht="12.75" customHeight="1" x14ac:dyDescent="0.2"/>
    <row r="1392" ht="12.75" customHeight="1" x14ac:dyDescent="0.2"/>
    <row r="1393" ht="12.75" customHeight="1" x14ac:dyDescent="0.2"/>
    <row r="1394" ht="12.75" customHeight="1" x14ac:dyDescent="0.2"/>
    <row r="1395" ht="12.75" customHeight="1" x14ac:dyDescent="0.2"/>
    <row r="1396" ht="12.75" customHeight="1" x14ac:dyDescent="0.2"/>
    <row r="1397" ht="12.75" customHeight="1" x14ac:dyDescent="0.2"/>
    <row r="1398" ht="12.75" customHeight="1" x14ac:dyDescent="0.2"/>
    <row r="1399" ht="12.75" customHeight="1" x14ac:dyDescent="0.2"/>
    <row r="1400" ht="12.75" customHeight="1" x14ac:dyDescent="0.2"/>
    <row r="1401" ht="12.75" customHeight="1" x14ac:dyDescent="0.2"/>
    <row r="1402" ht="12.75" customHeight="1" x14ac:dyDescent="0.2"/>
    <row r="1403" ht="12.75" customHeight="1" x14ac:dyDescent="0.2"/>
    <row r="1404" ht="12.75" customHeight="1" x14ac:dyDescent="0.2"/>
    <row r="1405" ht="12.75" customHeight="1" x14ac:dyDescent="0.2"/>
    <row r="1406" ht="12.75" customHeight="1" x14ac:dyDescent="0.2"/>
    <row r="1407" ht="12.75" customHeight="1" x14ac:dyDescent="0.2"/>
    <row r="1408" ht="12.75" customHeight="1" x14ac:dyDescent="0.2"/>
    <row r="1409" ht="12.75" customHeight="1" x14ac:dyDescent="0.2"/>
    <row r="1410" ht="12.75" customHeight="1" x14ac:dyDescent="0.2"/>
    <row r="1411" ht="12.75" customHeight="1" x14ac:dyDescent="0.2"/>
    <row r="1412" ht="12.75" customHeight="1" x14ac:dyDescent="0.2"/>
    <row r="1413" ht="12.75" customHeight="1" x14ac:dyDescent="0.2"/>
    <row r="1414" ht="12.75" customHeight="1" x14ac:dyDescent="0.2"/>
    <row r="1415" ht="12.75" customHeight="1" x14ac:dyDescent="0.2"/>
    <row r="1416" ht="12.75" customHeight="1" x14ac:dyDescent="0.2"/>
    <row r="1417" ht="12.75" customHeight="1" x14ac:dyDescent="0.2"/>
    <row r="1418" ht="12.75" customHeight="1" x14ac:dyDescent="0.2"/>
    <row r="1419" ht="12.75" customHeight="1" x14ac:dyDescent="0.2"/>
    <row r="1420" ht="12.75" customHeight="1" x14ac:dyDescent="0.2"/>
    <row r="1421" ht="12.75" customHeight="1" x14ac:dyDescent="0.2"/>
    <row r="1422" ht="12.75" customHeight="1" x14ac:dyDescent="0.2"/>
    <row r="1423" ht="12.75" customHeight="1" x14ac:dyDescent="0.2"/>
    <row r="1424" ht="12.75" customHeight="1" x14ac:dyDescent="0.2"/>
    <row r="1425" ht="12.75" customHeight="1" x14ac:dyDescent="0.2"/>
    <row r="1426" ht="12.75" customHeight="1" x14ac:dyDescent="0.2"/>
    <row r="1427" ht="12.75" customHeight="1" x14ac:dyDescent="0.2"/>
    <row r="1428" ht="12.75" customHeight="1" x14ac:dyDescent="0.2"/>
    <row r="1429" ht="12.75" customHeight="1" x14ac:dyDescent="0.2"/>
    <row r="1430" ht="12.75" customHeight="1" x14ac:dyDescent="0.2"/>
    <row r="1431" ht="12.75" customHeight="1" x14ac:dyDescent="0.2"/>
    <row r="1432" ht="12.75" customHeight="1" x14ac:dyDescent="0.2"/>
    <row r="1433" ht="12.75" customHeight="1" x14ac:dyDescent="0.2"/>
    <row r="1434" ht="12.75" customHeight="1" x14ac:dyDescent="0.2"/>
    <row r="1435" ht="12.75" customHeight="1" x14ac:dyDescent="0.2"/>
    <row r="1436" ht="12.75" customHeight="1" x14ac:dyDescent="0.2"/>
    <row r="1437" ht="12.75" customHeight="1" x14ac:dyDescent="0.2"/>
    <row r="1438" ht="12.75" customHeight="1" x14ac:dyDescent="0.2"/>
    <row r="1439" ht="12.75" customHeight="1" x14ac:dyDescent="0.2"/>
    <row r="1440" ht="12.75" customHeight="1" x14ac:dyDescent="0.2"/>
    <row r="1441" ht="12.75" customHeight="1" x14ac:dyDescent="0.2"/>
    <row r="1442" ht="12.75" customHeight="1" x14ac:dyDescent="0.2"/>
    <row r="1443" ht="12.75" customHeight="1" x14ac:dyDescent="0.2"/>
    <row r="1444" ht="12.75" customHeight="1" x14ac:dyDescent="0.2"/>
    <row r="1445" ht="12.75" customHeight="1" x14ac:dyDescent="0.2"/>
    <row r="1446" ht="12.75" customHeight="1" x14ac:dyDescent="0.2"/>
    <row r="1447" ht="12.75" customHeight="1" x14ac:dyDescent="0.2"/>
    <row r="1448" ht="12.75" customHeight="1" x14ac:dyDescent="0.2"/>
    <row r="1449" ht="12.75" customHeight="1" x14ac:dyDescent="0.2"/>
    <row r="1450" ht="12.75" customHeight="1" x14ac:dyDescent="0.2"/>
    <row r="1451" ht="12.75" customHeight="1" x14ac:dyDescent="0.2"/>
    <row r="1452" ht="12.75" customHeight="1" x14ac:dyDescent="0.2"/>
    <row r="1453" ht="12.75" customHeight="1" x14ac:dyDescent="0.2"/>
    <row r="1454" ht="12.75" customHeight="1" x14ac:dyDescent="0.2"/>
    <row r="1455" ht="12.75" customHeight="1" x14ac:dyDescent="0.2"/>
    <row r="1456" ht="12.75" customHeight="1" x14ac:dyDescent="0.2"/>
    <row r="1457" ht="12.75" customHeight="1" x14ac:dyDescent="0.2"/>
    <row r="1458" ht="12.75" customHeight="1" x14ac:dyDescent="0.2"/>
    <row r="1459" ht="12.75" customHeight="1" x14ac:dyDescent="0.2"/>
    <row r="1460" ht="12.75" customHeight="1" x14ac:dyDescent="0.2"/>
    <row r="1461" ht="12.75" customHeight="1" x14ac:dyDescent="0.2"/>
    <row r="1462" ht="12.75" customHeight="1" x14ac:dyDescent="0.2"/>
    <row r="1463" ht="12.75" customHeight="1" x14ac:dyDescent="0.2"/>
    <row r="1464" ht="12.75" customHeight="1" x14ac:dyDescent="0.2"/>
    <row r="1465" ht="12.75" customHeight="1" x14ac:dyDescent="0.2"/>
    <row r="1466" ht="12.75" customHeight="1" x14ac:dyDescent="0.2"/>
    <row r="1467" ht="12.75" customHeight="1" x14ac:dyDescent="0.2"/>
    <row r="1468" ht="12.75" customHeight="1" x14ac:dyDescent="0.2"/>
    <row r="1469" ht="12.75" customHeight="1" x14ac:dyDescent="0.2"/>
    <row r="1470" ht="12.75" customHeight="1" x14ac:dyDescent="0.2"/>
    <row r="1471" ht="12.75" customHeight="1" x14ac:dyDescent="0.2"/>
    <row r="1472" ht="12.75" customHeight="1" x14ac:dyDescent="0.2"/>
    <row r="1473" ht="12.75" customHeight="1" x14ac:dyDescent="0.2"/>
    <row r="1474" ht="12.75" customHeight="1" x14ac:dyDescent="0.2"/>
    <row r="1475" ht="12.75" customHeight="1" x14ac:dyDescent="0.2"/>
    <row r="1476" ht="12.75" customHeight="1" x14ac:dyDescent="0.2"/>
    <row r="1477" ht="12.75" customHeight="1" x14ac:dyDescent="0.2"/>
    <row r="1478" ht="12.75" customHeight="1" x14ac:dyDescent="0.2"/>
    <row r="1479" ht="12.75" customHeight="1" x14ac:dyDescent="0.2"/>
    <row r="1480" ht="12.75" customHeight="1" x14ac:dyDescent="0.2"/>
    <row r="1481" ht="12.75" customHeight="1" x14ac:dyDescent="0.2"/>
    <row r="1482" ht="12.75" customHeight="1" x14ac:dyDescent="0.2"/>
    <row r="1483" ht="12.75" customHeight="1" x14ac:dyDescent="0.2"/>
    <row r="1484" ht="12.75" customHeight="1" x14ac:dyDescent="0.2"/>
    <row r="1485" ht="12.75" customHeight="1" x14ac:dyDescent="0.2"/>
    <row r="1486" ht="12.75" customHeight="1" x14ac:dyDescent="0.2"/>
    <row r="1487" ht="12.75" customHeight="1" x14ac:dyDescent="0.2"/>
    <row r="1488" ht="12.75" customHeight="1" x14ac:dyDescent="0.2"/>
    <row r="1489" ht="12.75" customHeight="1" x14ac:dyDescent="0.2"/>
    <row r="1490" ht="12.75" customHeight="1" x14ac:dyDescent="0.2"/>
    <row r="1491" ht="12.75" customHeight="1" x14ac:dyDescent="0.2"/>
    <row r="1492" ht="12.75" customHeight="1" x14ac:dyDescent="0.2"/>
    <row r="1493" ht="12.75" customHeight="1" x14ac:dyDescent="0.2"/>
    <row r="1494" ht="12.75" customHeight="1" x14ac:dyDescent="0.2"/>
    <row r="1495" ht="12.75" customHeight="1" x14ac:dyDescent="0.2"/>
    <row r="1496" ht="12.75" customHeight="1" x14ac:dyDescent="0.2"/>
    <row r="1497" ht="12.75" customHeight="1" x14ac:dyDescent="0.2"/>
    <row r="1498" ht="12.75" customHeight="1" x14ac:dyDescent="0.2"/>
    <row r="1499" ht="12.75" customHeight="1" x14ac:dyDescent="0.2"/>
    <row r="1500" ht="12.75" customHeight="1" x14ac:dyDescent="0.2"/>
    <row r="1501" ht="12.75" customHeight="1" x14ac:dyDescent="0.2"/>
    <row r="1502" ht="12.75" customHeight="1" x14ac:dyDescent="0.2"/>
    <row r="1503" ht="12.75" customHeight="1" x14ac:dyDescent="0.2"/>
    <row r="1504" ht="12.75" customHeight="1" x14ac:dyDescent="0.2"/>
    <row r="1505" ht="12.75" customHeight="1" x14ac:dyDescent="0.2"/>
    <row r="1506" ht="12.75" customHeight="1" x14ac:dyDescent="0.2"/>
    <row r="1507" ht="12.75" customHeight="1" x14ac:dyDescent="0.2"/>
    <row r="1508" ht="12.75" customHeight="1" x14ac:dyDescent="0.2"/>
    <row r="1509" ht="12.75" customHeight="1" x14ac:dyDescent="0.2"/>
    <row r="1510" ht="12.75" customHeight="1" x14ac:dyDescent="0.2"/>
    <row r="1511" ht="12.75" customHeight="1" x14ac:dyDescent="0.2"/>
    <row r="1512" ht="12.75" customHeight="1" x14ac:dyDescent="0.2"/>
    <row r="1513" ht="12.75" customHeight="1" x14ac:dyDescent="0.2"/>
    <row r="1514" ht="12.75" customHeight="1" x14ac:dyDescent="0.2"/>
    <row r="1515" ht="12.75" customHeight="1" x14ac:dyDescent="0.2"/>
    <row r="1516" ht="12.75" customHeight="1" x14ac:dyDescent="0.2"/>
    <row r="1517" ht="12.75" customHeight="1" x14ac:dyDescent="0.2"/>
    <row r="1518" ht="12.75" customHeight="1" x14ac:dyDescent="0.2"/>
    <row r="1519" ht="12.75" customHeight="1" x14ac:dyDescent="0.2"/>
    <row r="1520" ht="12.75" customHeight="1" x14ac:dyDescent="0.2"/>
    <row r="1521" ht="12.75" customHeight="1" x14ac:dyDescent="0.2"/>
    <row r="1522" ht="12.75" customHeight="1" x14ac:dyDescent="0.2"/>
    <row r="1523" ht="12.75" customHeight="1" x14ac:dyDescent="0.2"/>
    <row r="1524" ht="12.75" customHeight="1" x14ac:dyDescent="0.2"/>
    <row r="1525" ht="12.75" customHeight="1" x14ac:dyDescent="0.2"/>
    <row r="1526" ht="12.75" customHeight="1" x14ac:dyDescent="0.2"/>
    <row r="1527" ht="12.75" customHeight="1" x14ac:dyDescent="0.2"/>
    <row r="1528" ht="12.75" customHeight="1" x14ac:dyDescent="0.2"/>
    <row r="1529" ht="12.75" customHeight="1" x14ac:dyDescent="0.2"/>
    <row r="1530" ht="12.75" customHeight="1" x14ac:dyDescent="0.2"/>
    <row r="1531" ht="12.75" customHeight="1" x14ac:dyDescent="0.2"/>
    <row r="1532" ht="12.75" customHeight="1" x14ac:dyDescent="0.2"/>
    <row r="1533" ht="12.75" customHeight="1" x14ac:dyDescent="0.2"/>
    <row r="1534" ht="12.75" customHeight="1" x14ac:dyDescent="0.2"/>
    <row r="1535" ht="12.75" customHeight="1" x14ac:dyDescent="0.2"/>
    <row r="1536" ht="12.75" customHeight="1" x14ac:dyDescent="0.2"/>
    <row r="1537" ht="12.75" customHeight="1" x14ac:dyDescent="0.2"/>
    <row r="1538" ht="12.75" customHeight="1" x14ac:dyDescent="0.2"/>
    <row r="1539" ht="12.75" customHeight="1" x14ac:dyDescent="0.2"/>
    <row r="1540" ht="12.75" customHeight="1" x14ac:dyDescent="0.2"/>
    <row r="1541" ht="12.75" customHeight="1" x14ac:dyDescent="0.2"/>
    <row r="1542" ht="12.75" customHeight="1" x14ac:dyDescent="0.2"/>
    <row r="1543" ht="12.75" customHeight="1" x14ac:dyDescent="0.2"/>
    <row r="1544" ht="12.75" customHeight="1" x14ac:dyDescent="0.2"/>
    <row r="1545" ht="12.75" customHeight="1" x14ac:dyDescent="0.2"/>
    <row r="1546" ht="12.75" customHeight="1" x14ac:dyDescent="0.2"/>
    <row r="1547" ht="12.75" customHeight="1" x14ac:dyDescent="0.2"/>
    <row r="1548" ht="12.75" customHeight="1" x14ac:dyDescent="0.2"/>
    <row r="1549" ht="12.75" customHeight="1" x14ac:dyDescent="0.2"/>
    <row r="1550" ht="12.75" customHeight="1" x14ac:dyDescent="0.2"/>
    <row r="1551" ht="12.75" customHeight="1" x14ac:dyDescent="0.2"/>
    <row r="1552" ht="12.75" customHeight="1" x14ac:dyDescent="0.2"/>
    <row r="1553" ht="12.75" customHeight="1" x14ac:dyDescent="0.2"/>
    <row r="1554" ht="12.75" customHeight="1" x14ac:dyDescent="0.2"/>
    <row r="1555" ht="12.75" customHeight="1" x14ac:dyDescent="0.2"/>
    <row r="1556" ht="12.75" customHeight="1" x14ac:dyDescent="0.2"/>
    <row r="1557" ht="12.75" customHeight="1" x14ac:dyDescent="0.2"/>
    <row r="1558" ht="12.75" customHeight="1" x14ac:dyDescent="0.2"/>
    <row r="1559" ht="12.75" customHeight="1" x14ac:dyDescent="0.2"/>
    <row r="1560" ht="12.75" customHeight="1" x14ac:dyDescent="0.2"/>
    <row r="1561" ht="12.75" customHeight="1" x14ac:dyDescent="0.2"/>
    <row r="1562" ht="12.75" customHeight="1" x14ac:dyDescent="0.2"/>
    <row r="1563" ht="12.75" customHeight="1" x14ac:dyDescent="0.2"/>
    <row r="1564" ht="12.75" customHeight="1" x14ac:dyDescent="0.2"/>
    <row r="1565" ht="12.75" customHeight="1" x14ac:dyDescent="0.2"/>
    <row r="1566" ht="12.75" customHeight="1" x14ac:dyDescent="0.2"/>
    <row r="1567" ht="12.75" customHeight="1" x14ac:dyDescent="0.2"/>
    <row r="1568" ht="12.75" customHeight="1" x14ac:dyDescent="0.2"/>
    <row r="1569" ht="12.75" customHeight="1" x14ac:dyDescent="0.2"/>
    <row r="1570" ht="12.75" customHeight="1" x14ac:dyDescent="0.2"/>
    <row r="1571" ht="12.75" customHeight="1" x14ac:dyDescent="0.2"/>
    <row r="1572" ht="12.75" customHeight="1" x14ac:dyDescent="0.2"/>
    <row r="1573" ht="12.75" customHeight="1" x14ac:dyDescent="0.2"/>
    <row r="1574" ht="12.75" customHeight="1" x14ac:dyDescent="0.2"/>
    <row r="1575" ht="12.75" customHeight="1" x14ac:dyDescent="0.2"/>
    <row r="1576" ht="12.75" customHeight="1" x14ac:dyDescent="0.2"/>
    <row r="1577" ht="12.75" customHeight="1" x14ac:dyDescent="0.2"/>
    <row r="1578" ht="12.75" customHeight="1" x14ac:dyDescent="0.2"/>
    <row r="1579" ht="12.75" customHeight="1" x14ac:dyDescent="0.2"/>
    <row r="1580" ht="12.75" customHeight="1" x14ac:dyDescent="0.2"/>
    <row r="1581" ht="12.75" customHeight="1" x14ac:dyDescent="0.2"/>
    <row r="1582" ht="12.75" customHeight="1" x14ac:dyDescent="0.2"/>
    <row r="1583" ht="12.75" customHeight="1" x14ac:dyDescent="0.2"/>
    <row r="1584" ht="12.75" customHeight="1" x14ac:dyDescent="0.2"/>
    <row r="1585" ht="12.75" customHeight="1" x14ac:dyDescent="0.2"/>
    <row r="1586" ht="12.75" customHeight="1" x14ac:dyDescent="0.2"/>
    <row r="1587" ht="12.75" customHeight="1" x14ac:dyDescent="0.2"/>
    <row r="1588" ht="12.75" customHeight="1" x14ac:dyDescent="0.2"/>
    <row r="1589" ht="12.75" customHeight="1" x14ac:dyDescent="0.2"/>
    <row r="1590" ht="12.75" customHeight="1" x14ac:dyDescent="0.2"/>
    <row r="1591" ht="12.75" customHeight="1" x14ac:dyDescent="0.2"/>
    <row r="1592" ht="12.75" customHeight="1" x14ac:dyDescent="0.2"/>
    <row r="1593" ht="12.75" customHeight="1" x14ac:dyDescent="0.2"/>
    <row r="1594" ht="12.75" customHeight="1" x14ac:dyDescent="0.2"/>
    <row r="1595" ht="12.75" customHeight="1" x14ac:dyDescent="0.2"/>
    <row r="1596" ht="12.75" customHeight="1" x14ac:dyDescent="0.2"/>
    <row r="1597" ht="12.75" customHeight="1" x14ac:dyDescent="0.2"/>
    <row r="1598" ht="12.75" customHeight="1" x14ac:dyDescent="0.2"/>
    <row r="1599" ht="12.75" customHeight="1" x14ac:dyDescent="0.2"/>
    <row r="1600" ht="12.75" customHeight="1" x14ac:dyDescent="0.2"/>
    <row r="1601" ht="12.75" customHeight="1" x14ac:dyDescent="0.2"/>
    <row r="1602" ht="12.75" customHeight="1" x14ac:dyDescent="0.2"/>
    <row r="1603" ht="12.75" customHeight="1" x14ac:dyDescent="0.2"/>
    <row r="1604" ht="12.75" customHeight="1" x14ac:dyDescent="0.2"/>
    <row r="1605" ht="12.75" customHeight="1" x14ac:dyDescent="0.2"/>
    <row r="1606" ht="12.75" customHeight="1" x14ac:dyDescent="0.2"/>
    <row r="1607" ht="12.75" customHeight="1" x14ac:dyDescent="0.2"/>
    <row r="1608" ht="12.75" customHeight="1" x14ac:dyDescent="0.2"/>
    <row r="1609" ht="12.75" customHeight="1" x14ac:dyDescent="0.2"/>
    <row r="1610" ht="12.75" customHeight="1" x14ac:dyDescent="0.2"/>
    <row r="1611" ht="12.75" customHeight="1" x14ac:dyDescent="0.2"/>
    <row r="1612" ht="12.75" customHeight="1" x14ac:dyDescent="0.2"/>
    <row r="1613" ht="12.75" customHeight="1" x14ac:dyDescent="0.2"/>
    <row r="1614" ht="12.75" customHeight="1" x14ac:dyDescent="0.2"/>
    <row r="1615" ht="12.75" customHeight="1" x14ac:dyDescent="0.2"/>
    <row r="1616" ht="12.75" customHeight="1" x14ac:dyDescent="0.2"/>
    <row r="1617" ht="12.75" customHeight="1" x14ac:dyDescent="0.2"/>
    <row r="1618" ht="12.75" customHeight="1" x14ac:dyDescent="0.2"/>
    <row r="1619" ht="12.75" customHeight="1" x14ac:dyDescent="0.2"/>
    <row r="1620" ht="12.75" customHeight="1" x14ac:dyDescent="0.2"/>
    <row r="1621" ht="12.75" customHeight="1" x14ac:dyDescent="0.2"/>
    <row r="1622" ht="12.75" customHeight="1" x14ac:dyDescent="0.2"/>
    <row r="1623" ht="12.75" customHeight="1" x14ac:dyDescent="0.2"/>
    <row r="1624" ht="12.75" customHeight="1" x14ac:dyDescent="0.2"/>
    <row r="1625" ht="12.75" customHeight="1" x14ac:dyDescent="0.2"/>
    <row r="1626" ht="12.75" customHeight="1" x14ac:dyDescent="0.2"/>
    <row r="1627" ht="12.75" customHeight="1" x14ac:dyDescent="0.2"/>
    <row r="1628" ht="12.75" customHeight="1" x14ac:dyDescent="0.2"/>
    <row r="1629" ht="12.75" customHeight="1" x14ac:dyDescent="0.2"/>
    <row r="1630" ht="12.75" customHeight="1" x14ac:dyDescent="0.2"/>
    <row r="1631" ht="12.75" customHeight="1" x14ac:dyDescent="0.2"/>
    <row r="1632" ht="12.75" customHeight="1" x14ac:dyDescent="0.2"/>
    <row r="1633" ht="12.75" customHeight="1" x14ac:dyDescent="0.2"/>
    <row r="1634" ht="12.75" customHeight="1" x14ac:dyDescent="0.2"/>
    <row r="1635" ht="12.75" customHeight="1" x14ac:dyDescent="0.2"/>
    <row r="1636" ht="12.75" customHeight="1" x14ac:dyDescent="0.2"/>
    <row r="1637" ht="12.75" customHeight="1" x14ac:dyDescent="0.2"/>
    <row r="1638" ht="12.75" customHeight="1" x14ac:dyDescent="0.2"/>
    <row r="1639" ht="12.75" customHeight="1" x14ac:dyDescent="0.2"/>
    <row r="1640" ht="12.75" customHeight="1" x14ac:dyDescent="0.2"/>
    <row r="1641" ht="12.75" customHeight="1" x14ac:dyDescent="0.2"/>
    <row r="1642" ht="12.75" customHeight="1" x14ac:dyDescent="0.2"/>
    <row r="1643" ht="12.75" customHeight="1" x14ac:dyDescent="0.2"/>
    <row r="1644" ht="12.75" customHeight="1" x14ac:dyDescent="0.2"/>
    <row r="1645" ht="12.75" customHeight="1" x14ac:dyDescent="0.2"/>
    <row r="1646" ht="12.75" customHeight="1" x14ac:dyDescent="0.2"/>
    <row r="1647" ht="12.75" customHeight="1" x14ac:dyDescent="0.2"/>
    <row r="1648" ht="12.75" customHeight="1" x14ac:dyDescent="0.2"/>
    <row r="1649" ht="12.75" customHeight="1" x14ac:dyDescent="0.2"/>
    <row r="1650" ht="12.75" customHeight="1" x14ac:dyDescent="0.2"/>
    <row r="1651" ht="12.75" customHeight="1" x14ac:dyDescent="0.2"/>
    <row r="1652" ht="12.75" customHeight="1" x14ac:dyDescent="0.2"/>
    <row r="1653" ht="12.75" customHeight="1" x14ac:dyDescent="0.2"/>
    <row r="1654" ht="12.75" customHeight="1" x14ac:dyDescent="0.2"/>
    <row r="1655" ht="12.75" customHeight="1" x14ac:dyDescent="0.2"/>
    <row r="1656" ht="12.75" customHeight="1" x14ac:dyDescent="0.2"/>
    <row r="1657" ht="12.75" customHeight="1" x14ac:dyDescent="0.2"/>
    <row r="1658" ht="12.75" customHeight="1" x14ac:dyDescent="0.2"/>
    <row r="1659" ht="12.75" customHeight="1" x14ac:dyDescent="0.2"/>
    <row r="1660" ht="12.75" customHeight="1" x14ac:dyDescent="0.2"/>
    <row r="1661" ht="12.75" customHeight="1" x14ac:dyDescent="0.2"/>
    <row r="1662" ht="12.75" customHeight="1" x14ac:dyDescent="0.2"/>
    <row r="1663" ht="12.75" customHeight="1" x14ac:dyDescent="0.2"/>
    <row r="1664" ht="12.75" customHeight="1" x14ac:dyDescent="0.2"/>
    <row r="1665" ht="12.75" customHeight="1" x14ac:dyDescent="0.2"/>
    <row r="1666" ht="12.75" customHeight="1" x14ac:dyDescent="0.2"/>
    <row r="1667" ht="12.75" customHeight="1" x14ac:dyDescent="0.2"/>
    <row r="1668" ht="12.75" customHeight="1" x14ac:dyDescent="0.2"/>
    <row r="1669" ht="12.75" customHeight="1" x14ac:dyDescent="0.2"/>
    <row r="1670" ht="12.75" customHeight="1" x14ac:dyDescent="0.2"/>
    <row r="1671" ht="12.75" customHeight="1" x14ac:dyDescent="0.2"/>
    <row r="1672" ht="12.75" customHeight="1" x14ac:dyDescent="0.2"/>
    <row r="1673" ht="12.75" customHeight="1" x14ac:dyDescent="0.2"/>
    <row r="1674" ht="12.75" customHeight="1" x14ac:dyDescent="0.2"/>
    <row r="1675" ht="12.75" customHeight="1" x14ac:dyDescent="0.2"/>
    <row r="1676" ht="12.75" customHeight="1" x14ac:dyDescent="0.2"/>
    <row r="1677" ht="12.75" customHeight="1" x14ac:dyDescent="0.2"/>
    <row r="1678" ht="12.75" customHeight="1" x14ac:dyDescent="0.2"/>
    <row r="1679" ht="12.75" customHeight="1" x14ac:dyDescent="0.2"/>
    <row r="1680" ht="12.75" customHeight="1" x14ac:dyDescent="0.2"/>
    <row r="1681" ht="12.75" customHeight="1" x14ac:dyDescent="0.2"/>
    <row r="1682" ht="12.75" customHeight="1" x14ac:dyDescent="0.2"/>
    <row r="1683" ht="12.75" customHeight="1" x14ac:dyDescent="0.2"/>
    <row r="1684" ht="12.75" customHeight="1" x14ac:dyDescent="0.2"/>
    <row r="1685" ht="12.75" customHeight="1" x14ac:dyDescent="0.2"/>
    <row r="1686" ht="12.75" customHeight="1" x14ac:dyDescent="0.2"/>
    <row r="1687" ht="12.75" customHeight="1" x14ac:dyDescent="0.2"/>
    <row r="1688" ht="12.75" customHeight="1" x14ac:dyDescent="0.2"/>
    <row r="1689" ht="12.75" customHeight="1" x14ac:dyDescent="0.2"/>
    <row r="1690" ht="12.75" customHeight="1" x14ac:dyDescent="0.2"/>
    <row r="1691" ht="12.75" customHeight="1" x14ac:dyDescent="0.2"/>
    <row r="1692" ht="12.75" customHeight="1" x14ac:dyDescent="0.2"/>
    <row r="1693" ht="12.75" customHeight="1" x14ac:dyDescent="0.2"/>
    <row r="1694" ht="12.75" customHeight="1" x14ac:dyDescent="0.2"/>
    <row r="1695" ht="12.75" customHeight="1" x14ac:dyDescent="0.2"/>
    <row r="1696" ht="12.75" customHeight="1" x14ac:dyDescent="0.2"/>
    <row r="1697" ht="12.75" customHeight="1" x14ac:dyDescent="0.2"/>
    <row r="1698" ht="12.75" customHeight="1" x14ac:dyDescent="0.2"/>
    <row r="1699" ht="12.75" customHeight="1" x14ac:dyDescent="0.2"/>
    <row r="1700" ht="12.75" customHeight="1" x14ac:dyDescent="0.2"/>
    <row r="1701" ht="12.75" customHeight="1" x14ac:dyDescent="0.2"/>
    <row r="1702" ht="12.75" customHeight="1" x14ac:dyDescent="0.2"/>
    <row r="1703" ht="12.75" customHeight="1" x14ac:dyDescent="0.2"/>
    <row r="1704" ht="12.75" customHeight="1" x14ac:dyDescent="0.2"/>
    <row r="1705" ht="12.75" customHeight="1" x14ac:dyDescent="0.2"/>
    <row r="1706" ht="12.75" customHeight="1" x14ac:dyDescent="0.2"/>
    <row r="1707" ht="12.75" customHeight="1" x14ac:dyDescent="0.2"/>
    <row r="1708" ht="12.75" customHeight="1" x14ac:dyDescent="0.2"/>
    <row r="1709" ht="12.75" customHeight="1" x14ac:dyDescent="0.2"/>
    <row r="1710" ht="12.75" customHeight="1" x14ac:dyDescent="0.2"/>
    <row r="1711" ht="12.75" customHeight="1" x14ac:dyDescent="0.2"/>
    <row r="1712" ht="12.75" customHeight="1" x14ac:dyDescent="0.2"/>
    <row r="1713" ht="12.75" customHeight="1" x14ac:dyDescent="0.2"/>
    <row r="1714" ht="12.75" customHeight="1" x14ac:dyDescent="0.2"/>
    <row r="1715" ht="12.75" customHeight="1" x14ac:dyDescent="0.2"/>
    <row r="1716" ht="12.75" customHeight="1" x14ac:dyDescent="0.2"/>
    <row r="1717" ht="12.75" customHeight="1" x14ac:dyDescent="0.2"/>
    <row r="1718" ht="12.75" customHeight="1" x14ac:dyDescent="0.2"/>
    <row r="1719" ht="12.75" customHeight="1" x14ac:dyDescent="0.2"/>
    <row r="1720" ht="12.75" customHeight="1" x14ac:dyDescent="0.2"/>
    <row r="1721" ht="12.75" customHeight="1" x14ac:dyDescent="0.2"/>
    <row r="1722" ht="12.75" customHeight="1" x14ac:dyDescent="0.2"/>
    <row r="1723" ht="12.75" customHeight="1" x14ac:dyDescent="0.2"/>
    <row r="1724" ht="12.75" customHeight="1" x14ac:dyDescent="0.2"/>
    <row r="1725" ht="12.75" customHeight="1" x14ac:dyDescent="0.2"/>
    <row r="1726" ht="12.75" customHeight="1" x14ac:dyDescent="0.2"/>
    <row r="1727" ht="12.75" customHeight="1" x14ac:dyDescent="0.2"/>
    <row r="1728" ht="12.75" customHeight="1" x14ac:dyDescent="0.2"/>
    <row r="1729" ht="12.75" customHeight="1" x14ac:dyDescent="0.2"/>
    <row r="1730" ht="12.75" customHeight="1" x14ac:dyDescent="0.2"/>
    <row r="1731" ht="12.75" customHeight="1" x14ac:dyDescent="0.2"/>
    <row r="1732" ht="12.75" customHeight="1" x14ac:dyDescent="0.2"/>
    <row r="1733" ht="12.75" customHeight="1" x14ac:dyDescent="0.2"/>
    <row r="1734" ht="12.75" customHeight="1" x14ac:dyDescent="0.2"/>
    <row r="1735" ht="12.75" customHeight="1" x14ac:dyDescent="0.2"/>
    <row r="1736" ht="12.75" customHeight="1" x14ac:dyDescent="0.2"/>
    <row r="1737" ht="12.75" customHeight="1" x14ac:dyDescent="0.2"/>
    <row r="1738" ht="12.75" customHeight="1" x14ac:dyDescent="0.2"/>
    <row r="1739" ht="12.75" customHeight="1" x14ac:dyDescent="0.2"/>
    <row r="1740" ht="12.75" customHeight="1" x14ac:dyDescent="0.2"/>
    <row r="1741" ht="12.75" customHeight="1" x14ac:dyDescent="0.2"/>
    <row r="1742" ht="12.75" customHeight="1" x14ac:dyDescent="0.2"/>
    <row r="1743" ht="12.75" customHeight="1" x14ac:dyDescent="0.2"/>
    <row r="1744" ht="12.75" customHeight="1" x14ac:dyDescent="0.2"/>
    <row r="1745" ht="12.75" customHeight="1" x14ac:dyDescent="0.2"/>
    <row r="1746" ht="12.75" customHeight="1" x14ac:dyDescent="0.2"/>
    <row r="1747" ht="12.75" customHeight="1" x14ac:dyDescent="0.2"/>
    <row r="1748" ht="12.75" customHeight="1" x14ac:dyDescent="0.2"/>
    <row r="1749" ht="12.75" customHeight="1" x14ac:dyDescent="0.2"/>
    <row r="1750" ht="12.75" customHeight="1" x14ac:dyDescent="0.2"/>
    <row r="1751" ht="12.75" customHeight="1" x14ac:dyDescent="0.2"/>
    <row r="1752" ht="12.75" customHeight="1" x14ac:dyDescent="0.2"/>
    <row r="1753" ht="12.75" customHeight="1" x14ac:dyDescent="0.2"/>
    <row r="1754" ht="12.75" customHeight="1" x14ac:dyDescent="0.2"/>
    <row r="1755" ht="12.75" customHeight="1" x14ac:dyDescent="0.2"/>
    <row r="1756" ht="12.75" customHeight="1" x14ac:dyDescent="0.2"/>
    <row r="1757" ht="12.75" customHeight="1" x14ac:dyDescent="0.2"/>
    <row r="1758" ht="12.75" customHeight="1" x14ac:dyDescent="0.2"/>
    <row r="1759" ht="12.75" customHeight="1" x14ac:dyDescent="0.2"/>
    <row r="1760" ht="12.75" customHeight="1" x14ac:dyDescent="0.2"/>
    <row r="1761" ht="12.75" customHeight="1" x14ac:dyDescent="0.2"/>
    <row r="1762" ht="12.75" customHeight="1" x14ac:dyDescent="0.2"/>
    <row r="1763" ht="12.75" customHeight="1" x14ac:dyDescent="0.2"/>
    <row r="1764" ht="12.75" customHeight="1" x14ac:dyDescent="0.2"/>
    <row r="1765" ht="12.75" customHeight="1" x14ac:dyDescent="0.2"/>
    <row r="1766" ht="12.75" customHeight="1" x14ac:dyDescent="0.2"/>
    <row r="1767" ht="12.75" customHeight="1" x14ac:dyDescent="0.2"/>
    <row r="1768" ht="12.75" customHeight="1" x14ac:dyDescent="0.2"/>
    <row r="1769" ht="12.75" customHeight="1" x14ac:dyDescent="0.2"/>
    <row r="1770" ht="12.75" customHeight="1" x14ac:dyDescent="0.2"/>
    <row r="1771" ht="12.75" customHeight="1" x14ac:dyDescent="0.2"/>
    <row r="1772" ht="12.75" customHeight="1" x14ac:dyDescent="0.2"/>
    <row r="1773" ht="12.75" customHeight="1" x14ac:dyDescent="0.2"/>
    <row r="1774" ht="12.75" customHeight="1" x14ac:dyDescent="0.2"/>
    <row r="1775" ht="12.75" customHeight="1" x14ac:dyDescent="0.2"/>
    <row r="1776" ht="12.75" customHeight="1" x14ac:dyDescent="0.2"/>
    <row r="1777" ht="12.75" customHeight="1" x14ac:dyDescent="0.2"/>
    <row r="1778" ht="12.75" customHeight="1" x14ac:dyDescent="0.2"/>
    <row r="1779" ht="12.75" customHeight="1" x14ac:dyDescent="0.2"/>
    <row r="1780" ht="12.75" customHeight="1" x14ac:dyDescent="0.2"/>
    <row r="1781" ht="12.75" customHeight="1" x14ac:dyDescent="0.2"/>
    <row r="1782" ht="12.75" customHeight="1" x14ac:dyDescent="0.2"/>
    <row r="1783" ht="12.75" customHeight="1" x14ac:dyDescent="0.2"/>
    <row r="1784" ht="12.75" customHeight="1" x14ac:dyDescent="0.2"/>
    <row r="1785" ht="12.75" customHeight="1" x14ac:dyDescent="0.2"/>
    <row r="1786" ht="12.75" customHeight="1" x14ac:dyDescent="0.2"/>
    <row r="1787" ht="12.75" customHeight="1" x14ac:dyDescent="0.2"/>
    <row r="1788" ht="12.75" customHeight="1" x14ac:dyDescent="0.2"/>
    <row r="1789" ht="12.75" customHeight="1" x14ac:dyDescent="0.2"/>
    <row r="1790" ht="12.75" customHeight="1" x14ac:dyDescent="0.2"/>
    <row r="1791" ht="12.75" customHeight="1" x14ac:dyDescent="0.2"/>
    <row r="1792" ht="12.75" customHeight="1" x14ac:dyDescent="0.2"/>
    <row r="1793" ht="12.75" customHeight="1" x14ac:dyDescent="0.2"/>
    <row r="1794" ht="12.75" customHeight="1" x14ac:dyDescent="0.2"/>
    <row r="1795" ht="12.75" customHeight="1" x14ac:dyDescent="0.2"/>
    <row r="1796" ht="12.75" customHeight="1" x14ac:dyDescent="0.2"/>
    <row r="1797" ht="12.75" customHeight="1" x14ac:dyDescent="0.2"/>
    <row r="1798" ht="12.75" customHeight="1" x14ac:dyDescent="0.2"/>
    <row r="1799" ht="12.75" customHeight="1" x14ac:dyDescent="0.2"/>
    <row r="1800" ht="12.75" customHeight="1" x14ac:dyDescent="0.2"/>
    <row r="1801" ht="12.75" customHeight="1" x14ac:dyDescent="0.2"/>
    <row r="1802" ht="12.75" customHeight="1" x14ac:dyDescent="0.2"/>
    <row r="1803" ht="12.75" customHeight="1" x14ac:dyDescent="0.2"/>
    <row r="1804" ht="12.75" customHeight="1" x14ac:dyDescent="0.2"/>
    <row r="1805" ht="12.75" customHeight="1" x14ac:dyDescent="0.2"/>
    <row r="1806" ht="12.75" customHeight="1" x14ac:dyDescent="0.2"/>
    <row r="1807" ht="12.75" customHeight="1" x14ac:dyDescent="0.2"/>
    <row r="1808" ht="12.75" customHeight="1" x14ac:dyDescent="0.2"/>
    <row r="1809" ht="12.75" customHeight="1" x14ac:dyDescent="0.2"/>
    <row r="1810" ht="12.75" customHeight="1" x14ac:dyDescent="0.2"/>
    <row r="1811" ht="12.75" customHeight="1" x14ac:dyDescent="0.2"/>
    <row r="1812" ht="12.75" customHeight="1" x14ac:dyDescent="0.2"/>
    <row r="1813" ht="12.75" customHeight="1" x14ac:dyDescent="0.2"/>
    <row r="1814" ht="12.75" customHeight="1" x14ac:dyDescent="0.2"/>
    <row r="1815" ht="12.75" customHeight="1" x14ac:dyDescent="0.2"/>
    <row r="1816" ht="12.75" customHeight="1" x14ac:dyDescent="0.2"/>
    <row r="1817" ht="12.75" customHeight="1" x14ac:dyDescent="0.2"/>
    <row r="1818" ht="12.75" customHeight="1" x14ac:dyDescent="0.2"/>
    <row r="1819" ht="12.75" customHeight="1" x14ac:dyDescent="0.2"/>
    <row r="1820" ht="12.75" customHeight="1" x14ac:dyDescent="0.2"/>
    <row r="1821" ht="12.75" customHeight="1" x14ac:dyDescent="0.2"/>
    <row r="1822" ht="12.75" customHeight="1" x14ac:dyDescent="0.2"/>
    <row r="1823" ht="12.75" customHeight="1" x14ac:dyDescent="0.2"/>
    <row r="1824" ht="12.75" customHeight="1" x14ac:dyDescent="0.2"/>
    <row r="1825" ht="12.75" customHeight="1" x14ac:dyDescent="0.2"/>
    <row r="1826" ht="12.75" customHeight="1" x14ac:dyDescent="0.2"/>
    <row r="1827" ht="12.75" customHeight="1" x14ac:dyDescent="0.2"/>
    <row r="1828" ht="12.75" customHeight="1" x14ac:dyDescent="0.2"/>
    <row r="1829" ht="12.75" customHeight="1" x14ac:dyDescent="0.2"/>
    <row r="1830" ht="12.75" customHeight="1" x14ac:dyDescent="0.2"/>
    <row r="1831" ht="12.75" customHeight="1" x14ac:dyDescent="0.2"/>
    <row r="1832" ht="12.75" customHeight="1" x14ac:dyDescent="0.2"/>
    <row r="1833" ht="12.75" customHeight="1" x14ac:dyDescent="0.2"/>
    <row r="1834" ht="12.75" customHeight="1" x14ac:dyDescent="0.2"/>
    <row r="1835" ht="12.75" customHeight="1" x14ac:dyDescent="0.2"/>
    <row r="1836" ht="12.75" customHeight="1" x14ac:dyDescent="0.2"/>
    <row r="1837" ht="12.75" customHeight="1" x14ac:dyDescent="0.2"/>
    <row r="1838" ht="12.75" customHeight="1" x14ac:dyDescent="0.2"/>
    <row r="1839" ht="12.75" customHeight="1" x14ac:dyDescent="0.2"/>
    <row r="1840" ht="12.75" customHeight="1" x14ac:dyDescent="0.2"/>
    <row r="1841" ht="12.75" customHeight="1" x14ac:dyDescent="0.2"/>
    <row r="1842" ht="12.75" customHeight="1" x14ac:dyDescent="0.2"/>
    <row r="1843" ht="12.75" customHeight="1" x14ac:dyDescent="0.2"/>
    <row r="1844" ht="12.75" customHeight="1" x14ac:dyDescent="0.2"/>
    <row r="1845" ht="12.75" customHeight="1" x14ac:dyDescent="0.2"/>
    <row r="1846" ht="12.75" customHeight="1" x14ac:dyDescent="0.2"/>
    <row r="1847" ht="12.75" customHeight="1" x14ac:dyDescent="0.2"/>
    <row r="1848" ht="12.75" customHeight="1" x14ac:dyDescent="0.2"/>
    <row r="1849" ht="12.75" customHeight="1" x14ac:dyDescent="0.2"/>
    <row r="1850" ht="12.75" customHeight="1" x14ac:dyDescent="0.2"/>
    <row r="1851" ht="12.75" customHeight="1" x14ac:dyDescent="0.2"/>
    <row r="1852" ht="12.75" customHeight="1" x14ac:dyDescent="0.2"/>
    <row r="1853" ht="12.75" customHeight="1" x14ac:dyDescent="0.2"/>
    <row r="1854" ht="12.75" customHeight="1" x14ac:dyDescent="0.2"/>
    <row r="1855" ht="12.75" customHeight="1" x14ac:dyDescent="0.2"/>
    <row r="1856" ht="12.75" customHeight="1" x14ac:dyDescent="0.2"/>
    <row r="1857" ht="12.75" customHeight="1" x14ac:dyDescent="0.2"/>
    <row r="1858" ht="12.75" customHeight="1" x14ac:dyDescent="0.2"/>
    <row r="1859" ht="12.75" customHeight="1" x14ac:dyDescent="0.2"/>
    <row r="1860" ht="12.75" customHeight="1" x14ac:dyDescent="0.2"/>
    <row r="1861" ht="12.75" customHeight="1" x14ac:dyDescent="0.2"/>
    <row r="1862" ht="12.75" customHeight="1" x14ac:dyDescent="0.2"/>
    <row r="1863" ht="12.75" customHeight="1" x14ac:dyDescent="0.2"/>
    <row r="1864" ht="12.75" customHeight="1" x14ac:dyDescent="0.2"/>
    <row r="1865" ht="12.75" customHeight="1" x14ac:dyDescent="0.2"/>
    <row r="1866" ht="12.75" customHeight="1" x14ac:dyDescent="0.2"/>
    <row r="1867" ht="12.75" customHeight="1" x14ac:dyDescent="0.2"/>
    <row r="1868" ht="12.75" customHeight="1" x14ac:dyDescent="0.2"/>
    <row r="1869" ht="12.75" customHeight="1" x14ac:dyDescent="0.2"/>
    <row r="1870" ht="12.75" customHeight="1" x14ac:dyDescent="0.2"/>
    <row r="1871" ht="12.75" customHeight="1" x14ac:dyDescent="0.2"/>
    <row r="1872" ht="12.75" customHeight="1" x14ac:dyDescent="0.2"/>
    <row r="1873" ht="12.75" customHeight="1" x14ac:dyDescent="0.2"/>
    <row r="1874" ht="12.75" customHeight="1" x14ac:dyDescent="0.2"/>
    <row r="1875" ht="12.75" customHeight="1" x14ac:dyDescent="0.2"/>
    <row r="1876" ht="12.75" customHeight="1" x14ac:dyDescent="0.2"/>
    <row r="1877" ht="12.75" customHeight="1" x14ac:dyDescent="0.2"/>
    <row r="1878" ht="12.75" customHeight="1" x14ac:dyDescent="0.2"/>
    <row r="1879" ht="12.75" customHeight="1" x14ac:dyDescent="0.2"/>
    <row r="1880" ht="12.75" customHeight="1" x14ac:dyDescent="0.2"/>
    <row r="1881" ht="12.75" customHeight="1" x14ac:dyDescent="0.2"/>
    <row r="1882" ht="12.75" customHeight="1" x14ac:dyDescent="0.2"/>
    <row r="1883" ht="12.75" customHeight="1" x14ac:dyDescent="0.2"/>
    <row r="1884" ht="12.75" customHeight="1" x14ac:dyDescent="0.2"/>
    <row r="1885" ht="12.75" customHeight="1" x14ac:dyDescent="0.2"/>
    <row r="1886" ht="12.75" customHeight="1" x14ac:dyDescent="0.2"/>
    <row r="1887" ht="12.75" customHeight="1" x14ac:dyDescent="0.2"/>
    <row r="1888" ht="12.75" customHeight="1" x14ac:dyDescent="0.2"/>
    <row r="1889" ht="12.75" customHeight="1" x14ac:dyDescent="0.2"/>
    <row r="1890" ht="12.75" customHeight="1" x14ac:dyDescent="0.2"/>
    <row r="1891" ht="12.75" customHeight="1" x14ac:dyDescent="0.2"/>
    <row r="1892" ht="12.75" customHeight="1" x14ac:dyDescent="0.2"/>
    <row r="1893" ht="12.75" customHeight="1" x14ac:dyDescent="0.2"/>
    <row r="1894" ht="12.75" customHeight="1" x14ac:dyDescent="0.2"/>
    <row r="1895" ht="12.75" customHeight="1" x14ac:dyDescent="0.2"/>
    <row r="1896" ht="12.75" customHeight="1" x14ac:dyDescent="0.2"/>
    <row r="1897" ht="12.75" customHeight="1" x14ac:dyDescent="0.2"/>
    <row r="1898" ht="12.75" customHeight="1" x14ac:dyDescent="0.2"/>
    <row r="1899" ht="12.75" customHeight="1" x14ac:dyDescent="0.2"/>
    <row r="1900" ht="12.75" customHeight="1" x14ac:dyDescent="0.2"/>
    <row r="1901" ht="12.75" customHeight="1" x14ac:dyDescent="0.2"/>
    <row r="1902" ht="12.75" customHeight="1" x14ac:dyDescent="0.2"/>
    <row r="1903" ht="12.75" customHeight="1" x14ac:dyDescent="0.2"/>
    <row r="1904" ht="12.75" customHeight="1" x14ac:dyDescent="0.2"/>
    <row r="1905" ht="12.75" customHeight="1" x14ac:dyDescent="0.2"/>
    <row r="1906" ht="12.75" customHeight="1" x14ac:dyDescent="0.2"/>
    <row r="1907" ht="12.75" customHeight="1" x14ac:dyDescent="0.2"/>
    <row r="1908" ht="12.75" customHeight="1" x14ac:dyDescent="0.2"/>
    <row r="1909" ht="12.75" customHeight="1" x14ac:dyDescent="0.2"/>
    <row r="1910" ht="12.75" customHeight="1" x14ac:dyDescent="0.2"/>
    <row r="1911" ht="12.75" customHeight="1" x14ac:dyDescent="0.2"/>
    <row r="1912" ht="12.75" customHeight="1" x14ac:dyDescent="0.2"/>
    <row r="1913" ht="12.75" customHeight="1" x14ac:dyDescent="0.2"/>
    <row r="1914" ht="12.75" customHeight="1" x14ac:dyDescent="0.2"/>
    <row r="1915" ht="12.75" customHeight="1" x14ac:dyDescent="0.2"/>
    <row r="1916" ht="12.75" customHeight="1" x14ac:dyDescent="0.2"/>
    <row r="1917" ht="12.75" customHeight="1" x14ac:dyDescent="0.2"/>
    <row r="1918" ht="12.75" customHeight="1" x14ac:dyDescent="0.2"/>
    <row r="1919" ht="12.75" customHeight="1" x14ac:dyDescent="0.2"/>
    <row r="1920" ht="12.75" customHeight="1" x14ac:dyDescent="0.2"/>
    <row r="1921" ht="12.75" customHeight="1" x14ac:dyDescent="0.2"/>
    <row r="1922" ht="12.75" customHeight="1" x14ac:dyDescent="0.2"/>
    <row r="1923" ht="12.75" customHeight="1" x14ac:dyDescent="0.2"/>
    <row r="1924" ht="12.75" customHeight="1" x14ac:dyDescent="0.2"/>
    <row r="1925" ht="12.75" customHeight="1" x14ac:dyDescent="0.2"/>
    <row r="1926" ht="12.75" customHeight="1" x14ac:dyDescent="0.2"/>
    <row r="1927" ht="12.75" customHeight="1" x14ac:dyDescent="0.2"/>
    <row r="1928" ht="12.75" customHeight="1" x14ac:dyDescent="0.2"/>
    <row r="1929" ht="12.75" customHeight="1" x14ac:dyDescent="0.2"/>
    <row r="1930" ht="12.75" customHeight="1" x14ac:dyDescent="0.2"/>
    <row r="1931" ht="12.75" customHeight="1" x14ac:dyDescent="0.2"/>
    <row r="1932" ht="12.75" customHeight="1" x14ac:dyDescent="0.2"/>
    <row r="1933" ht="12.75" customHeight="1" x14ac:dyDescent="0.2"/>
    <row r="1934" ht="12.75" customHeight="1" x14ac:dyDescent="0.2"/>
    <row r="1935" ht="12.75" customHeight="1" x14ac:dyDescent="0.2"/>
    <row r="1936" ht="12.75" customHeight="1" x14ac:dyDescent="0.2"/>
    <row r="1937" ht="12.75" customHeight="1" x14ac:dyDescent="0.2"/>
    <row r="1938" ht="12.75" customHeight="1" x14ac:dyDescent="0.2"/>
    <row r="1939" ht="12.75" customHeight="1" x14ac:dyDescent="0.2"/>
    <row r="1940" ht="12.75" customHeight="1" x14ac:dyDescent="0.2"/>
    <row r="1941" ht="12.75" customHeight="1" x14ac:dyDescent="0.2"/>
    <row r="1942" ht="12.75" customHeight="1" x14ac:dyDescent="0.2"/>
    <row r="1943" ht="12.75" customHeight="1" x14ac:dyDescent="0.2"/>
    <row r="1944" ht="12.75" customHeight="1" x14ac:dyDescent="0.2"/>
    <row r="1945" ht="12.75" customHeight="1" x14ac:dyDescent="0.2"/>
    <row r="1946" ht="12.75" customHeight="1" x14ac:dyDescent="0.2"/>
    <row r="1947" ht="12.75" customHeight="1" x14ac:dyDescent="0.2"/>
    <row r="1948" ht="12.75" customHeight="1" x14ac:dyDescent="0.2"/>
    <row r="1949" ht="12.75" customHeight="1" x14ac:dyDescent="0.2"/>
    <row r="1950" ht="12.75" customHeight="1" x14ac:dyDescent="0.2"/>
    <row r="1951" ht="12.75" customHeight="1" x14ac:dyDescent="0.2"/>
    <row r="1952" ht="12.75" customHeight="1" x14ac:dyDescent="0.2"/>
    <row r="1953" ht="12.75" customHeight="1" x14ac:dyDescent="0.2"/>
    <row r="1954" ht="12.75" customHeight="1" x14ac:dyDescent="0.2"/>
    <row r="1955" ht="12.75" customHeight="1" x14ac:dyDescent="0.2"/>
    <row r="1956" ht="12.75" customHeight="1" x14ac:dyDescent="0.2"/>
    <row r="1957" ht="12.75" customHeight="1" x14ac:dyDescent="0.2"/>
    <row r="1958" ht="12.75" customHeight="1" x14ac:dyDescent="0.2"/>
    <row r="1959" ht="12.75" customHeight="1" x14ac:dyDescent="0.2"/>
    <row r="1960" ht="12.75" customHeight="1" x14ac:dyDescent="0.2"/>
    <row r="1961" ht="12.75" customHeight="1" x14ac:dyDescent="0.2"/>
    <row r="1962" ht="12.75" customHeight="1" x14ac:dyDescent="0.2"/>
    <row r="1963" ht="12.75" customHeight="1" x14ac:dyDescent="0.2"/>
    <row r="1964" ht="12.75" customHeight="1" x14ac:dyDescent="0.2"/>
    <row r="1965" ht="12.75" customHeight="1" x14ac:dyDescent="0.2"/>
    <row r="1966" ht="12.75" customHeight="1" x14ac:dyDescent="0.2"/>
    <row r="1967" ht="12.75" customHeight="1" x14ac:dyDescent="0.2"/>
    <row r="1968" ht="12.75" customHeight="1" x14ac:dyDescent="0.2"/>
    <row r="1969" ht="12.75" customHeight="1" x14ac:dyDescent="0.2"/>
    <row r="1970" ht="12.75" customHeight="1" x14ac:dyDescent="0.2"/>
    <row r="1971" ht="12.75" customHeight="1" x14ac:dyDescent="0.2"/>
    <row r="1972" ht="12.75" customHeight="1" x14ac:dyDescent="0.2"/>
    <row r="1973" ht="12.75" customHeight="1" x14ac:dyDescent="0.2"/>
    <row r="1974" ht="12.75" customHeight="1" x14ac:dyDescent="0.2"/>
    <row r="1975" ht="12.75" customHeight="1" x14ac:dyDescent="0.2"/>
    <row r="1976" ht="12.75" customHeight="1" x14ac:dyDescent="0.2"/>
    <row r="1977" ht="12.75" customHeight="1" x14ac:dyDescent="0.2"/>
    <row r="1978" ht="12.75" customHeight="1" x14ac:dyDescent="0.2"/>
    <row r="1979" ht="12.75" customHeight="1" x14ac:dyDescent="0.2"/>
    <row r="1980" ht="12.75" customHeight="1" x14ac:dyDescent="0.2"/>
    <row r="1981" ht="12.75" customHeight="1" x14ac:dyDescent="0.2"/>
    <row r="1982" ht="12.75" customHeight="1" x14ac:dyDescent="0.2"/>
    <row r="1983" ht="12.75" customHeight="1" x14ac:dyDescent="0.2"/>
    <row r="1984" ht="12.75" customHeight="1" x14ac:dyDescent="0.2"/>
    <row r="1985" ht="12.75" customHeight="1" x14ac:dyDescent="0.2"/>
    <row r="1986" ht="12.75" customHeight="1" x14ac:dyDescent="0.2"/>
    <row r="1987" ht="12.75" customHeight="1" x14ac:dyDescent="0.2"/>
    <row r="1988" ht="12.75" customHeight="1" x14ac:dyDescent="0.2"/>
    <row r="1989" ht="12.75" customHeight="1" x14ac:dyDescent="0.2"/>
    <row r="1990" ht="12.75" customHeight="1" x14ac:dyDescent="0.2"/>
    <row r="1991" ht="12.75" customHeight="1" x14ac:dyDescent="0.2"/>
    <row r="1992" ht="12.75" customHeight="1" x14ac:dyDescent="0.2"/>
    <row r="1993" ht="12.75" customHeight="1" x14ac:dyDescent="0.2"/>
    <row r="1994" ht="12.75" customHeight="1" x14ac:dyDescent="0.2"/>
    <row r="1995" ht="12.75" customHeight="1" x14ac:dyDescent="0.2"/>
    <row r="1996" ht="12.75" customHeight="1" x14ac:dyDescent="0.2"/>
    <row r="1997" ht="12.75" customHeight="1" x14ac:dyDescent="0.2"/>
    <row r="1998" ht="12.75" customHeight="1" x14ac:dyDescent="0.2"/>
    <row r="1999" ht="12.75" customHeight="1" x14ac:dyDescent="0.2"/>
    <row r="2000" ht="12.75" customHeight="1" x14ac:dyDescent="0.2"/>
    <row r="2001" ht="12.75" customHeight="1" x14ac:dyDescent="0.2"/>
    <row r="2002" ht="12.75" customHeight="1" x14ac:dyDescent="0.2"/>
    <row r="2003" ht="12.75" customHeight="1" x14ac:dyDescent="0.2"/>
    <row r="2004" ht="12.75" customHeight="1" x14ac:dyDescent="0.2"/>
    <row r="2005" ht="12.75" customHeight="1" x14ac:dyDescent="0.2"/>
    <row r="2006" ht="12.75" customHeight="1" x14ac:dyDescent="0.2"/>
    <row r="2007" ht="12.75" customHeight="1" x14ac:dyDescent="0.2"/>
    <row r="2008" ht="12.75" customHeight="1" x14ac:dyDescent="0.2"/>
    <row r="2009" ht="12.75" customHeight="1" x14ac:dyDescent="0.2"/>
    <row r="2010" ht="12.75" customHeight="1" x14ac:dyDescent="0.2"/>
    <row r="2011" ht="12.75" customHeight="1" x14ac:dyDescent="0.2"/>
    <row r="2012" ht="12.75" customHeight="1" x14ac:dyDescent="0.2"/>
    <row r="2013" ht="12.75" customHeight="1" x14ac:dyDescent="0.2"/>
    <row r="2014" ht="12.75" customHeight="1" x14ac:dyDescent="0.2"/>
    <row r="2015" ht="12.75" customHeight="1" x14ac:dyDescent="0.2"/>
    <row r="2016" ht="12.75" customHeight="1" x14ac:dyDescent="0.2"/>
    <row r="2017" ht="12.75" customHeight="1" x14ac:dyDescent="0.2"/>
    <row r="2018" ht="12.75" customHeight="1" x14ac:dyDescent="0.2"/>
    <row r="2019" ht="12.75" customHeight="1" x14ac:dyDescent="0.2"/>
    <row r="2020" ht="12.75" customHeight="1" x14ac:dyDescent="0.2"/>
    <row r="2021" ht="12.75" customHeight="1" x14ac:dyDescent="0.2"/>
    <row r="2022" ht="12.75" customHeight="1" x14ac:dyDescent="0.2"/>
    <row r="2023" ht="12.75" customHeight="1" x14ac:dyDescent="0.2"/>
    <row r="2024" ht="12.75" customHeight="1" x14ac:dyDescent="0.2"/>
    <row r="2025" ht="12.75" customHeight="1" x14ac:dyDescent="0.2"/>
    <row r="2026" ht="12.75" customHeight="1" x14ac:dyDescent="0.2"/>
    <row r="2027" ht="12.75" customHeight="1" x14ac:dyDescent="0.2"/>
    <row r="2028" ht="12.75" customHeight="1" x14ac:dyDescent="0.2"/>
    <row r="2029" ht="12.75" customHeight="1" x14ac:dyDescent="0.2"/>
    <row r="2030" ht="12.75" customHeight="1" x14ac:dyDescent="0.2"/>
    <row r="2031" ht="12.75" customHeight="1" x14ac:dyDescent="0.2"/>
    <row r="2032" ht="12.75" customHeight="1" x14ac:dyDescent="0.2"/>
    <row r="2033" ht="12.75" customHeight="1" x14ac:dyDescent="0.2"/>
    <row r="2034" ht="12.75" customHeight="1" x14ac:dyDescent="0.2"/>
    <row r="2035" ht="12.75" customHeight="1" x14ac:dyDescent="0.2"/>
    <row r="2036" ht="12.75" customHeight="1" x14ac:dyDescent="0.2"/>
    <row r="2037" ht="12.75" customHeight="1" x14ac:dyDescent="0.2"/>
    <row r="2038" ht="12.75" customHeight="1" x14ac:dyDescent="0.2"/>
    <row r="2039" ht="12.75" customHeight="1" x14ac:dyDescent="0.2"/>
    <row r="2040" ht="12.75" customHeight="1" x14ac:dyDescent="0.2"/>
    <row r="2041" ht="12.75" customHeight="1" x14ac:dyDescent="0.2"/>
    <row r="2042" ht="12.75" customHeight="1" x14ac:dyDescent="0.2"/>
    <row r="2043" ht="12.75" customHeight="1" x14ac:dyDescent="0.2"/>
    <row r="2044" ht="12.75" customHeight="1" x14ac:dyDescent="0.2"/>
    <row r="2045" ht="12.75" customHeight="1" x14ac:dyDescent="0.2"/>
    <row r="2046" ht="12.75" customHeight="1" x14ac:dyDescent="0.2"/>
    <row r="2047" ht="12.75" customHeight="1" x14ac:dyDescent="0.2"/>
    <row r="2048" ht="12.75" customHeight="1" x14ac:dyDescent="0.2"/>
    <row r="2049" ht="12.75" customHeight="1" x14ac:dyDescent="0.2"/>
    <row r="2050" ht="12.75" customHeight="1" x14ac:dyDescent="0.2"/>
    <row r="2051" ht="12.75" customHeight="1" x14ac:dyDescent="0.2"/>
    <row r="2052" ht="12.75" customHeight="1" x14ac:dyDescent="0.2"/>
    <row r="2053" ht="12.75" customHeight="1" x14ac:dyDescent="0.2"/>
    <row r="2054" ht="12.75" customHeight="1" x14ac:dyDescent="0.2"/>
    <row r="2055" ht="12.75" customHeight="1" x14ac:dyDescent="0.2"/>
    <row r="2056" ht="12.75" customHeight="1" x14ac:dyDescent="0.2"/>
    <row r="2057" ht="12.75" customHeight="1" x14ac:dyDescent="0.2"/>
    <row r="2058" ht="12.75" customHeight="1" x14ac:dyDescent="0.2"/>
    <row r="2059" ht="12.75" customHeight="1" x14ac:dyDescent="0.2"/>
    <row r="2060" ht="12.75" customHeight="1" x14ac:dyDescent="0.2"/>
    <row r="2061" ht="12.75" customHeight="1" x14ac:dyDescent="0.2"/>
    <row r="2062" ht="12.75" customHeight="1" x14ac:dyDescent="0.2"/>
    <row r="2063" ht="12.75" customHeight="1" x14ac:dyDescent="0.2"/>
    <row r="2064" ht="12.75" customHeight="1" x14ac:dyDescent="0.2"/>
    <row r="2065" ht="12.75" customHeight="1" x14ac:dyDescent="0.2"/>
    <row r="2066" ht="12.75" customHeight="1" x14ac:dyDescent="0.2"/>
    <row r="2067" ht="12.75" customHeight="1" x14ac:dyDescent="0.2"/>
    <row r="2068" ht="12.75" customHeight="1" x14ac:dyDescent="0.2"/>
    <row r="2069" ht="12.75" customHeight="1" x14ac:dyDescent="0.2"/>
    <row r="2070" ht="12.75" customHeight="1" x14ac:dyDescent="0.2"/>
    <row r="2071" ht="12.75" customHeight="1" x14ac:dyDescent="0.2"/>
    <row r="2072" ht="12.75" customHeight="1" x14ac:dyDescent="0.2"/>
    <row r="2073" ht="12.75" customHeight="1" x14ac:dyDescent="0.2"/>
    <row r="2074" ht="12.75" customHeight="1" x14ac:dyDescent="0.2"/>
    <row r="2075" ht="12.75" customHeight="1" x14ac:dyDescent="0.2"/>
    <row r="2076" ht="12.75" customHeight="1" x14ac:dyDescent="0.2"/>
    <row r="2077" ht="12.75" customHeight="1" x14ac:dyDescent="0.2"/>
    <row r="2078" ht="12.75" customHeight="1" x14ac:dyDescent="0.2"/>
    <row r="2079" ht="12.75" customHeight="1" x14ac:dyDescent="0.2"/>
    <row r="2080" ht="12.75" customHeight="1" x14ac:dyDescent="0.2"/>
    <row r="2081" ht="12.75" customHeight="1" x14ac:dyDescent="0.2"/>
    <row r="2082" ht="12.75" customHeight="1" x14ac:dyDescent="0.2"/>
    <row r="2083" ht="12.75" customHeight="1" x14ac:dyDescent="0.2"/>
    <row r="2084" ht="12.75" customHeight="1" x14ac:dyDescent="0.2"/>
    <row r="2085" ht="12.75" customHeight="1" x14ac:dyDescent="0.2"/>
    <row r="2086" ht="12.75" customHeight="1" x14ac:dyDescent="0.2"/>
    <row r="2087" ht="12.75" customHeight="1" x14ac:dyDescent="0.2"/>
    <row r="2088" ht="12.75" customHeight="1" x14ac:dyDescent="0.2"/>
    <row r="2089" ht="12.75" customHeight="1" x14ac:dyDescent="0.2"/>
    <row r="2090" ht="12.75" customHeight="1" x14ac:dyDescent="0.2"/>
    <row r="2091" ht="12.75" customHeight="1" x14ac:dyDescent="0.2"/>
    <row r="2092" ht="12.75" customHeight="1" x14ac:dyDescent="0.2"/>
    <row r="2093" ht="12.75" customHeight="1" x14ac:dyDescent="0.2"/>
    <row r="2094" ht="12.75" customHeight="1" x14ac:dyDescent="0.2"/>
    <row r="2095" ht="12.75" customHeight="1" x14ac:dyDescent="0.2"/>
    <row r="2096" ht="12.75" customHeight="1" x14ac:dyDescent="0.2"/>
    <row r="2097" ht="12.75" customHeight="1" x14ac:dyDescent="0.2"/>
    <row r="2098" ht="12.75" customHeight="1" x14ac:dyDescent="0.2"/>
    <row r="2099" ht="12.75" customHeight="1" x14ac:dyDescent="0.2"/>
    <row r="2100" ht="12.75" customHeight="1" x14ac:dyDescent="0.2"/>
    <row r="2101" ht="12.75" customHeight="1" x14ac:dyDescent="0.2"/>
    <row r="2102" ht="12.75" customHeight="1" x14ac:dyDescent="0.2"/>
    <row r="2103" ht="12.75" customHeight="1" x14ac:dyDescent="0.2"/>
    <row r="2104" ht="12.75" customHeight="1" x14ac:dyDescent="0.2"/>
    <row r="2105" ht="12.75" customHeight="1" x14ac:dyDescent="0.2"/>
    <row r="2106" ht="12.75" customHeight="1" x14ac:dyDescent="0.2"/>
    <row r="2107" ht="12.75" customHeight="1" x14ac:dyDescent="0.2"/>
    <row r="2108" ht="12.75" customHeight="1" x14ac:dyDescent="0.2"/>
    <row r="2109" ht="12.75" customHeight="1" x14ac:dyDescent="0.2"/>
    <row r="2110" ht="12.75" customHeight="1" x14ac:dyDescent="0.2"/>
    <row r="2111" ht="12.75" customHeight="1" x14ac:dyDescent="0.2"/>
    <row r="2112" ht="12.75" customHeight="1" x14ac:dyDescent="0.2"/>
    <row r="2113" ht="12.75" customHeight="1" x14ac:dyDescent="0.2"/>
    <row r="2114" ht="12.75" customHeight="1" x14ac:dyDescent="0.2"/>
    <row r="2115" ht="12.75" customHeight="1" x14ac:dyDescent="0.2"/>
    <row r="2116" ht="12.75" customHeight="1" x14ac:dyDescent="0.2"/>
    <row r="2117" ht="12.75" customHeight="1" x14ac:dyDescent="0.2"/>
    <row r="2118" ht="12.75" customHeight="1" x14ac:dyDescent="0.2"/>
    <row r="2119" ht="12.75" customHeight="1" x14ac:dyDescent="0.2"/>
    <row r="2120" ht="12.75" customHeight="1" x14ac:dyDescent="0.2"/>
    <row r="2121" ht="12.75" customHeight="1" x14ac:dyDescent="0.2"/>
    <row r="2122" ht="12.75" customHeight="1" x14ac:dyDescent="0.2"/>
    <row r="2123" ht="12.75" customHeight="1" x14ac:dyDescent="0.2"/>
    <row r="2124" ht="12.75" customHeight="1" x14ac:dyDescent="0.2"/>
    <row r="2125" ht="12.75" customHeight="1" x14ac:dyDescent="0.2"/>
    <row r="2126" ht="12.75" customHeight="1" x14ac:dyDescent="0.2"/>
    <row r="2127" ht="12.75" customHeight="1" x14ac:dyDescent="0.2"/>
    <row r="2128" ht="12.75" customHeight="1" x14ac:dyDescent="0.2"/>
    <row r="2129" ht="12.75" customHeight="1" x14ac:dyDescent="0.2"/>
    <row r="2130" ht="12.75" customHeight="1" x14ac:dyDescent="0.2"/>
    <row r="2131" ht="12.75" customHeight="1" x14ac:dyDescent="0.2"/>
    <row r="2132" ht="12.75" customHeight="1" x14ac:dyDescent="0.2"/>
    <row r="2133" ht="12.75" customHeight="1" x14ac:dyDescent="0.2"/>
    <row r="2134" ht="12.75" customHeight="1" x14ac:dyDescent="0.2"/>
    <row r="2135" ht="12.75" customHeight="1" x14ac:dyDescent="0.2"/>
    <row r="2136" ht="12.75" customHeight="1" x14ac:dyDescent="0.2"/>
    <row r="2137" ht="12.75" customHeight="1" x14ac:dyDescent="0.2"/>
    <row r="2138" ht="12.75" customHeight="1" x14ac:dyDescent="0.2"/>
    <row r="2139" ht="12.75" customHeight="1" x14ac:dyDescent="0.2"/>
    <row r="2140" ht="12.75" customHeight="1" x14ac:dyDescent="0.2"/>
    <row r="2141" ht="12.75" customHeight="1" x14ac:dyDescent="0.2"/>
    <row r="2142" ht="12.75" customHeight="1" x14ac:dyDescent="0.2"/>
    <row r="2143" ht="12.75" customHeight="1" x14ac:dyDescent="0.2"/>
    <row r="2144" ht="12.75" customHeight="1" x14ac:dyDescent="0.2"/>
    <row r="2145" ht="12.75" customHeight="1" x14ac:dyDescent="0.2"/>
    <row r="2146" ht="12.75" customHeight="1" x14ac:dyDescent="0.2"/>
    <row r="2147" ht="12.75" customHeight="1" x14ac:dyDescent="0.2"/>
    <row r="2148" ht="12.75" customHeight="1" x14ac:dyDescent="0.2"/>
    <row r="2149" ht="12.75" customHeight="1" x14ac:dyDescent="0.2"/>
    <row r="2150" ht="12.75" customHeight="1" x14ac:dyDescent="0.2"/>
    <row r="2151" ht="12.75" customHeight="1" x14ac:dyDescent="0.2"/>
    <row r="2152" ht="12.75" customHeight="1" x14ac:dyDescent="0.2"/>
    <row r="2153" ht="12.75" customHeight="1" x14ac:dyDescent="0.2"/>
    <row r="2154" ht="12.75" customHeight="1" x14ac:dyDescent="0.2"/>
    <row r="2155" ht="12.75" customHeight="1" x14ac:dyDescent="0.2"/>
    <row r="2156" ht="12.75" customHeight="1" x14ac:dyDescent="0.2"/>
    <row r="2157" ht="12.75" customHeight="1" x14ac:dyDescent="0.2"/>
    <row r="2158" ht="12.75" customHeight="1" x14ac:dyDescent="0.2"/>
    <row r="2159" ht="12.75" customHeight="1" x14ac:dyDescent="0.2"/>
    <row r="2160" ht="12.75" customHeight="1" x14ac:dyDescent="0.2"/>
    <row r="2161" ht="12.75" customHeight="1" x14ac:dyDescent="0.2"/>
    <row r="2162" ht="12.75" customHeight="1" x14ac:dyDescent="0.2"/>
    <row r="2163" ht="12.75" customHeight="1" x14ac:dyDescent="0.2"/>
    <row r="2164" ht="12.75" customHeight="1" x14ac:dyDescent="0.2"/>
    <row r="2165" ht="12.75" customHeight="1" x14ac:dyDescent="0.2"/>
    <row r="2166" ht="12.75" customHeight="1" x14ac:dyDescent="0.2"/>
    <row r="2167" ht="12.75" customHeight="1" x14ac:dyDescent="0.2"/>
    <row r="2168" ht="12.75" customHeight="1" x14ac:dyDescent="0.2"/>
    <row r="2169" ht="12.75" customHeight="1" x14ac:dyDescent="0.2"/>
    <row r="2170" ht="12.75" customHeight="1" x14ac:dyDescent="0.2"/>
    <row r="2171" ht="12.75" customHeight="1" x14ac:dyDescent="0.2"/>
    <row r="2172" ht="12.75" customHeight="1" x14ac:dyDescent="0.2"/>
    <row r="2173" ht="12.75" customHeight="1" x14ac:dyDescent="0.2"/>
    <row r="2174" ht="12.75" customHeight="1" x14ac:dyDescent="0.2"/>
    <row r="2175" ht="12.75" customHeight="1" x14ac:dyDescent="0.2"/>
    <row r="2176" ht="12.75" customHeight="1" x14ac:dyDescent="0.2"/>
    <row r="2177" ht="12.75" customHeight="1" x14ac:dyDescent="0.2"/>
    <row r="2178" ht="12.75" customHeight="1" x14ac:dyDescent="0.2"/>
    <row r="2179" ht="12.75" customHeight="1" x14ac:dyDescent="0.2"/>
    <row r="2180" ht="12.75" customHeight="1" x14ac:dyDescent="0.2"/>
    <row r="2181" ht="12.75" customHeight="1" x14ac:dyDescent="0.2"/>
    <row r="2182" ht="12.75" customHeight="1" x14ac:dyDescent="0.2"/>
    <row r="2183" ht="12.75" customHeight="1" x14ac:dyDescent="0.2"/>
    <row r="2184" ht="12.75" customHeight="1" x14ac:dyDescent="0.2"/>
    <row r="2185" ht="12.75" customHeight="1" x14ac:dyDescent="0.2"/>
    <row r="2186" ht="12.75" customHeight="1" x14ac:dyDescent="0.2"/>
    <row r="2187" ht="12.75" customHeight="1" x14ac:dyDescent="0.2"/>
    <row r="2188" ht="12.75" customHeight="1" x14ac:dyDescent="0.2"/>
    <row r="2189" ht="12.75" customHeight="1" x14ac:dyDescent="0.2"/>
    <row r="2190" ht="12.75" customHeight="1" x14ac:dyDescent="0.2"/>
    <row r="2191" ht="12.75" customHeight="1" x14ac:dyDescent="0.2"/>
    <row r="2192" ht="12.75" customHeight="1" x14ac:dyDescent="0.2"/>
    <row r="2193" ht="12.75" customHeight="1" x14ac:dyDescent="0.2"/>
    <row r="2194" ht="12.75" customHeight="1" x14ac:dyDescent="0.2"/>
    <row r="2195" ht="12.75" customHeight="1" x14ac:dyDescent="0.2"/>
    <row r="2196" ht="12.75" customHeight="1" x14ac:dyDescent="0.2"/>
    <row r="2197" ht="12.75" customHeight="1" x14ac:dyDescent="0.2"/>
    <row r="2198" ht="12.75" customHeight="1" x14ac:dyDescent="0.2"/>
    <row r="2199" ht="12.75" customHeight="1" x14ac:dyDescent="0.2"/>
    <row r="2200" ht="12.75" customHeight="1" x14ac:dyDescent="0.2"/>
    <row r="2201" ht="12.75" customHeight="1" x14ac:dyDescent="0.2"/>
    <row r="2202" ht="12.75" customHeight="1" x14ac:dyDescent="0.2"/>
    <row r="2203" ht="12.75" customHeight="1" x14ac:dyDescent="0.2"/>
    <row r="2204" ht="12.75" customHeight="1" x14ac:dyDescent="0.2"/>
    <row r="2205" ht="12.75" customHeight="1" x14ac:dyDescent="0.2"/>
    <row r="2206" ht="12.75" customHeight="1" x14ac:dyDescent="0.2"/>
    <row r="2207" ht="12.75" customHeight="1" x14ac:dyDescent="0.2"/>
    <row r="2208" ht="12.75" customHeight="1" x14ac:dyDescent="0.2"/>
    <row r="2209" ht="12.75" customHeight="1" x14ac:dyDescent="0.2"/>
    <row r="2210" ht="12.75" customHeight="1" x14ac:dyDescent="0.2"/>
    <row r="2211" ht="12.75" customHeight="1" x14ac:dyDescent="0.2"/>
    <row r="2212" ht="12.75" customHeight="1" x14ac:dyDescent="0.2"/>
    <row r="2213" ht="12.75" customHeight="1" x14ac:dyDescent="0.2"/>
    <row r="2214" ht="12.75" customHeight="1" x14ac:dyDescent="0.2"/>
    <row r="2215" ht="12.75" customHeight="1" x14ac:dyDescent="0.2"/>
    <row r="2216" ht="12.75" customHeight="1" x14ac:dyDescent="0.2"/>
    <row r="2217" ht="12.75" customHeight="1" x14ac:dyDescent="0.2"/>
    <row r="2218" ht="12.75" customHeight="1" x14ac:dyDescent="0.2"/>
    <row r="2219" ht="12.75" customHeight="1" x14ac:dyDescent="0.2"/>
    <row r="2220" ht="12.75" customHeight="1" x14ac:dyDescent="0.2"/>
    <row r="2221" ht="12.75" customHeight="1" x14ac:dyDescent="0.2"/>
    <row r="2222" ht="12.75" customHeight="1" x14ac:dyDescent="0.2"/>
    <row r="2223" ht="12.75" customHeight="1" x14ac:dyDescent="0.2"/>
    <row r="2224" ht="12.75" customHeight="1" x14ac:dyDescent="0.2"/>
    <row r="2225" ht="12.75" customHeight="1" x14ac:dyDescent="0.2"/>
    <row r="2226" ht="12.75" customHeight="1" x14ac:dyDescent="0.2"/>
    <row r="2227" ht="12.75" customHeight="1" x14ac:dyDescent="0.2"/>
    <row r="2228" ht="12.75" customHeight="1" x14ac:dyDescent="0.2"/>
    <row r="2229" ht="12.75" customHeight="1" x14ac:dyDescent="0.2"/>
    <row r="2230" ht="12.75" customHeight="1" x14ac:dyDescent="0.2"/>
    <row r="2231" ht="12.75" customHeight="1" x14ac:dyDescent="0.2"/>
    <row r="2232" ht="12.75" customHeight="1" x14ac:dyDescent="0.2"/>
    <row r="2233" ht="12.75" customHeight="1" x14ac:dyDescent="0.2"/>
    <row r="2234" ht="12.75" customHeight="1" x14ac:dyDescent="0.2"/>
    <row r="2235" ht="12.75" customHeight="1" x14ac:dyDescent="0.2"/>
    <row r="2236" ht="12.75" customHeight="1" x14ac:dyDescent="0.2"/>
    <row r="2237" ht="12.75" customHeight="1" x14ac:dyDescent="0.2"/>
    <row r="2238" ht="12.75" customHeight="1" x14ac:dyDescent="0.2"/>
    <row r="2239" ht="12.75" customHeight="1" x14ac:dyDescent="0.2"/>
    <row r="2240" ht="12.75" customHeight="1" x14ac:dyDescent="0.2"/>
    <row r="2241" ht="12.75" customHeight="1" x14ac:dyDescent="0.2"/>
    <row r="2242" ht="12.75" customHeight="1" x14ac:dyDescent="0.2"/>
    <row r="2243" ht="12.75" customHeight="1" x14ac:dyDescent="0.2"/>
    <row r="2244" ht="12.75" customHeight="1" x14ac:dyDescent="0.2"/>
    <row r="2245" ht="12.75" customHeight="1" x14ac:dyDescent="0.2"/>
    <row r="2246" ht="12.75" customHeight="1" x14ac:dyDescent="0.2"/>
    <row r="2247" ht="12.75" customHeight="1" x14ac:dyDescent="0.2"/>
    <row r="2248" ht="12.75" customHeight="1" x14ac:dyDescent="0.2"/>
    <row r="2249" ht="12.75" customHeight="1" x14ac:dyDescent="0.2"/>
    <row r="2250" ht="12.75" customHeight="1" x14ac:dyDescent="0.2"/>
    <row r="2251" ht="12.75" customHeight="1" x14ac:dyDescent="0.2"/>
    <row r="2252" ht="12.75" customHeight="1" x14ac:dyDescent="0.2"/>
    <row r="2253" ht="12.75" customHeight="1" x14ac:dyDescent="0.2"/>
    <row r="2254" ht="12.75" customHeight="1" x14ac:dyDescent="0.2"/>
    <row r="2255" ht="12.75" customHeight="1" x14ac:dyDescent="0.2"/>
    <row r="2256" ht="12.75" customHeight="1" x14ac:dyDescent="0.2"/>
    <row r="2257" ht="12.75" customHeight="1" x14ac:dyDescent="0.2"/>
    <row r="2258" ht="12.75" customHeight="1" x14ac:dyDescent="0.2"/>
    <row r="2259" ht="12.75" customHeight="1" x14ac:dyDescent="0.2"/>
    <row r="2260" ht="12.75" customHeight="1" x14ac:dyDescent="0.2"/>
    <row r="2261" ht="12.75" customHeight="1" x14ac:dyDescent="0.2"/>
    <row r="2262" ht="12.75" customHeight="1" x14ac:dyDescent="0.2"/>
    <row r="2263" ht="12.75" customHeight="1" x14ac:dyDescent="0.2"/>
    <row r="2264" ht="12.75" customHeight="1" x14ac:dyDescent="0.2"/>
    <row r="2265" ht="12.75" customHeight="1" x14ac:dyDescent="0.2"/>
    <row r="2266" ht="12.75" customHeight="1" x14ac:dyDescent="0.2"/>
    <row r="2267" ht="12.75" customHeight="1" x14ac:dyDescent="0.2"/>
    <row r="2268" ht="12.75" customHeight="1" x14ac:dyDescent="0.2"/>
    <row r="2269" ht="12.75" customHeight="1" x14ac:dyDescent="0.2"/>
    <row r="2270" ht="12.75" customHeight="1" x14ac:dyDescent="0.2"/>
    <row r="2271" ht="12.75" customHeight="1" x14ac:dyDescent="0.2"/>
    <row r="2272" ht="12.75" customHeight="1" x14ac:dyDescent="0.2"/>
    <row r="2273" ht="12.75" customHeight="1" x14ac:dyDescent="0.2"/>
    <row r="2274" ht="12.75" customHeight="1" x14ac:dyDescent="0.2"/>
    <row r="2275" ht="12.75" customHeight="1" x14ac:dyDescent="0.2"/>
    <row r="2276" ht="12.75" customHeight="1" x14ac:dyDescent="0.2"/>
    <row r="2277" ht="12.75" customHeight="1" x14ac:dyDescent="0.2"/>
    <row r="2278" ht="12.75" customHeight="1" x14ac:dyDescent="0.2"/>
    <row r="2279" ht="12.75" customHeight="1" x14ac:dyDescent="0.2"/>
    <row r="2280" ht="12.75" customHeight="1" x14ac:dyDescent="0.2"/>
    <row r="2281" ht="12.75" customHeight="1" x14ac:dyDescent="0.2"/>
    <row r="2282" ht="12.75" customHeight="1" x14ac:dyDescent="0.2"/>
    <row r="2283" ht="12.75" customHeight="1" x14ac:dyDescent="0.2"/>
    <row r="2284" ht="12.75" customHeight="1" x14ac:dyDescent="0.2"/>
    <row r="2285" ht="12.75" customHeight="1" x14ac:dyDescent="0.2"/>
    <row r="2286" ht="12.75" customHeight="1" x14ac:dyDescent="0.2"/>
    <row r="2287" ht="12.75" customHeight="1" x14ac:dyDescent="0.2"/>
    <row r="2288" ht="12.75" customHeight="1" x14ac:dyDescent="0.2"/>
    <row r="2289" ht="12.75" customHeight="1" x14ac:dyDescent="0.2"/>
    <row r="2290" ht="12.75" customHeight="1" x14ac:dyDescent="0.2"/>
    <row r="2291" ht="12.75" customHeight="1" x14ac:dyDescent="0.2"/>
    <row r="2292" ht="12.75" customHeight="1" x14ac:dyDescent="0.2"/>
    <row r="2293" ht="12.75" customHeight="1" x14ac:dyDescent="0.2"/>
    <row r="2294" ht="12.75" customHeight="1" x14ac:dyDescent="0.2"/>
    <row r="2295" ht="12.75" customHeight="1" x14ac:dyDescent="0.2"/>
    <row r="2296" ht="12.75" customHeight="1" x14ac:dyDescent="0.2"/>
    <row r="2297" ht="12.75" customHeight="1" x14ac:dyDescent="0.2"/>
    <row r="2298" ht="12.75" customHeight="1" x14ac:dyDescent="0.2"/>
    <row r="2299" ht="12.75" customHeight="1" x14ac:dyDescent="0.2"/>
    <row r="2300" ht="12.75" customHeight="1" x14ac:dyDescent="0.2"/>
    <row r="2301" ht="12.75" customHeight="1" x14ac:dyDescent="0.2"/>
    <row r="2302" ht="12.75" customHeight="1" x14ac:dyDescent="0.2"/>
    <row r="2303" ht="12.75" customHeight="1" x14ac:dyDescent="0.2"/>
    <row r="2304" ht="12.75" customHeight="1" x14ac:dyDescent="0.2"/>
    <row r="2305" ht="12.75" customHeight="1" x14ac:dyDescent="0.2"/>
    <row r="2306" ht="12.75" customHeight="1" x14ac:dyDescent="0.2"/>
    <row r="2307" ht="12.75" customHeight="1" x14ac:dyDescent="0.2"/>
    <row r="2308" ht="12.75" customHeight="1" x14ac:dyDescent="0.2"/>
    <row r="2309" ht="12.75" customHeight="1" x14ac:dyDescent="0.2"/>
    <row r="2310" ht="12.75" customHeight="1" x14ac:dyDescent="0.2"/>
    <row r="2311" ht="12.75" customHeight="1" x14ac:dyDescent="0.2"/>
    <row r="2312" ht="12.75" customHeight="1" x14ac:dyDescent="0.2"/>
    <row r="2313" ht="12.75" customHeight="1" x14ac:dyDescent="0.2"/>
    <row r="2314" ht="12.75" customHeight="1" x14ac:dyDescent="0.2"/>
    <row r="2315" ht="12.75" customHeight="1" x14ac:dyDescent="0.2"/>
    <row r="2316" ht="12.75" customHeight="1" x14ac:dyDescent="0.2"/>
    <row r="2317" ht="12.75" customHeight="1" x14ac:dyDescent="0.2"/>
    <row r="2318" ht="12.75" customHeight="1" x14ac:dyDescent="0.2"/>
    <row r="2319" ht="12.75" customHeight="1" x14ac:dyDescent="0.2"/>
    <row r="2320" ht="12.75" customHeight="1" x14ac:dyDescent="0.2"/>
    <row r="2321" ht="12.75" customHeight="1" x14ac:dyDescent="0.2"/>
    <row r="2322" ht="12.75" customHeight="1" x14ac:dyDescent="0.2"/>
    <row r="2323" ht="12.75" customHeight="1" x14ac:dyDescent="0.2"/>
    <row r="2324" ht="12.75" customHeight="1" x14ac:dyDescent="0.2"/>
    <row r="2325" ht="12.75" customHeight="1" x14ac:dyDescent="0.2"/>
    <row r="2326" ht="12.75" customHeight="1" x14ac:dyDescent="0.2"/>
    <row r="2327" ht="12.75" customHeight="1" x14ac:dyDescent="0.2"/>
    <row r="2328" ht="12.75" customHeight="1" x14ac:dyDescent="0.2"/>
    <row r="2329" ht="12.75" customHeight="1" x14ac:dyDescent="0.2"/>
    <row r="2330" ht="12.75" customHeight="1" x14ac:dyDescent="0.2"/>
    <row r="2331" ht="12.75" customHeight="1" x14ac:dyDescent="0.2"/>
    <row r="2332" ht="12.75" customHeight="1" x14ac:dyDescent="0.2"/>
    <row r="2333" ht="12.75" customHeight="1" x14ac:dyDescent="0.2"/>
    <row r="2334" ht="12.75" customHeight="1" x14ac:dyDescent="0.2"/>
    <row r="2335" ht="12.75" customHeight="1" x14ac:dyDescent="0.2"/>
    <row r="2336" ht="12.75" customHeight="1" x14ac:dyDescent="0.2"/>
    <row r="2337" ht="12.75" customHeight="1" x14ac:dyDescent="0.2"/>
    <row r="2338" ht="12.75" customHeight="1" x14ac:dyDescent="0.2"/>
    <row r="2339" ht="12.75" customHeight="1" x14ac:dyDescent="0.2"/>
    <row r="2340" ht="12.75" customHeight="1" x14ac:dyDescent="0.2"/>
    <row r="2341" ht="12.75" customHeight="1" x14ac:dyDescent="0.2"/>
    <row r="2342" ht="12.75" customHeight="1" x14ac:dyDescent="0.2"/>
    <row r="2343" ht="12.75" customHeight="1" x14ac:dyDescent="0.2"/>
    <row r="2344" ht="12.75" customHeight="1" x14ac:dyDescent="0.2"/>
    <row r="2345" ht="12.75" customHeight="1" x14ac:dyDescent="0.2"/>
    <row r="2346" ht="12.75" customHeight="1" x14ac:dyDescent="0.2"/>
    <row r="2347" ht="12.75" customHeight="1" x14ac:dyDescent="0.2"/>
    <row r="2348" ht="12.75" customHeight="1" x14ac:dyDescent="0.2"/>
    <row r="2349" ht="12.75" customHeight="1" x14ac:dyDescent="0.2"/>
    <row r="2350" ht="12.75" customHeight="1" x14ac:dyDescent="0.2"/>
    <row r="2351" ht="12.75" customHeight="1" x14ac:dyDescent="0.2"/>
    <row r="2352" ht="12.75" customHeight="1" x14ac:dyDescent="0.2"/>
    <row r="2353" ht="12.75" customHeight="1" x14ac:dyDescent="0.2"/>
    <row r="2354" ht="12.75" customHeight="1" x14ac:dyDescent="0.2"/>
    <row r="2355" ht="12.75" customHeight="1" x14ac:dyDescent="0.2"/>
    <row r="2356" ht="12.75" customHeight="1" x14ac:dyDescent="0.2"/>
    <row r="2357" ht="12.75" customHeight="1" x14ac:dyDescent="0.2"/>
    <row r="2358" ht="12.75" customHeight="1" x14ac:dyDescent="0.2"/>
    <row r="2359" ht="12.75" customHeight="1" x14ac:dyDescent="0.2"/>
    <row r="2360" ht="12.75" customHeight="1" x14ac:dyDescent="0.2"/>
    <row r="2361" ht="12.75" customHeight="1" x14ac:dyDescent="0.2"/>
    <row r="2362" ht="12.75" customHeight="1" x14ac:dyDescent="0.2"/>
    <row r="2363" ht="12.75" customHeight="1" x14ac:dyDescent="0.2"/>
    <row r="2364" ht="12.75" customHeight="1" x14ac:dyDescent="0.2"/>
    <row r="2365" ht="12.75" customHeight="1" x14ac:dyDescent="0.2"/>
    <row r="2366" ht="12.75" customHeight="1" x14ac:dyDescent="0.2"/>
    <row r="2367" ht="12.75" customHeight="1" x14ac:dyDescent="0.2"/>
    <row r="2368" ht="12.75" customHeight="1" x14ac:dyDescent="0.2"/>
    <row r="2369" ht="12.75" customHeight="1" x14ac:dyDescent="0.2"/>
    <row r="2370" ht="12.75" customHeight="1" x14ac:dyDescent="0.2"/>
    <row r="2371" ht="12.75" customHeight="1" x14ac:dyDescent="0.2"/>
    <row r="2372" ht="12.75" customHeight="1" x14ac:dyDescent="0.2"/>
    <row r="2373" ht="12.75" customHeight="1" x14ac:dyDescent="0.2"/>
    <row r="2374" ht="12.75" customHeight="1" x14ac:dyDescent="0.2"/>
    <row r="2375" ht="12.75" customHeight="1" x14ac:dyDescent="0.2"/>
    <row r="2376" ht="12.75" customHeight="1" x14ac:dyDescent="0.2"/>
    <row r="2377" ht="12.75" customHeight="1" x14ac:dyDescent="0.2"/>
    <row r="2378" ht="12.75" customHeight="1" x14ac:dyDescent="0.2"/>
    <row r="2379" ht="12.75" customHeight="1" x14ac:dyDescent="0.2"/>
    <row r="2380" ht="12.75" customHeight="1" x14ac:dyDescent="0.2"/>
    <row r="2381" ht="12.75" customHeight="1" x14ac:dyDescent="0.2"/>
    <row r="2382" ht="12.75" customHeight="1" x14ac:dyDescent="0.2"/>
    <row r="2383" ht="12.75" customHeight="1" x14ac:dyDescent="0.2"/>
    <row r="2384" ht="12.75" customHeight="1" x14ac:dyDescent="0.2"/>
    <row r="2385" ht="12.75" customHeight="1" x14ac:dyDescent="0.2"/>
    <row r="2386" ht="12.75" customHeight="1" x14ac:dyDescent="0.2"/>
    <row r="2387" ht="12.75" customHeight="1" x14ac:dyDescent="0.2"/>
    <row r="2388" ht="12.75" customHeight="1" x14ac:dyDescent="0.2"/>
    <row r="2389" ht="12.75" customHeight="1" x14ac:dyDescent="0.2"/>
    <row r="2390" ht="12.75" customHeight="1" x14ac:dyDescent="0.2"/>
    <row r="2391" ht="12.75" customHeight="1" x14ac:dyDescent="0.2"/>
    <row r="2392" ht="12.75" customHeight="1" x14ac:dyDescent="0.2"/>
    <row r="2393" ht="12.75" customHeight="1" x14ac:dyDescent="0.2"/>
    <row r="2394" ht="12.75" customHeight="1" x14ac:dyDescent="0.2"/>
    <row r="2395" ht="12.75" customHeight="1" x14ac:dyDescent="0.2"/>
    <row r="2396" ht="12.75" customHeight="1" x14ac:dyDescent="0.2"/>
    <row r="2397" ht="12.75" customHeight="1" x14ac:dyDescent="0.2"/>
    <row r="2398" ht="12.75" customHeight="1" x14ac:dyDescent="0.2"/>
    <row r="2399" ht="12.75" customHeight="1" x14ac:dyDescent="0.2"/>
    <row r="2400" ht="12.75" customHeight="1" x14ac:dyDescent="0.2"/>
    <row r="2401" ht="12.75" customHeight="1" x14ac:dyDescent="0.2"/>
    <row r="2402" ht="12.75" customHeight="1" x14ac:dyDescent="0.2"/>
    <row r="2403" ht="12.75" customHeight="1" x14ac:dyDescent="0.2"/>
    <row r="2404" ht="12.75" customHeight="1" x14ac:dyDescent="0.2"/>
    <row r="2405" ht="12.75" customHeight="1" x14ac:dyDescent="0.2"/>
    <row r="2406" ht="12.75" customHeight="1" x14ac:dyDescent="0.2"/>
    <row r="2407" ht="12.75" customHeight="1" x14ac:dyDescent="0.2"/>
    <row r="2408" ht="12.75" customHeight="1" x14ac:dyDescent="0.2"/>
    <row r="2409" ht="12.75" customHeight="1" x14ac:dyDescent="0.2"/>
    <row r="2410" ht="12.75" customHeight="1" x14ac:dyDescent="0.2"/>
    <row r="2411" ht="12.75" customHeight="1" x14ac:dyDescent="0.2"/>
    <row r="2412" ht="12.75" customHeight="1" x14ac:dyDescent="0.2"/>
    <row r="2413" ht="12.75" customHeight="1" x14ac:dyDescent="0.2"/>
    <row r="2414" ht="12.75" customHeight="1" x14ac:dyDescent="0.2"/>
    <row r="2415" ht="12.75" customHeight="1" x14ac:dyDescent="0.2"/>
    <row r="2416" ht="12.75" customHeight="1" x14ac:dyDescent="0.2"/>
    <row r="2417" ht="12.75" customHeight="1" x14ac:dyDescent="0.2"/>
    <row r="2418" ht="12.75" customHeight="1" x14ac:dyDescent="0.2"/>
    <row r="2419" ht="12.75" customHeight="1" x14ac:dyDescent="0.2"/>
    <row r="2420" ht="12.75" customHeight="1" x14ac:dyDescent="0.2"/>
    <row r="2421" ht="12.75" customHeight="1" x14ac:dyDescent="0.2"/>
    <row r="2422" ht="12.75" customHeight="1" x14ac:dyDescent="0.2"/>
    <row r="2423" ht="12.75" customHeight="1" x14ac:dyDescent="0.2"/>
    <row r="2424" ht="12.75" customHeight="1" x14ac:dyDescent="0.2"/>
    <row r="2425" ht="12.75" customHeight="1" x14ac:dyDescent="0.2"/>
    <row r="2426" ht="12.75" customHeight="1" x14ac:dyDescent="0.2"/>
    <row r="2427" ht="12.75" customHeight="1" x14ac:dyDescent="0.2"/>
    <row r="2428" ht="12.75" customHeight="1" x14ac:dyDescent="0.2"/>
    <row r="2429" ht="12.75" customHeight="1" x14ac:dyDescent="0.2"/>
    <row r="2430" ht="12.75" customHeight="1" x14ac:dyDescent="0.2"/>
    <row r="2431" ht="12.75" customHeight="1" x14ac:dyDescent="0.2"/>
    <row r="2432" ht="12.75" customHeight="1" x14ac:dyDescent="0.2"/>
    <row r="2433" ht="12.75" customHeight="1" x14ac:dyDescent="0.2"/>
    <row r="2434" ht="12.75" customHeight="1" x14ac:dyDescent="0.2"/>
    <row r="2435" ht="12.75" customHeight="1" x14ac:dyDescent="0.2"/>
    <row r="2436" ht="12.75" customHeight="1" x14ac:dyDescent="0.2"/>
    <row r="2437" ht="12.75" customHeight="1" x14ac:dyDescent="0.2"/>
    <row r="2438" ht="12.75" customHeight="1" x14ac:dyDescent="0.2"/>
    <row r="2439" ht="12.75" customHeight="1" x14ac:dyDescent="0.2"/>
    <row r="2440" ht="12.75" customHeight="1" x14ac:dyDescent="0.2"/>
    <row r="2441" ht="12.75" customHeight="1" x14ac:dyDescent="0.2"/>
    <row r="2442" ht="12.75" customHeight="1" x14ac:dyDescent="0.2"/>
    <row r="2443" ht="12.75" customHeight="1" x14ac:dyDescent="0.2"/>
    <row r="2444" ht="12.75" customHeight="1" x14ac:dyDescent="0.2"/>
    <row r="2445" ht="12.75" customHeight="1" x14ac:dyDescent="0.2"/>
    <row r="2446" ht="12.75" customHeight="1" x14ac:dyDescent="0.2"/>
    <row r="2447" ht="12.75" customHeight="1" x14ac:dyDescent="0.2"/>
    <row r="2448" ht="12.75" customHeight="1" x14ac:dyDescent="0.2"/>
    <row r="2449" ht="12.75" customHeight="1" x14ac:dyDescent="0.2"/>
    <row r="2450" ht="12.75" customHeight="1" x14ac:dyDescent="0.2"/>
    <row r="2451" ht="12.75" customHeight="1" x14ac:dyDescent="0.2"/>
    <row r="2452" ht="12.75" customHeight="1" x14ac:dyDescent="0.2"/>
    <row r="2453" ht="12.75" customHeight="1" x14ac:dyDescent="0.2"/>
    <row r="2454" ht="12.75" customHeight="1" x14ac:dyDescent="0.2"/>
    <row r="2455" ht="12.75" customHeight="1" x14ac:dyDescent="0.2"/>
    <row r="2456" ht="12.75" customHeight="1" x14ac:dyDescent="0.2"/>
    <row r="2457" ht="12.75" customHeight="1" x14ac:dyDescent="0.2"/>
    <row r="2458" ht="12.75" customHeight="1" x14ac:dyDescent="0.2"/>
    <row r="2459" ht="12.75" customHeight="1" x14ac:dyDescent="0.2"/>
    <row r="2460" ht="12.75" customHeight="1" x14ac:dyDescent="0.2"/>
    <row r="2461" ht="12.75" customHeight="1" x14ac:dyDescent="0.2"/>
    <row r="2462" ht="12.75" customHeight="1" x14ac:dyDescent="0.2"/>
    <row r="2463" ht="12.75" customHeight="1" x14ac:dyDescent="0.2"/>
    <row r="2464" ht="12.75" customHeight="1" x14ac:dyDescent="0.2"/>
    <row r="2465" ht="12.75" customHeight="1" x14ac:dyDescent="0.2"/>
    <row r="2466" ht="12.75" customHeight="1" x14ac:dyDescent="0.2"/>
    <row r="2467" ht="12.75" customHeight="1" x14ac:dyDescent="0.2"/>
    <row r="2468" ht="12.75" customHeight="1" x14ac:dyDescent="0.2"/>
    <row r="2469" ht="12.75" customHeight="1" x14ac:dyDescent="0.2"/>
    <row r="2470" ht="12.75" customHeight="1" x14ac:dyDescent="0.2"/>
    <row r="2471" ht="12.75" customHeight="1" x14ac:dyDescent="0.2"/>
    <row r="2472" ht="12.75" customHeight="1" x14ac:dyDescent="0.2"/>
    <row r="2473" ht="12.75" customHeight="1" x14ac:dyDescent="0.2"/>
    <row r="2474" ht="12.75" customHeight="1" x14ac:dyDescent="0.2"/>
    <row r="2475" ht="12.75" customHeight="1" x14ac:dyDescent="0.2"/>
    <row r="2476" ht="12.75" customHeight="1" x14ac:dyDescent="0.2"/>
    <row r="2477" ht="12.75" customHeight="1" x14ac:dyDescent="0.2"/>
    <row r="2478" ht="12.75" customHeight="1" x14ac:dyDescent="0.2"/>
    <row r="2479" ht="12.75" customHeight="1" x14ac:dyDescent="0.2"/>
    <row r="2480" ht="12.75" customHeight="1" x14ac:dyDescent="0.2"/>
    <row r="2481" ht="12.75" customHeight="1" x14ac:dyDescent="0.2"/>
    <row r="2482" ht="12.75" customHeight="1" x14ac:dyDescent="0.2"/>
    <row r="2483" ht="12.75" customHeight="1" x14ac:dyDescent="0.2"/>
    <row r="2484" ht="12.75" customHeight="1" x14ac:dyDescent="0.2"/>
    <row r="2485" ht="12.75" customHeight="1" x14ac:dyDescent="0.2"/>
    <row r="2486" ht="12.75" customHeight="1" x14ac:dyDescent="0.2"/>
    <row r="2487" ht="12.75" customHeight="1" x14ac:dyDescent="0.2"/>
    <row r="2488" ht="12.75" customHeight="1" x14ac:dyDescent="0.2"/>
    <row r="2489" ht="12.75" customHeight="1" x14ac:dyDescent="0.2"/>
    <row r="2490" ht="12.75" customHeight="1" x14ac:dyDescent="0.2"/>
    <row r="2491" ht="12.75" customHeight="1" x14ac:dyDescent="0.2"/>
    <row r="2492" ht="12.75" customHeight="1" x14ac:dyDescent="0.2"/>
    <row r="2493" ht="12.75" customHeight="1" x14ac:dyDescent="0.2"/>
    <row r="2494" ht="12.75" customHeight="1" x14ac:dyDescent="0.2"/>
    <row r="2495" ht="12.75" customHeight="1" x14ac:dyDescent="0.2"/>
    <row r="2496" ht="12.75" customHeight="1" x14ac:dyDescent="0.2"/>
    <row r="2497" ht="12.75" customHeight="1" x14ac:dyDescent="0.2"/>
    <row r="2498" ht="12.75" customHeight="1" x14ac:dyDescent="0.2"/>
    <row r="2499" ht="12.75" customHeight="1" x14ac:dyDescent="0.2"/>
    <row r="2500" ht="12.75" customHeight="1" x14ac:dyDescent="0.2"/>
    <row r="2501" ht="12.75" customHeight="1" x14ac:dyDescent="0.2"/>
    <row r="2502" ht="12.75" customHeight="1" x14ac:dyDescent="0.2"/>
    <row r="2503" ht="12.75" customHeight="1" x14ac:dyDescent="0.2"/>
    <row r="2504" ht="12.75" customHeight="1" x14ac:dyDescent="0.2"/>
    <row r="2505" ht="12.75" customHeight="1" x14ac:dyDescent="0.2"/>
    <row r="2506" ht="12.75" customHeight="1" x14ac:dyDescent="0.2"/>
    <row r="2507" ht="12.75" customHeight="1" x14ac:dyDescent="0.2"/>
    <row r="2508" ht="12.75" customHeight="1" x14ac:dyDescent="0.2"/>
    <row r="2509" ht="12.75" customHeight="1" x14ac:dyDescent="0.2"/>
    <row r="2510" ht="12.75" customHeight="1" x14ac:dyDescent="0.2"/>
    <row r="2511" ht="12.75" customHeight="1" x14ac:dyDescent="0.2"/>
    <row r="2512" ht="12.75" customHeight="1" x14ac:dyDescent="0.2"/>
    <row r="2513" ht="12.75" customHeight="1" x14ac:dyDescent="0.2"/>
    <row r="2514" ht="12.75" customHeight="1" x14ac:dyDescent="0.2"/>
    <row r="2515" ht="12.75" customHeight="1" x14ac:dyDescent="0.2"/>
    <row r="2516" ht="12.75" customHeight="1" x14ac:dyDescent="0.2"/>
    <row r="2517" ht="12.75" customHeight="1" x14ac:dyDescent="0.2"/>
    <row r="2518" ht="12.75" customHeight="1" x14ac:dyDescent="0.2"/>
    <row r="2519" ht="12.75" customHeight="1" x14ac:dyDescent="0.2"/>
    <row r="2520" ht="12.75" customHeight="1" x14ac:dyDescent="0.2"/>
    <row r="2521" ht="12.75" customHeight="1" x14ac:dyDescent="0.2"/>
    <row r="2522" ht="12.75" customHeight="1" x14ac:dyDescent="0.2"/>
    <row r="2523" ht="12.75" customHeight="1" x14ac:dyDescent="0.2"/>
    <row r="2524" ht="12.75" customHeight="1" x14ac:dyDescent="0.2"/>
    <row r="2525" ht="12.75" customHeight="1" x14ac:dyDescent="0.2"/>
    <row r="2526" ht="12.75" customHeight="1" x14ac:dyDescent="0.2"/>
    <row r="2527" ht="12.75" customHeight="1" x14ac:dyDescent="0.2"/>
    <row r="2528" ht="12.75" customHeight="1" x14ac:dyDescent="0.2"/>
    <row r="2529" ht="12.75" customHeight="1" x14ac:dyDescent="0.2"/>
    <row r="2530" ht="12.75" customHeight="1" x14ac:dyDescent="0.2"/>
    <row r="2531" ht="12.75" customHeight="1" x14ac:dyDescent="0.2"/>
    <row r="2532" ht="12.75" customHeight="1" x14ac:dyDescent="0.2"/>
    <row r="2533" ht="12.75" customHeight="1" x14ac:dyDescent="0.2"/>
    <row r="2534" ht="12.75" customHeight="1" x14ac:dyDescent="0.2"/>
    <row r="2535" ht="12.75" customHeight="1" x14ac:dyDescent="0.2"/>
    <row r="2536" ht="12.75" customHeight="1" x14ac:dyDescent="0.2"/>
    <row r="2537" ht="12.75" customHeight="1" x14ac:dyDescent="0.2"/>
    <row r="2538" ht="12.75" customHeight="1" x14ac:dyDescent="0.2"/>
    <row r="2539" ht="12.75" customHeight="1" x14ac:dyDescent="0.2"/>
    <row r="2540" ht="12.75" customHeight="1" x14ac:dyDescent="0.2"/>
    <row r="2541" ht="12.75" customHeight="1" x14ac:dyDescent="0.2"/>
    <row r="2542" ht="12.75" customHeight="1" x14ac:dyDescent="0.2"/>
    <row r="2543" ht="12.75" customHeight="1" x14ac:dyDescent="0.2"/>
    <row r="2544" ht="12.75" customHeight="1" x14ac:dyDescent="0.2"/>
    <row r="2545" ht="12.75" customHeight="1" x14ac:dyDescent="0.2"/>
    <row r="2546" ht="12.75" customHeight="1" x14ac:dyDescent="0.2"/>
    <row r="2547" ht="12.75" customHeight="1" x14ac:dyDescent="0.2"/>
    <row r="2548" ht="12.75" customHeight="1" x14ac:dyDescent="0.2"/>
    <row r="2549" ht="12.75" customHeight="1" x14ac:dyDescent="0.2"/>
    <row r="2550" ht="12.75" customHeight="1" x14ac:dyDescent="0.2"/>
    <row r="2551" ht="12.75" customHeight="1" x14ac:dyDescent="0.2"/>
    <row r="2552" ht="12.75" customHeight="1" x14ac:dyDescent="0.2"/>
    <row r="2553" ht="12.75" customHeight="1" x14ac:dyDescent="0.2"/>
    <row r="2554" ht="12.75" customHeight="1" x14ac:dyDescent="0.2"/>
    <row r="2555" ht="12.75" customHeight="1" x14ac:dyDescent="0.2"/>
    <row r="2556" ht="12.75" customHeight="1" x14ac:dyDescent="0.2"/>
    <row r="2557" ht="12.75" customHeight="1" x14ac:dyDescent="0.2"/>
    <row r="2558" ht="12.75" customHeight="1" x14ac:dyDescent="0.2"/>
    <row r="2559" ht="12.75" customHeight="1" x14ac:dyDescent="0.2"/>
    <row r="2560" ht="12.75" customHeight="1" x14ac:dyDescent="0.2"/>
    <row r="2561" ht="12.75" customHeight="1" x14ac:dyDescent="0.2"/>
    <row r="2562" ht="12.75" customHeight="1" x14ac:dyDescent="0.2"/>
    <row r="2563" ht="12.75" customHeight="1" x14ac:dyDescent="0.2"/>
    <row r="2564" ht="12.75" customHeight="1" x14ac:dyDescent="0.2"/>
    <row r="2565" ht="12.75" customHeight="1" x14ac:dyDescent="0.2"/>
    <row r="2566" ht="12.75" customHeight="1" x14ac:dyDescent="0.2"/>
    <row r="2567" ht="12.75" customHeight="1" x14ac:dyDescent="0.2"/>
    <row r="2568" ht="12.75" customHeight="1" x14ac:dyDescent="0.2"/>
    <row r="2569" ht="12.75" customHeight="1" x14ac:dyDescent="0.2"/>
    <row r="2570" ht="12.75" customHeight="1" x14ac:dyDescent="0.2"/>
    <row r="2571" ht="12.75" customHeight="1" x14ac:dyDescent="0.2"/>
    <row r="2572" ht="12.75" customHeight="1" x14ac:dyDescent="0.2"/>
    <row r="2573" ht="12.75" customHeight="1" x14ac:dyDescent="0.2"/>
    <row r="2574" ht="12.75" customHeight="1" x14ac:dyDescent="0.2"/>
    <row r="2575" ht="12.75" customHeight="1" x14ac:dyDescent="0.2"/>
    <row r="2576" ht="12.75" customHeight="1" x14ac:dyDescent="0.2"/>
    <row r="2577" ht="12.75" customHeight="1" x14ac:dyDescent="0.2"/>
    <row r="2578" ht="12.75" customHeight="1" x14ac:dyDescent="0.2"/>
    <row r="2579" ht="12.75" customHeight="1" x14ac:dyDescent="0.2"/>
    <row r="2580" ht="12.75" customHeight="1" x14ac:dyDescent="0.2"/>
    <row r="2581" ht="12.75" customHeight="1" x14ac:dyDescent="0.2"/>
    <row r="2582" ht="12.75" customHeight="1" x14ac:dyDescent="0.2"/>
    <row r="2583" ht="12.75" customHeight="1" x14ac:dyDescent="0.2"/>
    <row r="2584" ht="12.75" customHeight="1" x14ac:dyDescent="0.2"/>
    <row r="2585" ht="12.75" customHeight="1" x14ac:dyDescent="0.2"/>
    <row r="2586" ht="12.75" customHeight="1" x14ac:dyDescent="0.2"/>
    <row r="2587" ht="12.75" customHeight="1" x14ac:dyDescent="0.2"/>
    <row r="2588" ht="12.75" customHeight="1" x14ac:dyDescent="0.2"/>
    <row r="2589" ht="12.75" customHeight="1" x14ac:dyDescent="0.2"/>
    <row r="2590" ht="12.75" customHeight="1" x14ac:dyDescent="0.2"/>
    <row r="2591" ht="12.75" customHeight="1" x14ac:dyDescent="0.2"/>
    <row r="2592" ht="12.75" customHeight="1" x14ac:dyDescent="0.2"/>
    <row r="2593" ht="12.75" customHeight="1" x14ac:dyDescent="0.2"/>
    <row r="2594" ht="12.75" customHeight="1" x14ac:dyDescent="0.2"/>
    <row r="2595" ht="12.75" customHeight="1" x14ac:dyDescent="0.2"/>
    <row r="2596" ht="12.75" customHeight="1" x14ac:dyDescent="0.2"/>
    <row r="2597" ht="12.75" customHeight="1" x14ac:dyDescent="0.2"/>
    <row r="2598" ht="12.75" customHeight="1" x14ac:dyDescent="0.2"/>
    <row r="2599" ht="12.75" customHeight="1" x14ac:dyDescent="0.2"/>
    <row r="2600" ht="12.75" customHeight="1" x14ac:dyDescent="0.2"/>
    <row r="2601" ht="12.75" customHeight="1" x14ac:dyDescent="0.2"/>
    <row r="2602" ht="12.75" customHeight="1" x14ac:dyDescent="0.2"/>
    <row r="2603" ht="12.75" customHeight="1" x14ac:dyDescent="0.2"/>
    <row r="2604" ht="12.75" customHeight="1" x14ac:dyDescent="0.2"/>
    <row r="2605" ht="12.75" customHeight="1" x14ac:dyDescent="0.2"/>
    <row r="2606" ht="12.75" customHeight="1" x14ac:dyDescent="0.2"/>
    <row r="2607" ht="12.75" customHeight="1" x14ac:dyDescent="0.2"/>
    <row r="2608" ht="12.75" customHeight="1" x14ac:dyDescent="0.2"/>
    <row r="2609" ht="12.75" customHeight="1" x14ac:dyDescent="0.2"/>
    <row r="2610" ht="12.75" customHeight="1" x14ac:dyDescent="0.2"/>
    <row r="2611" ht="12.75" customHeight="1" x14ac:dyDescent="0.2"/>
    <row r="2612" ht="12.75" customHeight="1" x14ac:dyDescent="0.2"/>
    <row r="2613" ht="12.75" customHeight="1" x14ac:dyDescent="0.2"/>
    <row r="2614" ht="12.75" customHeight="1" x14ac:dyDescent="0.2"/>
    <row r="2615" ht="12.75" customHeight="1" x14ac:dyDescent="0.2"/>
    <row r="2616" ht="12.75" customHeight="1" x14ac:dyDescent="0.2"/>
    <row r="2617" ht="12.75" customHeight="1" x14ac:dyDescent="0.2"/>
    <row r="2618" ht="12.75" customHeight="1" x14ac:dyDescent="0.2"/>
    <row r="2619" ht="12.75" customHeight="1" x14ac:dyDescent="0.2"/>
    <row r="2620" ht="12.75" customHeight="1" x14ac:dyDescent="0.2"/>
    <row r="2621" ht="12.75" customHeight="1" x14ac:dyDescent="0.2"/>
    <row r="2622" ht="12.75" customHeight="1" x14ac:dyDescent="0.2"/>
    <row r="2623" ht="12.75" customHeight="1" x14ac:dyDescent="0.2"/>
    <row r="2624" ht="12.75" customHeight="1" x14ac:dyDescent="0.2"/>
    <row r="2625" ht="12.75" customHeight="1" x14ac:dyDescent="0.2"/>
    <row r="2626" ht="12.75" customHeight="1" x14ac:dyDescent="0.2"/>
    <row r="2627" ht="12.75" customHeight="1" x14ac:dyDescent="0.2"/>
    <row r="2628" ht="12.75" customHeight="1" x14ac:dyDescent="0.2"/>
    <row r="2629" ht="12.75" customHeight="1" x14ac:dyDescent="0.2"/>
    <row r="2630" ht="12.75" customHeight="1" x14ac:dyDescent="0.2"/>
    <row r="2631" ht="12.75" customHeight="1" x14ac:dyDescent="0.2"/>
    <row r="2632" ht="12.75" customHeight="1" x14ac:dyDescent="0.2"/>
    <row r="2633" ht="12.75" customHeight="1" x14ac:dyDescent="0.2"/>
    <row r="2634" ht="12.75" customHeight="1" x14ac:dyDescent="0.2"/>
    <row r="2635" ht="12.75" customHeight="1" x14ac:dyDescent="0.2"/>
    <row r="2636" ht="12.75" customHeight="1" x14ac:dyDescent="0.2"/>
    <row r="2637" ht="12.75" customHeight="1" x14ac:dyDescent="0.2"/>
    <row r="2638" ht="12.75" customHeight="1" x14ac:dyDescent="0.2"/>
    <row r="2639" ht="12.75" customHeight="1" x14ac:dyDescent="0.2"/>
    <row r="2640" ht="12.75" customHeight="1" x14ac:dyDescent="0.2"/>
    <row r="2641" ht="12.75" customHeight="1" x14ac:dyDescent="0.2"/>
    <row r="2642" ht="12.75" customHeight="1" x14ac:dyDescent="0.2"/>
    <row r="2643" ht="12.75" customHeight="1" x14ac:dyDescent="0.2"/>
    <row r="2644" ht="12.75" customHeight="1" x14ac:dyDescent="0.2"/>
    <row r="2645" ht="12.75" customHeight="1" x14ac:dyDescent="0.2"/>
    <row r="2646" ht="12.75" customHeight="1" x14ac:dyDescent="0.2"/>
    <row r="2647" ht="12.75" customHeight="1" x14ac:dyDescent="0.2"/>
    <row r="2648" ht="12.75" customHeight="1" x14ac:dyDescent="0.2"/>
    <row r="2649" ht="12.75" customHeight="1" x14ac:dyDescent="0.2"/>
    <row r="2650" ht="12.75" customHeight="1" x14ac:dyDescent="0.2"/>
    <row r="2651" ht="12.75" customHeight="1" x14ac:dyDescent="0.2"/>
    <row r="2652" ht="12.75" customHeight="1" x14ac:dyDescent="0.2"/>
    <row r="2653" ht="12.75" customHeight="1" x14ac:dyDescent="0.2"/>
    <row r="2654" ht="12.75" customHeight="1" x14ac:dyDescent="0.2"/>
    <row r="2655" ht="12.75" customHeight="1" x14ac:dyDescent="0.2"/>
    <row r="2656" ht="12.75" customHeight="1" x14ac:dyDescent="0.2"/>
    <row r="2657" ht="12.75" customHeight="1" x14ac:dyDescent="0.2"/>
    <row r="2658" ht="12.75" customHeight="1" x14ac:dyDescent="0.2"/>
    <row r="2659" ht="12.75" customHeight="1" x14ac:dyDescent="0.2"/>
    <row r="2660" ht="12.75" customHeight="1" x14ac:dyDescent="0.2"/>
    <row r="2661" ht="12.75" customHeight="1" x14ac:dyDescent="0.2"/>
    <row r="2662" ht="12.75" customHeight="1" x14ac:dyDescent="0.2"/>
    <row r="2663" ht="12.75" customHeight="1" x14ac:dyDescent="0.2"/>
    <row r="2664" ht="12.75" customHeight="1" x14ac:dyDescent="0.2"/>
    <row r="2665" ht="12.75" customHeight="1" x14ac:dyDescent="0.2"/>
    <row r="2666" ht="12.75" customHeight="1" x14ac:dyDescent="0.2"/>
    <row r="2667" ht="12.75" customHeight="1" x14ac:dyDescent="0.2"/>
    <row r="2668" ht="12.75" customHeight="1" x14ac:dyDescent="0.2"/>
    <row r="2669" ht="12.75" customHeight="1" x14ac:dyDescent="0.2"/>
    <row r="2670" ht="12.75" customHeight="1" x14ac:dyDescent="0.2"/>
    <row r="2671" ht="12.75" customHeight="1" x14ac:dyDescent="0.2"/>
    <row r="2672" ht="12.75" customHeight="1" x14ac:dyDescent="0.2"/>
    <row r="2673" ht="12.75" customHeight="1" x14ac:dyDescent="0.2"/>
    <row r="2674" ht="12.75" customHeight="1" x14ac:dyDescent="0.2"/>
    <row r="2675" ht="12.75" customHeight="1" x14ac:dyDescent="0.2"/>
    <row r="2676" ht="12.75" customHeight="1" x14ac:dyDescent="0.2"/>
    <row r="2677" ht="12.75" customHeight="1" x14ac:dyDescent="0.2"/>
    <row r="2678" ht="12.75" customHeight="1" x14ac:dyDescent="0.2"/>
    <row r="2679" ht="12.75" customHeight="1" x14ac:dyDescent="0.2"/>
    <row r="2680" ht="12.75" customHeight="1" x14ac:dyDescent="0.2"/>
    <row r="2681" ht="12.75" customHeight="1" x14ac:dyDescent="0.2"/>
    <row r="2682" ht="12.75" customHeight="1" x14ac:dyDescent="0.2"/>
    <row r="2683" ht="12.75" customHeight="1" x14ac:dyDescent="0.2"/>
    <row r="2684" ht="12.75" customHeight="1" x14ac:dyDescent="0.2"/>
    <row r="2685" ht="12.75" customHeight="1" x14ac:dyDescent="0.2"/>
    <row r="2686" ht="12.75" customHeight="1" x14ac:dyDescent="0.2"/>
    <row r="2687" ht="12.75" customHeight="1" x14ac:dyDescent="0.2"/>
    <row r="2688" ht="12.75" customHeight="1" x14ac:dyDescent="0.2"/>
    <row r="2689" ht="12.75" customHeight="1" x14ac:dyDescent="0.2"/>
    <row r="2690" ht="12.75" customHeight="1" x14ac:dyDescent="0.2"/>
    <row r="2691" ht="12.75" customHeight="1" x14ac:dyDescent="0.2"/>
    <row r="2692" ht="12.75" customHeight="1" x14ac:dyDescent="0.2"/>
    <row r="2693" ht="12.75" customHeight="1" x14ac:dyDescent="0.2"/>
    <row r="2694" ht="12.75" customHeight="1" x14ac:dyDescent="0.2"/>
    <row r="2695" ht="12.75" customHeight="1" x14ac:dyDescent="0.2"/>
    <row r="2696" ht="12.75" customHeight="1" x14ac:dyDescent="0.2"/>
    <row r="2697" ht="12.75" customHeight="1" x14ac:dyDescent="0.2"/>
    <row r="2698" ht="12.75" customHeight="1" x14ac:dyDescent="0.2"/>
    <row r="2699" ht="12.75" customHeight="1" x14ac:dyDescent="0.2"/>
    <row r="2700" ht="12.75" customHeight="1" x14ac:dyDescent="0.2"/>
    <row r="2701" ht="12.75" customHeight="1" x14ac:dyDescent="0.2"/>
    <row r="2702" ht="12.75" customHeight="1" x14ac:dyDescent="0.2"/>
    <row r="2703" ht="12.75" customHeight="1" x14ac:dyDescent="0.2"/>
    <row r="2704" ht="12.75" customHeight="1" x14ac:dyDescent="0.2"/>
    <row r="2705" ht="12.75" customHeight="1" x14ac:dyDescent="0.2"/>
    <row r="2706" ht="12.75" customHeight="1" x14ac:dyDescent="0.2"/>
    <row r="2707" ht="12.75" customHeight="1" x14ac:dyDescent="0.2"/>
    <row r="2708" ht="12.75" customHeight="1" x14ac:dyDescent="0.2"/>
    <row r="2709" ht="12.75" customHeight="1" x14ac:dyDescent="0.2"/>
    <row r="2710" ht="12.75" customHeight="1" x14ac:dyDescent="0.2"/>
    <row r="2711" ht="12.75" customHeight="1" x14ac:dyDescent="0.2"/>
    <row r="2712" ht="12.75" customHeight="1" x14ac:dyDescent="0.2"/>
    <row r="2713" ht="12.75" customHeight="1" x14ac:dyDescent="0.2"/>
    <row r="2714" ht="12.75" customHeight="1" x14ac:dyDescent="0.2"/>
    <row r="2715" ht="12.75" customHeight="1" x14ac:dyDescent="0.2"/>
    <row r="2716" ht="12.75" customHeight="1" x14ac:dyDescent="0.2"/>
    <row r="2717" ht="12.75" customHeight="1" x14ac:dyDescent="0.2"/>
    <row r="2718" ht="12.75" customHeight="1" x14ac:dyDescent="0.2"/>
    <row r="2719" ht="12.75" customHeight="1" x14ac:dyDescent="0.2"/>
    <row r="2720" ht="12.75" customHeight="1" x14ac:dyDescent="0.2"/>
    <row r="2721" ht="12.75" customHeight="1" x14ac:dyDescent="0.2"/>
    <row r="2722" ht="12.75" customHeight="1" x14ac:dyDescent="0.2"/>
    <row r="2723" ht="12.75" customHeight="1" x14ac:dyDescent="0.2"/>
    <row r="2724" ht="12.75" customHeight="1" x14ac:dyDescent="0.2"/>
    <row r="2725" ht="12.75" customHeight="1" x14ac:dyDescent="0.2"/>
    <row r="2726" ht="12.75" customHeight="1" x14ac:dyDescent="0.2"/>
    <row r="2727" ht="12.75" customHeight="1" x14ac:dyDescent="0.2"/>
    <row r="2728" ht="12.75" customHeight="1" x14ac:dyDescent="0.2"/>
    <row r="2729" ht="12.75" customHeight="1" x14ac:dyDescent="0.2"/>
    <row r="2730" ht="12.75" customHeight="1" x14ac:dyDescent="0.2"/>
    <row r="2731" ht="12.75" customHeight="1" x14ac:dyDescent="0.2"/>
    <row r="2732" ht="12.75" customHeight="1" x14ac:dyDescent="0.2"/>
    <row r="2733" ht="12.75" customHeight="1" x14ac:dyDescent="0.2"/>
    <row r="2734" ht="12.75" customHeight="1" x14ac:dyDescent="0.2"/>
    <row r="2735" ht="12.75" customHeight="1" x14ac:dyDescent="0.2"/>
    <row r="2736" ht="12.75" customHeight="1" x14ac:dyDescent="0.2"/>
    <row r="2737" ht="12.75" customHeight="1" x14ac:dyDescent="0.2"/>
    <row r="2738" ht="12.75" customHeight="1" x14ac:dyDescent="0.2"/>
    <row r="2739" ht="12.75" customHeight="1" x14ac:dyDescent="0.2"/>
    <row r="2740" ht="12.75" customHeight="1" x14ac:dyDescent="0.2"/>
    <row r="2741" ht="12.75" customHeight="1" x14ac:dyDescent="0.2"/>
    <row r="2742" ht="12.75" customHeight="1" x14ac:dyDescent="0.2"/>
    <row r="2743" ht="12.75" customHeight="1" x14ac:dyDescent="0.2"/>
    <row r="2744" ht="12.75" customHeight="1" x14ac:dyDescent="0.2"/>
    <row r="2745" ht="12.75" customHeight="1" x14ac:dyDescent="0.2"/>
    <row r="2746" ht="12.75" customHeight="1" x14ac:dyDescent="0.2"/>
    <row r="2747" ht="12.75" customHeight="1" x14ac:dyDescent="0.2"/>
    <row r="2748" ht="12.75" customHeight="1" x14ac:dyDescent="0.2"/>
    <row r="2749" ht="12.75" customHeight="1" x14ac:dyDescent="0.2"/>
    <row r="2750" ht="12.75" customHeight="1" x14ac:dyDescent="0.2"/>
    <row r="2751" ht="12.75" customHeight="1" x14ac:dyDescent="0.2"/>
    <row r="2752" ht="12.75" customHeight="1" x14ac:dyDescent="0.2"/>
    <row r="2753" ht="12.75" customHeight="1" x14ac:dyDescent="0.2"/>
    <row r="2754" ht="12.75" customHeight="1" x14ac:dyDescent="0.2"/>
    <row r="2755" ht="12.75" customHeight="1" x14ac:dyDescent="0.2"/>
    <row r="2756" ht="12.75" customHeight="1" x14ac:dyDescent="0.2"/>
    <row r="2757" ht="12.75" customHeight="1" x14ac:dyDescent="0.2"/>
    <row r="2758" ht="12.75" customHeight="1" x14ac:dyDescent="0.2"/>
    <row r="2759" ht="12.75" customHeight="1" x14ac:dyDescent="0.2"/>
    <row r="2760" ht="12.75" customHeight="1" x14ac:dyDescent="0.2"/>
    <row r="2761" ht="12.75" customHeight="1" x14ac:dyDescent="0.2"/>
    <row r="2762" ht="12.75" customHeight="1" x14ac:dyDescent="0.2"/>
    <row r="2763" ht="12.75" customHeight="1" x14ac:dyDescent="0.2"/>
    <row r="2764" ht="12.75" customHeight="1" x14ac:dyDescent="0.2"/>
    <row r="2765" ht="12.75" customHeight="1" x14ac:dyDescent="0.2"/>
    <row r="2766" ht="12.75" customHeight="1" x14ac:dyDescent="0.2"/>
    <row r="2767" ht="12.75" customHeight="1" x14ac:dyDescent="0.2"/>
    <row r="2768" ht="12.75" customHeight="1" x14ac:dyDescent="0.2"/>
    <row r="2769" ht="12.75" customHeight="1" x14ac:dyDescent="0.2"/>
    <row r="2770" ht="12.75" customHeight="1" x14ac:dyDescent="0.2"/>
    <row r="2771" ht="12.75" customHeight="1" x14ac:dyDescent="0.2"/>
    <row r="2772" ht="12.75" customHeight="1" x14ac:dyDescent="0.2"/>
    <row r="2773" ht="12.75" customHeight="1" x14ac:dyDescent="0.2"/>
    <row r="2774" ht="12.75" customHeight="1" x14ac:dyDescent="0.2"/>
    <row r="2775" ht="12.75" customHeight="1" x14ac:dyDescent="0.2"/>
    <row r="2776" ht="12.75" customHeight="1" x14ac:dyDescent="0.2"/>
    <row r="2777" ht="12.75" customHeight="1" x14ac:dyDescent="0.2"/>
    <row r="2778" ht="12.75" customHeight="1" x14ac:dyDescent="0.2"/>
    <row r="2779" ht="12.75" customHeight="1" x14ac:dyDescent="0.2"/>
    <row r="2780" ht="12.75" customHeight="1" x14ac:dyDescent="0.2"/>
    <row r="2781" ht="12.75" customHeight="1" x14ac:dyDescent="0.2"/>
    <row r="2782" ht="12.75" customHeight="1" x14ac:dyDescent="0.2"/>
    <row r="2783" ht="12.75" customHeight="1" x14ac:dyDescent="0.2"/>
    <row r="2784" ht="12.75" customHeight="1" x14ac:dyDescent="0.2"/>
    <row r="2785" ht="12.75" customHeight="1" x14ac:dyDescent="0.2"/>
    <row r="2786" ht="12.75" customHeight="1" x14ac:dyDescent="0.2"/>
    <row r="2787" ht="12.75" customHeight="1" x14ac:dyDescent="0.2"/>
    <row r="2788" ht="12.75" customHeight="1" x14ac:dyDescent="0.2"/>
    <row r="2789" ht="12.75" customHeight="1" x14ac:dyDescent="0.2"/>
    <row r="2790" ht="12.75" customHeight="1" x14ac:dyDescent="0.2"/>
    <row r="2791" ht="12.75" customHeight="1" x14ac:dyDescent="0.2"/>
    <row r="2792" ht="12.75" customHeight="1" x14ac:dyDescent="0.2"/>
    <row r="2793" ht="12.75" customHeight="1" x14ac:dyDescent="0.2"/>
    <row r="2794" ht="12.75" customHeight="1" x14ac:dyDescent="0.2"/>
    <row r="2795" ht="12.75" customHeight="1" x14ac:dyDescent="0.2"/>
    <row r="2796" ht="12.75" customHeight="1" x14ac:dyDescent="0.2"/>
    <row r="2797" ht="12.75" customHeight="1" x14ac:dyDescent="0.2"/>
    <row r="2798" ht="12.75" customHeight="1" x14ac:dyDescent="0.2"/>
    <row r="2799" ht="12.75" customHeight="1" x14ac:dyDescent="0.2"/>
    <row r="2800" ht="12.75" customHeight="1" x14ac:dyDescent="0.2"/>
    <row r="2801" ht="12.75" customHeight="1" x14ac:dyDescent="0.2"/>
    <row r="2802" ht="12.75" customHeight="1" x14ac:dyDescent="0.2"/>
    <row r="2803" ht="12.75" customHeight="1" x14ac:dyDescent="0.2"/>
    <row r="2804" ht="12.75" customHeight="1" x14ac:dyDescent="0.2"/>
    <row r="2805" ht="12.75" customHeight="1" x14ac:dyDescent="0.2"/>
    <row r="2806" ht="12.75" customHeight="1" x14ac:dyDescent="0.2"/>
    <row r="2807" ht="12.75" customHeight="1" x14ac:dyDescent="0.2"/>
    <row r="2808" ht="12.75" customHeight="1" x14ac:dyDescent="0.2"/>
    <row r="2809" ht="12.75" customHeight="1" x14ac:dyDescent="0.2"/>
    <row r="2810" ht="12.75" customHeight="1" x14ac:dyDescent="0.2"/>
    <row r="2811" ht="12.75" customHeight="1" x14ac:dyDescent="0.2"/>
    <row r="2812" ht="12.75" customHeight="1" x14ac:dyDescent="0.2"/>
    <row r="2813" ht="12.75" customHeight="1" x14ac:dyDescent="0.2"/>
    <row r="2814" ht="12.75" customHeight="1" x14ac:dyDescent="0.2"/>
    <row r="2815" ht="12.75" customHeight="1" x14ac:dyDescent="0.2"/>
    <row r="2816" ht="12.75" customHeight="1" x14ac:dyDescent="0.2"/>
    <row r="2817" ht="12.75" customHeight="1" x14ac:dyDescent="0.2"/>
    <row r="2818" ht="12.75" customHeight="1" x14ac:dyDescent="0.2"/>
    <row r="2819" ht="12.75" customHeight="1" x14ac:dyDescent="0.2"/>
    <row r="2820" ht="12.75" customHeight="1" x14ac:dyDescent="0.2"/>
    <row r="2821" ht="12.75" customHeight="1" x14ac:dyDescent="0.2"/>
    <row r="2822" ht="12.75" customHeight="1" x14ac:dyDescent="0.2"/>
    <row r="2823" ht="12.75" customHeight="1" x14ac:dyDescent="0.2"/>
    <row r="2824" ht="12.75" customHeight="1" x14ac:dyDescent="0.2"/>
    <row r="2825" ht="12.75" customHeight="1" x14ac:dyDescent="0.2"/>
    <row r="2826" ht="12.75" customHeight="1" x14ac:dyDescent="0.2"/>
    <row r="2827" ht="12.75" customHeight="1" x14ac:dyDescent="0.2"/>
    <row r="2828" ht="12.75" customHeight="1" x14ac:dyDescent="0.2"/>
    <row r="2829" ht="12.75" customHeight="1" x14ac:dyDescent="0.2"/>
    <row r="2830" ht="12.75" customHeight="1" x14ac:dyDescent="0.2"/>
    <row r="2831" ht="12.75" customHeight="1" x14ac:dyDescent="0.2"/>
    <row r="2832" ht="12.75" customHeight="1" x14ac:dyDescent="0.2"/>
    <row r="2833" ht="12.75" customHeight="1" x14ac:dyDescent="0.2"/>
    <row r="2834" ht="12.75" customHeight="1" x14ac:dyDescent="0.2"/>
    <row r="2835" ht="12.75" customHeight="1" x14ac:dyDescent="0.2"/>
    <row r="2836" ht="12.75" customHeight="1" x14ac:dyDescent="0.2"/>
    <row r="2837" ht="12.75" customHeight="1" x14ac:dyDescent="0.2"/>
    <row r="2838" ht="12.75" customHeight="1" x14ac:dyDescent="0.2"/>
    <row r="2839" ht="12.75" customHeight="1" x14ac:dyDescent="0.2"/>
    <row r="2840" ht="12.75" customHeight="1" x14ac:dyDescent="0.2"/>
    <row r="2841" ht="12.75" customHeight="1" x14ac:dyDescent="0.2"/>
    <row r="2842" ht="12.75" customHeight="1" x14ac:dyDescent="0.2"/>
    <row r="2843" ht="12.75" customHeight="1" x14ac:dyDescent="0.2"/>
    <row r="2844" ht="12.75" customHeight="1" x14ac:dyDescent="0.2"/>
    <row r="2845" ht="12.75" customHeight="1" x14ac:dyDescent="0.2"/>
    <row r="2846" ht="12.75" customHeight="1" x14ac:dyDescent="0.2"/>
    <row r="2847" ht="12.75" customHeight="1" x14ac:dyDescent="0.2"/>
    <row r="2848" ht="12.75" customHeight="1" x14ac:dyDescent="0.2"/>
    <row r="2849" ht="12.75" customHeight="1" x14ac:dyDescent="0.2"/>
    <row r="2850" ht="12.75" customHeight="1" x14ac:dyDescent="0.2"/>
    <row r="2851" ht="12.75" customHeight="1" x14ac:dyDescent="0.2"/>
    <row r="2852" ht="12.75" customHeight="1" x14ac:dyDescent="0.2"/>
    <row r="2853" ht="12.75" customHeight="1" x14ac:dyDescent="0.2"/>
    <row r="2854" ht="12.75" customHeight="1" x14ac:dyDescent="0.2"/>
    <row r="2855" ht="12.75" customHeight="1" x14ac:dyDescent="0.2"/>
    <row r="2856" ht="12.75" customHeight="1" x14ac:dyDescent="0.2"/>
    <row r="2857" ht="12.75" customHeight="1" x14ac:dyDescent="0.2"/>
    <row r="2858" ht="12.75" customHeight="1" x14ac:dyDescent="0.2"/>
    <row r="2859" ht="12.75" customHeight="1" x14ac:dyDescent="0.2"/>
    <row r="2860" ht="12.75" customHeight="1" x14ac:dyDescent="0.2"/>
    <row r="2861" ht="12.75" customHeight="1" x14ac:dyDescent="0.2"/>
    <row r="2862" ht="12.75" customHeight="1" x14ac:dyDescent="0.2"/>
    <row r="2863" ht="12.75" customHeight="1" x14ac:dyDescent="0.2"/>
    <row r="2864" ht="12.75" customHeight="1" x14ac:dyDescent="0.2"/>
    <row r="2865" ht="12.75" customHeight="1" x14ac:dyDescent="0.2"/>
    <row r="2866" ht="12.75" customHeight="1" x14ac:dyDescent="0.2"/>
    <row r="2867" ht="12.75" customHeight="1" x14ac:dyDescent="0.2"/>
    <row r="2868" ht="12.75" customHeight="1" x14ac:dyDescent="0.2"/>
    <row r="2869" ht="12.75" customHeight="1" x14ac:dyDescent="0.2"/>
    <row r="2870" ht="12.75" customHeight="1" x14ac:dyDescent="0.2"/>
    <row r="2871" ht="12.75" customHeight="1" x14ac:dyDescent="0.2"/>
    <row r="2872" ht="12.75" customHeight="1" x14ac:dyDescent="0.2"/>
    <row r="2873" ht="12.75" customHeight="1" x14ac:dyDescent="0.2"/>
    <row r="2874" ht="12.75" customHeight="1" x14ac:dyDescent="0.2"/>
    <row r="2875" ht="12.75" customHeight="1" x14ac:dyDescent="0.2"/>
    <row r="2876" ht="12.75" customHeight="1" x14ac:dyDescent="0.2"/>
    <row r="2877" ht="12.75" customHeight="1" x14ac:dyDescent="0.2"/>
    <row r="2878" ht="12.75" customHeight="1" x14ac:dyDescent="0.2"/>
    <row r="2879" ht="12.75" customHeight="1" x14ac:dyDescent="0.2"/>
    <row r="2880" ht="12.75" customHeight="1" x14ac:dyDescent="0.2"/>
    <row r="2881" ht="12.75" customHeight="1" x14ac:dyDescent="0.2"/>
    <row r="2882" ht="12.75" customHeight="1" x14ac:dyDescent="0.2"/>
    <row r="2883" ht="12.75" customHeight="1" x14ac:dyDescent="0.2"/>
    <row r="2884" ht="12.75" customHeight="1" x14ac:dyDescent="0.2"/>
    <row r="2885" ht="12.75" customHeight="1" x14ac:dyDescent="0.2"/>
    <row r="2886" ht="12.75" customHeight="1" x14ac:dyDescent="0.2"/>
    <row r="2887" ht="12.75" customHeight="1" x14ac:dyDescent="0.2"/>
    <row r="2888" ht="12.75" customHeight="1" x14ac:dyDescent="0.2"/>
    <row r="2889" ht="12.75" customHeight="1" x14ac:dyDescent="0.2"/>
    <row r="2890" ht="12.75" customHeight="1" x14ac:dyDescent="0.2"/>
    <row r="2891" ht="12.75" customHeight="1" x14ac:dyDescent="0.2"/>
    <row r="2892" ht="12.75" customHeight="1" x14ac:dyDescent="0.2"/>
    <row r="2893" ht="12.75" customHeight="1" x14ac:dyDescent="0.2"/>
    <row r="2894" ht="12.75" customHeight="1" x14ac:dyDescent="0.2"/>
    <row r="2895" ht="12.75" customHeight="1" x14ac:dyDescent="0.2"/>
    <row r="2896" ht="12.75" customHeight="1" x14ac:dyDescent="0.2"/>
    <row r="2897" ht="12.75" customHeight="1" x14ac:dyDescent="0.2"/>
    <row r="2898" ht="12.75" customHeight="1" x14ac:dyDescent="0.2"/>
    <row r="2899" ht="12.75" customHeight="1" x14ac:dyDescent="0.2"/>
    <row r="2900" ht="12.75" customHeight="1" x14ac:dyDescent="0.2"/>
    <row r="2901" ht="12.75" customHeight="1" x14ac:dyDescent="0.2"/>
    <row r="2902" ht="12.75" customHeight="1" x14ac:dyDescent="0.2"/>
    <row r="2903" ht="12.75" customHeight="1" x14ac:dyDescent="0.2"/>
    <row r="2904" ht="12.75" customHeight="1" x14ac:dyDescent="0.2"/>
    <row r="2905" ht="12.75" customHeight="1" x14ac:dyDescent="0.2"/>
    <row r="2906" ht="12.75" customHeight="1" x14ac:dyDescent="0.2"/>
    <row r="2907" ht="12.75" customHeight="1" x14ac:dyDescent="0.2"/>
    <row r="2908" ht="12.75" customHeight="1" x14ac:dyDescent="0.2"/>
    <row r="2909" ht="12.75" customHeight="1" x14ac:dyDescent="0.2"/>
    <row r="2910" ht="12.75" customHeight="1" x14ac:dyDescent="0.2"/>
    <row r="2911" ht="12.75" customHeight="1" x14ac:dyDescent="0.2"/>
    <row r="2912" ht="12.75" customHeight="1" x14ac:dyDescent="0.2"/>
    <row r="2913" ht="12.75" customHeight="1" x14ac:dyDescent="0.2"/>
    <row r="2914" ht="12.75" customHeight="1" x14ac:dyDescent="0.2"/>
    <row r="2915" ht="12.75" customHeight="1" x14ac:dyDescent="0.2"/>
    <row r="2916" ht="12.75" customHeight="1" x14ac:dyDescent="0.2"/>
    <row r="2917" ht="12.75" customHeight="1" x14ac:dyDescent="0.2"/>
    <row r="2918" ht="12.75" customHeight="1" x14ac:dyDescent="0.2"/>
    <row r="2919" ht="12.75" customHeight="1" x14ac:dyDescent="0.2"/>
    <row r="2920" ht="12.75" customHeight="1" x14ac:dyDescent="0.2"/>
    <row r="2921" ht="12.75" customHeight="1" x14ac:dyDescent="0.2"/>
    <row r="2922" ht="12.75" customHeight="1" x14ac:dyDescent="0.2"/>
    <row r="2923" ht="12.75" customHeight="1" x14ac:dyDescent="0.2"/>
    <row r="2924" ht="12.75" customHeight="1" x14ac:dyDescent="0.2"/>
    <row r="2925" ht="12.75" customHeight="1" x14ac:dyDescent="0.2"/>
    <row r="2926" ht="12.75" customHeight="1" x14ac:dyDescent="0.2"/>
    <row r="2927" ht="12.75" customHeight="1" x14ac:dyDescent="0.2"/>
    <row r="2928" ht="12.75" customHeight="1" x14ac:dyDescent="0.2"/>
    <row r="2929" ht="12.75" customHeight="1" x14ac:dyDescent="0.2"/>
    <row r="2930" ht="12.75" customHeight="1" x14ac:dyDescent="0.2"/>
    <row r="2931" ht="12.75" customHeight="1" x14ac:dyDescent="0.2"/>
    <row r="2932" ht="12.75" customHeight="1" x14ac:dyDescent="0.2"/>
    <row r="2933" ht="12.75" customHeight="1" x14ac:dyDescent="0.2"/>
    <row r="2934" ht="12.75" customHeight="1" x14ac:dyDescent="0.2"/>
    <row r="2935" ht="12.75" customHeight="1" x14ac:dyDescent="0.2"/>
    <row r="2936" ht="12.75" customHeight="1" x14ac:dyDescent="0.2"/>
    <row r="2937" ht="12.75" customHeight="1" x14ac:dyDescent="0.2"/>
    <row r="2938" ht="12.75" customHeight="1" x14ac:dyDescent="0.2"/>
    <row r="2939" ht="12.75" customHeight="1" x14ac:dyDescent="0.2"/>
    <row r="2940" ht="12.75" customHeight="1" x14ac:dyDescent="0.2"/>
    <row r="2941" ht="12.75" customHeight="1" x14ac:dyDescent="0.2"/>
    <row r="2942" ht="12.75" customHeight="1" x14ac:dyDescent="0.2"/>
    <row r="2943" ht="12.75" customHeight="1" x14ac:dyDescent="0.2"/>
    <row r="2944" ht="12.75" customHeight="1" x14ac:dyDescent="0.2"/>
    <row r="2945" ht="12.75" customHeight="1" x14ac:dyDescent="0.2"/>
    <row r="2946" ht="12.75" customHeight="1" x14ac:dyDescent="0.2"/>
    <row r="2947" ht="12.75" customHeight="1" x14ac:dyDescent="0.2"/>
    <row r="2948" ht="12.75" customHeight="1" x14ac:dyDescent="0.2"/>
    <row r="2949" ht="12.75" customHeight="1" x14ac:dyDescent="0.2"/>
    <row r="2950" ht="12.75" customHeight="1" x14ac:dyDescent="0.2"/>
    <row r="2951" ht="12.75" customHeight="1" x14ac:dyDescent="0.2"/>
    <row r="2952" ht="12.75" customHeight="1" x14ac:dyDescent="0.2"/>
    <row r="2953" ht="12.75" customHeight="1" x14ac:dyDescent="0.2"/>
    <row r="2954" ht="12.75" customHeight="1" x14ac:dyDescent="0.2"/>
    <row r="2955" ht="12.75" customHeight="1" x14ac:dyDescent="0.2"/>
    <row r="2956" ht="12.75" customHeight="1" x14ac:dyDescent="0.2"/>
    <row r="2957" ht="12.75" customHeight="1" x14ac:dyDescent="0.2"/>
    <row r="2958" ht="12.75" customHeight="1" x14ac:dyDescent="0.2"/>
    <row r="2959" ht="12.75" customHeight="1" x14ac:dyDescent="0.2"/>
    <row r="2960" ht="12.75" customHeight="1" x14ac:dyDescent="0.2"/>
    <row r="2961" ht="12.75" customHeight="1" x14ac:dyDescent="0.2"/>
    <row r="2962" ht="12.75" customHeight="1" x14ac:dyDescent="0.2"/>
    <row r="2963" ht="12.75" customHeight="1" x14ac:dyDescent="0.2"/>
    <row r="2964" ht="12.75" customHeight="1" x14ac:dyDescent="0.2"/>
    <row r="2965" ht="12.75" customHeight="1" x14ac:dyDescent="0.2"/>
    <row r="2966" ht="12.75" customHeight="1" x14ac:dyDescent="0.2"/>
    <row r="2967" ht="12.75" customHeight="1" x14ac:dyDescent="0.2"/>
    <row r="2968" ht="12.75" customHeight="1" x14ac:dyDescent="0.2"/>
    <row r="2969" ht="12.75" customHeight="1" x14ac:dyDescent="0.2"/>
    <row r="2970" ht="12.75" customHeight="1" x14ac:dyDescent="0.2"/>
    <row r="2971" ht="12.75" customHeight="1" x14ac:dyDescent="0.2"/>
    <row r="2972" ht="12.75" customHeight="1" x14ac:dyDescent="0.2"/>
    <row r="2973" ht="12.75" customHeight="1" x14ac:dyDescent="0.2"/>
    <row r="2974" ht="12.75" customHeight="1" x14ac:dyDescent="0.2"/>
    <row r="2975" ht="12.75" customHeight="1" x14ac:dyDescent="0.2"/>
    <row r="2976" ht="12.75" customHeight="1" x14ac:dyDescent="0.2"/>
    <row r="2977" ht="12.75" customHeight="1" x14ac:dyDescent="0.2"/>
    <row r="2978" ht="12.75" customHeight="1" x14ac:dyDescent="0.2"/>
    <row r="2979" ht="12.75" customHeight="1" x14ac:dyDescent="0.2"/>
    <row r="2980" ht="12.75" customHeight="1" x14ac:dyDescent="0.2"/>
    <row r="2981" ht="12.75" customHeight="1" x14ac:dyDescent="0.2"/>
    <row r="2982" ht="12.75" customHeight="1" x14ac:dyDescent="0.2"/>
    <row r="2983" ht="12.75" customHeight="1" x14ac:dyDescent="0.2"/>
    <row r="2984" ht="12.75" customHeight="1" x14ac:dyDescent="0.2"/>
    <row r="2985" ht="12.75" customHeight="1" x14ac:dyDescent="0.2"/>
    <row r="2986" ht="12.75" customHeight="1" x14ac:dyDescent="0.2"/>
    <row r="2987" ht="12.75" customHeight="1" x14ac:dyDescent="0.2"/>
    <row r="2988" ht="12.75" customHeight="1" x14ac:dyDescent="0.2"/>
    <row r="2989" ht="12.75" customHeight="1" x14ac:dyDescent="0.2"/>
    <row r="2990" ht="12.75" customHeight="1" x14ac:dyDescent="0.2"/>
    <row r="2991" ht="12.75" customHeight="1" x14ac:dyDescent="0.2"/>
    <row r="2992" ht="12.75" customHeight="1" x14ac:dyDescent="0.2"/>
    <row r="2993" ht="12.75" customHeight="1" x14ac:dyDescent="0.2"/>
    <row r="2994" ht="12.75" customHeight="1" x14ac:dyDescent="0.2"/>
    <row r="2995" ht="12.75" customHeight="1" x14ac:dyDescent="0.2"/>
    <row r="2996" ht="12.75" customHeight="1" x14ac:dyDescent="0.2"/>
    <row r="2997" ht="12.75" customHeight="1" x14ac:dyDescent="0.2"/>
    <row r="2998" ht="12.75" customHeight="1" x14ac:dyDescent="0.2"/>
    <row r="2999" ht="12.75" customHeight="1" x14ac:dyDescent="0.2"/>
    <row r="3000" ht="12.75" customHeight="1" x14ac:dyDescent="0.2"/>
    <row r="3001" ht="12.75" customHeight="1" x14ac:dyDescent="0.2"/>
    <row r="3002" ht="12.75" customHeight="1" x14ac:dyDescent="0.2"/>
    <row r="3003" ht="12.75" customHeight="1" x14ac:dyDescent="0.2"/>
    <row r="3004" ht="12.75" customHeight="1" x14ac:dyDescent="0.2"/>
    <row r="3005" ht="12.75" customHeight="1" x14ac:dyDescent="0.2"/>
    <row r="3006" ht="12.75" customHeight="1" x14ac:dyDescent="0.2"/>
    <row r="3007" ht="12.75" customHeight="1" x14ac:dyDescent="0.2"/>
    <row r="3008" ht="12.75" customHeight="1" x14ac:dyDescent="0.2"/>
    <row r="3009" ht="12.75" customHeight="1" x14ac:dyDescent="0.2"/>
    <row r="3010" ht="12.75" customHeight="1" x14ac:dyDescent="0.2"/>
    <row r="3011" ht="12.75" customHeight="1" x14ac:dyDescent="0.2"/>
    <row r="3012" ht="12.75" customHeight="1" x14ac:dyDescent="0.2"/>
    <row r="3013" ht="12.75" customHeight="1" x14ac:dyDescent="0.2"/>
    <row r="3014" ht="12.75" customHeight="1" x14ac:dyDescent="0.2"/>
    <row r="3015" ht="12.75" customHeight="1" x14ac:dyDescent="0.2"/>
    <row r="3016" ht="12.75" customHeight="1" x14ac:dyDescent="0.2"/>
    <row r="3017" ht="12.75" customHeight="1" x14ac:dyDescent="0.2"/>
    <row r="3018" ht="12.75" customHeight="1" x14ac:dyDescent="0.2"/>
    <row r="3019" ht="12.75" customHeight="1" x14ac:dyDescent="0.2"/>
    <row r="3020" ht="12.75" customHeight="1" x14ac:dyDescent="0.2"/>
    <row r="3021" ht="12.75" customHeight="1" x14ac:dyDescent="0.2"/>
    <row r="3022" ht="12.75" customHeight="1" x14ac:dyDescent="0.2"/>
    <row r="3023" ht="12.75" customHeight="1" x14ac:dyDescent="0.2"/>
    <row r="3024" ht="12.75" customHeight="1" x14ac:dyDescent="0.2"/>
    <row r="3025" ht="12.75" customHeight="1" x14ac:dyDescent="0.2"/>
    <row r="3026" ht="12.75" customHeight="1" x14ac:dyDescent="0.2"/>
    <row r="3027" ht="12.75" customHeight="1" x14ac:dyDescent="0.2"/>
    <row r="3028" ht="12.75" customHeight="1" x14ac:dyDescent="0.2"/>
    <row r="3029" ht="12.75" customHeight="1" x14ac:dyDescent="0.2"/>
    <row r="3030" ht="12.75" customHeight="1" x14ac:dyDescent="0.2"/>
    <row r="3031" ht="12.75" customHeight="1" x14ac:dyDescent="0.2"/>
    <row r="3032" ht="12.75" customHeight="1" x14ac:dyDescent="0.2"/>
    <row r="3033" ht="12.75" customHeight="1" x14ac:dyDescent="0.2"/>
    <row r="3034" ht="12.75" customHeight="1" x14ac:dyDescent="0.2"/>
    <row r="3035" ht="12.75" customHeight="1" x14ac:dyDescent="0.2"/>
    <row r="3036" ht="12.75" customHeight="1" x14ac:dyDescent="0.2"/>
    <row r="3037" ht="12.75" customHeight="1" x14ac:dyDescent="0.2"/>
    <row r="3038" ht="12.75" customHeight="1" x14ac:dyDescent="0.2"/>
    <row r="3039" ht="12.75" customHeight="1" x14ac:dyDescent="0.2"/>
    <row r="3040" ht="12.75" customHeight="1" x14ac:dyDescent="0.2"/>
    <row r="3041" ht="12.75" customHeight="1" x14ac:dyDescent="0.2"/>
    <row r="3042" ht="12.75" customHeight="1" x14ac:dyDescent="0.2"/>
    <row r="3043" ht="12.75" customHeight="1" x14ac:dyDescent="0.2"/>
    <row r="3044" ht="12.75" customHeight="1" x14ac:dyDescent="0.2"/>
    <row r="3045" ht="12.75" customHeight="1" x14ac:dyDescent="0.2"/>
    <row r="3046" ht="12.75" customHeight="1" x14ac:dyDescent="0.2"/>
    <row r="3047" ht="12.75" customHeight="1" x14ac:dyDescent="0.2"/>
    <row r="3048" ht="12.75" customHeight="1" x14ac:dyDescent="0.2"/>
    <row r="3049" ht="12.75" customHeight="1" x14ac:dyDescent="0.2"/>
    <row r="3050" ht="12.75" customHeight="1" x14ac:dyDescent="0.2"/>
    <row r="3051" ht="12.75" customHeight="1" x14ac:dyDescent="0.2"/>
    <row r="3052" ht="12.75" customHeight="1" x14ac:dyDescent="0.2"/>
    <row r="3053" ht="12.75" customHeight="1" x14ac:dyDescent="0.2"/>
    <row r="3054" ht="12.75" customHeight="1" x14ac:dyDescent="0.2"/>
    <row r="3055" ht="12.75" customHeight="1" x14ac:dyDescent="0.2"/>
    <row r="3056" ht="12.75" customHeight="1" x14ac:dyDescent="0.2"/>
    <row r="3057" ht="12.75" customHeight="1" x14ac:dyDescent="0.2"/>
    <row r="3058" ht="12.75" customHeight="1" x14ac:dyDescent="0.2"/>
    <row r="3059" ht="12.75" customHeight="1" x14ac:dyDescent="0.2"/>
    <row r="3060" ht="12.75" customHeight="1" x14ac:dyDescent="0.2"/>
    <row r="3061" ht="12.75" customHeight="1" x14ac:dyDescent="0.2"/>
    <row r="3062" ht="12.75" customHeight="1" x14ac:dyDescent="0.2"/>
    <row r="3063" ht="12.75" customHeight="1" x14ac:dyDescent="0.2"/>
    <row r="3064" ht="12.75" customHeight="1" x14ac:dyDescent="0.2"/>
    <row r="3065" ht="12.75" customHeight="1" x14ac:dyDescent="0.2"/>
    <row r="3066" ht="12.75" customHeight="1" x14ac:dyDescent="0.2"/>
    <row r="3067" ht="12.75" customHeight="1" x14ac:dyDescent="0.2"/>
    <row r="3068" ht="12.75" customHeight="1" x14ac:dyDescent="0.2"/>
    <row r="3069" ht="12.75" customHeight="1" x14ac:dyDescent="0.2"/>
    <row r="3070" ht="12.75" customHeight="1" x14ac:dyDescent="0.2"/>
    <row r="3071" ht="12.75" customHeight="1" x14ac:dyDescent="0.2"/>
    <row r="3072" ht="12.75" customHeight="1" x14ac:dyDescent="0.2"/>
    <row r="3073" ht="12.75" customHeight="1" x14ac:dyDescent="0.2"/>
    <row r="3074" ht="12.75" customHeight="1" x14ac:dyDescent="0.2"/>
    <row r="3075" ht="12.75" customHeight="1" x14ac:dyDescent="0.2"/>
    <row r="3076" ht="12.75" customHeight="1" x14ac:dyDescent="0.2"/>
    <row r="3077" ht="12.75" customHeight="1" x14ac:dyDescent="0.2"/>
    <row r="3078" ht="12.75" customHeight="1" x14ac:dyDescent="0.2"/>
    <row r="3079" ht="12.75" customHeight="1" x14ac:dyDescent="0.2"/>
    <row r="3080" ht="12.75" customHeight="1" x14ac:dyDescent="0.2"/>
    <row r="3081" ht="12.75" customHeight="1" x14ac:dyDescent="0.2"/>
    <row r="3082" ht="12.75" customHeight="1" x14ac:dyDescent="0.2"/>
    <row r="3083" ht="12.75" customHeight="1" x14ac:dyDescent="0.2"/>
    <row r="3084" ht="12.75" customHeight="1" x14ac:dyDescent="0.2"/>
    <row r="3085" ht="12.75" customHeight="1" x14ac:dyDescent="0.2"/>
    <row r="3086" ht="12.75" customHeight="1" x14ac:dyDescent="0.2"/>
    <row r="3087" ht="12.75" customHeight="1" x14ac:dyDescent="0.2"/>
    <row r="3088" ht="12.75" customHeight="1" x14ac:dyDescent="0.2"/>
    <row r="3089" ht="12.75" customHeight="1" x14ac:dyDescent="0.2"/>
    <row r="3090" ht="12.75" customHeight="1" x14ac:dyDescent="0.2"/>
    <row r="3091" ht="12.75" customHeight="1" x14ac:dyDescent="0.2"/>
    <row r="3092" ht="12.75" customHeight="1" x14ac:dyDescent="0.2"/>
    <row r="3093" ht="12.75" customHeight="1" x14ac:dyDescent="0.2"/>
    <row r="3094" ht="12.75" customHeight="1" x14ac:dyDescent="0.2"/>
    <row r="3095" ht="12.75" customHeight="1" x14ac:dyDescent="0.2"/>
    <row r="3096" ht="12.75" customHeight="1" x14ac:dyDescent="0.2"/>
    <row r="3097" ht="12.75" customHeight="1" x14ac:dyDescent="0.2"/>
    <row r="3098" ht="12.75" customHeight="1" x14ac:dyDescent="0.2"/>
    <row r="3099" ht="12.75" customHeight="1" x14ac:dyDescent="0.2"/>
    <row r="3100" ht="12.75" customHeight="1" x14ac:dyDescent="0.2"/>
    <row r="3101" ht="12.75" customHeight="1" x14ac:dyDescent="0.2"/>
    <row r="3102" ht="12.75" customHeight="1" x14ac:dyDescent="0.2"/>
    <row r="3103" ht="12.75" customHeight="1" x14ac:dyDescent="0.2"/>
    <row r="3104" ht="12.75" customHeight="1" x14ac:dyDescent="0.2"/>
    <row r="3105" ht="12.75" customHeight="1" x14ac:dyDescent="0.2"/>
    <row r="3106" ht="12.75" customHeight="1" x14ac:dyDescent="0.2"/>
    <row r="3107" ht="12.75" customHeight="1" x14ac:dyDescent="0.2"/>
    <row r="3108" ht="12.75" customHeight="1" x14ac:dyDescent="0.2"/>
    <row r="3109" ht="12.75" customHeight="1" x14ac:dyDescent="0.2"/>
    <row r="3110" ht="12.75" customHeight="1" x14ac:dyDescent="0.2"/>
    <row r="3111" ht="12.75" customHeight="1" x14ac:dyDescent="0.2"/>
    <row r="3112" ht="12.75" customHeight="1" x14ac:dyDescent="0.2"/>
    <row r="3113" ht="12.75" customHeight="1" x14ac:dyDescent="0.2"/>
    <row r="3114" ht="12.75" customHeight="1" x14ac:dyDescent="0.2"/>
    <row r="3115" ht="12.75" customHeight="1" x14ac:dyDescent="0.2"/>
    <row r="3116" ht="12.75" customHeight="1" x14ac:dyDescent="0.2"/>
    <row r="3117" ht="12.75" customHeight="1" x14ac:dyDescent="0.2"/>
    <row r="3118" ht="12.75" customHeight="1" x14ac:dyDescent="0.2"/>
    <row r="3119" ht="12.75" customHeight="1" x14ac:dyDescent="0.2"/>
    <row r="3120" ht="12.75" customHeight="1" x14ac:dyDescent="0.2"/>
    <row r="3121" ht="12.75" customHeight="1" x14ac:dyDescent="0.2"/>
    <row r="3122" ht="12.75" customHeight="1" x14ac:dyDescent="0.2"/>
    <row r="3123" ht="12.75" customHeight="1" x14ac:dyDescent="0.2"/>
    <row r="3124" ht="12.75" customHeight="1" x14ac:dyDescent="0.2"/>
    <row r="3125" ht="12.75" customHeight="1" x14ac:dyDescent="0.2"/>
    <row r="3126" ht="12.75" customHeight="1" x14ac:dyDescent="0.2"/>
    <row r="3127" ht="12.75" customHeight="1" x14ac:dyDescent="0.2"/>
    <row r="3128" ht="12.75" customHeight="1" x14ac:dyDescent="0.2"/>
    <row r="3129" ht="12.75" customHeight="1" x14ac:dyDescent="0.2"/>
    <row r="3130" ht="12.75" customHeight="1" x14ac:dyDescent="0.2"/>
    <row r="3131" ht="12.75" customHeight="1" x14ac:dyDescent="0.2"/>
    <row r="3132" ht="12.75" customHeight="1" x14ac:dyDescent="0.2"/>
    <row r="3133" ht="12.75" customHeight="1" x14ac:dyDescent="0.2"/>
    <row r="3134" ht="12.75" customHeight="1" x14ac:dyDescent="0.2"/>
    <row r="3135" ht="12.75" customHeight="1" x14ac:dyDescent="0.2"/>
    <row r="3136" ht="12.75" customHeight="1" x14ac:dyDescent="0.2"/>
    <row r="3137" ht="12.75" customHeight="1" x14ac:dyDescent="0.2"/>
    <row r="3138" ht="12.75" customHeight="1" x14ac:dyDescent="0.2"/>
    <row r="3139" ht="12.75" customHeight="1" x14ac:dyDescent="0.2"/>
    <row r="3140" ht="12.75" customHeight="1" x14ac:dyDescent="0.2"/>
    <row r="3141" ht="12.75" customHeight="1" x14ac:dyDescent="0.2"/>
    <row r="3142" ht="12.75" customHeight="1" x14ac:dyDescent="0.2"/>
    <row r="3143" ht="12.75" customHeight="1" x14ac:dyDescent="0.2"/>
    <row r="3144" ht="12.75" customHeight="1" x14ac:dyDescent="0.2"/>
    <row r="3145" ht="12.75" customHeight="1" x14ac:dyDescent="0.2"/>
    <row r="3146" ht="12.75" customHeight="1" x14ac:dyDescent="0.2"/>
    <row r="3147" ht="12.75" customHeight="1" x14ac:dyDescent="0.2"/>
    <row r="3148" ht="12.75" customHeight="1" x14ac:dyDescent="0.2"/>
    <row r="3149" ht="12.75" customHeight="1" x14ac:dyDescent="0.2"/>
    <row r="3150" ht="12.75" customHeight="1" x14ac:dyDescent="0.2"/>
    <row r="3151" ht="12.75" customHeight="1" x14ac:dyDescent="0.2"/>
    <row r="3152" ht="12.75" customHeight="1" x14ac:dyDescent="0.2"/>
    <row r="3153" ht="12.75" customHeight="1" x14ac:dyDescent="0.2"/>
    <row r="3154" ht="12.75" customHeight="1" x14ac:dyDescent="0.2"/>
    <row r="3155" ht="12.75" customHeight="1" x14ac:dyDescent="0.2"/>
    <row r="3156" ht="12.75" customHeight="1" x14ac:dyDescent="0.2"/>
    <row r="3157" ht="12.75" customHeight="1" x14ac:dyDescent="0.2"/>
    <row r="3158" ht="12.75" customHeight="1" x14ac:dyDescent="0.2"/>
    <row r="3159" ht="12.75" customHeight="1" x14ac:dyDescent="0.2"/>
    <row r="3160" ht="12.75" customHeight="1" x14ac:dyDescent="0.2"/>
    <row r="3161" ht="12.75" customHeight="1" x14ac:dyDescent="0.2"/>
    <row r="3162" ht="12.75" customHeight="1" x14ac:dyDescent="0.2"/>
    <row r="3163" ht="12.75" customHeight="1" x14ac:dyDescent="0.2"/>
    <row r="3164" ht="12.75" customHeight="1" x14ac:dyDescent="0.2"/>
    <row r="3165" ht="12.75" customHeight="1" x14ac:dyDescent="0.2"/>
    <row r="3166" ht="12.75" customHeight="1" x14ac:dyDescent="0.2"/>
    <row r="3167" ht="12.75" customHeight="1" x14ac:dyDescent="0.2"/>
    <row r="3168" ht="12.75" customHeight="1" x14ac:dyDescent="0.2"/>
    <row r="3169" ht="12.75" customHeight="1" x14ac:dyDescent="0.2"/>
    <row r="3170" ht="12.75" customHeight="1" x14ac:dyDescent="0.2"/>
    <row r="3171" ht="12.75" customHeight="1" x14ac:dyDescent="0.2"/>
    <row r="3172" ht="12.75" customHeight="1" x14ac:dyDescent="0.2"/>
    <row r="3173" ht="12.75" customHeight="1" x14ac:dyDescent="0.2"/>
    <row r="3174" ht="12.75" customHeight="1" x14ac:dyDescent="0.2"/>
    <row r="3175" ht="12.75" customHeight="1" x14ac:dyDescent="0.2"/>
    <row r="3176" ht="12.75" customHeight="1" x14ac:dyDescent="0.2"/>
    <row r="3177" ht="12.75" customHeight="1" x14ac:dyDescent="0.2"/>
    <row r="3178" ht="12.75" customHeight="1" x14ac:dyDescent="0.2"/>
    <row r="3179" ht="12.75" customHeight="1" x14ac:dyDescent="0.2"/>
    <row r="3180" ht="12.75" customHeight="1" x14ac:dyDescent="0.2"/>
    <row r="3181" ht="12.75" customHeight="1" x14ac:dyDescent="0.2"/>
    <row r="3182" ht="12.75" customHeight="1" x14ac:dyDescent="0.2"/>
    <row r="3183" ht="12.75" customHeight="1" x14ac:dyDescent="0.2"/>
    <row r="3184" ht="12.75" customHeight="1" x14ac:dyDescent="0.2"/>
    <row r="3185" ht="12.75" customHeight="1" x14ac:dyDescent="0.2"/>
    <row r="3186" ht="12.75" customHeight="1" x14ac:dyDescent="0.2"/>
    <row r="3187" ht="12.75" customHeight="1" x14ac:dyDescent="0.2"/>
    <row r="3188" ht="12.75" customHeight="1" x14ac:dyDescent="0.2"/>
    <row r="3189" ht="12.75" customHeight="1" x14ac:dyDescent="0.2"/>
    <row r="3190" ht="12.75" customHeight="1" x14ac:dyDescent="0.2"/>
    <row r="3191" ht="12.75" customHeight="1" x14ac:dyDescent="0.2"/>
    <row r="3192" ht="12.75" customHeight="1" x14ac:dyDescent="0.2"/>
    <row r="3193" ht="12.75" customHeight="1" x14ac:dyDescent="0.2"/>
    <row r="3194" ht="12.75" customHeight="1" x14ac:dyDescent="0.2"/>
    <row r="3195" ht="12.75" customHeight="1" x14ac:dyDescent="0.2"/>
    <row r="3196" ht="12.75" customHeight="1" x14ac:dyDescent="0.2"/>
    <row r="3197" ht="12.75" customHeight="1" x14ac:dyDescent="0.2"/>
    <row r="3198" ht="12.75" customHeight="1" x14ac:dyDescent="0.2"/>
    <row r="3199" ht="12.75" customHeight="1" x14ac:dyDescent="0.2"/>
    <row r="3200" ht="12.75" customHeight="1" x14ac:dyDescent="0.2"/>
    <row r="3201" ht="12.75" customHeight="1" x14ac:dyDescent="0.2"/>
    <row r="3202" ht="12.75" customHeight="1" x14ac:dyDescent="0.2"/>
    <row r="3203" ht="12.75" customHeight="1" x14ac:dyDescent="0.2"/>
    <row r="3204" ht="12.75" customHeight="1" x14ac:dyDescent="0.2"/>
    <row r="3205" ht="12.75" customHeight="1" x14ac:dyDescent="0.2"/>
    <row r="3206" ht="12.75" customHeight="1" x14ac:dyDescent="0.2"/>
    <row r="3207" ht="12.75" customHeight="1" x14ac:dyDescent="0.2"/>
    <row r="3208" ht="12.75" customHeight="1" x14ac:dyDescent="0.2"/>
    <row r="3209" ht="12.75" customHeight="1" x14ac:dyDescent="0.2"/>
    <row r="3210" ht="12.75" customHeight="1" x14ac:dyDescent="0.2"/>
    <row r="3211" ht="12.75" customHeight="1" x14ac:dyDescent="0.2"/>
    <row r="3212" ht="12.75" customHeight="1" x14ac:dyDescent="0.2"/>
    <row r="3213" ht="12.75" customHeight="1" x14ac:dyDescent="0.2"/>
    <row r="3214" ht="12.75" customHeight="1" x14ac:dyDescent="0.2"/>
    <row r="3215" ht="12.75" customHeight="1" x14ac:dyDescent="0.2"/>
    <row r="3216" ht="12.75" customHeight="1" x14ac:dyDescent="0.2"/>
    <row r="3217" ht="12.75" customHeight="1" x14ac:dyDescent="0.2"/>
    <row r="3218" ht="12.75" customHeight="1" x14ac:dyDescent="0.2"/>
    <row r="3219" ht="12.75" customHeight="1" x14ac:dyDescent="0.2"/>
    <row r="3220" ht="12.75" customHeight="1" x14ac:dyDescent="0.2"/>
    <row r="3221" ht="12.75" customHeight="1" x14ac:dyDescent="0.2"/>
    <row r="3222" ht="12.75" customHeight="1" x14ac:dyDescent="0.2"/>
    <row r="3223" ht="12.75" customHeight="1" x14ac:dyDescent="0.2"/>
    <row r="3224" ht="12.75" customHeight="1" x14ac:dyDescent="0.2"/>
    <row r="3225" ht="12.75" customHeight="1" x14ac:dyDescent="0.2"/>
    <row r="3226" ht="12.75" customHeight="1" x14ac:dyDescent="0.2"/>
    <row r="3227" ht="12.75" customHeight="1" x14ac:dyDescent="0.2"/>
    <row r="3228" ht="12.75" customHeight="1" x14ac:dyDescent="0.2"/>
    <row r="3229" ht="12.75" customHeight="1" x14ac:dyDescent="0.2"/>
    <row r="3230" ht="12.75" customHeight="1" x14ac:dyDescent="0.2"/>
    <row r="3231" ht="12.75" customHeight="1" x14ac:dyDescent="0.2"/>
    <row r="3232" ht="12.75" customHeight="1" x14ac:dyDescent="0.2"/>
    <row r="3233" ht="12.75" customHeight="1" x14ac:dyDescent="0.2"/>
    <row r="3234" ht="12.75" customHeight="1" x14ac:dyDescent="0.2"/>
    <row r="3235" ht="12.75" customHeight="1" x14ac:dyDescent="0.2"/>
    <row r="3236" ht="12.75" customHeight="1" x14ac:dyDescent="0.2"/>
    <row r="3237" ht="12.75" customHeight="1" x14ac:dyDescent="0.2"/>
    <row r="3238" ht="12.75" customHeight="1" x14ac:dyDescent="0.2"/>
    <row r="3239" ht="12.75" customHeight="1" x14ac:dyDescent="0.2"/>
    <row r="3240" ht="12.75" customHeight="1" x14ac:dyDescent="0.2"/>
    <row r="3241" ht="12.75" customHeight="1" x14ac:dyDescent="0.2"/>
    <row r="3242" ht="12.75" customHeight="1" x14ac:dyDescent="0.2"/>
    <row r="3243" ht="12.75" customHeight="1" x14ac:dyDescent="0.2"/>
    <row r="3244" ht="12.75" customHeight="1" x14ac:dyDescent="0.2"/>
    <row r="3245" ht="12.75" customHeight="1" x14ac:dyDescent="0.2"/>
    <row r="3246" ht="12.75" customHeight="1" x14ac:dyDescent="0.2"/>
    <row r="3247" ht="12.75" customHeight="1" x14ac:dyDescent="0.2"/>
    <row r="3248" ht="12.75" customHeight="1" x14ac:dyDescent="0.2"/>
    <row r="3249" ht="12.75" customHeight="1" x14ac:dyDescent="0.2"/>
    <row r="3250" ht="12.75" customHeight="1" x14ac:dyDescent="0.2"/>
    <row r="3251" ht="12.75" customHeight="1" x14ac:dyDescent="0.2"/>
    <row r="3252" ht="12.75" customHeight="1" x14ac:dyDescent="0.2"/>
    <row r="3253" ht="12.75" customHeight="1" x14ac:dyDescent="0.2"/>
    <row r="3254" ht="12.75" customHeight="1" x14ac:dyDescent="0.2"/>
    <row r="3255" ht="12.75" customHeight="1" x14ac:dyDescent="0.2"/>
    <row r="3256" ht="12.75" customHeight="1" x14ac:dyDescent="0.2"/>
    <row r="3257" ht="12.75" customHeight="1" x14ac:dyDescent="0.2"/>
    <row r="3258" ht="12.75" customHeight="1" x14ac:dyDescent="0.2"/>
    <row r="3259" ht="12.75" customHeight="1" x14ac:dyDescent="0.2"/>
    <row r="3260" ht="12.75" customHeight="1" x14ac:dyDescent="0.2"/>
    <row r="3261" ht="12.75" customHeight="1" x14ac:dyDescent="0.2"/>
    <row r="3262" ht="12.75" customHeight="1" x14ac:dyDescent="0.2"/>
    <row r="3263" ht="12.75" customHeight="1" x14ac:dyDescent="0.2"/>
    <row r="3264" ht="12.75" customHeight="1" x14ac:dyDescent="0.2"/>
    <row r="3265" ht="12.75" customHeight="1" x14ac:dyDescent="0.2"/>
    <row r="3266" ht="12.75" customHeight="1" x14ac:dyDescent="0.2"/>
    <row r="3267" ht="12.75" customHeight="1" x14ac:dyDescent="0.2"/>
    <row r="3268" ht="12.75" customHeight="1" x14ac:dyDescent="0.2"/>
    <row r="3269" ht="12.75" customHeight="1" x14ac:dyDescent="0.2"/>
    <row r="3270" ht="12.75" customHeight="1" x14ac:dyDescent="0.2"/>
    <row r="3271" ht="12.75" customHeight="1" x14ac:dyDescent="0.2"/>
    <row r="3272" ht="12.75" customHeight="1" x14ac:dyDescent="0.2"/>
    <row r="3273" ht="12.75" customHeight="1" x14ac:dyDescent="0.2"/>
    <row r="3274" ht="12.75" customHeight="1" x14ac:dyDescent="0.2"/>
    <row r="3275" ht="12.75" customHeight="1" x14ac:dyDescent="0.2"/>
    <row r="3276" ht="12.75" customHeight="1" x14ac:dyDescent="0.2"/>
    <row r="3277" ht="12.75" customHeight="1" x14ac:dyDescent="0.2"/>
    <row r="3278" ht="12.75" customHeight="1" x14ac:dyDescent="0.2"/>
    <row r="3279" ht="12.75" customHeight="1" x14ac:dyDescent="0.2"/>
    <row r="3280" ht="12.75" customHeight="1" x14ac:dyDescent="0.2"/>
    <row r="3281" ht="12.75" customHeight="1" x14ac:dyDescent="0.2"/>
    <row r="3282" ht="12.75" customHeight="1" x14ac:dyDescent="0.2"/>
    <row r="3283" ht="12.75" customHeight="1" x14ac:dyDescent="0.2"/>
    <row r="3284" ht="12.75" customHeight="1" x14ac:dyDescent="0.2"/>
    <row r="3285" ht="12.75" customHeight="1" x14ac:dyDescent="0.2"/>
    <row r="3286" ht="12.75" customHeight="1" x14ac:dyDescent="0.2"/>
    <row r="3287" ht="12.75" customHeight="1" x14ac:dyDescent="0.2"/>
    <row r="3288" ht="12.75" customHeight="1" x14ac:dyDescent="0.2"/>
    <row r="3289" ht="12.75" customHeight="1" x14ac:dyDescent="0.2"/>
    <row r="3290" ht="12.75" customHeight="1" x14ac:dyDescent="0.2"/>
    <row r="3291" ht="12.75" customHeight="1" x14ac:dyDescent="0.2"/>
    <row r="3292" ht="12.75" customHeight="1" x14ac:dyDescent="0.2"/>
    <row r="3293" ht="12.75" customHeight="1" x14ac:dyDescent="0.2"/>
    <row r="3294" ht="12.75" customHeight="1" x14ac:dyDescent="0.2"/>
    <row r="3295" ht="12.75" customHeight="1" x14ac:dyDescent="0.2"/>
    <row r="3296" ht="12.75" customHeight="1" x14ac:dyDescent="0.2"/>
    <row r="3297" ht="12.75" customHeight="1" x14ac:dyDescent="0.2"/>
    <row r="3298" ht="12.75" customHeight="1" x14ac:dyDescent="0.2"/>
    <row r="3299" ht="12.75" customHeight="1" x14ac:dyDescent="0.2"/>
    <row r="3300" ht="12.75" customHeight="1" x14ac:dyDescent="0.2"/>
    <row r="3301" ht="12.75" customHeight="1" x14ac:dyDescent="0.2"/>
    <row r="3302" ht="12.75" customHeight="1" x14ac:dyDescent="0.2"/>
    <row r="3303" ht="12.75" customHeight="1" x14ac:dyDescent="0.2"/>
    <row r="3304" ht="12.75" customHeight="1" x14ac:dyDescent="0.2"/>
    <row r="3305" ht="12.75" customHeight="1" x14ac:dyDescent="0.2"/>
    <row r="3306" ht="12.75" customHeight="1" x14ac:dyDescent="0.2"/>
    <row r="3307" ht="12.75" customHeight="1" x14ac:dyDescent="0.2"/>
    <row r="3308" ht="12.75" customHeight="1" x14ac:dyDescent="0.2"/>
    <row r="3309" ht="12.75" customHeight="1" x14ac:dyDescent="0.2"/>
    <row r="3310" ht="12.75" customHeight="1" x14ac:dyDescent="0.2"/>
    <row r="3311" ht="12.75" customHeight="1" x14ac:dyDescent="0.2"/>
    <row r="3312" ht="12.75" customHeight="1" x14ac:dyDescent="0.2"/>
    <row r="3313" ht="12.75" customHeight="1" x14ac:dyDescent="0.2"/>
    <row r="3314" ht="12.75" customHeight="1" x14ac:dyDescent="0.2"/>
    <row r="3315" ht="12.75" customHeight="1" x14ac:dyDescent="0.2"/>
    <row r="3316" ht="12.75" customHeight="1" x14ac:dyDescent="0.2"/>
    <row r="3317" ht="12.75" customHeight="1" x14ac:dyDescent="0.2"/>
    <row r="3318" ht="12.75" customHeight="1" x14ac:dyDescent="0.2"/>
    <row r="3319" ht="12.75" customHeight="1" x14ac:dyDescent="0.2"/>
    <row r="3320" ht="12.75" customHeight="1" x14ac:dyDescent="0.2"/>
    <row r="3321" ht="12.75" customHeight="1" x14ac:dyDescent="0.2"/>
    <row r="3322" ht="12.75" customHeight="1" x14ac:dyDescent="0.2"/>
    <row r="3323" ht="12.75" customHeight="1" x14ac:dyDescent="0.2"/>
    <row r="3324" ht="12.75" customHeight="1" x14ac:dyDescent="0.2"/>
    <row r="3325" ht="12.75" customHeight="1" x14ac:dyDescent="0.2"/>
    <row r="3326" ht="12.75" customHeight="1" x14ac:dyDescent="0.2"/>
    <row r="3327" ht="12.75" customHeight="1" x14ac:dyDescent="0.2"/>
    <row r="3328" ht="12.75" customHeight="1" x14ac:dyDescent="0.2"/>
    <row r="3329" ht="12.75" customHeight="1" x14ac:dyDescent="0.2"/>
    <row r="3330" ht="12.75" customHeight="1" x14ac:dyDescent="0.2"/>
    <row r="3331" ht="12.75" customHeight="1" x14ac:dyDescent="0.2"/>
    <row r="3332" ht="12.75" customHeight="1" x14ac:dyDescent="0.2"/>
    <row r="3333" ht="12.75" customHeight="1" x14ac:dyDescent="0.2"/>
    <row r="3334" ht="12.75" customHeight="1" x14ac:dyDescent="0.2"/>
    <row r="3335" ht="12.75" customHeight="1" x14ac:dyDescent="0.2"/>
    <row r="3336" ht="12.75" customHeight="1" x14ac:dyDescent="0.2"/>
    <row r="3337" ht="12.75" customHeight="1" x14ac:dyDescent="0.2"/>
    <row r="3338" ht="12.75" customHeight="1" x14ac:dyDescent="0.2"/>
    <row r="3339" ht="12.75" customHeight="1" x14ac:dyDescent="0.2"/>
    <row r="3340" ht="12.75" customHeight="1" x14ac:dyDescent="0.2"/>
    <row r="3341" ht="12.75" customHeight="1" x14ac:dyDescent="0.2"/>
    <row r="3342" ht="12.75" customHeight="1" x14ac:dyDescent="0.2"/>
    <row r="3343" ht="12.75" customHeight="1" x14ac:dyDescent="0.2"/>
    <row r="3344" ht="12.75" customHeight="1" x14ac:dyDescent="0.2"/>
    <row r="3345" ht="12.75" customHeight="1" x14ac:dyDescent="0.2"/>
    <row r="3346" ht="12.75" customHeight="1" x14ac:dyDescent="0.2"/>
    <row r="3347" ht="12.75" customHeight="1" x14ac:dyDescent="0.2"/>
    <row r="3348" ht="12.75" customHeight="1" x14ac:dyDescent="0.2"/>
    <row r="3349" ht="12.75" customHeight="1" x14ac:dyDescent="0.2"/>
    <row r="3350" ht="12.75" customHeight="1" x14ac:dyDescent="0.2"/>
    <row r="3351" ht="12.75" customHeight="1" x14ac:dyDescent="0.2"/>
    <row r="3352" ht="12.75" customHeight="1" x14ac:dyDescent="0.2"/>
    <row r="3353" ht="12.75" customHeight="1" x14ac:dyDescent="0.2"/>
    <row r="3354" ht="12.75" customHeight="1" x14ac:dyDescent="0.2"/>
    <row r="3355" ht="12.75" customHeight="1" x14ac:dyDescent="0.2"/>
    <row r="3356" ht="12.75" customHeight="1" x14ac:dyDescent="0.2"/>
    <row r="3357" ht="12.75" customHeight="1" x14ac:dyDescent="0.2"/>
    <row r="3358" ht="12.75" customHeight="1" x14ac:dyDescent="0.2"/>
    <row r="3359" ht="12.75" customHeight="1" x14ac:dyDescent="0.2"/>
    <row r="3360" ht="12.75" customHeight="1" x14ac:dyDescent="0.2"/>
    <row r="3361" ht="12.75" customHeight="1" x14ac:dyDescent="0.2"/>
    <row r="3362" ht="12.75" customHeight="1" x14ac:dyDescent="0.2"/>
    <row r="3363" ht="12.75" customHeight="1" x14ac:dyDescent="0.2"/>
    <row r="3364" ht="12.75" customHeight="1" x14ac:dyDescent="0.2"/>
    <row r="3365" ht="12.75" customHeight="1" x14ac:dyDescent="0.2"/>
    <row r="3366" ht="12.75" customHeight="1" x14ac:dyDescent="0.2"/>
    <row r="3367" ht="12.75" customHeight="1" x14ac:dyDescent="0.2"/>
    <row r="3368" ht="12.75" customHeight="1" x14ac:dyDescent="0.2"/>
    <row r="3369" ht="12.75" customHeight="1" x14ac:dyDescent="0.2"/>
    <row r="3370" ht="12.75" customHeight="1" x14ac:dyDescent="0.2"/>
    <row r="3371" ht="12.75" customHeight="1" x14ac:dyDescent="0.2"/>
    <row r="3372" ht="12.75" customHeight="1" x14ac:dyDescent="0.2"/>
    <row r="3373" ht="12.75" customHeight="1" x14ac:dyDescent="0.2"/>
    <row r="3374" ht="12.75" customHeight="1" x14ac:dyDescent="0.2"/>
    <row r="3375" ht="12.75" customHeight="1" x14ac:dyDescent="0.2"/>
    <row r="3376" ht="12.75" customHeight="1" x14ac:dyDescent="0.2"/>
    <row r="3377" ht="12.75" customHeight="1" x14ac:dyDescent="0.2"/>
    <row r="3378" ht="12.75" customHeight="1" x14ac:dyDescent="0.2"/>
    <row r="3379" ht="12.75" customHeight="1" x14ac:dyDescent="0.2"/>
    <row r="3380" ht="12.75" customHeight="1" x14ac:dyDescent="0.2"/>
    <row r="3381" ht="12.75" customHeight="1" x14ac:dyDescent="0.2"/>
    <row r="3382" ht="12.75" customHeight="1" x14ac:dyDescent="0.2"/>
    <row r="3383" ht="12.75" customHeight="1" x14ac:dyDescent="0.2"/>
    <row r="3384" ht="12.75" customHeight="1" x14ac:dyDescent="0.2"/>
    <row r="3385" ht="12.75" customHeight="1" x14ac:dyDescent="0.2"/>
    <row r="3386" ht="12.75" customHeight="1" x14ac:dyDescent="0.2"/>
    <row r="3387" ht="12.75" customHeight="1" x14ac:dyDescent="0.2"/>
    <row r="3388" ht="12.75" customHeight="1" x14ac:dyDescent="0.2"/>
    <row r="3389" ht="12.75" customHeight="1" x14ac:dyDescent="0.2"/>
    <row r="3390" ht="12.75" customHeight="1" x14ac:dyDescent="0.2"/>
    <row r="3391" ht="12.75" customHeight="1" x14ac:dyDescent="0.2"/>
    <row r="3392" ht="12.75" customHeight="1" x14ac:dyDescent="0.2"/>
    <row r="3393" ht="12.75" customHeight="1" x14ac:dyDescent="0.2"/>
    <row r="3394" ht="12.75" customHeight="1" x14ac:dyDescent="0.2"/>
    <row r="3395" ht="12.75" customHeight="1" x14ac:dyDescent="0.2"/>
    <row r="3396" ht="12.75" customHeight="1" x14ac:dyDescent="0.2"/>
    <row r="3397" ht="12.75" customHeight="1" x14ac:dyDescent="0.2"/>
    <row r="3398" ht="12.75" customHeight="1" x14ac:dyDescent="0.2"/>
    <row r="3399" ht="12.75" customHeight="1" x14ac:dyDescent="0.2"/>
    <row r="3400" ht="12.75" customHeight="1" x14ac:dyDescent="0.2"/>
    <row r="3401" ht="12.75" customHeight="1" x14ac:dyDescent="0.2"/>
    <row r="3402" ht="12.75" customHeight="1" x14ac:dyDescent="0.2"/>
    <row r="3403" ht="12.75" customHeight="1" x14ac:dyDescent="0.2"/>
    <row r="3404" ht="12.75" customHeight="1" x14ac:dyDescent="0.2"/>
    <row r="3405" ht="12.75" customHeight="1" x14ac:dyDescent="0.2"/>
    <row r="3406" ht="12.75" customHeight="1" x14ac:dyDescent="0.2"/>
    <row r="3407" ht="12.75" customHeight="1" x14ac:dyDescent="0.2"/>
    <row r="3408" ht="12.75" customHeight="1" x14ac:dyDescent="0.2"/>
    <row r="3409" ht="12.75" customHeight="1" x14ac:dyDescent="0.2"/>
    <row r="3410" ht="12.75" customHeight="1" x14ac:dyDescent="0.2"/>
    <row r="3411" ht="12.75" customHeight="1" x14ac:dyDescent="0.2"/>
    <row r="3412" ht="12.75" customHeight="1" x14ac:dyDescent="0.2"/>
    <row r="3413" ht="12.75" customHeight="1" x14ac:dyDescent="0.2"/>
    <row r="3414" ht="12.75" customHeight="1" x14ac:dyDescent="0.2"/>
    <row r="3415" ht="12.75" customHeight="1" x14ac:dyDescent="0.2"/>
    <row r="3416" ht="12.75" customHeight="1" x14ac:dyDescent="0.2"/>
    <row r="3417" ht="12.75" customHeight="1" x14ac:dyDescent="0.2"/>
    <row r="3418" ht="12.75" customHeight="1" x14ac:dyDescent="0.2"/>
    <row r="3419" ht="12.75" customHeight="1" x14ac:dyDescent="0.2"/>
    <row r="3420" ht="12.75" customHeight="1" x14ac:dyDescent="0.2"/>
    <row r="3421" ht="12.75" customHeight="1" x14ac:dyDescent="0.2"/>
    <row r="3422" ht="12.75" customHeight="1" x14ac:dyDescent="0.2"/>
    <row r="3423" ht="12.75" customHeight="1" x14ac:dyDescent="0.2"/>
    <row r="3424" ht="12.75" customHeight="1" x14ac:dyDescent="0.2"/>
    <row r="3425" ht="12.75" customHeight="1" x14ac:dyDescent="0.2"/>
    <row r="3426" ht="12.75" customHeight="1" x14ac:dyDescent="0.2"/>
    <row r="3427" ht="12.75" customHeight="1" x14ac:dyDescent="0.2"/>
    <row r="3428" ht="12.75" customHeight="1" x14ac:dyDescent="0.2"/>
    <row r="3429" ht="12.75" customHeight="1" x14ac:dyDescent="0.2"/>
    <row r="3430" ht="12.75" customHeight="1" x14ac:dyDescent="0.2"/>
    <row r="3431" ht="12.75" customHeight="1" x14ac:dyDescent="0.2"/>
    <row r="3432" ht="12.75" customHeight="1" x14ac:dyDescent="0.2"/>
    <row r="3433" ht="12.75" customHeight="1" x14ac:dyDescent="0.2"/>
    <row r="3434" ht="12.75" customHeight="1" x14ac:dyDescent="0.2"/>
    <row r="3435" ht="12.75" customHeight="1" x14ac:dyDescent="0.2"/>
    <row r="3436" ht="12.75" customHeight="1" x14ac:dyDescent="0.2"/>
    <row r="3437" ht="12.75" customHeight="1" x14ac:dyDescent="0.2"/>
    <row r="3438" ht="12.75" customHeight="1" x14ac:dyDescent="0.2"/>
    <row r="3439" ht="12.75" customHeight="1" x14ac:dyDescent="0.2"/>
    <row r="3440" ht="12.75" customHeight="1" x14ac:dyDescent="0.2"/>
    <row r="3441" ht="12.75" customHeight="1" x14ac:dyDescent="0.2"/>
    <row r="3442" ht="12.75" customHeight="1" x14ac:dyDescent="0.2"/>
    <row r="3443" ht="12.75" customHeight="1" x14ac:dyDescent="0.2"/>
    <row r="3444" ht="12.75" customHeight="1" x14ac:dyDescent="0.2"/>
    <row r="3445" ht="12.75" customHeight="1" x14ac:dyDescent="0.2"/>
    <row r="3446" ht="12.75" customHeight="1" x14ac:dyDescent="0.2"/>
    <row r="3447" ht="12.75" customHeight="1" x14ac:dyDescent="0.2"/>
    <row r="3448" ht="12.75" customHeight="1" x14ac:dyDescent="0.2"/>
    <row r="3449" ht="12.75" customHeight="1" x14ac:dyDescent="0.2"/>
    <row r="3450" ht="12.75" customHeight="1" x14ac:dyDescent="0.2"/>
    <row r="3451" ht="12.75" customHeight="1" x14ac:dyDescent="0.2"/>
    <row r="3452" ht="12.75" customHeight="1" x14ac:dyDescent="0.2"/>
    <row r="3453" ht="12.75" customHeight="1" x14ac:dyDescent="0.2"/>
    <row r="3454" ht="12.75" customHeight="1" x14ac:dyDescent="0.2"/>
    <row r="3455" ht="12.75" customHeight="1" x14ac:dyDescent="0.2"/>
    <row r="3456" ht="12.75" customHeight="1" x14ac:dyDescent="0.2"/>
    <row r="3457" ht="12.75" customHeight="1" x14ac:dyDescent="0.2"/>
    <row r="3458" ht="12.75" customHeight="1" x14ac:dyDescent="0.2"/>
    <row r="3459" ht="12.75" customHeight="1" x14ac:dyDescent="0.2"/>
    <row r="3460" ht="12.75" customHeight="1" x14ac:dyDescent="0.2"/>
    <row r="3461" ht="12.75" customHeight="1" x14ac:dyDescent="0.2"/>
    <row r="3462" ht="12.75" customHeight="1" x14ac:dyDescent="0.2"/>
    <row r="3463" ht="12.75" customHeight="1" x14ac:dyDescent="0.2"/>
    <row r="3464" ht="12.75" customHeight="1" x14ac:dyDescent="0.2"/>
    <row r="3465" ht="12.75" customHeight="1" x14ac:dyDescent="0.2"/>
    <row r="3466" ht="12.75" customHeight="1" x14ac:dyDescent="0.2"/>
    <row r="3467" ht="12.75" customHeight="1" x14ac:dyDescent="0.2"/>
    <row r="3468" ht="12.75" customHeight="1" x14ac:dyDescent="0.2"/>
    <row r="3469" ht="12.75" customHeight="1" x14ac:dyDescent="0.2"/>
    <row r="3470" ht="12.75" customHeight="1" x14ac:dyDescent="0.2"/>
    <row r="3471" ht="12.75" customHeight="1" x14ac:dyDescent="0.2"/>
    <row r="3472" ht="12.75" customHeight="1" x14ac:dyDescent="0.2"/>
    <row r="3473" ht="12.75" customHeight="1" x14ac:dyDescent="0.2"/>
    <row r="3474" ht="12.75" customHeight="1" x14ac:dyDescent="0.2"/>
    <row r="3475" ht="12.75" customHeight="1" x14ac:dyDescent="0.2"/>
    <row r="3476" ht="12.75" customHeight="1" x14ac:dyDescent="0.2"/>
    <row r="3477" ht="12.75" customHeight="1" x14ac:dyDescent="0.2"/>
    <row r="3478" ht="12.75" customHeight="1" x14ac:dyDescent="0.2"/>
    <row r="3479" ht="12.75" customHeight="1" x14ac:dyDescent="0.2"/>
    <row r="3480" ht="12.75" customHeight="1" x14ac:dyDescent="0.2"/>
    <row r="3481" ht="12.75" customHeight="1" x14ac:dyDescent="0.2"/>
    <row r="3482" ht="12.75" customHeight="1" x14ac:dyDescent="0.2"/>
    <row r="3483" ht="12.75" customHeight="1" x14ac:dyDescent="0.2"/>
    <row r="3484" ht="12.75" customHeight="1" x14ac:dyDescent="0.2"/>
    <row r="3485" ht="12.75" customHeight="1" x14ac:dyDescent="0.2"/>
    <row r="3486" ht="12.75" customHeight="1" x14ac:dyDescent="0.2"/>
    <row r="3487" ht="12.75" customHeight="1" x14ac:dyDescent="0.2"/>
    <row r="3488" ht="12.75" customHeight="1" x14ac:dyDescent="0.2"/>
    <row r="3489" ht="12.75" customHeight="1" x14ac:dyDescent="0.2"/>
    <row r="3490" ht="12.75" customHeight="1" x14ac:dyDescent="0.2"/>
    <row r="3491" ht="12.75" customHeight="1" x14ac:dyDescent="0.2"/>
    <row r="3492" ht="12.75" customHeight="1" x14ac:dyDescent="0.2"/>
    <row r="3493" ht="12.75" customHeight="1" x14ac:dyDescent="0.2"/>
    <row r="3494" ht="12.75" customHeight="1" x14ac:dyDescent="0.2"/>
    <row r="3495" ht="12.75" customHeight="1" x14ac:dyDescent="0.2"/>
    <row r="3496" ht="12.75" customHeight="1" x14ac:dyDescent="0.2"/>
    <row r="3497" ht="12.75" customHeight="1" x14ac:dyDescent="0.2"/>
    <row r="3498" ht="12.75" customHeight="1" x14ac:dyDescent="0.2"/>
    <row r="3499" ht="12.75" customHeight="1" x14ac:dyDescent="0.2"/>
    <row r="3500" ht="12.75" customHeight="1" x14ac:dyDescent="0.2"/>
    <row r="3501" ht="12.75" customHeight="1" x14ac:dyDescent="0.2"/>
    <row r="3502" ht="12.75" customHeight="1" x14ac:dyDescent="0.2"/>
    <row r="3503" ht="12.75" customHeight="1" x14ac:dyDescent="0.2"/>
    <row r="3504" ht="12.75" customHeight="1" x14ac:dyDescent="0.2"/>
    <row r="3505" ht="12.75" customHeight="1" x14ac:dyDescent="0.2"/>
    <row r="3506" ht="12.75" customHeight="1" x14ac:dyDescent="0.2"/>
    <row r="3507" ht="12.75" customHeight="1" x14ac:dyDescent="0.2"/>
    <row r="3508" ht="12.75" customHeight="1" x14ac:dyDescent="0.2"/>
    <row r="3509" ht="12.75" customHeight="1" x14ac:dyDescent="0.2"/>
    <row r="3510" ht="12.75" customHeight="1" x14ac:dyDescent="0.2"/>
    <row r="3511" ht="12.75" customHeight="1" x14ac:dyDescent="0.2"/>
    <row r="3512" ht="12.75" customHeight="1" x14ac:dyDescent="0.2"/>
    <row r="3513" ht="12.75" customHeight="1" x14ac:dyDescent="0.2"/>
    <row r="3514" ht="12.75" customHeight="1" x14ac:dyDescent="0.2"/>
    <row r="3515" ht="12.75" customHeight="1" x14ac:dyDescent="0.2"/>
    <row r="3516" ht="12.75" customHeight="1" x14ac:dyDescent="0.2"/>
    <row r="3517" ht="12.75" customHeight="1" x14ac:dyDescent="0.2"/>
    <row r="3518" ht="12.75" customHeight="1" x14ac:dyDescent="0.2"/>
    <row r="3519" ht="12.75" customHeight="1" x14ac:dyDescent="0.2"/>
    <row r="3520" ht="12.75" customHeight="1" x14ac:dyDescent="0.2"/>
    <row r="3521" ht="12.75" customHeight="1" x14ac:dyDescent="0.2"/>
    <row r="3522" ht="12.75" customHeight="1" x14ac:dyDescent="0.2"/>
    <row r="3523" ht="12.75" customHeight="1" x14ac:dyDescent="0.2"/>
    <row r="3524" ht="12.75" customHeight="1" x14ac:dyDescent="0.2"/>
    <row r="3525" ht="12.75" customHeight="1" x14ac:dyDescent="0.2"/>
    <row r="3526" ht="12.75" customHeight="1" x14ac:dyDescent="0.2"/>
    <row r="3527" ht="12.75" customHeight="1" x14ac:dyDescent="0.2"/>
    <row r="3528" ht="12.75" customHeight="1" x14ac:dyDescent="0.2"/>
    <row r="3529" ht="12.75" customHeight="1" x14ac:dyDescent="0.2"/>
    <row r="3530" ht="12.75" customHeight="1" x14ac:dyDescent="0.2"/>
    <row r="3531" ht="12.75" customHeight="1" x14ac:dyDescent="0.2"/>
    <row r="3532" ht="12.75" customHeight="1" x14ac:dyDescent="0.2"/>
    <row r="3533" ht="12.75" customHeight="1" x14ac:dyDescent="0.2"/>
    <row r="3534" ht="12.75" customHeight="1" x14ac:dyDescent="0.2"/>
    <row r="3535" ht="12.75" customHeight="1" x14ac:dyDescent="0.2"/>
    <row r="3536" ht="12.75" customHeight="1" x14ac:dyDescent="0.2"/>
    <row r="3537" ht="12.75" customHeight="1" x14ac:dyDescent="0.2"/>
    <row r="3538" ht="12.75" customHeight="1" x14ac:dyDescent="0.2"/>
    <row r="3539" ht="12.75" customHeight="1" x14ac:dyDescent="0.2"/>
    <row r="3540" ht="12.75" customHeight="1" x14ac:dyDescent="0.2"/>
    <row r="3541" ht="12.75" customHeight="1" x14ac:dyDescent="0.2"/>
    <row r="3542" ht="12.75" customHeight="1" x14ac:dyDescent="0.2"/>
    <row r="3543" ht="12.75" customHeight="1" x14ac:dyDescent="0.2"/>
    <row r="3544" ht="12.75" customHeight="1" x14ac:dyDescent="0.2"/>
    <row r="3545" ht="12.75" customHeight="1" x14ac:dyDescent="0.2"/>
    <row r="3546" ht="12.75" customHeight="1" x14ac:dyDescent="0.2"/>
    <row r="3547" ht="12.75" customHeight="1" x14ac:dyDescent="0.2"/>
    <row r="3548" ht="12.75" customHeight="1" x14ac:dyDescent="0.2"/>
    <row r="3549" ht="12.75" customHeight="1" x14ac:dyDescent="0.2"/>
    <row r="3550" ht="12.75" customHeight="1" x14ac:dyDescent="0.2"/>
    <row r="3551" ht="12.75" customHeight="1" x14ac:dyDescent="0.2"/>
    <row r="3552" ht="12.75" customHeight="1" x14ac:dyDescent="0.2"/>
    <row r="3553" ht="12.75" customHeight="1" x14ac:dyDescent="0.2"/>
    <row r="3554" ht="12.75" customHeight="1" x14ac:dyDescent="0.2"/>
    <row r="3555" ht="12.75" customHeight="1" x14ac:dyDescent="0.2"/>
    <row r="3556" ht="12.75" customHeight="1" x14ac:dyDescent="0.2"/>
    <row r="3557" ht="12.75" customHeight="1" x14ac:dyDescent="0.2"/>
    <row r="3558" ht="12.75" customHeight="1" x14ac:dyDescent="0.2"/>
    <row r="3559" ht="12.75" customHeight="1" x14ac:dyDescent="0.2"/>
    <row r="3560" ht="12.75" customHeight="1" x14ac:dyDescent="0.2"/>
    <row r="3561" ht="12.75" customHeight="1" x14ac:dyDescent="0.2"/>
    <row r="3562" ht="12.75" customHeight="1" x14ac:dyDescent="0.2"/>
    <row r="3563" ht="12.75" customHeight="1" x14ac:dyDescent="0.2"/>
    <row r="3564" ht="12.75" customHeight="1" x14ac:dyDescent="0.2"/>
    <row r="3565" ht="12.75" customHeight="1" x14ac:dyDescent="0.2"/>
    <row r="3566" ht="12.75" customHeight="1" x14ac:dyDescent="0.2"/>
    <row r="3567" ht="12.75" customHeight="1" x14ac:dyDescent="0.2"/>
    <row r="3568" ht="12.75" customHeight="1" x14ac:dyDescent="0.2"/>
    <row r="3569" ht="12.75" customHeight="1" x14ac:dyDescent="0.2"/>
    <row r="3570" ht="12.75" customHeight="1" x14ac:dyDescent="0.2"/>
    <row r="3571" ht="12.75" customHeight="1" x14ac:dyDescent="0.2"/>
    <row r="3572" ht="12.75" customHeight="1" x14ac:dyDescent="0.2"/>
    <row r="3573" ht="12.75" customHeight="1" x14ac:dyDescent="0.2"/>
    <row r="3574" ht="12.75" customHeight="1" x14ac:dyDescent="0.2"/>
    <row r="3575" ht="12.75" customHeight="1" x14ac:dyDescent="0.2"/>
    <row r="3576" ht="12.75" customHeight="1" x14ac:dyDescent="0.2"/>
    <row r="3577" ht="12.75" customHeight="1" x14ac:dyDescent="0.2"/>
    <row r="3578" ht="12.75" customHeight="1" x14ac:dyDescent="0.2"/>
    <row r="3579" ht="12.75" customHeight="1" x14ac:dyDescent="0.2"/>
    <row r="3580" ht="12.75" customHeight="1" x14ac:dyDescent="0.2"/>
    <row r="3581" ht="12.75" customHeight="1" x14ac:dyDescent="0.2"/>
    <row r="3582" ht="12.75" customHeight="1" x14ac:dyDescent="0.2"/>
    <row r="3583" ht="12.75" customHeight="1" x14ac:dyDescent="0.2"/>
    <row r="3584" ht="12.75" customHeight="1" x14ac:dyDescent="0.2"/>
    <row r="3585" ht="12.75" customHeight="1" x14ac:dyDescent="0.2"/>
    <row r="3586" ht="12.75" customHeight="1" x14ac:dyDescent="0.2"/>
    <row r="3587" ht="12.75" customHeight="1" x14ac:dyDescent="0.2"/>
    <row r="3588" ht="12.75" customHeight="1" x14ac:dyDescent="0.2"/>
    <row r="3589" ht="12.75" customHeight="1" x14ac:dyDescent="0.2"/>
    <row r="3590" ht="12.75" customHeight="1" x14ac:dyDescent="0.2"/>
    <row r="3591" ht="12.75" customHeight="1" x14ac:dyDescent="0.2"/>
    <row r="3592" ht="12.75" customHeight="1" x14ac:dyDescent="0.2"/>
    <row r="3593" ht="12.75" customHeight="1" x14ac:dyDescent="0.2"/>
    <row r="3594" ht="12.75" customHeight="1" x14ac:dyDescent="0.2"/>
    <row r="3595" ht="12.75" customHeight="1" x14ac:dyDescent="0.2"/>
    <row r="3596" ht="12.75" customHeight="1" x14ac:dyDescent="0.2"/>
    <row r="3597" ht="12.75" customHeight="1" x14ac:dyDescent="0.2"/>
    <row r="3598" ht="12.75" customHeight="1" x14ac:dyDescent="0.2"/>
    <row r="3599" ht="12.75" customHeight="1" x14ac:dyDescent="0.2"/>
    <row r="3600" ht="12.75" customHeight="1" x14ac:dyDescent="0.2"/>
    <row r="3601" ht="12.75" customHeight="1" x14ac:dyDescent="0.2"/>
    <row r="3602" ht="12.75" customHeight="1" x14ac:dyDescent="0.2"/>
    <row r="3603" ht="12.75" customHeight="1" x14ac:dyDescent="0.2"/>
    <row r="3604" ht="12.75" customHeight="1" x14ac:dyDescent="0.2"/>
    <row r="3605" ht="12.75" customHeight="1" x14ac:dyDescent="0.2"/>
    <row r="3606" ht="12.75" customHeight="1" x14ac:dyDescent="0.2"/>
    <row r="3607" ht="12.75" customHeight="1" x14ac:dyDescent="0.2"/>
    <row r="3608" ht="12.75" customHeight="1" x14ac:dyDescent="0.2"/>
    <row r="3609" ht="12.75" customHeight="1" x14ac:dyDescent="0.2"/>
    <row r="3610" ht="12.75" customHeight="1" x14ac:dyDescent="0.2"/>
    <row r="3611" ht="12.75" customHeight="1" x14ac:dyDescent="0.2"/>
    <row r="3612" ht="12.75" customHeight="1" x14ac:dyDescent="0.2"/>
    <row r="3613" ht="12.75" customHeight="1" x14ac:dyDescent="0.2"/>
    <row r="3614" ht="12.75" customHeight="1" x14ac:dyDescent="0.2"/>
    <row r="3615" ht="12.75" customHeight="1" x14ac:dyDescent="0.2"/>
    <row r="3616" ht="12.75" customHeight="1" x14ac:dyDescent="0.2"/>
    <row r="3617" ht="12.75" customHeight="1" x14ac:dyDescent="0.2"/>
    <row r="3618" ht="12.75" customHeight="1" x14ac:dyDescent="0.2"/>
    <row r="3619" ht="12.75" customHeight="1" x14ac:dyDescent="0.2"/>
    <row r="3620" ht="12.75" customHeight="1" x14ac:dyDescent="0.2"/>
    <row r="3621" ht="12.75" customHeight="1" x14ac:dyDescent="0.2"/>
    <row r="3622" ht="12.75" customHeight="1" x14ac:dyDescent="0.2"/>
    <row r="3623" ht="12.75" customHeight="1" x14ac:dyDescent="0.2"/>
    <row r="3624" ht="12.75" customHeight="1" x14ac:dyDescent="0.2"/>
    <row r="3625" ht="12.75" customHeight="1" x14ac:dyDescent="0.2"/>
    <row r="3626" ht="12.75" customHeight="1" x14ac:dyDescent="0.2"/>
    <row r="3627" ht="12.75" customHeight="1" x14ac:dyDescent="0.2"/>
    <row r="3628" ht="12.75" customHeight="1" x14ac:dyDescent="0.2"/>
    <row r="3629" ht="12.75" customHeight="1" x14ac:dyDescent="0.2"/>
    <row r="3630" ht="12.75" customHeight="1" x14ac:dyDescent="0.2"/>
    <row r="3631" ht="12.75" customHeight="1" x14ac:dyDescent="0.2"/>
    <row r="3632" ht="12.75" customHeight="1" x14ac:dyDescent="0.2"/>
    <row r="3633" ht="12.75" customHeight="1" x14ac:dyDescent="0.2"/>
    <row r="3634" ht="12.75" customHeight="1" x14ac:dyDescent="0.2"/>
    <row r="3635" ht="12.75" customHeight="1" x14ac:dyDescent="0.2"/>
    <row r="3636" ht="12.75" customHeight="1" x14ac:dyDescent="0.2"/>
    <row r="3637" ht="12.75" customHeight="1" x14ac:dyDescent="0.2"/>
    <row r="3638" ht="12.75" customHeight="1" x14ac:dyDescent="0.2"/>
    <row r="3639" ht="12.75" customHeight="1" x14ac:dyDescent="0.2"/>
    <row r="3640" ht="12.75" customHeight="1" x14ac:dyDescent="0.2"/>
    <row r="3641" ht="12.75" customHeight="1" x14ac:dyDescent="0.2"/>
    <row r="3642" ht="12.75" customHeight="1" x14ac:dyDescent="0.2"/>
    <row r="3643" ht="12.75" customHeight="1" x14ac:dyDescent="0.2"/>
    <row r="3644" ht="12.75" customHeight="1" x14ac:dyDescent="0.2"/>
    <row r="3645" ht="12.75" customHeight="1" x14ac:dyDescent="0.2"/>
    <row r="3646" ht="12.75" customHeight="1" x14ac:dyDescent="0.2"/>
    <row r="3647" ht="12.75" customHeight="1" x14ac:dyDescent="0.2"/>
    <row r="3648" ht="12.75" customHeight="1" x14ac:dyDescent="0.2"/>
    <row r="3649" ht="12.75" customHeight="1" x14ac:dyDescent="0.2"/>
    <row r="3650" ht="12.75" customHeight="1" x14ac:dyDescent="0.2"/>
    <row r="3651" ht="12.75" customHeight="1" x14ac:dyDescent="0.2"/>
    <row r="3652" ht="12.75" customHeight="1" x14ac:dyDescent="0.2"/>
    <row r="3653" ht="12.75" customHeight="1" x14ac:dyDescent="0.2"/>
    <row r="3654" ht="12.75" customHeight="1" x14ac:dyDescent="0.2"/>
    <row r="3655" ht="12.75" customHeight="1" x14ac:dyDescent="0.2"/>
    <row r="3656" ht="12.75" customHeight="1" x14ac:dyDescent="0.2"/>
    <row r="3657" ht="12.75" customHeight="1" x14ac:dyDescent="0.2"/>
    <row r="3658" ht="12.75" customHeight="1" x14ac:dyDescent="0.2"/>
    <row r="3659" ht="12.75" customHeight="1" x14ac:dyDescent="0.2"/>
    <row r="3660" ht="12.75" customHeight="1" x14ac:dyDescent="0.2"/>
    <row r="3661" ht="12.75" customHeight="1" x14ac:dyDescent="0.2"/>
    <row r="3662" ht="12.75" customHeight="1" x14ac:dyDescent="0.2"/>
    <row r="3663" ht="12.75" customHeight="1" x14ac:dyDescent="0.2"/>
    <row r="3664" ht="12.75" customHeight="1" x14ac:dyDescent="0.2"/>
    <row r="3665" ht="12.75" customHeight="1" x14ac:dyDescent="0.2"/>
    <row r="3666" ht="12.75" customHeight="1" x14ac:dyDescent="0.2"/>
    <row r="3667" ht="12.75" customHeight="1" x14ac:dyDescent="0.2"/>
    <row r="3668" ht="12.75" customHeight="1" x14ac:dyDescent="0.2"/>
    <row r="3669" ht="12.75" customHeight="1" x14ac:dyDescent="0.2"/>
    <row r="3670" ht="12.75" customHeight="1" x14ac:dyDescent="0.2"/>
    <row r="3671" ht="12.75" customHeight="1" x14ac:dyDescent="0.2"/>
    <row r="3672" ht="12.75" customHeight="1" x14ac:dyDescent="0.2"/>
    <row r="3673" ht="12.75" customHeight="1" x14ac:dyDescent="0.2"/>
    <row r="3674" ht="12.75" customHeight="1" x14ac:dyDescent="0.2"/>
    <row r="3675" ht="12.75" customHeight="1" x14ac:dyDescent="0.2"/>
    <row r="3676" ht="12.75" customHeight="1" x14ac:dyDescent="0.2"/>
    <row r="3677" ht="12.75" customHeight="1" x14ac:dyDescent="0.2"/>
    <row r="3678" ht="12.75" customHeight="1" x14ac:dyDescent="0.2"/>
    <row r="3679" ht="12.75" customHeight="1" x14ac:dyDescent="0.2"/>
    <row r="3680" ht="12.75" customHeight="1" x14ac:dyDescent="0.2"/>
    <row r="3681" ht="12.75" customHeight="1" x14ac:dyDescent="0.2"/>
    <row r="3682" ht="12.75" customHeight="1" x14ac:dyDescent="0.2"/>
    <row r="3683" ht="12.75" customHeight="1" x14ac:dyDescent="0.2"/>
    <row r="3684" ht="12.75" customHeight="1" x14ac:dyDescent="0.2"/>
    <row r="3685" ht="12.75" customHeight="1" x14ac:dyDescent="0.2"/>
    <row r="3686" ht="12.75" customHeight="1" x14ac:dyDescent="0.2"/>
    <row r="3687" ht="12.75" customHeight="1" x14ac:dyDescent="0.2"/>
    <row r="3688" ht="12.75" customHeight="1" x14ac:dyDescent="0.2"/>
    <row r="3689" ht="12.75" customHeight="1" x14ac:dyDescent="0.2"/>
    <row r="3690" ht="12.75" customHeight="1" x14ac:dyDescent="0.2"/>
    <row r="3691" ht="12.75" customHeight="1" x14ac:dyDescent="0.2"/>
    <row r="3692" ht="12.75" customHeight="1" x14ac:dyDescent="0.2"/>
    <row r="3693" ht="12.75" customHeight="1" x14ac:dyDescent="0.2"/>
    <row r="3694" ht="12.75" customHeight="1" x14ac:dyDescent="0.2"/>
    <row r="3695" ht="12.75" customHeight="1" x14ac:dyDescent="0.2"/>
    <row r="3696" ht="12.75" customHeight="1" x14ac:dyDescent="0.2"/>
    <row r="3697" ht="12.75" customHeight="1" x14ac:dyDescent="0.2"/>
    <row r="3698" ht="12.75" customHeight="1" x14ac:dyDescent="0.2"/>
    <row r="3699" ht="12.75" customHeight="1" x14ac:dyDescent="0.2"/>
    <row r="3700" ht="12.75" customHeight="1" x14ac:dyDescent="0.2"/>
    <row r="3701" ht="12.75" customHeight="1" x14ac:dyDescent="0.2"/>
    <row r="3702" ht="12.75" customHeight="1" x14ac:dyDescent="0.2"/>
    <row r="3703" ht="12.75" customHeight="1" x14ac:dyDescent="0.2"/>
    <row r="3704" ht="12.75" customHeight="1" x14ac:dyDescent="0.2"/>
    <row r="3705" ht="12.75" customHeight="1" x14ac:dyDescent="0.2"/>
    <row r="3706" ht="12.75" customHeight="1" x14ac:dyDescent="0.2"/>
    <row r="3707" ht="12.75" customHeight="1" x14ac:dyDescent="0.2"/>
    <row r="3708" ht="12.75" customHeight="1" x14ac:dyDescent="0.2"/>
    <row r="3709" ht="12.75" customHeight="1" x14ac:dyDescent="0.2"/>
    <row r="3710" ht="12.75" customHeight="1" x14ac:dyDescent="0.2"/>
    <row r="3711" ht="12.75" customHeight="1" x14ac:dyDescent="0.2"/>
    <row r="3712" ht="12.75" customHeight="1" x14ac:dyDescent="0.2"/>
    <row r="3713" ht="12.75" customHeight="1" x14ac:dyDescent="0.2"/>
    <row r="3714" ht="12.75" customHeight="1" x14ac:dyDescent="0.2"/>
    <row r="3715" ht="12.75" customHeight="1" x14ac:dyDescent="0.2"/>
    <row r="3716" ht="12.75" customHeight="1" x14ac:dyDescent="0.2"/>
    <row r="3717" ht="12.75" customHeight="1" x14ac:dyDescent="0.2"/>
    <row r="3718" ht="12.75" customHeight="1" x14ac:dyDescent="0.2"/>
    <row r="3719" ht="12.75" customHeight="1" x14ac:dyDescent="0.2"/>
    <row r="3720" ht="12.75" customHeight="1" x14ac:dyDescent="0.2"/>
    <row r="3721" ht="12.75" customHeight="1" x14ac:dyDescent="0.2"/>
    <row r="3722" ht="12.75" customHeight="1" x14ac:dyDescent="0.2"/>
    <row r="3723" ht="12.75" customHeight="1" x14ac:dyDescent="0.2"/>
    <row r="3724" ht="12.75" customHeight="1" x14ac:dyDescent="0.2"/>
    <row r="3725" ht="12.75" customHeight="1" x14ac:dyDescent="0.2"/>
    <row r="3726" ht="12.75" customHeight="1" x14ac:dyDescent="0.2"/>
    <row r="3727" ht="12.75" customHeight="1" x14ac:dyDescent="0.2"/>
    <row r="3728" ht="12.75" customHeight="1" x14ac:dyDescent="0.2"/>
    <row r="3729" ht="12.75" customHeight="1" x14ac:dyDescent="0.2"/>
    <row r="3730" ht="12.75" customHeight="1" x14ac:dyDescent="0.2"/>
    <row r="3731" ht="12.75" customHeight="1" x14ac:dyDescent="0.2"/>
    <row r="3732" ht="12.75" customHeight="1" x14ac:dyDescent="0.2"/>
    <row r="3733" ht="12.75" customHeight="1" x14ac:dyDescent="0.2"/>
    <row r="3734" ht="12.75" customHeight="1" x14ac:dyDescent="0.2"/>
    <row r="3735" ht="12.75" customHeight="1" x14ac:dyDescent="0.2"/>
    <row r="3736" ht="12.75" customHeight="1" x14ac:dyDescent="0.2"/>
    <row r="3737" ht="12.75" customHeight="1" x14ac:dyDescent="0.2"/>
    <row r="3738" ht="12.75" customHeight="1" x14ac:dyDescent="0.2"/>
    <row r="3739" ht="12.75" customHeight="1" x14ac:dyDescent="0.2"/>
    <row r="3740" ht="12.75" customHeight="1" x14ac:dyDescent="0.2"/>
    <row r="3741" ht="12.75" customHeight="1" x14ac:dyDescent="0.2"/>
    <row r="3742" ht="12.75" customHeight="1" x14ac:dyDescent="0.2"/>
    <row r="3743" ht="12.75" customHeight="1" x14ac:dyDescent="0.2"/>
    <row r="3744" ht="12.75" customHeight="1" x14ac:dyDescent="0.2"/>
    <row r="3745" ht="12.75" customHeight="1" x14ac:dyDescent="0.2"/>
    <row r="3746" ht="12.75" customHeight="1" x14ac:dyDescent="0.2"/>
    <row r="3747" ht="12.75" customHeight="1" x14ac:dyDescent="0.2"/>
    <row r="3748" ht="12.75" customHeight="1" x14ac:dyDescent="0.2"/>
    <row r="3749" ht="12.75" customHeight="1" x14ac:dyDescent="0.2"/>
    <row r="3750" ht="12.75" customHeight="1" x14ac:dyDescent="0.2"/>
    <row r="3751" ht="12.75" customHeight="1" x14ac:dyDescent="0.2"/>
    <row r="3752" ht="12.75" customHeight="1" x14ac:dyDescent="0.2"/>
    <row r="3753" ht="12.75" customHeight="1" x14ac:dyDescent="0.2"/>
    <row r="3754" ht="12.75" customHeight="1" x14ac:dyDescent="0.2"/>
    <row r="3755" ht="12.75" customHeight="1" x14ac:dyDescent="0.2"/>
    <row r="3756" ht="12.75" customHeight="1" x14ac:dyDescent="0.2"/>
    <row r="3757" ht="12.75" customHeight="1" x14ac:dyDescent="0.2"/>
    <row r="3758" ht="12.75" customHeight="1" x14ac:dyDescent="0.2"/>
    <row r="3759" ht="12.75" customHeight="1" x14ac:dyDescent="0.2"/>
    <row r="3760" ht="12.75" customHeight="1" x14ac:dyDescent="0.2"/>
    <row r="3761" ht="12.75" customHeight="1" x14ac:dyDescent="0.2"/>
    <row r="3762" ht="12.75" customHeight="1" x14ac:dyDescent="0.2"/>
    <row r="3763" ht="12.75" customHeight="1" x14ac:dyDescent="0.2"/>
    <row r="3764" ht="12.75" customHeight="1" x14ac:dyDescent="0.2"/>
    <row r="3765" ht="12.75" customHeight="1" x14ac:dyDescent="0.2"/>
    <row r="3766" ht="12.75" customHeight="1" x14ac:dyDescent="0.2"/>
    <row r="3767" ht="12.75" customHeight="1" x14ac:dyDescent="0.2"/>
    <row r="3768" ht="12.75" customHeight="1" x14ac:dyDescent="0.2"/>
    <row r="3769" ht="12.75" customHeight="1" x14ac:dyDescent="0.2"/>
    <row r="3770" ht="12.75" customHeight="1" x14ac:dyDescent="0.2"/>
    <row r="3771" ht="12.75" customHeight="1" x14ac:dyDescent="0.2"/>
    <row r="3772" ht="12.75" customHeight="1" x14ac:dyDescent="0.2"/>
    <row r="3773" ht="12.75" customHeight="1" x14ac:dyDescent="0.2"/>
    <row r="3774" ht="12.75" customHeight="1" x14ac:dyDescent="0.2"/>
    <row r="3775" ht="12.75" customHeight="1" x14ac:dyDescent="0.2"/>
    <row r="3776" ht="12.75" customHeight="1" x14ac:dyDescent="0.2"/>
    <row r="3777" ht="12.75" customHeight="1" x14ac:dyDescent="0.2"/>
    <row r="3778" ht="12.75" customHeight="1" x14ac:dyDescent="0.2"/>
    <row r="3779" ht="12.75" customHeight="1" x14ac:dyDescent="0.2"/>
    <row r="3780" ht="12.75" customHeight="1" x14ac:dyDescent="0.2"/>
    <row r="3781" ht="12.75" customHeight="1" x14ac:dyDescent="0.2"/>
    <row r="3782" ht="12.75" customHeight="1" x14ac:dyDescent="0.2"/>
    <row r="3783" ht="12.75" customHeight="1" x14ac:dyDescent="0.2"/>
    <row r="3784" ht="12.75" customHeight="1" x14ac:dyDescent="0.2"/>
    <row r="3785" ht="12.75" customHeight="1" x14ac:dyDescent="0.2"/>
    <row r="3786" ht="12.75" customHeight="1" x14ac:dyDescent="0.2"/>
    <row r="3787" ht="12.75" customHeight="1" x14ac:dyDescent="0.2"/>
    <row r="3788" ht="12.75" customHeight="1" x14ac:dyDescent="0.2"/>
    <row r="3789" ht="12.75" customHeight="1" x14ac:dyDescent="0.2"/>
    <row r="3790" ht="12.75" customHeight="1" x14ac:dyDescent="0.2"/>
    <row r="3791" ht="12.75" customHeight="1" x14ac:dyDescent="0.2"/>
    <row r="3792" ht="12.75" customHeight="1" x14ac:dyDescent="0.2"/>
    <row r="3793" ht="12.75" customHeight="1" x14ac:dyDescent="0.2"/>
    <row r="3794" ht="12.75" customHeight="1" x14ac:dyDescent="0.2"/>
    <row r="3795" ht="12.75" customHeight="1" x14ac:dyDescent="0.2"/>
    <row r="3796" ht="12.75" customHeight="1" x14ac:dyDescent="0.2"/>
    <row r="3797" ht="12.75" customHeight="1" x14ac:dyDescent="0.2"/>
    <row r="3798" ht="12.75" customHeight="1" x14ac:dyDescent="0.2"/>
    <row r="3799" ht="12.75" customHeight="1" x14ac:dyDescent="0.2"/>
    <row r="3800" ht="12.75" customHeight="1" x14ac:dyDescent="0.2"/>
    <row r="3801" ht="12.75" customHeight="1" x14ac:dyDescent="0.2"/>
    <row r="3802" ht="12.75" customHeight="1" x14ac:dyDescent="0.2"/>
    <row r="3803" ht="12.75" customHeight="1" x14ac:dyDescent="0.2"/>
    <row r="3804" ht="12.75" customHeight="1" x14ac:dyDescent="0.2"/>
    <row r="3805" ht="12.75" customHeight="1" x14ac:dyDescent="0.2"/>
    <row r="3806" ht="12.75" customHeight="1" x14ac:dyDescent="0.2"/>
    <row r="3807" ht="12.75" customHeight="1" x14ac:dyDescent="0.2"/>
    <row r="3808" ht="12.75" customHeight="1" x14ac:dyDescent="0.2"/>
    <row r="3809" ht="12.75" customHeight="1" x14ac:dyDescent="0.2"/>
    <row r="3810" ht="12.75" customHeight="1" x14ac:dyDescent="0.2"/>
    <row r="3811" ht="12.75" customHeight="1" x14ac:dyDescent="0.2"/>
    <row r="3812" ht="12.75" customHeight="1" x14ac:dyDescent="0.2"/>
    <row r="3813" ht="12.75" customHeight="1" x14ac:dyDescent="0.2"/>
    <row r="3814" ht="12.75" customHeight="1" x14ac:dyDescent="0.2"/>
    <row r="3815" ht="12.75" customHeight="1" x14ac:dyDescent="0.2"/>
    <row r="3816" ht="12.75" customHeight="1" x14ac:dyDescent="0.2"/>
    <row r="3817" ht="12.75" customHeight="1" x14ac:dyDescent="0.2"/>
    <row r="3818" ht="12.75" customHeight="1" x14ac:dyDescent="0.2"/>
    <row r="3819" ht="12.75" customHeight="1" x14ac:dyDescent="0.2"/>
    <row r="3820" ht="12.75" customHeight="1" x14ac:dyDescent="0.2"/>
    <row r="3821" ht="12.75" customHeight="1" x14ac:dyDescent="0.2"/>
    <row r="3822" ht="12.75" customHeight="1" x14ac:dyDescent="0.2"/>
    <row r="3823" ht="12.75" customHeight="1" x14ac:dyDescent="0.2"/>
    <row r="3824" ht="12.75" customHeight="1" x14ac:dyDescent="0.2"/>
    <row r="3825" ht="12.75" customHeight="1" x14ac:dyDescent="0.2"/>
    <row r="3826" ht="12.75" customHeight="1" x14ac:dyDescent="0.2"/>
    <row r="3827" ht="12.75" customHeight="1" x14ac:dyDescent="0.2"/>
    <row r="3828" ht="12.75" customHeight="1" x14ac:dyDescent="0.2"/>
    <row r="3829" ht="12.75" customHeight="1" x14ac:dyDescent="0.2"/>
    <row r="3830" ht="12.75" customHeight="1" x14ac:dyDescent="0.2"/>
    <row r="3831" ht="12.75" customHeight="1" x14ac:dyDescent="0.2"/>
    <row r="3832" ht="12.75" customHeight="1" x14ac:dyDescent="0.2"/>
    <row r="3833" ht="12.75" customHeight="1" x14ac:dyDescent="0.2"/>
    <row r="3834" ht="12.75" customHeight="1" x14ac:dyDescent="0.2"/>
    <row r="3835" ht="12.75" customHeight="1" x14ac:dyDescent="0.2"/>
    <row r="3836" ht="12.75" customHeight="1" x14ac:dyDescent="0.2"/>
    <row r="3837" ht="12.75" customHeight="1" x14ac:dyDescent="0.2"/>
    <row r="3838" ht="12.75" customHeight="1" x14ac:dyDescent="0.2"/>
    <row r="3839" ht="12.75" customHeight="1" x14ac:dyDescent="0.2"/>
    <row r="3840" ht="12.75" customHeight="1" x14ac:dyDescent="0.2"/>
    <row r="3841" ht="12.75" customHeight="1" x14ac:dyDescent="0.2"/>
    <row r="3842" ht="12.75" customHeight="1" x14ac:dyDescent="0.2"/>
    <row r="3843" ht="12.75" customHeight="1" x14ac:dyDescent="0.2"/>
    <row r="3844" ht="12.75" customHeight="1" x14ac:dyDescent="0.2"/>
    <row r="3845" ht="12.75" customHeight="1" x14ac:dyDescent="0.2"/>
    <row r="3846" ht="12.75" customHeight="1" x14ac:dyDescent="0.2"/>
    <row r="3847" ht="12.75" customHeight="1" x14ac:dyDescent="0.2"/>
    <row r="3848" ht="12.75" customHeight="1" x14ac:dyDescent="0.2"/>
    <row r="3849" ht="12.75" customHeight="1" x14ac:dyDescent="0.2"/>
    <row r="3850" ht="12.75" customHeight="1" x14ac:dyDescent="0.2"/>
    <row r="3851" ht="12.75" customHeight="1" x14ac:dyDescent="0.2"/>
    <row r="3852" ht="12.75" customHeight="1" x14ac:dyDescent="0.2"/>
    <row r="3853" ht="12.75" customHeight="1" x14ac:dyDescent="0.2"/>
    <row r="3854" ht="12.75" customHeight="1" x14ac:dyDescent="0.2"/>
    <row r="3855" ht="12.75" customHeight="1" x14ac:dyDescent="0.2"/>
    <row r="3856" ht="12.75" customHeight="1" x14ac:dyDescent="0.2"/>
    <row r="3857" ht="12.75" customHeight="1" x14ac:dyDescent="0.2"/>
    <row r="3858" ht="12.75" customHeight="1" x14ac:dyDescent="0.2"/>
    <row r="3859" ht="12.75" customHeight="1" x14ac:dyDescent="0.2"/>
    <row r="3860" ht="12.75" customHeight="1" x14ac:dyDescent="0.2"/>
    <row r="3861" ht="12.75" customHeight="1" x14ac:dyDescent="0.2"/>
    <row r="3862" ht="12.75" customHeight="1" x14ac:dyDescent="0.2"/>
    <row r="3863" ht="12.75" customHeight="1" x14ac:dyDescent="0.2"/>
    <row r="3864" ht="12.75" customHeight="1" x14ac:dyDescent="0.2"/>
    <row r="3865" ht="12.75" customHeight="1" x14ac:dyDescent="0.2"/>
    <row r="3866" ht="12.75" customHeight="1" x14ac:dyDescent="0.2"/>
    <row r="3867" ht="12.75" customHeight="1" x14ac:dyDescent="0.2"/>
    <row r="3868" ht="12.75" customHeight="1" x14ac:dyDescent="0.2"/>
    <row r="3869" ht="12.75" customHeight="1" x14ac:dyDescent="0.2"/>
    <row r="3870" ht="12.75" customHeight="1" x14ac:dyDescent="0.2"/>
    <row r="3871" ht="12.75" customHeight="1" x14ac:dyDescent="0.2"/>
    <row r="3872" ht="12.75" customHeight="1" x14ac:dyDescent="0.2"/>
    <row r="3873" ht="12.75" customHeight="1" x14ac:dyDescent="0.2"/>
    <row r="3874" ht="12.75" customHeight="1" x14ac:dyDescent="0.2"/>
    <row r="3875" ht="12.75" customHeight="1" x14ac:dyDescent="0.2"/>
    <row r="3876" ht="12.75" customHeight="1" x14ac:dyDescent="0.2"/>
    <row r="3877" ht="12.75" customHeight="1" x14ac:dyDescent="0.2"/>
    <row r="3878" ht="12.75" customHeight="1" x14ac:dyDescent="0.2"/>
    <row r="3879" ht="12.75" customHeight="1" x14ac:dyDescent="0.2"/>
    <row r="3880" ht="12.75" customHeight="1" x14ac:dyDescent="0.2"/>
    <row r="3881" ht="12.75" customHeight="1" x14ac:dyDescent="0.2"/>
    <row r="3882" ht="12.75" customHeight="1" x14ac:dyDescent="0.2"/>
    <row r="3883" ht="12.75" customHeight="1" x14ac:dyDescent="0.2"/>
    <row r="3884" ht="12.75" customHeight="1" x14ac:dyDescent="0.2"/>
    <row r="3885" ht="12.75" customHeight="1" x14ac:dyDescent="0.2"/>
    <row r="3886" ht="12.75" customHeight="1" x14ac:dyDescent="0.2"/>
    <row r="3887" ht="12.75" customHeight="1" x14ac:dyDescent="0.2"/>
    <row r="3888" ht="12.75" customHeight="1" x14ac:dyDescent="0.2"/>
    <row r="3889" ht="12.75" customHeight="1" x14ac:dyDescent="0.2"/>
    <row r="3890" ht="12.75" customHeight="1" x14ac:dyDescent="0.2"/>
    <row r="3891" ht="12.75" customHeight="1" x14ac:dyDescent="0.2"/>
    <row r="3892" ht="12.75" customHeight="1" x14ac:dyDescent="0.2"/>
    <row r="3893" ht="12.75" customHeight="1" x14ac:dyDescent="0.2"/>
    <row r="3894" ht="12.75" customHeight="1" x14ac:dyDescent="0.2"/>
    <row r="3895" ht="12.75" customHeight="1" x14ac:dyDescent="0.2"/>
    <row r="3896" ht="12.75" customHeight="1" x14ac:dyDescent="0.2"/>
    <row r="3897" ht="12.75" customHeight="1" x14ac:dyDescent="0.2"/>
    <row r="3898" ht="12.75" customHeight="1" x14ac:dyDescent="0.2"/>
    <row r="3899" ht="12.75" customHeight="1" x14ac:dyDescent="0.2"/>
    <row r="3900" ht="12.75" customHeight="1" x14ac:dyDescent="0.2"/>
    <row r="3901" ht="12.75" customHeight="1" x14ac:dyDescent="0.2"/>
    <row r="3902" ht="12.75" customHeight="1" x14ac:dyDescent="0.2"/>
    <row r="3903" ht="12.75" customHeight="1" x14ac:dyDescent="0.2"/>
    <row r="3904" ht="12.75" customHeight="1" x14ac:dyDescent="0.2"/>
    <row r="3905" ht="12.75" customHeight="1" x14ac:dyDescent="0.2"/>
    <row r="3906" ht="12.75" customHeight="1" x14ac:dyDescent="0.2"/>
    <row r="3907" ht="12.75" customHeight="1" x14ac:dyDescent="0.2"/>
    <row r="3908" ht="12.75" customHeight="1" x14ac:dyDescent="0.2"/>
    <row r="3909" ht="12.75" customHeight="1" x14ac:dyDescent="0.2"/>
    <row r="3910" ht="12.75" customHeight="1" x14ac:dyDescent="0.2"/>
    <row r="3911" ht="12.75" customHeight="1" x14ac:dyDescent="0.2"/>
    <row r="3912" ht="12.75" customHeight="1" x14ac:dyDescent="0.2"/>
    <row r="3913" ht="12.75" customHeight="1" x14ac:dyDescent="0.2"/>
    <row r="3914" ht="12.75" customHeight="1" x14ac:dyDescent="0.2"/>
    <row r="3915" ht="12.75" customHeight="1" x14ac:dyDescent="0.2"/>
    <row r="3916" ht="12.75" customHeight="1" x14ac:dyDescent="0.2"/>
    <row r="3917" ht="12.75" customHeight="1" x14ac:dyDescent="0.2"/>
    <row r="3918" ht="12.75" customHeight="1" x14ac:dyDescent="0.2"/>
    <row r="3919" ht="12.75" customHeight="1" x14ac:dyDescent="0.2"/>
    <row r="3920" ht="12.75" customHeight="1" x14ac:dyDescent="0.2"/>
    <row r="3921" ht="12.75" customHeight="1" x14ac:dyDescent="0.2"/>
    <row r="3922" ht="12.75" customHeight="1" x14ac:dyDescent="0.2"/>
    <row r="3923" ht="12.75" customHeight="1" x14ac:dyDescent="0.2"/>
    <row r="3924" ht="12.75" customHeight="1" x14ac:dyDescent="0.2"/>
    <row r="3925" ht="12.75" customHeight="1" x14ac:dyDescent="0.2"/>
    <row r="3926" ht="12.75" customHeight="1" x14ac:dyDescent="0.2"/>
    <row r="3927" ht="12.75" customHeight="1" x14ac:dyDescent="0.2"/>
    <row r="3928" ht="12.75" customHeight="1" x14ac:dyDescent="0.2"/>
    <row r="3929" ht="12.75" customHeight="1" x14ac:dyDescent="0.2"/>
    <row r="3930" ht="12.75" customHeight="1" x14ac:dyDescent="0.2"/>
    <row r="3931" ht="12.75" customHeight="1" x14ac:dyDescent="0.2"/>
    <row r="3932" ht="12.75" customHeight="1" x14ac:dyDescent="0.2"/>
    <row r="3933" ht="12.75" customHeight="1" x14ac:dyDescent="0.2"/>
    <row r="3934" ht="12.75" customHeight="1" x14ac:dyDescent="0.2"/>
    <row r="3935" ht="12.75" customHeight="1" x14ac:dyDescent="0.2"/>
    <row r="3936" ht="12.75" customHeight="1" x14ac:dyDescent="0.2"/>
    <row r="3937" ht="12.75" customHeight="1" x14ac:dyDescent="0.2"/>
    <row r="3938" ht="12.75" customHeight="1" x14ac:dyDescent="0.2"/>
    <row r="3939" ht="12.75" customHeight="1" x14ac:dyDescent="0.2"/>
    <row r="3940" ht="12.75" customHeight="1" x14ac:dyDescent="0.2"/>
    <row r="3941" ht="12.75" customHeight="1" x14ac:dyDescent="0.2"/>
    <row r="3942" ht="12.75" customHeight="1" x14ac:dyDescent="0.2"/>
    <row r="3943" ht="12.75" customHeight="1" x14ac:dyDescent="0.2"/>
    <row r="3944" ht="12.75" customHeight="1" x14ac:dyDescent="0.2"/>
    <row r="3945" ht="12.75" customHeight="1" x14ac:dyDescent="0.2"/>
    <row r="3946" ht="12.75" customHeight="1" x14ac:dyDescent="0.2"/>
    <row r="3947" ht="12.75" customHeight="1" x14ac:dyDescent="0.2"/>
    <row r="3948" ht="12.75" customHeight="1" x14ac:dyDescent="0.2"/>
    <row r="3949" ht="12.75" customHeight="1" x14ac:dyDescent="0.2"/>
    <row r="3950" ht="12.75" customHeight="1" x14ac:dyDescent="0.2"/>
    <row r="3951" ht="12.75" customHeight="1" x14ac:dyDescent="0.2"/>
    <row r="3952" ht="12.75" customHeight="1" x14ac:dyDescent="0.2"/>
    <row r="3953" ht="12.75" customHeight="1" x14ac:dyDescent="0.2"/>
    <row r="3954" ht="12.75" customHeight="1" x14ac:dyDescent="0.2"/>
    <row r="3955" ht="12.75" customHeight="1" x14ac:dyDescent="0.2"/>
    <row r="3956" ht="12.75" customHeight="1" x14ac:dyDescent="0.2"/>
    <row r="3957" ht="12.75" customHeight="1" x14ac:dyDescent="0.2"/>
    <row r="3958" ht="12.75" customHeight="1" x14ac:dyDescent="0.2"/>
    <row r="3959" ht="12.75" customHeight="1" x14ac:dyDescent="0.2"/>
    <row r="3960" ht="12.75" customHeight="1" x14ac:dyDescent="0.2"/>
    <row r="3961" ht="12.75" customHeight="1" x14ac:dyDescent="0.2"/>
    <row r="3962" ht="12.75" customHeight="1" x14ac:dyDescent="0.2"/>
    <row r="3963" ht="12.75" customHeight="1" x14ac:dyDescent="0.2"/>
    <row r="3964" ht="12.75" customHeight="1" x14ac:dyDescent="0.2"/>
    <row r="3965" ht="12.75" customHeight="1" x14ac:dyDescent="0.2"/>
    <row r="3966" ht="12.75" customHeight="1" x14ac:dyDescent="0.2"/>
    <row r="3967" ht="12.75" customHeight="1" x14ac:dyDescent="0.2"/>
    <row r="3968" ht="12.75" customHeight="1" x14ac:dyDescent="0.2"/>
    <row r="3969" ht="12.75" customHeight="1" x14ac:dyDescent="0.2"/>
    <row r="3970" ht="12.75" customHeight="1" x14ac:dyDescent="0.2"/>
    <row r="3971" ht="12.75" customHeight="1" x14ac:dyDescent="0.2"/>
    <row r="3972" ht="12.75" customHeight="1" x14ac:dyDescent="0.2"/>
    <row r="3973" ht="12.75" customHeight="1" x14ac:dyDescent="0.2"/>
    <row r="3974" ht="12.75" customHeight="1" x14ac:dyDescent="0.2"/>
    <row r="3975" ht="12.75" customHeight="1" x14ac:dyDescent="0.2"/>
    <row r="3976" ht="12.75" customHeight="1" x14ac:dyDescent="0.2"/>
    <row r="3977" ht="12.75" customHeight="1" x14ac:dyDescent="0.2"/>
    <row r="3978" ht="12.75" customHeight="1" x14ac:dyDescent="0.2"/>
    <row r="3979" ht="12.75" customHeight="1" x14ac:dyDescent="0.2"/>
    <row r="3980" ht="12.75" customHeight="1" x14ac:dyDescent="0.2"/>
    <row r="3981" ht="12.75" customHeight="1" x14ac:dyDescent="0.2"/>
    <row r="3982" ht="12.75" customHeight="1" x14ac:dyDescent="0.2"/>
    <row r="3983" ht="12.75" customHeight="1" x14ac:dyDescent="0.2"/>
    <row r="3984" ht="12.75" customHeight="1" x14ac:dyDescent="0.2"/>
    <row r="3985" ht="12.75" customHeight="1" x14ac:dyDescent="0.2"/>
    <row r="3986" ht="12.75" customHeight="1" x14ac:dyDescent="0.2"/>
    <row r="3987" ht="12.75" customHeight="1" x14ac:dyDescent="0.2"/>
    <row r="3988" ht="12.75" customHeight="1" x14ac:dyDescent="0.2"/>
    <row r="3989" ht="12.75" customHeight="1" x14ac:dyDescent="0.2"/>
    <row r="3990" ht="12.75" customHeight="1" x14ac:dyDescent="0.2"/>
    <row r="3991" ht="12.75" customHeight="1" x14ac:dyDescent="0.2"/>
    <row r="3992" ht="12.75" customHeight="1" x14ac:dyDescent="0.2"/>
    <row r="3993" ht="12.75" customHeight="1" x14ac:dyDescent="0.2"/>
    <row r="3994" ht="12.75" customHeight="1" x14ac:dyDescent="0.2"/>
    <row r="3995" ht="12.75" customHeight="1" x14ac:dyDescent="0.2"/>
    <row r="3996" ht="12.75" customHeight="1" x14ac:dyDescent="0.2"/>
    <row r="3997" ht="12.75" customHeight="1" x14ac:dyDescent="0.2"/>
    <row r="3998" ht="12.75" customHeight="1" x14ac:dyDescent="0.2"/>
    <row r="3999" ht="12.75" customHeight="1" x14ac:dyDescent="0.2"/>
    <row r="4000" ht="12.75" customHeight="1" x14ac:dyDescent="0.2"/>
    <row r="4001" ht="12.75" customHeight="1" x14ac:dyDescent="0.2"/>
    <row r="4002" ht="12.75" customHeight="1" x14ac:dyDescent="0.2"/>
    <row r="4003" ht="12.75" customHeight="1" x14ac:dyDescent="0.2"/>
    <row r="4004" ht="12.75" customHeight="1" x14ac:dyDescent="0.2"/>
    <row r="4005" ht="12.75" customHeight="1" x14ac:dyDescent="0.2"/>
    <row r="4006" ht="12.75" customHeight="1" x14ac:dyDescent="0.2"/>
    <row r="4007" ht="12.75" customHeight="1" x14ac:dyDescent="0.2"/>
    <row r="4008" ht="12.75" customHeight="1" x14ac:dyDescent="0.2"/>
    <row r="4009" ht="12.75" customHeight="1" x14ac:dyDescent="0.2"/>
    <row r="4010" ht="12.75" customHeight="1" x14ac:dyDescent="0.2"/>
    <row r="4011" ht="12.75" customHeight="1" x14ac:dyDescent="0.2"/>
    <row r="4012" ht="12.75" customHeight="1" x14ac:dyDescent="0.2"/>
    <row r="4013" ht="12.75" customHeight="1" x14ac:dyDescent="0.2"/>
    <row r="4014" ht="12.75" customHeight="1" x14ac:dyDescent="0.2"/>
    <row r="4015" ht="12.75" customHeight="1" x14ac:dyDescent="0.2"/>
    <row r="4016" ht="12.75" customHeight="1" x14ac:dyDescent="0.2"/>
    <row r="4017" ht="12.75" customHeight="1" x14ac:dyDescent="0.2"/>
    <row r="4018" ht="12.75" customHeight="1" x14ac:dyDescent="0.2"/>
    <row r="4019" ht="12.75" customHeight="1" x14ac:dyDescent="0.2"/>
    <row r="4020" ht="12.75" customHeight="1" x14ac:dyDescent="0.2"/>
    <row r="4021" ht="12.75" customHeight="1" x14ac:dyDescent="0.2"/>
    <row r="4022" ht="12.75" customHeight="1" x14ac:dyDescent="0.2"/>
    <row r="4023" ht="12.75" customHeight="1" x14ac:dyDescent="0.2"/>
    <row r="4024" ht="12.75" customHeight="1" x14ac:dyDescent="0.2"/>
    <row r="4025" ht="12.75" customHeight="1" x14ac:dyDescent="0.2"/>
    <row r="4026" ht="12.75" customHeight="1" x14ac:dyDescent="0.2"/>
    <row r="4027" ht="12.75" customHeight="1" x14ac:dyDescent="0.2"/>
    <row r="4028" ht="12.75" customHeight="1" x14ac:dyDescent="0.2"/>
    <row r="4029" ht="12.75" customHeight="1" x14ac:dyDescent="0.2"/>
    <row r="4030" ht="12.75" customHeight="1" x14ac:dyDescent="0.2"/>
    <row r="4031" ht="12.75" customHeight="1" x14ac:dyDescent="0.2"/>
    <row r="4032" ht="12.75" customHeight="1" x14ac:dyDescent="0.2"/>
    <row r="4033" ht="12.75" customHeight="1" x14ac:dyDescent="0.2"/>
    <row r="4034" ht="12.75" customHeight="1" x14ac:dyDescent="0.2"/>
    <row r="4035" ht="12.75" customHeight="1" x14ac:dyDescent="0.2"/>
    <row r="4036" ht="12.75" customHeight="1" x14ac:dyDescent="0.2"/>
    <row r="4037" ht="12.75" customHeight="1" x14ac:dyDescent="0.2"/>
    <row r="4038" ht="12.75" customHeight="1" x14ac:dyDescent="0.2"/>
    <row r="4039" ht="12.75" customHeight="1" x14ac:dyDescent="0.2"/>
    <row r="4040" ht="12.75" customHeight="1" x14ac:dyDescent="0.2"/>
    <row r="4041" ht="12.75" customHeight="1" x14ac:dyDescent="0.2"/>
    <row r="4042" ht="12.75" customHeight="1" x14ac:dyDescent="0.2"/>
    <row r="4043" ht="12.75" customHeight="1" x14ac:dyDescent="0.2"/>
    <row r="4044" ht="12.75" customHeight="1" x14ac:dyDescent="0.2"/>
    <row r="4045" ht="12.75" customHeight="1" x14ac:dyDescent="0.2"/>
    <row r="4046" ht="12.75" customHeight="1" x14ac:dyDescent="0.2"/>
    <row r="4047" ht="12.75" customHeight="1" x14ac:dyDescent="0.2"/>
    <row r="4048" ht="12.75" customHeight="1" x14ac:dyDescent="0.2"/>
    <row r="4049" ht="12.75" customHeight="1" x14ac:dyDescent="0.2"/>
    <row r="4050" ht="12.75" customHeight="1" x14ac:dyDescent="0.2"/>
    <row r="4051" ht="12.75" customHeight="1" x14ac:dyDescent="0.2"/>
    <row r="4052" ht="12.75" customHeight="1" x14ac:dyDescent="0.2"/>
    <row r="4053" ht="12.75" customHeight="1" x14ac:dyDescent="0.2"/>
    <row r="4054" ht="12.75" customHeight="1" x14ac:dyDescent="0.2"/>
    <row r="4055" ht="12.75" customHeight="1" x14ac:dyDescent="0.2"/>
    <row r="4056" ht="12.75" customHeight="1" x14ac:dyDescent="0.2"/>
    <row r="4057" ht="12.75" customHeight="1" x14ac:dyDescent="0.2"/>
    <row r="4058" ht="12.75" customHeight="1" x14ac:dyDescent="0.2"/>
    <row r="4059" ht="12.75" customHeight="1" x14ac:dyDescent="0.2"/>
    <row r="4060" ht="12.75" customHeight="1" x14ac:dyDescent="0.2"/>
    <row r="4061" ht="12.75" customHeight="1" x14ac:dyDescent="0.2"/>
    <row r="4062" ht="12.75" customHeight="1" x14ac:dyDescent="0.2"/>
    <row r="4063" ht="12.75" customHeight="1" x14ac:dyDescent="0.2"/>
    <row r="4064" ht="12.75" customHeight="1" x14ac:dyDescent="0.2"/>
    <row r="4065" ht="12.75" customHeight="1" x14ac:dyDescent="0.2"/>
    <row r="4066" ht="12.75" customHeight="1" x14ac:dyDescent="0.2"/>
    <row r="4067" ht="12.75" customHeight="1" x14ac:dyDescent="0.2"/>
    <row r="4068" ht="12.75" customHeight="1" x14ac:dyDescent="0.2"/>
    <row r="4069" ht="12.75" customHeight="1" x14ac:dyDescent="0.2"/>
    <row r="4070" ht="12.75" customHeight="1" x14ac:dyDescent="0.2"/>
    <row r="4071" ht="12.75" customHeight="1" x14ac:dyDescent="0.2"/>
    <row r="4072" ht="12.75" customHeight="1" x14ac:dyDescent="0.2"/>
    <row r="4073" ht="12.75" customHeight="1" x14ac:dyDescent="0.2"/>
    <row r="4074" ht="12.75" customHeight="1" x14ac:dyDescent="0.2"/>
    <row r="4075" ht="12.75" customHeight="1" x14ac:dyDescent="0.2"/>
    <row r="4076" ht="12.75" customHeight="1" x14ac:dyDescent="0.2"/>
    <row r="4077" ht="12.75" customHeight="1" x14ac:dyDescent="0.2"/>
    <row r="4078" ht="12.75" customHeight="1" x14ac:dyDescent="0.2"/>
    <row r="4079" ht="12.75" customHeight="1" x14ac:dyDescent="0.2"/>
    <row r="4080" ht="12.75" customHeight="1" x14ac:dyDescent="0.2"/>
    <row r="4081" ht="12.75" customHeight="1" x14ac:dyDescent="0.2"/>
    <row r="4082" ht="12.75" customHeight="1" x14ac:dyDescent="0.2"/>
    <row r="4083" ht="12.75" customHeight="1" x14ac:dyDescent="0.2"/>
    <row r="4084" ht="12.75" customHeight="1" x14ac:dyDescent="0.2"/>
    <row r="4085" ht="12.75" customHeight="1" x14ac:dyDescent="0.2"/>
    <row r="4086" ht="12.75" customHeight="1" x14ac:dyDescent="0.2"/>
    <row r="4087" ht="12.75" customHeight="1" x14ac:dyDescent="0.2"/>
    <row r="4088" ht="12.75" customHeight="1" x14ac:dyDescent="0.2"/>
    <row r="4089" ht="12.75" customHeight="1" x14ac:dyDescent="0.2"/>
    <row r="4090" ht="12.75" customHeight="1" x14ac:dyDescent="0.2"/>
    <row r="4091" ht="12.75" customHeight="1" x14ac:dyDescent="0.2"/>
    <row r="4092" ht="12.75" customHeight="1" x14ac:dyDescent="0.2"/>
    <row r="4093" ht="12.75" customHeight="1" x14ac:dyDescent="0.2"/>
    <row r="4094" ht="12.75" customHeight="1" x14ac:dyDescent="0.2"/>
    <row r="4095" ht="12.75" customHeight="1" x14ac:dyDescent="0.2"/>
    <row r="4096" ht="12.75" customHeight="1" x14ac:dyDescent="0.2"/>
    <row r="4097" ht="12.75" customHeight="1" x14ac:dyDescent="0.2"/>
    <row r="4098" ht="12.75" customHeight="1" x14ac:dyDescent="0.2"/>
    <row r="4099" ht="12.75" customHeight="1" x14ac:dyDescent="0.2"/>
    <row r="4100" ht="12.75" customHeight="1" x14ac:dyDescent="0.2"/>
    <row r="4101" ht="12.75" customHeight="1" x14ac:dyDescent="0.2"/>
    <row r="4102" ht="12.75" customHeight="1" x14ac:dyDescent="0.2"/>
    <row r="4103" ht="12.75" customHeight="1" x14ac:dyDescent="0.2"/>
    <row r="4104" ht="12.75" customHeight="1" x14ac:dyDescent="0.2"/>
    <row r="4105" ht="12.75" customHeight="1" x14ac:dyDescent="0.2"/>
    <row r="4106" ht="12.75" customHeight="1" x14ac:dyDescent="0.2"/>
    <row r="4107" ht="12.75" customHeight="1" x14ac:dyDescent="0.2"/>
    <row r="4108" ht="12.75" customHeight="1" x14ac:dyDescent="0.2"/>
    <row r="4109" ht="12.75" customHeight="1" x14ac:dyDescent="0.2"/>
    <row r="4110" ht="12.75" customHeight="1" x14ac:dyDescent="0.2"/>
    <row r="4111" ht="12.75" customHeight="1" x14ac:dyDescent="0.2"/>
    <row r="4112" ht="12.75" customHeight="1" x14ac:dyDescent="0.2"/>
    <row r="4113" ht="12.75" customHeight="1" x14ac:dyDescent="0.2"/>
    <row r="4114" ht="12.75" customHeight="1" x14ac:dyDescent="0.2"/>
    <row r="4115" ht="12.75" customHeight="1" x14ac:dyDescent="0.2"/>
    <row r="4116" ht="12.75" customHeight="1" x14ac:dyDescent="0.2"/>
    <row r="4117" ht="12.75" customHeight="1" x14ac:dyDescent="0.2"/>
    <row r="4118" ht="12.75" customHeight="1" x14ac:dyDescent="0.2"/>
    <row r="4119" ht="12.75" customHeight="1" x14ac:dyDescent="0.2"/>
    <row r="4120" ht="12.75" customHeight="1" x14ac:dyDescent="0.2"/>
    <row r="4121" ht="12.75" customHeight="1" x14ac:dyDescent="0.2"/>
    <row r="4122" ht="12.75" customHeight="1" x14ac:dyDescent="0.2"/>
    <row r="4123" ht="12.75" customHeight="1" x14ac:dyDescent="0.2"/>
    <row r="4124" ht="12.75" customHeight="1" x14ac:dyDescent="0.2"/>
    <row r="4125" ht="12.75" customHeight="1" x14ac:dyDescent="0.2"/>
    <row r="4126" ht="12.75" customHeight="1" x14ac:dyDescent="0.2"/>
    <row r="4127" ht="12.75" customHeight="1" x14ac:dyDescent="0.2"/>
    <row r="4128" ht="12.75" customHeight="1" x14ac:dyDescent="0.2"/>
    <row r="4129" ht="12.75" customHeight="1" x14ac:dyDescent="0.2"/>
    <row r="4130" ht="12.75" customHeight="1" x14ac:dyDescent="0.2"/>
    <row r="4131" ht="12.75" customHeight="1" x14ac:dyDescent="0.2"/>
    <row r="4132" ht="12.75" customHeight="1" x14ac:dyDescent="0.2"/>
    <row r="4133" ht="12.75" customHeight="1" x14ac:dyDescent="0.2"/>
    <row r="4134" ht="12.75" customHeight="1" x14ac:dyDescent="0.2"/>
    <row r="4135" ht="12.75" customHeight="1" x14ac:dyDescent="0.2"/>
    <row r="4136" ht="12.75" customHeight="1" x14ac:dyDescent="0.2"/>
    <row r="4137" ht="12.75" customHeight="1" x14ac:dyDescent="0.2"/>
    <row r="4138" ht="12.75" customHeight="1" x14ac:dyDescent="0.2"/>
    <row r="4139" ht="12.75" customHeight="1" x14ac:dyDescent="0.2"/>
    <row r="4140" ht="12.75" customHeight="1" x14ac:dyDescent="0.2"/>
    <row r="4141" ht="12.75" customHeight="1" x14ac:dyDescent="0.2"/>
    <row r="4142" ht="12.75" customHeight="1" x14ac:dyDescent="0.2"/>
    <row r="4143" ht="12.75" customHeight="1" x14ac:dyDescent="0.2"/>
    <row r="4144" ht="12.75" customHeight="1" x14ac:dyDescent="0.2"/>
    <row r="4145" ht="12.75" customHeight="1" x14ac:dyDescent="0.2"/>
    <row r="4146" ht="12.75" customHeight="1" x14ac:dyDescent="0.2"/>
    <row r="4147" ht="12.75" customHeight="1" x14ac:dyDescent="0.2"/>
    <row r="4148" ht="12.75" customHeight="1" x14ac:dyDescent="0.2"/>
    <row r="4149" ht="12.75" customHeight="1" x14ac:dyDescent="0.2"/>
    <row r="4150" ht="12.75" customHeight="1" x14ac:dyDescent="0.2"/>
    <row r="4151" ht="12.75" customHeight="1" x14ac:dyDescent="0.2"/>
    <row r="4152" ht="12.75" customHeight="1" x14ac:dyDescent="0.2"/>
    <row r="4153" ht="12.75" customHeight="1" x14ac:dyDescent="0.2"/>
    <row r="4154" ht="12.75" customHeight="1" x14ac:dyDescent="0.2"/>
    <row r="4155" ht="12.75" customHeight="1" x14ac:dyDescent="0.2"/>
    <row r="4156" ht="12.75" customHeight="1" x14ac:dyDescent="0.2"/>
    <row r="4157" ht="12.75" customHeight="1" x14ac:dyDescent="0.2"/>
    <row r="4158" ht="12.75" customHeight="1" x14ac:dyDescent="0.2"/>
    <row r="4159" ht="12.75" customHeight="1" x14ac:dyDescent="0.2"/>
    <row r="4160" ht="12.75" customHeight="1" x14ac:dyDescent="0.2"/>
    <row r="4161" ht="12.75" customHeight="1" x14ac:dyDescent="0.2"/>
    <row r="4162" ht="12.75" customHeight="1" x14ac:dyDescent="0.2"/>
    <row r="4163" ht="12.75" customHeight="1" x14ac:dyDescent="0.2"/>
    <row r="4164" ht="12.75" customHeight="1" x14ac:dyDescent="0.2"/>
    <row r="4165" ht="12.75" customHeight="1" x14ac:dyDescent="0.2"/>
    <row r="4166" ht="12.75" customHeight="1" x14ac:dyDescent="0.2"/>
    <row r="4167" ht="12.75" customHeight="1" x14ac:dyDescent="0.2"/>
    <row r="4168" ht="12.75" customHeight="1" x14ac:dyDescent="0.2"/>
    <row r="4169" ht="12.75" customHeight="1" x14ac:dyDescent="0.2"/>
    <row r="4170" ht="12.75" customHeight="1" x14ac:dyDescent="0.2"/>
    <row r="4171" ht="12.75" customHeight="1" x14ac:dyDescent="0.2"/>
    <row r="4172" ht="12.75" customHeight="1" x14ac:dyDescent="0.2"/>
    <row r="4173" ht="12.75" customHeight="1" x14ac:dyDescent="0.2"/>
    <row r="4174" ht="12.75" customHeight="1" x14ac:dyDescent="0.2"/>
    <row r="4175" ht="12.75" customHeight="1" x14ac:dyDescent="0.2"/>
    <row r="4176" ht="12.75" customHeight="1" x14ac:dyDescent="0.2"/>
    <row r="4177" ht="12.75" customHeight="1" x14ac:dyDescent="0.2"/>
    <row r="4178" ht="12.75" customHeight="1" x14ac:dyDescent="0.2"/>
    <row r="4179" ht="12.75" customHeight="1" x14ac:dyDescent="0.2"/>
    <row r="4180" ht="12.75" customHeight="1" x14ac:dyDescent="0.2"/>
    <row r="4181" ht="12.75" customHeight="1" x14ac:dyDescent="0.2"/>
    <row r="4182" ht="12.75" customHeight="1" x14ac:dyDescent="0.2"/>
    <row r="4183" ht="12.75" customHeight="1" x14ac:dyDescent="0.2"/>
    <row r="4184" ht="12.75" customHeight="1" x14ac:dyDescent="0.2"/>
    <row r="4185" ht="12.75" customHeight="1" x14ac:dyDescent="0.2"/>
    <row r="4186" ht="12.75" customHeight="1" x14ac:dyDescent="0.2"/>
    <row r="4187" ht="12.75" customHeight="1" x14ac:dyDescent="0.2"/>
  </sheetData>
  <sheetProtection password="C7E2" sheet="1"/>
  <mergeCells count="276">
    <mergeCell ref="AH63:AK63"/>
    <mergeCell ref="AB75:AE75"/>
    <mergeCell ref="F75:H75"/>
    <mergeCell ref="F76:H76"/>
    <mergeCell ref="F78:H78"/>
    <mergeCell ref="F71:H71"/>
    <mergeCell ref="V71:AA71"/>
    <mergeCell ref="I76:N76"/>
    <mergeCell ref="I77:N77"/>
    <mergeCell ref="AB71:AE71"/>
    <mergeCell ref="F77:H77"/>
    <mergeCell ref="V77:AA77"/>
    <mergeCell ref="AB77:AE77"/>
    <mergeCell ref="V72:AA72"/>
    <mergeCell ref="AB72:AE72"/>
    <mergeCell ref="V73:AA73"/>
    <mergeCell ref="AB73:AE73"/>
    <mergeCell ref="V74:AA74"/>
    <mergeCell ref="AB74:AE74"/>
    <mergeCell ref="AB76:AE76"/>
    <mergeCell ref="I68:N68"/>
    <mergeCell ref="I69:N69"/>
    <mergeCell ref="I70:N70"/>
    <mergeCell ref="O74:T74"/>
    <mergeCell ref="B99:G99"/>
    <mergeCell ref="E63:K63"/>
    <mergeCell ref="S63:Y63"/>
    <mergeCell ref="V75:AA75"/>
    <mergeCell ref="V76:AA76"/>
    <mergeCell ref="H96:J96"/>
    <mergeCell ref="H97:J97"/>
    <mergeCell ref="H98:J98"/>
    <mergeCell ref="H99:J99"/>
    <mergeCell ref="F72:H72"/>
    <mergeCell ref="F73:H73"/>
    <mergeCell ref="F74:H74"/>
    <mergeCell ref="V78:AA78"/>
    <mergeCell ref="B68:E68"/>
    <mergeCell ref="B69:E69"/>
    <mergeCell ref="B70:E70"/>
    <mergeCell ref="B71:E71"/>
    <mergeCell ref="B72:E72"/>
    <mergeCell ref="B73:E73"/>
    <mergeCell ref="B74:E74"/>
    <mergeCell ref="B76:E76"/>
    <mergeCell ref="B77:E77"/>
    <mergeCell ref="B78:E78"/>
    <mergeCell ref="I71:N71"/>
    <mergeCell ref="B97:G97"/>
    <mergeCell ref="B98:G98"/>
    <mergeCell ref="B75:E75"/>
    <mergeCell ref="I78:N78"/>
    <mergeCell ref="O78:T78"/>
    <mergeCell ref="B87:E87"/>
    <mergeCell ref="B82:E82"/>
    <mergeCell ref="B83:E83"/>
    <mergeCell ref="B84:E84"/>
    <mergeCell ref="B86:E86"/>
    <mergeCell ref="F82:L82"/>
    <mergeCell ref="F83:L83"/>
    <mergeCell ref="F84:L84"/>
    <mergeCell ref="F85:L85"/>
    <mergeCell ref="F86:L86"/>
    <mergeCell ref="M86:P86"/>
    <mergeCell ref="B85:E85"/>
    <mergeCell ref="Q82:AB82"/>
    <mergeCell ref="Q83:AB83"/>
    <mergeCell ref="Q84:AB84"/>
    <mergeCell ref="AB78:AE78"/>
    <mergeCell ref="B90:E90"/>
    <mergeCell ref="B88:E88"/>
    <mergeCell ref="B89:E89"/>
    <mergeCell ref="I73:N73"/>
    <mergeCell ref="I74:N74"/>
    <mergeCell ref="I72:N72"/>
    <mergeCell ref="F69:H69"/>
    <mergeCell ref="I75:N75"/>
    <mergeCell ref="O75:T75"/>
    <mergeCell ref="O76:T76"/>
    <mergeCell ref="B96:G96"/>
    <mergeCell ref="AK59:AK61"/>
    <mergeCell ref="B91:E91"/>
    <mergeCell ref="F88:L88"/>
    <mergeCell ref="F89:L89"/>
    <mergeCell ref="F90:L90"/>
    <mergeCell ref="F91:L91"/>
    <mergeCell ref="Q87:AB87"/>
    <mergeCell ref="Q88:AB88"/>
    <mergeCell ref="Q89:AB89"/>
    <mergeCell ref="Q90:AB90"/>
    <mergeCell ref="Q91:AB91"/>
    <mergeCell ref="F87:L87"/>
    <mergeCell ref="M87:P87"/>
    <mergeCell ref="M88:P88"/>
    <mergeCell ref="M89:P89"/>
    <mergeCell ref="M91:P91"/>
    <mergeCell ref="A59:A61"/>
    <mergeCell ref="B59:B61"/>
    <mergeCell ref="AG59:AG61"/>
    <mergeCell ref="AH59:AH61"/>
    <mergeCell ref="AI59:AI61"/>
    <mergeCell ref="AJ59:AJ61"/>
    <mergeCell ref="AK53:AK55"/>
    <mergeCell ref="A56:A58"/>
    <mergeCell ref="B56:B58"/>
    <mergeCell ref="AG56:AG58"/>
    <mergeCell ref="AH56:AH58"/>
    <mergeCell ref="AI56:AI58"/>
    <mergeCell ref="AJ56:AJ58"/>
    <mergeCell ref="AK56:AK58"/>
    <mergeCell ref="A53:A55"/>
    <mergeCell ref="B53:B55"/>
    <mergeCell ref="AG53:AG55"/>
    <mergeCell ref="AH53:AH55"/>
    <mergeCell ref="AI53:AI55"/>
    <mergeCell ref="AJ53:AJ55"/>
    <mergeCell ref="AK47:AK49"/>
    <mergeCell ref="A50:A52"/>
    <mergeCell ref="B50:B52"/>
    <mergeCell ref="AG50:AG52"/>
    <mergeCell ref="AH50:AH52"/>
    <mergeCell ref="AI50:AI52"/>
    <mergeCell ref="AJ50:AJ52"/>
    <mergeCell ref="AK50:AK52"/>
    <mergeCell ref="A47:A49"/>
    <mergeCell ref="B47:B49"/>
    <mergeCell ref="AG47:AG49"/>
    <mergeCell ref="AH47:AH49"/>
    <mergeCell ref="AI47:AI49"/>
    <mergeCell ref="AJ47:AJ49"/>
    <mergeCell ref="AK41:AK43"/>
    <mergeCell ref="A44:A46"/>
    <mergeCell ref="B44:B46"/>
    <mergeCell ref="AG44:AG46"/>
    <mergeCell ref="AH44:AH46"/>
    <mergeCell ref="AI44:AI46"/>
    <mergeCell ref="AJ44:AJ46"/>
    <mergeCell ref="AK44:AK46"/>
    <mergeCell ref="A41:A43"/>
    <mergeCell ref="B41:B43"/>
    <mergeCell ref="AG41:AG43"/>
    <mergeCell ref="AH41:AH43"/>
    <mergeCell ref="AI41:AI43"/>
    <mergeCell ref="AJ41:AJ43"/>
    <mergeCell ref="AK35:AK37"/>
    <mergeCell ref="A38:A40"/>
    <mergeCell ref="B38:B40"/>
    <mergeCell ref="AG38:AG40"/>
    <mergeCell ref="AH38:AH40"/>
    <mergeCell ref="AI38:AI40"/>
    <mergeCell ref="AJ38:AJ40"/>
    <mergeCell ref="AK38:AK40"/>
    <mergeCell ref="A35:A37"/>
    <mergeCell ref="B35:B37"/>
    <mergeCell ref="AG35:AG37"/>
    <mergeCell ref="AH35:AH37"/>
    <mergeCell ref="AI35:AI37"/>
    <mergeCell ref="AJ35:AJ37"/>
    <mergeCell ref="A32:A34"/>
    <mergeCell ref="B32:B34"/>
    <mergeCell ref="AG32:AG34"/>
    <mergeCell ref="AH32:AH34"/>
    <mergeCell ref="AI32:AI34"/>
    <mergeCell ref="AJ32:AJ34"/>
    <mergeCell ref="AK32:AK34"/>
    <mergeCell ref="A29:A31"/>
    <mergeCell ref="B29:B31"/>
    <mergeCell ref="AG29:AG31"/>
    <mergeCell ref="AH29:AH31"/>
    <mergeCell ref="AI29:AI31"/>
    <mergeCell ref="AJ29:AJ31"/>
    <mergeCell ref="AI26:AI28"/>
    <mergeCell ref="AJ26:AJ28"/>
    <mergeCell ref="A23:A25"/>
    <mergeCell ref="B23:B25"/>
    <mergeCell ref="AG23:AG25"/>
    <mergeCell ref="AH23:AH25"/>
    <mergeCell ref="AI23:AI25"/>
    <mergeCell ref="AJ23:AJ25"/>
    <mergeCell ref="AK29:AK31"/>
    <mergeCell ref="M81:P81"/>
    <mergeCell ref="AK14:AK16"/>
    <mergeCell ref="AK20:AK22"/>
    <mergeCell ref="AK23:AK25"/>
    <mergeCell ref="AK26:AK28"/>
    <mergeCell ref="A11:A13"/>
    <mergeCell ref="B11:B13"/>
    <mergeCell ref="AG11:AG13"/>
    <mergeCell ref="AH11:AH13"/>
    <mergeCell ref="AI11:AI13"/>
    <mergeCell ref="AJ11:AJ13"/>
    <mergeCell ref="A14:A16"/>
    <mergeCell ref="B14:B16"/>
    <mergeCell ref="AG14:AG16"/>
    <mergeCell ref="AK17:AK19"/>
    <mergeCell ref="A20:A22"/>
    <mergeCell ref="B20:B22"/>
    <mergeCell ref="AG20:AG22"/>
    <mergeCell ref="AH20:AH22"/>
    <mergeCell ref="AI20:AI22"/>
    <mergeCell ref="AJ20:AJ22"/>
    <mergeCell ref="A17:A19"/>
    <mergeCell ref="B17:B19"/>
    <mergeCell ref="A26:A28"/>
    <mergeCell ref="O70:T70"/>
    <mergeCell ref="F68:H68"/>
    <mergeCell ref="V68:AA68"/>
    <mergeCell ref="AB68:AE68"/>
    <mergeCell ref="O68:T68"/>
    <mergeCell ref="AK5:AK6"/>
    <mergeCell ref="A8:A10"/>
    <mergeCell ref="B8:B10"/>
    <mergeCell ref="AG8:AG10"/>
    <mergeCell ref="AH8:AH10"/>
    <mergeCell ref="AI8:AI10"/>
    <mergeCell ref="A5:A6"/>
    <mergeCell ref="B5:B6"/>
    <mergeCell ref="C5:AF5"/>
    <mergeCell ref="AG5:AG6"/>
    <mergeCell ref="AJ8:AJ10"/>
    <mergeCell ref="AK8:AK10"/>
    <mergeCell ref="AJ5:AJ6"/>
    <mergeCell ref="AH5:AH6"/>
    <mergeCell ref="AI5:AI6"/>
    <mergeCell ref="AK11:AK13"/>
    <mergeCell ref="B26:B28"/>
    <mergeCell ref="AG26:AG28"/>
    <mergeCell ref="AH26:AH28"/>
    <mergeCell ref="AC87:AE87"/>
    <mergeCell ref="AC85:AE85"/>
    <mergeCell ref="AC86:AE86"/>
    <mergeCell ref="Q85:AB85"/>
    <mergeCell ref="Q86:AB86"/>
    <mergeCell ref="AH14:AH16"/>
    <mergeCell ref="AI14:AI16"/>
    <mergeCell ref="AJ14:AJ16"/>
    <mergeCell ref="B81:E81"/>
    <mergeCell ref="AG17:AG19"/>
    <mergeCell ref="AH17:AH19"/>
    <mergeCell ref="AI17:AI19"/>
    <mergeCell ref="AJ17:AJ19"/>
    <mergeCell ref="O77:T77"/>
    <mergeCell ref="V69:AA69"/>
    <mergeCell ref="AB69:AE69"/>
    <mergeCell ref="O71:T71"/>
    <mergeCell ref="O72:T72"/>
    <mergeCell ref="O73:T73"/>
    <mergeCell ref="F70:H70"/>
    <mergeCell ref="Q81:AB81"/>
    <mergeCell ref="V70:AA70"/>
    <mergeCell ref="AB70:AE70"/>
    <mergeCell ref="O69:T69"/>
    <mergeCell ref="M82:P82"/>
    <mergeCell ref="M83:P83"/>
    <mergeCell ref="M84:P84"/>
    <mergeCell ref="M85:P85"/>
    <mergeCell ref="AC90:AE90"/>
    <mergeCell ref="M90:P90"/>
    <mergeCell ref="AF81:AG81"/>
    <mergeCell ref="AC91:AE91"/>
    <mergeCell ref="AF82:AG82"/>
    <mergeCell ref="AF83:AG83"/>
    <mergeCell ref="AF84:AG84"/>
    <mergeCell ref="AF85:AG85"/>
    <mergeCell ref="AF86:AG86"/>
    <mergeCell ref="AF87:AG87"/>
    <mergeCell ref="AF88:AG88"/>
    <mergeCell ref="AC89:AE89"/>
    <mergeCell ref="AF89:AG89"/>
    <mergeCell ref="AF90:AG90"/>
    <mergeCell ref="AF91:AG91"/>
    <mergeCell ref="AC81:AE81"/>
    <mergeCell ref="AC82:AE82"/>
    <mergeCell ref="AC83:AE83"/>
    <mergeCell ref="AC84:AE84"/>
    <mergeCell ref="AC88:AE88"/>
  </mergeCells>
  <conditionalFormatting sqref="AI192:AI213 AI102:AI123 AI147:AI168 AI8:AI9 AI11:AI12 AI14:AI15 AI17:AI18 AI20:AI21 AI23:AI24 AI32:AI33 AI35:AI36 AI38:AI39 AI41:AI42 AI44:AI45 AI47:AI48 AI50:AI51 AI53:AI54 AI56:AI57 AI59:AI60 AI29:AI30 AI26:AI27">
    <cfRule type="cellIs" dxfId="2" priority="1" stopIfTrue="1" operator="equal">
      <formula>"x"</formula>
    </cfRule>
  </conditionalFormatting>
  <conditionalFormatting sqref="AJ192:AJ213 AJ102:AJ123 AJ147:AJ168 AJ8:AJ9 AJ11:AJ12 AJ14:AJ15 AJ17:AJ18 AJ20:AJ21 AJ23:AJ24 AJ32:AJ33 AJ35:AJ36 AJ38:AJ39 AJ41:AJ42 AJ44:AJ45 AJ47:AJ48 AJ50:AJ51 AJ53:AJ54 AJ56:AJ57 AJ59:AJ60 AJ29:AJ30 AJ26:AJ27">
    <cfRule type="cellIs" dxfId="1" priority="2" stopIfTrue="1" operator="equal">
      <formula>"x"</formula>
    </cfRule>
  </conditionalFormatting>
  <printOptions horizontalCentered="1" verticalCentered="1"/>
  <pageMargins left="0.31496062992125984" right="0.31496062992125984" top="0.31496062992125984" bottom="0.31496062992125984" header="3.4251968503937009" footer="0.11811023622047245"/>
  <pageSetup paperSize="9" scale="43" fitToHeight="0" orientation="landscape" r:id="rId1"/>
  <headerFooter>
    <oddHeader>&amp;C&amp;14&amp;G</oddHeader>
    <oddFooter>&amp;CProgram za izračun rezultata i provedbu natjecanja u disciplini “lov šarana”&amp;R&amp;"-,Bold"&amp;20&amp;D  &amp;T</oddFooter>
  </headerFooter>
  <drawing r:id="rId2"/>
  <legacyDrawing r:id="rId3"/>
  <legacyDrawingHF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67091-39DC-44E4-B944-D92B37FE5BA7}">
  <sheetPr codeName="Sheet9"/>
  <dimension ref="A4:E22"/>
  <sheetViews>
    <sheetView workbookViewId="0">
      <selection activeCell="F15" sqref="F15"/>
    </sheetView>
  </sheetViews>
  <sheetFormatPr defaultRowHeight="15" x14ac:dyDescent="0.25"/>
  <cols>
    <col min="3" max="3" width="24.28515625" customWidth="1"/>
    <col min="4" max="4" width="19.42578125" style="99" customWidth="1"/>
    <col min="5" max="5" width="23.7109375" style="99" customWidth="1"/>
    <col min="6" max="6" width="14.7109375" customWidth="1"/>
  </cols>
  <sheetData>
    <row r="4" spans="1:5" x14ac:dyDescent="0.25">
      <c r="A4" t="s">
        <v>85</v>
      </c>
      <c r="B4" s="100" t="s">
        <v>78</v>
      </c>
      <c r="C4" s="100" t="s">
        <v>79</v>
      </c>
      <c r="D4" s="101" t="s">
        <v>80</v>
      </c>
      <c r="E4" s="101" t="s">
        <v>81</v>
      </c>
    </row>
    <row r="5" spans="1:5" x14ac:dyDescent="0.25">
      <c r="A5" s="97">
        <v>5</v>
      </c>
      <c r="B5" s="97">
        <f>IF(ISNUMBER('Dnevnik natjecanja'!AL20)=TRUE,'Dnevnik natjecanja'!AL20,"")</f>
        <v>1</v>
      </c>
      <c r="C5" s="97" t="str">
        <f>IF(ISTEXT('Dnevnik natjecanja'!AM20)=TRUE,'Dnevnik natjecanja'!AM20,"")</f>
        <v>Smuđ Goričan</v>
      </c>
      <c r="D5" s="98">
        <f>IF(ISNUMBER('Dnevnik natjecanja'!AN20)=TRUE,'Dnevnik natjecanja'!AN20,"")</f>
        <v>167.56000000000006</v>
      </c>
      <c r="E5" s="98">
        <f>IF(ISNUMBER('Dnevnik natjecanja'!AO20)=TRUE,'Dnevnik natjecanja'!AO20,"")</f>
        <v>6.9</v>
      </c>
    </row>
    <row r="6" spans="1:5" x14ac:dyDescent="0.25">
      <c r="A6" s="97">
        <v>1</v>
      </c>
      <c r="B6" s="97">
        <f>IF(ISNUMBER('Dnevnik natjecanja'!AL8)=TRUE,'Dnevnik natjecanja'!AL8,"")</f>
        <v>2</v>
      </c>
      <c r="C6" s="97" t="str">
        <f>IF(ISTEXT('Dnevnik natjecanja'!AM8)=TRUE,'Dnevnik natjecanja'!AM8,"")</f>
        <v>Amur Nedelišće</v>
      </c>
      <c r="D6" s="98">
        <f>IF(ISNUMBER('Dnevnik natjecanja'!AN8)=TRUE,'Dnevnik natjecanja'!AN8,"")</f>
        <v>164.58</v>
      </c>
      <c r="E6" s="98">
        <f>IF(ISNUMBER('Dnevnik natjecanja'!AO8)=TRUE,'Dnevnik natjecanja'!AO8,"")</f>
        <v>13.73</v>
      </c>
    </row>
    <row r="7" spans="1:5" x14ac:dyDescent="0.25">
      <c r="A7" s="97">
        <v>2</v>
      </c>
      <c r="B7" s="97">
        <f>IF(ISNUMBER('Dnevnik natjecanja'!AL11)=TRUE,'Dnevnik natjecanja'!AL11,"")</f>
        <v>3</v>
      </c>
      <c r="C7" s="97" t="str">
        <f>IF(ISTEXT('Dnevnik natjecanja'!AM11)=TRUE,'Dnevnik natjecanja'!AM11,"")</f>
        <v xml:space="preserve">Linjak 1 Ivanovec </v>
      </c>
      <c r="D7" s="98">
        <f>IF(ISNUMBER('Dnevnik natjecanja'!AN11)=TRUE,'Dnevnik natjecanja'!AN11,"")</f>
        <v>146.60000000000002</v>
      </c>
      <c r="E7" s="98">
        <f>IF(ISNUMBER('Dnevnik natjecanja'!AO11)=TRUE,'Dnevnik natjecanja'!AO11,"")</f>
        <v>6.41</v>
      </c>
    </row>
    <row r="8" spans="1:5" x14ac:dyDescent="0.25">
      <c r="A8" s="97">
        <v>3</v>
      </c>
      <c r="B8" s="97">
        <f>IF(ISNUMBER('Dnevnik natjecanja'!AL14)=TRUE,'Dnevnik natjecanja'!AL14,"")</f>
        <v>4</v>
      </c>
      <c r="C8" s="97" t="str">
        <f>IF(ISTEXT('Dnevnik natjecanja'!AM14)=TRUE,'Dnevnik natjecanja'!AM14,"")</f>
        <v>Ostriž Cirkovljan</v>
      </c>
      <c r="D8" s="98">
        <f>IF(ISNUMBER('Dnevnik natjecanja'!AN14)=TRUE,'Dnevnik natjecanja'!AN14,"")</f>
        <v>63.000000000000007</v>
      </c>
      <c r="E8" s="98">
        <f>IF(ISNUMBER('Dnevnik natjecanja'!AO14)=TRUE,'Dnevnik natjecanja'!AO14,"")</f>
        <v>8.59</v>
      </c>
    </row>
    <row r="9" spans="1:5" x14ac:dyDescent="0.25">
      <c r="A9" s="97">
        <v>4</v>
      </c>
      <c r="B9" s="97">
        <f>IF(ISNUMBER('Dnevnik natjecanja'!AL17)=TRUE,'Dnevnik natjecanja'!AL17,"")</f>
        <v>5</v>
      </c>
      <c r="C9" s="97" t="str">
        <f>IF(ISTEXT('Dnevnik natjecanja'!AM17)=TRUE,'Dnevnik natjecanja'!AM17,"")</f>
        <v>Linjak 2 Ivanovec</v>
      </c>
      <c r="D9" s="98">
        <f>IF(ISNUMBER('Dnevnik natjecanja'!AN17)=TRUE,'Dnevnik natjecanja'!AN17,"")</f>
        <v>50.72</v>
      </c>
      <c r="E9" s="98">
        <f>IF(ISNUMBER('Dnevnik natjecanja'!AO17)=TRUE,'Dnevnik natjecanja'!AO17,"")</f>
        <v>8.08</v>
      </c>
    </row>
    <row r="10" spans="1:5" x14ac:dyDescent="0.25">
      <c r="A10" s="97">
        <v>6</v>
      </c>
      <c r="B10" s="97">
        <f>IF(ISNUMBER('Dnevnik natjecanja'!AL23)=TRUE,'Dnevnik natjecanja'!AL23,"")</f>
        <v>6</v>
      </c>
      <c r="C10" s="97" t="str">
        <f>IF(ISTEXT('Dnevnik natjecanja'!AM23)=TRUE,'Dnevnik natjecanja'!AM23,"")</f>
        <v>Bjelka Domašinec</v>
      </c>
      <c r="D10" s="98">
        <f>IF(ISNUMBER('Dnevnik natjecanja'!AN23)=TRUE,'Dnevnik natjecanja'!AN23,"")</f>
        <v>46.379999999999995</v>
      </c>
      <c r="E10" s="98">
        <f>IF(ISNUMBER('Dnevnik natjecanja'!AO23)=TRUE,'Dnevnik natjecanja'!AO23,"")</f>
        <v>3.18</v>
      </c>
    </row>
    <row r="11" spans="1:5" x14ac:dyDescent="0.25">
      <c r="A11" s="97">
        <v>14</v>
      </c>
      <c r="B11" s="97" t="str">
        <f>IF(ISNUMBER('Dnevnik natjecanja'!AL47)=TRUE,'Dnevnik natjecanja'!AL47,"")</f>
        <v/>
      </c>
      <c r="C11" s="97" t="str">
        <f>IF(ISTEXT('Dnevnik natjecanja'!AM47)=TRUE,'Dnevnik natjecanja'!AM47,"")</f>
        <v/>
      </c>
      <c r="D11" s="98" t="str">
        <f>IF(ISNUMBER('Dnevnik natjecanja'!AN47)=TRUE,'Dnevnik natjecanja'!AN47,"")</f>
        <v/>
      </c>
      <c r="E11" s="98" t="str">
        <f>IF(ISNUMBER('Dnevnik natjecanja'!AO47)=TRUE,'Dnevnik natjecanja'!AO47,"")</f>
        <v/>
      </c>
    </row>
    <row r="12" spans="1:5" x14ac:dyDescent="0.25">
      <c r="A12" s="97">
        <v>12</v>
      </c>
      <c r="B12" s="97" t="str">
        <f>IF(ISNUMBER('Dnevnik natjecanja'!AL41)=TRUE,'Dnevnik natjecanja'!AL41,"")</f>
        <v/>
      </c>
      <c r="C12" s="97" t="str">
        <f>IF(ISTEXT('Dnevnik natjecanja'!AM41)=TRUE,'Dnevnik natjecanja'!AM41,"")</f>
        <v/>
      </c>
      <c r="D12" s="98" t="str">
        <f>IF(ISNUMBER('Dnevnik natjecanja'!AN41)=TRUE,'Dnevnik natjecanja'!AN41,"")</f>
        <v/>
      </c>
      <c r="E12" s="98" t="str">
        <f>IF(ISNUMBER('Dnevnik natjecanja'!AO41)=TRUE,'Dnevnik natjecanja'!AO41,"")</f>
        <v/>
      </c>
    </row>
    <row r="13" spans="1:5" x14ac:dyDescent="0.25">
      <c r="A13" s="97">
        <v>13</v>
      </c>
      <c r="B13" s="97" t="str">
        <f>IF(ISNUMBER('Dnevnik natjecanja'!AL44)=TRUE,'Dnevnik natjecanja'!AL44,"")</f>
        <v/>
      </c>
      <c r="C13" s="97" t="str">
        <f>IF(ISTEXT('Dnevnik natjecanja'!AM44)=TRUE,'Dnevnik natjecanja'!AM44,"")</f>
        <v/>
      </c>
      <c r="D13" s="98" t="str">
        <f>IF(ISNUMBER('Dnevnik natjecanja'!AN44)=TRUE,'Dnevnik natjecanja'!AN44,"")</f>
        <v/>
      </c>
      <c r="E13" s="98" t="str">
        <f>IF(ISNUMBER('Dnevnik natjecanja'!AO44)=TRUE,'Dnevnik natjecanja'!AO44,"")</f>
        <v/>
      </c>
    </row>
    <row r="14" spans="1:5" x14ac:dyDescent="0.25">
      <c r="A14" s="97">
        <v>7</v>
      </c>
      <c r="B14" s="97" t="str">
        <f>IF(ISNUMBER('Dnevnik natjecanja'!AL26)=TRUE,'Dnevnik natjecanja'!AL26,"")</f>
        <v/>
      </c>
      <c r="C14" s="97" t="str">
        <f>IF(ISTEXT('Dnevnik natjecanja'!AM26)=TRUE,'Dnevnik natjecanja'!AM26,"")</f>
        <v/>
      </c>
      <c r="D14" s="98" t="str">
        <f>IF(ISNUMBER('Dnevnik natjecanja'!AN26)=TRUE,'Dnevnik natjecanja'!AN26,"")</f>
        <v/>
      </c>
      <c r="E14" s="98" t="str">
        <f>IF(ISNUMBER('Dnevnik natjecanja'!AO26)=TRUE,'Dnevnik natjecanja'!AO26,"")</f>
        <v/>
      </c>
    </row>
    <row r="15" spans="1:5" x14ac:dyDescent="0.25">
      <c r="A15" s="97">
        <v>9</v>
      </c>
      <c r="B15" s="97" t="str">
        <f>IF(ISNUMBER('Dnevnik natjecanja'!AL32)=TRUE,'Dnevnik natjecanja'!AL32,"")</f>
        <v/>
      </c>
      <c r="C15" s="97" t="str">
        <f>IF(ISTEXT('Dnevnik natjecanja'!AM32)=TRUE,'Dnevnik natjecanja'!AM32,"")</f>
        <v/>
      </c>
      <c r="D15" s="98" t="str">
        <f>IF(ISNUMBER('Dnevnik natjecanja'!AN32)=TRUE,'Dnevnik natjecanja'!AN32,"")</f>
        <v/>
      </c>
      <c r="E15" s="98" t="str">
        <f>IF(ISNUMBER('Dnevnik natjecanja'!AO32)=TRUE,'Dnevnik natjecanja'!AO32,"")</f>
        <v/>
      </c>
    </row>
    <row r="16" spans="1:5" x14ac:dyDescent="0.25">
      <c r="A16" s="97">
        <v>11</v>
      </c>
      <c r="B16" s="97" t="str">
        <f>IF(ISNUMBER('Dnevnik natjecanja'!AL38)=TRUE,'Dnevnik natjecanja'!AL38,"")</f>
        <v/>
      </c>
      <c r="C16" s="97" t="str">
        <f>IF(ISTEXT('Dnevnik natjecanja'!AM38)=TRUE,'Dnevnik natjecanja'!AM38,"")</f>
        <v/>
      </c>
      <c r="D16" s="98" t="str">
        <f>IF(ISNUMBER('Dnevnik natjecanja'!AN38)=TRUE,'Dnevnik natjecanja'!AN38,"")</f>
        <v/>
      </c>
      <c r="E16" s="98" t="str">
        <f>IF(ISNUMBER('Dnevnik natjecanja'!AO38)=TRUE,'Dnevnik natjecanja'!AO38,"")</f>
        <v/>
      </c>
    </row>
    <row r="17" spans="1:5" x14ac:dyDescent="0.25">
      <c r="A17" s="97">
        <v>10</v>
      </c>
      <c r="B17" s="97" t="str">
        <f>IF(ISNUMBER('Dnevnik natjecanja'!AL35)=TRUE,'Dnevnik natjecanja'!AL35,"")</f>
        <v/>
      </c>
      <c r="C17" s="97" t="str">
        <f>IF(ISTEXT('Dnevnik natjecanja'!AM35)=TRUE,'Dnevnik natjecanja'!AM35,"")</f>
        <v/>
      </c>
      <c r="D17" s="98" t="str">
        <f>IF(ISNUMBER('Dnevnik natjecanja'!AN35)=TRUE,'Dnevnik natjecanja'!AN35,"")</f>
        <v/>
      </c>
      <c r="E17" s="98" t="str">
        <f>IF(ISNUMBER('Dnevnik natjecanja'!AO35)=TRUE,'Dnevnik natjecanja'!AO35,"")</f>
        <v/>
      </c>
    </row>
    <row r="18" spans="1:5" x14ac:dyDescent="0.25">
      <c r="A18" s="97">
        <v>8</v>
      </c>
      <c r="B18" s="97" t="str">
        <f>IF(ISNUMBER('Dnevnik natjecanja'!AL29)=TRUE,'Dnevnik natjecanja'!AL29,"")</f>
        <v/>
      </c>
      <c r="C18" s="97" t="str">
        <f>IF(ISTEXT('Dnevnik natjecanja'!AM29)=TRUE,'Dnevnik natjecanja'!AM29,"")</f>
        <v/>
      </c>
      <c r="D18" s="98" t="str">
        <f>IF(ISNUMBER('Dnevnik natjecanja'!AN29)=TRUE,'Dnevnik natjecanja'!AN29,"")</f>
        <v/>
      </c>
      <c r="E18" s="98" t="str">
        <f>IF(ISNUMBER('Dnevnik natjecanja'!AO29)=TRUE,'Dnevnik natjecanja'!AO29,"")</f>
        <v/>
      </c>
    </row>
    <row r="19" spans="1:5" x14ac:dyDescent="0.25">
      <c r="A19" s="97">
        <v>15</v>
      </c>
      <c r="B19" s="97" t="str">
        <f>IF(ISNUMBER('Dnevnik natjecanja'!AL50)=TRUE,'Dnevnik natjecanja'!AL50,"")</f>
        <v/>
      </c>
      <c r="C19" s="97" t="str">
        <f>IF(ISTEXT('Dnevnik natjecanja'!AM50)=TRUE,'Dnevnik natjecanja'!AM50,"")</f>
        <v/>
      </c>
      <c r="D19" s="98" t="str">
        <f>IF(ISNUMBER('Dnevnik natjecanja'!AN50)=TRUE,'Dnevnik natjecanja'!AN50,"")</f>
        <v/>
      </c>
      <c r="E19" s="98" t="str">
        <f>IF(ISNUMBER('Dnevnik natjecanja'!AO50)=TRUE,'Dnevnik natjecanja'!AO50,"")</f>
        <v/>
      </c>
    </row>
    <row r="20" spans="1:5" x14ac:dyDescent="0.25">
      <c r="A20" s="97">
        <v>16</v>
      </c>
      <c r="B20" s="97" t="str">
        <f>IF(ISNUMBER('Dnevnik natjecanja'!AL53)=TRUE,'Dnevnik natjecanja'!AL53,"")</f>
        <v/>
      </c>
      <c r="C20" s="97" t="str">
        <f>IF(ISTEXT('Dnevnik natjecanja'!AM53)=TRUE,'Dnevnik natjecanja'!AM53,"")</f>
        <v/>
      </c>
      <c r="D20" s="98" t="str">
        <f>IF(ISNUMBER('Dnevnik natjecanja'!AN53)=TRUE,'Dnevnik natjecanja'!AN53,"")</f>
        <v/>
      </c>
      <c r="E20" s="98" t="str">
        <f>IF(ISNUMBER('Dnevnik natjecanja'!AO53)=TRUE,'Dnevnik natjecanja'!AO53,"")</f>
        <v/>
      </c>
    </row>
    <row r="21" spans="1:5" x14ac:dyDescent="0.25">
      <c r="A21" s="97">
        <v>17</v>
      </c>
      <c r="B21" s="97" t="str">
        <f>IF(ISNUMBER('Dnevnik natjecanja'!AL56)=TRUE,'Dnevnik natjecanja'!AL56,"")</f>
        <v/>
      </c>
      <c r="C21" s="97" t="str">
        <f>IF(ISTEXT('Dnevnik natjecanja'!AM56)=TRUE,'Dnevnik natjecanja'!AM56,"")</f>
        <v/>
      </c>
      <c r="D21" s="98" t="str">
        <f>IF(ISNUMBER('Dnevnik natjecanja'!AN56)=TRUE,'Dnevnik natjecanja'!AN56,"")</f>
        <v/>
      </c>
      <c r="E21" s="98" t="str">
        <f>IF(ISNUMBER('Dnevnik natjecanja'!AO56)=TRUE,'Dnevnik natjecanja'!AO56,"")</f>
        <v/>
      </c>
    </row>
    <row r="22" spans="1:5" x14ac:dyDescent="0.25">
      <c r="A22" s="97">
        <v>18</v>
      </c>
      <c r="B22" s="97" t="str">
        <f>IF(ISNUMBER('Dnevnik natjecanja'!AL59)=TRUE,'Dnevnik natjecanja'!AL59,"")</f>
        <v/>
      </c>
      <c r="C22" s="97" t="str">
        <f>IF(ISTEXT('Dnevnik natjecanja'!AM59)=TRUE,'Dnevnik natjecanja'!AM59,"")</f>
        <v/>
      </c>
      <c r="D22" s="98" t="str">
        <f>IF(ISNUMBER('Dnevnik natjecanja'!AN59)=TRUE,'Dnevnik natjecanja'!AN59,"")</f>
        <v/>
      </c>
      <c r="E22" s="98" t="str">
        <f>IF(ISNUMBER('Dnevnik natjecanja'!AO59)=TRUE,'Dnevnik natjecanja'!AO59,"")</f>
        <v/>
      </c>
    </row>
  </sheetData>
  <sortState xmlns:xlrd2="http://schemas.microsoft.com/office/spreadsheetml/2017/richdata2" ref="A5:E22">
    <sortCondition ref="B5:B22"/>
    <sortCondition descending="1" ref="D5:D22"/>
    <sortCondition descending="1" ref="E5:E22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67B64-34BD-4CC0-84DE-94EB1F95FD39}">
  <sheetPr codeName="Sheet10">
    <tabColor rgb="FFFFFF00"/>
  </sheetPr>
  <dimension ref="A1:E31"/>
  <sheetViews>
    <sheetView workbookViewId="0">
      <selection activeCell="A5" sqref="A5"/>
    </sheetView>
  </sheetViews>
  <sheetFormatPr defaultColWidth="8.85546875" defaultRowHeight="15" x14ac:dyDescent="0.25"/>
  <cols>
    <col min="1" max="1" width="9.140625" style="102" customWidth="1"/>
    <col min="2" max="2" width="34" style="9" customWidth="1"/>
    <col min="3" max="4" width="32.5703125" style="103" customWidth="1"/>
    <col min="5" max="5" width="14.7109375" style="9" customWidth="1"/>
    <col min="6" max="16384" width="8.85546875" style="9"/>
  </cols>
  <sheetData>
    <row r="1" spans="1:5" ht="27" x14ac:dyDescent="0.25">
      <c r="A1" s="429" t="str">
        <f>IF(ISTEXT('Organizacija natjecanja'!F2)=TRUE,'Organizacija natjecanja'!F2,"")</f>
        <v>1.KOLO KUP SSRDMŽ LOV ŠARANA 2025</v>
      </c>
      <c r="B1" s="429"/>
      <c r="C1" s="429"/>
      <c r="D1" s="429"/>
    </row>
    <row r="2" spans="1:5" ht="18" x14ac:dyDescent="0.25">
      <c r="A2" s="430" t="s">
        <v>87</v>
      </c>
      <c r="B2" s="430"/>
      <c r="C2" s="430"/>
      <c r="D2" s="430"/>
    </row>
    <row r="3" spans="1:5" ht="15.75" thickBot="1" x14ac:dyDescent="0.3"/>
    <row r="4" spans="1:5" ht="53.45" customHeight="1" thickTop="1" thickBot="1" x14ac:dyDescent="0.3">
      <c r="A4" s="211" t="s">
        <v>78</v>
      </c>
      <c r="B4" s="211" t="s">
        <v>79</v>
      </c>
      <c r="C4" s="212" t="s">
        <v>86</v>
      </c>
      <c r="D4" s="212" t="s">
        <v>81</v>
      </c>
    </row>
    <row r="5" spans="1:5" ht="19.5" thickTop="1" x14ac:dyDescent="0.3">
      <c r="A5" s="104">
        <f>IF(ISNUMBER('Rezultati natjecanja'!B5)=TRUE,'Rezultati natjecanja'!B5,"")</f>
        <v>1</v>
      </c>
      <c r="B5" s="105" t="str">
        <f>IF(ISTEXT('Rezultati natjecanja'!C5)=TRUE,'Rezultati natjecanja'!C5,"")</f>
        <v>Smuđ Goričan</v>
      </c>
      <c r="C5" s="106">
        <f>IF(ISNUMBER('Rezultati natjecanja'!D5)=TRUE,'Rezultati natjecanja'!D5,"")</f>
        <v>167.56000000000006</v>
      </c>
      <c r="D5" s="106">
        <f>IF(ISNUMBER('Rezultati natjecanja'!E5)=TRUE,'Rezultati natjecanja'!E5,"")</f>
        <v>6.9</v>
      </c>
    </row>
    <row r="6" spans="1:5" ht="18.75" x14ac:dyDescent="0.3">
      <c r="A6" s="104">
        <f>IF(ISNUMBER('Rezultati natjecanja'!B6)=TRUE,'Rezultati natjecanja'!B6,"")</f>
        <v>2</v>
      </c>
      <c r="B6" s="105" t="str">
        <f>IF(ISTEXT('Rezultati natjecanja'!C6)=TRUE,'Rezultati natjecanja'!C6,"")</f>
        <v>Amur Nedelišće</v>
      </c>
      <c r="C6" s="106">
        <f>IF(ISNUMBER('Rezultati natjecanja'!D6)=TRUE,'Rezultati natjecanja'!D6,"")</f>
        <v>164.58</v>
      </c>
      <c r="D6" s="106">
        <f>IF(ISNUMBER('Rezultati natjecanja'!E6)=TRUE,'Rezultati natjecanja'!E6,"")</f>
        <v>13.73</v>
      </c>
    </row>
    <row r="7" spans="1:5" ht="18.75" x14ac:dyDescent="0.3">
      <c r="A7" s="104">
        <f>IF(ISNUMBER('Rezultati natjecanja'!B7)=TRUE,'Rezultati natjecanja'!B7,"")</f>
        <v>3</v>
      </c>
      <c r="B7" s="105" t="str">
        <f>IF(ISTEXT('Rezultati natjecanja'!C7)=TRUE,'Rezultati natjecanja'!C7,"")</f>
        <v xml:space="preserve">Linjak 1 Ivanovec </v>
      </c>
      <c r="C7" s="106">
        <f>IF(ISNUMBER('Rezultati natjecanja'!D7)=TRUE,'Rezultati natjecanja'!D7,"")</f>
        <v>146.60000000000002</v>
      </c>
      <c r="D7" s="106">
        <f>IF(ISNUMBER('Rezultati natjecanja'!E7)=TRUE,'Rezultati natjecanja'!E7,"")</f>
        <v>6.41</v>
      </c>
    </row>
    <row r="8" spans="1:5" ht="18.75" x14ac:dyDescent="0.3">
      <c r="A8" s="104">
        <f>IF(ISNUMBER('Rezultati natjecanja'!B8)=TRUE,'Rezultati natjecanja'!B8,"")</f>
        <v>4</v>
      </c>
      <c r="B8" s="105" t="str">
        <f>IF(ISTEXT('Rezultati natjecanja'!C8)=TRUE,'Rezultati natjecanja'!C8,"")</f>
        <v>Ostriž Cirkovljan</v>
      </c>
      <c r="C8" s="106">
        <f>IF(ISNUMBER('Rezultati natjecanja'!D8)=TRUE,'Rezultati natjecanja'!D8,"")</f>
        <v>63.000000000000007</v>
      </c>
      <c r="D8" s="106">
        <f>IF(ISNUMBER('Rezultati natjecanja'!E8)=TRUE,'Rezultati natjecanja'!E8,"")</f>
        <v>8.59</v>
      </c>
    </row>
    <row r="9" spans="1:5" ht="18.75" x14ac:dyDescent="0.3">
      <c r="A9" s="104">
        <f>IF(ISNUMBER('Rezultati natjecanja'!B9)=TRUE,'Rezultati natjecanja'!B9,"")</f>
        <v>5</v>
      </c>
      <c r="B9" s="105" t="str">
        <f>IF(ISTEXT('Rezultati natjecanja'!C9)=TRUE,'Rezultati natjecanja'!C9,"")</f>
        <v>Linjak 2 Ivanovec</v>
      </c>
      <c r="C9" s="106">
        <f>IF(ISNUMBER('Rezultati natjecanja'!D9)=TRUE,'Rezultati natjecanja'!D9,"")</f>
        <v>50.72</v>
      </c>
      <c r="D9" s="106">
        <f>IF(ISNUMBER('Rezultati natjecanja'!E9)=TRUE,'Rezultati natjecanja'!E9,"")</f>
        <v>8.08</v>
      </c>
    </row>
    <row r="10" spans="1:5" ht="18.75" x14ac:dyDescent="0.3">
      <c r="A10" s="104">
        <f>IF(ISNUMBER('Rezultati natjecanja'!B10)=TRUE,'Rezultati natjecanja'!B10,"")</f>
        <v>6</v>
      </c>
      <c r="B10" s="105" t="str">
        <f>IF(ISTEXT('Rezultati natjecanja'!C10)=TRUE,'Rezultati natjecanja'!C10,"")</f>
        <v>Bjelka Domašinec</v>
      </c>
      <c r="C10" s="106">
        <f>IF(ISNUMBER('Rezultati natjecanja'!D10)=TRUE,'Rezultati natjecanja'!D10,"")</f>
        <v>46.379999999999995</v>
      </c>
      <c r="D10" s="106">
        <f>IF(ISNUMBER('Rezultati natjecanja'!E10)=TRUE,'Rezultati natjecanja'!E10,"")</f>
        <v>3.18</v>
      </c>
    </row>
    <row r="11" spans="1:5" ht="18.75" x14ac:dyDescent="0.3">
      <c r="A11" s="104" t="str">
        <f>IF(ISNUMBER('Rezultati natjecanja'!B11)=TRUE,'Rezultati natjecanja'!B11,"")</f>
        <v/>
      </c>
      <c r="B11" s="105" t="str">
        <f>IF(ISTEXT('Rezultati natjecanja'!C11)=TRUE,'Rezultati natjecanja'!C11,"")</f>
        <v/>
      </c>
      <c r="C11" s="106" t="str">
        <f>IF(ISNUMBER('Rezultati natjecanja'!D11)=TRUE,'Rezultati natjecanja'!D11,"")</f>
        <v/>
      </c>
      <c r="D11" s="106" t="str">
        <f>IF(ISNUMBER('Rezultati natjecanja'!E11)=TRUE,'Rezultati natjecanja'!E11,"")</f>
        <v/>
      </c>
    </row>
    <row r="12" spans="1:5" ht="18.75" x14ac:dyDescent="0.3">
      <c r="A12" s="104" t="str">
        <f>IF(ISNUMBER('Rezultati natjecanja'!B12)=TRUE,'Rezultati natjecanja'!B12,"")</f>
        <v/>
      </c>
      <c r="B12" s="105" t="str">
        <f>IF(ISTEXT('Rezultati natjecanja'!C12)=TRUE,'Rezultati natjecanja'!C12,"")</f>
        <v/>
      </c>
      <c r="C12" s="106" t="str">
        <f>IF(ISNUMBER('Rezultati natjecanja'!D12)=TRUE,'Rezultati natjecanja'!D12,"")</f>
        <v/>
      </c>
      <c r="D12" s="106" t="str">
        <f>IF(ISNUMBER('Rezultati natjecanja'!E12)=TRUE,'Rezultati natjecanja'!E12,"")</f>
        <v/>
      </c>
    </row>
    <row r="13" spans="1:5" ht="18.75" x14ac:dyDescent="0.3">
      <c r="A13" s="104" t="str">
        <f>IF(ISNUMBER('Rezultati natjecanja'!B13)=TRUE,'Rezultati natjecanja'!B13,"")</f>
        <v/>
      </c>
      <c r="B13" s="105" t="str">
        <f>IF(ISTEXT('Rezultati natjecanja'!C13)=TRUE,'Rezultati natjecanja'!C13,"")</f>
        <v/>
      </c>
      <c r="C13" s="106" t="str">
        <f>IF(ISNUMBER('Rezultati natjecanja'!D13)=TRUE,'Rezultati natjecanja'!D13,"")</f>
        <v/>
      </c>
      <c r="D13" s="106" t="str">
        <f>IF(ISNUMBER('Rezultati natjecanja'!E13)=TRUE,'Rezultati natjecanja'!E13,"")</f>
        <v/>
      </c>
    </row>
    <row r="14" spans="1:5" ht="18.75" x14ac:dyDescent="0.3">
      <c r="A14" s="104" t="str">
        <f>IF(ISNUMBER('Rezultati natjecanja'!B14)=TRUE,'Rezultati natjecanja'!B14,"")</f>
        <v/>
      </c>
      <c r="B14" s="105" t="str">
        <f>IF(ISTEXT('Rezultati natjecanja'!C14)=TRUE,'Rezultati natjecanja'!C14,"")</f>
        <v/>
      </c>
      <c r="C14" s="106" t="str">
        <f>IF(ISNUMBER('Rezultati natjecanja'!D14)=TRUE,'Rezultati natjecanja'!D14,"")</f>
        <v/>
      </c>
      <c r="D14" s="106" t="str">
        <f>IF(ISNUMBER('Rezultati natjecanja'!E14)=TRUE,'Rezultati natjecanja'!E14,"")</f>
        <v/>
      </c>
    </row>
    <row r="15" spans="1:5" ht="18.75" x14ac:dyDescent="0.3">
      <c r="A15" s="104" t="str">
        <f>IF(ISNUMBER('Rezultati natjecanja'!B15)=TRUE,'Rezultati natjecanja'!B15,"")</f>
        <v/>
      </c>
      <c r="B15" s="105" t="str">
        <f>IF(ISTEXT('Rezultati natjecanja'!C15)=TRUE,'Rezultati natjecanja'!C15,"")</f>
        <v/>
      </c>
      <c r="C15" s="106" t="str">
        <f>IF(ISNUMBER('Rezultati natjecanja'!D15)=TRUE,'Rezultati natjecanja'!D15,"")</f>
        <v/>
      </c>
      <c r="D15" s="106" t="str">
        <f>IF(ISNUMBER('Rezultati natjecanja'!E15)=TRUE,'Rezultati natjecanja'!E15,"")</f>
        <v/>
      </c>
    </row>
    <row r="16" spans="1:5" ht="18.75" x14ac:dyDescent="0.3">
      <c r="A16" s="104" t="str">
        <f>IF(ISNUMBER('Rezultati natjecanja'!B16)=TRUE,'Rezultati natjecanja'!B16,"")</f>
        <v/>
      </c>
      <c r="B16" s="105" t="str">
        <f>IF(ISTEXT('Rezultati natjecanja'!C16)=TRUE,'Rezultati natjecanja'!C16,"")</f>
        <v/>
      </c>
      <c r="C16" s="106" t="str">
        <f>IF(ISNUMBER('Rezultati natjecanja'!D16)=TRUE,'Rezultati natjecanja'!D16,"")</f>
        <v/>
      </c>
      <c r="D16" s="106" t="str">
        <f>IF(ISNUMBER('Rezultati natjecanja'!E16)=TRUE,'Rezultati natjecanja'!E16,"")</f>
        <v/>
      </c>
    </row>
    <row r="17" spans="1:4" ht="18.75" x14ac:dyDescent="0.3">
      <c r="A17" s="104" t="str">
        <f>IF(ISNUMBER('Rezultati natjecanja'!B17)=TRUE,'Rezultati natjecanja'!B17,"")</f>
        <v/>
      </c>
      <c r="B17" s="105" t="str">
        <f>IF(ISTEXT('Rezultati natjecanja'!C17)=TRUE,'Rezultati natjecanja'!C17,"")</f>
        <v/>
      </c>
      <c r="C17" s="106" t="str">
        <f>IF(ISNUMBER('Rezultati natjecanja'!D17)=TRUE,'Rezultati natjecanja'!D17,"")</f>
        <v/>
      </c>
      <c r="D17" s="106" t="str">
        <f>IF(ISNUMBER('Rezultati natjecanja'!E17)=TRUE,'Rezultati natjecanja'!E17,"")</f>
        <v/>
      </c>
    </row>
    <row r="18" spans="1:4" ht="18.75" x14ac:dyDescent="0.3">
      <c r="A18" s="104" t="str">
        <f>IF(ISNUMBER('Rezultati natjecanja'!B18)=TRUE,'Rezultati natjecanja'!B18,"")</f>
        <v/>
      </c>
      <c r="B18" s="105" t="str">
        <f>IF(ISTEXT('Rezultati natjecanja'!C18)=TRUE,'Rezultati natjecanja'!C18,"")</f>
        <v/>
      </c>
      <c r="C18" s="106" t="str">
        <f>IF(ISNUMBER('Rezultati natjecanja'!D18)=TRUE,'Rezultati natjecanja'!D18,"")</f>
        <v/>
      </c>
      <c r="D18" s="106" t="str">
        <f>IF(ISNUMBER('Rezultati natjecanja'!E18)=TRUE,'Rezultati natjecanja'!E18,"")</f>
        <v/>
      </c>
    </row>
    <row r="19" spans="1:4" ht="18.75" x14ac:dyDescent="0.3">
      <c r="A19" s="104" t="str">
        <f>IF(ISNUMBER('Rezultati natjecanja'!B19)=TRUE,'Rezultati natjecanja'!B19,"")</f>
        <v/>
      </c>
      <c r="B19" s="105" t="str">
        <f>IF(ISTEXT('Rezultati natjecanja'!C19)=TRUE,'Rezultati natjecanja'!C19,"")</f>
        <v/>
      </c>
      <c r="C19" s="106" t="str">
        <f>IF(ISNUMBER('Rezultati natjecanja'!D19)=TRUE,'Rezultati natjecanja'!D19,"")</f>
        <v/>
      </c>
      <c r="D19" s="106" t="str">
        <f>IF(ISNUMBER('Rezultati natjecanja'!E19)=TRUE,'Rezultati natjecanja'!E19,"")</f>
        <v/>
      </c>
    </row>
    <row r="20" spans="1:4" ht="18.75" x14ac:dyDescent="0.3">
      <c r="A20" s="104" t="str">
        <f>IF(ISNUMBER('Rezultati natjecanja'!B20)=TRUE,'Rezultati natjecanja'!B20,"")</f>
        <v/>
      </c>
      <c r="B20" s="105" t="str">
        <f>IF(ISTEXT('Rezultati natjecanja'!C20)=TRUE,'Rezultati natjecanja'!C20,"")</f>
        <v/>
      </c>
      <c r="C20" s="106" t="str">
        <f>IF(ISNUMBER('Rezultati natjecanja'!D20)=TRUE,'Rezultati natjecanja'!D20,"")</f>
        <v/>
      </c>
      <c r="D20" s="106" t="str">
        <f>IF(ISNUMBER('Rezultati natjecanja'!E20)=TRUE,'Rezultati natjecanja'!E20,"")</f>
        <v/>
      </c>
    </row>
    <row r="21" spans="1:4" ht="18.75" x14ac:dyDescent="0.3">
      <c r="A21" s="104" t="str">
        <f>IF(ISNUMBER('Rezultati natjecanja'!B21)=TRUE,'Rezultati natjecanja'!B21,"")</f>
        <v/>
      </c>
      <c r="B21" s="105" t="str">
        <f>IF(ISTEXT('Rezultati natjecanja'!C21)=TRUE,'Rezultati natjecanja'!C21,"")</f>
        <v/>
      </c>
      <c r="C21" s="106" t="str">
        <f>IF(ISNUMBER('Rezultati natjecanja'!D21)=TRUE,'Rezultati natjecanja'!D21,"")</f>
        <v/>
      </c>
      <c r="D21" s="106" t="str">
        <f>IF(ISNUMBER('Rezultati natjecanja'!E21)=TRUE,'Rezultati natjecanja'!E21,"")</f>
        <v/>
      </c>
    </row>
    <row r="22" spans="1:4" ht="19.5" thickBot="1" x14ac:dyDescent="0.35">
      <c r="A22" s="104" t="str">
        <f>IF(ISNUMBER('Rezultati natjecanja'!B22)=TRUE,'Rezultati natjecanja'!B22,"")</f>
        <v/>
      </c>
      <c r="B22" s="105" t="str">
        <f>IF(ISTEXT('Rezultati natjecanja'!C22)=TRUE,'Rezultati natjecanja'!C22,"")</f>
        <v/>
      </c>
      <c r="C22" s="106" t="str">
        <f>IF(ISNUMBER('Rezultati natjecanja'!D22)=TRUE,'Rezultati natjecanja'!D22,"")</f>
        <v/>
      </c>
      <c r="D22" s="106" t="str">
        <f>IF(ISNUMBER('Rezultati natjecanja'!E22)=TRUE,'Rezultati natjecanja'!E22,"")</f>
        <v/>
      </c>
    </row>
    <row r="23" spans="1:4" ht="15.75" thickTop="1" x14ac:dyDescent="0.25">
      <c r="A23" s="107"/>
      <c r="B23" s="108"/>
      <c r="C23" s="109"/>
      <c r="D23" s="109"/>
    </row>
    <row r="28" spans="1:4" ht="23.25" x14ac:dyDescent="0.35">
      <c r="B28" s="130" t="s">
        <v>95</v>
      </c>
      <c r="C28" s="131">
        <f>IF(ISNUMBER('Dnevnik natjecanja'!H96)=TRUE,'Dnevnik natjecanja'!H96,"")</f>
        <v>638.84000000000015</v>
      </c>
      <c r="D28" s="132" t="s">
        <v>56</v>
      </c>
    </row>
    <row r="29" spans="1:4" ht="23.25" x14ac:dyDescent="0.35">
      <c r="B29" s="130" t="s">
        <v>52</v>
      </c>
      <c r="C29" s="154">
        <f>IF(ISNUMBER('Dnevnik natjecanja'!H97)=TRUE,'Dnevnik natjecanja'!H97,"")</f>
        <v>206</v>
      </c>
      <c r="D29" s="132" t="s">
        <v>57</v>
      </c>
    </row>
    <row r="30" spans="1:4" ht="23.25" x14ac:dyDescent="0.35">
      <c r="B30" s="130" t="s">
        <v>53</v>
      </c>
      <c r="C30" s="131">
        <f>IF(ISNUMBER('Dnevnik natjecanja'!H98)=TRUE,'Dnevnik natjecanja'!H98,"")</f>
        <v>3.1011650485436899</v>
      </c>
      <c r="D30" s="132" t="s">
        <v>56</v>
      </c>
    </row>
    <row r="31" spans="1:4" ht="23.25" x14ac:dyDescent="0.35">
      <c r="B31" s="130" t="s">
        <v>55</v>
      </c>
      <c r="C31" s="131">
        <f>IF(ISNUMBER('Dnevnik natjecanja'!H99)=TRUE,'Dnevnik natjecanja'!H99,"")</f>
        <v>13.73</v>
      </c>
      <c r="D31" s="133" t="str">
        <f xml:space="preserve"> IF(ISTEXT('Dnevnik natjecanja'!K99)=TRUE,'Dnevnik natjecanja'!K99,"")</f>
        <v>Amur Nedelišće</v>
      </c>
    </row>
  </sheetData>
  <sheetProtection password="C7E2" sheet="1"/>
  <mergeCells count="2">
    <mergeCell ref="A1:D1"/>
    <mergeCell ref="A2:D2"/>
  </mergeCells>
  <printOptions horizontalCentered="1" verticalCentered="1"/>
  <pageMargins left="0.70866141732283472" right="0.70866141732283472" top="0.74803149606299213" bottom="0.74803149606299213" header="4.6456692913385833" footer="0.31496062992125984"/>
  <pageSetup paperSize="9" scale="75" orientation="portrait" verticalDpi="360" r:id="rId1"/>
  <headerFooter>
    <oddHeader>&amp;C&amp;G</oddHeader>
    <oddFooter>&amp;CProgram za izračun rezultata i provedbu natjecanja u disciplini “lov šarana”&amp;R&amp;16&amp;D  &amp;T</oddFooter>
  </headerFooter>
  <drawing r:id="rId2"/>
  <legacyDrawing r:id="rId3"/>
  <legacyDrawingHF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477F3-9B07-4A91-9122-954216C64430}">
  <sheetPr codeName="List13">
    <pageSetUpPr autoPageBreaks="0" fitToPage="1"/>
  </sheetPr>
  <dimension ref="A1:V24"/>
  <sheetViews>
    <sheetView zoomScale="87" zoomScaleNormal="87" workbookViewId="0">
      <selection activeCell="Y12" sqref="Y12"/>
    </sheetView>
  </sheetViews>
  <sheetFormatPr defaultColWidth="9.140625" defaultRowHeight="15" x14ac:dyDescent="0.2"/>
  <cols>
    <col min="1" max="1" width="5.85546875" style="123" customWidth="1"/>
    <col min="2" max="2" width="28.5703125" style="135" customWidth="1"/>
    <col min="3" max="3" width="7.7109375" style="124" customWidth="1"/>
    <col min="4" max="4" width="9.28515625" style="124" customWidth="1"/>
    <col min="5" max="14" width="7.7109375" style="124" customWidth="1"/>
    <col min="15" max="15" width="10.28515625" style="124" customWidth="1"/>
    <col min="16" max="17" width="11.140625" style="124" customWidth="1"/>
    <col min="18" max="18" width="10.28515625" style="124" customWidth="1"/>
    <col min="19" max="19" width="9.140625" style="134"/>
    <col min="20" max="20" width="9.140625" style="134" hidden="1" customWidth="1"/>
    <col min="21" max="22" width="9.140625" style="84" hidden="1" customWidth="1"/>
    <col min="23" max="16384" width="9.140625" style="134"/>
  </cols>
  <sheetData>
    <row r="1" spans="1:22" ht="15.75" customHeight="1" x14ac:dyDescent="0.2">
      <c r="A1" s="431" t="s">
        <v>106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1"/>
      <c r="P1" s="431"/>
      <c r="Q1" s="431"/>
      <c r="R1" s="431"/>
    </row>
    <row r="2" spans="1:22" s="136" customFormat="1" ht="21.75" customHeight="1" x14ac:dyDescent="0.2">
      <c r="A2" s="432" t="s">
        <v>97</v>
      </c>
      <c r="B2" s="433" t="s">
        <v>13</v>
      </c>
      <c r="C2" s="434" t="s">
        <v>98</v>
      </c>
      <c r="D2" s="434"/>
      <c r="E2" s="434"/>
      <c r="F2" s="434" t="s">
        <v>99</v>
      </c>
      <c r="G2" s="434"/>
      <c r="H2" s="434"/>
      <c r="I2" s="434" t="s">
        <v>100</v>
      </c>
      <c r="J2" s="434"/>
      <c r="K2" s="434"/>
      <c r="L2" s="434" t="s">
        <v>101</v>
      </c>
      <c r="M2" s="434"/>
      <c r="N2" s="434"/>
      <c r="O2" s="435" t="s">
        <v>102</v>
      </c>
      <c r="P2" s="435"/>
      <c r="Q2" s="435"/>
      <c r="R2" s="435"/>
    </row>
    <row r="3" spans="1:22" s="124" customFormat="1" ht="18" customHeight="1" x14ac:dyDescent="0.25">
      <c r="A3" s="432"/>
      <c r="B3" s="433"/>
      <c r="C3" s="436" t="str">
        <f>IF(ISTEXT('Organizacija natjecanja'!F5)=TRUE,'Organizacija natjecanja'!F5,"")</f>
        <v>Goričan 11-13.4.2025</v>
      </c>
      <c r="D3" s="436"/>
      <c r="E3" s="436"/>
      <c r="F3" s="436"/>
      <c r="G3" s="436"/>
      <c r="H3" s="436"/>
      <c r="I3" s="436"/>
      <c r="J3" s="436"/>
      <c r="K3" s="436"/>
      <c r="L3" s="436"/>
      <c r="M3" s="436"/>
      <c r="N3" s="436"/>
      <c r="O3" s="435"/>
      <c r="P3" s="435"/>
      <c r="Q3" s="435"/>
      <c r="R3" s="435"/>
    </row>
    <row r="4" spans="1:22" s="124" customFormat="1" ht="25.5" x14ac:dyDescent="0.25">
      <c r="A4" s="432"/>
      <c r="B4" s="433"/>
      <c r="C4" s="142" t="s">
        <v>103</v>
      </c>
      <c r="D4" s="142" t="s">
        <v>104</v>
      </c>
      <c r="E4" s="143" t="s">
        <v>105</v>
      </c>
      <c r="F4" s="142" t="s">
        <v>103</v>
      </c>
      <c r="G4" s="142" t="s">
        <v>104</v>
      </c>
      <c r="H4" s="143" t="s">
        <v>105</v>
      </c>
      <c r="I4" s="142" t="s">
        <v>103</v>
      </c>
      <c r="J4" s="142" t="s">
        <v>104</v>
      </c>
      <c r="K4" s="143" t="s">
        <v>105</v>
      </c>
      <c r="L4" s="142" t="s">
        <v>103</v>
      </c>
      <c r="M4" s="142" t="s">
        <v>104</v>
      </c>
      <c r="N4" s="143" t="s">
        <v>105</v>
      </c>
      <c r="O4" s="142" t="s">
        <v>103</v>
      </c>
      <c r="P4" s="142" t="s">
        <v>104</v>
      </c>
      <c r="Q4" s="143" t="s">
        <v>105</v>
      </c>
      <c r="R4" s="144" t="s">
        <v>37</v>
      </c>
      <c r="U4" s="124" t="s">
        <v>107</v>
      </c>
      <c r="V4" s="124" t="s">
        <v>108</v>
      </c>
    </row>
    <row r="5" spans="1:22" s="124" customFormat="1" ht="3" customHeight="1" x14ac:dyDescent="0.25">
      <c r="A5" s="234"/>
      <c r="B5" s="235"/>
      <c r="C5" s="142"/>
      <c r="D5" s="142"/>
      <c r="E5" s="143"/>
      <c r="F5" s="142"/>
      <c r="G5" s="142"/>
      <c r="H5" s="143"/>
      <c r="I5" s="142"/>
      <c r="J5" s="142"/>
      <c r="K5" s="143"/>
      <c r="L5" s="142"/>
      <c r="M5" s="142"/>
      <c r="N5" s="143"/>
      <c r="O5" s="142"/>
      <c r="P5" s="142"/>
      <c r="Q5" s="143"/>
      <c r="R5" s="236" t="str">
        <f>IF(ISNUMBER(#REF!)=TRUE,#REF!,"")</f>
        <v/>
      </c>
    </row>
    <row r="6" spans="1:22" ht="23.25" customHeight="1" x14ac:dyDescent="0.2">
      <c r="A6" s="145">
        <v>14</v>
      </c>
      <c r="B6" s="146" t="str">
        <f>IF(ISTEXT('Prijava i izvlačenje brojeva'!C15)=TRUE,'Prijava i izvlačenje brojeva'!C15,"")</f>
        <v/>
      </c>
      <c r="C6" s="147" t="str">
        <f>IF(ISTEXT(B6)=TRUE,VLOOKUP(B6,'Dnevnik natjecanja'!$B$8:$AK$61,36,FALSE),"")</f>
        <v/>
      </c>
      <c r="D6" s="148" t="str">
        <f>IF(ISTEXT(B6)=TRUE,VLOOKUP(B6,'Dnevnik natjecanja'!$B$8:$AK$61,32,FALSE),"")</f>
        <v/>
      </c>
      <c r="E6" s="148" t="str">
        <f>IF(ISTEXT(B6)=TRUE,VLOOKUP(B6,'Dnevnik natjecanja'!$B$8:$AK$61,33,FALSE),"")</f>
        <v/>
      </c>
      <c r="F6" s="147"/>
      <c r="G6" s="148"/>
      <c r="H6" s="148"/>
      <c r="I6" s="147"/>
      <c r="J6" s="233"/>
      <c r="K6" s="233"/>
      <c r="L6" s="147"/>
      <c r="M6" s="233"/>
      <c r="N6" s="233"/>
      <c r="O6" s="147" t="str">
        <f t="shared" ref="O6:O23" si="0">IF(OR(ISNUMBER(C6)=TRUE,ISNUMBER(F6)=TRUE,ISNUMBER(I6)=TRUE,ISNUMBER(L6)=TRUE),SUM(C6,F6,I6,L6),"")</f>
        <v/>
      </c>
      <c r="P6" s="148" t="str">
        <f t="shared" ref="P6:P23" si="1">IF(OR(ISNUMBER(D6)=TRUE,ISNUMBER(G6)=TRUE,ISNUMBER(J6)=TRUE,ISNUMBER(M6)=TRUE),SUM(D6,G6,J6,M6),"")</f>
        <v/>
      </c>
      <c r="Q6" s="148" t="str">
        <f t="shared" ref="Q6:Q23" si="2">IF(OR(ISNUMBER(E6)=TRUE,ISNUMBER(H6)=TRUE,ISNUMBER(K6)=TRUE,ISNUMBER(N6)=TRUE),MAX(E6,H6,K6,N6),"")</f>
        <v/>
      </c>
      <c r="R6" s="147" t="str">
        <f t="shared" ref="R6:R23" si="3">IF(AND(ISNUMBER(C6)=FALSE,ISNUMBER(F6)=FALSE,ISNUMBER(I6)=FALSE,ISNUMBER(L6)=FALSE,ISNUMBER(O6)=TRUE),(COUNTA(T$6:T$23)+COUNTA(T$6:T$23))-(COUNTIF(T$6:T$23,"")+COUNTIF(T$6:T$23,""))+1,IF(ISNUMBER(O6)=FALSE,"",RANK(T6,T$6:T$23,1)))</f>
        <v/>
      </c>
      <c r="T6" s="134" t="str">
        <f>IF(ISNUMBER(O6)=TRUE,O6-U6/100000-V6/1000000000,"")</f>
        <v/>
      </c>
      <c r="U6" s="149">
        <f>IF(ISNUMBER(P6)=TRUE,P6,0)</f>
        <v>0</v>
      </c>
      <c r="V6" s="149">
        <f>IF(ISNUMBER(Q6)=TRUE,Q6,0)</f>
        <v>0</v>
      </c>
    </row>
    <row r="7" spans="1:22" ht="23.25" customHeight="1" x14ac:dyDescent="0.2">
      <c r="A7" s="145">
        <v>12</v>
      </c>
      <c r="B7" s="146" t="str">
        <f>IF(ISTEXT('Prijava i izvlačenje brojeva'!C13)=TRUE,'Prijava i izvlačenje brojeva'!C13,"")</f>
        <v/>
      </c>
      <c r="C7" s="147" t="str">
        <f>IF(ISTEXT(B7)=TRUE,VLOOKUP(B7,'Dnevnik natjecanja'!$B$8:$AK$61,36,FALSE),"")</f>
        <v/>
      </c>
      <c r="D7" s="148" t="str">
        <f>IF(ISTEXT(B7)=TRUE,VLOOKUP(B7,'Dnevnik natjecanja'!$B$8:$AK$61,32,FALSE),"")</f>
        <v/>
      </c>
      <c r="E7" s="148" t="str">
        <f>IF(ISTEXT(B7)=TRUE,VLOOKUP(B7,'Dnevnik natjecanja'!$B$8:$AK$61,33,FALSE),"")</f>
        <v/>
      </c>
      <c r="F7" s="147"/>
      <c r="G7" s="148"/>
      <c r="H7" s="148"/>
      <c r="I7" s="147"/>
      <c r="J7" s="233"/>
      <c r="K7" s="233"/>
      <c r="L7" s="147"/>
      <c r="M7" s="233"/>
      <c r="N7" s="233"/>
      <c r="O7" s="147" t="str">
        <f t="shared" si="0"/>
        <v/>
      </c>
      <c r="P7" s="148" t="str">
        <f t="shared" si="1"/>
        <v/>
      </c>
      <c r="Q7" s="148" t="str">
        <f t="shared" si="2"/>
        <v/>
      </c>
      <c r="R7" s="147" t="str">
        <f t="shared" si="3"/>
        <v/>
      </c>
      <c r="T7" s="134" t="str">
        <f t="shared" ref="T7:T23" si="4">IF(ISNUMBER(O7)=TRUE,O7-U7/100000-V7/1000000000,"")</f>
        <v/>
      </c>
      <c r="U7" s="149">
        <f t="shared" ref="U7:V23" si="5">IF(ISNUMBER(P7)=TRUE,P7,0)</f>
        <v>0</v>
      </c>
      <c r="V7" s="149">
        <f t="shared" si="5"/>
        <v>0</v>
      </c>
    </row>
    <row r="8" spans="1:22" ht="23.25" customHeight="1" x14ac:dyDescent="0.2">
      <c r="A8" s="145">
        <v>13</v>
      </c>
      <c r="B8" s="146" t="str">
        <f>IF(ISTEXT('Prijava i izvlačenje brojeva'!C14)=TRUE,'Prijava i izvlačenje brojeva'!C14,"")</f>
        <v/>
      </c>
      <c r="C8" s="147" t="str">
        <f>IF(ISTEXT(B8)=TRUE,VLOOKUP(B8,'Dnevnik natjecanja'!$B$8:$AK$61,36,FALSE),"")</f>
        <v/>
      </c>
      <c r="D8" s="148" t="str">
        <f>IF(ISTEXT(B8)=TRUE,VLOOKUP(B8,'Dnevnik natjecanja'!$B$8:$AK$61,32,FALSE),"")</f>
        <v/>
      </c>
      <c r="E8" s="148" t="str">
        <f>IF(ISTEXT(B8)=TRUE,VLOOKUP(B8,'Dnevnik natjecanja'!$B$8:$AK$61,33,FALSE),"")</f>
        <v/>
      </c>
      <c r="F8" s="147"/>
      <c r="G8" s="148"/>
      <c r="H8" s="148"/>
      <c r="I8" s="147"/>
      <c r="J8" s="233"/>
      <c r="K8" s="233"/>
      <c r="L8" s="147"/>
      <c r="M8" s="233"/>
      <c r="N8" s="233"/>
      <c r="O8" s="147" t="str">
        <f t="shared" si="0"/>
        <v/>
      </c>
      <c r="P8" s="148" t="str">
        <f t="shared" si="1"/>
        <v/>
      </c>
      <c r="Q8" s="148" t="str">
        <f t="shared" si="2"/>
        <v/>
      </c>
      <c r="R8" s="147" t="str">
        <f t="shared" si="3"/>
        <v/>
      </c>
      <c r="T8" s="134" t="str">
        <f t="shared" si="4"/>
        <v/>
      </c>
      <c r="U8" s="149">
        <f t="shared" si="5"/>
        <v>0</v>
      </c>
      <c r="V8" s="149">
        <f t="shared" si="5"/>
        <v>0</v>
      </c>
    </row>
    <row r="9" spans="1:22" ht="23.25" customHeight="1" x14ac:dyDescent="0.2">
      <c r="A9" s="145">
        <v>5</v>
      </c>
      <c r="B9" s="146" t="str">
        <f>IF(ISTEXT('Prijava i izvlačenje brojeva'!C6)=TRUE,'Prijava i izvlačenje brojeva'!C6,"")</f>
        <v>Smuđ Goričan</v>
      </c>
      <c r="C9" s="147">
        <f>IF(ISTEXT(B9)=TRUE,VLOOKUP(B9,'Dnevnik natjecanja'!$B$8:$AK$61,36,FALSE),"")</f>
        <v>1</v>
      </c>
      <c r="D9" s="148">
        <f>IF(ISTEXT(B9)=TRUE,VLOOKUP(B9,'Dnevnik natjecanja'!$B$8:$AK$61,32,FALSE),"")</f>
        <v>167.56000000000006</v>
      </c>
      <c r="E9" s="148">
        <f>IF(ISTEXT(B9)=TRUE,VLOOKUP(B9,'Dnevnik natjecanja'!$B$8:$AK$61,33,FALSE),"")</f>
        <v>6.9</v>
      </c>
      <c r="F9" s="147"/>
      <c r="G9" s="148"/>
      <c r="H9" s="148"/>
      <c r="I9" s="147"/>
      <c r="J9" s="233"/>
      <c r="K9" s="233"/>
      <c r="L9" s="147"/>
      <c r="M9" s="233"/>
      <c r="N9" s="233"/>
      <c r="O9" s="147">
        <f t="shared" si="0"/>
        <v>1</v>
      </c>
      <c r="P9" s="148">
        <f t="shared" si="1"/>
        <v>167.56000000000006</v>
      </c>
      <c r="Q9" s="148">
        <f t="shared" si="2"/>
        <v>6.9</v>
      </c>
      <c r="R9" s="147">
        <f t="shared" si="3"/>
        <v>1</v>
      </c>
      <c r="T9" s="134">
        <f t="shared" si="4"/>
        <v>0.99832439309999998</v>
      </c>
      <c r="U9" s="149">
        <f t="shared" si="5"/>
        <v>167.56000000000006</v>
      </c>
      <c r="V9" s="149">
        <f t="shared" si="5"/>
        <v>6.9</v>
      </c>
    </row>
    <row r="10" spans="1:22" ht="23.25" customHeight="1" x14ac:dyDescent="0.2">
      <c r="A10" s="145">
        <v>7</v>
      </c>
      <c r="B10" s="146" t="str">
        <f>IF(ISTEXT('Prijava i izvlačenje brojeva'!C8)=TRUE,'Prijava i izvlačenje brojeva'!C8,"")</f>
        <v/>
      </c>
      <c r="C10" s="147" t="str">
        <f>IF(ISTEXT(B10)=TRUE,VLOOKUP(B10,'Dnevnik natjecanja'!$B$8:$AK$61,36,FALSE),"")</f>
        <v/>
      </c>
      <c r="D10" s="148" t="str">
        <f>IF(ISTEXT(B10)=TRUE,VLOOKUP(B10,'Dnevnik natjecanja'!$B$8:$AK$61,32,FALSE),"")</f>
        <v/>
      </c>
      <c r="E10" s="148" t="str">
        <f>IF(ISTEXT(B10)=TRUE,VLOOKUP(B10,'Dnevnik natjecanja'!$B$8:$AK$61,33,FALSE),"")</f>
        <v/>
      </c>
      <c r="F10" s="147"/>
      <c r="G10" s="148"/>
      <c r="H10" s="148"/>
      <c r="I10" s="147"/>
      <c r="J10" s="233"/>
      <c r="K10" s="233"/>
      <c r="L10" s="147"/>
      <c r="M10" s="233"/>
      <c r="N10" s="233"/>
      <c r="O10" s="147" t="str">
        <f t="shared" si="0"/>
        <v/>
      </c>
      <c r="P10" s="148" t="str">
        <f t="shared" si="1"/>
        <v/>
      </c>
      <c r="Q10" s="148" t="str">
        <f t="shared" si="2"/>
        <v/>
      </c>
      <c r="R10" s="147" t="str">
        <f t="shared" si="3"/>
        <v/>
      </c>
      <c r="T10" s="134" t="str">
        <f t="shared" si="4"/>
        <v/>
      </c>
      <c r="U10" s="149">
        <f t="shared" si="5"/>
        <v>0</v>
      </c>
      <c r="V10" s="149">
        <f t="shared" si="5"/>
        <v>0</v>
      </c>
    </row>
    <row r="11" spans="1:22" ht="23.25" customHeight="1" x14ac:dyDescent="0.2">
      <c r="A11" s="145">
        <v>1</v>
      </c>
      <c r="B11" s="146" t="str">
        <f>IF(ISTEXT('Prijava i izvlačenje brojeva'!C2)=TRUE,'Prijava i izvlačenje brojeva'!C2,"")</f>
        <v>Amur Nedelišće</v>
      </c>
      <c r="C11" s="147">
        <f>IF(ISTEXT(B11)=TRUE,VLOOKUP(B11,'Dnevnik natjecanja'!$B$8:$AK$61,36,FALSE),"")</f>
        <v>2</v>
      </c>
      <c r="D11" s="148">
        <f>IF(ISTEXT(B11)=TRUE,VLOOKUP(B11,'Dnevnik natjecanja'!$B$8:$AK$61,32,FALSE),"")</f>
        <v>164.58</v>
      </c>
      <c r="E11" s="148">
        <f>IF(ISTEXT(B11)=TRUE,VLOOKUP(B11,'Dnevnik natjecanja'!$B$8:$AK$61,33,FALSE),"")</f>
        <v>13.73</v>
      </c>
      <c r="F11" s="147"/>
      <c r="G11" s="148"/>
      <c r="H11" s="148"/>
      <c r="I11" s="147"/>
      <c r="J11" s="233"/>
      <c r="K11" s="233"/>
      <c r="L11" s="147"/>
      <c r="M11" s="233"/>
      <c r="N11" s="233"/>
      <c r="O11" s="147">
        <f t="shared" si="0"/>
        <v>2</v>
      </c>
      <c r="P11" s="148">
        <f t="shared" si="1"/>
        <v>164.58</v>
      </c>
      <c r="Q11" s="148">
        <f t="shared" si="2"/>
        <v>13.73</v>
      </c>
      <c r="R11" s="147">
        <f t="shared" si="3"/>
        <v>2</v>
      </c>
      <c r="T11" s="134">
        <f t="shared" si="4"/>
        <v>1.9983541862700001</v>
      </c>
      <c r="U11" s="149">
        <f t="shared" si="5"/>
        <v>164.58</v>
      </c>
      <c r="V11" s="149">
        <f t="shared" si="5"/>
        <v>13.73</v>
      </c>
    </row>
    <row r="12" spans="1:22" ht="23.25" customHeight="1" x14ac:dyDescent="0.2">
      <c r="A12" s="145">
        <v>2</v>
      </c>
      <c r="B12" s="146" t="str">
        <f>IF(ISTEXT('Prijava i izvlačenje brojeva'!C3)=TRUE,'Prijava i izvlačenje brojeva'!C3,"")</f>
        <v xml:space="preserve">Linjak 1 Ivanovec </v>
      </c>
      <c r="C12" s="147">
        <f>IF(ISTEXT(B12)=TRUE,VLOOKUP(B12,'Dnevnik natjecanja'!$B$8:$AK$61,36,FALSE),"")</f>
        <v>3</v>
      </c>
      <c r="D12" s="148">
        <f>IF(ISTEXT(B12)=TRUE,VLOOKUP(B12,'Dnevnik natjecanja'!$B$8:$AK$61,32,FALSE),"")</f>
        <v>146.60000000000002</v>
      </c>
      <c r="E12" s="148">
        <f>IF(ISTEXT(B12)=TRUE,VLOOKUP(B12,'Dnevnik natjecanja'!$B$8:$AK$61,33,FALSE),"")</f>
        <v>6.41</v>
      </c>
      <c r="F12" s="147"/>
      <c r="G12" s="148"/>
      <c r="H12" s="148"/>
      <c r="I12" s="147"/>
      <c r="J12" s="233"/>
      <c r="K12" s="233"/>
      <c r="L12" s="147"/>
      <c r="M12" s="233"/>
      <c r="N12" s="233"/>
      <c r="O12" s="147">
        <f t="shared" si="0"/>
        <v>3</v>
      </c>
      <c r="P12" s="148">
        <f t="shared" si="1"/>
        <v>146.60000000000002</v>
      </c>
      <c r="Q12" s="148">
        <f t="shared" si="2"/>
        <v>6.41</v>
      </c>
      <c r="R12" s="147">
        <f t="shared" si="3"/>
        <v>3</v>
      </c>
      <c r="T12" s="134">
        <f t="shared" si="4"/>
        <v>2.9985339935899997</v>
      </c>
      <c r="U12" s="149">
        <f t="shared" si="5"/>
        <v>146.60000000000002</v>
      </c>
      <c r="V12" s="149">
        <f t="shared" si="5"/>
        <v>6.41</v>
      </c>
    </row>
    <row r="13" spans="1:22" ht="23.25" customHeight="1" x14ac:dyDescent="0.2">
      <c r="A13" s="145">
        <v>9</v>
      </c>
      <c r="B13" s="146" t="str">
        <f>IF(ISTEXT('Prijava i izvlačenje brojeva'!C10)=TRUE,'Prijava i izvlačenje brojeva'!C10,"")</f>
        <v/>
      </c>
      <c r="C13" s="147" t="str">
        <f>IF(ISTEXT(B13)=TRUE,VLOOKUP(B13,'Dnevnik natjecanja'!$B$8:$AK$61,36,FALSE),"")</f>
        <v/>
      </c>
      <c r="D13" s="148" t="str">
        <f>IF(ISTEXT(B13)=TRUE,VLOOKUP(B13,'Dnevnik natjecanja'!$B$8:$AK$61,32,FALSE),"")</f>
        <v/>
      </c>
      <c r="E13" s="148" t="str">
        <f>IF(ISTEXT(B13)=TRUE,VLOOKUP(B13,'Dnevnik natjecanja'!$B$8:$AK$61,33,FALSE),"")</f>
        <v/>
      </c>
      <c r="F13" s="147"/>
      <c r="G13" s="148"/>
      <c r="H13" s="148"/>
      <c r="I13" s="147"/>
      <c r="J13" s="233"/>
      <c r="K13" s="233"/>
      <c r="L13" s="147"/>
      <c r="M13" s="233"/>
      <c r="N13" s="233"/>
      <c r="O13" s="147" t="str">
        <f t="shared" si="0"/>
        <v/>
      </c>
      <c r="P13" s="148" t="str">
        <f t="shared" si="1"/>
        <v/>
      </c>
      <c r="Q13" s="148" t="str">
        <f t="shared" si="2"/>
        <v/>
      </c>
      <c r="R13" s="147" t="str">
        <f t="shared" si="3"/>
        <v/>
      </c>
      <c r="T13" s="134" t="str">
        <f t="shared" si="4"/>
        <v/>
      </c>
      <c r="U13" s="149">
        <f t="shared" si="5"/>
        <v>0</v>
      </c>
      <c r="V13" s="149">
        <f t="shared" si="5"/>
        <v>0</v>
      </c>
    </row>
    <row r="14" spans="1:22" ht="23.25" customHeight="1" x14ac:dyDescent="0.2">
      <c r="A14" s="145">
        <v>11</v>
      </c>
      <c r="B14" s="146" t="str">
        <f>IF(ISTEXT('Prijava i izvlačenje brojeva'!C12)=TRUE,'Prijava i izvlačenje brojeva'!C12,"")</f>
        <v/>
      </c>
      <c r="C14" s="147" t="str">
        <f>IF(ISTEXT(B14)=TRUE,VLOOKUP(B14,'Dnevnik natjecanja'!$B$8:$AK$61,36,FALSE),"")</f>
        <v/>
      </c>
      <c r="D14" s="148" t="str">
        <f>IF(ISTEXT(B14)=TRUE,VLOOKUP(B14,'Dnevnik natjecanja'!$B$8:$AK$61,32,FALSE),"")</f>
        <v/>
      </c>
      <c r="E14" s="148" t="str">
        <f>IF(ISTEXT(B14)=TRUE,VLOOKUP(B14,'Dnevnik natjecanja'!$B$8:$AK$61,33,FALSE),"")</f>
        <v/>
      </c>
      <c r="F14" s="147"/>
      <c r="G14" s="148"/>
      <c r="H14" s="148"/>
      <c r="I14" s="147"/>
      <c r="J14" s="233"/>
      <c r="K14" s="233"/>
      <c r="L14" s="147"/>
      <c r="M14" s="233"/>
      <c r="N14" s="233"/>
      <c r="O14" s="147" t="str">
        <f t="shared" si="0"/>
        <v/>
      </c>
      <c r="P14" s="148" t="str">
        <f t="shared" si="1"/>
        <v/>
      </c>
      <c r="Q14" s="148" t="str">
        <f t="shared" si="2"/>
        <v/>
      </c>
      <c r="R14" s="147" t="str">
        <f t="shared" si="3"/>
        <v/>
      </c>
      <c r="T14" s="134" t="str">
        <f t="shared" si="4"/>
        <v/>
      </c>
      <c r="U14" s="149">
        <f t="shared" si="5"/>
        <v>0</v>
      </c>
      <c r="V14" s="149">
        <f t="shared" si="5"/>
        <v>0</v>
      </c>
    </row>
    <row r="15" spans="1:22" ht="23.25" customHeight="1" x14ac:dyDescent="0.2">
      <c r="A15" s="145">
        <v>4</v>
      </c>
      <c r="B15" s="146" t="str">
        <f>IF(ISTEXT('Prijava i izvlačenje brojeva'!C5)=TRUE,'Prijava i izvlačenje brojeva'!C5,"")</f>
        <v>Linjak 2 Ivanovec</v>
      </c>
      <c r="C15" s="147">
        <f>IF(ISTEXT(B15)=TRUE,VLOOKUP(B15,'Dnevnik natjecanja'!$B$8:$AK$61,36,FALSE),"")</f>
        <v>5</v>
      </c>
      <c r="D15" s="148">
        <f>IF(ISTEXT(B15)=TRUE,VLOOKUP(B15,'Dnevnik natjecanja'!$B$8:$AK$61,32,FALSE),"")</f>
        <v>50.72</v>
      </c>
      <c r="E15" s="148">
        <f>IF(ISTEXT(B15)=TRUE,VLOOKUP(B15,'Dnevnik natjecanja'!$B$8:$AK$61,33,FALSE),"")</f>
        <v>8.08</v>
      </c>
      <c r="F15" s="147"/>
      <c r="G15" s="148"/>
      <c r="H15" s="148"/>
      <c r="I15" s="147"/>
      <c r="J15" s="233"/>
      <c r="K15" s="233"/>
      <c r="L15" s="147"/>
      <c r="M15" s="233"/>
      <c r="N15" s="233"/>
      <c r="O15" s="147">
        <f t="shared" si="0"/>
        <v>5</v>
      </c>
      <c r="P15" s="148">
        <f t="shared" si="1"/>
        <v>50.72</v>
      </c>
      <c r="Q15" s="148">
        <f t="shared" si="2"/>
        <v>8.08</v>
      </c>
      <c r="R15" s="147">
        <f t="shared" si="3"/>
        <v>5</v>
      </c>
      <c r="T15" s="134">
        <f t="shared" si="4"/>
        <v>4.9994927919199998</v>
      </c>
      <c r="U15" s="149">
        <f t="shared" si="5"/>
        <v>50.72</v>
      </c>
      <c r="V15" s="149">
        <f t="shared" si="5"/>
        <v>8.08</v>
      </c>
    </row>
    <row r="16" spans="1:22" ht="23.25" customHeight="1" x14ac:dyDescent="0.2">
      <c r="A16" s="145">
        <v>6</v>
      </c>
      <c r="B16" s="146" t="str">
        <f>IF(ISTEXT('Prijava i izvlačenje brojeva'!C7)=TRUE,'Prijava i izvlačenje brojeva'!C7,"")</f>
        <v>Bjelka Domašinec</v>
      </c>
      <c r="C16" s="147">
        <f>IF(ISTEXT(B16)=TRUE,VLOOKUP(B16,'Dnevnik natjecanja'!$B$8:$AK$61,36,FALSE),"")</f>
        <v>6</v>
      </c>
      <c r="D16" s="148">
        <f>IF(ISTEXT(B16)=TRUE,VLOOKUP(B16,'Dnevnik natjecanja'!$B$8:$AK$61,32,FALSE),"")</f>
        <v>46.379999999999995</v>
      </c>
      <c r="E16" s="148">
        <f>IF(ISTEXT(B16)=TRUE,VLOOKUP(B16,'Dnevnik natjecanja'!$B$8:$AK$61,33,FALSE),"")</f>
        <v>3.18</v>
      </c>
      <c r="F16" s="147"/>
      <c r="G16" s="148"/>
      <c r="H16" s="148"/>
      <c r="I16" s="147"/>
      <c r="J16" s="233"/>
      <c r="K16" s="233"/>
      <c r="L16" s="147"/>
      <c r="M16" s="233"/>
      <c r="N16" s="233"/>
      <c r="O16" s="147">
        <f t="shared" si="0"/>
        <v>6</v>
      </c>
      <c r="P16" s="148">
        <f t="shared" si="1"/>
        <v>46.379999999999995</v>
      </c>
      <c r="Q16" s="148">
        <f t="shared" si="2"/>
        <v>3.18</v>
      </c>
      <c r="R16" s="147">
        <f t="shared" si="3"/>
        <v>6</v>
      </c>
      <c r="T16" s="134">
        <f t="shared" si="4"/>
        <v>5.9995361968199994</v>
      </c>
      <c r="U16" s="149">
        <f t="shared" si="5"/>
        <v>46.379999999999995</v>
      </c>
      <c r="V16" s="149">
        <f t="shared" si="5"/>
        <v>3.18</v>
      </c>
    </row>
    <row r="17" spans="1:22" ht="23.25" customHeight="1" x14ac:dyDescent="0.2">
      <c r="A17" s="145">
        <v>10</v>
      </c>
      <c r="B17" s="146" t="str">
        <f>IF(ISTEXT('Prijava i izvlačenje brojeva'!C11)=TRUE,'Prijava i izvlačenje brojeva'!C11,"")</f>
        <v/>
      </c>
      <c r="C17" s="147" t="str">
        <f>IF(ISTEXT(B17)=TRUE,VLOOKUP(B17,'Dnevnik natjecanja'!$B$8:$AK$61,36,FALSE),"")</f>
        <v/>
      </c>
      <c r="D17" s="148" t="str">
        <f>IF(ISTEXT(B17)=TRUE,VLOOKUP(B17,'Dnevnik natjecanja'!$B$8:$AK$61,32,FALSE),"")</f>
        <v/>
      </c>
      <c r="E17" s="148" t="str">
        <f>IF(ISTEXT(B17)=TRUE,VLOOKUP(B17,'Dnevnik natjecanja'!$B$8:$AK$61,33,FALSE),"")</f>
        <v/>
      </c>
      <c r="F17" s="147"/>
      <c r="G17" s="148"/>
      <c r="H17" s="148"/>
      <c r="I17" s="147"/>
      <c r="J17" s="233"/>
      <c r="K17" s="233"/>
      <c r="L17" s="147"/>
      <c r="M17" s="233"/>
      <c r="N17" s="233"/>
      <c r="O17" s="147" t="str">
        <f t="shared" si="0"/>
        <v/>
      </c>
      <c r="P17" s="148" t="str">
        <f t="shared" si="1"/>
        <v/>
      </c>
      <c r="Q17" s="148" t="str">
        <f t="shared" si="2"/>
        <v/>
      </c>
      <c r="R17" s="147" t="str">
        <f t="shared" si="3"/>
        <v/>
      </c>
      <c r="T17" s="134" t="str">
        <f t="shared" si="4"/>
        <v/>
      </c>
      <c r="U17" s="149">
        <f t="shared" si="5"/>
        <v>0</v>
      </c>
      <c r="V17" s="149">
        <f t="shared" si="5"/>
        <v>0</v>
      </c>
    </row>
    <row r="18" spans="1:22" ht="23.25" customHeight="1" x14ac:dyDescent="0.2">
      <c r="A18" s="145">
        <v>3</v>
      </c>
      <c r="B18" s="146" t="str">
        <f>IF(ISTEXT('Prijava i izvlačenje brojeva'!C4)=TRUE,'Prijava i izvlačenje brojeva'!C4,"")</f>
        <v>Ostriž Cirkovljan</v>
      </c>
      <c r="C18" s="147">
        <f>IF(ISTEXT(B18)=TRUE,VLOOKUP(B18,'Dnevnik natjecanja'!$B$8:$AK$61,36,FALSE),"")</f>
        <v>4</v>
      </c>
      <c r="D18" s="148">
        <f>IF(ISTEXT(B18)=TRUE,VLOOKUP(B18,'Dnevnik natjecanja'!$B$8:$AK$61,32,FALSE),"")</f>
        <v>63.000000000000007</v>
      </c>
      <c r="E18" s="148">
        <f>IF(ISTEXT(B18)=TRUE,VLOOKUP(B18,'Dnevnik natjecanja'!$B$8:$AK$61,33,FALSE),"")</f>
        <v>8.59</v>
      </c>
      <c r="F18" s="147"/>
      <c r="G18" s="148"/>
      <c r="H18" s="148"/>
      <c r="I18" s="147"/>
      <c r="J18" s="233"/>
      <c r="K18" s="233"/>
      <c r="L18" s="147"/>
      <c r="M18" s="233"/>
      <c r="N18" s="233"/>
      <c r="O18" s="147">
        <f t="shared" si="0"/>
        <v>4</v>
      </c>
      <c r="P18" s="148">
        <f t="shared" si="1"/>
        <v>63.000000000000007</v>
      </c>
      <c r="Q18" s="148">
        <f t="shared" si="2"/>
        <v>8.59</v>
      </c>
      <c r="R18" s="147">
        <f t="shared" si="3"/>
        <v>4</v>
      </c>
      <c r="T18" s="134">
        <f t="shared" si="4"/>
        <v>3.99936999141</v>
      </c>
      <c r="U18" s="149">
        <f t="shared" si="5"/>
        <v>63.000000000000007</v>
      </c>
      <c r="V18" s="149">
        <f t="shared" si="5"/>
        <v>8.59</v>
      </c>
    </row>
    <row r="19" spans="1:22" ht="23.25" customHeight="1" x14ac:dyDescent="0.2">
      <c r="A19" s="145">
        <v>8</v>
      </c>
      <c r="B19" s="146" t="str">
        <f>IF(ISTEXT('Prijava i izvlačenje brojeva'!C9)=TRUE,'Prijava i izvlačenje brojeva'!C9,"")</f>
        <v/>
      </c>
      <c r="C19" s="147" t="str">
        <f>IF(ISTEXT(B19)=TRUE,VLOOKUP(B19,'Dnevnik natjecanja'!$B$8:$AK$61,36,FALSE),"")</f>
        <v/>
      </c>
      <c r="D19" s="148" t="str">
        <f>IF(ISTEXT(B19)=TRUE,VLOOKUP(B19,'Dnevnik natjecanja'!$B$8:$AK$61,32,FALSE),"")</f>
        <v/>
      </c>
      <c r="E19" s="148" t="str">
        <f>IF(ISTEXT(B19)=TRUE,VLOOKUP(B19,'Dnevnik natjecanja'!$B$8:$AK$61,33,FALSE),"")</f>
        <v/>
      </c>
      <c r="F19" s="147"/>
      <c r="G19" s="148"/>
      <c r="H19" s="148"/>
      <c r="I19" s="147"/>
      <c r="J19" s="233"/>
      <c r="K19" s="233"/>
      <c r="L19" s="147"/>
      <c r="M19" s="233"/>
      <c r="N19" s="233"/>
      <c r="O19" s="147" t="str">
        <f t="shared" si="0"/>
        <v/>
      </c>
      <c r="P19" s="148" t="str">
        <f t="shared" si="1"/>
        <v/>
      </c>
      <c r="Q19" s="148" t="str">
        <f t="shared" si="2"/>
        <v/>
      </c>
      <c r="R19" s="147" t="str">
        <f t="shared" si="3"/>
        <v/>
      </c>
      <c r="T19" s="134" t="str">
        <f t="shared" si="4"/>
        <v/>
      </c>
      <c r="U19" s="149">
        <f t="shared" si="5"/>
        <v>0</v>
      </c>
      <c r="V19" s="149">
        <f t="shared" si="5"/>
        <v>0</v>
      </c>
    </row>
    <row r="20" spans="1:22" ht="23.25" customHeight="1" x14ac:dyDescent="0.2">
      <c r="A20" s="145">
        <v>15</v>
      </c>
      <c r="B20" s="146" t="str">
        <f>IF(ISTEXT('Prijava i izvlačenje brojeva'!C16)=TRUE,'Prijava i izvlačenje brojeva'!C16,"")</f>
        <v/>
      </c>
      <c r="C20" s="147" t="str">
        <f>IF(ISTEXT(B20)=TRUE,VLOOKUP(B20,'Dnevnik natjecanja'!$B$8:$AK$61,36,FALSE),"")</f>
        <v/>
      </c>
      <c r="D20" s="148" t="str">
        <f>IF(ISTEXT(B20)=TRUE,VLOOKUP(B20,'Dnevnik natjecanja'!$B$8:$AK$61,32,FALSE),"")</f>
        <v/>
      </c>
      <c r="E20" s="148" t="str">
        <f>IF(ISTEXT(B20)=TRUE,VLOOKUP(B20,'Dnevnik natjecanja'!$B$8:$AK$61,33,FALSE),"")</f>
        <v/>
      </c>
      <c r="F20" s="147"/>
      <c r="G20" s="148"/>
      <c r="H20" s="148"/>
      <c r="I20" s="147"/>
      <c r="J20" s="233"/>
      <c r="K20" s="233"/>
      <c r="L20" s="147"/>
      <c r="M20" s="233"/>
      <c r="N20" s="233"/>
      <c r="O20" s="147" t="str">
        <f t="shared" si="0"/>
        <v/>
      </c>
      <c r="P20" s="148" t="str">
        <f t="shared" si="1"/>
        <v/>
      </c>
      <c r="Q20" s="148" t="str">
        <f t="shared" si="2"/>
        <v/>
      </c>
      <c r="R20" s="147" t="str">
        <f t="shared" si="3"/>
        <v/>
      </c>
      <c r="T20" s="134" t="str">
        <f t="shared" si="4"/>
        <v/>
      </c>
      <c r="U20" s="149">
        <f t="shared" si="5"/>
        <v>0</v>
      </c>
      <c r="V20" s="149">
        <f t="shared" si="5"/>
        <v>0</v>
      </c>
    </row>
    <row r="21" spans="1:22" ht="23.25" customHeight="1" x14ac:dyDescent="0.2">
      <c r="A21" s="145">
        <v>16</v>
      </c>
      <c r="B21" s="146" t="str">
        <f>IF(ISTEXT('Prijava i izvlačenje brojeva'!C17)=TRUE,'Prijava i izvlačenje brojeva'!C17,"")</f>
        <v/>
      </c>
      <c r="C21" s="147" t="str">
        <f>IF(ISTEXT(B21)=TRUE,VLOOKUP(B21,'Dnevnik natjecanja'!$B$8:$AK$61,36,FALSE),"")</f>
        <v/>
      </c>
      <c r="D21" s="148" t="str">
        <f>IF(ISTEXT(B21)=TRUE,VLOOKUP(B21,'Dnevnik natjecanja'!$B$8:$AK$61,32,FALSE),"")</f>
        <v/>
      </c>
      <c r="E21" s="148" t="str">
        <f>IF(ISTEXT(B21)=TRUE,VLOOKUP(B21,'Dnevnik natjecanja'!$B$8:$AK$61,33,FALSE),"")</f>
        <v/>
      </c>
      <c r="F21" s="147"/>
      <c r="G21" s="148"/>
      <c r="H21" s="148"/>
      <c r="I21" s="147"/>
      <c r="J21" s="233"/>
      <c r="K21" s="233"/>
      <c r="L21" s="147"/>
      <c r="M21" s="233"/>
      <c r="N21" s="233"/>
      <c r="O21" s="147" t="str">
        <f t="shared" si="0"/>
        <v/>
      </c>
      <c r="P21" s="148" t="str">
        <f t="shared" si="1"/>
        <v/>
      </c>
      <c r="Q21" s="148" t="str">
        <f t="shared" si="2"/>
        <v/>
      </c>
      <c r="R21" s="147" t="str">
        <f t="shared" si="3"/>
        <v/>
      </c>
      <c r="T21" s="134" t="str">
        <f t="shared" si="4"/>
        <v/>
      </c>
      <c r="U21" s="149">
        <f t="shared" si="5"/>
        <v>0</v>
      </c>
      <c r="V21" s="149">
        <f t="shared" si="5"/>
        <v>0</v>
      </c>
    </row>
    <row r="22" spans="1:22" ht="23.25" customHeight="1" x14ac:dyDescent="0.2">
      <c r="A22" s="145">
        <v>17</v>
      </c>
      <c r="B22" s="146" t="str">
        <f>IF(ISTEXT('Prijava i izvlačenje brojeva'!C18)=TRUE,'Prijava i izvlačenje brojeva'!C18,"")</f>
        <v/>
      </c>
      <c r="C22" s="147" t="str">
        <f>IF(ISTEXT(B22)=TRUE,VLOOKUP(B22,'Dnevnik natjecanja'!$B$8:$AK$61,36,FALSE),"")</f>
        <v/>
      </c>
      <c r="D22" s="148" t="str">
        <f>IF(ISTEXT(B22)=TRUE,VLOOKUP(B22,'Dnevnik natjecanja'!$B$8:$AK$61,32,FALSE),"")</f>
        <v/>
      </c>
      <c r="E22" s="148" t="str">
        <f>IF(ISTEXT(B22)=TRUE,VLOOKUP(B22,'Dnevnik natjecanja'!$B$8:$AK$61,33,FALSE),"")</f>
        <v/>
      </c>
      <c r="F22" s="147"/>
      <c r="G22" s="148"/>
      <c r="H22" s="148"/>
      <c r="I22" s="147"/>
      <c r="J22" s="233"/>
      <c r="K22" s="233"/>
      <c r="L22" s="147"/>
      <c r="M22" s="233"/>
      <c r="N22" s="233"/>
      <c r="O22" s="147" t="str">
        <f t="shared" si="0"/>
        <v/>
      </c>
      <c r="P22" s="148" t="str">
        <f t="shared" si="1"/>
        <v/>
      </c>
      <c r="Q22" s="148" t="str">
        <f t="shared" si="2"/>
        <v/>
      </c>
      <c r="R22" s="147" t="str">
        <f t="shared" si="3"/>
        <v/>
      </c>
      <c r="T22" s="134" t="str">
        <f t="shared" si="4"/>
        <v/>
      </c>
      <c r="U22" s="149">
        <f t="shared" si="5"/>
        <v>0</v>
      </c>
      <c r="V22" s="149">
        <f t="shared" si="5"/>
        <v>0</v>
      </c>
    </row>
    <row r="23" spans="1:22" ht="23.25" customHeight="1" x14ac:dyDescent="0.2">
      <c r="A23" s="145">
        <v>18</v>
      </c>
      <c r="B23" s="146" t="str">
        <f>IF(ISTEXT('Prijava i izvlačenje brojeva'!C19)=TRUE,'Prijava i izvlačenje brojeva'!C19,"")</f>
        <v/>
      </c>
      <c r="C23" s="147" t="str">
        <f>IF(ISTEXT(B23)=TRUE,VLOOKUP(B23,'Dnevnik natjecanja'!$B$8:$AK$61,36,FALSE),"")</f>
        <v/>
      </c>
      <c r="D23" s="148" t="str">
        <f>IF(ISTEXT(B23)=TRUE,VLOOKUP(B23,'Dnevnik natjecanja'!$B$8:$AK$61,32,FALSE),"")</f>
        <v/>
      </c>
      <c r="E23" s="148" t="str">
        <f>IF(ISTEXT(B23)=TRUE,VLOOKUP(B23,'Dnevnik natjecanja'!$B$8:$AK$61,33,FALSE),"")</f>
        <v/>
      </c>
      <c r="F23" s="147"/>
      <c r="G23" s="148"/>
      <c r="H23" s="148"/>
      <c r="I23" s="147"/>
      <c r="J23" s="233"/>
      <c r="K23" s="233"/>
      <c r="L23" s="147"/>
      <c r="M23" s="233"/>
      <c r="N23" s="233"/>
      <c r="O23" s="147" t="str">
        <f t="shared" si="0"/>
        <v/>
      </c>
      <c r="P23" s="148" t="str">
        <f t="shared" si="1"/>
        <v/>
      </c>
      <c r="Q23" s="148" t="str">
        <f t="shared" si="2"/>
        <v/>
      </c>
      <c r="R23" s="147" t="str">
        <f t="shared" si="3"/>
        <v/>
      </c>
      <c r="T23" s="134" t="str">
        <f t="shared" si="4"/>
        <v/>
      </c>
      <c r="U23" s="149">
        <f t="shared" si="5"/>
        <v>0</v>
      </c>
      <c r="V23" s="149">
        <f t="shared" si="5"/>
        <v>0</v>
      </c>
    </row>
    <row r="24" spans="1:22" ht="30" x14ac:dyDescent="0.2">
      <c r="R24" s="141"/>
    </row>
  </sheetData>
  <sortState xmlns:xlrd2="http://schemas.microsoft.com/office/spreadsheetml/2017/richdata2" ref="A6:R23">
    <sortCondition ref="R6:R23"/>
    <sortCondition ref="O6:O23"/>
    <sortCondition descending="1" ref="P6:P23"/>
    <sortCondition descending="1" ref="Q6:Q23"/>
  </sortState>
  <mergeCells count="12">
    <mergeCell ref="A1:R1"/>
    <mergeCell ref="A2:A4"/>
    <mergeCell ref="B2:B4"/>
    <mergeCell ref="C2:E2"/>
    <mergeCell ref="F2:H2"/>
    <mergeCell ref="I2:K2"/>
    <mergeCell ref="L2:N2"/>
    <mergeCell ref="O2:R3"/>
    <mergeCell ref="C3:E3"/>
    <mergeCell ref="F3:H3"/>
    <mergeCell ref="I3:K3"/>
    <mergeCell ref="L3:N3"/>
  </mergeCells>
  <conditionalFormatting sqref="R24">
    <cfRule type="cellIs" dxfId="0" priority="1" stopIfTrue="1" operator="equal">
      <formula>"x"</formula>
    </cfRule>
  </conditionalFormatting>
  <printOptions horizontalCentered="1"/>
  <pageMargins left="0.78740157480314965" right="0.78740157480314965" top="0.98425196850393704" bottom="0.43307086614173229" header="3.2283464566929134" footer="0.27559055118110237"/>
  <pageSetup paperSize="9" scale="77" orientation="landscape" horizontalDpi="300" r:id="rId1"/>
  <headerFooter alignWithMargins="0">
    <oddFooter>&amp;R&amp;D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10</vt:i4>
      </vt:variant>
      <vt:variant>
        <vt:lpstr>Imenovani rasponi</vt:lpstr>
      </vt:variant>
      <vt:variant>
        <vt:i4>7</vt:i4>
      </vt:variant>
    </vt:vector>
  </HeadingPairs>
  <TitlesOfParts>
    <vt:vector size="17" baseType="lpstr">
      <vt:lpstr>Organizacija natjecanja</vt:lpstr>
      <vt:lpstr>Prijavnica</vt:lpstr>
      <vt:lpstr>Prijavnica COVID 19</vt:lpstr>
      <vt:lpstr>Prijava i izvlačenje brojeva</vt:lpstr>
      <vt:lpstr>Startne liste</vt:lpstr>
      <vt:lpstr>Dnevnik natjecanja</vt:lpstr>
      <vt:lpstr>Rezultati natjecanja</vt:lpstr>
      <vt:lpstr>Proglašenje rezultata</vt:lpstr>
      <vt:lpstr>Obračun ukupnog plasmana lige</vt:lpstr>
      <vt:lpstr>Zbirni plasman lige</vt:lpstr>
      <vt:lpstr>'Obračun ukupnog plasmana lige'!Podrucje_ispisa</vt:lpstr>
      <vt:lpstr>'Organizacija natjecanja'!Podrucje_ispisa</vt:lpstr>
      <vt:lpstr>'Prijava i izvlačenje brojeva'!Podrucje_ispisa</vt:lpstr>
      <vt:lpstr>Prijavnica!Podrucje_ispisa</vt:lpstr>
      <vt:lpstr>'Prijavnica COVID 19'!Podrucje_ispisa</vt:lpstr>
      <vt:lpstr>'Startne liste'!Podrucje_ispisa</vt:lpstr>
      <vt:lpstr>'Zbirni plasman lige'!Podrucje_ispisa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mladen cacic</dc:creator>
  <cp:lastModifiedBy>Ivica Jakupak</cp:lastModifiedBy>
  <cp:lastPrinted>2025-04-13T12:06:27Z</cp:lastPrinted>
  <dcterms:created xsi:type="dcterms:W3CDTF">2015-06-05T18:17:20Z</dcterms:created>
  <dcterms:modified xsi:type="dcterms:W3CDTF">2025-04-15T06:30:12Z</dcterms:modified>
</cp:coreProperties>
</file>