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0.xml" ContentType="application/vnd.openxmlformats-officedocument.spreadsheetml.comments+xml"/>
  <Override PartName="/xl/drawings/drawing16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EC8B245D-5C8C-4583-97A3-256C943A69C7}" xr6:coauthVersionLast="47" xr6:coauthVersionMax="47" xr10:uidLastSave="{00000000-0000-0000-0000-000000000000}"/>
  <bookViews>
    <workbookView xWindow="-120" yWindow="-120" windowWidth="29040" windowHeight="15720" firstSheet="8" activeTab="15" xr2:uid="{00000000-000D-0000-FFFF-FFFF00000000}"/>
  </bookViews>
  <sheets>
    <sheet name="Kadeti 1. kolo" sheetId="2" r:id="rId1"/>
    <sheet name="Kadeti 2. kolo" sheetId="12" r:id="rId2"/>
    <sheet name="Kadeti 3. kolo" sheetId="16" r:id="rId3"/>
    <sheet name="Kadeti 2025" sheetId="3" r:id="rId4"/>
    <sheet name="Juniori 1. kolo" sheetId="4" r:id="rId5"/>
    <sheet name="Juniori 2. kolo" sheetId="13" r:id="rId6"/>
    <sheet name="Juniori 3. kolo" sheetId="17" r:id="rId7"/>
    <sheet name="Juniori 2025" sheetId="5" r:id="rId8"/>
    <sheet name="Masteri 1. kolo" sheetId="11" r:id="rId9"/>
    <sheet name="Masteri 2. kolo" sheetId="14" r:id="rId10"/>
    <sheet name="Masteri 3. kolo" sheetId="19" r:id="rId11"/>
    <sheet name="Masteri 2025" sheetId="10" r:id="rId12"/>
    <sheet name="Veterani 1. kolo" sheetId="9" r:id="rId13"/>
    <sheet name="Veterani 2. kolo" sheetId="15" r:id="rId14"/>
    <sheet name="Veterani 3. kolo" sheetId="18" r:id="rId15"/>
    <sheet name="Veterani 2025" sheetId="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Titles" localSheetId="4">'Juniori 1. kolo'!$9:$9</definedName>
    <definedName name="_xlnm.Print_Titles" localSheetId="5">'Juniori 2. kolo'!$9:$9</definedName>
    <definedName name="_xlnm.Print_Titles" localSheetId="6">'Juniori 3. kolo'!$9:$9</definedName>
    <definedName name="_xlnm.Print_Titles" localSheetId="0">'Kadeti 1. kolo'!$9:$9</definedName>
    <definedName name="_xlnm.Print_Titles" localSheetId="1">'Kadeti 2. kolo'!$9:$9</definedName>
    <definedName name="_xlnm.Print_Titles" localSheetId="2">'Kadeti 3. kolo'!$9:$9</definedName>
    <definedName name="_xlnm.Print_Titles" localSheetId="8">'Masteri 1. kolo'!$9:$9</definedName>
    <definedName name="_xlnm.Print_Titles" localSheetId="9">'Masteri 2. kolo'!$9:$9</definedName>
    <definedName name="_xlnm.Print_Titles" localSheetId="10">'Masteri 3. kolo'!$9:$9</definedName>
    <definedName name="_xlnm.Print_Titles" localSheetId="12">'Veterani 1. kolo'!$9:$9</definedName>
    <definedName name="_xlnm.Print_Titles" localSheetId="13">'Veterani 2. kolo'!$9:$9</definedName>
    <definedName name="_xlnm.Print_Titles" localSheetId="14">'Veterani 3. kolo'!$9:$9</definedName>
    <definedName name="_xlnm.Print_Area" localSheetId="4">'Juniori 1. kolo'!$A$1:$H$173</definedName>
    <definedName name="_xlnm.Print_Area" localSheetId="5">'Juniori 2. kolo'!$A$1:$H$173</definedName>
    <definedName name="_xlnm.Print_Area" localSheetId="7">'Juniori 2025'!$A$1:$W$49</definedName>
    <definedName name="_xlnm.Print_Area" localSheetId="6">'Juniori 3. kolo'!$A$1:$H$173</definedName>
    <definedName name="_xlnm.Print_Area" localSheetId="0">'Kadeti 1. kolo'!$A$1:$H$173</definedName>
    <definedName name="_xlnm.Print_Area" localSheetId="1">'Kadeti 2. kolo'!$A$1:$H$173</definedName>
    <definedName name="_xlnm.Print_Area" localSheetId="3">'Kadeti 2025'!$A$1:$W$49</definedName>
    <definedName name="_xlnm.Print_Area" localSheetId="2">'Kadeti 3. kolo'!$A$1:$H$173</definedName>
    <definedName name="_xlnm.Print_Area" localSheetId="8">'Masteri 1. kolo'!$A$1:$H$173</definedName>
    <definedName name="_xlnm.Print_Area" localSheetId="9">'Masteri 2. kolo'!$A$1:$H$173</definedName>
    <definedName name="_xlnm.Print_Area" localSheetId="11">'Masteri 2025'!$A$1:$W$49</definedName>
    <definedName name="_xlnm.Print_Area" localSheetId="10">'Masteri 3. kolo'!$A$1:$H$173</definedName>
    <definedName name="_xlnm.Print_Area" localSheetId="12">'Veterani 1. kolo'!$A$1:$H$173</definedName>
    <definedName name="_xlnm.Print_Area" localSheetId="13">'Veterani 2. kolo'!$A$1:$H$173</definedName>
    <definedName name="_xlnm.Print_Area" localSheetId="15">'Veterani 2025'!$A$1:$W$49</definedName>
    <definedName name="_xlnm.Print_Area" localSheetId="14">'Veterani 3.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9" l="1"/>
  <c r="A159" i="19" s="1"/>
  <c r="G159" i="19"/>
  <c r="F159" i="19"/>
  <c r="E159" i="19"/>
  <c r="D159" i="19"/>
  <c r="C159" i="19"/>
  <c r="B159" i="19"/>
  <c r="H158" i="19"/>
  <c r="A158" i="19" s="1"/>
  <c r="G158" i="19"/>
  <c r="F158" i="19"/>
  <c r="E158" i="19"/>
  <c r="D158" i="19"/>
  <c r="C158" i="19"/>
  <c r="B158" i="19"/>
  <c r="H157" i="19"/>
  <c r="A157" i="19" s="1"/>
  <c r="G157" i="19"/>
  <c r="F157" i="19"/>
  <c r="E157" i="19"/>
  <c r="D157" i="19"/>
  <c r="C157" i="19"/>
  <c r="B157" i="19"/>
  <c r="H156" i="19"/>
  <c r="A156" i="19" s="1"/>
  <c r="G156" i="19"/>
  <c r="F156" i="19"/>
  <c r="E156" i="19"/>
  <c r="D156" i="19"/>
  <c r="C156" i="19"/>
  <c r="B156" i="19"/>
  <c r="H155" i="19"/>
  <c r="A155" i="19" s="1"/>
  <c r="G155" i="19"/>
  <c r="F155" i="19"/>
  <c r="E155" i="19"/>
  <c r="D155" i="19"/>
  <c r="C155" i="19"/>
  <c r="B155" i="19"/>
  <c r="H154" i="19"/>
  <c r="A154" i="19" s="1"/>
  <c r="G154" i="19"/>
  <c r="F154" i="19"/>
  <c r="E154" i="19"/>
  <c r="D154" i="19"/>
  <c r="C154" i="19"/>
  <c r="B154" i="19"/>
  <c r="H153" i="19"/>
  <c r="A153" i="19" s="1"/>
  <c r="G153" i="19"/>
  <c r="F153" i="19"/>
  <c r="E153" i="19"/>
  <c r="D153" i="19"/>
  <c r="C153" i="19"/>
  <c r="B153" i="19"/>
  <c r="H152" i="19"/>
  <c r="A152" i="19" s="1"/>
  <c r="G152" i="19"/>
  <c r="F152" i="19"/>
  <c r="E152" i="19"/>
  <c r="D152" i="19"/>
  <c r="C152" i="19"/>
  <c r="B152" i="19"/>
  <c r="H151" i="19"/>
  <c r="A151" i="19" s="1"/>
  <c r="G151" i="19"/>
  <c r="F151" i="19"/>
  <c r="E151" i="19"/>
  <c r="D151" i="19"/>
  <c r="C151" i="19"/>
  <c r="B151" i="19"/>
  <c r="H150" i="19"/>
  <c r="A150" i="19" s="1"/>
  <c r="G150" i="19"/>
  <c r="F150" i="19"/>
  <c r="E150" i="19"/>
  <c r="D150" i="19"/>
  <c r="C150" i="19"/>
  <c r="B150" i="19"/>
  <c r="H149" i="19"/>
  <c r="A149" i="19" s="1"/>
  <c r="G149" i="19"/>
  <c r="F149" i="19"/>
  <c r="E149" i="19"/>
  <c r="D149" i="19"/>
  <c r="C149" i="19"/>
  <c r="B149" i="19"/>
  <c r="H148" i="19"/>
  <c r="A148" i="19" s="1"/>
  <c r="G148" i="19"/>
  <c r="F148" i="19"/>
  <c r="E148" i="19"/>
  <c r="D148" i="19"/>
  <c r="C148" i="19"/>
  <c r="B148" i="19"/>
  <c r="H147" i="19"/>
  <c r="A147" i="19" s="1"/>
  <c r="G147" i="19"/>
  <c r="F147" i="19"/>
  <c r="E147" i="19"/>
  <c r="D147" i="19"/>
  <c r="C147" i="19"/>
  <c r="B147" i="19"/>
  <c r="H146" i="19"/>
  <c r="A146" i="19" s="1"/>
  <c r="G146" i="19"/>
  <c r="F146" i="19"/>
  <c r="E146" i="19"/>
  <c r="D146" i="19"/>
  <c r="C146" i="19"/>
  <c r="B146" i="19"/>
  <c r="H145" i="19"/>
  <c r="A145" i="19" s="1"/>
  <c r="G145" i="19"/>
  <c r="F145" i="19"/>
  <c r="E145" i="19"/>
  <c r="D145" i="19"/>
  <c r="C145" i="19"/>
  <c r="B145" i="19"/>
  <c r="H144" i="19"/>
  <c r="A144" i="19" s="1"/>
  <c r="G144" i="19"/>
  <c r="F144" i="19"/>
  <c r="E144" i="19"/>
  <c r="D144" i="19"/>
  <c r="C144" i="19"/>
  <c r="B144" i="19"/>
  <c r="H143" i="19"/>
  <c r="A143" i="19" s="1"/>
  <c r="G143" i="19"/>
  <c r="F143" i="19"/>
  <c r="E143" i="19"/>
  <c r="D143" i="19"/>
  <c r="C143" i="19"/>
  <c r="B143" i="19"/>
  <c r="H142" i="19"/>
  <c r="A142" i="19" s="1"/>
  <c r="G142" i="19"/>
  <c r="F142" i="19"/>
  <c r="E142" i="19"/>
  <c r="D142" i="19"/>
  <c r="C142" i="19"/>
  <c r="B142" i="19"/>
  <c r="H141" i="19"/>
  <c r="A141" i="19" s="1"/>
  <c r="G141" i="19"/>
  <c r="F141" i="19"/>
  <c r="E141" i="19"/>
  <c r="D141" i="19"/>
  <c r="C141" i="19"/>
  <c r="B141" i="19"/>
  <c r="H140" i="19"/>
  <c r="A140" i="19" s="1"/>
  <c r="G140" i="19"/>
  <c r="F140" i="19"/>
  <c r="E140" i="19"/>
  <c r="D140" i="19"/>
  <c r="C140" i="19"/>
  <c r="B140" i="19"/>
  <c r="H139" i="19"/>
  <c r="A139" i="19" s="1"/>
  <c r="G139" i="19"/>
  <c r="F139" i="19"/>
  <c r="E139" i="19"/>
  <c r="D139" i="19"/>
  <c r="C139" i="19"/>
  <c r="B139" i="19"/>
  <c r="H138" i="19"/>
  <c r="A138" i="19" s="1"/>
  <c r="G138" i="19"/>
  <c r="F138" i="19"/>
  <c r="E138" i="19"/>
  <c r="D138" i="19"/>
  <c r="C138" i="19"/>
  <c r="B138" i="19"/>
  <c r="H137" i="19"/>
  <c r="A137" i="19" s="1"/>
  <c r="G137" i="19"/>
  <c r="F137" i="19"/>
  <c r="E137" i="19"/>
  <c r="D137" i="19"/>
  <c r="C137" i="19"/>
  <c r="B137" i="19"/>
  <c r="H136" i="19"/>
  <c r="A136" i="19" s="1"/>
  <c r="G136" i="19"/>
  <c r="F136" i="19"/>
  <c r="E136" i="19"/>
  <c r="D136" i="19"/>
  <c r="C136" i="19"/>
  <c r="B136" i="19"/>
  <c r="H135" i="19"/>
  <c r="A135" i="19" s="1"/>
  <c r="G135" i="19"/>
  <c r="F135" i="19"/>
  <c r="E135" i="19"/>
  <c r="D135" i="19"/>
  <c r="C135" i="19"/>
  <c r="B135" i="19"/>
  <c r="H134" i="19"/>
  <c r="A134" i="19" s="1"/>
  <c r="G134" i="19"/>
  <c r="F134" i="19"/>
  <c r="E134" i="19"/>
  <c r="D134" i="19"/>
  <c r="C134" i="19"/>
  <c r="B134" i="19"/>
  <c r="H133" i="19"/>
  <c r="A133" i="19" s="1"/>
  <c r="G133" i="19"/>
  <c r="F133" i="19"/>
  <c r="E133" i="19"/>
  <c r="D133" i="19"/>
  <c r="C133" i="19"/>
  <c r="B133" i="19"/>
  <c r="H132" i="19"/>
  <c r="A132" i="19" s="1"/>
  <c r="G132" i="19"/>
  <c r="F132" i="19"/>
  <c r="E132" i="19"/>
  <c r="D132" i="19"/>
  <c r="C132" i="19"/>
  <c r="B132" i="19"/>
  <c r="H131" i="19"/>
  <c r="A131" i="19" s="1"/>
  <c r="G131" i="19"/>
  <c r="F131" i="19"/>
  <c r="E131" i="19"/>
  <c r="D131" i="19"/>
  <c r="C131" i="19"/>
  <c r="B131" i="19"/>
  <c r="H130" i="19"/>
  <c r="A130" i="19" s="1"/>
  <c r="G130" i="19"/>
  <c r="F130" i="19"/>
  <c r="E130" i="19"/>
  <c r="D130" i="19"/>
  <c r="C130" i="19"/>
  <c r="B130" i="19"/>
  <c r="H129" i="19"/>
  <c r="A129" i="19" s="1"/>
  <c r="G129" i="19"/>
  <c r="F129" i="19"/>
  <c r="E129" i="19"/>
  <c r="D129" i="19"/>
  <c r="C129" i="19"/>
  <c r="B129" i="19"/>
  <c r="H128" i="19"/>
  <c r="A128" i="19" s="1"/>
  <c r="G128" i="19"/>
  <c r="F128" i="19"/>
  <c r="E128" i="19"/>
  <c r="D128" i="19"/>
  <c r="C128" i="19"/>
  <c r="B128" i="19"/>
  <c r="H127" i="19"/>
  <c r="A127" i="19" s="1"/>
  <c r="G127" i="19"/>
  <c r="F127" i="19"/>
  <c r="E127" i="19"/>
  <c r="D127" i="19"/>
  <c r="C127" i="19"/>
  <c r="B127" i="19"/>
  <c r="H126" i="19"/>
  <c r="A126" i="19" s="1"/>
  <c r="G126" i="19"/>
  <c r="F126" i="19"/>
  <c r="E126" i="19"/>
  <c r="D126" i="19"/>
  <c r="C126" i="19"/>
  <c r="B126" i="19"/>
  <c r="H125" i="19"/>
  <c r="A125" i="19" s="1"/>
  <c r="G125" i="19"/>
  <c r="F125" i="19"/>
  <c r="E125" i="19"/>
  <c r="D125" i="19"/>
  <c r="C125" i="19"/>
  <c r="B125" i="19"/>
  <c r="H124" i="19"/>
  <c r="A124" i="19" s="1"/>
  <c r="G124" i="19"/>
  <c r="F124" i="19"/>
  <c r="E124" i="19"/>
  <c r="D124" i="19"/>
  <c r="C124" i="19"/>
  <c r="B124" i="19"/>
  <c r="H123" i="19"/>
  <c r="A123" i="19" s="1"/>
  <c r="G123" i="19"/>
  <c r="F123" i="19"/>
  <c r="E123" i="19"/>
  <c r="D123" i="19"/>
  <c r="C123" i="19"/>
  <c r="B123" i="19"/>
  <c r="H122" i="19"/>
  <c r="A122" i="19" s="1"/>
  <c r="G122" i="19"/>
  <c r="F122" i="19"/>
  <c r="E122" i="19"/>
  <c r="D122" i="19"/>
  <c r="C122" i="19"/>
  <c r="B122" i="19"/>
  <c r="H121" i="19"/>
  <c r="A121" i="19" s="1"/>
  <c r="G121" i="19"/>
  <c r="F121" i="19"/>
  <c r="E121" i="19"/>
  <c r="D121" i="19"/>
  <c r="C121" i="19"/>
  <c r="B121" i="19"/>
  <c r="H120" i="19"/>
  <c r="A120" i="19" s="1"/>
  <c r="G120" i="19"/>
  <c r="F120" i="19"/>
  <c r="E120" i="19"/>
  <c r="D120" i="19"/>
  <c r="C120" i="19"/>
  <c r="B120" i="19"/>
  <c r="H119" i="19"/>
  <c r="A119" i="19" s="1"/>
  <c r="G119" i="19"/>
  <c r="F119" i="19"/>
  <c r="E119" i="19"/>
  <c r="D119" i="19"/>
  <c r="C119" i="19"/>
  <c r="B119" i="19"/>
  <c r="H118" i="19"/>
  <c r="A118" i="19" s="1"/>
  <c r="G118" i="19"/>
  <c r="F118" i="19"/>
  <c r="E118" i="19"/>
  <c r="D118" i="19"/>
  <c r="C118" i="19"/>
  <c r="B118" i="19"/>
  <c r="H117" i="19"/>
  <c r="A117" i="19" s="1"/>
  <c r="G117" i="19"/>
  <c r="F117" i="19"/>
  <c r="E117" i="19"/>
  <c r="D117" i="19"/>
  <c r="C117" i="19"/>
  <c r="B117" i="19"/>
  <c r="H116" i="19"/>
  <c r="A116" i="19" s="1"/>
  <c r="G116" i="19"/>
  <c r="F116" i="19"/>
  <c r="E116" i="19"/>
  <c r="D116" i="19"/>
  <c r="C116" i="19"/>
  <c r="B116" i="19"/>
  <c r="H115" i="19"/>
  <c r="A115" i="19" s="1"/>
  <c r="G115" i="19"/>
  <c r="F115" i="19"/>
  <c r="E115" i="19"/>
  <c r="D115" i="19"/>
  <c r="C115" i="19"/>
  <c r="B115" i="19"/>
  <c r="H114" i="19"/>
  <c r="A114" i="19" s="1"/>
  <c r="G114" i="19"/>
  <c r="F114" i="19"/>
  <c r="E114" i="19"/>
  <c r="D114" i="19"/>
  <c r="C114" i="19"/>
  <c r="B114" i="19"/>
  <c r="H113" i="19"/>
  <c r="A113" i="19" s="1"/>
  <c r="G113" i="19"/>
  <c r="F113" i="19"/>
  <c r="E113" i="19"/>
  <c r="D113" i="19"/>
  <c r="C113" i="19"/>
  <c r="B113" i="19"/>
  <c r="H112" i="19"/>
  <c r="A112" i="19" s="1"/>
  <c r="G112" i="19"/>
  <c r="F112" i="19"/>
  <c r="E112" i="19"/>
  <c r="D112" i="19"/>
  <c r="C112" i="19"/>
  <c r="B112" i="19"/>
  <c r="H111" i="19"/>
  <c r="A111" i="19" s="1"/>
  <c r="G111" i="19"/>
  <c r="F111" i="19"/>
  <c r="E111" i="19"/>
  <c r="D111" i="19"/>
  <c r="C111" i="19"/>
  <c r="B111" i="19"/>
  <c r="H110" i="19"/>
  <c r="A110" i="19" s="1"/>
  <c r="G110" i="19"/>
  <c r="F110" i="19"/>
  <c r="E110" i="19"/>
  <c r="D110" i="19"/>
  <c r="C110" i="19"/>
  <c r="B110" i="19"/>
  <c r="H109" i="19"/>
  <c r="A109" i="19" s="1"/>
  <c r="G109" i="19"/>
  <c r="F109" i="19"/>
  <c r="E109" i="19"/>
  <c r="D109" i="19"/>
  <c r="C109" i="19"/>
  <c r="B109" i="19"/>
  <c r="H108" i="19"/>
  <c r="A108" i="19" s="1"/>
  <c r="G108" i="19"/>
  <c r="F108" i="19"/>
  <c r="E108" i="19"/>
  <c r="D108" i="19"/>
  <c r="C108" i="19"/>
  <c r="B108" i="19"/>
  <c r="H107" i="19"/>
  <c r="A107" i="19" s="1"/>
  <c r="G107" i="19"/>
  <c r="F107" i="19"/>
  <c r="E107" i="19"/>
  <c r="D107" i="19"/>
  <c r="C107" i="19"/>
  <c r="B107" i="19"/>
  <c r="H106" i="19"/>
  <c r="A106" i="19" s="1"/>
  <c r="G106" i="19"/>
  <c r="F106" i="19"/>
  <c r="E106" i="19"/>
  <c r="D106" i="19"/>
  <c r="C106" i="19"/>
  <c r="B106" i="19"/>
  <c r="H105" i="19"/>
  <c r="A105" i="19" s="1"/>
  <c r="G105" i="19"/>
  <c r="F105" i="19"/>
  <c r="E105" i="19"/>
  <c r="D105" i="19"/>
  <c r="C105" i="19"/>
  <c r="B105" i="19"/>
  <c r="H104" i="19"/>
  <c r="A104" i="19" s="1"/>
  <c r="G104" i="19"/>
  <c r="F104" i="19"/>
  <c r="E104" i="19"/>
  <c r="D104" i="19"/>
  <c r="C104" i="19"/>
  <c r="B104" i="19"/>
  <c r="H103" i="19"/>
  <c r="A103" i="19" s="1"/>
  <c r="G103" i="19"/>
  <c r="F103" i="19"/>
  <c r="E103" i="19"/>
  <c r="D103" i="19"/>
  <c r="C103" i="19"/>
  <c r="B103" i="19"/>
  <c r="H102" i="19"/>
  <c r="A102" i="19" s="1"/>
  <c r="G102" i="19"/>
  <c r="F102" i="19"/>
  <c r="E102" i="19"/>
  <c r="D102" i="19"/>
  <c r="C102" i="19"/>
  <c r="B102" i="19"/>
  <c r="H101" i="19"/>
  <c r="A101" i="19" s="1"/>
  <c r="G101" i="19"/>
  <c r="F101" i="19"/>
  <c r="E101" i="19"/>
  <c r="D101" i="19"/>
  <c r="C101" i="19"/>
  <c r="B101" i="19"/>
  <c r="H100" i="19"/>
  <c r="A100" i="19" s="1"/>
  <c r="G100" i="19"/>
  <c r="F100" i="19"/>
  <c r="E100" i="19"/>
  <c r="D100" i="19"/>
  <c r="C100" i="19"/>
  <c r="B100" i="19"/>
  <c r="H99" i="19"/>
  <c r="A99" i="19" s="1"/>
  <c r="G99" i="19"/>
  <c r="F99" i="19"/>
  <c r="E99" i="19"/>
  <c r="D99" i="19"/>
  <c r="C99" i="19"/>
  <c r="B99" i="19"/>
  <c r="H98" i="19"/>
  <c r="A98" i="19" s="1"/>
  <c r="G98" i="19"/>
  <c r="F98" i="19"/>
  <c r="E98" i="19"/>
  <c r="D98" i="19"/>
  <c r="C98" i="19"/>
  <c r="B98" i="19"/>
  <c r="H97" i="19"/>
  <c r="A97" i="19" s="1"/>
  <c r="G97" i="19"/>
  <c r="F97" i="19"/>
  <c r="E97" i="19"/>
  <c r="D97" i="19"/>
  <c r="C97" i="19"/>
  <c r="B97" i="19"/>
  <c r="H96" i="19"/>
  <c r="A96" i="19" s="1"/>
  <c r="G96" i="19"/>
  <c r="F96" i="19"/>
  <c r="E96" i="19"/>
  <c r="D96" i="19"/>
  <c r="C96" i="19"/>
  <c r="B96" i="19"/>
  <c r="H95" i="19"/>
  <c r="A95" i="19" s="1"/>
  <c r="G95" i="19"/>
  <c r="F95" i="19"/>
  <c r="E95" i="19"/>
  <c r="D95" i="19"/>
  <c r="C95" i="19"/>
  <c r="B95" i="19"/>
  <c r="H94" i="19"/>
  <c r="A94" i="19" s="1"/>
  <c r="G94" i="19"/>
  <c r="F94" i="19"/>
  <c r="E94" i="19"/>
  <c r="D94" i="19"/>
  <c r="C94" i="19"/>
  <c r="B94" i="19"/>
  <c r="H93" i="19"/>
  <c r="A93" i="19" s="1"/>
  <c r="G93" i="19"/>
  <c r="F93" i="19"/>
  <c r="E93" i="19"/>
  <c r="D93" i="19"/>
  <c r="C93" i="19"/>
  <c r="B93" i="19"/>
  <c r="H92" i="19"/>
  <c r="A92" i="19" s="1"/>
  <c r="G92" i="19"/>
  <c r="F92" i="19"/>
  <c r="E92" i="19"/>
  <c r="D92" i="19"/>
  <c r="C92" i="19"/>
  <c r="B92" i="19"/>
  <c r="H91" i="19"/>
  <c r="A91" i="19" s="1"/>
  <c r="G91" i="19"/>
  <c r="F91" i="19"/>
  <c r="E91" i="19"/>
  <c r="D91" i="19"/>
  <c r="C91" i="19"/>
  <c r="B91" i="19"/>
  <c r="H90" i="19"/>
  <c r="A90" i="19" s="1"/>
  <c r="G90" i="19"/>
  <c r="F90" i="19"/>
  <c r="E90" i="19"/>
  <c r="D90" i="19"/>
  <c r="C90" i="19"/>
  <c r="B90" i="19"/>
  <c r="H89" i="19"/>
  <c r="A89" i="19" s="1"/>
  <c r="G89" i="19"/>
  <c r="F89" i="19"/>
  <c r="E89" i="19"/>
  <c r="D89" i="19"/>
  <c r="C89" i="19"/>
  <c r="B89" i="19"/>
  <c r="H88" i="19"/>
  <c r="A88" i="19" s="1"/>
  <c r="G88" i="19"/>
  <c r="F88" i="19"/>
  <c r="E88" i="19"/>
  <c r="D88" i="19"/>
  <c r="C88" i="19"/>
  <c r="B88" i="19"/>
  <c r="H87" i="19"/>
  <c r="A87" i="19" s="1"/>
  <c r="G87" i="19"/>
  <c r="F87" i="19"/>
  <c r="E87" i="19"/>
  <c r="D87" i="19"/>
  <c r="C87" i="19"/>
  <c r="B87" i="19"/>
  <c r="H86" i="19"/>
  <c r="A86" i="19" s="1"/>
  <c r="G86" i="19"/>
  <c r="F86" i="19"/>
  <c r="E86" i="19"/>
  <c r="D86" i="19"/>
  <c r="C86" i="19"/>
  <c r="B86" i="19"/>
  <c r="H85" i="19"/>
  <c r="A85" i="19" s="1"/>
  <c r="G85" i="19"/>
  <c r="F85" i="19"/>
  <c r="E85" i="19"/>
  <c r="D85" i="19"/>
  <c r="C85" i="19"/>
  <c r="B85" i="19"/>
  <c r="H84" i="19"/>
  <c r="A84" i="19" s="1"/>
  <c r="G84" i="19"/>
  <c r="F84" i="19"/>
  <c r="E84" i="19"/>
  <c r="D84" i="19"/>
  <c r="C84" i="19"/>
  <c r="B84" i="19"/>
  <c r="H83" i="19"/>
  <c r="A83" i="19" s="1"/>
  <c r="G83" i="19"/>
  <c r="F83" i="19"/>
  <c r="E83" i="19"/>
  <c r="D83" i="19"/>
  <c r="C83" i="19"/>
  <c r="B83" i="19"/>
  <c r="H82" i="19"/>
  <c r="A82" i="19" s="1"/>
  <c r="G82" i="19"/>
  <c r="F82" i="19"/>
  <c r="E82" i="19"/>
  <c r="D82" i="19"/>
  <c r="C82" i="19"/>
  <c r="B82" i="19"/>
  <c r="H81" i="19"/>
  <c r="A81" i="19" s="1"/>
  <c r="G81" i="19"/>
  <c r="F81" i="19"/>
  <c r="E81" i="19"/>
  <c r="D81" i="19"/>
  <c r="C81" i="19"/>
  <c r="B81" i="19"/>
  <c r="H80" i="19"/>
  <c r="A80" i="19" s="1"/>
  <c r="G80" i="19"/>
  <c r="F80" i="19"/>
  <c r="E80" i="19"/>
  <c r="D80" i="19"/>
  <c r="C80" i="19"/>
  <c r="B80" i="19"/>
  <c r="H79" i="19"/>
  <c r="A79" i="19" s="1"/>
  <c r="G79" i="19"/>
  <c r="F79" i="19"/>
  <c r="E79" i="19"/>
  <c r="D79" i="19"/>
  <c r="C79" i="19"/>
  <c r="B79" i="19"/>
  <c r="H78" i="19"/>
  <c r="A78" i="19" s="1"/>
  <c r="G78" i="19"/>
  <c r="F78" i="19"/>
  <c r="E78" i="19"/>
  <c r="D78" i="19"/>
  <c r="C78" i="19"/>
  <c r="B78" i="19"/>
  <c r="H77" i="19"/>
  <c r="A77" i="19" s="1"/>
  <c r="G77" i="19"/>
  <c r="F77" i="19"/>
  <c r="E77" i="19"/>
  <c r="D77" i="19"/>
  <c r="C77" i="19"/>
  <c r="B77" i="19"/>
  <c r="H76" i="19"/>
  <c r="A76" i="19" s="1"/>
  <c r="G76" i="19"/>
  <c r="F76" i="19"/>
  <c r="E76" i="19"/>
  <c r="D76" i="19"/>
  <c r="C76" i="19"/>
  <c r="B76" i="19"/>
  <c r="H75" i="19"/>
  <c r="A75" i="19" s="1"/>
  <c r="G75" i="19"/>
  <c r="F75" i="19"/>
  <c r="E75" i="19"/>
  <c r="D75" i="19"/>
  <c r="C75" i="19"/>
  <c r="B75" i="19"/>
  <c r="H74" i="19"/>
  <c r="A74" i="19" s="1"/>
  <c r="G74" i="19"/>
  <c r="F74" i="19"/>
  <c r="E74" i="19"/>
  <c r="D74" i="19"/>
  <c r="C74" i="19"/>
  <c r="B74" i="19"/>
  <c r="H73" i="19"/>
  <c r="A73" i="19" s="1"/>
  <c r="G73" i="19"/>
  <c r="F73" i="19"/>
  <c r="E73" i="19"/>
  <c r="D73" i="19"/>
  <c r="C73" i="19"/>
  <c r="B73" i="19"/>
  <c r="H72" i="19"/>
  <c r="A72" i="19" s="1"/>
  <c r="G72" i="19"/>
  <c r="F72" i="19"/>
  <c r="E72" i="19"/>
  <c r="D72" i="19"/>
  <c r="C72" i="19"/>
  <c r="B72" i="19"/>
  <c r="H71" i="19"/>
  <c r="A71" i="19" s="1"/>
  <c r="G71" i="19"/>
  <c r="F71" i="19"/>
  <c r="E71" i="19"/>
  <c r="D71" i="19"/>
  <c r="C71" i="19"/>
  <c r="B71" i="19"/>
  <c r="H70" i="19"/>
  <c r="A70" i="19" s="1"/>
  <c r="G70" i="19"/>
  <c r="F70" i="19"/>
  <c r="E70" i="19"/>
  <c r="D70" i="19"/>
  <c r="C70" i="19"/>
  <c r="B70" i="19"/>
  <c r="H69" i="19"/>
  <c r="A69" i="19" s="1"/>
  <c r="G69" i="19"/>
  <c r="F69" i="19"/>
  <c r="E69" i="19"/>
  <c r="D69" i="19"/>
  <c r="C69" i="19"/>
  <c r="B69" i="19"/>
  <c r="H68" i="19"/>
  <c r="A68" i="19" s="1"/>
  <c r="G68" i="19"/>
  <c r="F68" i="19"/>
  <c r="E68" i="19"/>
  <c r="D68" i="19"/>
  <c r="C68" i="19"/>
  <c r="B68" i="19"/>
  <c r="H67" i="19"/>
  <c r="A67" i="19" s="1"/>
  <c r="G67" i="19"/>
  <c r="F67" i="19"/>
  <c r="E67" i="19"/>
  <c r="D67" i="19"/>
  <c r="C67" i="19"/>
  <c r="B67" i="19"/>
  <c r="H66" i="19"/>
  <c r="A66" i="19" s="1"/>
  <c r="G66" i="19"/>
  <c r="F66" i="19"/>
  <c r="E66" i="19"/>
  <c r="D66" i="19"/>
  <c r="C66" i="19"/>
  <c r="B66" i="19"/>
  <c r="H65" i="19"/>
  <c r="A65" i="19" s="1"/>
  <c r="G65" i="19"/>
  <c r="F65" i="19"/>
  <c r="E65" i="19"/>
  <c r="D65" i="19"/>
  <c r="C65" i="19"/>
  <c r="B65" i="19"/>
  <c r="H64" i="19"/>
  <c r="A64" i="19" s="1"/>
  <c r="G64" i="19"/>
  <c r="F64" i="19"/>
  <c r="E64" i="19"/>
  <c r="D64" i="19"/>
  <c r="C64" i="19"/>
  <c r="B64" i="19"/>
  <c r="H63" i="19"/>
  <c r="A63" i="19" s="1"/>
  <c r="G63" i="19"/>
  <c r="F63" i="19"/>
  <c r="E63" i="19"/>
  <c r="D63" i="19"/>
  <c r="C63" i="19"/>
  <c r="B63" i="19"/>
  <c r="H62" i="19"/>
  <c r="A62" i="19" s="1"/>
  <c r="G62" i="19"/>
  <c r="F62" i="19"/>
  <c r="E62" i="19"/>
  <c r="D62" i="19"/>
  <c r="C62" i="19"/>
  <c r="B62" i="19"/>
  <c r="H61" i="19"/>
  <c r="A61" i="19" s="1"/>
  <c r="G61" i="19"/>
  <c r="F61" i="19"/>
  <c r="E61" i="19"/>
  <c r="D61" i="19"/>
  <c r="C61" i="19"/>
  <c r="B61" i="19"/>
  <c r="H60" i="19"/>
  <c r="A60" i="19" s="1"/>
  <c r="G60" i="19"/>
  <c r="F60" i="19"/>
  <c r="E60" i="19"/>
  <c r="D60" i="19"/>
  <c r="C60" i="19"/>
  <c r="B60" i="19"/>
  <c r="H59" i="19"/>
  <c r="A59" i="19" s="1"/>
  <c r="G59" i="19"/>
  <c r="F59" i="19"/>
  <c r="E59" i="19"/>
  <c r="D59" i="19"/>
  <c r="C59" i="19"/>
  <c r="B59" i="19"/>
  <c r="H58" i="19"/>
  <c r="A58" i="19" s="1"/>
  <c r="G58" i="19"/>
  <c r="F58" i="19"/>
  <c r="E58" i="19"/>
  <c r="D58" i="19"/>
  <c r="C58" i="19"/>
  <c r="B58" i="19"/>
  <c r="H57" i="19"/>
  <c r="A57" i="19" s="1"/>
  <c r="G57" i="19"/>
  <c r="F57" i="19"/>
  <c r="E57" i="19"/>
  <c r="D57" i="19"/>
  <c r="C57" i="19"/>
  <c r="B57" i="19"/>
  <c r="H56" i="19"/>
  <c r="A56" i="19" s="1"/>
  <c r="G56" i="19"/>
  <c r="F56" i="19"/>
  <c r="E56" i="19"/>
  <c r="D56" i="19"/>
  <c r="C56" i="19"/>
  <c r="B56" i="19"/>
  <c r="H55" i="19"/>
  <c r="A55" i="19" s="1"/>
  <c r="G55" i="19"/>
  <c r="F55" i="19"/>
  <c r="E55" i="19"/>
  <c r="D55" i="19"/>
  <c r="C55" i="19"/>
  <c r="B55" i="19"/>
  <c r="H54" i="19"/>
  <c r="A54" i="19" s="1"/>
  <c r="G54" i="19"/>
  <c r="F54" i="19"/>
  <c r="E54" i="19"/>
  <c r="D54" i="19"/>
  <c r="C54" i="19"/>
  <c r="B54" i="19"/>
  <c r="H53" i="19"/>
  <c r="A53" i="19" s="1"/>
  <c r="G53" i="19"/>
  <c r="F53" i="19"/>
  <c r="E53" i="19"/>
  <c r="D53" i="19"/>
  <c r="C53" i="19"/>
  <c r="B53" i="19"/>
  <c r="H52" i="19"/>
  <c r="A52" i="19" s="1"/>
  <c r="G52" i="19"/>
  <c r="F52" i="19"/>
  <c r="E52" i="19"/>
  <c r="D52" i="19"/>
  <c r="C52" i="19"/>
  <c r="B52" i="19"/>
  <c r="H51" i="19"/>
  <c r="A51" i="19" s="1"/>
  <c r="G51" i="19"/>
  <c r="F51" i="19"/>
  <c r="E51" i="19"/>
  <c r="D51" i="19"/>
  <c r="C51" i="19"/>
  <c r="B51" i="19"/>
  <c r="H50" i="19"/>
  <c r="A50" i="19" s="1"/>
  <c r="G50" i="19"/>
  <c r="F50" i="19"/>
  <c r="E50" i="19"/>
  <c r="D50" i="19"/>
  <c r="C50" i="19"/>
  <c r="B50" i="19"/>
  <c r="H49" i="19"/>
  <c r="A49" i="19" s="1"/>
  <c r="G49" i="19"/>
  <c r="F49" i="19"/>
  <c r="E49" i="19"/>
  <c r="D49" i="19"/>
  <c r="C49" i="19"/>
  <c r="B49" i="19"/>
  <c r="H48" i="19"/>
  <c r="A48" i="19" s="1"/>
  <c r="G48" i="19"/>
  <c r="F48" i="19"/>
  <c r="E48" i="19"/>
  <c r="D48" i="19"/>
  <c r="C48" i="19"/>
  <c r="B48" i="19"/>
  <c r="H47" i="19"/>
  <c r="A47" i="19" s="1"/>
  <c r="G47" i="19"/>
  <c r="F47" i="19"/>
  <c r="E47" i="19"/>
  <c r="D47" i="19"/>
  <c r="C47" i="19"/>
  <c r="B47" i="19"/>
  <c r="H46" i="19"/>
  <c r="A46" i="19" s="1"/>
  <c r="G46" i="19"/>
  <c r="F46" i="19"/>
  <c r="E46" i="19"/>
  <c r="D46" i="19"/>
  <c r="C46" i="19"/>
  <c r="B46" i="19"/>
  <c r="H45" i="19"/>
  <c r="A45" i="19" s="1"/>
  <c r="G45" i="19"/>
  <c r="F45" i="19"/>
  <c r="E45" i="19"/>
  <c r="D45" i="19"/>
  <c r="C45" i="19"/>
  <c r="B45" i="19"/>
  <c r="H44" i="19"/>
  <c r="A44" i="19" s="1"/>
  <c r="G44" i="19"/>
  <c r="F44" i="19"/>
  <c r="E44" i="19"/>
  <c r="D44" i="19"/>
  <c r="C44" i="19"/>
  <c r="B44" i="19"/>
  <c r="H43" i="19"/>
  <c r="A43" i="19" s="1"/>
  <c r="G43" i="19"/>
  <c r="F43" i="19"/>
  <c r="E43" i="19"/>
  <c r="D43" i="19"/>
  <c r="C43" i="19"/>
  <c r="B43" i="19"/>
  <c r="H42" i="19"/>
  <c r="A42" i="19" s="1"/>
  <c r="G42" i="19"/>
  <c r="F42" i="19"/>
  <c r="E42" i="19"/>
  <c r="D42" i="19"/>
  <c r="C42" i="19"/>
  <c r="B42" i="19"/>
  <c r="H41" i="19"/>
  <c r="A41" i="19" s="1"/>
  <c r="G41" i="19"/>
  <c r="F41" i="19"/>
  <c r="E41" i="19"/>
  <c r="D41" i="19"/>
  <c r="C41" i="19"/>
  <c r="B41" i="19"/>
  <c r="H40" i="19"/>
  <c r="A40" i="19" s="1"/>
  <c r="G40" i="19"/>
  <c r="F40" i="19"/>
  <c r="E40" i="19"/>
  <c r="D40" i="19"/>
  <c r="C40" i="19"/>
  <c r="B40" i="19"/>
  <c r="H39" i="19"/>
  <c r="A39" i="19" s="1"/>
  <c r="G39" i="19"/>
  <c r="F39" i="19"/>
  <c r="E39" i="19"/>
  <c r="D39" i="19"/>
  <c r="C39" i="19"/>
  <c r="B39" i="19"/>
  <c r="H38" i="19"/>
  <c r="A38" i="19" s="1"/>
  <c r="G38" i="19"/>
  <c r="F38" i="19"/>
  <c r="E38" i="19"/>
  <c r="D38" i="19"/>
  <c r="C38" i="19"/>
  <c r="B38" i="19"/>
  <c r="H37" i="19"/>
  <c r="A37" i="19" s="1"/>
  <c r="G37" i="19"/>
  <c r="F37" i="19"/>
  <c r="E37" i="19"/>
  <c r="D37" i="19"/>
  <c r="C37" i="19"/>
  <c r="B37" i="19"/>
  <c r="H36" i="19"/>
  <c r="A36" i="19" s="1"/>
  <c r="G36" i="19"/>
  <c r="F36" i="19"/>
  <c r="E36" i="19"/>
  <c r="D36" i="19"/>
  <c r="C36" i="19"/>
  <c r="B36" i="19"/>
  <c r="H35" i="19"/>
  <c r="A35" i="19" s="1"/>
  <c r="G35" i="19"/>
  <c r="F35" i="19"/>
  <c r="E35" i="19"/>
  <c r="D35" i="19"/>
  <c r="C35" i="19"/>
  <c r="B35" i="19"/>
  <c r="H34" i="19"/>
  <c r="A34" i="19" s="1"/>
  <c r="G34" i="19"/>
  <c r="F34" i="19"/>
  <c r="E34" i="19"/>
  <c r="D34" i="19"/>
  <c r="C34" i="19"/>
  <c r="B34" i="19"/>
  <c r="H33" i="19"/>
  <c r="A33" i="19" s="1"/>
  <c r="G33" i="19"/>
  <c r="F33" i="19"/>
  <c r="E33" i="19"/>
  <c r="D33" i="19"/>
  <c r="C33" i="19"/>
  <c r="B33" i="19"/>
  <c r="H32" i="19"/>
  <c r="A32" i="19" s="1"/>
  <c r="G32" i="19"/>
  <c r="F32" i="19"/>
  <c r="E32" i="19"/>
  <c r="D32" i="19"/>
  <c r="C32" i="19"/>
  <c r="B32" i="19"/>
  <c r="H31" i="19"/>
  <c r="A31" i="19" s="1"/>
  <c r="G31" i="19"/>
  <c r="F31" i="19"/>
  <c r="E31" i="19"/>
  <c r="D31" i="19"/>
  <c r="C31" i="19"/>
  <c r="B31" i="19"/>
  <c r="H30" i="19"/>
  <c r="A30" i="19" s="1"/>
  <c r="G30" i="19"/>
  <c r="F30" i="19"/>
  <c r="E30" i="19"/>
  <c r="D30" i="19"/>
  <c r="C30" i="19"/>
  <c r="B30" i="19"/>
  <c r="H29" i="19"/>
  <c r="A29" i="19" s="1"/>
  <c r="G29" i="19"/>
  <c r="F29" i="19"/>
  <c r="E29" i="19"/>
  <c r="D29" i="19"/>
  <c r="C29" i="19"/>
  <c r="B29" i="19"/>
  <c r="H28" i="19"/>
  <c r="A28" i="19" s="1"/>
  <c r="G28" i="19"/>
  <c r="F28" i="19"/>
  <c r="E28" i="19"/>
  <c r="D28" i="19"/>
  <c r="C28" i="19"/>
  <c r="B28" i="19"/>
  <c r="H27" i="19"/>
  <c r="A27" i="19" s="1"/>
  <c r="G27" i="19"/>
  <c r="F27" i="19"/>
  <c r="E27" i="19"/>
  <c r="D27" i="19"/>
  <c r="C27" i="19"/>
  <c r="B27" i="19"/>
  <c r="H26" i="19"/>
  <c r="A26" i="19" s="1"/>
  <c r="G26" i="19"/>
  <c r="F26" i="19"/>
  <c r="E26" i="19"/>
  <c r="D26" i="19"/>
  <c r="C26" i="19"/>
  <c r="B26" i="19"/>
  <c r="H25" i="19"/>
  <c r="A25" i="19" s="1"/>
  <c r="G25" i="19"/>
  <c r="F25" i="19"/>
  <c r="E25" i="19"/>
  <c r="D25" i="19"/>
  <c r="C25" i="19"/>
  <c r="B25" i="19"/>
  <c r="H24" i="19"/>
  <c r="A24" i="19" s="1"/>
  <c r="G24" i="19"/>
  <c r="F24" i="19"/>
  <c r="E24" i="19"/>
  <c r="D24" i="19"/>
  <c r="C24" i="19"/>
  <c r="B24" i="19"/>
  <c r="H23" i="19"/>
  <c r="A23" i="19" s="1"/>
  <c r="G23" i="19"/>
  <c r="F23" i="19"/>
  <c r="E23" i="19"/>
  <c r="D23" i="19"/>
  <c r="C23" i="19"/>
  <c r="B23" i="19"/>
  <c r="H22" i="19"/>
  <c r="A22" i="19" s="1"/>
  <c r="G22" i="19"/>
  <c r="F22" i="19"/>
  <c r="E22" i="19"/>
  <c r="D22" i="19"/>
  <c r="C22" i="19"/>
  <c r="B22" i="19"/>
  <c r="H21" i="19"/>
  <c r="A21" i="19" s="1"/>
  <c r="G21" i="19"/>
  <c r="F21" i="19"/>
  <c r="E21" i="19"/>
  <c r="D21" i="19"/>
  <c r="C21" i="19"/>
  <c r="B21" i="19"/>
  <c r="H20" i="19"/>
  <c r="A20" i="19" s="1"/>
  <c r="G20" i="19"/>
  <c r="F20" i="19"/>
  <c r="E20" i="19"/>
  <c r="D20" i="19"/>
  <c r="C20" i="19"/>
  <c r="B20" i="19"/>
  <c r="H19" i="19"/>
  <c r="A19" i="19" s="1"/>
  <c r="G19" i="19"/>
  <c r="F19" i="19"/>
  <c r="E19" i="19"/>
  <c r="D19" i="19"/>
  <c r="C19" i="19"/>
  <c r="B19" i="19"/>
  <c r="H18" i="19"/>
  <c r="A18" i="19" s="1"/>
  <c r="G18" i="19"/>
  <c r="F18" i="19"/>
  <c r="E18" i="19"/>
  <c r="D18" i="19"/>
  <c r="C18" i="19"/>
  <c r="B18" i="19"/>
  <c r="H17" i="19"/>
  <c r="A17" i="19" s="1"/>
  <c r="G17" i="19"/>
  <c r="F17" i="19"/>
  <c r="E17" i="19"/>
  <c r="D17" i="19"/>
  <c r="C17" i="19"/>
  <c r="B17" i="19"/>
  <c r="H16" i="19"/>
  <c r="A16" i="19" s="1"/>
  <c r="G16" i="19"/>
  <c r="F16" i="19"/>
  <c r="E16" i="19"/>
  <c r="D16" i="19"/>
  <c r="C16" i="19"/>
  <c r="B16" i="19"/>
  <c r="H15" i="19"/>
  <c r="A15" i="19" s="1"/>
  <c r="G15" i="19"/>
  <c r="F15" i="19"/>
  <c r="E15" i="19"/>
  <c r="D15" i="19"/>
  <c r="C15" i="19"/>
  <c r="B15" i="19"/>
  <c r="H14" i="19"/>
  <c r="A14" i="19" s="1"/>
  <c r="G14" i="19"/>
  <c r="F14" i="19"/>
  <c r="E14" i="19"/>
  <c r="D14" i="19"/>
  <c r="C14" i="19"/>
  <c r="B14" i="19"/>
  <c r="H13" i="19"/>
  <c r="A13" i="19" s="1"/>
  <c r="G13" i="19"/>
  <c r="F13" i="19"/>
  <c r="E13" i="19"/>
  <c r="D13" i="19"/>
  <c r="C13" i="19"/>
  <c r="B13" i="19"/>
  <c r="H12" i="19"/>
  <c r="A12" i="19" s="1"/>
  <c r="G12" i="19"/>
  <c r="F12" i="19"/>
  <c r="E12" i="19"/>
  <c r="D12" i="19"/>
  <c r="C12" i="19"/>
  <c r="B12" i="19"/>
  <c r="H11" i="19"/>
  <c r="A11" i="19" s="1"/>
  <c r="G11" i="19"/>
  <c r="F11" i="19"/>
  <c r="E11" i="19"/>
  <c r="D11" i="19"/>
  <c r="C11" i="19"/>
  <c r="B11" i="19"/>
  <c r="H10" i="19"/>
  <c r="A10" i="19" s="1"/>
  <c r="G10" i="19"/>
  <c r="F10" i="19"/>
  <c r="E10" i="19"/>
  <c r="D10" i="19"/>
  <c r="C10" i="19"/>
  <c r="B10" i="19"/>
  <c r="C7" i="19"/>
  <c r="C5" i="19"/>
  <c r="C4" i="19"/>
  <c r="C3" i="19"/>
  <c r="C2" i="19"/>
  <c r="C1" i="19"/>
  <c r="H159" i="18" l="1"/>
  <c r="A159" i="18" s="1"/>
  <c r="G159" i="18"/>
  <c r="F159" i="18"/>
  <c r="E159" i="18"/>
  <c r="D159" i="18"/>
  <c r="C159" i="18"/>
  <c r="B159" i="18"/>
  <c r="H158" i="18"/>
  <c r="A158" i="18" s="1"/>
  <c r="G158" i="18"/>
  <c r="F158" i="18"/>
  <c r="E158" i="18"/>
  <c r="D158" i="18"/>
  <c r="C158" i="18"/>
  <c r="B158" i="18"/>
  <c r="H157" i="18"/>
  <c r="A157" i="18" s="1"/>
  <c r="G157" i="18"/>
  <c r="F157" i="18"/>
  <c r="E157" i="18"/>
  <c r="D157" i="18"/>
  <c r="C157" i="18"/>
  <c r="B157" i="18"/>
  <c r="H156" i="18"/>
  <c r="A156" i="18" s="1"/>
  <c r="G156" i="18"/>
  <c r="F156" i="18"/>
  <c r="E156" i="18"/>
  <c r="D156" i="18"/>
  <c r="C156" i="18"/>
  <c r="B156" i="18"/>
  <c r="H155" i="18"/>
  <c r="A155" i="18" s="1"/>
  <c r="G155" i="18"/>
  <c r="F155" i="18"/>
  <c r="E155" i="18"/>
  <c r="D155" i="18"/>
  <c r="C155" i="18"/>
  <c r="B155" i="18"/>
  <c r="H154" i="18"/>
  <c r="A154" i="18" s="1"/>
  <c r="G154" i="18"/>
  <c r="F154" i="18"/>
  <c r="E154" i="18"/>
  <c r="D154" i="18"/>
  <c r="C154" i="18"/>
  <c r="B154" i="18"/>
  <c r="H153" i="18"/>
  <c r="A153" i="18" s="1"/>
  <c r="G153" i="18"/>
  <c r="F153" i="18"/>
  <c r="E153" i="18"/>
  <c r="D153" i="18"/>
  <c r="C153" i="18"/>
  <c r="B153" i="18"/>
  <c r="H152" i="18"/>
  <c r="A152" i="18" s="1"/>
  <c r="G152" i="18"/>
  <c r="F152" i="18"/>
  <c r="E152" i="18"/>
  <c r="D152" i="18"/>
  <c r="C152" i="18"/>
  <c r="B152" i="18"/>
  <c r="H151" i="18"/>
  <c r="A151" i="18" s="1"/>
  <c r="G151" i="18"/>
  <c r="F151" i="18"/>
  <c r="E151" i="18"/>
  <c r="D151" i="18"/>
  <c r="C151" i="18"/>
  <c r="B151" i="18"/>
  <c r="H150" i="18"/>
  <c r="A150" i="18" s="1"/>
  <c r="G150" i="18"/>
  <c r="F150" i="18"/>
  <c r="E150" i="18"/>
  <c r="D150" i="18"/>
  <c r="C150" i="18"/>
  <c r="B150" i="18"/>
  <c r="H149" i="18"/>
  <c r="A149" i="18" s="1"/>
  <c r="G149" i="18"/>
  <c r="F149" i="18"/>
  <c r="E149" i="18"/>
  <c r="D149" i="18"/>
  <c r="C149" i="18"/>
  <c r="B149" i="18"/>
  <c r="H148" i="18"/>
  <c r="A148" i="18" s="1"/>
  <c r="G148" i="18"/>
  <c r="F148" i="18"/>
  <c r="E148" i="18"/>
  <c r="D148" i="18"/>
  <c r="C148" i="18"/>
  <c r="B148" i="18"/>
  <c r="H147" i="18"/>
  <c r="A147" i="18" s="1"/>
  <c r="G147" i="18"/>
  <c r="F147" i="18"/>
  <c r="E147" i="18"/>
  <c r="D147" i="18"/>
  <c r="C147" i="18"/>
  <c r="B147" i="18"/>
  <c r="H146" i="18"/>
  <c r="A146" i="18" s="1"/>
  <c r="G146" i="18"/>
  <c r="F146" i="18"/>
  <c r="E146" i="18"/>
  <c r="D146" i="18"/>
  <c r="C146" i="18"/>
  <c r="B146" i="18"/>
  <c r="H145" i="18"/>
  <c r="A145" i="18" s="1"/>
  <c r="G145" i="18"/>
  <c r="F145" i="18"/>
  <c r="E145" i="18"/>
  <c r="D145" i="18"/>
  <c r="C145" i="18"/>
  <c r="B145" i="18"/>
  <c r="H144" i="18"/>
  <c r="A144" i="18" s="1"/>
  <c r="G144" i="18"/>
  <c r="F144" i="18"/>
  <c r="E144" i="18"/>
  <c r="D144" i="18"/>
  <c r="C144" i="18"/>
  <c r="B144" i="18"/>
  <c r="H143" i="18"/>
  <c r="A143" i="18" s="1"/>
  <c r="G143" i="18"/>
  <c r="F143" i="18"/>
  <c r="E143" i="18"/>
  <c r="D143" i="18"/>
  <c r="C143" i="18"/>
  <c r="B143" i="18"/>
  <c r="H142" i="18"/>
  <c r="A142" i="18" s="1"/>
  <c r="G142" i="18"/>
  <c r="F142" i="18"/>
  <c r="E142" i="18"/>
  <c r="D142" i="18"/>
  <c r="C142" i="18"/>
  <c r="B142" i="18"/>
  <c r="H141" i="18"/>
  <c r="A141" i="18" s="1"/>
  <c r="G141" i="18"/>
  <c r="F141" i="18"/>
  <c r="E141" i="18"/>
  <c r="D141" i="18"/>
  <c r="C141" i="18"/>
  <c r="B141" i="18"/>
  <c r="H140" i="18"/>
  <c r="A140" i="18" s="1"/>
  <c r="G140" i="18"/>
  <c r="F140" i="18"/>
  <c r="E140" i="18"/>
  <c r="D140" i="18"/>
  <c r="C140" i="18"/>
  <c r="B140" i="18"/>
  <c r="H139" i="18"/>
  <c r="A139" i="18" s="1"/>
  <c r="G139" i="18"/>
  <c r="F139" i="18"/>
  <c r="E139" i="18"/>
  <c r="D139" i="18"/>
  <c r="C139" i="18"/>
  <c r="B139" i="18"/>
  <c r="H138" i="18"/>
  <c r="A138" i="18" s="1"/>
  <c r="G138" i="18"/>
  <c r="F138" i="18"/>
  <c r="E138" i="18"/>
  <c r="D138" i="18"/>
  <c r="C138" i="18"/>
  <c r="B138" i="18"/>
  <c r="H137" i="18"/>
  <c r="A137" i="18" s="1"/>
  <c r="G137" i="18"/>
  <c r="F137" i="18"/>
  <c r="E137" i="18"/>
  <c r="D137" i="18"/>
  <c r="C137" i="18"/>
  <c r="B137" i="18"/>
  <c r="H136" i="18"/>
  <c r="A136" i="18" s="1"/>
  <c r="G136" i="18"/>
  <c r="F136" i="18"/>
  <c r="E136" i="18"/>
  <c r="D136" i="18"/>
  <c r="C136" i="18"/>
  <c r="B136" i="18"/>
  <c r="H135" i="18"/>
  <c r="A135" i="18" s="1"/>
  <c r="G135" i="18"/>
  <c r="F135" i="18"/>
  <c r="E135" i="18"/>
  <c r="D135" i="18"/>
  <c r="C135" i="18"/>
  <c r="B135" i="18"/>
  <c r="H134" i="18"/>
  <c r="A134" i="18" s="1"/>
  <c r="G134" i="18"/>
  <c r="F134" i="18"/>
  <c r="E134" i="18"/>
  <c r="D134" i="18"/>
  <c r="C134" i="18"/>
  <c r="B134" i="18"/>
  <c r="H133" i="18"/>
  <c r="A133" i="18" s="1"/>
  <c r="G133" i="18"/>
  <c r="F133" i="18"/>
  <c r="E133" i="18"/>
  <c r="D133" i="18"/>
  <c r="C133" i="18"/>
  <c r="B133" i="18"/>
  <c r="H132" i="18"/>
  <c r="A132" i="18" s="1"/>
  <c r="G132" i="18"/>
  <c r="F132" i="18"/>
  <c r="E132" i="18"/>
  <c r="D132" i="18"/>
  <c r="C132" i="18"/>
  <c r="B132" i="18"/>
  <c r="H131" i="18"/>
  <c r="A131" i="18" s="1"/>
  <c r="G131" i="18"/>
  <c r="F131" i="18"/>
  <c r="E131" i="18"/>
  <c r="D131" i="18"/>
  <c r="C131" i="18"/>
  <c r="B131" i="18"/>
  <c r="H130" i="18"/>
  <c r="A130" i="18" s="1"/>
  <c r="G130" i="18"/>
  <c r="F130" i="18"/>
  <c r="E130" i="18"/>
  <c r="D130" i="18"/>
  <c r="C130" i="18"/>
  <c r="B130" i="18"/>
  <c r="H129" i="18"/>
  <c r="A129" i="18" s="1"/>
  <c r="G129" i="18"/>
  <c r="F129" i="18"/>
  <c r="E129" i="18"/>
  <c r="D129" i="18"/>
  <c r="C129" i="18"/>
  <c r="B129" i="18"/>
  <c r="H128" i="18"/>
  <c r="A128" i="18" s="1"/>
  <c r="G128" i="18"/>
  <c r="F128" i="18"/>
  <c r="E128" i="18"/>
  <c r="D128" i="18"/>
  <c r="C128" i="18"/>
  <c r="B128" i="18"/>
  <c r="H127" i="18"/>
  <c r="A127" i="18" s="1"/>
  <c r="G127" i="18"/>
  <c r="F127" i="18"/>
  <c r="E127" i="18"/>
  <c r="D127" i="18"/>
  <c r="C127" i="18"/>
  <c r="B127" i="18"/>
  <c r="H126" i="18"/>
  <c r="A126" i="18" s="1"/>
  <c r="G126" i="18"/>
  <c r="F126" i="18"/>
  <c r="E126" i="18"/>
  <c r="D126" i="18"/>
  <c r="C126" i="18"/>
  <c r="B126" i="18"/>
  <c r="H125" i="18"/>
  <c r="A125" i="18" s="1"/>
  <c r="G125" i="18"/>
  <c r="F125" i="18"/>
  <c r="E125" i="18"/>
  <c r="D125" i="18"/>
  <c r="C125" i="18"/>
  <c r="B125" i="18"/>
  <c r="H124" i="18"/>
  <c r="A124" i="18" s="1"/>
  <c r="G124" i="18"/>
  <c r="F124" i="18"/>
  <c r="E124" i="18"/>
  <c r="D124" i="18"/>
  <c r="C124" i="18"/>
  <c r="B124" i="18"/>
  <c r="H123" i="18"/>
  <c r="A123" i="18" s="1"/>
  <c r="G123" i="18"/>
  <c r="F123" i="18"/>
  <c r="E123" i="18"/>
  <c r="D123" i="18"/>
  <c r="C123" i="18"/>
  <c r="B123" i="18"/>
  <c r="H122" i="18"/>
  <c r="A122" i="18" s="1"/>
  <c r="G122" i="18"/>
  <c r="F122" i="18"/>
  <c r="E122" i="18"/>
  <c r="D122" i="18"/>
  <c r="C122" i="18"/>
  <c r="B122" i="18"/>
  <c r="H121" i="18"/>
  <c r="A121" i="18" s="1"/>
  <c r="G121" i="18"/>
  <c r="F121" i="18"/>
  <c r="E121" i="18"/>
  <c r="D121" i="18"/>
  <c r="C121" i="18"/>
  <c r="B121" i="18"/>
  <c r="H120" i="18"/>
  <c r="A120" i="18" s="1"/>
  <c r="G120" i="18"/>
  <c r="F120" i="18"/>
  <c r="E120" i="18"/>
  <c r="D120" i="18"/>
  <c r="C120" i="18"/>
  <c r="B120" i="18"/>
  <c r="H119" i="18"/>
  <c r="A119" i="18" s="1"/>
  <c r="G119" i="18"/>
  <c r="F119" i="18"/>
  <c r="E119" i="18"/>
  <c r="D119" i="18"/>
  <c r="C119" i="18"/>
  <c r="B119" i="18"/>
  <c r="H118" i="18"/>
  <c r="A118" i="18" s="1"/>
  <c r="G118" i="18"/>
  <c r="F118" i="18"/>
  <c r="E118" i="18"/>
  <c r="D118" i="18"/>
  <c r="C118" i="18"/>
  <c r="B118" i="18"/>
  <c r="H117" i="18"/>
  <c r="A117" i="18" s="1"/>
  <c r="G117" i="18"/>
  <c r="F117" i="18"/>
  <c r="E117" i="18"/>
  <c r="D117" i="18"/>
  <c r="C117" i="18"/>
  <c r="B117" i="18"/>
  <c r="H116" i="18"/>
  <c r="A116" i="18" s="1"/>
  <c r="G116" i="18"/>
  <c r="F116" i="18"/>
  <c r="E116" i="18"/>
  <c r="D116" i="18"/>
  <c r="C116" i="18"/>
  <c r="B116" i="18"/>
  <c r="H115" i="18"/>
  <c r="A115" i="18" s="1"/>
  <c r="G115" i="18"/>
  <c r="F115" i="18"/>
  <c r="E115" i="18"/>
  <c r="D115" i="18"/>
  <c r="C115" i="18"/>
  <c r="B115" i="18"/>
  <c r="H114" i="18"/>
  <c r="A114" i="18" s="1"/>
  <c r="G114" i="18"/>
  <c r="F114" i="18"/>
  <c r="E114" i="18"/>
  <c r="D114" i="18"/>
  <c r="C114" i="18"/>
  <c r="B114" i="18"/>
  <c r="H113" i="18"/>
  <c r="A113" i="18" s="1"/>
  <c r="G113" i="18"/>
  <c r="F113" i="18"/>
  <c r="E113" i="18"/>
  <c r="D113" i="18"/>
  <c r="C113" i="18"/>
  <c r="B113" i="18"/>
  <c r="H112" i="18"/>
  <c r="A112" i="18" s="1"/>
  <c r="G112" i="18"/>
  <c r="F112" i="18"/>
  <c r="E112" i="18"/>
  <c r="D112" i="18"/>
  <c r="C112" i="18"/>
  <c r="B112" i="18"/>
  <c r="H111" i="18"/>
  <c r="A111" i="18" s="1"/>
  <c r="G111" i="18"/>
  <c r="F111" i="18"/>
  <c r="E111" i="18"/>
  <c r="D111" i="18"/>
  <c r="C111" i="18"/>
  <c r="B111" i="18"/>
  <c r="H110" i="18"/>
  <c r="A110" i="18" s="1"/>
  <c r="G110" i="18"/>
  <c r="F110" i="18"/>
  <c r="E110" i="18"/>
  <c r="D110" i="18"/>
  <c r="C110" i="18"/>
  <c r="B110" i="18"/>
  <c r="H109" i="18"/>
  <c r="A109" i="18" s="1"/>
  <c r="G109" i="18"/>
  <c r="F109" i="18"/>
  <c r="E109" i="18"/>
  <c r="D109" i="18"/>
  <c r="C109" i="18"/>
  <c r="B109" i="18"/>
  <c r="H108" i="18"/>
  <c r="A108" i="18" s="1"/>
  <c r="G108" i="18"/>
  <c r="F108" i="18"/>
  <c r="E108" i="18"/>
  <c r="D108" i="18"/>
  <c r="C108" i="18"/>
  <c r="B108" i="18"/>
  <c r="H107" i="18"/>
  <c r="A107" i="18" s="1"/>
  <c r="G107" i="18"/>
  <c r="F107" i="18"/>
  <c r="E107" i="18"/>
  <c r="D107" i="18"/>
  <c r="C107" i="18"/>
  <c r="B107" i="18"/>
  <c r="H106" i="18"/>
  <c r="A106" i="18" s="1"/>
  <c r="G106" i="18"/>
  <c r="F106" i="18"/>
  <c r="E106" i="18"/>
  <c r="D106" i="18"/>
  <c r="C106" i="18"/>
  <c r="B106" i="18"/>
  <c r="H105" i="18"/>
  <c r="A105" i="18" s="1"/>
  <c r="G105" i="18"/>
  <c r="F105" i="18"/>
  <c r="E105" i="18"/>
  <c r="D105" i="18"/>
  <c r="C105" i="18"/>
  <c r="B105" i="18"/>
  <c r="H104" i="18"/>
  <c r="A104" i="18" s="1"/>
  <c r="G104" i="18"/>
  <c r="F104" i="18"/>
  <c r="E104" i="18"/>
  <c r="D104" i="18"/>
  <c r="C104" i="18"/>
  <c r="B104" i="18"/>
  <c r="H103" i="18"/>
  <c r="A103" i="18" s="1"/>
  <c r="G103" i="18"/>
  <c r="F103" i="18"/>
  <c r="E103" i="18"/>
  <c r="D103" i="18"/>
  <c r="C103" i="18"/>
  <c r="B103" i="18"/>
  <c r="H102" i="18"/>
  <c r="A102" i="18" s="1"/>
  <c r="G102" i="18"/>
  <c r="F102" i="18"/>
  <c r="E102" i="18"/>
  <c r="D102" i="18"/>
  <c r="C102" i="18"/>
  <c r="B102" i="18"/>
  <c r="H101" i="18"/>
  <c r="A101" i="18" s="1"/>
  <c r="G101" i="18"/>
  <c r="F101" i="18"/>
  <c r="E101" i="18"/>
  <c r="D101" i="18"/>
  <c r="C101" i="18"/>
  <c r="B101" i="18"/>
  <c r="H100" i="18"/>
  <c r="A100" i="18" s="1"/>
  <c r="G100" i="18"/>
  <c r="F100" i="18"/>
  <c r="E100" i="18"/>
  <c r="D100" i="18"/>
  <c r="C100" i="18"/>
  <c r="B100" i="18"/>
  <c r="H99" i="18"/>
  <c r="A99" i="18" s="1"/>
  <c r="G99" i="18"/>
  <c r="F99" i="18"/>
  <c r="E99" i="18"/>
  <c r="D99" i="18"/>
  <c r="C99" i="18"/>
  <c r="B99" i="18"/>
  <c r="H98" i="18"/>
  <c r="A98" i="18" s="1"/>
  <c r="G98" i="18"/>
  <c r="F98" i="18"/>
  <c r="E98" i="18"/>
  <c r="D98" i="18"/>
  <c r="C98" i="18"/>
  <c r="B98" i="18"/>
  <c r="H97" i="18"/>
  <c r="A97" i="18" s="1"/>
  <c r="G97" i="18"/>
  <c r="F97" i="18"/>
  <c r="E97" i="18"/>
  <c r="D97" i="18"/>
  <c r="C97" i="18"/>
  <c r="B97" i="18"/>
  <c r="H96" i="18"/>
  <c r="A96" i="18" s="1"/>
  <c r="G96" i="18"/>
  <c r="F96" i="18"/>
  <c r="E96" i="18"/>
  <c r="D96" i="18"/>
  <c r="C96" i="18"/>
  <c r="B96" i="18"/>
  <c r="H95" i="18"/>
  <c r="A95" i="18" s="1"/>
  <c r="G95" i="18"/>
  <c r="F95" i="18"/>
  <c r="E95" i="18"/>
  <c r="D95" i="18"/>
  <c r="C95" i="18"/>
  <c r="B95" i="18"/>
  <c r="H94" i="18"/>
  <c r="A94" i="18" s="1"/>
  <c r="G94" i="18"/>
  <c r="F94" i="18"/>
  <c r="E94" i="18"/>
  <c r="D94" i="18"/>
  <c r="C94" i="18"/>
  <c r="B94" i="18"/>
  <c r="H93" i="18"/>
  <c r="A93" i="18" s="1"/>
  <c r="G93" i="18"/>
  <c r="F93" i="18"/>
  <c r="E93" i="18"/>
  <c r="D93" i="18"/>
  <c r="C93" i="18"/>
  <c r="B93" i="18"/>
  <c r="H92" i="18"/>
  <c r="A92" i="18" s="1"/>
  <c r="G92" i="18"/>
  <c r="F92" i="18"/>
  <c r="E92" i="18"/>
  <c r="D92" i="18"/>
  <c r="C92" i="18"/>
  <c r="B92" i="18"/>
  <c r="H91" i="18"/>
  <c r="A91" i="18" s="1"/>
  <c r="G91" i="18"/>
  <c r="F91" i="18"/>
  <c r="E91" i="18"/>
  <c r="D91" i="18"/>
  <c r="C91" i="18"/>
  <c r="B91" i="18"/>
  <c r="H90" i="18"/>
  <c r="A90" i="18" s="1"/>
  <c r="G90" i="18"/>
  <c r="F90" i="18"/>
  <c r="E90" i="18"/>
  <c r="D90" i="18"/>
  <c r="C90" i="18"/>
  <c r="B90" i="18"/>
  <c r="H89" i="18"/>
  <c r="A89" i="18" s="1"/>
  <c r="G89" i="18"/>
  <c r="F89" i="18"/>
  <c r="E89" i="18"/>
  <c r="D89" i="18"/>
  <c r="C89" i="18"/>
  <c r="B89" i="18"/>
  <c r="H88" i="18"/>
  <c r="A88" i="18" s="1"/>
  <c r="G88" i="18"/>
  <c r="F88" i="18"/>
  <c r="E88" i="18"/>
  <c r="D88" i="18"/>
  <c r="C88" i="18"/>
  <c r="B88" i="18"/>
  <c r="H87" i="18"/>
  <c r="A87" i="18" s="1"/>
  <c r="G87" i="18"/>
  <c r="F87" i="18"/>
  <c r="E87" i="18"/>
  <c r="D87" i="18"/>
  <c r="C87" i="18"/>
  <c r="B87" i="18"/>
  <c r="H86" i="18"/>
  <c r="A86" i="18" s="1"/>
  <c r="G86" i="18"/>
  <c r="F86" i="18"/>
  <c r="E86" i="18"/>
  <c r="D86" i="18"/>
  <c r="C86" i="18"/>
  <c r="B86" i="18"/>
  <c r="H85" i="18"/>
  <c r="A85" i="18" s="1"/>
  <c r="G85" i="18"/>
  <c r="F85" i="18"/>
  <c r="E85" i="18"/>
  <c r="D85" i="18"/>
  <c r="C85" i="18"/>
  <c r="B85" i="18"/>
  <c r="H84" i="18"/>
  <c r="A84" i="18" s="1"/>
  <c r="G84" i="18"/>
  <c r="F84" i="18"/>
  <c r="E84" i="18"/>
  <c r="D84" i="18"/>
  <c r="C84" i="18"/>
  <c r="B84" i="18"/>
  <c r="H83" i="18"/>
  <c r="A83" i="18" s="1"/>
  <c r="G83" i="18"/>
  <c r="F83" i="18"/>
  <c r="E83" i="18"/>
  <c r="D83" i="18"/>
  <c r="C83" i="18"/>
  <c r="B83" i="18"/>
  <c r="H82" i="18"/>
  <c r="A82" i="18" s="1"/>
  <c r="G82" i="18"/>
  <c r="F82" i="18"/>
  <c r="E82" i="18"/>
  <c r="D82" i="18"/>
  <c r="C82" i="18"/>
  <c r="B82" i="18"/>
  <c r="H81" i="18"/>
  <c r="A81" i="18" s="1"/>
  <c r="G81" i="18"/>
  <c r="F81" i="18"/>
  <c r="E81" i="18"/>
  <c r="D81" i="18"/>
  <c r="C81" i="18"/>
  <c r="B81" i="18"/>
  <c r="H80" i="18"/>
  <c r="A80" i="18" s="1"/>
  <c r="G80" i="18"/>
  <c r="F80" i="18"/>
  <c r="E80" i="18"/>
  <c r="D80" i="18"/>
  <c r="C80" i="18"/>
  <c r="B80" i="18"/>
  <c r="H79" i="18"/>
  <c r="A79" i="18" s="1"/>
  <c r="G79" i="18"/>
  <c r="F79" i="18"/>
  <c r="E79" i="18"/>
  <c r="D79" i="18"/>
  <c r="C79" i="18"/>
  <c r="B79" i="18"/>
  <c r="H78" i="18"/>
  <c r="A78" i="18" s="1"/>
  <c r="G78" i="18"/>
  <c r="F78" i="18"/>
  <c r="E78" i="18"/>
  <c r="D78" i="18"/>
  <c r="C78" i="18"/>
  <c r="B78" i="18"/>
  <c r="H77" i="18"/>
  <c r="A77" i="18" s="1"/>
  <c r="G77" i="18"/>
  <c r="F77" i="18"/>
  <c r="E77" i="18"/>
  <c r="D77" i="18"/>
  <c r="C77" i="18"/>
  <c r="B77" i="18"/>
  <c r="H76" i="18"/>
  <c r="A76" i="18" s="1"/>
  <c r="G76" i="18"/>
  <c r="F76" i="18"/>
  <c r="E76" i="18"/>
  <c r="D76" i="18"/>
  <c r="C76" i="18"/>
  <c r="B76" i="18"/>
  <c r="H75" i="18"/>
  <c r="A75" i="18" s="1"/>
  <c r="G75" i="18"/>
  <c r="F75" i="18"/>
  <c r="E75" i="18"/>
  <c r="D75" i="18"/>
  <c r="C75" i="18"/>
  <c r="B75" i="18"/>
  <c r="H74" i="18"/>
  <c r="A74" i="18" s="1"/>
  <c r="G74" i="18"/>
  <c r="F74" i="18"/>
  <c r="E74" i="18"/>
  <c r="D74" i="18"/>
  <c r="C74" i="18"/>
  <c r="B74" i="18"/>
  <c r="H73" i="18"/>
  <c r="A73" i="18" s="1"/>
  <c r="G73" i="18"/>
  <c r="F73" i="18"/>
  <c r="E73" i="18"/>
  <c r="D73" i="18"/>
  <c r="C73" i="18"/>
  <c r="B73" i="18"/>
  <c r="H72" i="18"/>
  <c r="A72" i="18" s="1"/>
  <c r="G72" i="18"/>
  <c r="F72" i="18"/>
  <c r="E72" i="18"/>
  <c r="D72" i="18"/>
  <c r="C72" i="18"/>
  <c r="B72" i="18"/>
  <c r="H71" i="18"/>
  <c r="A71" i="18" s="1"/>
  <c r="G71" i="18"/>
  <c r="F71" i="18"/>
  <c r="E71" i="18"/>
  <c r="D71" i="18"/>
  <c r="C71" i="18"/>
  <c r="B71" i="18"/>
  <c r="H70" i="18"/>
  <c r="A70" i="18" s="1"/>
  <c r="G70" i="18"/>
  <c r="F70" i="18"/>
  <c r="E70" i="18"/>
  <c r="D70" i="18"/>
  <c r="C70" i="18"/>
  <c r="B70" i="18"/>
  <c r="H69" i="18"/>
  <c r="A69" i="18" s="1"/>
  <c r="G69" i="18"/>
  <c r="F69" i="18"/>
  <c r="E69" i="18"/>
  <c r="D69" i="18"/>
  <c r="C69" i="18"/>
  <c r="B69" i="18"/>
  <c r="H68" i="18"/>
  <c r="A68" i="18" s="1"/>
  <c r="G68" i="18"/>
  <c r="F68" i="18"/>
  <c r="E68" i="18"/>
  <c r="D68" i="18"/>
  <c r="C68" i="18"/>
  <c r="B68" i="18"/>
  <c r="H67" i="18"/>
  <c r="A67" i="18" s="1"/>
  <c r="G67" i="18"/>
  <c r="F67" i="18"/>
  <c r="E67" i="18"/>
  <c r="D67" i="18"/>
  <c r="C67" i="18"/>
  <c r="B67" i="18"/>
  <c r="H66" i="18"/>
  <c r="A66" i="18" s="1"/>
  <c r="G66" i="18"/>
  <c r="F66" i="18"/>
  <c r="E66" i="18"/>
  <c r="D66" i="18"/>
  <c r="C66" i="18"/>
  <c r="B66" i="18"/>
  <c r="H65" i="18"/>
  <c r="A65" i="18" s="1"/>
  <c r="G65" i="18"/>
  <c r="F65" i="18"/>
  <c r="E65" i="18"/>
  <c r="D65" i="18"/>
  <c r="C65" i="18"/>
  <c r="B65" i="18"/>
  <c r="H64" i="18"/>
  <c r="A64" i="18" s="1"/>
  <c r="G64" i="18"/>
  <c r="F64" i="18"/>
  <c r="E64" i="18"/>
  <c r="D64" i="18"/>
  <c r="C64" i="18"/>
  <c r="B64" i="18"/>
  <c r="H63" i="18"/>
  <c r="A63" i="18" s="1"/>
  <c r="G63" i="18"/>
  <c r="F63" i="18"/>
  <c r="E63" i="18"/>
  <c r="D63" i="18"/>
  <c r="C63" i="18"/>
  <c r="B63" i="18"/>
  <c r="H62" i="18"/>
  <c r="A62" i="18" s="1"/>
  <c r="G62" i="18"/>
  <c r="F62" i="18"/>
  <c r="E62" i="18"/>
  <c r="D62" i="18"/>
  <c r="C62" i="18"/>
  <c r="B62" i="18"/>
  <c r="H61" i="18"/>
  <c r="A61" i="18" s="1"/>
  <c r="G61" i="18"/>
  <c r="F61" i="18"/>
  <c r="E61" i="18"/>
  <c r="D61" i="18"/>
  <c r="C61" i="18"/>
  <c r="B61" i="18"/>
  <c r="H60" i="18"/>
  <c r="A60" i="18" s="1"/>
  <c r="G60" i="18"/>
  <c r="F60" i="18"/>
  <c r="E60" i="18"/>
  <c r="D60" i="18"/>
  <c r="C60" i="18"/>
  <c r="B60" i="18"/>
  <c r="H59" i="18"/>
  <c r="A59" i="18" s="1"/>
  <c r="G59" i="18"/>
  <c r="F59" i="18"/>
  <c r="E59" i="18"/>
  <c r="D59" i="18"/>
  <c r="C59" i="18"/>
  <c r="B59" i="18"/>
  <c r="H58" i="18"/>
  <c r="A58" i="18" s="1"/>
  <c r="G58" i="18"/>
  <c r="F58" i="18"/>
  <c r="E58" i="18"/>
  <c r="D58" i="18"/>
  <c r="C58" i="18"/>
  <c r="B58" i="18"/>
  <c r="H57" i="18"/>
  <c r="A57" i="18" s="1"/>
  <c r="G57" i="18"/>
  <c r="F57" i="18"/>
  <c r="E57" i="18"/>
  <c r="D57" i="18"/>
  <c r="C57" i="18"/>
  <c r="B57" i="18"/>
  <c r="H56" i="18"/>
  <c r="A56" i="18" s="1"/>
  <c r="G56" i="18"/>
  <c r="F56" i="18"/>
  <c r="E56" i="18"/>
  <c r="D56" i="18"/>
  <c r="C56" i="18"/>
  <c r="B56" i="18"/>
  <c r="H55" i="18"/>
  <c r="A55" i="18" s="1"/>
  <c r="G55" i="18"/>
  <c r="F55" i="18"/>
  <c r="E55" i="18"/>
  <c r="D55" i="18"/>
  <c r="C55" i="18"/>
  <c r="B55" i="18"/>
  <c r="H54" i="18"/>
  <c r="A54" i="18" s="1"/>
  <c r="G54" i="18"/>
  <c r="F54" i="18"/>
  <c r="E54" i="18"/>
  <c r="D54" i="18"/>
  <c r="C54" i="18"/>
  <c r="B54" i="18"/>
  <c r="H53" i="18"/>
  <c r="A53" i="18" s="1"/>
  <c r="G53" i="18"/>
  <c r="F53" i="18"/>
  <c r="E53" i="18"/>
  <c r="D53" i="18"/>
  <c r="C53" i="18"/>
  <c r="B53" i="18"/>
  <c r="H52" i="18"/>
  <c r="A52" i="18" s="1"/>
  <c r="G52" i="18"/>
  <c r="F52" i="18"/>
  <c r="E52" i="18"/>
  <c r="D52" i="18"/>
  <c r="C52" i="18"/>
  <c r="B52" i="18"/>
  <c r="H51" i="18"/>
  <c r="A51" i="18" s="1"/>
  <c r="G51" i="18"/>
  <c r="F51" i="18"/>
  <c r="E51" i="18"/>
  <c r="D51" i="18"/>
  <c r="C51" i="18"/>
  <c r="B51" i="18"/>
  <c r="H50" i="18"/>
  <c r="A50" i="18" s="1"/>
  <c r="G50" i="18"/>
  <c r="F50" i="18"/>
  <c r="E50" i="18"/>
  <c r="D50" i="18"/>
  <c r="C50" i="18"/>
  <c r="B50" i="18"/>
  <c r="H49" i="18"/>
  <c r="A49" i="18" s="1"/>
  <c r="G49" i="18"/>
  <c r="F49" i="18"/>
  <c r="E49" i="18"/>
  <c r="D49" i="18"/>
  <c r="C49" i="18"/>
  <c r="B49" i="18"/>
  <c r="H48" i="18"/>
  <c r="A48" i="18" s="1"/>
  <c r="G48" i="18"/>
  <c r="F48" i="18"/>
  <c r="E48" i="18"/>
  <c r="D48" i="18"/>
  <c r="C48" i="18"/>
  <c r="B48" i="18"/>
  <c r="H47" i="18"/>
  <c r="A47" i="18" s="1"/>
  <c r="G47" i="18"/>
  <c r="F47" i="18"/>
  <c r="E47" i="18"/>
  <c r="D47" i="18"/>
  <c r="C47" i="18"/>
  <c r="B47" i="18"/>
  <c r="H46" i="18"/>
  <c r="A46" i="18" s="1"/>
  <c r="G46" i="18"/>
  <c r="F46" i="18"/>
  <c r="E46" i="18"/>
  <c r="D46" i="18"/>
  <c r="C46" i="18"/>
  <c r="B46" i="18"/>
  <c r="H45" i="18"/>
  <c r="A45" i="18" s="1"/>
  <c r="G45" i="18"/>
  <c r="F45" i="18"/>
  <c r="E45" i="18"/>
  <c r="D45" i="18"/>
  <c r="C45" i="18"/>
  <c r="B45" i="18"/>
  <c r="H44" i="18"/>
  <c r="A44" i="18" s="1"/>
  <c r="G44" i="18"/>
  <c r="F44" i="18"/>
  <c r="E44" i="18"/>
  <c r="D44" i="18"/>
  <c r="C44" i="18"/>
  <c r="B44" i="18"/>
  <c r="H43" i="18"/>
  <c r="A43" i="18" s="1"/>
  <c r="G43" i="18"/>
  <c r="F43" i="18"/>
  <c r="E43" i="18"/>
  <c r="D43" i="18"/>
  <c r="C43" i="18"/>
  <c r="B43" i="18"/>
  <c r="H42" i="18"/>
  <c r="A42" i="18" s="1"/>
  <c r="G42" i="18"/>
  <c r="F42" i="18"/>
  <c r="E42" i="18"/>
  <c r="D42" i="18"/>
  <c r="C42" i="18"/>
  <c r="B42" i="18"/>
  <c r="H41" i="18"/>
  <c r="A41" i="18" s="1"/>
  <c r="G41" i="18"/>
  <c r="F41" i="18"/>
  <c r="E41" i="18"/>
  <c r="D41" i="18"/>
  <c r="C41" i="18"/>
  <c r="B41" i="18"/>
  <c r="H40" i="18"/>
  <c r="A40" i="18" s="1"/>
  <c r="G40" i="18"/>
  <c r="F40" i="18"/>
  <c r="E40" i="18"/>
  <c r="D40" i="18"/>
  <c r="C40" i="18"/>
  <c r="B40" i="18"/>
  <c r="H39" i="18"/>
  <c r="A39" i="18" s="1"/>
  <c r="G39" i="18"/>
  <c r="F39" i="18"/>
  <c r="E39" i="18"/>
  <c r="D39" i="18"/>
  <c r="C39" i="18"/>
  <c r="B39" i="18"/>
  <c r="H38" i="18"/>
  <c r="A38" i="18" s="1"/>
  <c r="G38" i="18"/>
  <c r="F38" i="18"/>
  <c r="E38" i="18"/>
  <c r="D38" i="18"/>
  <c r="C38" i="18"/>
  <c r="B38" i="18"/>
  <c r="H37" i="18"/>
  <c r="A37" i="18" s="1"/>
  <c r="G37" i="18"/>
  <c r="F37" i="18"/>
  <c r="E37" i="18"/>
  <c r="D37" i="18"/>
  <c r="C37" i="18"/>
  <c r="B37" i="18"/>
  <c r="H36" i="18"/>
  <c r="A36" i="18" s="1"/>
  <c r="G36" i="18"/>
  <c r="F36" i="18"/>
  <c r="E36" i="18"/>
  <c r="D36" i="18"/>
  <c r="C36" i="18"/>
  <c r="B36" i="18"/>
  <c r="H35" i="18"/>
  <c r="A35" i="18" s="1"/>
  <c r="G35" i="18"/>
  <c r="F35" i="18"/>
  <c r="E35" i="18"/>
  <c r="D35" i="18"/>
  <c r="C35" i="18"/>
  <c r="B35" i="18"/>
  <c r="H34" i="18"/>
  <c r="A34" i="18" s="1"/>
  <c r="G34" i="18"/>
  <c r="F34" i="18"/>
  <c r="E34" i="18"/>
  <c r="D34" i="18"/>
  <c r="C34" i="18"/>
  <c r="B34" i="18"/>
  <c r="H33" i="18"/>
  <c r="A33" i="18" s="1"/>
  <c r="G33" i="18"/>
  <c r="F33" i="18"/>
  <c r="E33" i="18"/>
  <c r="D33" i="18"/>
  <c r="C33" i="18"/>
  <c r="B33" i="18"/>
  <c r="H32" i="18"/>
  <c r="A32" i="18" s="1"/>
  <c r="G32" i="18"/>
  <c r="F32" i="18"/>
  <c r="E32" i="18"/>
  <c r="D32" i="18"/>
  <c r="C32" i="18"/>
  <c r="B32" i="18"/>
  <c r="H31" i="18"/>
  <c r="A31" i="18" s="1"/>
  <c r="G31" i="18"/>
  <c r="F31" i="18"/>
  <c r="E31" i="18"/>
  <c r="D31" i="18"/>
  <c r="C31" i="18"/>
  <c r="B31" i="18"/>
  <c r="H30" i="18"/>
  <c r="A30" i="18" s="1"/>
  <c r="G30" i="18"/>
  <c r="F30" i="18"/>
  <c r="E30" i="18"/>
  <c r="D30" i="18"/>
  <c r="C30" i="18"/>
  <c r="B30" i="18"/>
  <c r="H29" i="18"/>
  <c r="A29" i="18" s="1"/>
  <c r="G29" i="18"/>
  <c r="F29" i="18"/>
  <c r="E29" i="18"/>
  <c r="D29" i="18"/>
  <c r="C29" i="18"/>
  <c r="B29" i="18"/>
  <c r="H28" i="18"/>
  <c r="A28" i="18" s="1"/>
  <c r="G28" i="18"/>
  <c r="F28" i="18"/>
  <c r="E28" i="18"/>
  <c r="D28" i="18"/>
  <c r="C28" i="18"/>
  <c r="B28" i="18"/>
  <c r="H27" i="18"/>
  <c r="A27" i="18" s="1"/>
  <c r="G27" i="18"/>
  <c r="F27" i="18"/>
  <c r="E27" i="18"/>
  <c r="D27" i="18"/>
  <c r="C27" i="18"/>
  <c r="B27" i="18"/>
  <c r="H26" i="18"/>
  <c r="A26" i="18" s="1"/>
  <c r="G26" i="18"/>
  <c r="F26" i="18"/>
  <c r="E26" i="18"/>
  <c r="D26" i="18"/>
  <c r="C26" i="18"/>
  <c r="B26" i="18"/>
  <c r="H25" i="18"/>
  <c r="A25" i="18" s="1"/>
  <c r="G25" i="18"/>
  <c r="F25" i="18"/>
  <c r="E25" i="18"/>
  <c r="D25" i="18"/>
  <c r="C25" i="18"/>
  <c r="B25" i="18"/>
  <c r="H24" i="18"/>
  <c r="A24" i="18" s="1"/>
  <c r="G24" i="18"/>
  <c r="F24" i="18"/>
  <c r="E24" i="18"/>
  <c r="D24" i="18"/>
  <c r="C24" i="18"/>
  <c r="B24" i="18"/>
  <c r="H23" i="18"/>
  <c r="A23" i="18" s="1"/>
  <c r="G23" i="18"/>
  <c r="F23" i="18"/>
  <c r="E23" i="18"/>
  <c r="D23" i="18"/>
  <c r="C23" i="18"/>
  <c r="B23" i="18"/>
  <c r="H22" i="18"/>
  <c r="A22" i="18" s="1"/>
  <c r="G22" i="18"/>
  <c r="F22" i="18"/>
  <c r="E22" i="18"/>
  <c r="D22" i="18"/>
  <c r="C22" i="18"/>
  <c r="B22" i="18"/>
  <c r="H21" i="18"/>
  <c r="A21" i="18" s="1"/>
  <c r="G21" i="18"/>
  <c r="F21" i="18"/>
  <c r="E21" i="18"/>
  <c r="D21" i="18"/>
  <c r="C21" i="18"/>
  <c r="B21" i="18"/>
  <c r="H20" i="18"/>
  <c r="A20" i="18" s="1"/>
  <c r="G20" i="18"/>
  <c r="F20" i="18"/>
  <c r="E20" i="18"/>
  <c r="D20" i="18"/>
  <c r="C20" i="18"/>
  <c r="B20" i="18"/>
  <c r="H19" i="18"/>
  <c r="A19" i="18" s="1"/>
  <c r="G19" i="18"/>
  <c r="F19" i="18"/>
  <c r="E19" i="18"/>
  <c r="D19" i="18"/>
  <c r="C19" i="18"/>
  <c r="B19" i="18"/>
  <c r="H18" i="18"/>
  <c r="A18" i="18" s="1"/>
  <c r="G18" i="18"/>
  <c r="F18" i="18"/>
  <c r="E18" i="18"/>
  <c r="D18" i="18"/>
  <c r="C18" i="18"/>
  <c r="B18" i="18"/>
  <c r="H17" i="18"/>
  <c r="A17" i="18" s="1"/>
  <c r="G17" i="18"/>
  <c r="F17" i="18"/>
  <c r="E17" i="18"/>
  <c r="D17" i="18"/>
  <c r="C17" i="18"/>
  <c r="B17" i="18"/>
  <c r="H16" i="18"/>
  <c r="A16" i="18" s="1"/>
  <c r="G16" i="18"/>
  <c r="F16" i="18"/>
  <c r="E16" i="18"/>
  <c r="D16" i="18"/>
  <c r="C16" i="18"/>
  <c r="B16" i="18"/>
  <c r="H15" i="18"/>
  <c r="A15" i="18" s="1"/>
  <c r="G15" i="18"/>
  <c r="F15" i="18"/>
  <c r="E15" i="18"/>
  <c r="D15" i="18"/>
  <c r="C15" i="18"/>
  <c r="B15" i="18"/>
  <c r="H14" i="18"/>
  <c r="A14" i="18" s="1"/>
  <c r="G14" i="18"/>
  <c r="F14" i="18"/>
  <c r="E14" i="18"/>
  <c r="D14" i="18"/>
  <c r="C14" i="18"/>
  <c r="B14" i="18"/>
  <c r="H13" i="18"/>
  <c r="A13" i="18" s="1"/>
  <c r="G13" i="18"/>
  <c r="F13" i="18"/>
  <c r="E13" i="18"/>
  <c r="D13" i="18"/>
  <c r="C13" i="18"/>
  <c r="B13" i="18"/>
  <c r="H12" i="18"/>
  <c r="A12" i="18" s="1"/>
  <c r="G12" i="18"/>
  <c r="F12" i="18"/>
  <c r="E12" i="18"/>
  <c r="D12" i="18"/>
  <c r="C12" i="18"/>
  <c r="B12" i="18"/>
  <c r="H11" i="18"/>
  <c r="A11" i="18" s="1"/>
  <c r="G11" i="18"/>
  <c r="F11" i="18"/>
  <c r="E11" i="18"/>
  <c r="D11" i="18"/>
  <c r="C11" i="18"/>
  <c r="B11" i="18"/>
  <c r="H10" i="18"/>
  <c r="A10" i="18" s="1"/>
  <c r="G10" i="18"/>
  <c r="F10" i="18"/>
  <c r="E10" i="18"/>
  <c r="D10" i="18"/>
  <c r="C10" i="18"/>
  <c r="B10" i="18"/>
  <c r="C7" i="18"/>
  <c r="C5" i="18"/>
  <c r="C4" i="18"/>
  <c r="C3" i="18"/>
  <c r="C2" i="18"/>
  <c r="C1" i="18"/>
  <c r="V10" i="8"/>
  <c r="V11" i="8"/>
  <c r="V12" i="8"/>
  <c r="V13" i="8"/>
  <c r="V14" i="8"/>
  <c r="V15" i="8"/>
  <c r="V16" i="8"/>
  <c r="V17" i="8"/>
  <c r="V18" i="8"/>
  <c r="H159" i="17" l="1"/>
  <c r="A159" i="17" s="1"/>
  <c r="G159" i="17"/>
  <c r="F159" i="17"/>
  <c r="E159" i="17"/>
  <c r="D159" i="17"/>
  <c r="C159" i="17"/>
  <c r="B159" i="17"/>
  <c r="H158" i="17"/>
  <c r="A158" i="17" s="1"/>
  <c r="G158" i="17"/>
  <c r="F158" i="17"/>
  <c r="E158" i="17"/>
  <c r="D158" i="17"/>
  <c r="C158" i="17"/>
  <c r="B158" i="17"/>
  <c r="H157" i="17"/>
  <c r="A157" i="17" s="1"/>
  <c r="G157" i="17"/>
  <c r="F157" i="17"/>
  <c r="E157" i="17"/>
  <c r="D157" i="17"/>
  <c r="C157" i="17"/>
  <c r="B157" i="17"/>
  <c r="H156" i="17"/>
  <c r="A156" i="17" s="1"/>
  <c r="G156" i="17"/>
  <c r="F156" i="17"/>
  <c r="E156" i="17"/>
  <c r="D156" i="17"/>
  <c r="C156" i="17"/>
  <c r="B156" i="17"/>
  <c r="H155" i="17"/>
  <c r="A155" i="17" s="1"/>
  <c r="G155" i="17"/>
  <c r="F155" i="17"/>
  <c r="E155" i="17"/>
  <c r="D155" i="17"/>
  <c r="C155" i="17"/>
  <c r="B155" i="17"/>
  <c r="H154" i="17"/>
  <c r="A154" i="17" s="1"/>
  <c r="G154" i="17"/>
  <c r="F154" i="17"/>
  <c r="E154" i="17"/>
  <c r="D154" i="17"/>
  <c r="C154" i="17"/>
  <c r="B154" i="17"/>
  <c r="H153" i="17"/>
  <c r="A153" i="17" s="1"/>
  <c r="G153" i="17"/>
  <c r="F153" i="17"/>
  <c r="E153" i="17"/>
  <c r="D153" i="17"/>
  <c r="C153" i="17"/>
  <c r="B153" i="17"/>
  <c r="H152" i="17"/>
  <c r="A152" i="17" s="1"/>
  <c r="G152" i="17"/>
  <c r="F152" i="17"/>
  <c r="E152" i="17"/>
  <c r="D152" i="17"/>
  <c r="C152" i="17"/>
  <c r="B152" i="17"/>
  <c r="H151" i="17"/>
  <c r="A151" i="17" s="1"/>
  <c r="G151" i="17"/>
  <c r="F151" i="17"/>
  <c r="E151" i="17"/>
  <c r="D151" i="17"/>
  <c r="C151" i="17"/>
  <c r="B151" i="17"/>
  <c r="H150" i="17"/>
  <c r="A150" i="17" s="1"/>
  <c r="G150" i="17"/>
  <c r="F150" i="17"/>
  <c r="E150" i="17"/>
  <c r="D150" i="17"/>
  <c r="C150" i="17"/>
  <c r="B150" i="17"/>
  <c r="H149" i="17"/>
  <c r="A149" i="17" s="1"/>
  <c r="G149" i="17"/>
  <c r="F149" i="17"/>
  <c r="E149" i="17"/>
  <c r="D149" i="17"/>
  <c r="C149" i="17"/>
  <c r="B149" i="17"/>
  <c r="H148" i="17"/>
  <c r="A148" i="17" s="1"/>
  <c r="G148" i="17"/>
  <c r="F148" i="17"/>
  <c r="E148" i="17"/>
  <c r="D148" i="17"/>
  <c r="C148" i="17"/>
  <c r="B148" i="17"/>
  <c r="H147" i="17"/>
  <c r="A147" i="17" s="1"/>
  <c r="G147" i="17"/>
  <c r="F147" i="17"/>
  <c r="E147" i="17"/>
  <c r="D147" i="17"/>
  <c r="C147" i="17"/>
  <c r="B147" i="17"/>
  <c r="H146" i="17"/>
  <c r="A146" i="17" s="1"/>
  <c r="G146" i="17"/>
  <c r="F146" i="17"/>
  <c r="E146" i="17"/>
  <c r="D146" i="17"/>
  <c r="C146" i="17"/>
  <c r="B146" i="17"/>
  <c r="H145" i="17"/>
  <c r="A145" i="17" s="1"/>
  <c r="G145" i="17"/>
  <c r="F145" i="17"/>
  <c r="E145" i="17"/>
  <c r="D145" i="17"/>
  <c r="C145" i="17"/>
  <c r="B145" i="17"/>
  <c r="H144" i="17"/>
  <c r="A144" i="17" s="1"/>
  <c r="G144" i="17"/>
  <c r="F144" i="17"/>
  <c r="E144" i="17"/>
  <c r="D144" i="17"/>
  <c r="C144" i="17"/>
  <c r="B144" i="17"/>
  <c r="H143" i="17"/>
  <c r="A143" i="17" s="1"/>
  <c r="G143" i="17"/>
  <c r="F143" i="17"/>
  <c r="E143" i="17"/>
  <c r="D143" i="17"/>
  <c r="C143" i="17"/>
  <c r="B143" i="17"/>
  <c r="H142" i="17"/>
  <c r="A142" i="17" s="1"/>
  <c r="G142" i="17"/>
  <c r="F142" i="17"/>
  <c r="E142" i="17"/>
  <c r="D142" i="17"/>
  <c r="C142" i="17"/>
  <c r="B142" i="17"/>
  <c r="H141" i="17"/>
  <c r="A141" i="17" s="1"/>
  <c r="G141" i="17"/>
  <c r="F141" i="17"/>
  <c r="E141" i="17"/>
  <c r="D141" i="17"/>
  <c r="C141" i="17"/>
  <c r="B141" i="17"/>
  <c r="H140" i="17"/>
  <c r="A140" i="17" s="1"/>
  <c r="G140" i="17"/>
  <c r="F140" i="17"/>
  <c r="E140" i="17"/>
  <c r="D140" i="17"/>
  <c r="C140" i="17"/>
  <c r="B140" i="17"/>
  <c r="H139" i="17"/>
  <c r="A139" i="17" s="1"/>
  <c r="G139" i="17"/>
  <c r="F139" i="17"/>
  <c r="E139" i="17"/>
  <c r="D139" i="17"/>
  <c r="C139" i="17"/>
  <c r="B139" i="17"/>
  <c r="H138" i="17"/>
  <c r="A138" i="17" s="1"/>
  <c r="G138" i="17"/>
  <c r="F138" i="17"/>
  <c r="E138" i="17"/>
  <c r="D138" i="17"/>
  <c r="C138" i="17"/>
  <c r="B138" i="17"/>
  <c r="H137" i="17"/>
  <c r="A137" i="17" s="1"/>
  <c r="G137" i="17"/>
  <c r="F137" i="17"/>
  <c r="E137" i="17"/>
  <c r="D137" i="17"/>
  <c r="C137" i="17"/>
  <c r="B137" i="17"/>
  <c r="H136" i="17"/>
  <c r="A136" i="17" s="1"/>
  <c r="G136" i="17"/>
  <c r="F136" i="17"/>
  <c r="E136" i="17"/>
  <c r="D136" i="17"/>
  <c r="C136" i="17"/>
  <c r="B136" i="17"/>
  <c r="H135" i="17"/>
  <c r="A135" i="17" s="1"/>
  <c r="G135" i="17"/>
  <c r="F135" i="17"/>
  <c r="E135" i="17"/>
  <c r="D135" i="17"/>
  <c r="C135" i="17"/>
  <c r="B135" i="17"/>
  <c r="H134" i="17"/>
  <c r="A134" i="17" s="1"/>
  <c r="G134" i="17"/>
  <c r="F134" i="17"/>
  <c r="E134" i="17"/>
  <c r="D134" i="17"/>
  <c r="C134" i="17"/>
  <c r="B134" i="17"/>
  <c r="H133" i="17"/>
  <c r="A133" i="17" s="1"/>
  <c r="G133" i="17"/>
  <c r="F133" i="17"/>
  <c r="E133" i="17"/>
  <c r="D133" i="17"/>
  <c r="C133" i="17"/>
  <c r="B133" i="17"/>
  <c r="H132" i="17"/>
  <c r="A132" i="17" s="1"/>
  <c r="G132" i="17"/>
  <c r="F132" i="17"/>
  <c r="E132" i="17"/>
  <c r="D132" i="17"/>
  <c r="C132" i="17"/>
  <c r="B132" i="17"/>
  <c r="H131" i="17"/>
  <c r="A131" i="17" s="1"/>
  <c r="G131" i="17"/>
  <c r="F131" i="17"/>
  <c r="E131" i="17"/>
  <c r="D131" i="17"/>
  <c r="C131" i="17"/>
  <c r="B131" i="17"/>
  <c r="H130" i="17"/>
  <c r="A130" i="17" s="1"/>
  <c r="G130" i="17"/>
  <c r="F130" i="17"/>
  <c r="E130" i="17"/>
  <c r="D130" i="17"/>
  <c r="C130" i="17"/>
  <c r="B130" i="17"/>
  <c r="H129" i="17"/>
  <c r="A129" i="17" s="1"/>
  <c r="G129" i="17"/>
  <c r="F129" i="17"/>
  <c r="E129" i="17"/>
  <c r="D129" i="17"/>
  <c r="C129" i="17"/>
  <c r="B129" i="17"/>
  <c r="H128" i="17"/>
  <c r="A128" i="17" s="1"/>
  <c r="G128" i="17"/>
  <c r="F128" i="17"/>
  <c r="E128" i="17"/>
  <c r="D128" i="17"/>
  <c r="C128" i="17"/>
  <c r="B128" i="17"/>
  <c r="H127" i="17"/>
  <c r="A127" i="17" s="1"/>
  <c r="G127" i="17"/>
  <c r="F127" i="17"/>
  <c r="E127" i="17"/>
  <c r="D127" i="17"/>
  <c r="C127" i="17"/>
  <c r="B127" i="17"/>
  <c r="H126" i="17"/>
  <c r="A126" i="17" s="1"/>
  <c r="G126" i="17"/>
  <c r="F126" i="17"/>
  <c r="E126" i="17"/>
  <c r="D126" i="17"/>
  <c r="C126" i="17"/>
  <c r="B126" i="17"/>
  <c r="H125" i="17"/>
  <c r="A125" i="17" s="1"/>
  <c r="G125" i="17"/>
  <c r="F125" i="17"/>
  <c r="E125" i="17"/>
  <c r="D125" i="17"/>
  <c r="C125" i="17"/>
  <c r="B125" i="17"/>
  <c r="H124" i="17"/>
  <c r="A124" i="17" s="1"/>
  <c r="G124" i="17"/>
  <c r="F124" i="17"/>
  <c r="E124" i="17"/>
  <c r="D124" i="17"/>
  <c r="C124" i="17"/>
  <c r="B124" i="17"/>
  <c r="H123" i="17"/>
  <c r="A123" i="17" s="1"/>
  <c r="G123" i="17"/>
  <c r="F123" i="17"/>
  <c r="E123" i="17"/>
  <c r="D123" i="17"/>
  <c r="C123" i="17"/>
  <c r="B123" i="17"/>
  <c r="H122" i="17"/>
  <c r="A122" i="17" s="1"/>
  <c r="G122" i="17"/>
  <c r="F122" i="17"/>
  <c r="E122" i="17"/>
  <c r="D122" i="17"/>
  <c r="C122" i="17"/>
  <c r="B122" i="17"/>
  <c r="H121" i="17"/>
  <c r="A121" i="17" s="1"/>
  <c r="G121" i="17"/>
  <c r="F121" i="17"/>
  <c r="E121" i="17"/>
  <c r="D121" i="17"/>
  <c r="C121" i="17"/>
  <c r="B121" i="17"/>
  <c r="H120" i="17"/>
  <c r="A120" i="17" s="1"/>
  <c r="G120" i="17"/>
  <c r="F120" i="17"/>
  <c r="E120" i="17"/>
  <c r="D120" i="17"/>
  <c r="C120" i="17"/>
  <c r="B120" i="17"/>
  <c r="H119" i="17"/>
  <c r="A119" i="17" s="1"/>
  <c r="G119" i="17"/>
  <c r="F119" i="17"/>
  <c r="E119" i="17"/>
  <c r="D119" i="17"/>
  <c r="C119" i="17"/>
  <c r="B119" i="17"/>
  <c r="H118" i="17"/>
  <c r="A118" i="17" s="1"/>
  <c r="G118" i="17"/>
  <c r="F118" i="17"/>
  <c r="E118" i="17"/>
  <c r="D118" i="17"/>
  <c r="C118" i="17"/>
  <c r="B118" i="17"/>
  <c r="H117" i="17"/>
  <c r="A117" i="17" s="1"/>
  <c r="G117" i="17"/>
  <c r="F117" i="17"/>
  <c r="E117" i="17"/>
  <c r="D117" i="17"/>
  <c r="C117" i="17"/>
  <c r="B117" i="17"/>
  <c r="H116" i="17"/>
  <c r="A116" i="17" s="1"/>
  <c r="G116" i="17"/>
  <c r="F116" i="17"/>
  <c r="E116" i="17"/>
  <c r="D116" i="17"/>
  <c r="C116" i="17"/>
  <c r="B116" i="17"/>
  <c r="H115" i="17"/>
  <c r="A115" i="17" s="1"/>
  <c r="G115" i="17"/>
  <c r="F115" i="17"/>
  <c r="E115" i="17"/>
  <c r="D115" i="17"/>
  <c r="C115" i="17"/>
  <c r="B115" i="17"/>
  <c r="H114" i="17"/>
  <c r="A114" i="17" s="1"/>
  <c r="G114" i="17"/>
  <c r="F114" i="17"/>
  <c r="E114" i="17"/>
  <c r="D114" i="17"/>
  <c r="C114" i="17"/>
  <c r="B114" i="17"/>
  <c r="H113" i="17"/>
  <c r="A113" i="17" s="1"/>
  <c r="G113" i="17"/>
  <c r="F113" i="17"/>
  <c r="E113" i="17"/>
  <c r="D113" i="17"/>
  <c r="C113" i="17"/>
  <c r="B113" i="17"/>
  <c r="H112" i="17"/>
  <c r="A112" i="17" s="1"/>
  <c r="G112" i="17"/>
  <c r="F112" i="17"/>
  <c r="E112" i="17"/>
  <c r="D112" i="17"/>
  <c r="C112" i="17"/>
  <c r="B112" i="17"/>
  <c r="H111" i="17"/>
  <c r="A111" i="17" s="1"/>
  <c r="G111" i="17"/>
  <c r="F111" i="17"/>
  <c r="E111" i="17"/>
  <c r="D111" i="17"/>
  <c r="C111" i="17"/>
  <c r="B111" i="17"/>
  <c r="H110" i="17"/>
  <c r="A110" i="17" s="1"/>
  <c r="G110" i="17"/>
  <c r="F110" i="17"/>
  <c r="E110" i="17"/>
  <c r="D110" i="17"/>
  <c r="C110" i="17"/>
  <c r="B110" i="17"/>
  <c r="H109" i="17"/>
  <c r="A109" i="17" s="1"/>
  <c r="G109" i="17"/>
  <c r="F109" i="17"/>
  <c r="E109" i="17"/>
  <c r="D109" i="17"/>
  <c r="C109" i="17"/>
  <c r="B109" i="17"/>
  <c r="H108" i="17"/>
  <c r="A108" i="17" s="1"/>
  <c r="G108" i="17"/>
  <c r="F108" i="17"/>
  <c r="E108" i="17"/>
  <c r="D108" i="17"/>
  <c r="C108" i="17"/>
  <c r="B108" i="17"/>
  <c r="H107" i="17"/>
  <c r="A107" i="17" s="1"/>
  <c r="G107" i="17"/>
  <c r="F107" i="17"/>
  <c r="E107" i="17"/>
  <c r="D107" i="17"/>
  <c r="C107" i="17"/>
  <c r="B107" i="17"/>
  <c r="H106" i="17"/>
  <c r="A106" i="17" s="1"/>
  <c r="G106" i="17"/>
  <c r="F106" i="17"/>
  <c r="E106" i="17"/>
  <c r="D106" i="17"/>
  <c r="C106" i="17"/>
  <c r="B106" i="17"/>
  <c r="H105" i="17"/>
  <c r="A105" i="17" s="1"/>
  <c r="G105" i="17"/>
  <c r="F105" i="17"/>
  <c r="E105" i="17"/>
  <c r="D105" i="17"/>
  <c r="C105" i="17"/>
  <c r="B105" i="17"/>
  <c r="H104" i="17"/>
  <c r="A104" i="17" s="1"/>
  <c r="G104" i="17"/>
  <c r="F104" i="17"/>
  <c r="E104" i="17"/>
  <c r="D104" i="17"/>
  <c r="C104" i="17"/>
  <c r="B104" i="17"/>
  <c r="H103" i="17"/>
  <c r="A103" i="17" s="1"/>
  <c r="G103" i="17"/>
  <c r="F103" i="17"/>
  <c r="E103" i="17"/>
  <c r="D103" i="17"/>
  <c r="C103" i="17"/>
  <c r="B103" i="17"/>
  <c r="H102" i="17"/>
  <c r="A102" i="17" s="1"/>
  <c r="G102" i="17"/>
  <c r="F102" i="17"/>
  <c r="E102" i="17"/>
  <c r="D102" i="17"/>
  <c r="C102" i="17"/>
  <c r="B102" i="17"/>
  <c r="H101" i="17"/>
  <c r="A101" i="17" s="1"/>
  <c r="G101" i="17"/>
  <c r="F101" i="17"/>
  <c r="E101" i="17"/>
  <c r="D101" i="17"/>
  <c r="C101" i="17"/>
  <c r="B101" i="17"/>
  <c r="H100" i="17"/>
  <c r="A100" i="17" s="1"/>
  <c r="G100" i="17"/>
  <c r="F100" i="17"/>
  <c r="E100" i="17"/>
  <c r="D100" i="17"/>
  <c r="C100" i="17"/>
  <c r="B100" i="17"/>
  <c r="H99" i="17"/>
  <c r="A99" i="17" s="1"/>
  <c r="G99" i="17"/>
  <c r="F99" i="17"/>
  <c r="E99" i="17"/>
  <c r="D99" i="17"/>
  <c r="C99" i="17"/>
  <c r="B99" i="17"/>
  <c r="H98" i="17"/>
  <c r="A98" i="17" s="1"/>
  <c r="G98" i="17"/>
  <c r="F98" i="17"/>
  <c r="E98" i="17"/>
  <c r="D98" i="17"/>
  <c r="C98" i="17"/>
  <c r="B98" i="17"/>
  <c r="H97" i="17"/>
  <c r="A97" i="17" s="1"/>
  <c r="G97" i="17"/>
  <c r="F97" i="17"/>
  <c r="E97" i="17"/>
  <c r="D97" i="17"/>
  <c r="C97" i="17"/>
  <c r="B97" i="17"/>
  <c r="H96" i="17"/>
  <c r="A96" i="17" s="1"/>
  <c r="G96" i="17"/>
  <c r="F96" i="17"/>
  <c r="E96" i="17"/>
  <c r="D96" i="17"/>
  <c r="C96" i="17"/>
  <c r="B96" i="17"/>
  <c r="H95" i="17"/>
  <c r="A95" i="17" s="1"/>
  <c r="G95" i="17"/>
  <c r="F95" i="17"/>
  <c r="E95" i="17"/>
  <c r="D95" i="17"/>
  <c r="C95" i="17"/>
  <c r="B95" i="17"/>
  <c r="H94" i="17"/>
  <c r="A94" i="17" s="1"/>
  <c r="G94" i="17"/>
  <c r="F94" i="17"/>
  <c r="E94" i="17"/>
  <c r="D94" i="17"/>
  <c r="C94" i="17"/>
  <c r="B94" i="17"/>
  <c r="H93" i="17"/>
  <c r="A93" i="17" s="1"/>
  <c r="G93" i="17"/>
  <c r="F93" i="17"/>
  <c r="E93" i="17"/>
  <c r="D93" i="17"/>
  <c r="C93" i="17"/>
  <c r="B93" i="17"/>
  <c r="H92" i="17"/>
  <c r="A92" i="17" s="1"/>
  <c r="G92" i="17"/>
  <c r="F92" i="17"/>
  <c r="E92" i="17"/>
  <c r="D92" i="17"/>
  <c r="C92" i="17"/>
  <c r="B92" i="17"/>
  <c r="H91" i="17"/>
  <c r="A91" i="17" s="1"/>
  <c r="G91" i="17"/>
  <c r="F91" i="17"/>
  <c r="E91" i="17"/>
  <c r="D91" i="17"/>
  <c r="C91" i="17"/>
  <c r="B91" i="17"/>
  <c r="H90" i="17"/>
  <c r="A90" i="17" s="1"/>
  <c r="G90" i="17"/>
  <c r="F90" i="17"/>
  <c r="E90" i="17"/>
  <c r="D90" i="17"/>
  <c r="C90" i="17"/>
  <c r="B90" i="17"/>
  <c r="H89" i="17"/>
  <c r="A89" i="17" s="1"/>
  <c r="G89" i="17"/>
  <c r="F89" i="17"/>
  <c r="E89" i="17"/>
  <c r="D89" i="17"/>
  <c r="C89" i="17"/>
  <c r="B89" i="17"/>
  <c r="H88" i="17"/>
  <c r="A88" i="17" s="1"/>
  <c r="G88" i="17"/>
  <c r="F88" i="17"/>
  <c r="E88" i="17"/>
  <c r="D88" i="17"/>
  <c r="C88" i="17"/>
  <c r="B88" i="17"/>
  <c r="H87" i="17"/>
  <c r="A87" i="17" s="1"/>
  <c r="G87" i="17"/>
  <c r="F87" i="17"/>
  <c r="E87" i="17"/>
  <c r="D87" i="17"/>
  <c r="C87" i="17"/>
  <c r="B87" i="17"/>
  <c r="H86" i="17"/>
  <c r="A86" i="17" s="1"/>
  <c r="G86" i="17"/>
  <c r="F86" i="17"/>
  <c r="E86" i="17"/>
  <c r="D86" i="17"/>
  <c r="C86" i="17"/>
  <c r="B86" i="17"/>
  <c r="H85" i="17"/>
  <c r="A85" i="17" s="1"/>
  <c r="G85" i="17"/>
  <c r="F85" i="17"/>
  <c r="E85" i="17"/>
  <c r="D85" i="17"/>
  <c r="C85" i="17"/>
  <c r="B85" i="17"/>
  <c r="H84" i="17"/>
  <c r="A84" i="17" s="1"/>
  <c r="G84" i="17"/>
  <c r="F84" i="17"/>
  <c r="E84" i="17"/>
  <c r="D84" i="17"/>
  <c r="C84" i="17"/>
  <c r="B84" i="17"/>
  <c r="H83" i="17"/>
  <c r="A83" i="17" s="1"/>
  <c r="G83" i="17"/>
  <c r="F83" i="17"/>
  <c r="E83" i="17"/>
  <c r="D83" i="17"/>
  <c r="C83" i="17"/>
  <c r="B83" i="17"/>
  <c r="H82" i="17"/>
  <c r="A82" i="17" s="1"/>
  <c r="G82" i="17"/>
  <c r="F82" i="17"/>
  <c r="E82" i="17"/>
  <c r="D82" i="17"/>
  <c r="C82" i="17"/>
  <c r="B82" i="17"/>
  <c r="H81" i="17"/>
  <c r="A81" i="17" s="1"/>
  <c r="G81" i="17"/>
  <c r="F81" i="17"/>
  <c r="E81" i="17"/>
  <c r="D81" i="17"/>
  <c r="C81" i="17"/>
  <c r="B81" i="17"/>
  <c r="H80" i="17"/>
  <c r="A80" i="17" s="1"/>
  <c r="G80" i="17"/>
  <c r="F80" i="17"/>
  <c r="E80" i="17"/>
  <c r="D80" i="17"/>
  <c r="C80" i="17"/>
  <c r="B80" i="17"/>
  <c r="H79" i="17"/>
  <c r="A79" i="17" s="1"/>
  <c r="G79" i="17"/>
  <c r="F79" i="17"/>
  <c r="E79" i="17"/>
  <c r="D79" i="17"/>
  <c r="C79" i="17"/>
  <c r="B79" i="17"/>
  <c r="H78" i="17"/>
  <c r="A78" i="17" s="1"/>
  <c r="G78" i="17"/>
  <c r="F78" i="17"/>
  <c r="E78" i="17"/>
  <c r="D78" i="17"/>
  <c r="C78" i="17"/>
  <c r="B78" i="17"/>
  <c r="H77" i="17"/>
  <c r="A77" i="17" s="1"/>
  <c r="G77" i="17"/>
  <c r="F77" i="17"/>
  <c r="E77" i="17"/>
  <c r="D77" i="17"/>
  <c r="C77" i="17"/>
  <c r="B77" i="17"/>
  <c r="H76" i="17"/>
  <c r="A76" i="17" s="1"/>
  <c r="G76" i="17"/>
  <c r="F76" i="17"/>
  <c r="E76" i="17"/>
  <c r="D76" i="17"/>
  <c r="C76" i="17"/>
  <c r="B76" i="17"/>
  <c r="H75" i="17"/>
  <c r="A75" i="17" s="1"/>
  <c r="G75" i="17"/>
  <c r="F75" i="17"/>
  <c r="E75" i="17"/>
  <c r="D75" i="17"/>
  <c r="C75" i="17"/>
  <c r="B75" i="17"/>
  <c r="H74" i="17"/>
  <c r="G74" i="17"/>
  <c r="F74" i="17"/>
  <c r="E74" i="17"/>
  <c r="D74" i="17"/>
  <c r="C74" i="17"/>
  <c r="B74" i="17"/>
  <c r="A74" i="17"/>
  <c r="H73" i="17"/>
  <c r="G73" i="17"/>
  <c r="F73" i="17"/>
  <c r="E73" i="17"/>
  <c r="D73" i="17"/>
  <c r="C73" i="17"/>
  <c r="B73" i="17"/>
  <c r="A73" i="17"/>
  <c r="H72" i="17"/>
  <c r="G72" i="17"/>
  <c r="F72" i="17"/>
  <c r="E72" i="17"/>
  <c r="D72" i="17"/>
  <c r="C72" i="17"/>
  <c r="B72" i="17"/>
  <c r="A72" i="17"/>
  <c r="H71" i="17"/>
  <c r="A71" i="17" s="1"/>
  <c r="G71" i="17"/>
  <c r="F71" i="17"/>
  <c r="E71" i="17"/>
  <c r="D71" i="17"/>
  <c r="C71" i="17"/>
  <c r="B71" i="17"/>
  <c r="H70" i="17"/>
  <c r="A70" i="17" s="1"/>
  <c r="G70" i="17"/>
  <c r="F70" i="17"/>
  <c r="E70" i="17"/>
  <c r="D70" i="17"/>
  <c r="C70" i="17"/>
  <c r="B70" i="17"/>
  <c r="H69" i="17"/>
  <c r="A69" i="17" s="1"/>
  <c r="G69" i="17"/>
  <c r="F69" i="17"/>
  <c r="E69" i="17"/>
  <c r="D69" i="17"/>
  <c r="C69" i="17"/>
  <c r="B69" i="17"/>
  <c r="H68" i="17"/>
  <c r="A68" i="17" s="1"/>
  <c r="G68" i="17"/>
  <c r="F68" i="17"/>
  <c r="E68" i="17"/>
  <c r="D68" i="17"/>
  <c r="C68" i="17"/>
  <c r="B68" i="17"/>
  <c r="H67" i="17"/>
  <c r="A67" i="17" s="1"/>
  <c r="G67" i="17"/>
  <c r="F67" i="17"/>
  <c r="E67" i="17"/>
  <c r="D67" i="17"/>
  <c r="C67" i="17"/>
  <c r="B67" i="17"/>
  <c r="H66" i="17"/>
  <c r="A66" i="17" s="1"/>
  <c r="G66" i="17"/>
  <c r="F66" i="17"/>
  <c r="E66" i="17"/>
  <c r="D66" i="17"/>
  <c r="C66" i="17"/>
  <c r="B66" i="17"/>
  <c r="H65" i="17"/>
  <c r="A65" i="17" s="1"/>
  <c r="G65" i="17"/>
  <c r="F65" i="17"/>
  <c r="E65" i="17"/>
  <c r="D65" i="17"/>
  <c r="C65" i="17"/>
  <c r="B65" i="17"/>
  <c r="H64" i="17"/>
  <c r="A64" i="17" s="1"/>
  <c r="G64" i="17"/>
  <c r="F64" i="17"/>
  <c r="E64" i="17"/>
  <c r="D64" i="17"/>
  <c r="C64" i="17"/>
  <c r="B64" i="17"/>
  <c r="H63" i="17"/>
  <c r="A63" i="17" s="1"/>
  <c r="G63" i="17"/>
  <c r="F63" i="17"/>
  <c r="E63" i="17"/>
  <c r="D63" i="17"/>
  <c r="C63" i="17"/>
  <c r="B63" i="17"/>
  <c r="H62" i="17"/>
  <c r="A62" i="17" s="1"/>
  <c r="G62" i="17"/>
  <c r="F62" i="17"/>
  <c r="E62" i="17"/>
  <c r="D62" i="17"/>
  <c r="C62" i="17"/>
  <c r="B62" i="17"/>
  <c r="H61" i="17"/>
  <c r="A61" i="17" s="1"/>
  <c r="G61" i="17"/>
  <c r="F61" i="17"/>
  <c r="E61" i="17"/>
  <c r="D61" i="17"/>
  <c r="C61" i="17"/>
  <c r="B61" i="17"/>
  <c r="H60" i="17"/>
  <c r="A60" i="17" s="1"/>
  <c r="G60" i="17"/>
  <c r="F60" i="17"/>
  <c r="E60" i="17"/>
  <c r="D60" i="17"/>
  <c r="C60" i="17"/>
  <c r="B60" i="17"/>
  <c r="H59" i="17"/>
  <c r="A59" i="17" s="1"/>
  <c r="G59" i="17"/>
  <c r="F59" i="17"/>
  <c r="E59" i="17"/>
  <c r="D59" i="17"/>
  <c r="C59" i="17"/>
  <c r="B59" i="17"/>
  <c r="H58" i="17"/>
  <c r="A58" i="17" s="1"/>
  <c r="G58" i="17"/>
  <c r="F58" i="17"/>
  <c r="E58" i="17"/>
  <c r="D58" i="17"/>
  <c r="C58" i="17"/>
  <c r="B58" i="17"/>
  <c r="H57" i="17"/>
  <c r="A57" i="17" s="1"/>
  <c r="G57" i="17"/>
  <c r="F57" i="17"/>
  <c r="E57" i="17"/>
  <c r="D57" i="17"/>
  <c r="C57" i="17"/>
  <c r="B57" i="17"/>
  <c r="H56" i="17"/>
  <c r="A56" i="17" s="1"/>
  <c r="G56" i="17"/>
  <c r="F56" i="17"/>
  <c r="E56" i="17"/>
  <c r="D56" i="17"/>
  <c r="C56" i="17"/>
  <c r="B56" i="17"/>
  <c r="H55" i="17"/>
  <c r="A55" i="17" s="1"/>
  <c r="G55" i="17"/>
  <c r="F55" i="17"/>
  <c r="E55" i="17"/>
  <c r="D55" i="17"/>
  <c r="C55" i="17"/>
  <c r="B55" i="17"/>
  <c r="H54" i="17"/>
  <c r="A54" i="17" s="1"/>
  <c r="G54" i="17"/>
  <c r="F54" i="17"/>
  <c r="E54" i="17"/>
  <c r="D54" i="17"/>
  <c r="C54" i="17"/>
  <c r="B54" i="17"/>
  <c r="H53" i="17"/>
  <c r="A53" i="17" s="1"/>
  <c r="G53" i="17"/>
  <c r="F53" i="17"/>
  <c r="E53" i="17"/>
  <c r="D53" i="17"/>
  <c r="C53" i="17"/>
  <c r="B53" i="17"/>
  <c r="H52" i="17"/>
  <c r="A52" i="17" s="1"/>
  <c r="G52" i="17"/>
  <c r="F52" i="17"/>
  <c r="E52" i="17"/>
  <c r="D52" i="17"/>
  <c r="C52" i="17"/>
  <c r="B52" i="17"/>
  <c r="H51" i="17"/>
  <c r="A51" i="17" s="1"/>
  <c r="G51" i="17"/>
  <c r="F51" i="17"/>
  <c r="E51" i="17"/>
  <c r="D51" i="17"/>
  <c r="C51" i="17"/>
  <c r="B51" i="17"/>
  <c r="H50" i="17"/>
  <c r="A50" i="17" s="1"/>
  <c r="G50" i="17"/>
  <c r="F50" i="17"/>
  <c r="E50" i="17"/>
  <c r="D50" i="17"/>
  <c r="C50" i="17"/>
  <c r="B50" i="17"/>
  <c r="H49" i="17"/>
  <c r="A49" i="17" s="1"/>
  <c r="G49" i="17"/>
  <c r="F49" i="17"/>
  <c r="E49" i="17"/>
  <c r="D49" i="17"/>
  <c r="C49" i="17"/>
  <c r="B49" i="17"/>
  <c r="H48" i="17"/>
  <c r="A48" i="17" s="1"/>
  <c r="G48" i="17"/>
  <c r="F48" i="17"/>
  <c r="E48" i="17"/>
  <c r="D48" i="17"/>
  <c r="C48" i="17"/>
  <c r="B48" i="17"/>
  <c r="H47" i="17"/>
  <c r="A47" i="17" s="1"/>
  <c r="G47" i="17"/>
  <c r="F47" i="17"/>
  <c r="E47" i="17"/>
  <c r="D47" i="17"/>
  <c r="C47" i="17"/>
  <c r="B47" i="17"/>
  <c r="H46" i="17"/>
  <c r="A46" i="17" s="1"/>
  <c r="G46" i="17"/>
  <c r="F46" i="17"/>
  <c r="E46" i="17"/>
  <c r="D46" i="17"/>
  <c r="C46" i="17"/>
  <c r="B46" i="17"/>
  <c r="H45" i="17"/>
  <c r="A45" i="17" s="1"/>
  <c r="G45" i="17"/>
  <c r="F45" i="17"/>
  <c r="E45" i="17"/>
  <c r="D45" i="17"/>
  <c r="C45" i="17"/>
  <c r="B45" i="17"/>
  <c r="H44" i="17"/>
  <c r="A44" i="17" s="1"/>
  <c r="G44" i="17"/>
  <c r="F44" i="17"/>
  <c r="E44" i="17"/>
  <c r="D44" i="17"/>
  <c r="C44" i="17"/>
  <c r="B44" i="17"/>
  <c r="H43" i="17"/>
  <c r="A43" i="17" s="1"/>
  <c r="G43" i="17"/>
  <c r="F43" i="17"/>
  <c r="E43" i="17"/>
  <c r="D43" i="17"/>
  <c r="C43" i="17"/>
  <c r="B43" i="17"/>
  <c r="H42" i="17"/>
  <c r="A42" i="17" s="1"/>
  <c r="G42" i="17"/>
  <c r="F42" i="17"/>
  <c r="E42" i="17"/>
  <c r="D42" i="17"/>
  <c r="C42" i="17"/>
  <c r="B42" i="17"/>
  <c r="H41" i="17"/>
  <c r="A41" i="17" s="1"/>
  <c r="G41" i="17"/>
  <c r="F41" i="17"/>
  <c r="E41" i="17"/>
  <c r="D41" i="17"/>
  <c r="C41" i="17"/>
  <c r="B41" i="17"/>
  <c r="H40" i="17"/>
  <c r="A40" i="17" s="1"/>
  <c r="G40" i="17"/>
  <c r="F40" i="17"/>
  <c r="E40" i="17"/>
  <c r="D40" i="17"/>
  <c r="C40" i="17"/>
  <c r="B40" i="17"/>
  <c r="H39" i="17"/>
  <c r="A39" i="17" s="1"/>
  <c r="G39" i="17"/>
  <c r="F39" i="17"/>
  <c r="E39" i="17"/>
  <c r="D39" i="17"/>
  <c r="C39" i="17"/>
  <c r="B39" i="17"/>
  <c r="H38" i="17"/>
  <c r="A38" i="17" s="1"/>
  <c r="G38" i="17"/>
  <c r="F38" i="17"/>
  <c r="E38" i="17"/>
  <c r="D38" i="17"/>
  <c r="C38" i="17"/>
  <c r="B38" i="17"/>
  <c r="H37" i="17"/>
  <c r="A37" i="17" s="1"/>
  <c r="G37" i="17"/>
  <c r="F37" i="17"/>
  <c r="E37" i="17"/>
  <c r="D37" i="17"/>
  <c r="C37" i="17"/>
  <c r="B37" i="17"/>
  <c r="H36" i="17"/>
  <c r="A36" i="17" s="1"/>
  <c r="G36" i="17"/>
  <c r="F36" i="17"/>
  <c r="E36" i="17"/>
  <c r="D36" i="17"/>
  <c r="C36" i="17"/>
  <c r="B36" i="17"/>
  <c r="H35" i="17"/>
  <c r="A35" i="17" s="1"/>
  <c r="G35" i="17"/>
  <c r="F35" i="17"/>
  <c r="E35" i="17"/>
  <c r="D35" i="17"/>
  <c r="C35" i="17"/>
  <c r="B35" i="17"/>
  <c r="H34" i="17"/>
  <c r="A34" i="17" s="1"/>
  <c r="G34" i="17"/>
  <c r="F34" i="17"/>
  <c r="E34" i="17"/>
  <c r="D34" i="17"/>
  <c r="C34" i="17"/>
  <c r="B34" i="17"/>
  <c r="H33" i="17"/>
  <c r="A33" i="17" s="1"/>
  <c r="G33" i="17"/>
  <c r="F33" i="17"/>
  <c r="E33" i="17"/>
  <c r="D33" i="17"/>
  <c r="C33" i="17"/>
  <c r="B33" i="17"/>
  <c r="H32" i="17"/>
  <c r="A32" i="17" s="1"/>
  <c r="G32" i="17"/>
  <c r="F32" i="17"/>
  <c r="E32" i="17"/>
  <c r="D32" i="17"/>
  <c r="C32" i="17"/>
  <c r="B32" i="17"/>
  <c r="H31" i="17"/>
  <c r="A31" i="17" s="1"/>
  <c r="G31" i="17"/>
  <c r="F31" i="17"/>
  <c r="E31" i="17"/>
  <c r="D31" i="17"/>
  <c r="C31" i="17"/>
  <c r="B31" i="17"/>
  <c r="H30" i="17"/>
  <c r="A30" i="17" s="1"/>
  <c r="G30" i="17"/>
  <c r="F30" i="17"/>
  <c r="E30" i="17"/>
  <c r="D30" i="17"/>
  <c r="C30" i="17"/>
  <c r="B30" i="17"/>
  <c r="H29" i="17"/>
  <c r="A29" i="17" s="1"/>
  <c r="G29" i="17"/>
  <c r="F29" i="17"/>
  <c r="E29" i="17"/>
  <c r="D29" i="17"/>
  <c r="C29" i="17"/>
  <c r="B29" i="17"/>
  <c r="H28" i="17"/>
  <c r="A28" i="17" s="1"/>
  <c r="G28" i="17"/>
  <c r="F28" i="17"/>
  <c r="E28" i="17"/>
  <c r="D28" i="17"/>
  <c r="C28" i="17"/>
  <c r="B28" i="17"/>
  <c r="H27" i="17"/>
  <c r="A27" i="17" s="1"/>
  <c r="G27" i="17"/>
  <c r="F27" i="17"/>
  <c r="E27" i="17"/>
  <c r="D27" i="17"/>
  <c r="C27" i="17"/>
  <c r="B27" i="17"/>
  <c r="H26" i="17"/>
  <c r="A26" i="17" s="1"/>
  <c r="G26" i="17"/>
  <c r="F26" i="17"/>
  <c r="E26" i="17"/>
  <c r="D26" i="17"/>
  <c r="C26" i="17"/>
  <c r="B26" i="17"/>
  <c r="H25" i="17"/>
  <c r="A25" i="17" s="1"/>
  <c r="G25" i="17"/>
  <c r="F25" i="17"/>
  <c r="E25" i="17"/>
  <c r="D25" i="17"/>
  <c r="C25" i="17"/>
  <c r="B25" i="17"/>
  <c r="H24" i="17"/>
  <c r="A24" i="17" s="1"/>
  <c r="G24" i="17"/>
  <c r="F24" i="17"/>
  <c r="E24" i="17"/>
  <c r="D24" i="17"/>
  <c r="C24" i="17"/>
  <c r="B24" i="17"/>
  <c r="H23" i="17"/>
  <c r="A23" i="17" s="1"/>
  <c r="G23" i="17"/>
  <c r="F23" i="17"/>
  <c r="E23" i="17"/>
  <c r="D23" i="17"/>
  <c r="C23" i="17"/>
  <c r="B23" i="17"/>
  <c r="H22" i="17"/>
  <c r="A22" i="17" s="1"/>
  <c r="G22" i="17"/>
  <c r="F22" i="17"/>
  <c r="E22" i="17"/>
  <c r="D22" i="17"/>
  <c r="C22" i="17"/>
  <c r="B22" i="17"/>
  <c r="H21" i="17"/>
  <c r="A21" i="17" s="1"/>
  <c r="G21" i="17"/>
  <c r="F21" i="17"/>
  <c r="E21" i="17"/>
  <c r="D21" i="17"/>
  <c r="C21" i="17"/>
  <c r="B21" i="17"/>
  <c r="H20" i="17"/>
  <c r="A20" i="17" s="1"/>
  <c r="G20" i="17"/>
  <c r="F20" i="17"/>
  <c r="E20" i="17"/>
  <c r="D20" i="17"/>
  <c r="C20" i="17"/>
  <c r="B20" i="17"/>
  <c r="H19" i="17"/>
  <c r="A19" i="17" s="1"/>
  <c r="G19" i="17"/>
  <c r="F19" i="17"/>
  <c r="E19" i="17"/>
  <c r="D19" i="17"/>
  <c r="C19" i="17"/>
  <c r="B19" i="17"/>
  <c r="H18" i="17"/>
  <c r="A18" i="17" s="1"/>
  <c r="G18" i="17"/>
  <c r="F18" i="17"/>
  <c r="E18" i="17"/>
  <c r="D18" i="17"/>
  <c r="C18" i="17"/>
  <c r="B18" i="17"/>
  <c r="H17" i="17"/>
  <c r="A17" i="17" s="1"/>
  <c r="G17" i="17"/>
  <c r="F17" i="17"/>
  <c r="E17" i="17"/>
  <c r="D17" i="17"/>
  <c r="C17" i="17"/>
  <c r="B17" i="17"/>
  <c r="H16" i="17"/>
  <c r="A16" i="17" s="1"/>
  <c r="G16" i="17"/>
  <c r="F16" i="17"/>
  <c r="E16" i="17"/>
  <c r="D16" i="17"/>
  <c r="C16" i="17"/>
  <c r="B16" i="17"/>
  <c r="H15" i="17"/>
  <c r="A15" i="17" s="1"/>
  <c r="G15" i="17"/>
  <c r="F15" i="17"/>
  <c r="E15" i="17"/>
  <c r="D15" i="17"/>
  <c r="C15" i="17"/>
  <c r="B15" i="17"/>
  <c r="H14" i="17"/>
  <c r="A14" i="17" s="1"/>
  <c r="G14" i="17"/>
  <c r="F14" i="17"/>
  <c r="E14" i="17"/>
  <c r="D14" i="17"/>
  <c r="C14" i="17"/>
  <c r="B14" i="17"/>
  <c r="H13" i="17"/>
  <c r="A13" i="17" s="1"/>
  <c r="G13" i="17"/>
  <c r="F13" i="17"/>
  <c r="E13" i="17"/>
  <c r="D13" i="17"/>
  <c r="C13" i="17"/>
  <c r="B13" i="17"/>
  <c r="H12" i="17"/>
  <c r="A12" i="17" s="1"/>
  <c r="G12" i="17"/>
  <c r="F12" i="17"/>
  <c r="E12" i="17"/>
  <c r="D12" i="17"/>
  <c r="C12" i="17"/>
  <c r="B12" i="17"/>
  <c r="H11" i="17"/>
  <c r="A11" i="17" s="1"/>
  <c r="G11" i="17"/>
  <c r="F11" i="17"/>
  <c r="E11" i="17"/>
  <c r="D11" i="17"/>
  <c r="C11" i="17"/>
  <c r="B11" i="17"/>
  <c r="H10" i="17"/>
  <c r="A10" i="17" s="1"/>
  <c r="G10" i="17"/>
  <c r="F10" i="17"/>
  <c r="E10" i="17"/>
  <c r="D10" i="17"/>
  <c r="C10" i="17"/>
  <c r="B10" i="17"/>
  <c r="C7" i="17"/>
  <c r="C5" i="17"/>
  <c r="C4" i="17"/>
  <c r="C3" i="17"/>
  <c r="C2" i="17"/>
  <c r="C1" i="17"/>
  <c r="H159" i="16"/>
  <c r="A159" i="16" s="1"/>
  <c r="G159" i="16"/>
  <c r="F159" i="16"/>
  <c r="E159" i="16"/>
  <c r="D159" i="16"/>
  <c r="C159" i="16"/>
  <c r="B159" i="16"/>
  <c r="H158" i="16"/>
  <c r="A158" i="16" s="1"/>
  <c r="G158" i="16"/>
  <c r="F158" i="16"/>
  <c r="E158" i="16"/>
  <c r="D158" i="16"/>
  <c r="C158" i="16"/>
  <c r="B158" i="16"/>
  <c r="H157" i="16"/>
  <c r="A157" i="16" s="1"/>
  <c r="G157" i="16"/>
  <c r="F157" i="16"/>
  <c r="E157" i="16"/>
  <c r="D157" i="16"/>
  <c r="C157" i="16"/>
  <c r="B157" i="16"/>
  <c r="H156" i="16"/>
  <c r="A156" i="16" s="1"/>
  <c r="G156" i="16"/>
  <c r="F156" i="16"/>
  <c r="E156" i="16"/>
  <c r="D156" i="16"/>
  <c r="C156" i="16"/>
  <c r="B156" i="16"/>
  <c r="H155" i="16"/>
  <c r="A155" i="16" s="1"/>
  <c r="G155" i="16"/>
  <c r="F155" i="16"/>
  <c r="E155" i="16"/>
  <c r="D155" i="16"/>
  <c r="C155" i="16"/>
  <c r="B155" i="16"/>
  <c r="H154" i="16"/>
  <c r="A154" i="16" s="1"/>
  <c r="G154" i="16"/>
  <c r="F154" i="16"/>
  <c r="E154" i="16"/>
  <c r="D154" i="16"/>
  <c r="C154" i="16"/>
  <c r="B154" i="16"/>
  <c r="H153" i="16"/>
  <c r="A153" i="16" s="1"/>
  <c r="G153" i="16"/>
  <c r="F153" i="16"/>
  <c r="E153" i="16"/>
  <c r="D153" i="16"/>
  <c r="C153" i="16"/>
  <c r="B153" i="16"/>
  <c r="H152" i="16"/>
  <c r="A152" i="16" s="1"/>
  <c r="G152" i="16"/>
  <c r="F152" i="16"/>
  <c r="E152" i="16"/>
  <c r="D152" i="16"/>
  <c r="C152" i="16"/>
  <c r="B152" i="16"/>
  <c r="H151" i="16"/>
  <c r="A151" i="16" s="1"/>
  <c r="G151" i="16"/>
  <c r="F151" i="16"/>
  <c r="E151" i="16"/>
  <c r="D151" i="16"/>
  <c r="C151" i="16"/>
  <c r="B151" i="16"/>
  <c r="H150" i="16"/>
  <c r="A150" i="16" s="1"/>
  <c r="G150" i="16"/>
  <c r="F150" i="16"/>
  <c r="E150" i="16"/>
  <c r="D150" i="16"/>
  <c r="C150" i="16"/>
  <c r="B150" i="16"/>
  <c r="H149" i="16"/>
  <c r="A149" i="16" s="1"/>
  <c r="G149" i="16"/>
  <c r="F149" i="16"/>
  <c r="E149" i="16"/>
  <c r="D149" i="16"/>
  <c r="C149" i="16"/>
  <c r="B149" i="16"/>
  <c r="H148" i="16"/>
  <c r="A148" i="16" s="1"/>
  <c r="G148" i="16"/>
  <c r="F148" i="16"/>
  <c r="E148" i="16"/>
  <c r="D148" i="16"/>
  <c r="C148" i="16"/>
  <c r="B148" i="16"/>
  <c r="H147" i="16"/>
  <c r="A147" i="16" s="1"/>
  <c r="G147" i="16"/>
  <c r="F147" i="16"/>
  <c r="E147" i="16"/>
  <c r="D147" i="16"/>
  <c r="C147" i="16"/>
  <c r="B147" i="16"/>
  <c r="H146" i="16"/>
  <c r="A146" i="16" s="1"/>
  <c r="G146" i="16"/>
  <c r="F146" i="16"/>
  <c r="E146" i="16"/>
  <c r="D146" i="16"/>
  <c r="C146" i="16"/>
  <c r="B146" i="16"/>
  <c r="H145" i="16"/>
  <c r="A145" i="16" s="1"/>
  <c r="G145" i="16"/>
  <c r="F145" i="16"/>
  <c r="E145" i="16"/>
  <c r="D145" i="16"/>
  <c r="C145" i="16"/>
  <c r="B145" i="16"/>
  <c r="H144" i="16"/>
  <c r="A144" i="16" s="1"/>
  <c r="G144" i="16"/>
  <c r="F144" i="16"/>
  <c r="E144" i="16"/>
  <c r="D144" i="16"/>
  <c r="C144" i="16"/>
  <c r="B144" i="16"/>
  <c r="H143" i="16"/>
  <c r="A143" i="16" s="1"/>
  <c r="G143" i="16"/>
  <c r="F143" i="16"/>
  <c r="E143" i="16"/>
  <c r="D143" i="16"/>
  <c r="C143" i="16"/>
  <c r="B143" i="16"/>
  <c r="H142" i="16"/>
  <c r="A142" i="16" s="1"/>
  <c r="G142" i="16"/>
  <c r="F142" i="16"/>
  <c r="E142" i="16"/>
  <c r="D142" i="16"/>
  <c r="C142" i="16"/>
  <c r="B142" i="16"/>
  <c r="H141" i="16"/>
  <c r="A141" i="16" s="1"/>
  <c r="G141" i="16"/>
  <c r="F141" i="16"/>
  <c r="E141" i="16"/>
  <c r="D141" i="16"/>
  <c r="C141" i="16"/>
  <c r="B141" i="16"/>
  <c r="H140" i="16"/>
  <c r="A140" i="16" s="1"/>
  <c r="G140" i="16"/>
  <c r="F140" i="16"/>
  <c r="E140" i="16"/>
  <c r="D140" i="16"/>
  <c r="C140" i="16"/>
  <c r="B140" i="16"/>
  <c r="H139" i="16"/>
  <c r="A139" i="16" s="1"/>
  <c r="G139" i="16"/>
  <c r="F139" i="16"/>
  <c r="E139" i="16"/>
  <c r="D139" i="16"/>
  <c r="C139" i="16"/>
  <c r="B139" i="16"/>
  <c r="H138" i="16"/>
  <c r="A138" i="16" s="1"/>
  <c r="G138" i="16"/>
  <c r="F138" i="16"/>
  <c r="E138" i="16"/>
  <c r="D138" i="16"/>
  <c r="C138" i="16"/>
  <c r="B138" i="16"/>
  <c r="H137" i="16"/>
  <c r="A137" i="16" s="1"/>
  <c r="G137" i="16"/>
  <c r="F137" i="16"/>
  <c r="E137" i="16"/>
  <c r="D137" i="16"/>
  <c r="C137" i="16"/>
  <c r="B137" i="16"/>
  <c r="H136" i="16"/>
  <c r="A136" i="16" s="1"/>
  <c r="G136" i="16"/>
  <c r="F136" i="16"/>
  <c r="E136" i="16"/>
  <c r="D136" i="16"/>
  <c r="C136" i="16"/>
  <c r="B136" i="16"/>
  <c r="H135" i="16"/>
  <c r="A135" i="16" s="1"/>
  <c r="G135" i="16"/>
  <c r="F135" i="16"/>
  <c r="E135" i="16"/>
  <c r="D135" i="16"/>
  <c r="C135" i="16"/>
  <c r="B135" i="16"/>
  <c r="H134" i="16"/>
  <c r="A134" i="16" s="1"/>
  <c r="G134" i="16"/>
  <c r="F134" i="16"/>
  <c r="E134" i="16"/>
  <c r="D134" i="16"/>
  <c r="C134" i="16"/>
  <c r="B134" i="16"/>
  <c r="H133" i="16"/>
  <c r="A133" i="16" s="1"/>
  <c r="G133" i="16"/>
  <c r="F133" i="16"/>
  <c r="E133" i="16"/>
  <c r="D133" i="16"/>
  <c r="C133" i="16"/>
  <c r="B133" i="16"/>
  <c r="H132" i="16"/>
  <c r="A132" i="16" s="1"/>
  <c r="G132" i="16"/>
  <c r="F132" i="16"/>
  <c r="E132" i="16"/>
  <c r="D132" i="16"/>
  <c r="C132" i="16"/>
  <c r="B132" i="16"/>
  <c r="H131" i="16"/>
  <c r="A131" i="16" s="1"/>
  <c r="G131" i="16"/>
  <c r="F131" i="16"/>
  <c r="E131" i="16"/>
  <c r="D131" i="16"/>
  <c r="C131" i="16"/>
  <c r="B131" i="16"/>
  <c r="H130" i="16"/>
  <c r="A130" i="16" s="1"/>
  <c r="G130" i="16"/>
  <c r="F130" i="16"/>
  <c r="E130" i="16"/>
  <c r="D130" i="16"/>
  <c r="C130" i="16"/>
  <c r="B130" i="16"/>
  <c r="H129" i="16"/>
  <c r="A129" i="16" s="1"/>
  <c r="G129" i="16"/>
  <c r="F129" i="16"/>
  <c r="E129" i="16"/>
  <c r="D129" i="16"/>
  <c r="C129" i="16"/>
  <c r="B129" i="16"/>
  <c r="H128" i="16"/>
  <c r="A128" i="16" s="1"/>
  <c r="G128" i="16"/>
  <c r="F128" i="16"/>
  <c r="E128" i="16"/>
  <c r="D128" i="16"/>
  <c r="C128" i="16"/>
  <c r="B128" i="16"/>
  <c r="H127" i="16"/>
  <c r="A127" i="16" s="1"/>
  <c r="G127" i="16"/>
  <c r="F127" i="16"/>
  <c r="E127" i="16"/>
  <c r="D127" i="16"/>
  <c r="C127" i="16"/>
  <c r="B127" i="16"/>
  <c r="H126" i="16"/>
  <c r="A126" i="16" s="1"/>
  <c r="G126" i="16"/>
  <c r="F126" i="16"/>
  <c r="E126" i="16"/>
  <c r="D126" i="16"/>
  <c r="C126" i="16"/>
  <c r="B126" i="16"/>
  <c r="H125" i="16"/>
  <c r="A125" i="16" s="1"/>
  <c r="G125" i="16"/>
  <c r="F125" i="16"/>
  <c r="E125" i="16"/>
  <c r="D125" i="16"/>
  <c r="C125" i="16"/>
  <c r="B125" i="16"/>
  <c r="H124" i="16"/>
  <c r="A124" i="16" s="1"/>
  <c r="G124" i="16"/>
  <c r="F124" i="16"/>
  <c r="E124" i="16"/>
  <c r="D124" i="16"/>
  <c r="C124" i="16"/>
  <c r="B124" i="16"/>
  <c r="H123" i="16"/>
  <c r="A123" i="16" s="1"/>
  <c r="G123" i="16"/>
  <c r="F123" i="16"/>
  <c r="E123" i="16"/>
  <c r="D123" i="16"/>
  <c r="C123" i="16"/>
  <c r="B123" i="16"/>
  <c r="H122" i="16"/>
  <c r="A122" i="16" s="1"/>
  <c r="G122" i="16"/>
  <c r="F122" i="16"/>
  <c r="E122" i="16"/>
  <c r="D122" i="16"/>
  <c r="C122" i="16"/>
  <c r="B122" i="16"/>
  <c r="H121" i="16"/>
  <c r="A121" i="16" s="1"/>
  <c r="G121" i="16"/>
  <c r="F121" i="16"/>
  <c r="E121" i="16"/>
  <c r="D121" i="16"/>
  <c r="C121" i="16"/>
  <c r="B121" i="16"/>
  <c r="H120" i="16"/>
  <c r="A120" i="16" s="1"/>
  <c r="G120" i="16"/>
  <c r="F120" i="16"/>
  <c r="E120" i="16"/>
  <c r="D120" i="16"/>
  <c r="C120" i="16"/>
  <c r="B120" i="16"/>
  <c r="H119" i="16"/>
  <c r="A119" i="16" s="1"/>
  <c r="G119" i="16"/>
  <c r="F119" i="16"/>
  <c r="E119" i="16"/>
  <c r="D119" i="16"/>
  <c r="C119" i="16"/>
  <c r="B119" i="16"/>
  <c r="H118" i="16"/>
  <c r="A118" i="16" s="1"/>
  <c r="G118" i="16"/>
  <c r="F118" i="16"/>
  <c r="E118" i="16"/>
  <c r="D118" i="16"/>
  <c r="C118" i="16"/>
  <c r="B118" i="16"/>
  <c r="H117" i="16"/>
  <c r="A117" i="16" s="1"/>
  <c r="G117" i="16"/>
  <c r="F117" i="16"/>
  <c r="E117" i="16"/>
  <c r="D117" i="16"/>
  <c r="C117" i="16"/>
  <c r="B117" i="16"/>
  <c r="H116" i="16"/>
  <c r="A116" i="16" s="1"/>
  <c r="G116" i="16"/>
  <c r="F116" i="16"/>
  <c r="E116" i="16"/>
  <c r="D116" i="16"/>
  <c r="C116" i="16"/>
  <c r="B116" i="16"/>
  <c r="H115" i="16"/>
  <c r="A115" i="16" s="1"/>
  <c r="G115" i="16"/>
  <c r="F115" i="16"/>
  <c r="E115" i="16"/>
  <c r="D115" i="16"/>
  <c r="C115" i="16"/>
  <c r="B115" i="16"/>
  <c r="H114" i="16"/>
  <c r="A114" i="16" s="1"/>
  <c r="G114" i="16"/>
  <c r="F114" i="16"/>
  <c r="E114" i="16"/>
  <c r="D114" i="16"/>
  <c r="C114" i="16"/>
  <c r="B114" i="16"/>
  <c r="H113" i="16"/>
  <c r="A113" i="16" s="1"/>
  <c r="G113" i="16"/>
  <c r="F113" i="16"/>
  <c r="E113" i="16"/>
  <c r="D113" i="16"/>
  <c r="C113" i="16"/>
  <c r="B113" i="16"/>
  <c r="H112" i="16"/>
  <c r="A112" i="16" s="1"/>
  <c r="G112" i="16"/>
  <c r="F112" i="16"/>
  <c r="E112" i="16"/>
  <c r="D112" i="16"/>
  <c r="C112" i="16"/>
  <c r="B112" i="16"/>
  <c r="H111" i="16"/>
  <c r="A111" i="16" s="1"/>
  <c r="G111" i="16"/>
  <c r="F111" i="16"/>
  <c r="E111" i="16"/>
  <c r="D111" i="16"/>
  <c r="C111" i="16"/>
  <c r="B111" i="16"/>
  <c r="H110" i="16"/>
  <c r="A110" i="16" s="1"/>
  <c r="G110" i="16"/>
  <c r="F110" i="16"/>
  <c r="E110" i="16"/>
  <c r="D110" i="16"/>
  <c r="C110" i="16"/>
  <c r="B110" i="16"/>
  <c r="H109" i="16"/>
  <c r="A109" i="16" s="1"/>
  <c r="G109" i="16"/>
  <c r="F109" i="16"/>
  <c r="E109" i="16"/>
  <c r="D109" i="16"/>
  <c r="C109" i="16"/>
  <c r="B109" i="16"/>
  <c r="H108" i="16"/>
  <c r="A108" i="16" s="1"/>
  <c r="G108" i="16"/>
  <c r="F108" i="16"/>
  <c r="E108" i="16"/>
  <c r="D108" i="16"/>
  <c r="C108" i="16"/>
  <c r="B108" i="16"/>
  <c r="H107" i="16"/>
  <c r="A107" i="16" s="1"/>
  <c r="G107" i="16"/>
  <c r="F107" i="16"/>
  <c r="E107" i="16"/>
  <c r="D107" i="16"/>
  <c r="C107" i="16"/>
  <c r="B107" i="16"/>
  <c r="H106" i="16"/>
  <c r="A106" i="16" s="1"/>
  <c r="G106" i="16"/>
  <c r="F106" i="16"/>
  <c r="E106" i="16"/>
  <c r="D106" i="16"/>
  <c r="C106" i="16"/>
  <c r="B106" i="16"/>
  <c r="H105" i="16"/>
  <c r="A105" i="16" s="1"/>
  <c r="G105" i="16"/>
  <c r="F105" i="16"/>
  <c r="E105" i="16"/>
  <c r="D105" i="16"/>
  <c r="C105" i="16"/>
  <c r="B105" i="16"/>
  <c r="H104" i="16"/>
  <c r="A104" i="16" s="1"/>
  <c r="G104" i="16"/>
  <c r="F104" i="16"/>
  <c r="E104" i="16"/>
  <c r="D104" i="16"/>
  <c r="C104" i="16"/>
  <c r="B104" i="16"/>
  <c r="H103" i="16"/>
  <c r="A103" i="16" s="1"/>
  <c r="G103" i="16"/>
  <c r="F103" i="16"/>
  <c r="E103" i="16"/>
  <c r="D103" i="16"/>
  <c r="C103" i="16"/>
  <c r="B103" i="16"/>
  <c r="H102" i="16"/>
  <c r="A102" i="16" s="1"/>
  <c r="G102" i="16"/>
  <c r="F102" i="16"/>
  <c r="E102" i="16"/>
  <c r="D102" i="16"/>
  <c r="C102" i="16"/>
  <c r="B102" i="16"/>
  <c r="H101" i="16"/>
  <c r="A101" i="16" s="1"/>
  <c r="G101" i="16"/>
  <c r="F101" i="16"/>
  <c r="E101" i="16"/>
  <c r="D101" i="16"/>
  <c r="C101" i="16"/>
  <c r="B101" i="16"/>
  <c r="H100" i="16"/>
  <c r="A100" i="16" s="1"/>
  <c r="G100" i="16"/>
  <c r="F100" i="16"/>
  <c r="E100" i="16"/>
  <c r="D100" i="16"/>
  <c r="C100" i="16"/>
  <c r="B100" i="16"/>
  <c r="H99" i="16"/>
  <c r="A99" i="16" s="1"/>
  <c r="G99" i="16"/>
  <c r="F99" i="16"/>
  <c r="E99" i="16"/>
  <c r="D99" i="16"/>
  <c r="C99" i="16"/>
  <c r="B99" i="16"/>
  <c r="H98" i="16"/>
  <c r="A98" i="16" s="1"/>
  <c r="G98" i="16"/>
  <c r="F98" i="16"/>
  <c r="E98" i="16"/>
  <c r="D98" i="16"/>
  <c r="C98" i="16"/>
  <c r="B98" i="16"/>
  <c r="H97" i="16"/>
  <c r="A97" i="16" s="1"/>
  <c r="G97" i="16"/>
  <c r="F97" i="16"/>
  <c r="E97" i="16"/>
  <c r="D97" i="16"/>
  <c r="C97" i="16"/>
  <c r="B97" i="16"/>
  <c r="H96" i="16"/>
  <c r="A96" i="16" s="1"/>
  <c r="G96" i="16"/>
  <c r="F96" i="16"/>
  <c r="E96" i="16"/>
  <c r="D96" i="16"/>
  <c r="C96" i="16"/>
  <c r="B96" i="16"/>
  <c r="H95" i="16"/>
  <c r="A95" i="16" s="1"/>
  <c r="G95" i="16"/>
  <c r="F95" i="16"/>
  <c r="E95" i="16"/>
  <c r="D95" i="16"/>
  <c r="C95" i="16"/>
  <c r="B95" i="16"/>
  <c r="H94" i="16"/>
  <c r="A94" i="16" s="1"/>
  <c r="G94" i="16"/>
  <c r="F94" i="16"/>
  <c r="E94" i="16"/>
  <c r="D94" i="16"/>
  <c r="C94" i="16"/>
  <c r="B94" i="16"/>
  <c r="H93" i="16"/>
  <c r="A93" i="16" s="1"/>
  <c r="G93" i="16"/>
  <c r="F93" i="16"/>
  <c r="E93" i="16"/>
  <c r="D93" i="16"/>
  <c r="C93" i="16"/>
  <c r="B93" i="16"/>
  <c r="H92" i="16"/>
  <c r="A92" i="16" s="1"/>
  <c r="G92" i="16"/>
  <c r="F92" i="16"/>
  <c r="E92" i="16"/>
  <c r="D92" i="16"/>
  <c r="C92" i="16"/>
  <c r="B92" i="16"/>
  <c r="H91" i="16"/>
  <c r="A91" i="16" s="1"/>
  <c r="G91" i="16"/>
  <c r="F91" i="16"/>
  <c r="E91" i="16"/>
  <c r="D91" i="16"/>
  <c r="C91" i="16"/>
  <c r="B91" i="16"/>
  <c r="H90" i="16"/>
  <c r="A90" i="16" s="1"/>
  <c r="G90" i="16"/>
  <c r="F90" i="16"/>
  <c r="E90" i="16"/>
  <c r="D90" i="16"/>
  <c r="C90" i="16"/>
  <c r="B90" i="16"/>
  <c r="H89" i="16"/>
  <c r="A89" i="16" s="1"/>
  <c r="G89" i="16"/>
  <c r="F89" i="16"/>
  <c r="E89" i="16"/>
  <c r="D89" i="16"/>
  <c r="C89" i="16"/>
  <c r="B89" i="16"/>
  <c r="H88" i="16"/>
  <c r="A88" i="16" s="1"/>
  <c r="G88" i="16"/>
  <c r="F88" i="16"/>
  <c r="E88" i="16"/>
  <c r="D88" i="16"/>
  <c r="C88" i="16"/>
  <c r="B88" i="16"/>
  <c r="H87" i="16"/>
  <c r="A87" i="16" s="1"/>
  <c r="G87" i="16"/>
  <c r="F87" i="16"/>
  <c r="E87" i="16"/>
  <c r="D87" i="16"/>
  <c r="C87" i="16"/>
  <c r="B87" i="16"/>
  <c r="H86" i="16"/>
  <c r="A86" i="16" s="1"/>
  <c r="G86" i="16"/>
  <c r="F86" i="16"/>
  <c r="E86" i="16"/>
  <c r="D86" i="16"/>
  <c r="C86" i="16"/>
  <c r="B86" i="16"/>
  <c r="H85" i="16"/>
  <c r="A85" i="16" s="1"/>
  <c r="G85" i="16"/>
  <c r="F85" i="16"/>
  <c r="E85" i="16"/>
  <c r="D85" i="16"/>
  <c r="C85" i="16"/>
  <c r="B85" i="16"/>
  <c r="H84" i="16"/>
  <c r="A84" i="16" s="1"/>
  <c r="G84" i="16"/>
  <c r="F84" i="16"/>
  <c r="E84" i="16"/>
  <c r="D84" i="16"/>
  <c r="C84" i="16"/>
  <c r="B84" i="16"/>
  <c r="H83" i="16"/>
  <c r="A83" i="16" s="1"/>
  <c r="G83" i="16"/>
  <c r="F83" i="16"/>
  <c r="E83" i="16"/>
  <c r="D83" i="16"/>
  <c r="C83" i="16"/>
  <c r="B83" i="16"/>
  <c r="H82" i="16"/>
  <c r="A82" i="16" s="1"/>
  <c r="G82" i="16"/>
  <c r="F82" i="16"/>
  <c r="E82" i="16"/>
  <c r="D82" i="16"/>
  <c r="C82" i="16"/>
  <c r="B82" i="16"/>
  <c r="H81" i="16"/>
  <c r="A81" i="16" s="1"/>
  <c r="G81" i="16"/>
  <c r="F81" i="16"/>
  <c r="E81" i="16"/>
  <c r="D81" i="16"/>
  <c r="C81" i="16"/>
  <c r="B81" i="16"/>
  <c r="H80" i="16"/>
  <c r="A80" i="16" s="1"/>
  <c r="G80" i="16"/>
  <c r="F80" i="16"/>
  <c r="E80" i="16"/>
  <c r="D80" i="16"/>
  <c r="C80" i="16"/>
  <c r="B80" i="16"/>
  <c r="H79" i="16"/>
  <c r="A79" i="16" s="1"/>
  <c r="G79" i="16"/>
  <c r="F79" i="16"/>
  <c r="E79" i="16"/>
  <c r="D79" i="16"/>
  <c r="C79" i="16"/>
  <c r="B79" i="16"/>
  <c r="H78" i="16"/>
  <c r="A78" i="16" s="1"/>
  <c r="G78" i="16"/>
  <c r="F78" i="16"/>
  <c r="E78" i="16"/>
  <c r="D78" i="16"/>
  <c r="C78" i="16"/>
  <c r="B78" i="16"/>
  <c r="H77" i="16"/>
  <c r="A77" i="16" s="1"/>
  <c r="G77" i="16"/>
  <c r="F77" i="16"/>
  <c r="E77" i="16"/>
  <c r="D77" i="16"/>
  <c r="C77" i="16"/>
  <c r="B77" i="16"/>
  <c r="H76" i="16"/>
  <c r="A76" i="16" s="1"/>
  <c r="G76" i="16"/>
  <c r="F76" i="16"/>
  <c r="E76" i="16"/>
  <c r="D76" i="16"/>
  <c r="C76" i="16"/>
  <c r="B76" i="16"/>
  <c r="H75" i="16"/>
  <c r="A75" i="16" s="1"/>
  <c r="G75" i="16"/>
  <c r="F75" i="16"/>
  <c r="E75" i="16"/>
  <c r="D75" i="16"/>
  <c r="C75" i="16"/>
  <c r="B75" i="16"/>
  <c r="H74" i="16"/>
  <c r="A74" i="16" s="1"/>
  <c r="G74" i="16"/>
  <c r="F74" i="16"/>
  <c r="E74" i="16"/>
  <c r="D74" i="16"/>
  <c r="C74" i="16"/>
  <c r="B74" i="16"/>
  <c r="H73" i="16"/>
  <c r="A73" i="16" s="1"/>
  <c r="G73" i="16"/>
  <c r="F73" i="16"/>
  <c r="E73" i="16"/>
  <c r="D73" i="16"/>
  <c r="C73" i="16"/>
  <c r="B73" i="16"/>
  <c r="H72" i="16"/>
  <c r="A72" i="16" s="1"/>
  <c r="G72" i="16"/>
  <c r="F72" i="16"/>
  <c r="E72" i="16"/>
  <c r="D72" i="16"/>
  <c r="C72" i="16"/>
  <c r="B72" i="16"/>
  <c r="H71" i="16"/>
  <c r="A71" i="16" s="1"/>
  <c r="G71" i="16"/>
  <c r="F71" i="16"/>
  <c r="E71" i="16"/>
  <c r="D71" i="16"/>
  <c r="C71" i="16"/>
  <c r="B71" i="16"/>
  <c r="H70" i="16"/>
  <c r="A70" i="16" s="1"/>
  <c r="G70" i="16"/>
  <c r="F70" i="16"/>
  <c r="E70" i="16"/>
  <c r="D70" i="16"/>
  <c r="C70" i="16"/>
  <c r="B70" i="16"/>
  <c r="H69" i="16"/>
  <c r="A69" i="16" s="1"/>
  <c r="G69" i="16"/>
  <c r="F69" i="16"/>
  <c r="E69" i="16"/>
  <c r="D69" i="16"/>
  <c r="C69" i="16"/>
  <c r="B69" i="16"/>
  <c r="H68" i="16"/>
  <c r="A68" i="16" s="1"/>
  <c r="G68" i="16"/>
  <c r="F68" i="16"/>
  <c r="E68" i="16"/>
  <c r="D68" i="16"/>
  <c r="C68" i="16"/>
  <c r="B68" i="16"/>
  <c r="H67" i="16"/>
  <c r="A67" i="16" s="1"/>
  <c r="G67" i="16"/>
  <c r="F67" i="16"/>
  <c r="E67" i="16"/>
  <c r="D67" i="16"/>
  <c r="C67" i="16"/>
  <c r="B67" i="16"/>
  <c r="H66" i="16"/>
  <c r="A66" i="16" s="1"/>
  <c r="G66" i="16"/>
  <c r="F66" i="16"/>
  <c r="E66" i="16"/>
  <c r="D66" i="16"/>
  <c r="C66" i="16"/>
  <c r="B66" i="16"/>
  <c r="H65" i="16"/>
  <c r="A65" i="16" s="1"/>
  <c r="G65" i="16"/>
  <c r="F65" i="16"/>
  <c r="E65" i="16"/>
  <c r="D65" i="16"/>
  <c r="C65" i="16"/>
  <c r="B65" i="16"/>
  <c r="H64" i="16"/>
  <c r="A64" i="16" s="1"/>
  <c r="G64" i="16"/>
  <c r="F64" i="16"/>
  <c r="E64" i="16"/>
  <c r="D64" i="16"/>
  <c r="C64" i="16"/>
  <c r="B64" i="16"/>
  <c r="H63" i="16"/>
  <c r="A63" i="16" s="1"/>
  <c r="G63" i="16"/>
  <c r="F63" i="16"/>
  <c r="E63" i="16"/>
  <c r="D63" i="16"/>
  <c r="C63" i="16"/>
  <c r="B63" i="16"/>
  <c r="H62" i="16"/>
  <c r="A62" i="16" s="1"/>
  <c r="G62" i="16"/>
  <c r="F62" i="16"/>
  <c r="E62" i="16"/>
  <c r="D62" i="16"/>
  <c r="C62" i="16"/>
  <c r="B62" i="16"/>
  <c r="H61" i="16"/>
  <c r="A61" i="16" s="1"/>
  <c r="G61" i="16"/>
  <c r="F61" i="16"/>
  <c r="E61" i="16"/>
  <c r="D61" i="16"/>
  <c r="C61" i="16"/>
  <c r="B61" i="16"/>
  <c r="H60" i="16"/>
  <c r="A60" i="16" s="1"/>
  <c r="G60" i="16"/>
  <c r="F60" i="16"/>
  <c r="E60" i="16"/>
  <c r="D60" i="16"/>
  <c r="C60" i="16"/>
  <c r="B60" i="16"/>
  <c r="H59" i="16"/>
  <c r="A59" i="16" s="1"/>
  <c r="G59" i="16"/>
  <c r="F59" i="16"/>
  <c r="E59" i="16"/>
  <c r="D59" i="16"/>
  <c r="C59" i="16"/>
  <c r="B59" i="16"/>
  <c r="H58" i="16"/>
  <c r="A58" i="16" s="1"/>
  <c r="G58" i="16"/>
  <c r="F58" i="16"/>
  <c r="E58" i="16"/>
  <c r="D58" i="16"/>
  <c r="C58" i="16"/>
  <c r="B58" i="16"/>
  <c r="H57" i="16"/>
  <c r="A57" i="16" s="1"/>
  <c r="G57" i="16"/>
  <c r="F57" i="16"/>
  <c r="E57" i="16"/>
  <c r="D57" i="16"/>
  <c r="C57" i="16"/>
  <c r="B57" i="16"/>
  <c r="H56" i="16"/>
  <c r="A56" i="16" s="1"/>
  <c r="G56" i="16"/>
  <c r="F56" i="16"/>
  <c r="E56" i="16"/>
  <c r="D56" i="16"/>
  <c r="C56" i="16"/>
  <c r="B56" i="16"/>
  <c r="H55" i="16"/>
  <c r="A55" i="16" s="1"/>
  <c r="G55" i="16"/>
  <c r="F55" i="16"/>
  <c r="E55" i="16"/>
  <c r="D55" i="16"/>
  <c r="C55" i="16"/>
  <c r="B55" i="16"/>
  <c r="H54" i="16"/>
  <c r="A54" i="16" s="1"/>
  <c r="G54" i="16"/>
  <c r="F54" i="16"/>
  <c r="E54" i="16"/>
  <c r="D54" i="16"/>
  <c r="C54" i="16"/>
  <c r="B54" i="16"/>
  <c r="H53" i="16"/>
  <c r="A53" i="16" s="1"/>
  <c r="G53" i="16"/>
  <c r="F53" i="16"/>
  <c r="E53" i="16"/>
  <c r="D53" i="16"/>
  <c r="C53" i="16"/>
  <c r="B53" i="16"/>
  <c r="H52" i="16"/>
  <c r="A52" i="16" s="1"/>
  <c r="G52" i="16"/>
  <c r="F52" i="16"/>
  <c r="E52" i="16"/>
  <c r="D52" i="16"/>
  <c r="C52" i="16"/>
  <c r="B52" i="16"/>
  <c r="H51" i="16"/>
  <c r="A51" i="16" s="1"/>
  <c r="G51" i="16"/>
  <c r="F51" i="16"/>
  <c r="E51" i="16"/>
  <c r="D51" i="16"/>
  <c r="C51" i="16"/>
  <c r="B51" i="16"/>
  <c r="H50" i="16"/>
  <c r="A50" i="16" s="1"/>
  <c r="G50" i="16"/>
  <c r="F50" i="16"/>
  <c r="E50" i="16"/>
  <c r="D50" i="16"/>
  <c r="C50" i="16"/>
  <c r="B50" i="16"/>
  <c r="H49" i="16"/>
  <c r="A49" i="16" s="1"/>
  <c r="G49" i="16"/>
  <c r="F49" i="16"/>
  <c r="E49" i="16"/>
  <c r="D49" i="16"/>
  <c r="C49" i="16"/>
  <c r="B49" i="16"/>
  <c r="H48" i="16"/>
  <c r="A48" i="16" s="1"/>
  <c r="G48" i="16"/>
  <c r="F48" i="16"/>
  <c r="E48" i="16"/>
  <c r="D48" i="16"/>
  <c r="C48" i="16"/>
  <c r="B48" i="16"/>
  <c r="H47" i="16"/>
  <c r="A47" i="16" s="1"/>
  <c r="G47" i="16"/>
  <c r="F47" i="16"/>
  <c r="E47" i="16"/>
  <c r="D47" i="16"/>
  <c r="C47" i="16"/>
  <c r="B47" i="16"/>
  <c r="H46" i="16"/>
  <c r="A46" i="16" s="1"/>
  <c r="G46" i="16"/>
  <c r="F46" i="16"/>
  <c r="E46" i="16"/>
  <c r="D46" i="16"/>
  <c r="C46" i="16"/>
  <c r="B46" i="16"/>
  <c r="H45" i="16"/>
  <c r="A45" i="16" s="1"/>
  <c r="G45" i="16"/>
  <c r="F45" i="16"/>
  <c r="E45" i="16"/>
  <c r="D45" i="16"/>
  <c r="C45" i="16"/>
  <c r="B45" i="16"/>
  <c r="H44" i="16"/>
  <c r="A44" i="16" s="1"/>
  <c r="G44" i="16"/>
  <c r="F44" i="16"/>
  <c r="E44" i="16"/>
  <c r="D44" i="16"/>
  <c r="C44" i="16"/>
  <c r="B44" i="16"/>
  <c r="H43" i="16"/>
  <c r="A43" i="16" s="1"/>
  <c r="G43" i="16"/>
  <c r="F43" i="16"/>
  <c r="E43" i="16"/>
  <c r="D43" i="16"/>
  <c r="C43" i="16"/>
  <c r="B43" i="16"/>
  <c r="H42" i="16"/>
  <c r="A42" i="16" s="1"/>
  <c r="G42" i="16"/>
  <c r="F42" i="16"/>
  <c r="E42" i="16"/>
  <c r="D42" i="16"/>
  <c r="C42" i="16"/>
  <c r="B42" i="16"/>
  <c r="H41" i="16"/>
  <c r="A41" i="16" s="1"/>
  <c r="G41" i="16"/>
  <c r="F41" i="16"/>
  <c r="E41" i="16"/>
  <c r="D41" i="16"/>
  <c r="C41" i="16"/>
  <c r="B41" i="16"/>
  <c r="H40" i="16"/>
  <c r="A40" i="16" s="1"/>
  <c r="G40" i="16"/>
  <c r="F40" i="16"/>
  <c r="E40" i="16"/>
  <c r="D40" i="16"/>
  <c r="C40" i="16"/>
  <c r="B40" i="16"/>
  <c r="H39" i="16"/>
  <c r="A39" i="16" s="1"/>
  <c r="G39" i="16"/>
  <c r="F39" i="16"/>
  <c r="E39" i="16"/>
  <c r="D39" i="16"/>
  <c r="C39" i="16"/>
  <c r="B39" i="16"/>
  <c r="H38" i="16"/>
  <c r="A38" i="16" s="1"/>
  <c r="G38" i="16"/>
  <c r="F38" i="16"/>
  <c r="E38" i="16"/>
  <c r="D38" i="16"/>
  <c r="C38" i="16"/>
  <c r="B38" i="16"/>
  <c r="H37" i="16"/>
  <c r="A37" i="16" s="1"/>
  <c r="G37" i="16"/>
  <c r="F37" i="16"/>
  <c r="E37" i="16"/>
  <c r="D37" i="16"/>
  <c r="C37" i="16"/>
  <c r="B37" i="16"/>
  <c r="H36" i="16"/>
  <c r="A36" i="16" s="1"/>
  <c r="G36" i="16"/>
  <c r="F36" i="16"/>
  <c r="E36" i="16"/>
  <c r="D36" i="16"/>
  <c r="C36" i="16"/>
  <c r="B36" i="16"/>
  <c r="H35" i="16"/>
  <c r="A35" i="16" s="1"/>
  <c r="G35" i="16"/>
  <c r="F35" i="16"/>
  <c r="E35" i="16"/>
  <c r="D35" i="16"/>
  <c r="C35" i="16"/>
  <c r="B35" i="16"/>
  <c r="H34" i="16"/>
  <c r="A34" i="16" s="1"/>
  <c r="G34" i="16"/>
  <c r="F34" i="16"/>
  <c r="E34" i="16"/>
  <c r="D34" i="16"/>
  <c r="C34" i="16"/>
  <c r="B34" i="16"/>
  <c r="H33" i="16"/>
  <c r="A33" i="16" s="1"/>
  <c r="G33" i="16"/>
  <c r="F33" i="16"/>
  <c r="E33" i="16"/>
  <c r="D33" i="16"/>
  <c r="C33" i="16"/>
  <c r="B33" i="16"/>
  <c r="H32" i="16"/>
  <c r="A32" i="16" s="1"/>
  <c r="G32" i="16"/>
  <c r="F32" i="16"/>
  <c r="E32" i="16"/>
  <c r="D32" i="16"/>
  <c r="C32" i="16"/>
  <c r="B32" i="16"/>
  <c r="H31" i="16"/>
  <c r="A31" i="16" s="1"/>
  <c r="G31" i="16"/>
  <c r="F31" i="16"/>
  <c r="E31" i="16"/>
  <c r="D31" i="16"/>
  <c r="C31" i="16"/>
  <c r="B31" i="16"/>
  <c r="H30" i="16"/>
  <c r="A30" i="16" s="1"/>
  <c r="G30" i="16"/>
  <c r="F30" i="16"/>
  <c r="E30" i="16"/>
  <c r="D30" i="16"/>
  <c r="C30" i="16"/>
  <c r="B30" i="16"/>
  <c r="H29" i="16"/>
  <c r="A29" i="16" s="1"/>
  <c r="G29" i="16"/>
  <c r="F29" i="16"/>
  <c r="E29" i="16"/>
  <c r="D29" i="16"/>
  <c r="C29" i="16"/>
  <c r="B29" i="16"/>
  <c r="H28" i="16"/>
  <c r="A28" i="16" s="1"/>
  <c r="G28" i="16"/>
  <c r="F28" i="16"/>
  <c r="E28" i="16"/>
  <c r="D28" i="16"/>
  <c r="C28" i="16"/>
  <c r="B28" i="16"/>
  <c r="H27" i="16"/>
  <c r="A27" i="16" s="1"/>
  <c r="G27" i="16"/>
  <c r="F27" i="16"/>
  <c r="E27" i="16"/>
  <c r="D27" i="16"/>
  <c r="C27" i="16"/>
  <c r="B27" i="16"/>
  <c r="H26" i="16"/>
  <c r="A26" i="16" s="1"/>
  <c r="G26" i="16"/>
  <c r="F26" i="16"/>
  <c r="E26" i="16"/>
  <c r="D26" i="16"/>
  <c r="C26" i="16"/>
  <c r="B26" i="16"/>
  <c r="H25" i="16"/>
  <c r="A25" i="16" s="1"/>
  <c r="G25" i="16"/>
  <c r="F25" i="16"/>
  <c r="E25" i="16"/>
  <c r="D25" i="16"/>
  <c r="C25" i="16"/>
  <c r="B25" i="16"/>
  <c r="H24" i="16"/>
  <c r="A24" i="16" s="1"/>
  <c r="G24" i="16"/>
  <c r="F24" i="16"/>
  <c r="E24" i="16"/>
  <c r="D24" i="16"/>
  <c r="C24" i="16"/>
  <c r="B24" i="16"/>
  <c r="H23" i="16"/>
  <c r="A23" i="16" s="1"/>
  <c r="G23" i="16"/>
  <c r="F23" i="16"/>
  <c r="E23" i="16"/>
  <c r="D23" i="16"/>
  <c r="C23" i="16"/>
  <c r="B23" i="16"/>
  <c r="H22" i="16"/>
  <c r="A22" i="16" s="1"/>
  <c r="G22" i="16"/>
  <c r="F22" i="16"/>
  <c r="E22" i="16"/>
  <c r="D22" i="16"/>
  <c r="C22" i="16"/>
  <c r="B22" i="16"/>
  <c r="H21" i="16"/>
  <c r="A21" i="16" s="1"/>
  <c r="G21" i="16"/>
  <c r="F21" i="16"/>
  <c r="E21" i="16"/>
  <c r="D21" i="16"/>
  <c r="C21" i="16"/>
  <c r="B21" i="16"/>
  <c r="H20" i="16"/>
  <c r="A20" i="16" s="1"/>
  <c r="G20" i="16"/>
  <c r="F20" i="16"/>
  <c r="E20" i="16"/>
  <c r="D20" i="16"/>
  <c r="C20" i="16"/>
  <c r="B20" i="16"/>
  <c r="H19" i="16"/>
  <c r="A19" i="16" s="1"/>
  <c r="G19" i="16"/>
  <c r="F19" i="16"/>
  <c r="E19" i="16"/>
  <c r="D19" i="16"/>
  <c r="C19" i="16"/>
  <c r="B19" i="16"/>
  <c r="H18" i="16"/>
  <c r="A18" i="16" s="1"/>
  <c r="G18" i="16"/>
  <c r="F18" i="16"/>
  <c r="E18" i="16"/>
  <c r="D18" i="16"/>
  <c r="C18" i="16"/>
  <c r="B18" i="16"/>
  <c r="H17" i="16"/>
  <c r="A17" i="16" s="1"/>
  <c r="G17" i="16"/>
  <c r="F17" i="16"/>
  <c r="E17" i="16"/>
  <c r="D17" i="16"/>
  <c r="C17" i="16"/>
  <c r="B17" i="16"/>
  <c r="H16" i="16"/>
  <c r="A16" i="16" s="1"/>
  <c r="G16" i="16"/>
  <c r="F16" i="16"/>
  <c r="E16" i="16"/>
  <c r="D16" i="16"/>
  <c r="C16" i="16"/>
  <c r="B16" i="16"/>
  <c r="H15" i="16"/>
  <c r="A15" i="16" s="1"/>
  <c r="G15" i="16"/>
  <c r="F15" i="16"/>
  <c r="E15" i="16"/>
  <c r="D15" i="16"/>
  <c r="C15" i="16"/>
  <c r="B15" i="16"/>
  <c r="H14" i="16"/>
  <c r="A14" i="16" s="1"/>
  <c r="G14" i="16"/>
  <c r="F14" i="16"/>
  <c r="E14" i="16"/>
  <c r="D14" i="16"/>
  <c r="C14" i="16"/>
  <c r="B14" i="16"/>
  <c r="H13" i="16"/>
  <c r="A13" i="16" s="1"/>
  <c r="G13" i="16"/>
  <c r="F13" i="16"/>
  <c r="E13" i="16"/>
  <c r="D13" i="16"/>
  <c r="C13" i="16"/>
  <c r="B13" i="16"/>
  <c r="H12" i="16"/>
  <c r="A12" i="16" s="1"/>
  <c r="G12" i="16"/>
  <c r="F12" i="16"/>
  <c r="E12" i="16"/>
  <c r="D12" i="16"/>
  <c r="C12" i="16"/>
  <c r="B12" i="16"/>
  <c r="H11" i="16"/>
  <c r="A11" i="16" s="1"/>
  <c r="G11" i="16"/>
  <c r="F11" i="16"/>
  <c r="E11" i="16"/>
  <c r="D11" i="16"/>
  <c r="C11" i="16"/>
  <c r="B11" i="16"/>
  <c r="H10" i="16"/>
  <c r="A10" i="16" s="1"/>
  <c r="G10" i="16"/>
  <c r="F10" i="16"/>
  <c r="E10" i="16"/>
  <c r="D10" i="16"/>
  <c r="C10" i="16"/>
  <c r="B10" i="16"/>
  <c r="C7" i="16"/>
  <c r="C5" i="16"/>
  <c r="C4" i="16"/>
  <c r="C3" i="16"/>
  <c r="C2" i="16"/>
  <c r="C1" i="16"/>
  <c r="H159" i="15"/>
  <c r="A159" i="15" s="1"/>
  <c r="G159" i="15"/>
  <c r="F159" i="15"/>
  <c r="E159" i="15"/>
  <c r="D159" i="15"/>
  <c r="C159" i="15"/>
  <c r="B159" i="15"/>
  <c r="H158" i="15"/>
  <c r="A158" i="15" s="1"/>
  <c r="G158" i="15"/>
  <c r="F158" i="15"/>
  <c r="E158" i="15"/>
  <c r="D158" i="15"/>
  <c r="C158" i="15"/>
  <c r="B158" i="15"/>
  <c r="H157" i="15"/>
  <c r="A157" i="15" s="1"/>
  <c r="G157" i="15"/>
  <c r="F157" i="15"/>
  <c r="E157" i="15"/>
  <c r="D157" i="15"/>
  <c r="C157" i="15"/>
  <c r="B157" i="15"/>
  <c r="H156" i="15"/>
  <c r="A156" i="15" s="1"/>
  <c r="G156" i="15"/>
  <c r="F156" i="15"/>
  <c r="E156" i="15"/>
  <c r="D156" i="15"/>
  <c r="C156" i="15"/>
  <c r="B156" i="15"/>
  <c r="H155" i="15"/>
  <c r="A155" i="15" s="1"/>
  <c r="G155" i="15"/>
  <c r="F155" i="15"/>
  <c r="E155" i="15"/>
  <c r="D155" i="15"/>
  <c r="C155" i="15"/>
  <c r="B155" i="15"/>
  <c r="H154" i="15"/>
  <c r="A154" i="15" s="1"/>
  <c r="G154" i="15"/>
  <c r="F154" i="15"/>
  <c r="E154" i="15"/>
  <c r="D154" i="15"/>
  <c r="C154" i="15"/>
  <c r="B154" i="15"/>
  <c r="H153" i="15"/>
  <c r="A153" i="15" s="1"/>
  <c r="G153" i="15"/>
  <c r="F153" i="15"/>
  <c r="E153" i="15"/>
  <c r="D153" i="15"/>
  <c r="C153" i="15"/>
  <c r="B153" i="15"/>
  <c r="H152" i="15"/>
  <c r="A152" i="15" s="1"/>
  <c r="G152" i="15"/>
  <c r="F152" i="15"/>
  <c r="E152" i="15"/>
  <c r="D152" i="15"/>
  <c r="C152" i="15"/>
  <c r="B152" i="15"/>
  <c r="H151" i="15"/>
  <c r="A151" i="15" s="1"/>
  <c r="G151" i="15"/>
  <c r="F151" i="15"/>
  <c r="E151" i="15"/>
  <c r="D151" i="15"/>
  <c r="C151" i="15"/>
  <c r="B151" i="15"/>
  <c r="H150" i="15"/>
  <c r="A150" i="15" s="1"/>
  <c r="G150" i="15"/>
  <c r="F150" i="15"/>
  <c r="E150" i="15"/>
  <c r="D150" i="15"/>
  <c r="C150" i="15"/>
  <c r="B150" i="15"/>
  <c r="H149" i="15"/>
  <c r="A149" i="15" s="1"/>
  <c r="G149" i="15"/>
  <c r="F149" i="15"/>
  <c r="E149" i="15"/>
  <c r="D149" i="15"/>
  <c r="C149" i="15"/>
  <c r="B149" i="15"/>
  <c r="H148" i="15"/>
  <c r="A148" i="15" s="1"/>
  <c r="G148" i="15"/>
  <c r="F148" i="15"/>
  <c r="E148" i="15"/>
  <c r="D148" i="15"/>
  <c r="C148" i="15"/>
  <c r="B148" i="15"/>
  <c r="H147" i="15"/>
  <c r="A147" i="15" s="1"/>
  <c r="G147" i="15"/>
  <c r="F147" i="15"/>
  <c r="E147" i="15"/>
  <c r="D147" i="15"/>
  <c r="C147" i="15"/>
  <c r="B147" i="15"/>
  <c r="H146" i="15"/>
  <c r="A146" i="15" s="1"/>
  <c r="G146" i="15"/>
  <c r="F146" i="15"/>
  <c r="E146" i="15"/>
  <c r="D146" i="15"/>
  <c r="C146" i="15"/>
  <c r="B146" i="15"/>
  <c r="H145" i="15"/>
  <c r="A145" i="15" s="1"/>
  <c r="G145" i="15"/>
  <c r="F145" i="15"/>
  <c r="E145" i="15"/>
  <c r="D145" i="15"/>
  <c r="C145" i="15"/>
  <c r="B145" i="15"/>
  <c r="H144" i="15"/>
  <c r="A144" i="15" s="1"/>
  <c r="G144" i="15"/>
  <c r="F144" i="15"/>
  <c r="E144" i="15"/>
  <c r="D144" i="15"/>
  <c r="C144" i="15"/>
  <c r="B144" i="15"/>
  <c r="H143" i="15"/>
  <c r="A143" i="15" s="1"/>
  <c r="G143" i="15"/>
  <c r="F143" i="15"/>
  <c r="E143" i="15"/>
  <c r="D143" i="15"/>
  <c r="C143" i="15"/>
  <c r="B143" i="15"/>
  <c r="H142" i="15"/>
  <c r="A142" i="15" s="1"/>
  <c r="G142" i="15"/>
  <c r="F142" i="15"/>
  <c r="E142" i="15"/>
  <c r="D142" i="15"/>
  <c r="C142" i="15"/>
  <c r="B142" i="15"/>
  <c r="H141" i="15"/>
  <c r="A141" i="15" s="1"/>
  <c r="G141" i="15"/>
  <c r="F141" i="15"/>
  <c r="E141" i="15"/>
  <c r="D141" i="15"/>
  <c r="C141" i="15"/>
  <c r="B141" i="15"/>
  <c r="H140" i="15"/>
  <c r="A140" i="15" s="1"/>
  <c r="G140" i="15"/>
  <c r="F140" i="15"/>
  <c r="E140" i="15"/>
  <c r="D140" i="15"/>
  <c r="C140" i="15"/>
  <c r="B140" i="15"/>
  <c r="H139" i="15"/>
  <c r="A139" i="15" s="1"/>
  <c r="G139" i="15"/>
  <c r="F139" i="15"/>
  <c r="E139" i="15"/>
  <c r="D139" i="15"/>
  <c r="C139" i="15"/>
  <c r="B139" i="15"/>
  <c r="H138" i="15"/>
  <c r="A138" i="15" s="1"/>
  <c r="G138" i="15"/>
  <c r="F138" i="15"/>
  <c r="E138" i="15"/>
  <c r="D138" i="15"/>
  <c r="C138" i="15"/>
  <c r="B138" i="15"/>
  <c r="H137" i="15"/>
  <c r="A137" i="15" s="1"/>
  <c r="G137" i="15"/>
  <c r="F137" i="15"/>
  <c r="E137" i="15"/>
  <c r="D137" i="15"/>
  <c r="C137" i="15"/>
  <c r="B137" i="15"/>
  <c r="H136" i="15"/>
  <c r="A136" i="15" s="1"/>
  <c r="G136" i="15"/>
  <c r="F136" i="15"/>
  <c r="E136" i="15"/>
  <c r="D136" i="15"/>
  <c r="C136" i="15"/>
  <c r="B136" i="15"/>
  <c r="H135" i="15"/>
  <c r="A135" i="15" s="1"/>
  <c r="G135" i="15"/>
  <c r="F135" i="15"/>
  <c r="E135" i="15"/>
  <c r="D135" i="15"/>
  <c r="C135" i="15"/>
  <c r="B135" i="15"/>
  <c r="H134" i="15"/>
  <c r="A134" i="15" s="1"/>
  <c r="G134" i="15"/>
  <c r="F134" i="15"/>
  <c r="E134" i="15"/>
  <c r="D134" i="15"/>
  <c r="C134" i="15"/>
  <c r="B134" i="15"/>
  <c r="H133" i="15"/>
  <c r="A133" i="15" s="1"/>
  <c r="G133" i="15"/>
  <c r="F133" i="15"/>
  <c r="E133" i="15"/>
  <c r="D133" i="15"/>
  <c r="C133" i="15"/>
  <c r="B133" i="15"/>
  <c r="H132" i="15"/>
  <c r="A132" i="15" s="1"/>
  <c r="G132" i="15"/>
  <c r="F132" i="15"/>
  <c r="E132" i="15"/>
  <c r="D132" i="15"/>
  <c r="C132" i="15"/>
  <c r="B132" i="15"/>
  <c r="H131" i="15"/>
  <c r="A131" i="15" s="1"/>
  <c r="G131" i="15"/>
  <c r="F131" i="15"/>
  <c r="E131" i="15"/>
  <c r="D131" i="15"/>
  <c r="C131" i="15"/>
  <c r="B131" i="15"/>
  <c r="H130" i="15"/>
  <c r="A130" i="15" s="1"/>
  <c r="G130" i="15"/>
  <c r="F130" i="15"/>
  <c r="E130" i="15"/>
  <c r="D130" i="15"/>
  <c r="C130" i="15"/>
  <c r="B130" i="15"/>
  <c r="H129" i="15"/>
  <c r="A129" i="15" s="1"/>
  <c r="G129" i="15"/>
  <c r="F129" i="15"/>
  <c r="E129" i="15"/>
  <c r="D129" i="15"/>
  <c r="C129" i="15"/>
  <c r="B129" i="15"/>
  <c r="H128" i="15"/>
  <c r="A128" i="15" s="1"/>
  <c r="G128" i="15"/>
  <c r="F128" i="15"/>
  <c r="E128" i="15"/>
  <c r="D128" i="15"/>
  <c r="C128" i="15"/>
  <c r="B128" i="15"/>
  <c r="H127" i="15"/>
  <c r="A127" i="15" s="1"/>
  <c r="G127" i="15"/>
  <c r="F127" i="15"/>
  <c r="E127" i="15"/>
  <c r="D127" i="15"/>
  <c r="C127" i="15"/>
  <c r="B127" i="15"/>
  <c r="H126" i="15"/>
  <c r="A126" i="15" s="1"/>
  <c r="G126" i="15"/>
  <c r="F126" i="15"/>
  <c r="E126" i="15"/>
  <c r="D126" i="15"/>
  <c r="C126" i="15"/>
  <c r="B126" i="15"/>
  <c r="H125" i="15"/>
  <c r="A125" i="15" s="1"/>
  <c r="G125" i="15"/>
  <c r="F125" i="15"/>
  <c r="E125" i="15"/>
  <c r="D125" i="15"/>
  <c r="C125" i="15"/>
  <c r="B125" i="15"/>
  <c r="H124" i="15"/>
  <c r="A124" i="15" s="1"/>
  <c r="G124" i="15"/>
  <c r="F124" i="15"/>
  <c r="E124" i="15"/>
  <c r="D124" i="15"/>
  <c r="C124" i="15"/>
  <c r="B124" i="15"/>
  <c r="H123" i="15"/>
  <c r="A123" i="15" s="1"/>
  <c r="G123" i="15"/>
  <c r="F123" i="15"/>
  <c r="E123" i="15"/>
  <c r="D123" i="15"/>
  <c r="C123" i="15"/>
  <c r="B123" i="15"/>
  <c r="H122" i="15"/>
  <c r="A122" i="15" s="1"/>
  <c r="G122" i="15"/>
  <c r="F122" i="15"/>
  <c r="E122" i="15"/>
  <c r="D122" i="15"/>
  <c r="C122" i="15"/>
  <c r="B122" i="15"/>
  <c r="H121" i="15"/>
  <c r="A121" i="15" s="1"/>
  <c r="G121" i="15"/>
  <c r="F121" i="15"/>
  <c r="E121" i="15"/>
  <c r="D121" i="15"/>
  <c r="C121" i="15"/>
  <c r="B121" i="15"/>
  <c r="H120" i="15"/>
  <c r="A120" i="15" s="1"/>
  <c r="G120" i="15"/>
  <c r="F120" i="15"/>
  <c r="E120" i="15"/>
  <c r="D120" i="15"/>
  <c r="C120" i="15"/>
  <c r="B120" i="15"/>
  <c r="H119" i="15"/>
  <c r="A119" i="15" s="1"/>
  <c r="G119" i="15"/>
  <c r="F119" i="15"/>
  <c r="E119" i="15"/>
  <c r="D119" i="15"/>
  <c r="C119" i="15"/>
  <c r="B119" i="15"/>
  <c r="H118" i="15"/>
  <c r="A118" i="15" s="1"/>
  <c r="G118" i="15"/>
  <c r="F118" i="15"/>
  <c r="E118" i="15"/>
  <c r="D118" i="15"/>
  <c r="C118" i="15"/>
  <c r="B118" i="15"/>
  <c r="H117" i="15"/>
  <c r="A117" i="15" s="1"/>
  <c r="G117" i="15"/>
  <c r="F117" i="15"/>
  <c r="E117" i="15"/>
  <c r="D117" i="15"/>
  <c r="C117" i="15"/>
  <c r="B117" i="15"/>
  <c r="H116" i="15"/>
  <c r="A116" i="15" s="1"/>
  <c r="G116" i="15"/>
  <c r="F116" i="15"/>
  <c r="E116" i="15"/>
  <c r="D116" i="15"/>
  <c r="C116" i="15"/>
  <c r="B116" i="15"/>
  <c r="H115" i="15"/>
  <c r="A115" i="15" s="1"/>
  <c r="G115" i="15"/>
  <c r="F115" i="15"/>
  <c r="E115" i="15"/>
  <c r="D115" i="15"/>
  <c r="C115" i="15"/>
  <c r="B115" i="15"/>
  <c r="H114" i="15"/>
  <c r="A114" i="15" s="1"/>
  <c r="G114" i="15"/>
  <c r="F114" i="15"/>
  <c r="E114" i="15"/>
  <c r="D114" i="15"/>
  <c r="C114" i="15"/>
  <c r="B114" i="15"/>
  <c r="H113" i="15"/>
  <c r="A113" i="15" s="1"/>
  <c r="G113" i="15"/>
  <c r="F113" i="15"/>
  <c r="E113" i="15"/>
  <c r="D113" i="15"/>
  <c r="C113" i="15"/>
  <c r="B113" i="15"/>
  <c r="H112" i="15"/>
  <c r="A112" i="15" s="1"/>
  <c r="G112" i="15"/>
  <c r="F112" i="15"/>
  <c r="E112" i="15"/>
  <c r="D112" i="15"/>
  <c r="C112" i="15"/>
  <c r="B112" i="15"/>
  <c r="H111" i="15"/>
  <c r="A111" i="15" s="1"/>
  <c r="G111" i="15"/>
  <c r="F111" i="15"/>
  <c r="E111" i="15"/>
  <c r="D111" i="15"/>
  <c r="C111" i="15"/>
  <c r="B111" i="15"/>
  <c r="H110" i="15"/>
  <c r="A110" i="15" s="1"/>
  <c r="G110" i="15"/>
  <c r="F110" i="15"/>
  <c r="E110" i="15"/>
  <c r="D110" i="15"/>
  <c r="C110" i="15"/>
  <c r="B110" i="15"/>
  <c r="H109" i="15"/>
  <c r="A109" i="15" s="1"/>
  <c r="G109" i="15"/>
  <c r="F109" i="15"/>
  <c r="E109" i="15"/>
  <c r="D109" i="15"/>
  <c r="C109" i="15"/>
  <c r="B109" i="15"/>
  <c r="H108" i="15"/>
  <c r="A108" i="15" s="1"/>
  <c r="G108" i="15"/>
  <c r="F108" i="15"/>
  <c r="E108" i="15"/>
  <c r="D108" i="15"/>
  <c r="C108" i="15"/>
  <c r="B108" i="15"/>
  <c r="H107" i="15"/>
  <c r="A107" i="15" s="1"/>
  <c r="G107" i="15"/>
  <c r="F107" i="15"/>
  <c r="E107" i="15"/>
  <c r="D107" i="15"/>
  <c r="C107" i="15"/>
  <c r="B107" i="15"/>
  <c r="H106" i="15"/>
  <c r="A106" i="15" s="1"/>
  <c r="G106" i="15"/>
  <c r="F106" i="15"/>
  <c r="E106" i="15"/>
  <c r="D106" i="15"/>
  <c r="C106" i="15"/>
  <c r="B106" i="15"/>
  <c r="H105" i="15"/>
  <c r="A105" i="15" s="1"/>
  <c r="G105" i="15"/>
  <c r="F105" i="15"/>
  <c r="E105" i="15"/>
  <c r="D105" i="15"/>
  <c r="C105" i="15"/>
  <c r="B105" i="15"/>
  <c r="H104" i="15"/>
  <c r="A104" i="15" s="1"/>
  <c r="G104" i="15"/>
  <c r="F104" i="15"/>
  <c r="E104" i="15"/>
  <c r="D104" i="15"/>
  <c r="C104" i="15"/>
  <c r="B104" i="15"/>
  <c r="H103" i="15"/>
  <c r="A103" i="15" s="1"/>
  <c r="G103" i="15"/>
  <c r="F103" i="15"/>
  <c r="E103" i="15"/>
  <c r="D103" i="15"/>
  <c r="C103" i="15"/>
  <c r="B103" i="15"/>
  <c r="H102" i="15"/>
  <c r="A102" i="15" s="1"/>
  <c r="G102" i="15"/>
  <c r="F102" i="15"/>
  <c r="E102" i="15"/>
  <c r="D102" i="15"/>
  <c r="C102" i="15"/>
  <c r="B102" i="15"/>
  <c r="H101" i="15"/>
  <c r="A101" i="15" s="1"/>
  <c r="G101" i="15"/>
  <c r="F101" i="15"/>
  <c r="E101" i="15"/>
  <c r="D101" i="15"/>
  <c r="C101" i="15"/>
  <c r="B101" i="15"/>
  <c r="H100" i="15"/>
  <c r="A100" i="15" s="1"/>
  <c r="G100" i="15"/>
  <c r="F100" i="15"/>
  <c r="E100" i="15"/>
  <c r="D100" i="15"/>
  <c r="C100" i="15"/>
  <c r="B100" i="15"/>
  <c r="H99" i="15"/>
  <c r="A99" i="15" s="1"/>
  <c r="G99" i="15"/>
  <c r="F99" i="15"/>
  <c r="E99" i="15"/>
  <c r="D99" i="15"/>
  <c r="C99" i="15"/>
  <c r="B99" i="15"/>
  <c r="H98" i="15"/>
  <c r="A98" i="15" s="1"/>
  <c r="G98" i="15"/>
  <c r="F98" i="15"/>
  <c r="E98" i="15"/>
  <c r="D98" i="15"/>
  <c r="C98" i="15"/>
  <c r="B98" i="15"/>
  <c r="H97" i="15"/>
  <c r="A97" i="15" s="1"/>
  <c r="G97" i="15"/>
  <c r="F97" i="15"/>
  <c r="E97" i="15"/>
  <c r="D97" i="15"/>
  <c r="C97" i="15"/>
  <c r="B97" i="15"/>
  <c r="H96" i="15"/>
  <c r="A96" i="15" s="1"/>
  <c r="G96" i="15"/>
  <c r="F96" i="15"/>
  <c r="E96" i="15"/>
  <c r="D96" i="15"/>
  <c r="C96" i="15"/>
  <c r="B96" i="15"/>
  <c r="H95" i="15"/>
  <c r="A95" i="15" s="1"/>
  <c r="G95" i="15"/>
  <c r="F95" i="15"/>
  <c r="E95" i="15"/>
  <c r="D95" i="15"/>
  <c r="C95" i="15"/>
  <c r="B95" i="15"/>
  <c r="H94" i="15"/>
  <c r="A94" i="15" s="1"/>
  <c r="G94" i="15"/>
  <c r="F94" i="15"/>
  <c r="E94" i="15"/>
  <c r="D94" i="15"/>
  <c r="C94" i="15"/>
  <c r="B94" i="15"/>
  <c r="H93" i="15"/>
  <c r="A93" i="15" s="1"/>
  <c r="G93" i="15"/>
  <c r="F93" i="15"/>
  <c r="E93" i="15"/>
  <c r="D93" i="15"/>
  <c r="C93" i="15"/>
  <c r="B93" i="15"/>
  <c r="H92" i="15"/>
  <c r="A92" i="15" s="1"/>
  <c r="G92" i="15"/>
  <c r="F92" i="15"/>
  <c r="E92" i="15"/>
  <c r="D92" i="15"/>
  <c r="C92" i="15"/>
  <c r="B92" i="15"/>
  <c r="H91" i="15"/>
  <c r="A91" i="15" s="1"/>
  <c r="G91" i="15"/>
  <c r="F91" i="15"/>
  <c r="E91" i="15"/>
  <c r="D91" i="15"/>
  <c r="C91" i="15"/>
  <c r="B91" i="15"/>
  <c r="H90" i="15"/>
  <c r="A90" i="15" s="1"/>
  <c r="G90" i="15"/>
  <c r="F90" i="15"/>
  <c r="E90" i="15"/>
  <c r="D90" i="15"/>
  <c r="C90" i="15"/>
  <c r="B90" i="15"/>
  <c r="H89" i="15"/>
  <c r="A89" i="15" s="1"/>
  <c r="G89" i="15"/>
  <c r="F89" i="15"/>
  <c r="E89" i="15"/>
  <c r="D89" i="15"/>
  <c r="C89" i="15"/>
  <c r="B89" i="15"/>
  <c r="H88" i="15"/>
  <c r="A88" i="15" s="1"/>
  <c r="G88" i="15"/>
  <c r="F88" i="15"/>
  <c r="E88" i="15"/>
  <c r="D88" i="15"/>
  <c r="C88" i="15"/>
  <c r="B88" i="15"/>
  <c r="H87" i="15"/>
  <c r="A87" i="15" s="1"/>
  <c r="G87" i="15"/>
  <c r="F87" i="15"/>
  <c r="E87" i="15"/>
  <c r="D87" i="15"/>
  <c r="C87" i="15"/>
  <c r="B87" i="15"/>
  <c r="H86" i="15"/>
  <c r="A86" i="15" s="1"/>
  <c r="G86" i="15"/>
  <c r="F86" i="15"/>
  <c r="E86" i="15"/>
  <c r="D86" i="15"/>
  <c r="C86" i="15"/>
  <c r="B86" i="15"/>
  <c r="H85" i="15"/>
  <c r="A85" i="15" s="1"/>
  <c r="G85" i="15"/>
  <c r="F85" i="15"/>
  <c r="E85" i="15"/>
  <c r="D85" i="15"/>
  <c r="C85" i="15"/>
  <c r="B85" i="15"/>
  <c r="H84" i="15"/>
  <c r="A84" i="15" s="1"/>
  <c r="G84" i="15"/>
  <c r="F84" i="15"/>
  <c r="E84" i="15"/>
  <c r="D84" i="15"/>
  <c r="C84" i="15"/>
  <c r="B84" i="15"/>
  <c r="H83" i="15"/>
  <c r="A83" i="15" s="1"/>
  <c r="G83" i="15"/>
  <c r="F83" i="15"/>
  <c r="E83" i="15"/>
  <c r="D83" i="15"/>
  <c r="C83" i="15"/>
  <c r="B83" i="15"/>
  <c r="H82" i="15"/>
  <c r="A82" i="15" s="1"/>
  <c r="G82" i="15"/>
  <c r="F82" i="15"/>
  <c r="E82" i="15"/>
  <c r="D82" i="15"/>
  <c r="C82" i="15"/>
  <c r="B82" i="15"/>
  <c r="H81" i="15"/>
  <c r="A81" i="15" s="1"/>
  <c r="G81" i="15"/>
  <c r="F81" i="15"/>
  <c r="E81" i="15"/>
  <c r="D81" i="15"/>
  <c r="C81" i="15"/>
  <c r="B81" i="15"/>
  <c r="H80" i="15"/>
  <c r="A80" i="15" s="1"/>
  <c r="G80" i="15"/>
  <c r="F80" i="15"/>
  <c r="E80" i="15"/>
  <c r="D80" i="15"/>
  <c r="C80" i="15"/>
  <c r="B80" i="15"/>
  <c r="H79" i="15"/>
  <c r="A79" i="15" s="1"/>
  <c r="G79" i="15"/>
  <c r="F79" i="15"/>
  <c r="E79" i="15"/>
  <c r="D79" i="15"/>
  <c r="C79" i="15"/>
  <c r="B79" i="15"/>
  <c r="H78" i="15"/>
  <c r="A78" i="15" s="1"/>
  <c r="G78" i="15"/>
  <c r="F78" i="15"/>
  <c r="E78" i="15"/>
  <c r="D78" i="15"/>
  <c r="C78" i="15"/>
  <c r="B78" i="15"/>
  <c r="H77" i="15"/>
  <c r="A77" i="15" s="1"/>
  <c r="G77" i="15"/>
  <c r="F77" i="15"/>
  <c r="E77" i="15"/>
  <c r="D77" i="15"/>
  <c r="C77" i="15"/>
  <c r="B77" i="15"/>
  <c r="H76" i="15"/>
  <c r="A76" i="15" s="1"/>
  <c r="G76" i="15"/>
  <c r="F76" i="15"/>
  <c r="E76" i="15"/>
  <c r="D76" i="15"/>
  <c r="C76" i="15"/>
  <c r="B76" i="15"/>
  <c r="H75" i="15"/>
  <c r="A75" i="15" s="1"/>
  <c r="G75" i="15"/>
  <c r="F75" i="15"/>
  <c r="E75" i="15"/>
  <c r="D75" i="15"/>
  <c r="C75" i="15"/>
  <c r="B75" i="15"/>
  <c r="H74" i="15"/>
  <c r="A74" i="15" s="1"/>
  <c r="G74" i="15"/>
  <c r="F74" i="15"/>
  <c r="E74" i="15"/>
  <c r="D74" i="15"/>
  <c r="C74" i="15"/>
  <c r="B74" i="15"/>
  <c r="H73" i="15"/>
  <c r="A73" i="15" s="1"/>
  <c r="G73" i="15"/>
  <c r="F73" i="15"/>
  <c r="E73" i="15"/>
  <c r="D73" i="15"/>
  <c r="C73" i="15"/>
  <c r="B73" i="15"/>
  <c r="H72" i="15"/>
  <c r="A72" i="15" s="1"/>
  <c r="G72" i="15"/>
  <c r="F72" i="15"/>
  <c r="E72" i="15"/>
  <c r="D72" i="15"/>
  <c r="C72" i="15"/>
  <c r="B72" i="15"/>
  <c r="H71" i="15"/>
  <c r="A71" i="15" s="1"/>
  <c r="G71" i="15"/>
  <c r="F71" i="15"/>
  <c r="E71" i="15"/>
  <c r="D71" i="15"/>
  <c r="C71" i="15"/>
  <c r="B71" i="15"/>
  <c r="H70" i="15"/>
  <c r="A70" i="15" s="1"/>
  <c r="G70" i="15"/>
  <c r="F70" i="15"/>
  <c r="E70" i="15"/>
  <c r="D70" i="15"/>
  <c r="C70" i="15"/>
  <c r="B70" i="15"/>
  <c r="H69" i="15"/>
  <c r="A69" i="15" s="1"/>
  <c r="G69" i="15"/>
  <c r="F69" i="15"/>
  <c r="E69" i="15"/>
  <c r="D69" i="15"/>
  <c r="C69" i="15"/>
  <c r="B69" i="15"/>
  <c r="H68" i="15"/>
  <c r="A68" i="15" s="1"/>
  <c r="G68" i="15"/>
  <c r="F68" i="15"/>
  <c r="E68" i="15"/>
  <c r="D68" i="15"/>
  <c r="C68" i="15"/>
  <c r="B68" i="15"/>
  <c r="H67" i="15"/>
  <c r="A67" i="15" s="1"/>
  <c r="G67" i="15"/>
  <c r="F67" i="15"/>
  <c r="E67" i="15"/>
  <c r="D67" i="15"/>
  <c r="C67" i="15"/>
  <c r="B67" i="15"/>
  <c r="H66" i="15"/>
  <c r="A66" i="15" s="1"/>
  <c r="G66" i="15"/>
  <c r="F66" i="15"/>
  <c r="E66" i="15"/>
  <c r="D66" i="15"/>
  <c r="C66" i="15"/>
  <c r="B66" i="15"/>
  <c r="H65" i="15"/>
  <c r="A65" i="15" s="1"/>
  <c r="G65" i="15"/>
  <c r="F65" i="15"/>
  <c r="E65" i="15"/>
  <c r="D65" i="15"/>
  <c r="C65" i="15"/>
  <c r="B65" i="15"/>
  <c r="H64" i="15"/>
  <c r="A64" i="15" s="1"/>
  <c r="G64" i="15"/>
  <c r="F64" i="15"/>
  <c r="E64" i="15"/>
  <c r="D64" i="15"/>
  <c r="C64" i="15"/>
  <c r="B64" i="15"/>
  <c r="H63" i="15"/>
  <c r="A63" i="15" s="1"/>
  <c r="G63" i="15"/>
  <c r="F63" i="15"/>
  <c r="E63" i="15"/>
  <c r="D63" i="15"/>
  <c r="C63" i="15"/>
  <c r="B63" i="15"/>
  <c r="H62" i="15"/>
  <c r="A62" i="15" s="1"/>
  <c r="G62" i="15"/>
  <c r="F62" i="15"/>
  <c r="E62" i="15"/>
  <c r="D62" i="15"/>
  <c r="C62" i="15"/>
  <c r="B62" i="15"/>
  <c r="H61" i="15"/>
  <c r="A61" i="15" s="1"/>
  <c r="G61" i="15"/>
  <c r="F61" i="15"/>
  <c r="E61" i="15"/>
  <c r="D61" i="15"/>
  <c r="C61" i="15"/>
  <c r="B61" i="15"/>
  <c r="H60" i="15"/>
  <c r="A60" i="15" s="1"/>
  <c r="G60" i="15"/>
  <c r="F60" i="15"/>
  <c r="E60" i="15"/>
  <c r="D60" i="15"/>
  <c r="C60" i="15"/>
  <c r="B60" i="15"/>
  <c r="H59" i="15"/>
  <c r="A59" i="15" s="1"/>
  <c r="G59" i="15"/>
  <c r="F59" i="15"/>
  <c r="E59" i="15"/>
  <c r="D59" i="15"/>
  <c r="C59" i="15"/>
  <c r="B59" i="15"/>
  <c r="H58" i="15"/>
  <c r="A58" i="15" s="1"/>
  <c r="G58" i="15"/>
  <c r="F58" i="15"/>
  <c r="E58" i="15"/>
  <c r="D58" i="15"/>
  <c r="C58" i="15"/>
  <c r="B58" i="15"/>
  <c r="H57" i="15"/>
  <c r="A57" i="15" s="1"/>
  <c r="G57" i="15"/>
  <c r="F57" i="15"/>
  <c r="E57" i="15"/>
  <c r="D57" i="15"/>
  <c r="C57" i="15"/>
  <c r="B57" i="15"/>
  <c r="H56" i="15"/>
  <c r="A56" i="15" s="1"/>
  <c r="G56" i="15"/>
  <c r="F56" i="15"/>
  <c r="E56" i="15"/>
  <c r="D56" i="15"/>
  <c r="C56" i="15"/>
  <c r="B56" i="15"/>
  <c r="H55" i="15"/>
  <c r="A55" i="15" s="1"/>
  <c r="G55" i="15"/>
  <c r="F55" i="15"/>
  <c r="E55" i="15"/>
  <c r="D55" i="15"/>
  <c r="C55" i="15"/>
  <c r="B55" i="15"/>
  <c r="H54" i="15"/>
  <c r="A54" i="15" s="1"/>
  <c r="G54" i="15"/>
  <c r="F54" i="15"/>
  <c r="E54" i="15"/>
  <c r="D54" i="15"/>
  <c r="C54" i="15"/>
  <c r="B54" i="15"/>
  <c r="H53" i="15"/>
  <c r="A53" i="15" s="1"/>
  <c r="G53" i="15"/>
  <c r="F53" i="15"/>
  <c r="E53" i="15"/>
  <c r="D53" i="15"/>
  <c r="C53" i="15"/>
  <c r="B53" i="15"/>
  <c r="H52" i="15"/>
  <c r="A52" i="15" s="1"/>
  <c r="G52" i="15"/>
  <c r="F52" i="15"/>
  <c r="E52" i="15"/>
  <c r="D52" i="15"/>
  <c r="C52" i="15"/>
  <c r="B52" i="15"/>
  <c r="H51" i="15"/>
  <c r="A51" i="15" s="1"/>
  <c r="G51" i="15"/>
  <c r="F51" i="15"/>
  <c r="E51" i="15"/>
  <c r="D51" i="15"/>
  <c r="C51" i="15"/>
  <c r="B51" i="15"/>
  <c r="H50" i="15"/>
  <c r="A50" i="15" s="1"/>
  <c r="G50" i="15"/>
  <c r="F50" i="15"/>
  <c r="E50" i="15"/>
  <c r="D50" i="15"/>
  <c r="C50" i="15"/>
  <c r="B50" i="15"/>
  <c r="H49" i="15"/>
  <c r="A49" i="15" s="1"/>
  <c r="G49" i="15"/>
  <c r="F49" i="15"/>
  <c r="E49" i="15"/>
  <c r="D49" i="15"/>
  <c r="C49" i="15"/>
  <c r="B49" i="15"/>
  <c r="H48" i="15"/>
  <c r="A48" i="15" s="1"/>
  <c r="G48" i="15"/>
  <c r="F48" i="15"/>
  <c r="E48" i="15"/>
  <c r="D48" i="15"/>
  <c r="C48" i="15"/>
  <c r="B48" i="15"/>
  <c r="H47" i="15"/>
  <c r="A47" i="15" s="1"/>
  <c r="G47" i="15"/>
  <c r="F47" i="15"/>
  <c r="E47" i="15"/>
  <c r="D47" i="15"/>
  <c r="C47" i="15"/>
  <c r="B47" i="15"/>
  <c r="H46" i="15"/>
  <c r="A46" i="15" s="1"/>
  <c r="G46" i="15"/>
  <c r="F46" i="15"/>
  <c r="E46" i="15"/>
  <c r="D46" i="15"/>
  <c r="C46" i="15"/>
  <c r="B46" i="15"/>
  <c r="H45" i="15"/>
  <c r="A45" i="15" s="1"/>
  <c r="G45" i="15"/>
  <c r="F45" i="15"/>
  <c r="E45" i="15"/>
  <c r="D45" i="15"/>
  <c r="C45" i="15"/>
  <c r="B45" i="15"/>
  <c r="H44" i="15"/>
  <c r="A44" i="15" s="1"/>
  <c r="G44" i="15"/>
  <c r="F44" i="15"/>
  <c r="E44" i="15"/>
  <c r="D44" i="15"/>
  <c r="C44" i="15"/>
  <c r="B44" i="15"/>
  <c r="H43" i="15"/>
  <c r="A43" i="15" s="1"/>
  <c r="G43" i="15"/>
  <c r="F43" i="15"/>
  <c r="E43" i="15"/>
  <c r="D43" i="15"/>
  <c r="C43" i="15"/>
  <c r="B43" i="15"/>
  <c r="H42" i="15"/>
  <c r="A42" i="15" s="1"/>
  <c r="G42" i="15"/>
  <c r="F42" i="15"/>
  <c r="E42" i="15"/>
  <c r="D42" i="15"/>
  <c r="C42" i="15"/>
  <c r="B42" i="15"/>
  <c r="H41" i="15"/>
  <c r="A41" i="15" s="1"/>
  <c r="G41" i="15"/>
  <c r="F41" i="15"/>
  <c r="E41" i="15"/>
  <c r="D41" i="15"/>
  <c r="C41" i="15"/>
  <c r="B41" i="15"/>
  <c r="H40" i="15"/>
  <c r="A40" i="15" s="1"/>
  <c r="G40" i="15"/>
  <c r="F40" i="15"/>
  <c r="E40" i="15"/>
  <c r="D40" i="15"/>
  <c r="C40" i="15"/>
  <c r="B40" i="15"/>
  <c r="H39" i="15"/>
  <c r="A39" i="15" s="1"/>
  <c r="G39" i="15"/>
  <c r="F39" i="15"/>
  <c r="E39" i="15"/>
  <c r="D39" i="15"/>
  <c r="C39" i="15"/>
  <c r="B39" i="15"/>
  <c r="H38" i="15"/>
  <c r="A38" i="15" s="1"/>
  <c r="G38" i="15"/>
  <c r="F38" i="15"/>
  <c r="E38" i="15"/>
  <c r="D38" i="15"/>
  <c r="C38" i="15"/>
  <c r="B38" i="15"/>
  <c r="H37" i="15"/>
  <c r="A37" i="15" s="1"/>
  <c r="G37" i="15"/>
  <c r="F37" i="15"/>
  <c r="E37" i="15"/>
  <c r="D37" i="15"/>
  <c r="C37" i="15"/>
  <c r="B37" i="15"/>
  <c r="H36" i="15"/>
  <c r="A36" i="15" s="1"/>
  <c r="G36" i="15"/>
  <c r="F36" i="15"/>
  <c r="E36" i="15"/>
  <c r="D36" i="15"/>
  <c r="C36" i="15"/>
  <c r="B36" i="15"/>
  <c r="H35" i="15"/>
  <c r="A35" i="15" s="1"/>
  <c r="G35" i="15"/>
  <c r="F35" i="15"/>
  <c r="E35" i="15"/>
  <c r="D35" i="15"/>
  <c r="C35" i="15"/>
  <c r="B35" i="15"/>
  <c r="H34" i="15"/>
  <c r="A34" i="15" s="1"/>
  <c r="G34" i="15"/>
  <c r="F34" i="15"/>
  <c r="E34" i="15"/>
  <c r="D34" i="15"/>
  <c r="C34" i="15"/>
  <c r="B34" i="15"/>
  <c r="H33" i="15"/>
  <c r="A33" i="15" s="1"/>
  <c r="G33" i="15"/>
  <c r="F33" i="15"/>
  <c r="E33" i="15"/>
  <c r="D33" i="15"/>
  <c r="C33" i="15"/>
  <c r="B33" i="15"/>
  <c r="H32" i="15"/>
  <c r="A32" i="15" s="1"/>
  <c r="G32" i="15"/>
  <c r="F32" i="15"/>
  <c r="E32" i="15"/>
  <c r="D32" i="15"/>
  <c r="C32" i="15"/>
  <c r="B32" i="15"/>
  <c r="H31" i="15"/>
  <c r="A31" i="15" s="1"/>
  <c r="G31" i="15"/>
  <c r="F31" i="15"/>
  <c r="E31" i="15"/>
  <c r="D31" i="15"/>
  <c r="C31" i="15"/>
  <c r="B31" i="15"/>
  <c r="H30" i="15"/>
  <c r="A30" i="15" s="1"/>
  <c r="G30" i="15"/>
  <c r="F30" i="15"/>
  <c r="E30" i="15"/>
  <c r="D30" i="15"/>
  <c r="C30" i="15"/>
  <c r="B30" i="15"/>
  <c r="H29" i="15"/>
  <c r="A29" i="15" s="1"/>
  <c r="G29" i="15"/>
  <c r="F29" i="15"/>
  <c r="E29" i="15"/>
  <c r="D29" i="15"/>
  <c r="C29" i="15"/>
  <c r="B29" i="15"/>
  <c r="H28" i="15"/>
  <c r="A28" i="15" s="1"/>
  <c r="G28" i="15"/>
  <c r="F28" i="15"/>
  <c r="E28" i="15"/>
  <c r="D28" i="15"/>
  <c r="C28" i="15"/>
  <c r="B28" i="15"/>
  <c r="H27" i="15"/>
  <c r="A27" i="15" s="1"/>
  <c r="G27" i="15"/>
  <c r="F27" i="15"/>
  <c r="E27" i="15"/>
  <c r="D27" i="15"/>
  <c r="C27" i="15"/>
  <c r="B27" i="15"/>
  <c r="H26" i="15"/>
  <c r="A26" i="15" s="1"/>
  <c r="G26" i="15"/>
  <c r="F26" i="15"/>
  <c r="E26" i="15"/>
  <c r="D26" i="15"/>
  <c r="C26" i="15"/>
  <c r="B26" i="15"/>
  <c r="H25" i="15"/>
  <c r="A25" i="15" s="1"/>
  <c r="G25" i="15"/>
  <c r="F25" i="15"/>
  <c r="E25" i="15"/>
  <c r="D25" i="15"/>
  <c r="C25" i="15"/>
  <c r="B25" i="15"/>
  <c r="H24" i="15"/>
  <c r="A24" i="15" s="1"/>
  <c r="G24" i="15"/>
  <c r="F24" i="15"/>
  <c r="E24" i="15"/>
  <c r="D24" i="15"/>
  <c r="C24" i="15"/>
  <c r="B24" i="15"/>
  <c r="H23" i="15"/>
  <c r="A23" i="15" s="1"/>
  <c r="G23" i="15"/>
  <c r="F23" i="15"/>
  <c r="E23" i="15"/>
  <c r="D23" i="15"/>
  <c r="C23" i="15"/>
  <c r="B23" i="15"/>
  <c r="H22" i="15"/>
  <c r="A22" i="15" s="1"/>
  <c r="G22" i="15"/>
  <c r="F22" i="15"/>
  <c r="E22" i="15"/>
  <c r="D22" i="15"/>
  <c r="C22" i="15"/>
  <c r="B22" i="15"/>
  <c r="H21" i="15"/>
  <c r="A21" i="15" s="1"/>
  <c r="G21" i="15"/>
  <c r="F21" i="15"/>
  <c r="E21" i="15"/>
  <c r="D21" i="15"/>
  <c r="C21" i="15"/>
  <c r="B21" i="15"/>
  <c r="H20" i="15"/>
  <c r="A20" i="15" s="1"/>
  <c r="G20" i="15"/>
  <c r="F20" i="15"/>
  <c r="E20" i="15"/>
  <c r="D20" i="15"/>
  <c r="C20" i="15"/>
  <c r="B20" i="15"/>
  <c r="H19" i="15"/>
  <c r="A19" i="15" s="1"/>
  <c r="G19" i="15"/>
  <c r="F19" i="15"/>
  <c r="E19" i="15"/>
  <c r="D19" i="15"/>
  <c r="C19" i="15"/>
  <c r="B19" i="15"/>
  <c r="H18" i="15"/>
  <c r="A18" i="15" s="1"/>
  <c r="G18" i="15"/>
  <c r="F18" i="15"/>
  <c r="E18" i="15"/>
  <c r="D18" i="15"/>
  <c r="C18" i="15"/>
  <c r="B18" i="15"/>
  <c r="H17" i="15"/>
  <c r="A17" i="15" s="1"/>
  <c r="G17" i="15"/>
  <c r="F17" i="15"/>
  <c r="E17" i="15"/>
  <c r="D17" i="15"/>
  <c r="C17" i="15"/>
  <c r="B17" i="15"/>
  <c r="H16" i="15"/>
  <c r="A16" i="15" s="1"/>
  <c r="G16" i="15"/>
  <c r="F16" i="15"/>
  <c r="E16" i="15"/>
  <c r="D16" i="15"/>
  <c r="C16" i="15"/>
  <c r="B16" i="15"/>
  <c r="H15" i="15"/>
  <c r="A15" i="15" s="1"/>
  <c r="G15" i="15"/>
  <c r="F15" i="15"/>
  <c r="E15" i="15"/>
  <c r="D15" i="15"/>
  <c r="C15" i="15"/>
  <c r="B15" i="15"/>
  <c r="H14" i="15"/>
  <c r="A14" i="15" s="1"/>
  <c r="G14" i="15"/>
  <c r="F14" i="15"/>
  <c r="E14" i="15"/>
  <c r="D14" i="15"/>
  <c r="C14" i="15"/>
  <c r="B14" i="15"/>
  <c r="H13" i="15"/>
  <c r="A13" i="15" s="1"/>
  <c r="G13" i="15"/>
  <c r="F13" i="15"/>
  <c r="E13" i="15"/>
  <c r="D13" i="15"/>
  <c r="C13" i="15"/>
  <c r="B13" i="15"/>
  <c r="H12" i="15"/>
  <c r="A12" i="15" s="1"/>
  <c r="G12" i="15"/>
  <c r="F12" i="15"/>
  <c r="E12" i="15"/>
  <c r="D12" i="15"/>
  <c r="C12" i="15"/>
  <c r="B12" i="15"/>
  <c r="H11" i="15"/>
  <c r="A11" i="15" s="1"/>
  <c r="G11" i="15"/>
  <c r="F11" i="15"/>
  <c r="E11" i="15"/>
  <c r="D11" i="15"/>
  <c r="C11" i="15"/>
  <c r="B11" i="15"/>
  <c r="H10" i="15"/>
  <c r="A10" i="15" s="1"/>
  <c r="G10" i="15"/>
  <c r="F10" i="15"/>
  <c r="E10" i="15"/>
  <c r="D10" i="15"/>
  <c r="C10" i="15"/>
  <c r="B10" i="15"/>
  <c r="C7" i="15"/>
  <c r="C5" i="15"/>
  <c r="C4" i="15"/>
  <c r="C3" i="15"/>
  <c r="C2" i="15"/>
  <c r="C1" i="15"/>
  <c r="H159" i="14" l="1"/>
  <c r="A159" i="14" s="1"/>
  <c r="G159" i="14"/>
  <c r="F159" i="14"/>
  <c r="E159" i="14"/>
  <c r="D159" i="14"/>
  <c r="C159" i="14"/>
  <c r="B159" i="14"/>
  <c r="H158" i="14"/>
  <c r="A158" i="14" s="1"/>
  <c r="G158" i="14"/>
  <c r="F158" i="14"/>
  <c r="E158" i="14"/>
  <c r="D158" i="14"/>
  <c r="C158" i="14"/>
  <c r="B158" i="14"/>
  <c r="H157" i="14"/>
  <c r="A157" i="14" s="1"/>
  <c r="G157" i="14"/>
  <c r="F157" i="14"/>
  <c r="E157" i="14"/>
  <c r="D157" i="14"/>
  <c r="C157" i="14"/>
  <c r="B157" i="14"/>
  <c r="H156" i="14"/>
  <c r="A156" i="14" s="1"/>
  <c r="G156" i="14"/>
  <c r="F156" i="14"/>
  <c r="E156" i="14"/>
  <c r="D156" i="14"/>
  <c r="C156" i="14"/>
  <c r="B156" i="14"/>
  <c r="H155" i="14"/>
  <c r="A155" i="14" s="1"/>
  <c r="G155" i="14"/>
  <c r="F155" i="14"/>
  <c r="E155" i="14"/>
  <c r="D155" i="14"/>
  <c r="C155" i="14"/>
  <c r="B155" i="14"/>
  <c r="H154" i="14"/>
  <c r="A154" i="14" s="1"/>
  <c r="G154" i="14"/>
  <c r="F154" i="14"/>
  <c r="E154" i="14"/>
  <c r="D154" i="14"/>
  <c r="C154" i="14"/>
  <c r="B154" i="14"/>
  <c r="H153" i="14"/>
  <c r="A153" i="14" s="1"/>
  <c r="G153" i="14"/>
  <c r="F153" i="14"/>
  <c r="E153" i="14"/>
  <c r="D153" i="14"/>
  <c r="C153" i="14"/>
  <c r="B153" i="14"/>
  <c r="H152" i="14"/>
  <c r="A152" i="14" s="1"/>
  <c r="G152" i="14"/>
  <c r="F152" i="14"/>
  <c r="E152" i="14"/>
  <c r="D152" i="14"/>
  <c r="C152" i="14"/>
  <c r="B152" i="14"/>
  <c r="H151" i="14"/>
  <c r="A151" i="14" s="1"/>
  <c r="G151" i="14"/>
  <c r="F151" i="14"/>
  <c r="E151" i="14"/>
  <c r="D151" i="14"/>
  <c r="C151" i="14"/>
  <c r="B151" i="14"/>
  <c r="H150" i="14"/>
  <c r="A150" i="14" s="1"/>
  <c r="G150" i="14"/>
  <c r="F150" i="14"/>
  <c r="E150" i="14"/>
  <c r="D150" i="14"/>
  <c r="C150" i="14"/>
  <c r="B150" i="14"/>
  <c r="H149" i="14"/>
  <c r="A149" i="14" s="1"/>
  <c r="G149" i="14"/>
  <c r="F149" i="14"/>
  <c r="E149" i="14"/>
  <c r="D149" i="14"/>
  <c r="C149" i="14"/>
  <c r="B149" i="14"/>
  <c r="H148" i="14"/>
  <c r="A148" i="14" s="1"/>
  <c r="G148" i="14"/>
  <c r="F148" i="14"/>
  <c r="E148" i="14"/>
  <c r="D148" i="14"/>
  <c r="C148" i="14"/>
  <c r="B148" i="14"/>
  <c r="H147" i="14"/>
  <c r="A147" i="14" s="1"/>
  <c r="G147" i="14"/>
  <c r="F147" i="14"/>
  <c r="E147" i="14"/>
  <c r="D147" i="14"/>
  <c r="C147" i="14"/>
  <c r="B147" i="14"/>
  <c r="H146" i="14"/>
  <c r="A146" i="14" s="1"/>
  <c r="G146" i="14"/>
  <c r="F146" i="14"/>
  <c r="E146" i="14"/>
  <c r="D146" i="14"/>
  <c r="C146" i="14"/>
  <c r="B146" i="14"/>
  <c r="H145" i="14"/>
  <c r="A145" i="14" s="1"/>
  <c r="G145" i="14"/>
  <c r="F145" i="14"/>
  <c r="E145" i="14"/>
  <c r="D145" i="14"/>
  <c r="C145" i="14"/>
  <c r="B145" i="14"/>
  <c r="H144" i="14"/>
  <c r="A144" i="14" s="1"/>
  <c r="G144" i="14"/>
  <c r="F144" i="14"/>
  <c r="E144" i="14"/>
  <c r="D144" i="14"/>
  <c r="C144" i="14"/>
  <c r="B144" i="14"/>
  <c r="H143" i="14"/>
  <c r="A143" i="14" s="1"/>
  <c r="G143" i="14"/>
  <c r="F143" i="14"/>
  <c r="E143" i="14"/>
  <c r="D143" i="14"/>
  <c r="C143" i="14"/>
  <c r="B143" i="14"/>
  <c r="H142" i="14"/>
  <c r="A142" i="14" s="1"/>
  <c r="G142" i="14"/>
  <c r="F142" i="14"/>
  <c r="E142" i="14"/>
  <c r="D142" i="14"/>
  <c r="C142" i="14"/>
  <c r="B142" i="14"/>
  <c r="H141" i="14"/>
  <c r="A141" i="14" s="1"/>
  <c r="G141" i="14"/>
  <c r="F141" i="14"/>
  <c r="E141" i="14"/>
  <c r="D141" i="14"/>
  <c r="C141" i="14"/>
  <c r="B141" i="14"/>
  <c r="H140" i="14"/>
  <c r="A140" i="14" s="1"/>
  <c r="G140" i="14"/>
  <c r="F140" i="14"/>
  <c r="E140" i="14"/>
  <c r="D140" i="14"/>
  <c r="C140" i="14"/>
  <c r="B140" i="14"/>
  <c r="H139" i="14"/>
  <c r="A139" i="14" s="1"/>
  <c r="G139" i="14"/>
  <c r="F139" i="14"/>
  <c r="E139" i="14"/>
  <c r="D139" i="14"/>
  <c r="C139" i="14"/>
  <c r="B139" i="14"/>
  <c r="H138" i="14"/>
  <c r="A138" i="14" s="1"/>
  <c r="G138" i="14"/>
  <c r="F138" i="14"/>
  <c r="E138" i="14"/>
  <c r="D138" i="14"/>
  <c r="C138" i="14"/>
  <c r="B138" i="14"/>
  <c r="H137" i="14"/>
  <c r="A137" i="14" s="1"/>
  <c r="G137" i="14"/>
  <c r="F137" i="14"/>
  <c r="E137" i="14"/>
  <c r="D137" i="14"/>
  <c r="C137" i="14"/>
  <c r="B137" i="14"/>
  <c r="H136" i="14"/>
  <c r="A136" i="14" s="1"/>
  <c r="G136" i="14"/>
  <c r="F136" i="14"/>
  <c r="E136" i="14"/>
  <c r="D136" i="14"/>
  <c r="C136" i="14"/>
  <c r="B136" i="14"/>
  <c r="H135" i="14"/>
  <c r="A135" i="14" s="1"/>
  <c r="G135" i="14"/>
  <c r="F135" i="14"/>
  <c r="E135" i="14"/>
  <c r="D135" i="14"/>
  <c r="C135" i="14"/>
  <c r="B135" i="14"/>
  <c r="H134" i="14"/>
  <c r="A134" i="14" s="1"/>
  <c r="G134" i="14"/>
  <c r="F134" i="14"/>
  <c r="E134" i="14"/>
  <c r="D134" i="14"/>
  <c r="C134" i="14"/>
  <c r="B134" i="14"/>
  <c r="H133" i="14"/>
  <c r="A133" i="14" s="1"/>
  <c r="G133" i="14"/>
  <c r="F133" i="14"/>
  <c r="E133" i="14"/>
  <c r="D133" i="14"/>
  <c r="C133" i="14"/>
  <c r="B133" i="14"/>
  <c r="H132" i="14"/>
  <c r="A132" i="14" s="1"/>
  <c r="G132" i="14"/>
  <c r="F132" i="14"/>
  <c r="E132" i="14"/>
  <c r="D132" i="14"/>
  <c r="C132" i="14"/>
  <c r="B132" i="14"/>
  <c r="H131" i="14"/>
  <c r="A131" i="14" s="1"/>
  <c r="G131" i="14"/>
  <c r="F131" i="14"/>
  <c r="E131" i="14"/>
  <c r="D131" i="14"/>
  <c r="C131" i="14"/>
  <c r="B131" i="14"/>
  <c r="H130" i="14"/>
  <c r="A130" i="14" s="1"/>
  <c r="G130" i="14"/>
  <c r="F130" i="14"/>
  <c r="E130" i="14"/>
  <c r="D130" i="14"/>
  <c r="C130" i="14"/>
  <c r="B130" i="14"/>
  <c r="H129" i="14"/>
  <c r="A129" i="14" s="1"/>
  <c r="G129" i="14"/>
  <c r="F129" i="14"/>
  <c r="E129" i="14"/>
  <c r="D129" i="14"/>
  <c r="C129" i="14"/>
  <c r="B129" i="14"/>
  <c r="H128" i="14"/>
  <c r="A128" i="14" s="1"/>
  <c r="G128" i="14"/>
  <c r="F128" i="14"/>
  <c r="E128" i="14"/>
  <c r="D128" i="14"/>
  <c r="C128" i="14"/>
  <c r="B128" i="14"/>
  <c r="H127" i="14"/>
  <c r="A127" i="14" s="1"/>
  <c r="G127" i="14"/>
  <c r="F127" i="14"/>
  <c r="E127" i="14"/>
  <c r="D127" i="14"/>
  <c r="C127" i="14"/>
  <c r="B127" i="14"/>
  <c r="H126" i="14"/>
  <c r="A126" i="14" s="1"/>
  <c r="G126" i="14"/>
  <c r="F126" i="14"/>
  <c r="E126" i="14"/>
  <c r="D126" i="14"/>
  <c r="C126" i="14"/>
  <c r="B126" i="14"/>
  <c r="H125" i="14"/>
  <c r="A125" i="14" s="1"/>
  <c r="G125" i="14"/>
  <c r="F125" i="14"/>
  <c r="E125" i="14"/>
  <c r="D125" i="14"/>
  <c r="C125" i="14"/>
  <c r="B125" i="14"/>
  <c r="H124" i="14"/>
  <c r="A124" i="14" s="1"/>
  <c r="G124" i="14"/>
  <c r="F124" i="14"/>
  <c r="E124" i="14"/>
  <c r="D124" i="14"/>
  <c r="C124" i="14"/>
  <c r="B124" i="14"/>
  <c r="H123" i="14"/>
  <c r="A123" i="14" s="1"/>
  <c r="G123" i="14"/>
  <c r="F123" i="14"/>
  <c r="E123" i="14"/>
  <c r="D123" i="14"/>
  <c r="C123" i="14"/>
  <c r="B123" i="14"/>
  <c r="H122" i="14"/>
  <c r="A122" i="14" s="1"/>
  <c r="G122" i="14"/>
  <c r="F122" i="14"/>
  <c r="E122" i="14"/>
  <c r="D122" i="14"/>
  <c r="C122" i="14"/>
  <c r="B122" i="14"/>
  <c r="H121" i="14"/>
  <c r="A121" i="14" s="1"/>
  <c r="G121" i="14"/>
  <c r="F121" i="14"/>
  <c r="E121" i="14"/>
  <c r="D121" i="14"/>
  <c r="C121" i="14"/>
  <c r="B121" i="14"/>
  <c r="H120" i="14"/>
  <c r="A120" i="14" s="1"/>
  <c r="G120" i="14"/>
  <c r="F120" i="14"/>
  <c r="E120" i="14"/>
  <c r="D120" i="14"/>
  <c r="C120" i="14"/>
  <c r="B120" i="14"/>
  <c r="H119" i="14"/>
  <c r="A119" i="14" s="1"/>
  <c r="G119" i="14"/>
  <c r="F119" i="14"/>
  <c r="E119" i="14"/>
  <c r="D119" i="14"/>
  <c r="C119" i="14"/>
  <c r="B119" i="14"/>
  <c r="H118" i="14"/>
  <c r="A118" i="14" s="1"/>
  <c r="G118" i="14"/>
  <c r="F118" i="14"/>
  <c r="E118" i="14"/>
  <c r="D118" i="14"/>
  <c r="C118" i="14"/>
  <c r="B118" i="14"/>
  <c r="H117" i="14"/>
  <c r="A117" i="14" s="1"/>
  <c r="G117" i="14"/>
  <c r="F117" i="14"/>
  <c r="E117" i="14"/>
  <c r="D117" i="14"/>
  <c r="C117" i="14"/>
  <c r="B117" i="14"/>
  <c r="H116" i="14"/>
  <c r="A116" i="14" s="1"/>
  <c r="G116" i="14"/>
  <c r="F116" i="14"/>
  <c r="E116" i="14"/>
  <c r="D116" i="14"/>
  <c r="C116" i="14"/>
  <c r="B116" i="14"/>
  <c r="H115" i="14"/>
  <c r="A115" i="14" s="1"/>
  <c r="G115" i="14"/>
  <c r="F115" i="14"/>
  <c r="E115" i="14"/>
  <c r="D115" i="14"/>
  <c r="C115" i="14"/>
  <c r="B115" i="14"/>
  <c r="H114" i="14"/>
  <c r="A114" i="14" s="1"/>
  <c r="G114" i="14"/>
  <c r="F114" i="14"/>
  <c r="E114" i="14"/>
  <c r="D114" i="14"/>
  <c r="C114" i="14"/>
  <c r="B114" i="14"/>
  <c r="H113" i="14"/>
  <c r="A113" i="14" s="1"/>
  <c r="G113" i="14"/>
  <c r="F113" i="14"/>
  <c r="E113" i="14"/>
  <c r="D113" i="14"/>
  <c r="C113" i="14"/>
  <c r="B113" i="14"/>
  <c r="H112" i="14"/>
  <c r="A112" i="14" s="1"/>
  <c r="G112" i="14"/>
  <c r="F112" i="14"/>
  <c r="E112" i="14"/>
  <c r="D112" i="14"/>
  <c r="C112" i="14"/>
  <c r="B112" i="14"/>
  <c r="H111" i="14"/>
  <c r="A111" i="14" s="1"/>
  <c r="G111" i="14"/>
  <c r="F111" i="14"/>
  <c r="E111" i="14"/>
  <c r="D111" i="14"/>
  <c r="C111" i="14"/>
  <c r="B111" i="14"/>
  <c r="H110" i="14"/>
  <c r="A110" i="14" s="1"/>
  <c r="G110" i="14"/>
  <c r="F110" i="14"/>
  <c r="E110" i="14"/>
  <c r="D110" i="14"/>
  <c r="C110" i="14"/>
  <c r="B110" i="14"/>
  <c r="H109" i="14"/>
  <c r="A109" i="14" s="1"/>
  <c r="G109" i="14"/>
  <c r="F109" i="14"/>
  <c r="E109" i="14"/>
  <c r="D109" i="14"/>
  <c r="C109" i="14"/>
  <c r="B109" i="14"/>
  <c r="H108" i="14"/>
  <c r="A108" i="14" s="1"/>
  <c r="G108" i="14"/>
  <c r="F108" i="14"/>
  <c r="E108" i="14"/>
  <c r="D108" i="14"/>
  <c r="C108" i="14"/>
  <c r="B108" i="14"/>
  <c r="H107" i="14"/>
  <c r="A107" i="14" s="1"/>
  <c r="G107" i="14"/>
  <c r="F107" i="14"/>
  <c r="E107" i="14"/>
  <c r="D107" i="14"/>
  <c r="C107" i="14"/>
  <c r="B107" i="14"/>
  <c r="H106" i="14"/>
  <c r="A106" i="14" s="1"/>
  <c r="G106" i="14"/>
  <c r="F106" i="14"/>
  <c r="E106" i="14"/>
  <c r="D106" i="14"/>
  <c r="C106" i="14"/>
  <c r="B106" i="14"/>
  <c r="H105" i="14"/>
  <c r="A105" i="14" s="1"/>
  <c r="G105" i="14"/>
  <c r="F105" i="14"/>
  <c r="E105" i="14"/>
  <c r="D105" i="14"/>
  <c r="C105" i="14"/>
  <c r="B105" i="14"/>
  <c r="H104" i="14"/>
  <c r="A104" i="14" s="1"/>
  <c r="G104" i="14"/>
  <c r="F104" i="14"/>
  <c r="E104" i="14"/>
  <c r="D104" i="14"/>
  <c r="C104" i="14"/>
  <c r="B104" i="14"/>
  <c r="H103" i="14"/>
  <c r="A103" i="14" s="1"/>
  <c r="G103" i="14"/>
  <c r="F103" i="14"/>
  <c r="E103" i="14"/>
  <c r="D103" i="14"/>
  <c r="C103" i="14"/>
  <c r="B103" i="14"/>
  <c r="H102" i="14"/>
  <c r="A102" i="14" s="1"/>
  <c r="G102" i="14"/>
  <c r="F102" i="14"/>
  <c r="E102" i="14"/>
  <c r="D102" i="14"/>
  <c r="C102" i="14"/>
  <c r="B102" i="14"/>
  <c r="H101" i="14"/>
  <c r="A101" i="14" s="1"/>
  <c r="G101" i="14"/>
  <c r="F101" i="14"/>
  <c r="E101" i="14"/>
  <c r="D101" i="14"/>
  <c r="C101" i="14"/>
  <c r="B101" i="14"/>
  <c r="H100" i="14"/>
  <c r="A100" i="14" s="1"/>
  <c r="G100" i="14"/>
  <c r="F100" i="14"/>
  <c r="E100" i="14"/>
  <c r="D100" i="14"/>
  <c r="C100" i="14"/>
  <c r="B100" i="14"/>
  <c r="H99" i="14"/>
  <c r="A99" i="14" s="1"/>
  <c r="G99" i="14"/>
  <c r="F99" i="14"/>
  <c r="E99" i="14"/>
  <c r="D99" i="14"/>
  <c r="C99" i="14"/>
  <c r="B99" i="14"/>
  <c r="H98" i="14"/>
  <c r="A98" i="14" s="1"/>
  <c r="G98" i="14"/>
  <c r="F98" i="14"/>
  <c r="E98" i="14"/>
  <c r="D98" i="14"/>
  <c r="C98" i="14"/>
  <c r="B98" i="14"/>
  <c r="H97" i="14"/>
  <c r="A97" i="14" s="1"/>
  <c r="G97" i="14"/>
  <c r="F97" i="14"/>
  <c r="E97" i="14"/>
  <c r="D97" i="14"/>
  <c r="C97" i="14"/>
  <c r="B97" i="14"/>
  <c r="H96" i="14"/>
  <c r="A96" i="14" s="1"/>
  <c r="G96" i="14"/>
  <c r="F96" i="14"/>
  <c r="E96" i="14"/>
  <c r="D96" i="14"/>
  <c r="C96" i="14"/>
  <c r="B96" i="14"/>
  <c r="H95" i="14"/>
  <c r="A95" i="14" s="1"/>
  <c r="G95" i="14"/>
  <c r="F95" i="14"/>
  <c r="E95" i="14"/>
  <c r="D95" i="14"/>
  <c r="C95" i="14"/>
  <c r="B95" i="14"/>
  <c r="H94" i="14"/>
  <c r="A94" i="14" s="1"/>
  <c r="G94" i="14"/>
  <c r="F94" i="14"/>
  <c r="E94" i="14"/>
  <c r="D94" i="14"/>
  <c r="C94" i="14"/>
  <c r="B94" i="14"/>
  <c r="H93" i="14"/>
  <c r="A93" i="14" s="1"/>
  <c r="G93" i="14"/>
  <c r="F93" i="14"/>
  <c r="E93" i="14"/>
  <c r="D93" i="14"/>
  <c r="C93" i="14"/>
  <c r="B93" i="14"/>
  <c r="H92" i="14"/>
  <c r="A92" i="14" s="1"/>
  <c r="G92" i="14"/>
  <c r="F92" i="14"/>
  <c r="E92" i="14"/>
  <c r="D92" i="14"/>
  <c r="C92" i="14"/>
  <c r="B92" i="14"/>
  <c r="H91" i="14"/>
  <c r="A91" i="14" s="1"/>
  <c r="G91" i="14"/>
  <c r="F91" i="14"/>
  <c r="E91" i="14"/>
  <c r="D91" i="14"/>
  <c r="C91" i="14"/>
  <c r="B91" i="14"/>
  <c r="H90" i="14"/>
  <c r="A90" i="14" s="1"/>
  <c r="G90" i="14"/>
  <c r="F90" i="14"/>
  <c r="E90" i="14"/>
  <c r="D90" i="14"/>
  <c r="C90" i="14"/>
  <c r="B90" i="14"/>
  <c r="H89" i="14"/>
  <c r="A89" i="14" s="1"/>
  <c r="G89" i="14"/>
  <c r="F89" i="14"/>
  <c r="E89" i="14"/>
  <c r="D89" i="14"/>
  <c r="C89" i="14"/>
  <c r="B89" i="14"/>
  <c r="H88" i="14"/>
  <c r="A88" i="14" s="1"/>
  <c r="G88" i="14"/>
  <c r="F88" i="14"/>
  <c r="E88" i="14"/>
  <c r="D88" i="14"/>
  <c r="C88" i="14"/>
  <c r="B88" i="14"/>
  <c r="H87" i="14"/>
  <c r="A87" i="14" s="1"/>
  <c r="G87" i="14"/>
  <c r="F87" i="14"/>
  <c r="E87" i="14"/>
  <c r="D87" i="14"/>
  <c r="C87" i="14"/>
  <c r="B87" i="14"/>
  <c r="H86" i="14"/>
  <c r="A86" i="14" s="1"/>
  <c r="G86" i="14"/>
  <c r="F86" i="14"/>
  <c r="E86" i="14"/>
  <c r="D86" i="14"/>
  <c r="C86" i="14"/>
  <c r="B86" i="14"/>
  <c r="H85" i="14"/>
  <c r="A85" i="14" s="1"/>
  <c r="G85" i="14"/>
  <c r="F85" i="14"/>
  <c r="E85" i="14"/>
  <c r="D85" i="14"/>
  <c r="C85" i="14"/>
  <c r="B85" i="14"/>
  <c r="H84" i="14"/>
  <c r="A84" i="14" s="1"/>
  <c r="G84" i="14"/>
  <c r="F84" i="14"/>
  <c r="E84" i="14"/>
  <c r="D84" i="14"/>
  <c r="C84" i="14"/>
  <c r="B84" i="14"/>
  <c r="H83" i="14"/>
  <c r="A83" i="14" s="1"/>
  <c r="G83" i="14"/>
  <c r="F83" i="14"/>
  <c r="E83" i="14"/>
  <c r="D83" i="14"/>
  <c r="C83" i="14"/>
  <c r="B83" i="14"/>
  <c r="H82" i="14"/>
  <c r="A82" i="14" s="1"/>
  <c r="G82" i="14"/>
  <c r="F82" i="14"/>
  <c r="E82" i="14"/>
  <c r="D82" i="14"/>
  <c r="C82" i="14"/>
  <c r="B82" i="14"/>
  <c r="H81" i="14"/>
  <c r="A81" i="14" s="1"/>
  <c r="G81" i="14"/>
  <c r="F81" i="14"/>
  <c r="E81" i="14"/>
  <c r="D81" i="14"/>
  <c r="C81" i="14"/>
  <c r="B81" i="14"/>
  <c r="H80" i="14"/>
  <c r="A80" i="14" s="1"/>
  <c r="G80" i="14"/>
  <c r="F80" i="14"/>
  <c r="E80" i="14"/>
  <c r="D80" i="14"/>
  <c r="C80" i="14"/>
  <c r="B80" i="14"/>
  <c r="H79" i="14"/>
  <c r="A79" i="14" s="1"/>
  <c r="G79" i="14"/>
  <c r="F79" i="14"/>
  <c r="E79" i="14"/>
  <c r="D79" i="14"/>
  <c r="C79" i="14"/>
  <c r="B79" i="14"/>
  <c r="H78" i="14"/>
  <c r="A78" i="14" s="1"/>
  <c r="G78" i="14"/>
  <c r="F78" i="14"/>
  <c r="E78" i="14"/>
  <c r="D78" i="14"/>
  <c r="C78" i="14"/>
  <c r="B78" i="14"/>
  <c r="H77" i="14"/>
  <c r="A77" i="14" s="1"/>
  <c r="G77" i="14"/>
  <c r="F77" i="14"/>
  <c r="E77" i="14"/>
  <c r="D77" i="14"/>
  <c r="C77" i="14"/>
  <c r="B77" i="14"/>
  <c r="H76" i="14"/>
  <c r="A76" i="14" s="1"/>
  <c r="G76" i="14"/>
  <c r="F76" i="14"/>
  <c r="E76" i="14"/>
  <c r="D76" i="14"/>
  <c r="C76" i="14"/>
  <c r="B76" i="14"/>
  <c r="H75" i="14"/>
  <c r="A75" i="14" s="1"/>
  <c r="G75" i="14"/>
  <c r="F75" i="14"/>
  <c r="E75" i="14"/>
  <c r="D75" i="14"/>
  <c r="C75" i="14"/>
  <c r="B75" i="14"/>
  <c r="H74" i="14"/>
  <c r="A74" i="14" s="1"/>
  <c r="G74" i="14"/>
  <c r="F74" i="14"/>
  <c r="E74" i="14"/>
  <c r="D74" i="14"/>
  <c r="C74" i="14"/>
  <c r="B74" i="14"/>
  <c r="H73" i="14"/>
  <c r="A73" i="14" s="1"/>
  <c r="G73" i="14"/>
  <c r="F73" i="14"/>
  <c r="E73" i="14"/>
  <c r="D73" i="14"/>
  <c r="C73" i="14"/>
  <c r="B73" i="14"/>
  <c r="H72" i="14"/>
  <c r="A72" i="14" s="1"/>
  <c r="G72" i="14"/>
  <c r="F72" i="14"/>
  <c r="E72" i="14"/>
  <c r="D72" i="14"/>
  <c r="C72" i="14"/>
  <c r="B72" i="14"/>
  <c r="H71" i="14"/>
  <c r="A71" i="14" s="1"/>
  <c r="G71" i="14"/>
  <c r="F71" i="14"/>
  <c r="E71" i="14"/>
  <c r="D71" i="14"/>
  <c r="C71" i="14"/>
  <c r="B71" i="14"/>
  <c r="H70" i="14"/>
  <c r="A70" i="14" s="1"/>
  <c r="G70" i="14"/>
  <c r="F70" i="14"/>
  <c r="E70" i="14"/>
  <c r="D70" i="14"/>
  <c r="C70" i="14"/>
  <c r="B70" i="14"/>
  <c r="H69" i="14"/>
  <c r="A69" i="14" s="1"/>
  <c r="G69" i="14"/>
  <c r="F69" i="14"/>
  <c r="E69" i="14"/>
  <c r="D69" i="14"/>
  <c r="C69" i="14"/>
  <c r="B69" i="14"/>
  <c r="H68" i="14"/>
  <c r="A68" i="14" s="1"/>
  <c r="G68" i="14"/>
  <c r="F68" i="14"/>
  <c r="E68" i="14"/>
  <c r="D68" i="14"/>
  <c r="C68" i="14"/>
  <c r="B68" i="14"/>
  <c r="H67" i="14"/>
  <c r="A67" i="14" s="1"/>
  <c r="G67" i="14"/>
  <c r="F67" i="14"/>
  <c r="E67" i="14"/>
  <c r="D67" i="14"/>
  <c r="C67" i="14"/>
  <c r="B67" i="14"/>
  <c r="H66" i="14"/>
  <c r="A66" i="14" s="1"/>
  <c r="G66" i="14"/>
  <c r="F66" i="14"/>
  <c r="E66" i="14"/>
  <c r="D66" i="14"/>
  <c r="C66" i="14"/>
  <c r="B66" i="14"/>
  <c r="H65" i="14"/>
  <c r="A65" i="14" s="1"/>
  <c r="G65" i="14"/>
  <c r="F65" i="14"/>
  <c r="E65" i="14"/>
  <c r="D65" i="14"/>
  <c r="C65" i="14"/>
  <c r="B65" i="14"/>
  <c r="H64" i="14"/>
  <c r="A64" i="14" s="1"/>
  <c r="G64" i="14"/>
  <c r="F64" i="14"/>
  <c r="E64" i="14"/>
  <c r="D64" i="14"/>
  <c r="C64" i="14"/>
  <c r="B64" i="14"/>
  <c r="H63" i="14"/>
  <c r="A63" i="14" s="1"/>
  <c r="G63" i="14"/>
  <c r="F63" i="14"/>
  <c r="E63" i="14"/>
  <c r="D63" i="14"/>
  <c r="C63" i="14"/>
  <c r="B63" i="14"/>
  <c r="H62" i="14"/>
  <c r="A62" i="14" s="1"/>
  <c r="G62" i="14"/>
  <c r="F62" i="14"/>
  <c r="E62" i="14"/>
  <c r="D62" i="14"/>
  <c r="C62" i="14"/>
  <c r="B62" i="14"/>
  <c r="H61" i="14"/>
  <c r="A61" i="14" s="1"/>
  <c r="G61" i="14"/>
  <c r="F61" i="14"/>
  <c r="E61" i="14"/>
  <c r="D61" i="14"/>
  <c r="C61" i="14"/>
  <c r="B61" i="14"/>
  <c r="H60" i="14"/>
  <c r="A60" i="14" s="1"/>
  <c r="G60" i="14"/>
  <c r="F60" i="14"/>
  <c r="E60" i="14"/>
  <c r="D60" i="14"/>
  <c r="C60" i="14"/>
  <c r="B60" i="14"/>
  <c r="H59" i="14"/>
  <c r="A59" i="14" s="1"/>
  <c r="G59" i="14"/>
  <c r="F59" i="14"/>
  <c r="E59" i="14"/>
  <c r="D59" i="14"/>
  <c r="C59" i="14"/>
  <c r="B59" i="14"/>
  <c r="H58" i="14"/>
  <c r="A58" i="14" s="1"/>
  <c r="G58" i="14"/>
  <c r="F58" i="14"/>
  <c r="E58" i="14"/>
  <c r="D58" i="14"/>
  <c r="C58" i="14"/>
  <c r="B58" i="14"/>
  <c r="H57" i="14"/>
  <c r="A57" i="14" s="1"/>
  <c r="G57" i="14"/>
  <c r="F57" i="14"/>
  <c r="E57" i="14"/>
  <c r="D57" i="14"/>
  <c r="C57" i="14"/>
  <c r="B57" i="14"/>
  <c r="H56" i="14"/>
  <c r="A56" i="14" s="1"/>
  <c r="G56" i="14"/>
  <c r="F56" i="14"/>
  <c r="E56" i="14"/>
  <c r="D56" i="14"/>
  <c r="C56" i="14"/>
  <c r="B56" i="14"/>
  <c r="H55" i="14"/>
  <c r="A55" i="14" s="1"/>
  <c r="G55" i="14"/>
  <c r="F55" i="14"/>
  <c r="E55" i="14"/>
  <c r="D55" i="14"/>
  <c r="C55" i="14"/>
  <c r="B55" i="14"/>
  <c r="H54" i="14"/>
  <c r="A54" i="14" s="1"/>
  <c r="G54" i="14"/>
  <c r="F54" i="14"/>
  <c r="E54" i="14"/>
  <c r="D54" i="14"/>
  <c r="C54" i="14"/>
  <c r="B54" i="14"/>
  <c r="H53" i="14"/>
  <c r="A53" i="14" s="1"/>
  <c r="G53" i="14"/>
  <c r="F53" i="14"/>
  <c r="E53" i="14"/>
  <c r="D53" i="14"/>
  <c r="C53" i="14"/>
  <c r="B53" i="14"/>
  <c r="H52" i="14"/>
  <c r="A52" i="14" s="1"/>
  <c r="G52" i="14"/>
  <c r="F52" i="14"/>
  <c r="E52" i="14"/>
  <c r="D52" i="14"/>
  <c r="C52" i="14"/>
  <c r="B52" i="14"/>
  <c r="H51" i="14"/>
  <c r="A51" i="14" s="1"/>
  <c r="G51" i="14"/>
  <c r="F51" i="14"/>
  <c r="E51" i="14"/>
  <c r="D51" i="14"/>
  <c r="C51" i="14"/>
  <c r="B51" i="14"/>
  <c r="H50" i="14"/>
  <c r="A50" i="14" s="1"/>
  <c r="G50" i="14"/>
  <c r="F50" i="14"/>
  <c r="E50" i="14"/>
  <c r="D50" i="14"/>
  <c r="C50" i="14"/>
  <c r="B50" i="14"/>
  <c r="H49" i="14"/>
  <c r="A49" i="14" s="1"/>
  <c r="G49" i="14"/>
  <c r="F49" i="14"/>
  <c r="E49" i="14"/>
  <c r="D49" i="14"/>
  <c r="C49" i="14"/>
  <c r="B49" i="14"/>
  <c r="H48" i="14"/>
  <c r="A48" i="14" s="1"/>
  <c r="G48" i="14"/>
  <c r="F48" i="14"/>
  <c r="E48" i="14"/>
  <c r="D48" i="14"/>
  <c r="C48" i="14"/>
  <c r="B48" i="14"/>
  <c r="H47" i="14"/>
  <c r="A47" i="14" s="1"/>
  <c r="G47" i="14"/>
  <c r="F47" i="14"/>
  <c r="E47" i="14"/>
  <c r="D47" i="14"/>
  <c r="C47" i="14"/>
  <c r="B47" i="14"/>
  <c r="H46" i="14"/>
  <c r="A46" i="14" s="1"/>
  <c r="G46" i="14"/>
  <c r="F46" i="14"/>
  <c r="E46" i="14"/>
  <c r="D46" i="14"/>
  <c r="C46" i="14"/>
  <c r="B46" i="14"/>
  <c r="H45" i="14"/>
  <c r="A45" i="14" s="1"/>
  <c r="G45" i="14"/>
  <c r="F45" i="14"/>
  <c r="E45" i="14"/>
  <c r="D45" i="14"/>
  <c r="C45" i="14"/>
  <c r="B45" i="14"/>
  <c r="H44" i="14"/>
  <c r="A44" i="14" s="1"/>
  <c r="G44" i="14"/>
  <c r="F44" i="14"/>
  <c r="E44" i="14"/>
  <c r="D44" i="14"/>
  <c r="C44" i="14"/>
  <c r="B44" i="14"/>
  <c r="H43" i="14"/>
  <c r="A43" i="14" s="1"/>
  <c r="G43" i="14"/>
  <c r="F43" i="14"/>
  <c r="E43" i="14"/>
  <c r="D43" i="14"/>
  <c r="C43" i="14"/>
  <c r="B43" i="14"/>
  <c r="H42" i="14"/>
  <c r="A42" i="14" s="1"/>
  <c r="G42" i="14"/>
  <c r="F42" i="14"/>
  <c r="E42" i="14"/>
  <c r="D42" i="14"/>
  <c r="C42" i="14"/>
  <c r="B42" i="14"/>
  <c r="H41" i="14"/>
  <c r="A41" i="14" s="1"/>
  <c r="G41" i="14"/>
  <c r="F41" i="14"/>
  <c r="E41" i="14"/>
  <c r="D41" i="14"/>
  <c r="C41" i="14"/>
  <c r="B41" i="14"/>
  <c r="H40" i="14"/>
  <c r="A40" i="14" s="1"/>
  <c r="G40" i="14"/>
  <c r="F40" i="14"/>
  <c r="E40" i="14"/>
  <c r="D40" i="14"/>
  <c r="C40" i="14"/>
  <c r="B40" i="14"/>
  <c r="H39" i="14"/>
  <c r="A39" i="14" s="1"/>
  <c r="G39" i="14"/>
  <c r="F39" i="14"/>
  <c r="E39" i="14"/>
  <c r="D39" i="14"/>
  <c r="C39" i="14"/>
  <c r="B39" i="14"/>
  <c r="H38" i="14"/>
  <c r="A38" i="14" s="1"/>
  <c r="G38" i="14"/>
  <c r="F38" i="14"/>
  <c r="E38" i="14"/>
  <c r="D38" i="14"/>
  <c r="C38" i="14"/>
  <c r="B38" i="14"/>
  <c r="H37" i="14"/>
  <c r="A37" i="14" s="1"/>
  <c r="G37" i="14"/>
  <c r="F37" i="14"/>
  <c r="E37" i="14"/>
  <c r="D37" i="14"/>
  <c r="C37" i="14"/>
  <c r="B37" i="14"/>
  <c r="H36" i="14"/>
  <c r="A36" i="14" s="1"/>
  <c r="G36" i="14"/>
  <c r="F36" i="14"/>
  <c r="E36" i="14"/>
  <c r="D36" i="14"/>
  <c r="C36" i="14"/>
  <c r="B36" i="14"/>
  <c r="H35" i="14"/>
  <c r="A35" i="14" s="1"/>
  <c r="G35" i="14"/>
  <c r="F35" i="14"/>
  <c r="E35" i="14"/>
  <c r="D35" i="14"/>
  <c r="C35" i="14"/>
  <c r="B35" i="14"/>
  <c r="H34" i="14"/>
  <c r="A34" i="14" s="1"/>
  <c r="G34" i="14"/>
  <c r="F34" i="14"/>
  <c r="E34" i="14"/>
  <c r="D34" i="14"/>
  <c r="C34" i="14"/>
  <c r="B34" i="14"/>
  <c r="H33" i="14"/>
  <c r="A33" i="14" s="1"/>
  <c r="G33" i="14"/>
  <c r="F33" i="14"/>
  <c r="E33" i="14"/>
  <c r="D33" i="14"/>
  <c r="C33" i="14"/>
  <c r="B33" i="14"/>
  <c r="H32" i="14"/>
  <c r="A32" i="14" s="1"/>
  <c r="G32" i="14"/>
  <c r="F32" i="14"/>
  <c r="E32" i="14"/>
  <c r="D32" i="14"/>
  <c r="C32" i="14"/>
  <c r="B32" i="14"/>
  <c r="H31" i="14"/>
  <c r="A31" i="14" s="1"/>
  <c r="G31" i="14"/>
  <c r="F31" i="14"/>
  <c r="E31" i="14"/>
  <c r="D31" i="14"/>
  <c r="C31" i="14"/>
  <c r="B31" i="14"/>
  <c r="H30" i="14"/>
  <c r="A30" i="14" s="1"/>
  <c r="G30" i="14"/>
  <c r="F30" i="14"/>
  <c r="E30" i="14"/>
  <c r="D30" i="14"/>
  <c r="C30" i="14"/>
  <c r="B30" i="14"/>
  <c r="H29" i="14"/>
  <c r="A29" i="14" s="1"/>
  <c r="G29" i="14"/>
  <c r="F29" i="14"/>
  <c r="E29" i="14"/>
  <c r="D29" i="14"/>
  <c r="C29" i="14"/>
  <c r="B29" i="14"/>
  <c r="H28" i="14"/>
  <c r="A28" i="14" s="1"/>
  <c r="G28" i="14"/>
  <c r="F28" i="14"/>
  <c r="E28" i="14"/>
  <c r="D28" i="14"/>
  <c r="C28" i="14"/>
  <c r="B28" i="14"/>
  <c r="H27" i="14"/>
  <c r="A27" i="14" s="1"/>
  <c r="G27" i="14"/>
  <c r="F27" i="14"/>
  <c r="E27" i="14"/>
  <c r="D27" i="14"/>
  <c r="C27" i="14"/>
  <c r="B27" i="14"/>
  <c r="H26" i="14"/>
  <c r="A26" i="14" s="1"/>
  <c r="G26" i="14"/>
  <c r="F26" i="14"/>
  <c r="E26" i="14"/>
  <c r="D26" i="14"/>
  <c r="C26" i="14"/>
  <c r="B26" i="14"/>
  <c r="H25" i="14"/>
  <c r="A25" i="14" s="1"/>
  <c r="G25" i="14"/>
  <c r="F25" i="14"/>
  <c r="E25" i="14"/>
  <c r="D25" i="14"/>
  <c r="C25" i="14"/>
  <c r="B25" i="14"/>
  <c r="H24" i="14"/>
  <c r="A24" i="14" s="1"/>
  <c r="G24" i="14"/>
  <c r="F24" i="14"/>
  <c r="E24" i="14"/>
  <c r="D24" i="14"/>
  <c r="C24" i="14"/>
  <c r="B24" i="14"/>
  <c r="H23" i="14"/>
  <c r="A23" i="14" s="1"/>
  <c r="G23" i="14"/>
  <c r="F23" i="14"/>
  <c r="E23" i="14"/>
  <c r="D23" i="14"/>
  <c r="C23" i="14"/>
  <c r="B23" i="14"/>
  <c r="H22" i="14"/>
  <c r="A22" i="14" s="1"/>
  <c r="G22" i="14"/>
  <c r="F22" i="14"/>
  <c r="E22" i="14"/>
  <c r="D22" i="14"/>
  <c r="C22" i="14"/>
  <c r="B22" i="14"/>
  <c r="H21" i="14"/>
  <c r="A21" i="14" s="1"/>
  <c r="G21" i="14"/>
  <c r="F21" i="14"/>
  <c r="E21" i="14"/>
  <c r="D21" i="14"/>
  <c r="C21" i="14"/>
  <c r="B21" i="14"/>
  <c r="H20" i="14"/>
  <c r="A20" i="14" s="1"/>
  <c r="G20" i="14"/>
  <c r="F20" i="14"/>
  <c r="E20" i="14"/>
  <c r="D20" i="14"/>
  <c r="C20" i="14"/>
  <c r="B20" i="14"/>
  <c r="H19" i="14"/>
  <c r="A19" i="14" s="1"/>
  <c r="G19" i="14"/>
  <c r="F19" i="14"/>
  <c r="E19" i="14"/>
  <c r="D19" i="14"/>
  <c r="C19" i="14"/>
  <c r="B19" i="14"/>
  <c r="H18" i="14"/>
  <c r="A18" i="14" s="1"/>
  <c r="G18" i="14"/>
  <c r="F18" i="14"/>
  <c r="E18" i="14"/>
  <c r="D18" i="14"/>
  <c r="C18" i="14"/>
  <c r="B18" i="14"/>
  <c r="H17" i="14"/>
  <c r="A17" i="14" s="1"/>
  <c r="G17" i="14"/>
  <c r="F17" i="14"/>
  <c r="E17" i="14"/>
  <c r="D17" i="14"/>
  <c r="C17" i="14"/>
  <c r="B17" i="14"/>
  <c r="H16" i="14"/>
  <c r="A16" i="14" s="1"/>
  <c r="G16" i="14"/>
  <c r="F16" i="14"/>
  <c r="E16" i="14"/>
  <c r="D16" i="14"/>
  <c r="C16" i="14"/>
  <c r="B16" i="14"/>
  <c r="H15" i="14"/>
  <c r="A15" i="14" s="1"/>
  <c r="G15" i="14"/>
  <c r="F15" i="14"/>
  <c r="E15" i="14"/>
  <c r="D15" i="14"/>
  <c r="C15" i="14"/>
  <c r="B15" i="14"/>
  <c r="H14" i="14"/>
  <c r="A14" i="14" s="1"/>
  <c r="G14" i="14"/>
  <c r="F14" i="14"/>
  <c r="E14" i="14"/>
  <c r="D14" i="14"/>
  <c r="C14" i="14"/>
  <c r="B14" i="14"/>
  <c r="H13" i="14"/>
  <c r="A13" i="14" s="1"/>
  <c r="G13" i="14"/>
  <c r="F13" i="14"/>
  <c r="E13" i="14"/>
  <c r="D13" i="14"/>
  <c r="C13" i="14"/>
  <c r="B13" i="14"/>
  <c r="H12" i="14"/>
  <c r="A12" i="14" s="1"/>
  <c r="G12" i="14"/>
  <c r="F12" i="14"/>
  <c r="E12" i="14"/>
  <c r="D12" i="14"/>
  <c r="C12" i="14"/>
  <c r="B12" i="14"/>
  <c r="H11" i="14"/>
  <c r="A11" i="14" s="1"/>
  <c r="G11" i="14"/>
  <c r="F11" i="14"/>
  <c r="E11" i="14"/>
  <c r="D11" i="14"/>
  <c r="C11" i="14"/>
  <c r="B11" i="14"/>
  <c r="H10" i="14"/>
  <c r="A10" i="14" s="1"/>
  <c r="G10" i="14"/>
  <c r="F10" i="14"/>
  <c r="E10" i="14"/>
  <c r="D10" i="14"/>
  <c r="C10" i="14"/>
  <c r="B10" i="14"/>
  <c r="C7" i="14"/>
  <c r="C5" i="14"/>
  <c r="C4" i="14"/>
  <c r="C3" i="14"/>
  <c r="C2" i="14"/>
  <c r="C1" i="14"/>
  <c r="H159" i="13" l="1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A74" i="13" s="1"/>
  <c r="G74" i="13"/>
  <c r="F74" i="13"/>
  <c r="E74" i="13"/>
  <c r="D74" i="13"/>
  <c r="C74" i="13"/>
  <c r="B74" i="13"/>
  <c r="H73" i="13"/>
  <c r="A73" i="13" s="1"/>
  <c r="G73" i="13"/>
  <c r="F73" i="13"/>
  <c r="E73" i="13"/>
  <c r="D73" i="13"/>
  <c r="C73" i="13"/>
  <c r="B73" i="13"/>
  <c r="H72" i="13"/>
  <c r="A72" i="13" s="1"/>
  <c r="G72" i="13"/>
  <c r="F72" i="13"/>
  <c r="E72" i="13"/>
  <c r="D72" i="13"/>
  <c r="C72" i="13"/>
  <c r="B72" i="13"/>
  <c r="H71" i="13"/>
  <c r="A71" i="13" s="1"/>
  <c r="G71" i="13"/>
  <c r="F71" i="13"/>
  <c r="E71" i="13"/>
  <c r="D71" i="13"/>
  <c r="C71" i="13"/>
  <c r="B71" i="13"/>
  <c r="H70" i="13"/>
  <c r="A70" i="13" s="1"/>
  <c r="G70" i="13"/>
  <c r="F70" i="13"/>
  <c r="E70" i="13"/>
  <c r="D70" i="13"/>
  <c r="C70" i="13"/>
  <c r="B70" i="13"/>
  <c r="H69" i="13"/>
  <c r="A69" i="13" s="1"/>
  <c r="G69" i="13"/>
  <c r="F69" i="13"/>
  <c r="E69" i="13"/>
  <c r="D69" i="13"/>
  <c r="C69" i="13"/>
  <c r="B69" i="13"/>
  <c r="H68" i="13"/>
  <c r="A68" i="13" s="1"/>
  <c r="G68" i="13"/>
  <c r="F68" i="13"/>
  <c r="E68" i="13"/>
  <c r="D68" i="13"/>
  <c r="C68" i="13"/>
  <c r="B68" i="13"/>
  <c r="H67" i="13"/>
  <c r="A67" i="13" s="1"/>
  <c r="G67" i="13"/>
  <c r="F67" i="13"/>
  <c r="E67" i="13"/>
  <c r="D67" i="13"/>
  <c r="C67" i="13"/>
  <c r="B67" i="13"/>
  <c r="H66" i="13"/>
  <c r="A66" i="13" s="1"/>
  <c r="G66" i="13"/>
  <c r="F66" i="13"/>
  <c r="E66" i="13"/>
  <c r="D66" i="13"/>
  <c r="C66" i="13"/>
  <c r="B66" i="13"/>
  <c r="H65" i="13"/>
  <c r="A65" i="13" s="1"/>
  <c r="G65" i="13"/>
  <c r="F65" i="13"/>
  <c r="E65" i="13"/>
  <c r="D65" i="13"/>
  <c r="C65" i="13"/>
  <c r="B65" i="13"/>
  <c r="H64" i="13"/>
  <c r="A64" i="13" s="1"/>
  <c r="G64" i="13"/>
  <c r="F64" i="13"/>
  <c r="E64" i="13"/>
  <c r="D64" i="13"/>
  <c r="C64" i="13"/>
  <c r="B64" i="13"/>
  <c r="H63" i="13"/>
  <c r="A63" i="13" s="1"/>
  <c r="G63" i="13"/>
  <c r="F63" i="13"/>
  <c r="E63" i="13"/>
  <c r="D63" i="13"/>
  <c r="C63" i="13"/>
  <c r="B63" i="13"/>
  <c r="H62" i="13"/>
  <c r="A62" i="13" s="1"/>
  <c r="G62" i="13"/>
  <c r="F62" i="13"/>
  <c r="E62" i="13"/>
  <c r="D62" i="13"/>
  <c r="C62" i="13"/>
  <c r="B62" i="13"/>
  <c r="H61" i="13"/>
  <c r="A61" i="13" s="1"/>
  <c r="G61" i="13"/>
  <c r="F61" i="13"/>
  <c r="E61" i="13"/>
  <c r="D61" i="13"/>
  <c r="C61" i="13"/>
  <c r="B61" i="13"/>
  <c r="H60" i="13"/>
  <c r="A60" i="13" s="1"/>
  <c r="G60" i="13"/>
  <c r="F60" i="13"/>
  <c r="E60" i="13"/>
  <c r="D60" i="13"/>
  <c r="C60" i="13"/>
  <c r="B60" i="13"/>
  <c r="H59" i="13"/>
  <c r="A59" i="13" s="1"/>
  <c r="G59" i="13"/>
  <c r="F59" i="13"/>
  <c r="E59" i="13"/>
  <c r="D59" i="13"/>
  <c r="C59" i="13"/>
  <c r="B59" i="13"/>
  <c r="H58" i="13"/>
  <c r="A58" i="13" s="1"/>
  <c r="G58" i="13"/>
  <c r="F58" i="13"/>
  <c r="E58" i="13"/>
  <c r="D58" i="13"/>
  <c r="C58" i="13"/>
  <c r="B58" i="13"/>
  <c r="H57" i="13"/>
  <c r="A57" i="13" s="1"/>
  <c r="G57" i="13"/>
  <c r="F57" i="13"/>
  <c r="E57" i="13"/>
  <c r="D57" i="13"/>
  <c r="C57" i="13"/>
  <c r="B57" i="13"/>
  <c r="H56" i="13"/>
  <c r="A56" i="13" s="1"/>
  <c r="G56" i="13"/>
  <c r="F56" i="13"/>
  <c r="E56" i="13"/>
  <c r="D56" i="13"/>
  <c r="C56" i="13"/>
  <c r="B56" i="13"/>
  <c r="H55" i="13"/>
  <c r="A55" i="13" s="1"/>
  <c r="G55" i="13"/>
  <c r="F55" i="13"/>
  <c r="E55" i="13"/>
  <c r="D55" i="13"/>
  <c r="C55" i="13"/>
  <c r="B55" i="13"/>
  <c r="H54" i="13"/>
  <c r="A54" i="13" s="1"/>
  <c r="G54" i="13"/>
  <c r="F54" i="13"/>
  <c r="E54" i="13"/>
  <c r="D54" i="13"/>
  <c r="C54" i="13"/>
  <c r="B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 l="1"/>
  <c r="G159" i="12"/>
  <c r="F159" i="12"/>
  <c r="E159" i="12"/>
  <c r="D159" i="12"/>
  <c r="C159" i="12"/>
  <c r="B159" i="12"/>
  <c r="A159" i="12"/>
  <c r="H158" i="12"/>
  <c r="G158" i="12"/>
  <c r="F158" i="12"/>
  <c r="E158" i="12"/>
  <c r="D158" i="12"/>
  <c r="C158" i="12"/>
  <c r="B158" i="12"/>
  <c r="A158" i="12"/>
  <c r="H157" i="12"/>
  <c r="G157" i="12"/>
  <c r="F157" i="12"/>
  <c r="E157" i="12"/>
  <c r="D157" i="12"/>
  <c r="C157" i="12"/>
  <c r="B157" i="12"/>
  <c r="A157" i="12"/>
  <c r="H156" i="12"/>
  <c r="G156" i="12"/>
  <c r="F156" i="12"/>
  <c r="E156" i="12"/>
  <c r="D156" i="12"/>
  <c r="C156" i="12"/>
  <c r="B156" i="12"/>
  <c r="A156" i="12"/>
  <c r="H155" i="12"/>
  <c r="G155" i="12"/>
  <c r="F155" i="12"/>
  <c r="E155" i="12"/>
  <c r="D155" i="12"/>
  <c r="C155" i="12"/>
  <c r="B155" i="12"/>
  <c r="A155" i="12"/>
  <c r="H154" i="12"/>
  <c r="G154" i="12"/>
  <c r="F154" i="12"/>
  <c r="E154" i="12"/>
  <c r="D154" i="12"/>
  <c r="C154" i="12"/>
  <c r="B154" i="12"/>
  <c r="A154" i="12"/>
  <c r="H153" i="12"/>
  <c r="G153" i="12"/>
  <c r="F153" i="12"/>
  <c r="E153" i="12"/>
  <c r="D153" i="12"/>
  <c r="C153" i="12"/>
  <c r="B153" i="12"/>
  <c r="A153" i="12"/>
  <c r="H152" i="12"/>
  <c r="G152" i="12"/>
  <c r="F152" i="12"/>
  <c r="E152" i="12"/>
  <c r="D152" i="12"/>
  <c r="C152" i="12"/>
  <c r="B152" i="12"/>
  <c r="A152" i="12"/>
  <c r="H151" i="12"/>
  <c r="G151" i="12"/>
  <c r="F151" i="12"/>
  <c r="E151" i="12"/>
  <c r="D151" i="12"/>
  <c r="C151" i="12"/>
  <c r="B151" i="12"/>
  <c r="A151" i="12"/>
  <c r="H150" i="12"/>
  <c r="G150" i="12"/>
  <c r="F150" i="12"/>
  <c r="E150" i="12"/>
  <c r="D150" i="12"/>
  <c r="C150" i="12"/>
  <c r="B150" i="12"/>
  <c r="A150" i="12"/>
  <c r="H149" i="12"/>
  <c r="G149" i="12"/>
  <c r="F149" i="12"/>
  <c r="E149" i="12"/>
  <c r="D149" i="12"/>
  <c r="C149" i="12"/>
  <c r="B149" i="12"/>
  <c r="A149" i="12"/>
  <c r="H148" i="12"/>
  <c r="G148" i="12"/>
  <c r="F148" i="12"/>
  <c r="E148" i="12"/>
  <c r="D148" i="12"/>
  <c r="C148" i="12"/>
  <c r="B148" i="12"/>
  <c r="A148" i="12"/>
  <c r="H147" i="12"/>
  <c r="G147" i="12"/>
  <c r="F147" i="12"/>
  <c r="E147" i="12"/>
  <c r="D147" i="12"/>
  <c r="C147" i="12"/>
  <c r="B147" i="12"/>
  <c r="A147" i="12"/>
  <c r="H146" i="12"/>
  <c r="G146" i="12"/>
  <c r="F146" i="12"/>
  <c r="E146" i="12"/>
  <c r="D146" i="12"/>
  <c r="C146" i="12"/>
  <c r="B146" i="12"/>
  <c r="A146" i="12"/>
  <c r="H145" i="12"/>
  <c r="G145" i="12"/>
  <c r="F145" i="12"/>
  <c r="E145" i="12"/>
  <c r="D145" i="12"/>
  <c r="C145" i="12"/>
  <c r="B145" i="12"/>
  <c r="A145" i="12"/>
  <c r="H144" i="12"/>
  <c r="G144" i="12"/>
  <c r="F144" i="12"/>
  <c r="E144" i="12"/>
  <c r="D144" i="12"/>
  <c r="C144" i="12"/>
  <c r="B144" i="12"/>
  <c r="A144" i="12"/>
  <c r="H143" i="12"/>
  <c r="G143" i="12"/>
  <c r="F143" i="12"/>
  <c r="E143" i="12"/>
  <c r="D143" i="12"/>
  <c r="C143" i="12"/>
  <c r="B143" i="12"/>
  <c r="A143" i="12"/>
  <c r="H142" i="12"/>
  <c r="G142" i="12"/>
  <c r="F142" i="12"/>
  <c r="E142" i="12"/>
  <c r="D142" i="12"/>
  <c r="C142" i="12"/>
  <c r="B142" i="12"/>
  <c r="A142" i="12"/>
  <c r="H141" i="12"/>
  <c r="G141" i="12"/>
  <c r="F141" i="12"/>
  <c r="E141" i="12"/>
  <c r="D141" i="12"/>
  <c r="C141" i="12"/>
  <c r="B141" i="12"/>
  <c r="A141" i="12"/>
  <c r="H140" i="12"/>
  <c r="G140" i="12"/>
  <c r="F140" i="12"/>
  <c r="E140" i="12"/>
  <c r="D140" i="12"/>
  <c r="C140" i="12"/>
  <c r="B140" i="12"/>
  <c r="A140" i="12"/>
  <c r="H139" i="12"/>
  <c r="G139" i="12"/>
  <c r="F139" i="12"/>
  <c r="E139" i="12"/>
  <c r="D139" i="12"/>
  <c r="C139" i="12"/>
  <c r="B139" i="12"/>
  <c r="A139" i="12"/>
  <c r="H138" i="12"/>
  <c r="G138" i="12"/>
  <c r="F138" i="12"/>
  <c r="E138" i="12"/>
  <c r="D138" i="12"/>
  <c r="C138" i="12"/>
  <c r="B138" i="12"/>
  <c r="A138" i="12"/>
  <c r="H137" i="12"/>
  <c r="G137" i="12"/>
  <c r="F137" i="12"/>
  <c r="E137" i="12"/>
  <c r="D137" i="12"/>
  <c r="C137" i="12"/>
  <c r="B137" i="12"/>
  <c r="A137" i="12"/>
  <c r="H136" i="12"/>
  <c r="G136" i="12"/>
  <c r="F136" i="12"/>
  <c r="E136" i="12"/>
  <c r="D136" i="12"/>
  <c r="C136" i="12"/>
  <c r="B136" i="12"/>
  <c r="A136" i="12"/>
  <c r="H135" i="12"/>
  <c r="G135" i="12"/>
  <c r="F135" i="12"/>
  <c r="E135" i="12"/>
  <c r="D135" i="12"/>
  <c r="C135" i="12"/>
  <c r="B135" i="12"/>
  <c r="A135" i="12"/>
  <c r="H134" i="12"/>
  <c r="G134" i="12"/>
  <c r="F134" i="12"/>
  <c r="E134" i="12"/>
  <c r="D134" i="12"/>
  <c r="C134" i="12"/>
  <c r="B134" i="12"/>
  <c r="A134" i="12"/>
  <c r="H133" i="12"/>
  <c r="G133" i="12"/>
  <c r="F133" i="12"/>
  <c r="E133" i="12"/>
  <c r="D133" i="12"/>
  <c r="C133" i="12"/>
  <c r="B133" i="12"/>
  <c r="A133" i="12"/>
  <c r="H132" i="12"/>
  <c r="G132" i="12"/>
  <c r="F132" i="12"/>
  <c r="E132" i="12"/>
  <c r="D132" i="12"/>
  <c r="C132" i="12"/>
  <c r="B132" i="12"/>
  <c r="A132" i="12"/>
  <c r="H131" i="12"/>
  <c r="G131" i="12"/>
  <c r="F131" i="12"/>
  <c r="E131" i="12"/>
  <c r="D131" i="12"/>
  <c r="C131" i="12"/>
  <c r="B131" i="12"/>
  <c r="A131" i="12"/>
  <c r="H130" i="12"/>
  <c r="G130" i="12"/>
  <c r="F130" i="12"/>
  <c r="E130" i="12"/>
  <c r="D130" i="12"/>
  <c r="C130" i="12"/>
  <c r="B130" i="12"/>
  <c r="A130" i="12"/>
  <c r="H129" i="12"/>
  <c r="G129" i="12"/>
  <c r="F129" i="12"/>
  <c r="E129" i="12"/>
  <c r="D129" i="12"/>
  <c r="C129" i="12"/>
  <c r="B129" i="12"/>
  <c r="A129" i="12"/>
  <c r="H128" i="12"/>
  <c r="G128" i="12"/>
  <c r="F128" i="12"/>
  <c r="E128" i="12"/>
  <c r="D128" i="12"/>
  <c r="C128" i="12"/>
  <c r="B128" i="12"/>
  <c r="A128" i="12"/>
  <c r="H127" i="12"/>
  <c r="G127" i="12"/>
  <c r="F127" i="12"/>
  <c r="E127" i="12"/>
  <c r="D127" i="12"/>
  <c r="C127" i="12"/>
  <c r="B127" i="12"/>
  <c r="A127" i="12"/>
  <c r="H126" i="12"/>
  <c r="G126" i="12"/>
  <c r="F126" i="12"/>
  <c r="E126" i="12"/>
  <c r="D126" i="12"/>
  <c r="C126" i="12"/>
  <c r="B126" i="12"/>
  <c r="A126" i="12"/>
  <c r="H125" i="12"/>
  <c r="G125" i="12"/>
  <c r="F125" i="12"/>
  <c r="E125" i="12"/>
  <c r="D125" i="12"/>
  <c r="C125" i="12"/>
  <c r="B125" i="12"/>
  <c r="A125" i="12"/>
  <c r="H124" i="12"/>
  <c r="G124" i="12"/>
  <c r="F124" i="12"/>
  <c r="E124" i="12"/>
  <c r="D124" i="12"/>
  <c r="C124" i="12"/>
  <c r="B124" i="12"/>
  <c r="A124" i="12"/>
  <c r="H123" i="12"/>
  <c r="G123" i="12"/>
  <c r="F123" i="12"/>
  <c r="E123" i="12"/>
  <c r="D123" i="12"/>
  <c r="C123" i="12"/>
  <c r="B123" i="12"/>
  <c r="A123" i="12"/>
  <c r="H122" i="12"/>
  <c r="G122" i="12"/>
  <c r="F122" i="12"/>
  <c r="E122" i="12"/>
  <c r="D122" i="12"/>
  <c r="C122" i="12"/>
  <c r="B122" i="12"/>
  <c r="A122" i="12"/>
  <c r="H121" i="12"/>
  <c r="G121" i="12"/>
  <c r="F121" i="12"/>
  <c r="E121" i="12"/>
  <c r="D121" i="12"/>
  <c r="C121" i="12"/>
  <c r="B121" i="12"/>
  <c r="A121" i="12"/>
  <c r="H120" i="12"/>
  <c r="G120" i="12"/>
  <c r="F120" i="12"/>
  <c r="E120" i="12"/>
  <c r="D120" i="12"/>
  <c r="C120" i="12"/>
  <c r="B120" i="12"/>
  <c r="A120" i="12"/>
  <c r="H119" i="12"/>
  <c r="G119" i="12"/>
  <c r="F119" i="12"/>
  <c r="E119" i="12"/>
  <c r="D119" i="12"/>
  <c r="C119" i="12"/>
  <c r="B119" i="12"/>
  <c r="A119" i="12"/>
  <c r="H118" i="12"/>
  <c r="G118" i="12"/>
  <c r="F118" i="12"/>
  <c r="E118" i="12"/>
  <c r="D118" i="12"/>
  <c r="C118" i="12"/>
  <c r="B118" i="12"/>
  <c r="A118" i="12"/>
  <c r="H117" i="12"/>
  <c r="G117" i="12"/>
  <c r="F117" i="12"/>
  <c r="E117" i="12"/>
  <c r="D117" i="12"/>
  <c r="C117" i="12"/>
  <c r="B117" i="12"/>
  <c r="A117" i="12"/>
  <c r="H116" i="12"/>
  <c r="G116" i="12"/>
  <c r="F116" i="12"/>
  <c r="E116" i="12"/>
  <c r="D116" i="12"/>
  <c r="C116" i="12"/>
  <c r="B116" i="12"/>
  <c r="A116" i="12"/>
  <c r="H115" i="12"/>
  <c r="G115" i="12"/>
  <c r="F115" i="12"/>
  <c r="E115" i="12"/>
  <c r="D115" i="12"/>
  <c r="C115" i="12"/>
  <c r="B115" i="12"/>
  <c r="A115" i="12"/>
  <c r="H114" i="12"/>
  <c r="G114" i="12"/>
  <c r="F114" i="12"/>
  <c r="E114" i="12"/>
  <c r="D114" i="12"/>
  <c r="C114" i="12"/>
  <c r="B114" i="12"/>
  <c r="A114" i="12"/>
  <c r="H113" i="12"/>
  <c r="G113" i="12"/>
  <c r="F113" i="12"/>
  <c r="E113" i="12"/>
  <c r="D113" i="12"/>
  <c r="C113" i="12"/>
  <c r="B113" i="12"/>
  <c r="A113" i="12"/>
  <c r="H112" i="12"/>
  <c r="G112" i="12"/>
  <c r="F112" i="12"/>
  <c r="E112" i="12"/>
  <c r="D112" i="12"/>
  <c r="C112" i="12"/>
  <c r="B112" i="12"/>
  <c r="A112" i="12"/>
  <c r="H111" i="12"/>
  <c r="G111" i="12"/>
  <c r="F111" i="12"/>
  <c r="E111" i="12"/>
  <c r="D111" i="12"/>
  <c r="C111" i="12"/>
  <c r="B111" i="12"/>
  <c r="A111" i="12"/>
  <c r="H110" i="12"/>
  <c r="G110" i="12"/>
  <c r="F110" i="12"/>
  <c r="E110" i="12"/>
  <c r="D110" i="12"/>
  <c r="C110" i="12"/>
  <c r="B110" i="12"/>
  <c r="A110" i="12"/>
  <c r="H109" i="12"/>
  <c r="G109" i="12"/>
  <c r="F109" i="12"/>
  <c r="E109" i="12"/>
  <c r="D109" i="12"/>
  <c r="C109" i="12"/>
  <c r="B109" i="12"/>
  <c r="A109" i="12"/>
  <c r="H108" i="12"/>
  <c r="G108" i="12"/>
  <c r="F108" i="12"/>
  <c r="E108" i="12"/>
  <c r="D108" i="12"/>
  <c r="C108" i="12"/>
  <c r="B108" i="12"/>
  <c r="A108" i="12"/>
  <c r="H107" i="12"/>
  <c r="G107" i="12"/>
  <c r="F107" i="12"/>
  <c r="E107" i="12"/>
  <c r="D107" i="12"/>
  <c r="C107" i="12"/>
  <c r="B107" i="12"/>
  <c r="A107" i="12"/>
  <c r="H106" i="12"/>
  <c r="G106" i="12"/>
  <c r="F106" i="12"/>
  <c r="E106" i="12"/>
  <c r="D106" i="12"/>
  <c r="C106" i="12"/>
  <c r="B106" i="12"/>
  <c r="A106" i="12"/>
  <c r="H105" i="12"/>
  <c r="G105" i="12"/>
  <c r="F105" i="12"/>
  <c r="E105" i="12"/>
  <c r="D105" i="12"/>
  <c r="C105" i="12"/>
  <c r="B105" i="12"/>
  <c r="A105" i="12"/>
  <c r="H104" i="12"/>
  <c r="G104" i="12"/>
  <c r="F104" i="12"/>
  <c r="E104" i="12"/>
  <c r="D104" i="12"/>
  <c r="C104" i="12"/>
  <c r="B104" i="12"/>
  <c r="A104" i="12"/>
  <c r="H103" i="12"/>
  <c r="G103" i="12"/>
  <c r="F103" i="12"/>
  <c r="E103" i="12"/>
  <c r="D103" i="12"/>
  <c r="C103" i="12"/>
  <c r="B103" i="12"/>
  <c r="A103" i="12"/>
  <c r="H102" i="12"/>
  <c r="G102" i="12"/>
  <c r="F102" i="12"/>
  <c r="E102" i="12"/>
  <c r="D102" i="12"/>
  <c r="C102" i="12"/>
  <c r="B102" i="12"/>
  <c r="A102" i="12"/>
  <c r="H101" i="12"/>
  <c r="G101" i="12"/>
  <c r="F101" i="12"/>
  <c r="E101" i="12"/>
  <c r="D101" i="12"/>
  <c r="C101" i="12"/>
  <c r="B101" i="12"/>
  <c r="A101" i="12"/>
  <c r="H100" i="12"/>
  <c r="G100" i="12"/>
  <c r="F100" i="12"/>
  <c r="E100" i="12"/>
  <c r="D100" i="12"/>
  <c r="C100" i="12"/>
  <c r="B100" i="12"/>
  <c r="A100" i="12"/>
  <c r="H99" i="12"/>
  <c r="G99" i="12"/>
  <c r="F99" i="12"/>
  <c r="E99" i="12"/>
  <c r="D99" i="12"/>
  <c r="C99" i="12"/>
  <c r="B99" i="12"/>
  <c r="A99" i="12"/>
  <c r="H98" i="12"/>
  <c r="G98" i="12"/>
  <c r="F98" i="12"/>
  <c r="E98" i="12"/>
  <c r="D98" i="12"/>
  <c r="C98" i="12"/>
  <c r="B98" i="12"/>
  <c r="A98" i="12"/>
  <c r="H97" i="12"/>
  <c r="G97" i="12"/>
  <c r="F97" i="12"/>
  <c r="E97" i="12"/>
  <c r="D97" i="12"/>
  <c r="C97" i="12"/>
  <c r="B97" i="12"/>
  <c r="A97" i="12"/>
  <c r="H96" i="12"/>
  <c r="G96" i="12"/>
  <c r="F96" i="12"/>
  <c r="E96" i="12"/>
  <c r="D96" i="12"/>
  <c r="C96" i="12"/>
  <c r="B96" i="12"/>
  <c r="A96" i="12"/>
  <c r="H95" i="12"/>
  <c r="G95" i="12"/>
  <c r="F95" i="12"/>
  <c r="E95" i="12"/>
  <c r="D95" i="12"/>
  <c r="C95" i="12"/>
  <c r="B95" i="12"/>
  <c r="A95" i="12"/>
  <c r="H94" i="12"/>
  <c r="G94" i="12"/>
  <c r="F94" i="12"/>
  <c r="E94" i="12"/>
  <c r="D94" i="12"/>
  <c r="C94" i="12"/>
  <c r="B94" i="12"/>
  <c r="A94" i="12"/>
  <c r="H93" i="12"/>
  <c r="G93" i="12"/>
  <c r="F93" i="12"/>
  <c r="E93" i="12"/>
  <c r="D93" i="12"/>
  <c r="C93" i="12"/>
  <c r="B93" i="12"/>
  <c r="A93" i="12"/>
  <c r="H92" i="12"/>
  <c r="G92" i="12"/>
  <c r="F92" i="12"/>
  <c r="E92" i="12"/>
  <c r="D92" i="12"/>
  <c r="C92" i="12"/>
  <c r="B92" i="12"/>
  <c r="A92" i="12"/>
  <c r="H91" i="12"/>
  <c r="G91" i="12"/>
  <c r="F91" i="12"/>
  <c r="E91" i="12"/>
  <c r="D91" i="12"/>
  <c r="C91" i="12"/>
  <c r="B91" i="12"/>
  <c r="A91" i="12"/>
  <c r="H90" i="12"/>
  <c r="G90" i="12"/>
  <c r="F90" i="12"/>
  <c r="E90" i="12"/>
  <c r="D90" i="12"/>
  <c r="C90" i="12"/>
  <c r="B90" i="12"/>
  <c r="A90" i="12"/>
  <c r="H89" i="12"/>
  <c r="G89" i="12"/>
  <c r="F89" i="12"/>
  <c r="E89" i="12"/>
  <c r="D89" i="12"/>
  <c r="C89" i="12"/>
  <c r="B89" i="12"/>
  <c r="A89" i="12"/>
  <c r="H88" i="12"/>
  <c r="G88" i="12"/>
  <c r="F88" i="12"/>
  <c r="E88" i="12"/>
  <c r="D88" i="12"/>
  <c r="C88" i="12"/>
  <c r="B88" i="12"/>
  <c r="A88" i="12"/>
  <c r="H87" i="12"/>
  <c r="G87" i="12"/>
  <c r="F87" i="12"/>
  <c r="E87" i="12"/>
  <c r="D87" i="12"/>
  <c r="C87" i="12"/>
  <c r="B87" i="12"/>
  <c r="A87" i="12"/>
  <c r="H86" i="12"/>
  <c r="G86" i="12"/>
  <c r="F86" i="12"/>
  <c r="E86" i="12"/>
  <c r="D86" i="12"/>
  <c r="C86" i="12"/>
  <c r="B86" i="12"/>
  <c r="A86" i="12"/>
  <c r="H85" i="12"/>
  <c r="G85" i="12"/>
  <c r="F85" i="12"/>
  <c r="E85" i="12"/>
  <c r="D85" i="12"/>
  <c r="C85" i="12"/>
  <c r="B85" i="12"/>
  <c r="A85" i="12"/>
  <c r="H84" i="12"/>
  <c r="G84" i="12"/>
  <c r="F84" i="12"/>
  <c r="E84" i="12"/>
  <c r="D84" i="12"/>
  <c r="C84" i="12"/>
  <c r="B84" i="12"/>
  <c r="A84" i="12"/>
  <c r="H83" i="12"/>
  <c r="G83" i="12"/>
  <c r="F83" i="12"/>
  <c r="E83" i="12"/>
  <c r="D83" i="12"/>
  <c r="C83" i="12"/>
  <c r="B83" i="12"/>
  <c r="A83" i="12"/>
  <c r="H82" i="12"/>
  <c r="G82" i="12"/>
  <c r="F82" i="12"/>
  <c r="E82" i="12"/>
  <c r="D82" i="12"/>
  <c r="C82" i="12"/>
  <c r="B82" i="12"/>
  <c r="A82" i="12"/>
  <c r="H81" i="12"/>
  <c r="G81" i="12"/>
  <c r="F81" i="12"/>
  <c r="E81" i="12"/>
  <c r="D81" i="12"/>
  <c r="C81" i="12"/>
  <c r="B81" i="12"/>
  <c r="A81" i="12"/>
  <c r="H80" i="12"/>
  <c r="G80" i="12"/>
  <c r="F80" i="12"/>
  <c r="E80" i="12"/>
  <c r="D80" i="12"/>
  <c r="C80" i="12"/>
  <c r="B80" i="12"/>
  <c r="A80" i="12"/>
  <c r="H79" i="12"/>
  <c r="G79" i="12"/>
  <c r="F79" i="12"/>
  <c r="E79" i="12"/>
  <c r="D79" i="12"/>
  <c r="C79" i="12"/>
  <c r="B79" i="12"/>
  <c r="A79" i="12"/>
  <c r="H78" i="12"/>
  <c r="G78" i="12"/>
  <c r="F78" i="12"/>
  <c r="E78" i="12"/>
  <c r="D78" i="12"/>
  <c r="C78" i="12"/>
  <c r="B78" i="12"/>
  <c r="A78" i="12"/>
  <c r="H77" i="12"/>
  <c r="G77" i="12"/>
  <c r="F77" i="12"/>
  <c r="E77" i="12"/>
  <c r="D77" i="12"/>
  <c r="C77" i="12"/>
  <c r="B77" i="12"/>
  <c r="A77" i="12"/>
  <c r="H76" i="12"/>
  <c r="G76" i="12"/>
  <c r="F76" i="12"/>
  <c r="E76" i="12"/>
  <c r="D76" i="12"/>
  <c r="C76" i="12"/>
  <c r="B76" i="12"/>
  <c r="A76" i="12"/>
  <c r="H75" i="12"/>
  <c r="G75" i="12"/>
  <c r="F75" i="12"/>
  <c r="E75" i="12"/>
  <c r="D75" i="12"/>
  <c r="C75" i="12"/>
  <c r="B75" i="12"/>
  <c r="A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/>
  <c r="A159" i="11" s="1"/>
  <c r="G159" i="11"/>
  <c r="F159" i="11"/>
  <c r="E159" i="11"/>
  <c r="D159" i="11"/>
  <c r="C159" i="11"/>
  <c r="B159" i="11"/>
  <c r="H158" i="11"/>
  <c r="A158" i="11" s="1"/>
  <c r="G158" i="11"/>
  <c r="F158" i="11"/>
  <c r="E158" i="11"/>
  <c r="D158" i="11"/>
  <c r="C158" i="11"/>
  <c r="B158" i="11"/>
  <c r="H157" i="11"/>
  <c r="A157" i="11" s="1"/>
  <c r="G157" i="11"/>
  <c r="F157" i="11"/>
  <c r="E157" i="11"/>
  <c r="D157" i="11"/>
  <c r="C157" i="11"/>
  <c r="B157" i="11"/>
  <c r="H156" i="11"/>
  <c r="A156" i="11" s="1"/>
  <c r="G156" i="11"/>
  <c r="F156" i="11"/>
  <c r="E156" i="11"/>
  <c r="D156" i="11"/>
  <c r="C156" i="11"/>
  <c r="B156" i="11"/>
  <c r="H155" i="11"/>
  <c r="A155" i="11" s="1"/>
  <c r="G155" i="11"/>
  <c r="F155" i="11"/>
  <c r="E155" i="11"/>
  <c r="D155" i="11"/>
  <c r="C155" i="11"/>
  <c r="B155" i="11"/>
  <c r="H154" i="11"/>
  <c r="A154" i="11" s="1"/>
  <c r="G154" i="11"/>
  <c r="F154" i="11"/>
  <c r="E154" i="11"/>
  <c r="D154" i="11"/>
  <c r="C154" i="11"/>
  <c r="B154" i="11"/>
  <c r="H153" i="11"/>
  <c r="A153" i="11" s="1"/>
  <c r="G153" i="11"/>
  <c r="F153" i="11"/>
  <c r="E153" i="11"/>
  <c r="D153" i="11"/>
  <c r="C153" i="11"/>
  <c r="B153" i="11"/>
  <c r="H152" i="11"/>
  <c r="A152" i="11" s="1"/>
  <c r="G152" i="11"/>
  <c r="F152" i="11"/>
  <c r="E152" i="11"/>
  <c r="D152" i="11"/>
  <c r="C152" i="11"/>
  <c r="B152" i="11"/>
  <c r="H151" i="11"/>
  <c r="A151" i="11" s="1"/>
  <c r="G151" i="11"/>
  <c r="F151" i="11"/>
  <c r="E151" i="11"/>
  <c r="D151" i="11"/>
  <c r="C151" i="11"/>
  <c r="B151" i="11"/>
  <c r="H150" i="11"/>
  <c r="A150" i="11" s="1"/>
  <c r="G150" i="11"/>
  <c r="F150" i="11"/>
  <c r="E150" i="11"/>
  <c r="D150" i="11"/>
  <c r="C150" i="11"/>
  <c r="B150" i="11"/>
  <c r="H149" i="11"/>
  <c r="A149" i="11" s="1"/>
  <c r="G149" i="11"/>
  <c r="F149" i="11"/>
  <c r="E149" i="11"/>
  <c r="D149" i="11"/>
  <c r="C149" i="11"/>
  <c r="B149" i="11"/>
  <c r="H148" i="11"/>
  <c r="A148" i="11" s="1"/>
  <c r="G148" i="11"/>
  <c r="F148" i="11"/>
  <c r="E148" i="11"/>
  <c r="D148" i="11"/>
  <c r="C148" i="11"/>
  <c r="B148" i="11"/>
  <c r="H147" i="11"/>
  <c r="A147" i="11" s="1"/>
  <c r="G147" i="11"/>
  <c r="F147" i="11"/>
  <c r="E147" i="11"/>
  <c r="D147" i="11"/>
  <c r="C147" i="11"/>
  <c r="B147" i="11"/>
  <c r="H146" i="11"/>
  <c r="A146" i="11" s="1"/>
  <c r="G146" i="11"/>
  <c r="F146" i="11"/>
  <c r="E146" i="11"/>
  <c r="D146" i="11"/>
  <c r="C146" i="11"/>
  <c r="B146" i="11"/>
  <c r="H145" i="11"/>
  <c r="A145" i="11" s="1"/>
  <c r="G145" i="11"/>
  <c r="F145" i="11"/>
  <c r="E145" i="11"/>
  <c r="D145" i="11"/>
  <c r="C145" i="11"/>
  <c r="B145" i="11"/>
  <c r="H144" i="11"/>
  <c r="A144" i="11" s="1"/>
  <c r="G144" i="11"/>
  <c r="F144" i="11"/>
  <c r="E144" i="11"/>
  <c r="D144" i="11"/>
  <c r="C144" i="11"/>
  <c r="B144" i="11"/>
  <c r="H143" i="11"/>
  <c r="A143" i="11" s="1"/>
  <c r="G143" i="11"/>
  <c r="F143" i="11"/>
  <c r="E143" i="11"/>
  <c r="D143" i="11"/>
  <c r="C143" i="11"/>
  <c r="B143" i="11"/>
  <c r="H142" i="11"/>
  <c r="A142" i="11" s="1"/>
  <c r="G142" i="11"/>
  <c r="F142" i="11"/>
  <c r="E142" i="11"/>
  <c r="D142" i="11"/>
  <c r="C142" i="11"/>
  <c r="B142" i="11"/>
  <c r="H141" i="11"/>
  <c r="A141" i="11" s="1"/>
  <c r="G141" i="11"/>
  <c r="F141" i="11"/>
  <c r="E141" i="11"/>
  <c r="D141" i="11"/>
  <c r="C141" i="11"/>
  <c r="B141" i="11"/>
  <c r="H140" i="11"/>
  <c r="A140" i="11" s="1"/>
  <c r="G140" i="11"/>
  <c r="F140" i="11"/>
  <c r="E140" i="11"/>
  <c r="D140" i="11"/>
  <c r="C140" i="11"/>
  <c r="B140" i="11"/>
  <c r="H139" i="11"/>
  <c r="A139" i="11" s="1"/>
  <c r="G139" i="11"/>
  <c r="F139" i="11"/>
  <c r="E139" i="11"/>
  <c r="D139" i="11"/>
  <c r="C139" i="11"/>
  <c r="B139" i="11"/>
  <c r="H138" i="11"/>
  <c r="A138" i="11" s="1"/>
  <c r="G138" i="11"/>
  <c r="F138" i="11"/>
  <c r="E138" i="11"/>
  <c r="D138" i="11"/>
  <c r="C138" i="11"/>
  <c r="B138" i="11"/>
  <c r="H137" i="11"/>
  <c r="A137" i="11" s="1"/>
  <c r="G137" i="11"/>
  <c r="F137" i="11"/>
  <c r="E137" i="11"/>
  <c r="D137" i="11"/>
  <c r="C137" i="11"/>
  <c r="B137" i="11"/>
  <c r="H136" i="11"/>
  <c r="A136" i="11" s="1"/>
  <c r="G136" i="11"/>
  <c r="F136" i="11"/>
  <c r="E136" i="11"/>
  <c r="D136" i="11"/>
  <c r="C136" i="11"/>
  <c r="B136" i="11"/>
  <c r="H135" i="11"/>
  <c r="A135" i="11" s="1"/>
  <c r="G135" i="11"/>
  <c r="F135" i="11"/>
  <c r="E135" i="11"/>
  <c r="D135" i="11"/>
  <c r="C135" i="11"/>
  <c r="B135" i="11"/>
  <c r="H134" i="11"/>
  <c r="A134" i="11" s="1"/>
  <c r="G134" i="11"/>
  <c r="F134" i="11"/>
  <c r="E134" i="11"/>
  <c r="D134" i="11"/>
  <c r="C134" i="11"/>
  <c r="B134" i="11"/>
  <c r="H133" i="11"/>
  <c r="A133" i="11" s="1"/>
  <c r="G133" i="11"/>
  <c r="F133" i="11"/>
  <c r="E133" i="11"/>
  <c r="D133" i="11"/>
  <c r="C133" i="11"/>
  <c r="B133" i="11"/>
  <c r="H132" i="11"/>
  <c r="A132" i="11" s="1"/>
  <c r="G132" i="11"/>
  <c r="F132" i="11"/>
  <c r="E132" i="11"/>
  <c r="D132" i="11"/>
  <c r="C132" i="11"/>
  <c r="B132" i="11"/>
  <c r="H131" i="11"/>
  <c r="A131" i="11" s="1"/>
  <c r="G131" i="11"/>
  <c r="F131" i="11"/>
  <c r="E131" i="11"/>
  <c r="D131" i="11"/>
  <c r="C131" i="11"/>
  <c r="B131" i="11"/>
  <c r="H130" i="11"/>
  <c r="A130" i="11" s="1"/>
  <c r="G130" i="11"/>
  <c r="F130" i="11"/>
  <c r="E130" i="11"/>
  <c r="D130" i="11"/>
  <c r="C130" i="11"/>
  <c r="B130" i="11"/>
  <c r="H129" i="11"/>
  <c r="A129" i="11" s="1"/>
  <c r="G129" i="11"/>
  <c r="F129" i="11"/>
  <c r="E129" i="11"/>
  <c r="D129" i="11"/>
  <c r="C129" i="11"/>
  <c r="B129" i="11"/>
  <c r="H128" i="11"/>
  <c r="A128" i="11" s="1"/>
  <c r="G128" i="11"/>
  <c r="F128" i="11"/>
  <c r="E128" i="11"/>
  <c r="D128" i="11"/>
  <c r="C128" i="11"/>
  <c r="B128" i="11"/>
  <c r="H127" i="11"/>
  <c r="A127" i="11" s="1"/>
  <c r="G127" i="11"/>
  <c r="F127" i="11"/>
  <c r="E127" i="11"/>
  <c r="D127" i="11"/>
  <c r="C127" i="11"/>
  <c r="B127" i="11"/>
  <c r="H126" i="11"/>
  <c r="A126" i="11" s="1"/>
  <c r="G126" i="11"/>
  <c r="F126" i="11"/>
  <c r="E126" i="11"/>
  <c r="D126" i="11"/>
  <c r="C126" i="11"/>
  <c r="B126" i="11"/>
  <c r="H125" i="11"/>
  <c r="A125" i="11" s="1"/>
  <c r="G125" i="11"/>
  <c r="F125" i="11"/>
  <c r="E125" i="11"/>
  <c r="D125" i="11"/>
  <c r="C125" i="11"/>
  <c r="B125" i="11"/>
  <c r="H124" i="11"/>
  <c r="A124" i="11" s="1"/>
  <c r="G124" i="11"/>
  <c r="F124" i="11"/>
  <c r="E124" i="11"/>
  <c r="D124" i="11"/>
  <c r="C124" i="11"/>
  <c r="B124" i="11"/>
  <c r="H123" i="11"/>
  <c r="A123" i="11" s="1"/>
  <c r="G123" i="11"/>
  <c r="F123" i="11"/>
  <c r="E123" i="11"/>
  <c r="D123" i="11"/>
  <c r="C123" i="11"/>
  <c r="B123" i="11"/>
  <c r="H122" i="11"/>
  <c r="A122" i="11" s="1"/>
  <c r="G122" i="11"/>
  <c r="F122" i="11"/>
  <c r="E122" i="11"/>
  <c r="D122" i="11"/>
  <c r="C122" i="11"/>
  <c r="B122" i="11"/>
  <c r="H121" i="11"/>
  <c r="A121" i="11" s="1"/>
  <c r="G121" i="11"/>
  <c r="F121" i="11"/>
  <c r="E121" i="11"/>
  <c r="D121" i="11"/>
  <c r="C121" i="11"/>
  <c r="B121" i="11"/>
  <c r="H120" i="11"/>
  <c r="A120" i="11" s="1"/>
  <c r="G120" i="11"/>
  <c r="F120" i="11"/>
  <c r="E120" i="11"/>
  <c r="D120" i="11"/>
  <c r="C120" i="11"/>
  <c r="B120" i="11"/>
  <c r="H119" i="11"/>
  <c r="A119" i="11" s="1"/>
  <c r="G119" i="11"/>
  <c r="F119" i="11"/>
  <c r="E119" i="11"/>
  <c r="D119" i="11"/>
  <c r="C119" i="11"/>
  <c r="B119" i="11"/>
  <c r="H118" i="11"/>
  <c r="A118" i="11" s="1"/>
  <c r="G118" i="11"/>
  <c r="F118" i="11"/>
  <c r="E118" i="11"/>
  <c r="D118" i="11"/>
  <c r="C118" i="11"/>
  <c r="B118" i="11"/>
  <c r="H117" i="11"/>
  <c r="A117" i="11" s="1"/>
  <c r="G117" i="11"/>
  <c r="F117" i="11"/>
  <c r="E117" i="11"/>
  <c r="D117" i="11"/>
  <c r="C117" i="11"/>
  <c r="B117" i="11"/>
  <c r="H116" i="11"/>
  <c r="A116" i="11" s="1"/>
  <c r="G116" i="11"/>
  <c r="F116" i="11"/>
  <c r="E116" i="11"/>
  <c r="D116" i="11"/>
  <c r="C116" i="11"/>
  <c r="B116" i="11"/>
  <c r="H115" i="11"/>
  <c r="A115" i="11" s="1"/>
  <c r="G115" i="11"/>
  <c r="F115" i="11"/>
  <c r="E115" i="11"/>
  <c r="D115" i="11"/>
  <c r="C115" i="11"/>
  <c r="B115" i="11"/>
  <c r="H114" i="11"/>
  <c r="A114" i="11" s="1"/>
  <c r="G114" i="11"/>
  <c r="F114" i="11"/>
  <c r="E114" i="11"/>
  <c r="D114" i="11"/>
  <c r="C114" i="11"/>
  <c r="B114" i="11"/>
  <c r="H113" i="11"/>
  <c r="A113" i="11" s="1"/>
  <c r="G113" i="11"/>
  <c r="F113" i="11"/>
  <c r="E113" i="11"/>
  <c r="D113" i="11"/>
  <c r="C113" i="11"/>
  <c r="B113" i="11"/>
  <c r="H112" i="11"/>
  <c r="A112" i="11" s="1"/>
  <c r="G112" i="11"/>
  <c r="F112" i="11"/>
  <c r="E112" i="11"/>
  <c r="D112" i="11"/>
  <c r="C112" i="11"/>
  <c r="B112" i="11"/>
  <c r="H111" i="11"/>
  <c r="A111" i="11" s="1"/>
  <c r="G111" i="11"/>
  <c r="F111" i="11"/>
  <c r="E111" i="11"/>
  <c r="D111" i="11"/>
  <c r="C111" i="11"/>
  <c r="B111" i="11"/>
  <c r="H110" i="11"/>
  <c r="A110" i="11" s="1"/>
  <c r="G110" i="11"/>
  <c r="F110" i="11"/>
  <c r="E110" i="11"/>
  <c r="D110" i="11"/>
  <c r="C110" i="11"/>
  <c r="B110" i="11"/>
  <c r="H109" i="11"/>
  <c r="A109" i="11" s="1"/>
  <c r="G109" i="11"/>
  <c r="F109" i="11"/>
  <c r="E109" i="11"/>
  <c r="D109" i="11"/>
  <c r="C109" i="11"/>
  <c r="B109" i="11"/>
  <c r="H108" i="11"/>
  <c r="A108" i="11" s="1"/>
  <c r="G108" i="11"/>
  <c r="F108" i="11"/>
  <c r="E108" i="11"/>
  <c r="D108" i="11"/>
  <c r="C108" i="11"/>
  <c r="B108" i="11"/>
  <c r="H107" i="11"/>
  <c r="A107" i="11" s="1"/>
  <c r="G107" i="11"/>
  <c r="F107" i="11"/>
  <c r="E107" i="11"/>
  <c r="D107" i="11"/>
  <c r="C107" i="11"/>
  <c r="B107" i="11"/>
  <c r="H106" i="11"/>
  <c r="A106" i="11" s="1"/>
  <c r="G106" i="11"/>
  <c r="F106" i="11"/>
  <c r="E106" i="11"/>
  <c r="D106" i="11"/>
  <c r="C106" i="11"/>
  <c r="B106" i="11"/>
  <c r="H105" i="11"/>
  <c r="A105" i="11" s="1"/>
  <c r="G105" i="11"/>
  <c r="F105" i="11"/>
  <c r="E105" i="11"/>
  <c r="D105" i="11"/>
  <c r="C105" i="11"/>
  <c r="B105" i="11"/>
  <c r="H104" i="11"/>
  <c r="A104" i="11" s="1"/>
  <c r="G104" i="11"/>
  <c r="F104" i="11"/>
  <c r="E104" i="11"/>
  <c r="D104" i="11"/>
  <c r="C104" i="11"/>
  <c r="B104" i="11"/>
  <c r="H103" i="11"/>
  <c r="A103" i="11" s="1"/>
  <c r="G103" i="11"/>
  <c r="F103" i="11"/>
  <c r="E103" i="11"/>
  <c r="D103" i="11"/>
  <c r="C103" i="11"/>
  <c r="B103" i="11"/>
  <c r="H102" i="11"/>
  <c r="A102" i="11" s="1"/>
  <c r="G102" i="11"/>
  <c r="F102" i="11"/>
  <c r="E102" i="11"/>
  <c r="D102" i="11"/>
  <c r="C102" i="11"/>
  <c r="B102" i="11"/>
  <c r="H101" i="11"/>
  <c r="A101" i="11" s="1"/>
  <c r="G101" i="11"/>
  <c r="F101" i="11"/>
  <c r="E101" i="11"/>
  <c r="D101" i="11"/>
  <c r="C101" i="11"/>
  <c r="B101" i="11"/>
  <c r="H100" i="11"/>
  <c r="A100" i="11" s="1"/>
  <c r="G100" i="11"/>
  <c r="F100" i="11"/>
  <c r="E100" i="11"/>
  <c r="D100" i="11"/>
  <c r="C100" i="11"/>
  <c r="B100" i="11"/>
  <c r="H99" i="11"/>
  <c r="A99" i="11" s="1"/>
  <c r="G99" i="11"/>
  <c r="F99" i="11"/>
  <c r="E99" i="11"/>
  <c r="D99" i="11"/>
  <c r="C99" i="11"/>
  <c r="B99" i="11"/>
  <c r="H98" i="11"/>
  <c r="A98" i="11" s="1"/>
  <c r="G98" i="11"/>
  <c r="F98" i="11"/>
  <c r="E98" i="11"/>
  <c r="D98" i="11"/>
  <c r="C98" i="11"/>
  <c r="B98" i="11"/>
  <c r="H97" i="11"/>
  <c r="A97" i="11" s="1"/>
  <c r="G97" i="11"/>
  <c r="F97" i="11"/>
  <c r="E97" i="11"/>
  <c r="D97" i="11"/>
  <c r="C97" i="11"/>
  <c r="B97" i="11"/>
  <c r="H96" i="11"/>
  <c r="A96" i="11" s="1"/>
  <c r="G96" i="11"/>
  <c r="F96" i="11"/>
  <c r="E96" i="11"/>
  <c r="D96" i="11"/>
  <c r="C96" i="11"/>
  <c r="B96" i="11"/>
  <c r="H95" i="11"/>
  <c r="A95" i="11" s="1"/>
  <c r="G95" i="11"/>
  <c r="F95" i="11"/>
  <c r="E95" i="11"/>
  <c r="D95" i="11"/>
  <c r="C95" i="11"/>
  <c r="B95" i="11"/>
  <c r="H94" i="11"/>
  <c r="A94" i="11" s="1"/>
  <c r="G94" i="11"/>
  <c r="F94" i="11"/>
  <c r="E94" i="11"/>
  <c r="D94" i="11"/>
  <c r="C94" i="11"/>
  <c r="B94" i="11"/>
  <c r="H93" i="11"/>
  <c r="A93" i="11" s="1"/>
  <c r="G93" i="11"/>
  <c r="F93" i="11"/>
  <c r="E93" i="11"/>
  <c r="D93" i="11"/>
  <c r="C93" i="11"/>
  <c r="B93" i="11"/>
  <c r="H92" i="11"/>
  <c r="A92" i="11" s="1"/>
  <c r="G92" i="11"/>
  <c r="F92" i="11"/>
  <c r="E92" i="11"/>
  <c r="D92" i="11"/>
  <c r="C92" i="11"/>
  <c r="B92" i="11"/>
  <c r="H91" i="11"/>
  <c r="A91" i="11" s="1"/>
  <c r="G91" i="11"/>
  <c r="F91" i="11"/>
  <c r="E91" i="11"/>
  <c r="D91" i="11"/>
  <c r="C91" i="11"/>
  <c r="B91" i="11"/>
  <c r="H90" i="11"/>
  <c r="A90" i="11" s="1"/>
  <c r="G90" i="11"/>
  <c r="F90" i="11"/>
  <c r="E90" i="11"/>
  <c r="D90" i="11"/>
  <c r="C90" i="11"/>
  <c r="B90" i="11"/>
  <c r="H89" i="11"/>
  <c r="A89" i="11" s="1"/>
  <c r="G89" i="11"/>
  <c r="F89" i="11"/>
  <c r="E89" i="11"/>
  <c r="D89" i="11"/>
  <c r="C89" i="11"/>
  <c r="B89" i="11"/>
  <c r="H88" i="11"/>
  <c r="A88" i="11" s="1"/>
  <c r="G88" i="11"/>
  <c r="F88" i="11"/>
  <c r="E88" i="11"/>
  <c r="D88" i="11"/>
  <c r="C88" i="11"/>
  <c r="B88" i="11"/>
  <c r="H87" i="11"/>
  <c r="A87" i="11" s="1"/>
  <c r="G87" i="11"/>
  <c r="F87" i="11"/>
  <c r="E87" i="11"/>
  <c r="D87" i="11"/>
  <c r="C87" i="11"/>
  <c r="B87" i="11"/>
  <c r="H86" i="11"/>
  <c r="A86" i="11" s="1"/>
  <c r="G86" i="11"/>
  <c r="F86" i="11"/>
  <c r="E86" i="11"/>
  <c r="D86" i="11"/>
  <c r="C86" i="11"/>
  <c r="B86" i="11"/>
  <c r="H85" i="11"/>
  <c r="A85" i="11" s="1"/>
  <c r="G85" i="11"/>
  <c r="F85" i="11"/>
  <c r="E85" i="11"/>
  <c r="D85" i="11"/>
  <c r="C85" i="11"/>
  <c r="B85" i="11"/>
  <c r="H84" i="11"/>
  <c r="A84" i="11" s="1"/>
  <c r="G84" i="11"/>
  <c r="F84" i="11"/>
  <c r="E84" i="11"/>
  <c r="D84" i="11"/>
  <c r="C84" i="11"/>
  <c r="B84" i="11"/>
  <c r="H83" i="11"/>
  <c r="A83" i="11" s="1"/>
  <c r="G83" i="11"/>
  <c r="F83" i="11"/>
  <c r="E83" i="11"/>
  <c r="D83" i="11"/>
  <c r="C83" i="11"/>
  <c r="B83" i="11"/>
  <c r="H82" i="11"/>
  <c r="A82" i="11" s="1"/>
  <c r="G82" i="11"/>
  <c r="F82" i="11"/>
  <c r="E82" i="11"/>
  <c r="D82" i="11"/>
  <c r="C82" i="11"/>
  <c r="B82" i="11"/>
  <c r="H81" i="11"/>
  <c r="A81" i="11" s="1"/>
  <c r="G81" i="11"/>
  <c r="F81" i="11"/>
  <c r="E81" i="11"/>
  <c r="D81" i="11"/>
  <c r="C81" i="11"/>
  <c r="B81" i="11"/>
  <c r="H80" i="11"/>
  <c r="A80" i="11" s="1"/>
  <c r="G80" i="11"/>
  <c r="F80" i="11"/>
  <c r="E80" i="11"/>
  <c r="D80" i="11"/>
  <c r="C80" i="11"/>
  <c r="B80" i="11"/>
  <c r="H79" i="11"/>
  <c r="A79" i="11" s="1"/>
  <c r="G79" i="11"/>
  <c r="F79" i="11"/>
  <c r="E79" i="11"/>
  <c r="D79" i="11"/>
  <c r="C79" i="11"/>
  <c r="B79" i="11"/>
  <c r="H78" i="11"/>
  <c r="A78" i="11" s="1"/>
  <c r="G78" i="11"/>
  <c r="F78" i="11"/>
  <c r="E78" i="11"/>
  <c r="D78" i="11"/>
  <c r="C78" i="11"/>
  <c r="B78" i="11"/>
  <c r="H77" i="11"/>
  <c r="A77" i="11" s="1"/>
  <c r="G77" i="11"/>
  <c r="F77" i="11"/>
  <c r="E77" i="11"/>
  <c r="D77" i="11"/>
  <c r="C77" i="11"/>
  <c r="B77" i="11"/>
  <c r="H76" i="11"/>
  <c r="A76" i="11" s="1"/>
  <c r="G76" i="11"/>
  <c r="F76" i="11"/>
  <c r="E76" i="11"/>
  <c r="D76" i="11"/>
  <c r="C76" i="11"/>
  <c r="B76" i="11"/>
  <c r="H75" i="11"/>
  <c r="A75" i="11" s="1"/>
  <c r="G75" i="11"/>
  <c r="F75" i="11"/>
  <c r="E75" i="11"/>
  <c r="D75" i="11"/>
  <c r="C75" i="11"/>
  <c r="B75" i="11"/>
  <c r="H74" i="11"/>
  <c r="A74" i="11" s="1"/>
  <c r="G74" i="11"/>
  <c r="F74" i="11"/>
  <c r="E74" i="11"/>
  <c r="D74" i="11"/>
  <c r="C74" i="11"/>
  <c r="B74" i="11"/>
  <c r="H73" i="11"/>
  <c r="A73" i="11" s="1"/>
  <c r="G73" i="11"/>
  <c r="F73" i="11"/>
  <c r="E73" i="11"/>
  <c r="D73" i="11"/>
  <c r="C73" i="11"/>
  <c r="B73" i="11"/>
  <c r="H72" i="11"/>
  <c r="A72" i="11" s="1"/>
  <c r="G72" i="11"/>
  <c r="F72" i="11"/>
  <c r="E72" i="11"/>
  <c r="D72" i="11"/>
  <c r="C72" i="11"/>
  <c r="B72" i="11"/>
  <c r="H71" i="11"/>
  <c r="A71" i="11" s="1"/>
  <c r="G71" i="11"/>
  <c r="F71" i="11"/>
  <c r="E71" i="11"/>
  <c r="D71" i="11"/>
  <c r="C71" i="11"/>
  <c r="B71" i="11"/>
  <c r="H70" i="11"/>
  <c r="A70" i="11" s="1"/>
  <c r="G70" i="11"/>
  <c r="F70" i="11"/>
  <c r="E70" i="11"/>
  <c r="D70" i="11"/>
  <c r="C70" i="11"/>
  <c r="B70" i="11"/>
  <c r="H69" i="11"/>
  <c r="A69" i="11" s="1"/>
  <c r="G69" i="11"/>
  <c r="F69" i="11"/>
  <c r="E69" i="11"/>
  <c r="D69" i="11"/>
  <c r="C69" i="11"/>
  <c r="B69" i="11"/>
  <c r="H68" i="11"/>
  <c r="A68" i="11" s="1"/>
  <c r="G68" i="11"/>
  <c r="F68" i="11"/>
  <c r="E68" i="11"/>
  <c r="D68" i="11"/>
  <c r="C68" i="11"/>
  <c r="B68" i="11"/>
  <c r="H67" i="11"/>
  <c r="A67" i="11" s="1"/>
  <c r="G67" i="11"/>
  <c r="F67" i="11"/>
  <c r="E67" i="11"/>
  <c r="D67" i="11"/>
  <c r="C67" i="11"/>
  <c r="B67" i="11"/>
  <c r="H66" i="11"/>
  <c r="A66" i="11" s="1"/>
  <c r="G66" i="11"/>
  <c r="F66" i="11"/>
  <c r="E66" i="11"/>
  <c r="D66" i="11"/>
  <c r="C66" i="11"/>
  <c r="B66" i="11"/>
  <c r="H65" i="11"/>
  <c r="A65" i="11" s="1"/>
  <c r="G65" i="11"/>
  <c r="F65" i="11"/>
  <c r="E65" i="11"/>
  <c r="D65" i="11"/>
  <c r="C65" i="11"/>
  <c r="B65" i="11"/>
  <c r="H64" i="11"/>
  <c r="A64" i="11" s="1"/>
  <c r="G64" i="11"/>
  <c r="F64" i="11"/>
  <c r="E64" i="11"/>
  <c r="D64" i="11"/>
  <c r="C64" i="11"/>
  <c r="B64" i="11"/>
  <c r="H63" i="11"/>
  <c r="A63" i="11" s="1"/>
  <c r="G63" i="11"/>
  <c r="F63" i="11"/>
  <c r="E63" i="11"/>
  <c r="D63" i="11"/>
  <c r="C63" i="11"/>
  <c r="B63" i="11"/>
  <c r="H62" i="11"/>
  <c r="A62" i="11" s="1"/>
  <c r="G62" i="11"/>
  <c r="F62" i="11"/>
  <c r="E62" i="11"/>
  <c r="D62" i="11"/>
  <c r="C62" i="11"/>
  <c r="B62" i="11"/>
  <c r="H61" i="11"/>
  <c r="A61" i="11" s="1"/>
  <c r="G61" i="11"/>
  <c r="F61" i="11"/>
  <c r="E61" i="11"/>
  <c r="D61" i="11"/>
  <c r="C61" i="11"/>
  <c r="B61" i="11"/>
  <c r="H60" i="11"/>
  <c r="A60" i="11" s="1"/>
  <c r="G60" i="11"/>
  <c r="F60" i="11"/>
  <c r="E60" i="11"/>
  <c r="D60" i="11"/>
  <c r="C60" i="11"/>
  <c r="B60" i="11"/>
  <c r="H59" i="11"/>
  <c r="A59" i="11" s="1"/>
  <c r="G59" i="11"/>
  <c r="F59" i="11"/>
  <c r="E59" i="11"/>
  <c r="D59" i="11"/>
  <c r="C59" i="11"/>
  <c r="B59" i="11"/>
  <c r="H58" i="11"/>
  <c r="A58" i="11" s="1"/>
  <c r="G58" i="11"/>
  <c r="F58" i="11"/>
  <c r="E58" i="11"/>
  <c r="D58" i="11"/>
  <c r="C58" i="11"/>
  <c r="B58" i="11"/>
  <c r="H57" i="11"/>
  <c r="A57" i="11" s="1"/>
  <c r="G57" i="11"/>
  <c r="F57" i="11"/>
  <c r="E57" i="11"/>
  <c r="D57" i="11"/>
  <c r="C57" i="11"/>
  <c r="B57" i="11"/>
  <c r="H56" i="11"/>
  <c r="A56" i="11" s="1"/>
  <c r="G56" i="11"/>
  <c r="F56" i="11"/>
  <c r="E56" i="11"/>
  <c r="D56" i="11"/>
  <c r="C56" i="11"/>
  <c r="B56" i="11"/>
  <c r="H55" i="11"/>
  <c r="A55" i="11" s="1"/>
  <c r="G55" i="11"/>
  <c r="F55" i="11"/>
  <c r="E55" i="11"/>
  <c r="D55" i="11"/>
  <c r="C55" i="11"/>
  <c r="B55" i="11"/>
  <c r="H54" i="11"/>
  <c r="A54" i="11" s="1"/>
  <c r="G54" i="11"/>
  <c r="F54" i="11"/>
  <c r="E54" i="11"/>
  <c r="D54" i="11"/>
  <c r="C54" i="11"/>
  <c r="B54" i="11"/>
  <c r="H53" i="11"/>
  <c r="A53" i="11" s="1"/>
  <c r="G53" i="11"/>
  <c r="F53" i="11"/>
  <c r="E53" i="11"/>
  <c r="D53" i="11"/>
  <c r="C53" i="11"/>
  <c r="B53" i="11"/>
  <c r="H52" i="11"/>
  <c r="A52" i="11" s="1"/>
  <c r="G52" i="11"/>
  <c r="F52" i="11"/>
  <c r="E52" i="11"/>
  <c r="D52" i="11"/>
  <c r="C52" i="11"/>
  <c r="B52" i="11"/>
  <c r="H51" i="11"/>
  <c r="A51" i="11" s="1"/>
  <c r="G51" i="11"/>
  <c r="F51" i="11"/>
  <c r="E51" i="11"/>
  <c r="D51" i="11"/>
  <c r="C51" i="11"/>
  <c r="B51" i="11"/>
  <c r="H50" i="11"/>
  <c r="A50" i="11" s="1"/>
  <c r="G50" i="11"/>
  <c r="F50" i="11"/>
  <c r="E50" i="11"/>
  <c r="D50" i="11"/>
  <c r="C50" i="11"/>
  <c r="B50" i="11"/>
  <c r="H49" i="11"/>
  <c r="A49" i="11" s="1"/>
  <c r="G49" i="11"/>
  <c r="F49" i="11"/>
  <c r="E49" i="11"/>
  <c r="D49" i="11"/>
  <c r="C49" i="11"/>
  <c r="B49" i="11"/>
  <c r="H48" i="11"/>
  <c r="A48" i="11" s="1"/>
  <c r="G48" i="11"/>
  <c r="F48" i="11"/>
  <c r="E48" i="11"/>
  <c r="D48" i="11"/>
  <c r="C48" i="11"/>
  <c r="B48" i="11"/>
  <c r="H47" i="11"/>
  <c r="A47" i="11" s="1"/>
  <c r="G47" i="11"/>
  <c r="F47" i="11"/>
  <c r="E47" i="11"/>
  <c r="D47" i="11"/>
  <c r="C47" i="11"/>
  <c r="B47" i="11"/>
  <c r="H46" i="11"/>
  <c r="A46" i="11" s="1"/>
  <c r="G46" i="11"/>
  <c r="F46" i="11"/>
  <c r="E46" i="11"/>
  <c r="D46" i="11"/>
  <c r="C46" i="11"/>
  <c r="B46" i="11"/>
  <c r="H45" i="11"/>
  <c r="A45" i="11" s="1"/>
  <c r="G45" i="11"/>
  <c r="F45" i="11"/>
  <c r="E45" i="11"/>
  <c r="D45" i="11"/>
  <c r="C45" i="11"/>
  <c r="B45" i="11"/>
  <c r="H44" i="11"/>
  <c r="A44" i="11" s="1"/>
  <c r="G44" i="11"/>
  <c r="F44" i="11"/>
  <c r="E44" i="11"/>
  <c r="D44" i="11"/>
  <c r="C44" i="11"/>
  <c r="B44" i="11"/>
  <c r="H43" i="11"/>
  <c r="A43" i="11" s="1"/>
  <c r="G43" i="11"/>
  <c r="F43" i="11"/>
  <c r="E43" i="11"/>
  <c r="D43" i="11"/>
  <c r="C43" i="11"/>
  <c r="B43" i="11"/>
  <c r="H42" i="11"/>
  <c r="A42" i="11" s="1"/>
  <c r="G42" i="11"/>
  <c r="F42" i="11"/>
  <c r="E42" i="11"/>
  <c r="D42" i="11"/>
  <c r="C42" i="11"/>
  <c r="B42" i="11"/>
  <c r="H41" i="11"/>
  <c r="A41" i="11" s="1"/>
  <c r="G41" i="11"/>
  <c r="F41" i="11"/>
  <c r="E41" i="11"/>
  <c r="D41" i="11"/>
  <c r="C41" i="11"/>
  <c r="B41" i="11"/>
  <c r="H40" i="11"/>
  <c r="A40" i="11" s="1"/>
  <c r="G40" i="11"/>
  <c r="F40" i="11"/>
  <c r="E40" i="11"/>
  <c r="D40" i="11"/>
  <c r="C40" i="11"/>
  <c r="B40" i="11"/>
  <c r="H39" i="11"/>
  <c r="A39" i="11" s="1"/>
  <c r="G39" i="11"/>
  <c r="F39" i="11"/>
  <c r="E39" i="11"/>
  <c r="D39" i="11"/>
  <c r="C39" i="11"/>
  <c r="B39" i="11"/>
  <c r="H38" i="11"/>
  <c r="A38" i="11" s="1"/>
  <c r="G38" i="11"/>
  <c r="F38" i="11"/>
  <c r="E38" i="11"/>
  <c r="D38" i="11"/>
  <c r="C38" i="11"/>
  <c r="B38" i="11"/>
  <c r="H37" i="11"/>
  <c r="A37" i="11" s="1"/>
  <c r="G37" i="11"/>
  <c r="F37" i="11"/>
  <c r="E37" i="11"/>
  <c r="D37" i="11"/>
  <c r="C37" i="11"/>
  <c r="B37" i="11"/>
  <c r="H36" i="11"/>
  <c r="A36" i="11" s="1"/>
  <c r="G36" i="11"/>
  <c r="F36" i="11"/>
  <c r="E36" i="11"/>
  <c r="D36" i="11"/>
  <c r="C36" i="11"/>
  <c r="B36" i="11"/>
  <c r="H35" i="11"/>
  <c r="A35" i="11" s="1"/>
  <c r="G35" i="11"/>
  <c r="F35" i="11"/>
  <c r="E35" i="11"/>
  <c r="D35" i="11"/>
  <c r="C35" i="11"/>
  <c r="B35" i="11"/>
  <c r="H34" i="11"/>
  <c r="A34" i="11" s="1"/>
  <c r="G34" i="11"/>
  <c r="F34" i="11"/>
  <c r="E34" i="11"/>
  <c r="D34" i="11"/>
  <c r="C34" i="11"/>
  <c r="B34" i="11"/>
  <c r="H33" i="11"/>
  <c r="A33" i="11" s="1"/>
  <c r="G33" i="11"/>
  <c r="F33" i="11"/>
  <c r="E33" i="11"/>
  <c r="D33" i="11"/>
  <c r="C33" i="11"/>
  <c r="B33" i="11"/>
  <c r="H32" i="11"/>
  <c r="A32" i="11" s="1"/>
  <c r="G32" i="11"/>
  <c r="F32" i="11"/>
  <c r="E32" i="11"/>
  <c r="D32" i="11"/>
  <c r="C32" i="11"/>
  <c r="B32" i="11"/>
  <c r="H31" i="11"/>
  <c r="A31" i="11" s="1"/>
  <c r="G31" i="11"/>
  <c r="F31" i="11"/>
  <c r="E31" i="11"/>
  <c r="D31" i="11"/>
  <c r="C31" i="11"/>
  <c r="B31" i="11"/>
  <c r="H30" i="11"/>
  <c r="A30" i="11" s="1"/>
  <c r="G30" i="11"/>
  <c r="F30" i="11"/>
  <c r="E30" i="11"/>
  <c r="D30" i="11"/>
  <c r="C30" i="11"/>
  <c r="B30" i="11"/>
  <c r="H29" i="11"/>
  <c r="A29" i="11" s="1"/>
  <c r="G29" i="11"/>
  <c r="F29" i="11"/>
  <c r="E29" i="11"/>
  <c r="D29" i="11"/>
  <c r="C29" i="11"/>
  <c r="B29" i="11"/>
  <c r="H28" i="11"/>
  <c r="A28" i="11" s="1"/>
  <c r="G28" i="11"/>
  <c r="F28" i="11"/>
  <c r="E28" i="11"/>
  <c r="D28" i="11"/>
  <c r="C28" i="11"/>
  <c r="B28" i="11"/>
  <c r="H27" i="11"/>
  <c r="A27" i="11" s="1"/>
  <c r="G27" i="11"/>
  <c r="F27" i="11"/>
  <c r="E27" i="11"/>
  <c r="D27" i="11"/>
  <c r="C27" i="11"/>
  <c r="B27" i="11"/>
  <c r="H26" i="11"/>
  <c r="A26" i="11" s="1"/>
  <c r="G26" i="11"/>
  <c r="F26" i="11"/>
  <c r="E26" i="11"/>
  <c r="D26" i="11"/>
  <c r="C26" i="11"/>
  <c r="B26" i="11"/>
  <c r="H25" i="11"/>
  <c r="A25" i="11" s="1"/>
  <c r="G25" i="11"/>
  <c r="F25" i="11"/>
  <c r="E25" i="11"/>
  <c r="D25" i="11"/>
  <c r="C25" i="11"/>
  <c r="B25" i="11"/>
  <c r="H24" i="11"/>
  <c r="A24" i="11" s="1"/>
  <c r="G24" i="11"/>
  <c r="F24" i="11"/>
  <c r="E24" i="11"/>
  <c r="D24" i="11"/>
  <c r="C24" i="11"/>
  <c r="B24" i="11"/>
  <c r="H23" i="11"/>
  <c r="A23" i="11" s="1"/>
  <c r="G23" i="11"/>
  <c r="F23" i="11"/>
  <c r="E23" i="11"/>
  <c r="D23" i="11"/>
  <c r="C23" i="11"/>
  <c r="B23" i="11"/>
  <c r="H22" i="11"/>
  <c r="A22" i="11" s="1"/>
  <c r="G22" i="11"/>
  <c r="F22" i="11"/>
  <c r="E22" i="11"/>
  <c r="D22" i="11"/>
  <c r="C22" i="11"/>
  <c r="B22" i="11"/>
  <c r="H21" i="11"/>
  <c r="A21" i="11" s="1"/>
  <c r="G21" i="11"/>
  <c r="F21" i="11"/>
  <c r="E21" i="11"/>
  <c r="D21" i="11"/>
  <c r="C21" i="11"/>
  <c r="B21" i="11"/>
  <c r="H20" i="11"/>
  <c r="A20" i="11" s="1"/>
  <c r="G20" i="11"/>
  <c r="F20" i="11"/>
  <c r="E20" i="11"/>
  <c r="D20" i="11"/>
  <c r="C20" i="11"/>
  <c r="B20" i="11"/>
  <c r="H19" i="11"/>
  <c r="A19" i="11" s="1"/>
  <c r="G19" i="11"/>
  <c r="F19" i="11"/>
  <c r="E19" i="11"/>
  <c r="D19" i="11"/>
  <c r="C19" i="11"/>
  <c r="B19" i="11"/>
  <c r="H18" i="11"/>
  <c r="A18" i="11" s="1"/>
  <c r="G18" i="11"/>
  <c r="F18" i="11"/>
  <c r="E18" i="11"/>
  <c r="D18" i="11"/>
  <c r="C18" i="11"/>
  <c r="B18" i="11"/>
  <c r="H17" i="11"/>
  <c r="A17" i="11" s="1"/>
  <c r="G17" i="11"/>
  <c r="F17" i="11"/>
  <c r="E17" i="11"/>
  <c r="D17" i="11"/>
  <c r="C17" i="11"/>
  <c r="B17" i="11"/>
  <c r="H16" i="11"/>
  <c r="A16" i="11" s="1"/>
  <c r="G16" i="11"/>
  <c r="F16" i="11"/>
  <c r="E16" i="11"/>
  <c r="D16" i="11"/>
  <c r="C16" i="11"/>
  <c r="B16" i="11"/>
  <c r="H15" i="11"/>
  <c r="A15" i="11" s="1"/>
  <c r="G15" i="11"/>
  <c r="F15" i="11"/>
  <c r="E15" i="11"/>
  <c r="D15" i="11"/>
  <c r="C15" i="11"/>
  <c r="B15" i="11"/>
  <c r="H14" i="11"/>
  <c r="A14" i="11" s="1"/>
  <c r="G14" i="11"/>
  <c r="F14" i="11"/>
  <c r="E14" i="11"/>
  <c r="D14" i="11"/>
  <c r="C14" i="11"/>
  <c r="B14" i="11"/>
  <c r="H13" i="11"/>
  <c r="A13" i="11" s="1"/>
  <c r="G13" i="11"/>
  <c r="F13" i="11"/>
  <c r="E13" i="11"/>
  <c r="D13" i="11"/>
  <c r="C13" i="11"/>
  <c r="B13" i="11"/>
  <c r="H12" i="11"/>
  <c r="A12" i="11" s="1"/>
  <c r="G12" i="11"/>
  <c r="F12" i="11"/>
  <c r="E12" i="11"/>
  <c r="D12" i="11"/>
  <c r="C12" i="11"/>
  <c r="B12" i="11"/>
  <c r="H11" i="11"/>
  <c r="A11" i="11" s="1"/>
  <c r="G11" i="11"/>
  <c r="F11" i="11"/>
  <c r="E11" i="11"/>
  <c r="D11" i="11"/>
  <c r="C11" i="11"/>
  <c r="B11" i="11"/>
  <c r="H10" i="11"/>
  <c r="A10" i="11" s="1"/>
  <c r="G10" i="11"/>
  <c r="F10" i="11"/>
  <c r="E10" i="11"/>
  <c r="D10" i="11"/>
  <c r="C10" i="11"/>
  <c r="B10" i="11"/>
  <c r="C7" i="11"/>
  <c r="C5" i="11"/>
  <c r="C4" i="11"/>
  <c r="C3" i="11"/>
  <c r="C2" i="11"/>
  <c r="C1" i="11"/>
  <c r="AD49" i="10"/>
  <c r="AE49" i="10" s="1"/>
  <c r="T49" i="10" s="1"/>
  <c r="AA49" i="10"/>
  <c r="Z49" i="10"/>
  <c r="V49" i="10"/>
  <c r="U49" i="10"/>
  <c r="Y49" i="10" s="1"/>
  <c r="AB49" i="10" s="1"/>
  <c r="AC49" i="10" s="1"/>
  <c r="W49" i="10" s="1"/>
  <c r="X49" i="10" s="1"/>
  <c r="AD48" i="10"/>
  <c r="AE48" i="10" s="1"/>
  <c r="T48" i="10" s="1"/>
  <c r="AB48" i="10"/>
  <c r="AC48" i="10" s="1"/>
  <c r="W48" i="10" s="1"/>
  <c r="X48" i="10" s="1"/>
  <c r="AA48" i="10"/>
  <c r="Y48" i="10"/>
  <c r="V48" i="10"/>
  <c r="Z48" i="10" s="1"/>
  <c r="U48" i="10"/>
  <c r="AD47" i="10"/>
  <c r="AE47" i="10" s="1"/>
  <c r="T47" i="10" s="1"/>
  <c r="AA47" i="10"/>
  <c r="Z47" i="10"/>
  <c r="V47" i="10"/>
  <c r="U47" i="10"/>
  <c r="Y47" i="10" s="1"/>
  <c r="AB47" i="10" s="1"/>
  <c r="AC47" i="10" s="1"/>
  <c r="W47" i="10" s="1"/>
  <c r="X47" i="10" s="1"/>
  <c r="AD46" i="10"/>
  <c r="AE46" i="10" s="1"/>
  <c r="T46" i="10" s="1"/>
  <c r="AB46" i="10"/>
  <c r="AC46" i="10" s="1"/>
  <c r="W46" i="10" s="1"/>
  <c r="X46" i="10" s="1"/>
  <c r="AA46" i="10"/>
  <c r="Y46" i="10"/>
  <c r="V46" i="10"/>
  <c r="Z46" i="10" s="1"/>
  <c r="U46" i="10"/>
  <c r="AD45" i="10"/>
  <c r="AE45" i="10" s="1"/>
  <c r="T45" i="10" s="1"/>
  <c r="AA45" i="10"/>
  <c r="Z45" i="10"/>
  <c r="V45" i="10"/>
  <c r="U45" i="10"/>
  <c r="Y45" i="10" s="1"/>
  <c r="AB45" i="10" s="1"/>
  <c r="AC45" i="10" s="1"/>
  <c r="W45" i="10" s="1"/>
  <c r="X45" i="10" s="1"/>
  <c r="AD44" i="10"/>
  <c r="AE44" i="10" s="1"/>
  <c r="T44" i="10" s="1"/>
  <c r="AB44" i="10"/>
  <c r="AC44" i="10" s="1"/>
  <c r="W44" i="10" s="1"/>
  <c r="X44" i="10" s="1"/>
  <c r="AA44" i="10"/>
  <c r="Y44" i="10"/>
  <c r="V44" i="10"/>
  <c r="Z44" i="10" s="1"/>
  <c r="U44" i="10"/>
  <c r="AD43" i="10"/>
  <c r="AE43" i="10" s="1"/>
  <c r="T43" i="10" s="1"/>
  <c r="AA43" i="10"/>
  <c r="Z43" i="10"/>
  <c r="V43" i="10"/>
  <c r="U43" i="10"/>
  <c r="Y43" i="10" s="1"/>
  <c r="AB43" i="10" s="1"/>
  <c r="AC43" i="10" s="1"/>
  <c r="W43" i="10" s="1"/>
  <c r="X43" i="10" s="1"/>
  <c r="AD42" i="10"/>
  <c r="AE42" i="10" s="1"/>
  <c r="T42" i="10" s="1"/>
  <c r="AA42" i="10"/>
  <c r="V42" i="10"/>
  <c r="Z42" i="10" s="1"/>
  <c r="U42" i="10"/>
  <c r="Y42" i="10" s="1"/>
  <c r="AB42" i="10" s="1"/>
  <c r="AC42" i="10" s="1"/>
  <c r="W42" i="10" s="1"/>
  <c r="X42" i="10" s="1"/>
  <c r="AD41" i="10"/>
  <c r="AE41" i="10" s="1"/>
  <c r="T41" i="10" s="1"/>
  <c r="AA41" i="10"/>
  <c r="Z41" i="10"/>
  <c r="Y41" i="10"/>
  <c r="AB41" i="10" s="1"/>
  <c r="AC41" i="10" s="1"/>
  <c r="W41" i="10" s="1"/>
  <c r="X41" i="10" s="1"/>
  <c r="V41" i="10"/>
  <c r="U41" i="10"/>
  <c r="AD40" i="10"/>
  <c r="AE40" i="10" s="1"/>
  <c r="T40" i="10" s="1"/>
  <c r="AA40" i="10"/>
  <c r="V40" i="10"/>
  <c r="Z40" i="10" s="1"/>
  <c r="U40" i="10"/>
  <c r="Y40" i="10" s="1"/>
  <c r="AB40" i="10" s="1"/>
  <c r="AC40" i="10" s="1"/>
  <c r="W40" i="10" s="1"/>
  <c r="X40" i="10" s="1"/>
  <c r="AD39" i="10"/>
  <c r="AE39" i="10" s="1"/>
  <c r="T39" i="10" s="1"/>
  <c r="AA39" i="10"/>
  <c r="Z39" i="10"/>
  <c r="Y39" i="10"/>
  <c r="AB39" i="10" s="1"/>
  <c r="AC39" i="10" s="1"/>
  <c r="W39" i="10" s="1"/>
  <c r="X39" i="10" s="1"/>
  <c r="V39" i="10"/>
  <c r="U39" i="10"/>
  <c r="AD38" i="10"/>
  <c r="AE38" i="10" s="1"/>
  <c r="T38" i="10" s="1"/>
  <c r="AA38" i="10"/>
  <c r="V38" i="10"/>
  <c r="Z38" i="10" s="1"/>
  <c r="U38" i="10"/>
  <c r="Y38" i="10" s="1"/>
  <c r="AB38" i="10" s="1"/>
  <c r="AC38" i="10" s="1"/>
  <c r="W38" i="10" s="1"/>
  <c r="X38" i="10" s="1"/>
  <c r="AD37" i="10"/>
  <c r="AE37" i="10" s="1"/>
  <c r="T37" i="10" s="1"/>
  <c r="AA37" i="10"/>
  <c r="Z37" i="10"/>
  <c r="Y37" i="10"/>
  <c r="AB37" i="10" s="1"/>
  <c r="AC37" i="10" s="1"/>
  <c r="W37" i="10" s="1"/>
  <c r="X37" i="10" s="1"/>
  <c r="V37" i="10"/>
  <c r="U37" i="10"/>
  <c r="AD36" i="10"/>
  <c r="AE36" i="10" s="1"/>
  <c r="T36" i="10" s="1"/>
  <c r="AA36" i="10"/>
  <c r="V36" i="10"/>
  <c r="Z36" i="10" s="1"/>
  <c r="U36" i="10"/>
  <c r="Y36" i="10" s="1"/>
  <c r="AB36" i="10" s="1"/>
  <c r="AC36" i="10" s="1"/>
  <c r="W36" i="10" s="1"/>
  <c r="X36" i="10" s="1"/>
  <c r="AD35" i="10"/>
  <c r="AE35" i="10" s="1"/>
  <c r="T35" i="10" s="1"/>
  <c r="AA35" i="10"/>
  <c r="Z35" i="10"/>
  <c r="Y35" i="10"/>
  <c r="AB35" i="10" s="1"/>
  <c r="AC35" i="10" s="1"/>
  <c r="W35" i="10" s="1"/>
  <c r="X35" i="10" s="1"/>
  <c r="V35" i="10"/>
  <c r="U35" i="10"/>
  <c r="AD34" i="10"/>
  <c r="AE34" i="10" s="1"/>
  <c r="T34" i="10" s="1"/>
  <c r="AA34" i="10"/>
  <c r="V34" i="10"/>
  <c r="Z34" i="10" s="1"/>
  <c r="U34" i="10"/>
  <c r="Y34" i="10" s="1"/>
  <c r="AB34" i="10" s="1"/>
  <c r="AC34" i="10" s="1"/>
  <c r="W34" i="10" s="1"/>
  <c r="X34" i="10" s="1"/>
  <c r="AD33" i="10"/>
  <c r="AE33" i="10" s="1"/>
  <c r="T33" i="10" s="1"/>
  <c r="AA33" i="10"/>
  <c r="Z33" i="10"/>
  <c r="Y33" i="10"/>
  <c r="AB33" i="10" s="1"/>
  <c r="AC33" i="10" s="1"/>
  <c r="W33" i="10" s="1"/>
  <c r="X33" i="10" s="1"/>
  <c r="V33" i="10"/>
  <c r="U33" i="10"/>
  <c r="AD32" i="10"/>
  <c r="AE32" i="10" s="1"/>
  <c r="T32" i="10" s="1"/>
  <c r="AA32" i="10"/>
  <c r="V32" i="10"/>
  <c r="Z32" i="10" s="1"/>
  <c r="U32" i="10"/>
  <c r="Y32" i="10" s="1"/>
  <c r="AB32" i="10" s="1"/>
  <c r="AC32" i="10" s="1"/>
  <c r="W32" i="10" s="1"/>
  <c r="X32" i="10" s="1"/>
  <c r="AD31" i="10"/>
  <c r="AE31" i="10" s="1"/>
  <c r="T31" i="10" s="1"/>
  <c r="AA31" i="10"/>
  <c r="Z31" i="10"/>
  <c r="Y31" i="10"/>
  <c r="AB31" i="10" s="1"/>
  <c r="AC31" i="10" s="1"/>
  <c r="W31" i="10" s="1"/>
  <c r="X31" i="10" s="1"/>
  <c r="V31" i="10"/>
  <c r="U31" i="10"/>
  <c r="AD30" i="10"/>
  <c r="AE30" i="10" s="1"/>
  <c r="T30" i="10" s="1"/>
  <c r="AA30" i="10"/>
  <c r="V30" i="10"/>
  <c r="Z30" i="10" s="1"/>
  <c r="U30" i="10"/>
  <c r="Y30" i="10" s="1"/>
  <c r="AB30" i="10" s="1"/>
  <c r="AC30" i="10" s="1"/>
  <c r="W30" i="10" s="1"/>
  <c r="X30" i="10" s="1"/>
  <c r="AD29" i="10"/>
  <c r="AE29" i="10" s="1"/>
  <c r="T29" i="10" s="1"/>
  <c r="U29" i="10" s="1"/>
  <c r="Y29" i="10" s="1"/>
  <c r="AA29" i="10"/>
  <c r="V29" i="10"/>
  <c r="Z29" i="10" s="1"/>
  <c r="AD28" i="10"/>
  <c r="AE28" i="10" s="1"/>
  <c r="T28" i="10" s="1"/>
  <c r="U28" i="10" s="1"/>
  <c r="Y28" i="10" s="1"/>
  <c r="AA28" i="10"/>
  <c r="V28" i="10"/>
  <c r="Z28" i="10" s="1"/>
  <c r="AD27" i="10"/>
  <c r="AE27" i="10" s="1"/>
  <c r="T27" i="10" s="1"/>
  <c r="U27" i="10" s="1"/>
  <c r="Y27" i="10" s="1"/>
  <c r="AA27" i="10"/>
  <c r="V27" i="10"/>
  <c r="Z27" i="10" s="1"/>
  <c r="AD26" i="10"/>
  <c r="AE26" i="10" s="1"/>
  <c r="T26" i="10" s="1"/>
  <c r="U26" i="10" s="1"/>
  <c r="Y26" i="10" s="1"/>
  <c r="AA26" i="10"/>
  <c r="V26" i="10"/>
  <c r="Z26" i="10" s="1"/>
  <c r="AD25" i="10"/>
  <c r="AE25" i="10" s="1"/>
  <c r="T25" i="10" s="1"/>
  <c r="U25" i="10" s="1"/>
  <c r="Y25" i="10" s="1"/>
  <c r="AA25" i="10"/>
  <c r="V25" i="10"/>
  <c r="Z25" i="10" s="1"/>
  <c r="AD24" i="10"/>
  <c r="AE24" i="10" s="1"/>
  <c r="T24" i="10" s="1"/>
  <c r="U24" i="10" s="1"/>
  <c r="Y24" i="10" s="1"/>
  <c r="AA24" i="10"/>
  <c r="V24" i="10"/>
  <c r="Z24" i="10" s="1"/>
  <c r="AD23" i="10"/>
  <c r="AE23" i="10" s="1"/>
  <c r="T23" i="10" s="1"/>
  <c r="U23" i="10" s="1"/>
  <c r="Y23" i="10" s="1"/>
  <c r="AA23" i="10"/>
  <c r="V23" i="10"/>
  <c r="Z23" i="10" s="1"/>
  <c r="AD22" i="10"/>
  <c r="AE22" i="10" s="1"/>
  <c r="T22" i="10" s="1"/>
  <c r="U22" i="10" s="1"/>
  <c r="Y22" i="10" s="1"/>
  <c r="AA22" i="10"/>
  <c r="V22" i="10"/>
  <c r="Z22" i="10" s="1"/>
  <c r="AD21" i="10"/>
  <c r="AE21" i="10" s="1"/>
  <c r="T21" i="10" s="1"/>
  <c r="U21" i="10" s="1"/>
  <c r="Y21" i="10" s="1"/>
  <c r="AA21" i="10"/>
  <c r="V21" i="10"/>
  <c r="Z21" i="10" s="1"/>
  <c r="AD20" i="10"/>
  <c r="AE20" i="10" s="1"/>
  <c r="T20" i="10" s="1"/>
  <c r="U20" i="10" s="1"/>
  <c r="Y20" i="10" s="1"/>
  <c r="AA20" i="10"/>
  <c r="V20" i="10"/>
  <c r="Z20" i="10" s="1"/>
  <c r="AD19" i="10"/>
  <c r="AE19" i="10" s="1"/>
  <c r="T19" i="10" s="1"/>
  <c r="U19" i="10" s="1"/>
  <c r="Y19" i="10" s="1"/>
  <c r="AA19" i="10"/>
  <c r="V19" i="10"/>
  <c r="Z19" i="10" s="1"/>
  <c r="AD18" i="10"/>
  <c r="AE18" i="10" s="1"/>
  <c r="T18" i="10" s="1"/>
  <c r="U18" i="10" s="1"/>
  <c r="Y18" i="10" s="1"/>
  <c r="AA18" i="10"/>
  <c r="V18" i="10"/>
  <c r="Z18" i="10" s="1"/>
  <c r="AD17" i="10"/>
  <c r="AE17" i="10" s="1"/>
  <c r="T17" i="10" s="1"/>
  <c r="U17" i="10" s="1"/>
  <c r="Y17" i="10" s="1"/>
  <c r="AA17" i="10"/>
  <c r="V17" i="10"/>
  <c r="Z17" i="10" s="1"/>
  <c r="AD16" i="10"/>
  <c r="AE16" i="10" s="1"/>
  <c r="AA16" i="10"/>
  <c r="V16" i="10"/>
  <c r="Z16" i="10" s="1"/>
  <c r="T16" i="10"/>
  <c r="U16" i="10" s="1"/>
  <c r="Y16" i="10" s="1"/>
  <c r="AB16" i="10" s="1"/>
  <c r="AD15" i="10"/>
  <c r="AE15" i="10" s="1"/>
  <c r="T15" i="10" s="1"/>
  <c r="U15" i="10" s="1"/>
  <c r="Y15" i="10" s="1"/>
  <c r="AA15" i="10"/>
  <c r="V15" i="10"/>
  <c r="Z15" i="10" s="1"/>
  <c r="AD14" i="10"/>
  <c r="AE14" i="10" s="1"/>
  <c r="AA14" i="10"/>
  <c r="V14" i="10"/>
  <c r="Z14" i="10" s="1"/>
  <c r="T14" i="10"/>
  <c r="U14" i="10" s="1"/>
  <c r="Y14" i="10" s="1"/>
  <c r="AB14" i="10" s="1"/>
  <c r="AD13" i="10"/>
  <c r="AE13" i="10" s="1"/>
  <c r="T13" i="10" s="1"/>
  <c r="U13" i="10" s="1"/>
  <c r="Y13" i="10" s="1"/>
  <c r="AA13" i="10"/>
  <c r="V13" i="10"/>
  <c r="Z13" i="10" s="1"/>
  <c r="AD12" i="10"/>
  <c r="AE12" i="10" s="1"/>
  <c r="T12" i="10" s="1"/>
  <c r="U12" i="10" s="1"/>
  <c r="Y12" i="10" s="1"/>
  <c r="AA12" i="10"/>
  <c r="V12" i="10"/>
  <c r="Z12" i="10" s="1"/>
  <c r="AD11" i="10"/>
  <c r="AE11" i="10" s="1"/>
  <c r="T11" i="10" s="1"/>
  <c r="U11" i="10" s="1"/>
  <c r="Y11" i="10" s="1"/>
  <c r="AA11" i="10"/>
  <c r="Z11" i="10"/>
  <c r="V11" i="10"/>
  <c r="AD10" i="10"/>
  <c r="AE10" i="10" s="1"/>
  <c r="T10" i="10" s="1"/>
  <c r="U10" i="10" s="1"/>
  <c r="Y10" i="10" s="1"/>
  <c r="AA10" i="10"/>
  <c r="V10" i="10"/>
  <c r="Z10" i="10" s="1"/>
  <c r="AB26" i="10" l="1"/>
  <c r="AB10" i="10"/>
  <c r="AB19" i="10"/>
  <c r="AB17" i="10"/>
  <c r="AB22" i="10"/>
  <c r="AB20" i="10"/>
  <c r="AB29" i="10"/>
  <c r="AC29" i="10" s="1"/>
  <c r="W29" i="10" s="1"/>
  <c r="X29" i="10" s="1"/>
  <c r="AB11" i="10"/>
  <c r="AC15" i="10" s="1"/>
  <c r="W15" i="10" s="1"/>
  <c r="X15" i="10" s="1"/>
  <c r="AB12" i="10"/>
  <c r="AB18" i="10"/>
  <c r="AB27" i="10"/>
  <c r="AB15" i="10"/>
  <c r="AB23" i="10"/>
  <c r="AB25" i="10"/>
  <c r="AB21" i="10"/>
  <c r="AB28" i="10"/>
  <c r="AC28" i="10" s="1"/>
  <c r="W28" i="10" s="1"/>
  <c r="X28" i="10" s="1"/>
  <c r="AB13" i="10"/>
  <c r="AB24" i="10"/>
  <c r="AC21" i="10" l="1"/>
  <c r="W21" i="10" s="1"/>
  <c r="X21" i="10" s="1"/>
  <c r="AC16" i="10"/>
  <c r="W16" i="10" s="1"/>
  <c r="X16" i="10" s="1"/>
  <c r="AC19" i="10"/>
  <c r="W19" i="10" s="1"/>
  <c r="X19" i="10" s="1"/>
  <c r="AC11" i="10"/>
  <c r="W11" i="10" s="1"/>
  <c r="X11" i="10" s="1"/>
  <c r="AC22" i="10"/>
  <c r="W22" i="10" s="1"/>
  <c r="X22" i="10" s="1"/>
  <c r="AC14" i="10"/>
  <c r="W14" i="10" s="1"/>
  <c r="X14" i="10" s="1"/>
  <c r="AC27" i="10"/>
  <c r="W27" i="10" s="1"/>
  <c r="X27" i="10" s="1"/>
  <c r="AC13" i="10"/>
  <c r="W13" i="10" s="1"/>
  <c r="X13" i="10" s="1"/>
  <c r="AC24" i="10"/>
  <c r="W24" i="10" s="1"/>
  <c r="X24" i="10" s="1"/>
  <c r="AC23" i="10"/>
  <c r="W23" i="10" s="1"/>
  <c r="X23" i="10" s="1"/>
  <c r="AC10" i="10"/>
  <c r="W10" i="10" s="1"/>
  <c r="X10" i="10" s="1"/>
  <c r="AC25" i="10"/>
  <c r="W25" i="10" s="1"/>
  <c r="X25" i="10" s="1"/>
  <c r="AC18" i="10"/>
  <c r="W18" i="10" s="1"/>
  <c r="X18" i="10" s="1"/>
  <c r="AC26" i="10"/>
  <c r="W26" i="10" s="1"/>
  <c r="X26" i="10" s="1"/>
  <c r="AC17" i="10"/>
  <c r="W17" i="10" s="1"/>
  <c r="X17" i="10" s="1"/>
  <c r="AC12" i="10"/>
  <c r="W12" i="10" s="1"/>
  <c r="X12" i="10" s="1"/>
  <c r="AC20" i="10"/>
  <c r="W20" i="10" s="1"/>
  <c r="X20" i="10" s="1"/>
  <c r="H159" i="9" l="1"/>
  <c r="A159" i="9" s="1"/>
  <c r="G159" i="9"/>
  <c r="F159" i="9"/>
  <c r="E159" i="9"/>
  <c r="D159" i="9"/>
  <c r="C159" i="9"/>
  <c r="B159" i="9"/>
  <c r="H158" i="9"/>
  <c r="A158" i="9" s="1"/>
  <c r="G158" i="9"/>
  <c r="F158" i="9"/>
  <c r="E158" i="9"/>
  <c r="D158" i="9"/>
  <c r="C158" i="9"/>
  <c r="B158" i="9"/>
  <c r="H157" i="9"/>
  <c r="A157" i="9" s="1"/>
  <c r="G157" i="9"/>
  <c r="F157" i="9"/>
  <c r="E157" i="9"/>
  <c r="D157" i="9"/>
  <c r="C157" i="9"/>
  <c r="B157" i="9"/>
  <c r="H156" i="9"/>
  <c r="A156" i="9" s="1"/>
  <c r="G156" i="9"/>
  <c r="F156" i="9"/>
  <c r="E156" i="9"/>
  <c r="D156" i="9"/>
  <c r="C156" i="9"/>
  <c r="B156" i="9"/>
  <c r="H155" i="9"/>
  <c r="A155" i="9" s="1"/>
  <c r="G155" i="9"/>
  <c r="F155" i="9"/>
  <c r="E155" i="9"/>
  <c r="D155" i="9"/>
  <c r="C155" i="9"/>
  <c r="B155" i="9"/>
  <c r="H154" i="9"/>
  <c r="A154" i="9" s="1"/>
  <c r="G154" i="9"/>
  <c r="F154" i="9"/>
  <c r="E154" i="9"/>
  <c r="D154" i="9"/>
  <c r="C154" i="9"/>
  <c r="B154" i="9"/>
  <c r="H153" i="9"/>
  <c r="A153" i="9" s="1"/>
  <c r="G153" i="9"/>
  <c r="F153" i="9"/>
  <c r="E153" i="9"/>
  <c r="D153" i="9"/>
  <c r="C153" i="9"/>
  <c r="B153" i="9"/>
  <c r="H152" i="9"/>
  <c r="A152" i="9" s="1"/>
  <c r="G152" i="9"/>
  <c r="F152" i="9"/>
  <c r="E152" i="9"/>
  <c r="D152" i="9"/>
  <c r="C152" i="9"/>
  <c r="B152" i="9"/>
  <c r="H151" i="9"/>
  <c r="A151" i="9" s="1"/>
  <c r="G151" i="9"/>
  <c r="F151" i="9"/>
  <c r="E151" i="9"/>
  <c r="D151" i="9"/>
  <c r="C151" i="9"/>
  <c r="B151" i="9"/>
  <c r="H150" i="9"/>
  <c r="A150" i="9" s="1"/>
  <c r="G150" i="9"/>
  <c r="F150" i="9"/>
  <c r="E150" i="9"/>
  <c r="D150" i="9"/>
  <c r="C150" i="9"/>
  <c r="B150" i="9"/>
  <c r="H149" i="9"/>
  <c r="A149" i="9" s="1"/>
  <c r="G149" i="9"/>
  <c r="F149" i="9"/>
  <c r="E149" i="9"/>
  <c r="D149" i="9"/>
  <c r="C149" i="9"/>
  <c r="B149" i="9"/>
  <c r="H148" i="9"/>
  <c r="A148" i="9" s="1"/>
  <c r="G148" i="9"/>
  <c r="F148" i="9"/>
  <c r="E148" i="9"/>
  <c r="D148" i="9"/>
  <c r="C148" i="9"/>
  <c r="B148" i="9"/>
  <c r="H147" i="9"/>
  <c r="A147" i="9" s="1"/>
  <c r="G147" i="9"/>
  <c r="F147" i="9"/>
  <c r="E147" i="9"/>
  <c r="D147" i="9"/>
  <c r="C147" i="9"/>
  <c r="B147" i="9"/>
  <c r="H146" i="9"/>
  <c r="A146" i="9" s="1"/>
  <c r="G146" i="9"/>
  <c r="F146" i="9"/>
  <c r="E146" i="9"/>
  <c r="D146" i="9"/>
  <c r="C146" i="9"/>
  <c r="B146" i="9"/>
  <c r="H145" i="9"/>
  <c r="A145" i="9" s="1"/>
  <c r="G145" i="9"/>
  <c r="F145" i="9"/>
  <c r="E145" i="9"/>
  <c r="D145" i="9"/>
  <c r="C145" i="9"/>
  <c r="B145" i="9"/>
  <c r="H144" i="9"/>
  <c r="A144" i="9" s="1"/>
  <c r="G144" i="9"/>
  <c r="F144" i="9"/>
  <c r="E144" i="9"/>
  <c r="D144" i="9"/>
  <c r="C144" i="9"/>
  <c r="B144" i="9"/>
  <c r="H143" i="9"/>
  <c r="A143" i="9" s="1"/>
  <c r="G143" i="9"/>
  <c r="F143" i="9"/>
  <c r="E143" i="9"/>
  <c r="D143" i="9"/>
  <c r="C143" i="9"/>
  <c r="B143" i="9"/>
  <c r="H142" i="9"/>
  <c r="A142" i="9" s="1"/>
  <c r="G142" i="9"/>
  <c r="F142" i="9"/>
  <c r="E142" i="9"/>
  <c r="D142" i="9"/>
  <c r="C142" i="9"/>
  <c r="B142" i="9"/>
  <c r="H141" i="9"/>
  <c r="A141" i="9" s="1"/>
  <c r="G141" i="9"/>
  <c r="F141" i="9"/>
  <c r="E141" i="9"/>
  <c r="D141" i="9"/>
  <c r="C141" i="9"/>
  <c r="B141" i="9"/>
  <c r="H140" i="9"/>
  <c r="A140" i="9" s="1"/>
  <c r="G140" i="9"/>
  <c r="F140" i="9"/>
  <c r="E140" i="9"/>
  <c r="D140" i="9"/>
  <c r="C140" i="9"/>
  <c r="B140" i="9"/>
  <c r="H139" i="9"/>
  <c r="A139" i="9" s="1"/>
  <c r="G139" i="9"/>
  <c r="F139" i="9"/>
  <c r="E139" i="9"/>
  <c r="D139" i="9"/>
  <c r="C139" i="9"/>
  <c r="B139" i="9"/>
  <c r="H138" i="9"/>
  <c r="A138" i="9" s="1"/>
  <c r="G138" i="9"/>
  <c r="F138" i="9"/>
  <c r="E138" i="9"/>
  <c r="D138" i="9"/>
  <c r="C138" i="9"/>
  <c r="B138" i="9"/>
  <c r="H137" i="9"/>
  <c r="A137" i="9" s="1"/>
  <c r="G137" i="9"/>
  <c r="F137" i="9"/>
  <c r="E137" i="9"/>
  <c r="D137" i="9"/>
  <c r="C137" i="9"/>
  <c r="B137" i="9"/>
  <c r="H136" i="9"/>
  <c r="A136" i="9" s="1"/>
  <c r="G136" i="9"/>
  <c r="F136" i="9"/>
  <c r="E136" i="9"/>
  <c r="D136" i="9"/>
  <c r="C136" i="9"/>
  <c r="B136" i="9"/>
  <c r="H135" i="9"/>
  <c r="A135" i="9" s="1"/>
  <c r="G135" i="9"/>
  <c r="F135" i="9"/>
  <c r="E135" i="9"/>
  <c r="D135" i="9"/>
  <c r="C135" i="9"/>
  <c r="B135" i="9"/>
  <c r="H134" i="9"/>
  <c r="A134" i="9" s="1"/>
  <c r="G134" i="9"/>
  <c r="F134" i="9"/>
  <c r="E134" i="9"/>
  <c r="D134" i="9"/>
  <c r="C134" i="9"/>
  <c r="B134" i="9"/>
  <c r="H133" i="9"/>
  <c r="A133" i="9" s="1"/>
  <c r="G133" i="9"/>
  <c r="F133" i="9"/>
  <c r="E133" i="9"/>
  <c r="D133" i="9"/>
  <c r="C133" i="9"/>
  <c r="B133" i="9"/>
  <c r="H132" i="9"/>
  <c r="A132" i="9" s="1"/>
  <c r="G132" i="9"/>
  <c r="F132" i="9"/>
  <c r="E132" i="9"/>
  <c r="D132" i="9"/>
  <c r="C132" i="9"/>
  <c r="B132" i="9"/>
  <c r="H131" i="9"/>
  <c r="A131" i="9" s="1"/>
  <c r="G131" i="9"/>
  <c r="F131" i="9"/>
  <c r="E131" i="9"/>
  <c r="D131" i="9"/>
  <c r="C131" i="9"/>
  <c r="B131" i="9"/>
  <c r="H130" i="9"/>
  <c r="A130" i="9" s="1"/>
  <c r="G130" i="9"/>
  <c r="F130" i="9"/>
  <c r="E130" i="9"/>
  <c r="D130" i="9"/>
  <c r="C130" i="9"/>
  <c r="B130" i="9"/>
  <c r="H129" i="9"/>
  <c r="A129" i="9" s="1"/>
  <c r="G129" i="9"/>
  <c r="F129" i="9"/>
  <c r="E129" i="9"/>
  <c r="D129" i="9"/>
  <c r="C129" i="9"/>
  <c r="B129" i="9"/>
  <c r="H128" i="9"/>
  <c r="A128" i="9" s="1"/>
  <c r="G128" i="9"/>
  <c r="F128" i="9"/>
  <c r="E128" i="9"/>
  <c r="D128" i="9"/>
  <c r="C128" i="9"/>
  <c r="B128" i="9"/>
  <c r="H127" i="9"/>
  <c r="A127" i="9" s="1"/>
  <c r="G127" i="9"/>
  <c r="F127" i="9"/>
  <c r="E127" i="9"/>
  <c r="D127" i="9"/>
  <c r="C127" i="9"/>
  <c r="B127" i="9"/>
  <c r="H126" i="9"/>
  <c r="A126" i="9" s="1"/>
  <c r="G126" i="9"/>
  <c r="F126" i="9"/>
  <c r="E126" i="9"/>
  <c r="D126" i="9"/>
  <c r="C126" i="9"/>
  <c r="B126" i="9"/>
  <c r="H125" i="9"/>
  <c r="A125" i="9" s="1"/>
  <c r="G125" i="9"/>
  <c r="F125" i="9"/>
  <c r="E125" i="9"/>
  <c r="D125" i="9"/>
  <c r="C125" i="9"/>
  <c r="B125" i="9"/>
  <c r="H124" i="9"/>
  <c r="A124" i="9" s="1"/>
  <c r="G124" i="9"/>
  <c r="F124" i="9"/>
  <c r="E124" i="9"/>
  <c r="D124" i="9"/>
  <c r="C124" i="9"/>
  <c r="B124" i="9"/>
  <c r="H123" i="9"/>
  <c r="A123" i="9" s="1"/>
  <c r="G123" i="9"/>
  <c r="F123" i="9"/>
  <c r="E123" i="9"/>
  <c r="D123" i="9"/>
  <c r="C123" i="9"/>
  <c r="B123" i="9"/>
  <c r="H122" i="9"/>
  <c r="A122" i="9" s="1"/>
  <c r="G122" i="9"/>
  <c r="F122" i="9"/>
  <c r="E122" i="9"/>
  <c r="D122" i="9"/>
  <c r="C122" i="9"/>
  <c r="B122" i="9"/>
  <c r="H121" i="9"/>
  <c r="A121" i="9" s="1"/>
  <c r="G121" i="9"/>
  <c r="F121" i="9"/>
  <c r="E121" i="9"/>
  <c r="D121" i="9"/>
  <c r="C121" i="9"/>
  <c r="B121" i="9"/>
  <c r="H120" i="9"/>
  <c r="A120" i="9" s="1"/>
  <c r="G120" i="9"/>
  <c r="F120" i="9"/>
  <c r="E120" i="9"/>
  <c r="D120" i="9"/>
  <c r="C120" i="9"/>
  <c r="B120" i="9"/>
  <c r="H119" i="9"/>
  <c r="A119" i="9" s="1"/>
  <c r="G119" i="9"/>
  <c r="F119" i="9"/>
  <c r="E119" i="9"/>
  <c r="D119" i="9"/>
  <c r="C119" i="9"/>
  <c r="B119" i="9"/>
  <c r="H118" i="9"/>
  <c r="A118" i="9" s="1"/>
  <c r="G118" i="9"/>
  <c r="F118" i="9"/>
  <c r="E118" i="9"/>
  <c r="D118" i="9"/>
  <c r="C118" i="9"/>
  <c r="B118" i="9"/>
  <c r="H117" i="9"/>
  <c r="A117" i="9" s="1"/>
  <c r="G117" i="9"/>
  <c r="F117" i="9"/>
  <c r="E117" i="9"/>
  <c r="D117" i="9"/>
  <c r="C117" i="9"/>
  <c r="B117" i="9"/>
  <c r="H116" i="9"/>
  <c r="A116" i="9" s="1"/>
  <c r="G116" i="9"/>
  <c r="F116" i="9"/>
  <c r="E116" i="9"/>
  <c r="D116" i="9"/>
  <c r="C116" i="9"/>
  <c r="B116" i="9"/>
  <c r="H115" i="9"/>
  <c r="A115" i="9" s="1"/>
  <c r="G115" i="9"/>
  <c r="F115" i="9"/>
  <c r="E115" i="9"/>
  <c r="D115" i="9"/>
  <c r="C115" i="9"/>
  <c r="B115" i="9"/>
  <c r="H114" i="9"/>
  <c r="A114" i="9" s="1"/>
  <c r="G114" i="9"/>
  <c r="F114" i="9"/>
  <c r="E114" i="9"/>
  <c r="D114" i="9"/>
  <c r="C114" i="9"/>
  <c r="B114" i="9"/>
  <c r="H113" i="9"/>
  <c r="A113" i="9" s="1"/>
  <c r="G113" i="9"/>
  <c r="F113" i="9"/>
  <c r="E113" i="9"/>
  <c r="D113" i="9"/>
  <c r="C113" i="9"/>
  <c r="B113" i="9"/>
  <c r="H112" i="9"/>
  <c r="A112" i="9" s="1"/>
  <c r="G112" i="9"/>
  <c r="F112" i="9"/>
  <c r="E112" i="9"/>
  <c r="D112" i="9"/>
  <c r="C112" i="9"/>
  <c r="B112" i="9"/>
  <c r="H111" i="9"/>
  <c r="A111" i="9" s="1"/>
  <c r="G111" i="9"/>
  <c r="F111" i="9"/>
  <c r="E111" i="9"/>
  <c r="D111" i="9"/>
  <c r="C111" i="9"/>
  <c r="B111" i="9"/>
  <c r="H110" i="9"/>
  <c r="A110" i="9" s="1"/>
  <c r="G110" i="9"/>
  <c r="F110" i="9"/>
  <c r="E110" i="9"/>
  <c r="D110" i="9"/>
  <c r="C110" i="9"/>
  <c r="B110" i="9"/>
  <c r="H109" i="9"/>
  <c r="A109" i="9" s="1"/>
  <c r="G109" i="9"/>
  <c r="F109" i="9"/>
  <c r="E109" i="9"/>
  <c r="D109" i="9"/>
  <c r="C109" i="9"/>
  <c r="B109" i="9"/>
  <c r="H108" i="9"/>
  <c r="A108" i="9" s="1"/>
  <c r="G108" i="9"/>
  <c r="F108" i="9"/>
  <c r="E108" i="9"/>
  <c r="D108" i="9"/>
  <c r="C108" i="9"/>
  <c r="B108" i="9"/>
  <c r="H107" i="9"/>
  <c r="A107" i="9" s="1"/>
  <c r="G107" i="9"/>
  <c r="F107" i="9"/>
  <c r="E107" i="9"/>
  <c r="D107" i="9"/>
  <c r="C107" i="9"/>
  <c r="B107" i="9"/>
  <c r="H106" i="9"/>
  <c r="A106" i="9" s="1"/>
  <c r="G106" i="9"/>
  <c r="F106" i="9"/>
  <c r="E106" i="9"/>
  <c r="D106" i="9"/>
  <c r="C106" i="9"/>
  <c r="B106" i="9"/>
  <c r="H105" i="9"/>
  <c r="A105" i="9" s="1"/>
  <c r="G105" i="9"/>
  <c r="F105" i="9"/>
  <c r="E105" i="9"/>
  <c r="D105" i="9"/>
  <c r="C105" i="9"/>
  <c r="B105" i="9"/>
  <c r="H104" i="9"/>
  <c r="A104" i="9" s="1"/>
  <c r="G104" i="9"/>
  <c r="F104" i="9"/>
  <c r="E104" i="9"/>
  <c r="D104" i="9"/>
  <c r="C104" i="9"/>
  <c r="B104" i="9"/>
  <c r="H103" i="9"/>
  <c r="A103" i="9" s="1"/>
  <c r="G103" i="9"/>
  <c r="F103" i="9"/>
  <c r="E103" i="9"/>
  <c r="D103" i="9"/>
  <c r="C103" i="9"/>
  <c r="B103" i="9"/>
  <c r="H102" i="9"/>
  <c r="A102" i="9" s="1"/>
  <c r="G102" i="9"/>
  <c r="F102" i="9"/>
  <c r="E102" i="9"/>
  <c r="D102" i="9"/>
  <c r="C102" i="9"/>
  <c r="B102" i="9"/>
  <c r="H101" i="9"/>
  <c r="A101" i="9" s="1"/>
  <c r="G101" i="9"/>
  <c r="F101" i="9"/>
  <c r="E101" i="9"/>
  <c r="D101" i="9"/>
  <c r="C101" i="9"/>
  <c r="B101" i="9"/>
  <c r="H100" i="9"/>
  <c r="A100" i="9" s="1"/>
  <c r="G100" i="9"/>
  <c r="F100" i="9"/>
  <c r="E100" i="9"/>
  <c r="D100" i="9"/>
  <c r="C100" i="9"/>
  <c r="B100" i="9"/>
  <c r="H99" i="9"/>
  <c r="A99" i="9" s="1"/>
  <c r="G99" i="9"/>
  <c r="F99" i="9"/>
  <c r="E99" i="9"/>
  <c r="D99" i="9"/>
  <c r="C99" i="9"/>
  <c r="B99" i="9"/>
  <c r="H98" i="9"/>
  <c r="A98" i="9" s="1"/>
  <c r="G98" i="9"/>
  <c r="F98" i="9"/>
  <c r="E98" i="9"/>
  <c r="D98" i="9"/>
  <c r="C98" i="9"/>
  <c r="B98" i="9"/>
  <c r="H97" i="9"/>
  <c r="A97" i="9" s="1"/>
  <c r="G97" i="9"/>
  <c r="F97" i="9"/>
  <c r="E97" i="9"/>
  <c r="D97" i="9"/>
  <c r="C97" i="9"/>
  <c r="B97" i="9"/>
  <c r="H96" i="9"/>
  <c r="A96" i="9" s="1"/>
  <c r="G96" i="9"/>
  <c r="F96" i="9"/>
  <c r="E96" i="9"/>
  <c r="D96" i="9"/>
  <c r="C96" i="9"/>
  <c r="B96" i="9"/>
  <c r="H95" i="9"/>
  <c r="A95" i="9" s="1"/>
  <c r="G95" i="9"/>
  <c r="F95" i="9"/>
  <c r="E95" i="9"/>
  <c r="D95" i="9"/>
  <c r="C95" i="9"/>
  <c r="B95" i="9"/>
  <c r="H94" i="9"/>
  <c r="A94" i="9" s="1"/>
  <c r="G94" i="9"/>
  <c r="F94" i="9"/>
  <c r="E94" i="9"/>
  <c r="D94" i="9"/>
  <c r="C94" i="9"/>
  <c r="B94" i="9"/>
  <c r="H93" i="9"/>
  <c r="A93" i="9" s="1"/>
  <c r="G93" i="9"/>
  <c r="F93" i="9"/>
  <c r="E93" i="9"/>
  <c r="D93" i="9"/>
  <c r="C93" i="9"/>
  <c r="B93" i="9"/>
  <c r="H92" i="9"/>
  <c r="A92" i="9" s="1"/>
  <c r="G92" i="9"/>
  <c r="F92" i="9"/>
  <c r="E92" i="9"/>
  <c r="D92" i="9"/>
  <c r="C92" i="9"/>
  <c r="B92" i="9"/>
  <c r="H91" i="9"/>
  <c r="A91" i="9" s="1"/>
  <c r="G91" i="9"/>
  <c r="F91" i="9"/>
  <c r="E91" i="9"/>
  <c r="D91" i="9"/>
  <c r="C91" i="9"/>
  <c r="B91" i="9"/>
  <c r="H90" i="9"/>
  <c r="A90" i="9" s="1"/>
  <c r="G90" i="9"/>
  <c r="F90" i="9"/>
  <c r="E90" i="9"/>
  <c r="D90" i="9"/>
  <c r="C90" i="9"/>
  <c r="B90" i="9"/>
  <c r="H89" i="9"/>
  <c r="A89" i="9" s="1"/>
  <c r="G89" i="9"/>
  <c r="F89" i="9"/>
  <c r="E89" i="9"/>
  <c r="D89" i="9"/>
  <c r="C89" i="9"/>
  <c r="B89" i="9"/>
  <c r="H88" i="9"/>
  <c r="A88" i="9" s="1"/>
  <c r="G88" i="9"/>
  <c r="F88" i="9"/>
  <c r="E88" i="9"/>
  <c r="D88" i="9"/>
  <c r="C88" i="9"/>
  <c r="B88" i="9"/>
  <c r="H87" i="9"/>
  <c r="A87" i="9" s="1"/>
  <c r="G87" i="9"/>
  <c r="F87" i="9"/>
  <c r="E87" i="9"/>
  <c r="D87" i="9"/>
  <c r="C87" i="9"/>
  <c r="B87" i="9"/>
  <c r="H86" i="9"/>
  <c r="A86" i="9" s="1"/>
  <c r="G86" i="9"/>
  <c r="F86" i="9"/>
  <c r="E86" i="9"/>
  <c r="D86" i="9"/>
  <c r="C86" i="9"/>
  <c r="B86" i="9"/>
  <c r="H85" i="9"/>
  <c r="A85" i="9" s="1"/>
  <c r="G85" i="9"/>
  <c r="F85" i="9"/>
  <c r="E85" i="9"/>
  <c r="D85" i="9"/>
  <c r="C85" i="9"/>
  <c r="B85" i="9"/>
  <c r="H84" i="9"/>
  <c r="A84" i="9" s="1"/>
  <c r="G84" i="9"/>
  <c r="F84" i="9"/>
  <c r="E84" i="9"/>
  <c r="D84" i="9"/>
  <c r="C84" i="9"/>
  <c r="B84" i="9"/>
  <c r="H83" i="9"/>
  <c r="A83" i="9" s="1"/>
  <c r="G83" i="9"/>
  <c r="F83" i="9"/>
  <c r="E83" i="9"/>
  <c r="D83" i="9"/>
  <c r="C83" i="9"/>
  <c r="B83" i="9"/>
  <c r="H82" i="9"/>
  <c r="A82" i="9" s="1"/>
  <c r="G82" i="9"/>
  <c r="F82" i="9"/>
  <c r="E82" i="9"/>
  <c r="D82" i="9"/>
  <c r="C82" i="9"/>
  <c r="B82" i="9"/>
  <c r="H81" i="9"/>
  <c r="A81" i="9" s="1"/>
  <c r="G81" i="9"/>
  <c r="F81" i="9"/>
  <c r="E81" i="9"/>
  <c r="D81" i="9"/>
  <c r="C81" i="9"/>
  <c r="B81" i="9"/>
  <c r="H80" i="9"/>
  <c r="A80" i="9" s="1"/>
  <c r="G80" i="9"/>
  <c r="F80" i="9"/>
  <c r="E80" i="9"/>
  <c r="D80" i="9"/>
  <c r="C80" i="9"/>
  <c r="B80" i="9"/>
  <c r="H79" i="9"/>
  <c r="A79" i="9" s="1"/>
  <c r="G79" i="9"/>
  <c r="F79" i="9"/>
  <c r="E79" i="9"/>
  <c r="D79" i="9"/>
  <c r="C79" i="9"/>
  <c r="B79" i="9"/>
  <c r="H78" i="9"/>
  <c r="A78" i="9" s="1"/>
  <c r="G78" i="9"/>
  <c r="F78" i="9"/>
  <c r="E78" i="9"/>
  <c r="D78" i="9"/>
  <c r="C78" i="9"/>
  <c r="B78" i="9"/>
  <c r="H77" i="9"/>
  <c r="A77" i="9" s="1"/>
  <c r="G77" i="9"/>
  <c r="F77" i="9"/>
  <c r="E77" i="9"/>
  <c r="D77" i="9"/>
  <c r="C77" i="9"/>
  <c r="B77" i="9"/>
  <c r="H76" i="9"/>
  <c r="A76" i="9" s="1"/>
  <c r="G76" i="9"/>
  <c r="F76" i="9"/>
  <c r="E76" i="9"/>
  <c r="D76" i="9"/>
  <c r="C76" i="9"/>
  <c r="B76" i="9"/>
  <c r="H75" i="9"/>
  <c r="A75" i="9" s="1"/>
  <c r="G75" i="9"/>
  <c r="F75" i="9"/>
  <c r="E75" i="9"/>
  <c r="D75" i="9"/>
  <c r="C75" i="9"/>
  <c r="B75" i="9"/>
  <c r="H74" i="9"/>
  <c r="A74" i="9" s="1"/>
  <c r="G74" i="9"/>
  <c r="F74" i="9"/>
  <c r="E74" i="9"/>
  <c r="D74" i="9"/>
  <c r="C74" i="9"/>
  <c r="B74" i="9"/>
  <c r="H73" i="9"/>
  <c r="A73" i="9" s="1"/>
  <c r="G73" i="9"/>
  <c r="F73" i="9"/>
  <c r="E73" i="9"/>
  <c r="D73" i="9"/>
  <c r="C73" i="9"/>
  <c r="B73" i="9"/>
  <c r="H72" i="9"/>
  <c r="A72" i="9" s="1"/>
  <c r="G72" i="9"/>
  <c r="F72" i="9"/>
  <c r="E72" i="9"/>
  <c r="D72" i="9"/>
  <c r="C72" i="9"/>
  <c r="B72" i="9"/>
  <c r="H71" i="9"/>
  <c r="A71" i="9" s="1"/>
  <c r="G71" i="9"/>
  <c r="F71" i="9"/>
  <c r="E71" i="9"/>
  <c r="D71" i="9"/>
  <c r="C71" i="9"/>
  <c r="B71" i="9"/>
  <c r="H70" i="9"/>
  <c r="A70" i="9" s="1"/>
  <c r="G70" i="9"/>
  <c r="F70" i="9"/>
  <c r="E70" i="9"/>
  <c r="D70" i="9"/>
  <c r="C70" i="9"/>
  <c r="B70" i="9"/>
  <c r="H69" i="9"/>
  <c r="A69" i="9" s="1"/>
  <c r="G69" i="9"/>
  <c r="F69" i="9"/>
  <c r="E69" i="9"/>
  <c r="D69" i="9"/>
  <c r="C69" i="9"/>
  <c r="B69" i="9"/>
  <c r="H68" i="9"/>
  <c r="A68" i="9" s="1"/>
  <c r="G68" i="9"/>
  <c r="F68" i="9"/>
  <c r="E68" i="9"/>
  <c r="D68" i="9"/>
  <c r="C68" i="9"/>
  <c r="B68" i="9"/>
  <c r="H67" i="9"/>
  <c r="A67" i="9" s="1"/>
  <c r="G67" i="9"/>
  <c r="F67" i="9"/>
  <c r="E67" i="9"/>
  <c r="D67" i="9"/>
  <c r="C67" i="9"/>
  <c r="B67" i="9"/>
  <c r="H66" i="9"/>
  <c r="A66" i="9" s="1"/>
  <c r="G66" i="9"/>
  <c r="F66" i="9"/>
  <c r="E66" i="9"/>
  <c r="D66" i="9"/>
  <c r="C66" i="9"/>
  <c r="B66" i="9"/>
  <c r="H65" i="9"/>
  <c r="A65" i="9" s="1"/>
  <c r="G65" i="9"/>
  <c r="F65" i="9"/>
  <c r="E65" i="9"/>
  <c r="D65" i="9"/>
  <c r="C65" i="9"/>
  <c r="B65" i="9"/>
  <c r="H64" i="9"/>
  <c r="A64" i="9" s="1"/>
  <c r="G64" i="9"/>
  <c r="F64" i="9"/>
  <c r="E64" i="9"/>
  <c r="D64" i="9"/>
  <c r="C64" i="9"/>
  <c r="B64" i="9"/>
  <c r="H63" i="9"/>
  <c r="A63" i="9" s="1"/>
  <c r="G63" i="9"/>
  <c r="F63" i="9"/>
  <c r="E63" i="9"/>
  <c r="D63" i="9"/>
  <c r="C63" i="9"/>
  <c r="B63" i="9"/>
  <c r="H62" i="9"/>
  <c r="A62" i="9" s="1"/>
  <c r="G62" i="9"/>
  <c r="F62" i="9"/>
  <c r="E62" i="9"/>
  <c r="D62" i="9"/>
  <c r="C62" i="9"/>
  <c r="B62" i="9"/>
  <c r="H61" i="9"/>
  <c r="A61" i="9" s="1"/>
  <c r="G61" i="9"/>
  <c r="F61" i="9"/>
  <c r="E61" i="9"/>
  <c r="D61" i="9"/>
  <c r="C61" i="9"/>
  <c r="B61" i="9"/>
  <c r="H60" i="9"/>
  <c r="A60" i="9" s="1"/>
  <c r="G60" i="9"/>
  <c r="F60" i="9"/>
  <c r="E60" i="9"/>
  <c r="D60" i="9"/>
  <c r="C60" i="9"/>
  <c r="B60" i="9"/>
  <c r="H59" i="9"/>
  <c r="A59" i="9" s="1"/>
  <c r="G59" i="9"/>
  <c r="F59" i="9"/>
  <c r="E59" i="9"/>
  <c r="D59" i="9"/>
  <c r="C59" i="9"/>
  <c r="B59" i="9"/>
  <c r="H58" i="9"/>
  <c r="A58" i="9" s="1"/>
  <c r="G58" i="9"/>
  <c r="F58" i="9"/>
  <c r="E58" i="9"/>
  <c r="D58" i="9"/>
  <c r="C58" i="9"/>
  <c r="B58" i="9"/>
  <c r="H57" i="9"/>
  <c r="A57" i="9" s="1"/>
  <c r="G57" i="9"/>
  <c r="F57" i="9"/>
  <c r="E57" i="9"/>
  <c r="D57" i="9"/>
  <c r="C57" i="9"/>
  <c r="B57" i="9"/>
  <c r="H56" i="9"/>
  <c r="A56" i="9" s="1"/>
  <c r="G56" i="9"/>
  <c r="F56" i="9"/>
  <c r="E56" i="9"/>
  <c r="D56" i="9"/>
  <c r="C56" i="9"/>
  <c r="B56" i="9"/>
  <c r="H55" i="9"/>
  <c r="A55" i="9" s="1"/>
  <c r="G55" i="9"/>
  <c r="F55" i="9"/>
  <c r="E55" i="9"/>
  <c r="D55" i="9"/>
  <c r="C55" i="9"/>
  <c r="B55" i="9"/>
  <c r="H54" i="9"/>
  <c r="A54" i="9" s="1"/>
  <c r="G54" i="9"/>
  <c r="F54" i="9"/>
  <c r="E54" i="9"/>
  <c r="D54" i="9"/>
  <c r="C54" i="9"/>
  <c r="B54" i="9"/>
  <c r="H53" i="9"/>
  <c r="A53" i="9" s="1"/>
  <c r="G53" i="9"/>
  <c r="F53" i="9"/>
  <c r="E53" i="9"/>
  <c r="D53" i="9"/>
  <c r="C53" i="9"/>
  <c r="B53" i="9"/>
  <c r="H52" i="9"/>
  <c r="A52" i="9" s="1"/>
  <c r="G52" i="9"/>
  <c r="F52" i="9"/>
  <c r="E52" i="9"/>
  <c r="D52" i="9"/>
  <c r="C52" i="9"/>
  <c r="B52" i="9"/>
  <c r="H51" i="9"/>
  <c r="A51" i="9" s="1"/>
  <c r="G51" i="9"/>
  <c r="F51" i="9"/>
  <c r="E51" i="9"/>
  <c r="D51" i="9"/>
  <c r="C51" i="9"/>
  <c r="B51" i="9"/>
  <c r="H50" i="9"/>
  <c r="A50" i="9" s="1"/>
  <c r="G50" i="9"/>
  <c r="F50" i="9"/>
  <c r="E50" i="9"/>
  <c r="D50" i="9"/>
  <c r="C50" i="9"/>
  <c r="B50" i="9"/>
  <c r="H49" i="9"/>
  <c r="A49" i="9" s="1"/>
  <c r="G49" i="9"/>
  <c r="F49" i="9"/>
  <c r="E49" i="9"/>
  <c r="D49" i="9"/>
  <c r="C49" i="9"/>
  <c r="B49" i="9"/>
  <c r="H48" i="9"/>
  <c r="A48" i="9" s="1"/>
  <c r="G48" i="9"/>
  <c r="F48" i="9"/>
  <c r="E48" i="9"/>
  <c r="D48" i="9"/>
  <c r="C48" i="9"/>
  <c r="B48" i="9"/>
  <c r="H47" i="9"/>
  <c r="A47" i="9" s="1"/>
  <c r="G47" i="9"/>
  <c r="F47" i="9"/>
  <c r="E47" i="9"/>
  <c r="D47" i="9"/>
  <c r="C47" i="9"/>
  <c r="B47" i="9"/>
  <c r="H46" i="9"/>
  <c r="A46" i="9" s="1"/>
  <c r="G46" i="9"/>
  <c r="F46" i="9"/>
  <c r="E46" i="9"/>
  <c r="D46" i="9"/>
  <c r="C46" i="9"/>
  <c r="B46" i="9"/>
  <c r="H45" i="9"/>
  <c r="A45" i="9" s="1"/>
  <c r="G45" i="9"/>
  <c r="F45" i="9"/>
  <c r="E45" i="9"/>
  <c r="D45" i="9"/>
  <c r="C45" i="9"/>
  <c r="B45" i="9"/>
  <c r="H44" i="9"/>
  <c r="A44" i="9" s="1"/>
  <c r="G44" i="9"/>
  <c r="F44" i="9"/>
  <c r="E44" i="9"/>
  <c r="D44" i="9"/>
  <c r="C44" i="9"/>
  <c r="B44" i="9"/>
  <c r="H43" i="9"/>
  <c r="A43" i="9" s="1"/>
  <c r="G43" i="9"/>
  <c r="F43" i="9"/>
  <c r="E43" i="9"/>
  <c r="D43" i="9"/>
  <c r="C43" i="9"/>
  <c r="B43" i="9"/>
  <c r="H42" i="9"/>
  <c r="A42" i="9" s="1"/>
  <c r="G42" i="9"/>
  <c r="F42" i="9"/>
  <c r="E42" i="9"/>
  <c r="D42" i="9"/>
  <c r="C42" i="9"/>
  <c r="B42" i="9"/>
  <c r="H41" i="9"/>
  <c r="A41" i="9" s="1"/>
  <c r="G41" i="9"/>
  <c r="F41" i="9"/>
  <c r="E41" i="9"/>
  <c r="D41" i="9"/>
  <c r="C41" i="9"/>
  <c r="B41" i="9"/>
  <c r="H40" i="9"/>
  <c r="A40" i="9" s="1"/>
  <c r="G40" i="9"/>
  <c r="F40" i="9"/>
  <c r="E40" i="9"/>
  <c r="D40" i="9"/>
  <c r="C40" i="9"/>
  <c r="B40" i="9"/>
  <c r="H39" i="9"/>
  <c r="A39" i="9" s="1"/>
  <c r="G39" i="9"/>
  <c r="F39" i="9"/>
  <c r="E39" i="9"/>
  <c r="D39" i="9"/>
  <c r="C39" i="9"/>
  <c r="B39" i="9"/>
  <c r="H38" i="9"/>
  <c r="A38" i="9" s="1"/>
  <c r="G38" i="9"/>
  <c r="F38" i="9"/>
  <c r="E38" i="9"/>
  <c r="D38" i="9"/>
  <c r="C38" i="9"/>
  <c r="B38" i="9"/>
  <c r="H37" i="9"/>
  <c r="A37" i="9" s="1"/>
  <c r="G37" i="9"/>
  <c r="F37" i="9"/>
  <c r="E37" i="9"/>
  <c r="D37" i="9"/>
  <c r="C37" i="9"/>
  <c r="B37" i="9"/>
  <c r="H36" i="9"/>
  <c r="A36" i="9" s="1"/>
  <c r="G36" i="9"/>
  <c r="F36" i="9"/>
  <c r="E36" i="9"/>
  <c r="D36" i="9"/>
  <c r="C36" i="9"/>
  <c r="B36" i="9"/>
  <c r="H35" i="9"/>
  <c r="A35" i="9" s="1"/>
  <c r="G35" i="9"/>
  <c r="F35" i="9"/>
  <c r="E35" i="9"/>
  <c r="D35" i="9"/>
  <c r="C35" i="9"/>
  <c r="B35" i="9"/>
  <c r="H34" i="9"/>
  <c r="A34" i="9" s="1"/>
  <c r="G34" i="9"/>
  <c r="F34" i="9"/>
  <c r="E34" i="9"/>
  <c r="D34" i="9"/>
  <c r="C34" i="9"/>
  <c r="B34" i="9"/>
  <c r="H33" i="9"/>
  <c r="A33" i="9" s="1"/>
  <c r="G33" i="9"/>
  <c r="F33" i="9"/>
  <c r="E33" i="9"/>
  <c r="D33" i="9"/>
  <c r="C33" i="9"/>
  <c r="B33" i="9"/>
  <c r="H32" i="9"/>
  <c r="A32" i="9" s="1"/>
  <c r="G32" i="9"/>
  <c r="F32" i="9"/>
  <c r="E32" i="9"/>
  <c r="D32" i="9"/>
  <c r="C32" i="9"/>
  <c r="B32" i="9"/>
  <c r="H31" i="9"/>
  <c r="A31" i="9" s="1"/>
  <c r="G31" i="9"/>
  <c r="F31" i="9"/>
  <c r="E31" i="9"/>
  <c r="D31" i="9"/>
  <c r="C31" i="9"/>
  <c r="B31" i="9"/>
  <c r="H30" i="9"/>
  <c r="A30" i="9" s="1"/>
  <c r="G30" i="9"/>
  <c r="F30" i="9"/>
  <c r="E30" i="9"/>
  <c r="D30" i="9"/>
  <c r="C30" i="9"/>
  <c r="B30" i="9"/>
  <c r="H29" i="9"/>
  <c r="A29" i="9" s="1"/>
  <c r="G29" i="9"/>
  <c r="F29" i="9"/>
  <c r="E29" i="9"/>
  <c r="D29" i="9"/>
  <c r="C29" i="9"/>
  <c r="B29" i="9"/>
  <c r="H28" i="9"/>
  <c r="A28" i="9" s="1"/>
  <c r="G28" i="9"/>
  <c r="F28" i="9"/>
  <c r="E28" i="9"/>
  <c r="D28" i="9"/>
  <c r="C28" i="9"/>
  <c r="B28" i="9"/>
  <c r="H27" i="9"/>
  <c r="A27" i="9" s="1"/>
  <c r="G27" i="9"/>
  <c r="F27" i="9"/>
  <c r="E27" i="9"/>
  <c r="D27" i="9"/>
  <c r="C27" i="9"/>
  <c r="B27" i="9"/>
  <c r="H26" i="9"/>
  <c r="A26" i="9" s="1"/>
  <c r="G26" i="9"/>
  <c r="F26" i="9"/>
  <c r="E26" i="9"/>
  <c r="D26" i="9"/>
  <c r="C26" i="9"/>
  <c r="B26" i="9"/>
  <c r="H25" i="9"/>
  <c r="A25" i="9" s="1"/>
  <c r="G25" i="9"/>
  <c r="F25" i="9"/>
  <c r="E25" i="9"/>
  <c r="D25" i="9"/>
  <c r="C25" i="9"/>
  <c r="B25" i="9"/>
  <c r="H24" i="9"/>
  <c r="A24" i="9" s="1"/>
  <c r="G24" i="9"/>
  <c r="F24" i="9"/>
  <c r="E24" i="9"/>
  <c r="D24" i="9"/>
  <c r="C24" i="9"/>
  <c r="B24" i="9"/>
  <c r="H23" i="9"/>
  <c r="A23" i="9" s="1"/>
  <c r="G23" i="9"/>
  <c r="F23" i="9"/>
  <c r="E23" i="9"/>
  <c r="D23" i="9"/>
  <c r="C23" i="9"/>
  <c r="B23" i="9"/>
  <c r="H22" i="9"/>
  <c r="A22" i="9" s="1"/>
  <c r="G22" i="9"/>
  <c r="F22" i="9"/>
  <c r="E22" i="9"/>
  <c r="D22" i="9"/>
  <c r="C22" i="9"/>
  <c r="B22" i="9"/>
  <c r="H21" i="9"/>
  <c r="A21" i="9" s="1"/>
  <c r="G21" i="9"/>
  <c r="F21" i="9"/>
  <c r="E21" i="9"/>
  <c r="D21" i="9"/>
  <c r="C21" i="9"/>
  <c r="B21" i="9"/>
  <c r="H20" i="9"/>
  <c r="A20" i="9" s="1"/>
  <c r="G20" i="9"/>
  <c r="F20" i="9"/>
  <c r="E20" i="9"/>
  <c r="D20" i="9"/>
  <c r="C20" i="9"/>
  <c r="B20" i="9"/>
  <c r="H19" i="9"/>
  <c r="A19" i="9" s="1"/>
  <c r="G19" i="9"/>
  <c r="F19" i="9"/>
  <c r="E19" i="9"/>
  <c r="D19" i="9"/>
  <c r="C19" i="9"/>
  <c r="B19" i="9"/>
  <c r="H18" i="9"/>
  <c r="A18" i="9" s="1"/>
  <c r="G18" i="9"/>
  <c r="F18" i="9"/>
  <c r="E18" i="9"/>
  <c r="D18" i="9"/>
  <c r="C18" i="9"/>
  <c r="B18" i="9"/>
  <c r="H17" i="9"/>
  <c r="A17" i="9" s="1"/>
  <c r="G17" i="9"/>
  <c r="F17" i="9"/>
  <c r="E17" i="9"/>
  <c r="D17" i="9"/>
  <c r="C17" i="9"/>
  <c r="B17" i="9"/>
  <c r="H16" i="9"/>
  <c r="A16" i="9" s="1"/>
  <c r="G16" i="9"/>
  <c r="F16" i="9"/>
  <c r="E16" i="9"/>
  <c r="D16" i="9"/>
  <c r="C16" i="9"/>
  <c r="B16" i="9"/>
  <c r="H15" i="9"/>
  <c r="A15" i="9" s="1"/>
  <c r="G15" i="9"/>
  <c r="F15" i="9"/>
  <c r="E15" i="9"/>
  <c r="D15" i="9"/>
  <c r="C15" i="9"/>
  <c r="B15" i="9"/>
  <c r="H14" i="9"/>
  <c r="A14" i="9" s="1"/>
  <c r="G14" i="9"/>
  <c r="F14" i="9"/>
  <c r="E14" i="9"/>
  <c r="D14" i="9"/>
  <c r="C14" i="9"/>
  <c r="B14" i="9"/>
  <c r="H13" i="9"/>
  <c r="A13" i="9" s="1"/>
  <c r="G13" i="9"/>
  <c r="F13" i="9"/>
  <c r="E13" i="9"/>
  <c r="D13" i="9"/>
  <c r="C13" i="9"/>
  <c r="B13" i="9"/>
  <c r="H12" i="9"/>
  <c r="A12" i="9" s="1"/>
  <c r="G12" i="9"/>
  <c r="F12" i="9"/>
  <c r="E12" i="9"/>
  <c r="D12" i="9"/>
  <c r="C12" i="9"/>
  <c r="B12" i="9"/>
  <c r="H11" i="9"/>
  <c r="A11" i="9" s="1"/>
  <c r="G11" i="9"/>
  <c r="F11" i="9"/>
  <c r="E11" i="9"/>
  <c r="D11" i="9"/>
  <c r="C11" i="9"/>
  <c r="B11" i="9"/>
  <c r="H10" i="9"/>
  <c r="A10" i="9" s="1"/>
  <c r="G10" i="9"/>
  <c r="F10" i="9"/>
  <c r="E10" i="9"/>
  <c r="D10" i="9"/>
  <c r="C10" i="9"/>
  <c r="B10" i="9"/>
  <c r="C7" i="9"/>
  <c r="C5" i="9"/>
  <c r="C4" i="9"/>
  <c r="C3" i="9"/>
  <c r="C2" i="9"/>
  <c r="C1" i="9"/>
  <c r="AD49" i="8"/>
  <c r="AE49" i="8" s="1"/>
  <c r="T49" i="8" s="1"/>
  <c r="AA49" i="8"/>
  <c r="Y49" i="8"/>
  <c r="AB49" i="8" s="1"/>
  <c r="AC49" i="8" s="1"/>
  <c r="W49" i="8" s="1"/>
  <c r="X49" i="8" s="1"/>
  <c r="V49" i="8"/>
  <c r="Z49" i="8" s="1"/>
  <c r="U49" i="8"/>
  <c r="AD48" i="8"/>
  <c r="AE48" i="8" s="1"/>
  <c r="T48" i="8" s="1"/>
  <c r="AA48" i="8"/>
  <c r="Z48" i="8"/>
  <c r="V48" i="8"/>
  <c r="U48" i="8"/>
  <c r="Y48" i="8" s="1"/>
  <c r="AB48" i="8" s="1"/>
  <c r="AC48" i="8" s="1"/>
  <c r="W48" i="8" s="1"/>
  <c r="X48" i="8" s="1"/>
  <c r="AD47" i="8"/>
  <c r="AE47" i="8" s="1"/>
  <c r="T47" i="8" s="1"/>
  <c r="AA47" i="8"/>
  <c r="Y47" i="8"/>
  <c r="AB47" i="8" s="1"/>
  <c r="AC47" i="8" s="1"/>
  <c r="W47" i="8" s="1"/>
  <c r="X47" i="8" s="1"/>
  <c r="V47" i="8"/>
  <c r="Z47" i="8" s="1"/>
  <c r="U47" i="8"/>
  <c r="AD46" i="8"/>
  <c r="AE46" i="8" s="1"/>
  <c r="T46" i="8" s="1"/>
  <c r="AA46" i="8"/>
  <c r="Z46" i="8"/>
  <c r="V46" i="8"/>
  <c r="U46" i="8"/>
  <c r="Y46" i="8" s="1"/>
  <c r="AB46" i="8" s="1"/>
  <c r="AC46" i="8" s="1"/>
  <c r="W46" i="8" s="1"/>
  <c r="X46" i="8" s="1"/>
  <c r="AD45" i="8"/>
  <c r="AE45" i="8" s="1"/>
  <c r="T45" i="8" s="1"/>
  <c r="AA45" i="8"/>
  <c r="Y45" i="8"/>
  <c r="AB45" i="8" s="1"/>
  <c r="AC45" i="8" s="1"/>
  <c r="W45" i="8" s="1"/>
  <c r="X45" i="8" s="1"/>
  <c r="V45" i="8"/>
  <c r="Z45" i="8" s="1"/>
  <c r="U45" i="8"/>
  <c r="AD44" i="8"/>
  <c r="AE44" i="8" s="1"/>
  <c r="T44" i="8" s="1"/>
  <c r="AA44" i="8"/>
  <c r="Z44" i="8"/>
  <c r="V44" i="8"/>
  <c r="U44" i="8"/>
  <c r="Y44" i="8" s="1"/>
  <c r="AB44" i="8" s="1"/>
  <c r="AC44" i="8" s="1"/>
  <c r="W44" i="8" s="1"/>
  <c r="X44" i="8" s="1"/>
  <c r="AD43" i="8"/>
  <c r="AE43" i="8" s="1"/>
  <c r="T43" i="8" s="1"/>
  <c r="AA43" i="8"/>
  <c r="Y43" i="8"/>
  <c r="AB43" i="8" s="1"/>
  <c r="AC43" i="8" s="1"/>
  <c r="W43" i="8" s="1"/>
  <c r="X43" i="8" s="1"/>
  <c r="V43" i="8"/>
  <c r="Z43" i="8" s="1"/>
  <c r="U43" i="8"/>
  <c r="AD42" i="8"/>
  <c r="AE42" i="8" s="1"/>
  <c r="T42" i="8" s="1"/>
  <c r="AA42" i="8"/>
  <c r="Z42" i="8"/>
  <c r="V42" i="8"/>
  <c r="U42" i="8"/>
  <c r="Y42" i="8" s="1"/>
  <c r="AB42" i="8" s="1"/>
  <c r="AC42" i="8" s="1"/>
  <c r="W42" i="8" s="1"/>
  <c r="X42" i="8" s="1"/>
  <c r="AD41" i="8"/>
  <c r="AE41" i="8" s="1"/>
  <c r="T41" i="8" s="1"/>
  <c r="AA41" i="8"/>
  <c r="Y41" i="8"/>
  <c r="AB41" i="8" s="1"/>
  <c r="AC41" i="8" s="1"/>
  <c r="W41" i="8" s="1"/>
  <c r="X41" i="8" s="1"/>
  <c r="V41" i="8"/>
  <c r="Z41" i="8" s="1"/>
  <c r="U41" i="8"/>
  <c r="AD40" i="8"/>
  <c r="AE40" i="8" s="1"/>
  <c r="T40" i="8" s="1"/>
  <c r="AA40" i="8"/>
  <c r="Z40" i="8"/>
  <c r="V40" i="8"/>
  <c r="U40" i="8"/>
  <c r="Y40" i="8" s="1"/>
  <c r="AB40" i="8" s="1"/>
  <c r="AC40" i="8" s="1"/>
  <c r="W40" i="8" s="1"/>
  <c r="X40" i="8" s="1"/>
  <c r="AD39" i="8"/>
  <c r="AE39" i="8" s="1"/>
  <c r="T39" i="8" s="1"/>
  <c r="AA39" i="8"/>
  <c r="Y39" i="8"/>
  <c r="AB39" i="8" s="1"/>
  <c r="AC39" i="8" s="1"/>
  <c r="W39" i="8" s="1"/>
  <c r="X39" i="8" s="1"/>
  <c r="V39" i="8"/>
  <c r="Z39" i="8" s="1"/>
  <c r="U39" i="8"/>
  <c r="AD38" i="8"/>
  <c r="AE38" i="8" s="1"/>
  <c r="T38" i="8" s="1"/>
  <c r="AA38" i="8"/>
  <c r="Z38" i="8"/>
  <c r="V38" i="8"/>
  <c r="U38" i="8"/>
  <c r="Y38" i="8" s="1"/>
  <c r="AB38" i="8" s="1"/>
  <c r="AC38" i="8" s="1"/>
  <c r="W38" i="8" s="1"/>
  <c r="X38" i="8" s="1"/>
  <c r="AD37" i="8"/>
  <c r="AE37" i="8" s="1"/>
  <c r="T37" i="8" s="1"/>
  <c r="AA37" i="8"/>
  <c r="Y37" i="8"/>
  <c r="AB37" i="8" s="1"/>
  <c r="AC37" i="8" s="1"/>
  <c r="W37" i="8" s="1"/>
  <c r="X37" i="8" s="1"/>
  <c r="V37" i="8"/>
  <c r="Z37" i="8" s="1"/>
  <c r="U37" i="8"/>
  <c r="AD36" i="8"/>
  <c r="AE36" i="8" s="1"/>
  <c r="T36" i="8" s="1"/>
  <c r="AA36" i="8"/>
  <c r="Z36" i="8"/>
  <c r="V36" i="8"/>
  <c r="U36" i="8"/>
  <c r="Y36" i="8" s="1"/>
  <c r="AB36" i="8" s="1"/>
  <c r="AC36" i="8" s="1"/>
  <c r="W36" i="8" s="1"/>
  <c r="X36" i="8" s="1"/>
  <c r="AD35" i="8"/>
  <c r="AE35" i="8" s="1"/>
  <c r="T35" i="8" s="1"/>
  <c r="AA35" i="8"/>
  <c r="Y35" i="8"/>
  <c r="AB35" i="8" s="1"/>
  <c r="AC35" i="8" s="1"/>
  <c r="W35" i="8" s="1"/>
  <c r="X35" i="8" s="1"/>
  <c r="V35" i="8"/>
  <c r="Z35" i="8" s="1"/>
  <c r="U35" i="8"/>
  <c r="AD34" i="8"/>
  <c r="AE34" i="8" s="1"/>
  <c r="T34" i="8" s="1"/>
  <c r="AA34" i="8"/>
  <c r="Z34" i="8"/>
  <c r="V34" i="8"/>
  <c r="U34" i="8"/>
  <c r="Y34" i="8" s="1"/>
  <c r="AB34" i="8" s="1"/>
  <c r="AC34" i="8" s="1"/>
  <c r="W34" i="8" s="1"/>
  <c r="X34" i="8" s="1"/>
  <c r="AD33" i="8"/>
  <c r="AE33" i="8" s="1"/>
  <c r="T33" i="8" s="1"/>
  <c r="AA33" i="8"/>
  <c r="Y33" i="8"/>
  <c r="AB33" i="8" s="1"/>
  <c r="AC33" i="8" s="1"/>
  <c r="W33" i="8" s="1"/>
  <c r="X33" i="8" s="1"/>
  <c r="V33" i="8"/>
  <c r="Z33" i="8" s="1"/>
  <c r="U33" i="8"/>
  <c r="AD32" i="8"/>
  <c r="AE32" i="8" s="1"/>
  <c r="T32" i="8" s="1"/>
  <c r="AA32" i="8"/>
  <c r="Z32" i="8"/>
  <c r="V32" i="8"/>
  <c r="U32" i="8"/>
  <c r="Y32" i="8" s="1"/>
  <c r="AB32" i="8" s="1"/>
  <c r="AC32" i="8" s="1"/>
  <c r="W32" i="8" s="1"/>
  <c r="X32" i="8" s="1"/>
  <c r="AD31" i="8"/>
  <c r="AE31" i="8" s="1"/>
  <c r="T31" i="8" s="1"/>
  <c r="U31" i="8" s="1"/>
  <c r="Y31" i="8" s="1"/>
  <c r="AA31" i="8"/>
  <c r="V31" i="8"/>
  <c r="Z31" i="8" s="1"/>
  <c r="AD30" i="8"/>
  <c r="AE30" i="8" s="1"/>
  <c r="T30" i="8" s="1"/>
  <c r="U30" i="8" s="1"/>
  <c r="Y30" i="8" s="1"/>
  <c r="AA30" i="8"/>
  <c r="V30" i="8"/>
  <c r="Z30" i="8" s="1"/>
  <c r="AD29" i="8"/>
  <c r="AE29" i="8" s="1"/>
  <c r="T29" i="8" s="1"/>
  <c r="U29" i="8" s="1"/>
  <c r="Y29" i="8" s="1"/>
  <c r="AA29" i="8"/>
  <c r="V29" i="8"/>
  <c r="Z29" i="8" s="1"/>
  <c r="AD28" i="8"/>
  <c r="AE28" i="8" s="1"/>
  <c r="T28" i="8" s="1"/>
  <c r="U28" i="8" s="1"/>
  <c r="Y28" i="8" s="1"/>
  <c r="AA28" i="8"/>
  <c r="V28" i="8"/>
  <c r="Z28" i="8" s="1"/>
  <c r="AD27" i="8"/>
  <c r="AE27" i="8" s="1"/>
  <c r="T27" i="8" s="1"/>
  <c r="U27" i="8" s="1"/>
  <c r="Y27" i="8" s="1"/>
  <c r="AA27" i="8"/>
  <c r="V27" i="8"/>
  <c r="Z27" i="8" s="1"/>
  <c r="AD26" i="8"/>
  <c r="AE26" i="8" s="1"/>
  <c r="T26" i="8" s="1"/>
  <c r="U26" i="8" s="1"/>
  <c r="Y26" i="8" s="1"/>
  <c r="AA26" i="8"/>
  <c r="V26" i="8"/>
  <c r="Z26" i="8" s="1"/>
  <c r="AB26" i="8" s="1"/>
  <c r="AD25" i="8"/>
  <c r="AE25" i="8" s="1"/>
  <c r="T25" i="8" s="1"/>
  <c r="U25" i="8" s="1"/>
  <c r="Y25" i="8" s="1"/>
  <c r="AA25" i="8"/>
  <c r="V25" i="8"/>
  <c r="Z25" i="8" s="1"/>
  <c r="AD24" i="8"/>
  <c r="AE24" i="8" s="1"/>
  <c r="T24" i="8" s="1"/>
  <c r="U24" i="8" s="1"/>
  <c r="Y24" i="8" s="1"/>
  <c r="AA24" i="8"/>
  <c r="V24" i="8"/>
  <c r="Z24" i="8" s="1"/>
  <c r="AD23" i="8"/>
  <c r="AE23" i="8" s="1"/>
  <c r="T23" i="8" s="1"/>
  <c r="U23" i="8" s="1"/>
  <c r="Y23" i="8" s="1"/>
  <c r="AA23" i="8"/>
  <c r="V23" i="8"/>
  <c r="Z23" i="8" s="1"/>
  <c r="AD22" i="8"/>
  <c r="AE22" i="8" s="1"/>
  <c r="T22" i="8" s="1"/>
  <c r="U22" i="8" s="1"/>
  <c r="Y22" i="8" s="1"/>
  <c r="AA22" i="8"/>
  <c r="V22" i="8"/>
  <c r="Z22" i="8" s="1"/>
  <c r="AD21" i="8"/>
  <c r="AE21" i="8" s="1"/>
  <c r="T21" i="8" s="1"/>
  <c r="U21" i="8" s="1"/>
  <c r="Y21" i="8" s="1"/>
  <c r="AA21" i="8"/>
  <c r="V21" i="8"/>
  <c r="Z21" i="8" s="1"/>
  <c r="AD20" i="8"/>
  <c r="AE20" i="8" s="1"/>
  <c r="T20" i="8" s="1"/>
  <c r="U20" i="8" s="1"/>
  <c r="Y20" i="8" s="1"/>
  <c r="AA20" i="8"/>
  <c r="V20" i="8"/>
  <c r="Z20" i="8" s="1"/>
  <c r="AD19" i="8"/>
  <c r="AE19" i="8" s="1"/>
  <c r="T19" i="8" s="1"/>
  <c r="U19" i="8" s="1"/>
  <c r="Y19" i="8" s="1"/>
  <c r="AA19" i="8"/>
  <c r="V19" i="8"/>
  <c r="Z19" i="8" s="1"/>
  <c r="AD18" i="8"/>
  <c r="AE18" i="8" s="1"/>
  <c r="AA18" i="8"/>
  <c r="Z18" i="8"/>
  <c r="AD17" i="8"/>
  <c r="AE17" i="8" s="1"/>
  <c r="AA17" i="8"/>
  <c r="Z17" i="8"/>
  <c r="AD16" i="8"/>
  <c r="AE16" i="8" s="1"/>
  <c r="T16" i="8" s="1"/>
  <c r="U16" i="8" s="1"/>
  <c r="Y16" i="8" s="1"/>
  <c r="AB16" i="8" s="1"/>
  <c r="AA16" i="8"/>
  <c r="Z16" i="8"/>
  <c r="AD15" i="8"/>
  <c r="AE15" i="8" s="1"/>
  <c r="AA15" i="8"/>
  <c r="Z15" i="8"/>
  <c r="AD14" i="8"/>
  <c r="AE14" i="8" s="1"/>
  <c r="AA14" i="8"/>
  <c r="Z14" i="8"/>
  <c r="AD13" i="8"/>
  <c r="AE13" i="8" s="1"/>
  <c r="AA13" i="8"/>
  <c r="Z13" i="8"/>
  <c r="AD12" i="8"/>
  <c r="AE12" i="8" s="1"/>
  <c r="AA12" i="8"/>
  <c r="Z12" i="8"/>
  <c r="AD11" i="8"/>
  <c r="AE11" i="8" s="1"/>
  <c r="AA11" i="8"/>
  <c r="Z11" i="8"/>
  <c r="AD10" i="8"/>
  <c r="AE10" i="8" s="1"/>
  <c r="AA10" i="8"/>
  <c r="Z10" i="8"/>
  <c r="AD49" i="5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U27" i="5" s="1"/>
  <c r="Y27" i="5" s="1"/>
  <c r="AA27" i="5"/>
  <c r="V27" i="5"/>
  <c r="Z27" i="5" s="1"/>
  <c r="AD26" i="5"/>
  <c r="AE26" i="5" s="1"/>
  <c r="T26" i="5" s="1"/>
  <c r="U26" i="5" s="1"/>
  <c r="Y26" i="5" s="1"/>
  <c r="AA26" i="5"/>
  <c r="V26" i="5"/>
  <c r="Z26" i="5" s="1"/>
  <c r="AD25" i="5"/>
  <c r="AE25" i="5" s="1"/>
  <c r="T25" i="5" s="1"/>
  <c r="U25" i="5" s="1"/>
  <c r="Y25" i="5" s="1"/>
  <c r="AA25" i="5"/>
  <c r="V25" i="5"/>
  <c r="Z25" i="5" s="1"/>
  <c r="AD24" i="5"/>
  <c r="AE24" i="5" s="1"/>
  <c r="T24" i="5" s="1"/>
  <c r="U24" i="5" s="1"/>
  <c r="Y24" i="5" s="1"/>
  <c r="AA24" i="5"/>
  <c r="V24" i="5"/>
  <c r="Z24" i="5" s="1"/>
  <c r="AD23" i="5"/>
  <c r="AE23" i="5" s="1"/>
  <c r="T23" i="5" s="1"/>
  <c r="U23" i="5" s="1"/>
  <c r="Y23" i="5" s="1"/>
  <c r="AA23" i="5"/>
  <c r="V23" i="5"/>
  <c r="Z23" i="5" s="1"/>
  <c r="AD22" i="5"/>
  <c r="AE22" i="5" s="1"/>
  <c r="T22" i="5" s="1"/>
  <c r="U22" i="5" s="1"/>
  <c r="Y22" i="5" s="1"/>
  <c r="AA22" i="5"/>
  <c r="V22" i="5"/>
  <c r="Z22" i="5" s="1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A20" i="5"/>
  <c r="V20" i="5"/>
  <c r="Z20" i="5" s="1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A18" i="5"/>
  <c r="V18" i="5"/>
  <c r="Z18" i="5" s="1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A16" i="5"/>
  <c r="V16" i="5"/>
  <c r="Z16" i="5" s="1"/>
  <c r="AD15" i="5"/>
  <c r="AE15" i="5" s="1"/>
  <c r="T15" i="5" s="1"/>
  <c r="U15" i="5" s="1"/>
  <c r="Y15" i="5" s="1"/>
  <c r="AA15" i="5"/>
  <c r="V15" i="5"/>
  <c r="Z15" i="5" s="1"/>
  <c r="AD14" i="5"/>
  <c r="AE14" i="5" s="1"/>
  <c r="T14" i="5" s="1"/>
  <c r="U14" i="5" s="1"/>
  <c r="Y14" i="5" s="1"/>
  <c r="AA14" i="5"/>
  <c r="Z14" i="5"/>
  <c r="V14" i="5"/>
  <c r="AD13" i="5"/>
  <c r="AE13" i="5" s="1"/>
  <c r="T13" i="5" s="1"/>
  <c r="U13" i="5" s="1"/>
  <c r="Y13" i="5" s="1"/>
  <c r="AA13" i="5"/>
  <c r="V13" i="5"/>
  <c r="Z13" i="5" s="1"/>
  <c r="AD12" i="5"/>
  <c r="AE12" i="5" s="1"/>
  <c r="T12" i="5" s="1"/>
  <c r="U12" i="5" s="1"/>
  <c r="Y12" i="5" s="1"/>
  <c r="AA12" i="5"/>
  <c r="Z12" i="5"/>
  <c r="V12" i="5"/>
  <c r="AD11" i="5"/>
  <c r="AE11" i="5" s="1"/>
  <c r="T11" i="5" s="1"/>
  <c r="U11" i="5" s="1"/>
  <c r="Y11" i="5" s="1"/>
  <c r="AA11" i="5"/>
  <c r="V11" i="5"/>
  <c r="Z11" i="5" s="1"/>
  <c r="AD10" i="5"/>
  <c r="AE10" i="5" s="1"/>
  <c r="T10" i="5" s="1"/>
  <c r="U10" i="5" s="1"/>
  <c r="Y10" i="5" s="1"/>
  <c r="AA10" i="5"/>
  <c r="V10" i="5"/>
  <c r="Z10" i="5" s="1"/>
  <c r="Y12" i="8" l="1"/>
  <c r="AB12" i="8" s="1"/>
  <c r="T12" i="8"/>
  <c r="U12" i="8" s="1"/>
  <c r="T17" i="8"/>
  <c r="U17" i="8" s="1"/>
  <c r="Y17" i="8" s="1"/>
  <c r="AB17" i="8" s="1"/>
  <c r="AB27" i="8"/>
  <c r="Y15" i="8"/>
  <c r="AB15" i="8" s="1"/>
  <c r="T15" i="8"/>
  <c r="U15" i="8" s="1"/>
  <c r="T10" i="8"/>
  <c r="U10" i="8" s="1"/>
  <c r="Y10" i="8" s="1"/>
  <c r="AB10" i="8" s="1"/>
  <c r="AB20" i="8"/>
  <c r="AB25" i="8"/>
  <c r="T13" i="8"/>
  <c r="U13" i="8" s="1"/>
  <c r="Y13" i="8" s="1"/>
  <c r="AB13" i="8" s="1"/>
  <c r="AB31" i="8"/>
  <c r="T18" i="8"/>
  <c r="U18" i="8" s="1"/>
  <c r="Y18" i="8" s="1"/>
  <c r="AB18" i="8" s="1"/>
  <c r="Y11" i="8"/>
  <c r="AB11" i="8" s="1"/>
  <c r="T11" i="8"/>
  <c r="U11" i="8" s="1"/>
  <c r="T14" i="8"/>
  <c r="U14" i="8" s="1"/>
  <c r="Y14" i="8" s="1"/>
  <c r="AB14" i="8" s="1"/>
  <c r="AB15" i="5"/>
  <c r="AB25" i="5"/>
  <c r="AB14" i="5"/>
  <c r="AB13" i="5"/>
  <c r="AB27" i="5"/>
  <c r="AB24" i="8"/>
  <c r="AB29" i="8"/>
  <c r="AB30" i="8"/>
  <c r="AB19" i="8"/>
  <c r="AB22" i="8"/>
  <c r="AB28" i="8"/>
  <c r="AB11" i="5"/>
  <c r="AB22" i="5"/>
  <c r="AB24" i="5"/>
  <c r="AB20" i="5"/>
  <c r="AB16" i="5"/>
  <c r="AB23" i="5"/>
  <c r="AB12" i="5"/>
  <c r="AB10" i="5"/>
  <c r="AC27" i="5" s="1"/>
  <c r="W27" i="5" s="1"/>
  <c r="X27" i="5" s="1"/>
  <c r="AB18" i="5"/>
  <c r="AB26" i="5"/>
  <c r="AB21" i="8"/>
  <c r="AB23" i="8"/>
  <c r="AB21" i="5"/>
  <c r="AB17" i="5"/>
  <c r="AC16" i="5" s="1"/>
  <c r="W16" i="5" s="1"/>
  <c r="X16" i="5" s="1"/>
  <c r="AB19" i="5"/>
  <c r="AC15" i="8" l="1"/>
  <c r="W15" i="8" s="1"/>
  <c r="X15" i="8" s="1"/>
  <c r="AC12" i="8"/>
  <c r="W12" i="8" s="1"/>
  <c r="X12" i="8" s="1"/>
  <c r="AC21" i="8"/>
  <c r="W21" i="8" s="1"/>
  <c r="X21" i="8" s="1"/>
  <c r="AC23" i="8"/>
  <c r="W23" i="8" s="1"/>
  <c r="X23" i="8" s="1"/>
  <c r="AC19" i="5"/>
  <c r="W19" i="5" s="1"/>
  <c r="X19" i="5" s="1"/>
  <c r="AC24" i="8"/>
  <c r="W24" i="8" s="1"/>
  <c r="X24" i="8" s="1"/>
  <c r="AC13" i="8"/>
  <c r="W13" i="8" s="1"/>
  <c r="X13" i="8" s="1"/>
  <c r="AC11" i="8"/>
  <c r="W11" i="8" s="1"/>
  <c r="X11" i="8" s="1"/>
  <c r="AC20" i="8"/>
  <c r="W20" i="8" s="1"/>
  <c r="X20" i="8" s="1"/>
  <c r="AC14" i="8"/>
  <c r="W14" i="8" s="1"/>
  <c r="X14" i="8" s="1"/>
  <c r="AC25" i="8"/>
  <c r="W25" i="8" s="1"/>
  <c r="X25" i="8" s="1"/>
  <c r="AC22" i="8"/>
  <c r="W22" i="8" s="1"/>
  <c r="X22" i="8" s="1"/>
  <c r="AC30" i="8"/>
  <c r="W30" i="8" s="1"/>
  <c r="X30" i="8" s="1"/>
  <c r="AC17" i="8"/>
  <c r="W17" i="8" s="1"/>
  <c r="X17" i="8" s="1"/>
  <c r="AC10" i="8"/>
  <c r="W10" i="8" s="1"/>
  <c r="X10" i="8" s="1"/>
  <c r="AC29" i="8"/>
  <c r="W29" i="8" s="1"/>
  <c r="X29" i="8" s="1"/>
  <c r="AC31" i="8"/>
  <c r="W31" i="8" s="1"/>
  <c r="X31" i="8" s="1"/>
  <c r="AC28" i="8"/>
  <c r="W28" i="8" s="1"/>
  <c r="X28" i="8" s="1"/>
  <c r="AC16" i="8"/>
  <c r="W16" i="8" s="1"/>
  <c r="X16" i="8" s="1"/>
  <c r="AC26" i="8"/>
  <c r="W26" i="8" s="1"/>
  <c r="X26" i="8" s="1"/>
  <c r="AC27" i="8"/>
  <c r="W27" i="8" s="1"/>
  <c r="X27" i="8" s="1"/>
  <c r="AC19" i="8"/>
  <c r="W19" i="8" s="1"/>
  <c r="X19" i="8" s="1"/>
  <c r="AC18" i="8"/>
  <c r="W18" i="8" s="1"/>
  <c r="X18" i="8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A158" i="4" s="1"/>
  <c r="G158" i="4"/>
  <c r="F158" i="4"/>
  <c r="E158" i="4"/>
  <c r="D158" i="4"/>
  <c r="C158" i="4"/>
  <c r="B158" i="4"/>
  <c r="H157" i="4"/>
  <c r="A157" i="4" s="1"/>
  <c r="G157" i="4"/>
  <c r="F157" i="4"/>
  <c r="E157" i="4"/>
  <c r="D157" i="4"/>
  <c r="C157" i="4"/>
  <c r="B157" i="4"/>
  <c r="H156" i="4"/>
  <c r="A156" i="4" s="1"/>
  <c r="G156" i="4"/>
  <c r="F156" i="4"/>
  <c r="E156" i="4"/>
  <c r="D156" i="4"/>
  <c r="C156" i="4"/>
  <c r="B156" i="4"/>
  <c r="H155" i="4"/>
  <c r="A155" i="4" s="1"/>
  <c r="G155" i="4"/>
  <c r="F155" i="4"/>
  <c r="E155" i="4"/>
  <c r="D155" i="4"/>
  <c r="C155" i="4"/>
  <c r="B155" i="4"/>
  <c r="H154" i="4"/>
  <c r="A154" i="4" s="1"/>
  <c r="G154" i="4"/>
  <c r="F154" i="4"/>
  <c r="E154" i="4"/>
  <c r="D154" i="4"/>
  <c r="C154" i="4"/>
  <c r="B154" i="4"/>
  <c r="H153" i="4"/>
  <c r="A153" i="4" s="1"/>
  <c r="G153" i="4"/>
  <c r="F153" i="4"/>
  <c r="E153" i="4"/>
  <c r="D153" i="4"/>
  <c r="C153" i="4"/>
  <c r="B153" i="4"/>
  <c r="H152" i="4"/>
  <c r="A152" i="4" s="1"/>
  <c r="G152" i="4"/>
  <c r="F152" i="4"/>
  <c r="E152" i="4"/>
  <c r="D152" i="4"/>
  <c r="C152" i="4"/>
  <c r="B152" i="4"/>
  <c r="H151" i="4"/>
  <c r="A151" i="4" s="1"/>
  <c r="G151" i="4"/>
  <c r="F151" i="4"/>
  <c r="E151" i="4"/>
  <c r="D151" i="4"/>
  <c r="C151" i="4"/>
  <c r="B151" i="4"/>
  <c r="H150" i="4"/>
  <c r="A150" i="4" s="1"/>
  <c r="G150" i="4"/>
  <c r="F150" i="4"/>
  <c r="E150" i="4"/>
  <c r="D150" i="4"/>
  <c r="C150" i="4"/>
  <c r="B150" i="4"/>
  <c r="H149" i="4"/>
  <c r="A149" i="4" s="1"/>
  <c r="G149" i="4"/>
  <c r="F149" i="4"/>
  <c r="E149" i="4"/>
  <c r="D149" i="4"/>
  <c r="C149" i="4"/>
  <c r="B149" i="4"/>
  <c r="H148" i="4"/>
  <c r="A148" i="4" s="1"/>
  <c r="G148" i="4"/>
  <c r="F148" i="4"/>
  <c r="E148" i="4"/>
  <c r="D148" i="4"/>
  <c r="C148" i="4"/>
  <c r="B148" i="4"/>
  <c r="H147" i="4"/>
  <c r="A147" i="4" s="1"/>
  <c r="G147" i="4"/>
  <c r="F147" i="4"/>
  <c r="E147" i="4"/>
  <c r="D147" i="4"/>
  <c r="C147" i="4"/>
  <c r="B147" i="4"/>
  <c r="H146" i="4"/>
  <c r="A146" i="4" s="1"/>
  <c r="G146" i="4"/>
  <c r="F146" i="4"/>
  <c r="E146" i="4"/>
  <c r="D146" i="4"/>
  <c r="C146" i="4"/>
  <c r="B146" i="4"/>
  <c r="H145" i="4"/>
  <c r="A145" i="4" s="1"/>
  <c r="G145" i="4"/>
  <c r="F145" i="4"/>
  <c r="E145" i="4"/>
  <c r="D145" i="4"/>
  <c r="C145" i="4"/>
  <c r="B145" i="4"/>
  <c r="H144" i="4"/>
  <c r="A144" i="4" s="1"/>
  <c r="G144" i="4"/>
  <c r="F144" i="4"/>
  <c r="E144" i="4"/>
  <c r="D144" i="4"/>
  <c r="C144" i="4"/>
  <c r="B144" i="4"/>
  <c r="H143" i="4"/>
  <c r="A143" i="4" s="1"/>
  <c r="G143" i="4"/>
  <c r="F143" i="4"/>
  <c r="E143" i="4"/>
  <c r="D143" i="4"/>
  <c r="C143" i="4"/>
  <c r="B143" i="4"/>
  <c r="H142" i="4"/>
  <c r="A142" i="4" s="1"/>
  <c r="G142" i="4"/>
  <c r="F142" i="4"/>
  <c r="E142" i="4"/>
  <c r="D142" i="4"/>
  <c r="C142" i="4"/>
  <c r="B142" i="4"/>
  <c r="H141" i="4"/>
  <c r="A141" i="4" s="1"/>
  <c r="G141" i="4"/>
  <c r="F141" i="4"/>
  <c r="E141" i="4"/>
  <c r="D141" i="4"/>
  <c r="C141" i="4"/>
  <c r="B141" i="4"/>
  <c r="H140" i="4"/>
  <c r="A140" i="4" s="1"/>
  <c r="G140" i="4"/>
  <c r="F140" i="4"/>
  <c r="E140" i="4"/>
  <c r="D140" i="4"/>
  <c r="C140" i="4"/>
  <c r="B140" i="4"/>
  <c r="H139" i="4"/>
  <c r="A139" i="4" s="1"/>
  <c r="G139" i="4"/>
  <c r="F139" i="4"/>
  <c r="E139" i="4"/>
  <c r="D139" i="4"/>
  <c r="C139" i="4"/>
  <c r="B139" i="4"/>
  <c r="H138" i="4"/>
  <c r="A138" i="4" s="1"/>
  <c r="G138" i="4"/>
  <c r="F138" i="4"/>
  <c r="E138" i="4"/>
  <c r="D138" i="4"/>
  <c r="C138" i="4"/>
  <c r="B138" i="4"/>
  <c r="H137" i="4"/>
  <c r="A137" i="4" s="1"/>
  <c r="G137" i="4"/>
  <c r="F137" i="4"/>
  <c r="E137" i="4"/>
  <c r="D137" i="4"/>
  <c r="C137" i="4"/>
  <c r="B137" i="4"/>
  <c r="H136" i="4"/>
  <c r="A136" i="4" s="1"/>
  <c r="G136" i="4"/>
  <c r="F136" i="4"/>
  <c r="E136" i="4"/>
  <c r="D136" i="4"/>
  <c r="C136" i="4"/>
  <c r="B136" i="4"/>
  <c r="H135" i="4"/>
  <c r="A135" i="4" s="1"/>
  <c r="G135" i="4"/>
  <c r="F135" i="4"/>
  <c r="E135" i="4"/>
  <c r="D135" i="4"/>
  <c r="C135" i="4"/>
  <c r="B135" i="4"/>
  <c r="H134" i="4"/>
  <c r="A134" i="4" s="1"/>
  <c r="G134" i="4"/>
  <c r="F134" i="4"/>
  <c r="E134" i="4"/>
  <c r="D134" i="4"/>
  <c r="C134" i="4"/>
  <c r="B134" i="4"/>
  <c r="H133" i="4"/>
  <c r="A133" i="4" s="1"/>
  <c r="G133" i="4"/>
  <c r="F133" i="4"/>
  <c r="E133" i="4"/>
  <c r="D133" i="4"/>
  <c r="C133" i="4"/>
  <c r="B133" i="4"/>
  <c r="H132" i="4"/>
  <c r="A132" i="4" s="1"/>
  <c r="G132" i="4"/>
  <c r="F132" i="4"/>
  <c r="E132" i="4"/>
  <c r="D132" i="4"/>
  <c r="C132" i="4"/>
  <c r="B132" i="4"/>
  <c r="H131" i="4"/>
  <c r="A131" i="4" s="1"/>
  <c r="G131" i="4"/>
  <c r="F131" i="4"/>
  <c r="E131" i="4"/>
  <c r="D131" i="4"/>
  <c r="C131" i="4"/>
  <c r="B131" i="4"/>
  <c r="H130" i="4"/>
  <c r="A130" i="4" s="1"/>
  <c r="G130" i="4"/>
  <c r="F130" i="4"/>
  <c r="E130" i="4"/>
  <c r="D130" i="4"/>
  <c r="C130" i="4"/>
  <c r="B130" i="4"/>
  <c r="H129" i="4"/>
  <c r="A129" i="4" s="1"/>
  <c r="G129" i="4"/>
  <c r="F129" i="4"/>
  <c r="E129" i="4"/>
  <c r="D129" i="4"/>
  <c r="C129" i="4"/>
  <c r="B129" i="4"/>
  <c r="H128" i="4"/>
  <c r="A128" i="4" s="1"/>
  <c r="G128" i="4"/>
  <c r="F128" i="4"/>
  <c r="E128" i="4"/>
  <c r="D128" i="4"/>
  <c r="C128" i="4"/>
  <c r="B128" i="4"/>
  <c r="H127" i="4"/>
  <c r="A127" i="4" s="1"/>
  <c r="G127" i="4"/>
  <c r="F127" i="4"/>
  <c r="E127" i="4"/>
  <c r="D127" i="4"/>
  <c r="C127" i="4"/>
  <c r="B127" i="4"/>
  <c r="H126" i="4"/>
  <c r="A126" i="4" s="1"/>
  <c r="G126" i="4"/>
  <c r="F126" i="4"/>
  <c r="E126" i="4"/>
  <c r="D126" i="4"/>
  <c r="C126" i="4"/>
  <c r="B126" i="4"/>
  <c r="H125" i="4"/>
  <c r="A125" i="4" s="1"/>
  <c r="G125" i="4"/>
  <c r="F125" i="4"/>
  <c r="E125" i="4"/>
  <c r="D125" i="4"/>
  <c r="C125" i="4"/>
  <c r="B125" i="4"/>
  <c r="H124" i="4"/>
  <c r="A124" i="4" s="1"/>
  <c r="G124" i="4"/>
  <c r="F124" i="4"/>
  <c r="E124" i="4"/>
  <c r="D124" i="4"/>
  <c r="C124" i="4"/>
  <c r="B124" i="4"/>
  <c r="H123" i="4"/>
  <c r="A123" i="4" s="1"/>
  <c r="G123" i="4"/>
  <c r="F123" i="4"/>
  <c r="E123" i="4"/>
  <c r="D123" i="4"/>
  <c r="C123" i="4"/>
  <c r="B123" i="4"/>
  <c r="H122" i="4"/>
  <c r="A122" i="4" s="1"/>
  <c r="G122" i="4"/>
  <c r="F122" i="4"/>
  <c r="E122" i="4"/>
  <c r="D122" i="4"/>
  <c r="C122" i="4"/>
  <c r="B122" i="4"/>
  <c r="H121" i="4"/>
  <c r="A121" i="4" s="1"/>
  <c r="G121" i="4"/>
  <c r="F121" i="4"/>
  <c r="E121" i="4"/>
  <c r="D121" i="4"/>
  <c r="C121" i="4"/>
  <c r="B121" i="4"/>
  <c r="H120" i="4"/>
  <c r="A120" i="4" s="1"/>
  <c r="G120" i="4"/>
  <c r="F120" i="4"/>
  <c r="E120" i="4"/>
  <c r="D120" i="4"/>
  <c r="C120" i="4"/>
  <c r="B120" i="4"/>
  <c r="H119" i="4"/>
  <c r="A119" i="4" s="1"/>
  <c r="G119" i="4"/>
  <c r="F119" i="4"/>
  <c r="E119" i="4"/>
  <c r="D119" i="4"/>
  <c r="C119" i="4"/>
  <c r="B119" i="4"/>
  <c r="H118" i="4"/>
  <c r="A118" i="4" s="1"/>
  <c r="G118" i="4"/>
  <c r="F118" i="4"/>
  <c r="E118" i="4"/>
  <c r="D118" i="4"/>
  <c r="C118" i="4"/>
  <c r="B118" i="4"/>
  <c r="H117" i="4"/>
  <c r="A117" i="4" s="1"/>
  <c r="G117" i="4"/>
  <c r="F117" i="4"/>
  <c r="E117" i="4"/>
  <c r="D117" i="4"/>
  <c r="C117" i="4"/>
  <c r="B117" i="4"/>
  <c r="H116" i="4"/>
  <c r="A116" i="4" s="1"/>
  <c r="G116" i="4"/>
  <c r="F116" i="4"/>
  <c r="E116" i="4"/>
  <c r="D116" i="4"/>
  <c r="C116" i="4"/>
  <c r="B116" i="4"/>
  <c r="H115" i="4"/>
  <c r="A115" i="4" s="1"/>
  <c r="G115" i="4"/>
  <c r="F115" i="4"/>
  <c r="E115" i="4"/>
  <c r="D115" i="4"/>
  <c r="C115" i="4"/>
  <c r="B115" i="4"/>
  <c r="H114" i="4"/>
  <c r="A114" i="4" s="1"/>
  <c r="G114" i="4"/>
  <c r="F114" i="4"/>
  <c r="E114" i="4"/>
  <c r="D114" i="4"/>
  <c r="C114" i="4"/>
  <c r="B114" i="4"/>
  <c r="H113" i="4"/>
  <c r="A113" i="4" s="1"/>
  <c r="G113" i="4"/>
  <c r="F113" i="4"/>
  <c r="E113" i="4"/>
  <c r="D113" i="4"/>
  <c r="C113" i="4"/>
  <c r="B113" i="4"/>
  <c r="H112" i="4"/>
  <c r="A112" i="4" s="1"/>
  <c r="G112" i="4"/>
  <c r="F112" i="4"/>
  <c r="E112" i="4"/>
  <c r="D112" i="4"/>
  <c r="C112" i="4"/>
  <c r="B112" i="4"/>
  <c r="H111" i="4"/>
  <c r="A111" i="4" s="1"/>
  <c r="G111" i="4"/>
  <c r="F111" i="4"/>
  <c r="E111" i="4"/>
  <c r="D111" i="4"/>
  <c r="C111" i="4"/>
  <c r="B111" i="4"/>
  <c r="H110" i="4"/>
  <c r="A110" i="4" s="1"/>
  <c r="G110" i="4"/>
  <c r="F110" i="4"/>
  <c r="E110" i="4"/>
  <c r="D110" i="4"/>
  <c r="C110" i="4"/>
  <c r="B110" i="4"/>
  <c r="H109" i="4"/>
  <c r="A109" i="4" s="1"/>
  <c r="G109" i="4"/>
  <c r="F109" i="4"/>
  <c r="E109" i="4"/>
  <c r="D109" i="4"/>
  <c r="C109" i="4"/>
  <c r="B109" i="4"/>
  <c r="H108" i="4"/>
  <c r="A108" i="4" s="1"/>
  <c r="G108" i="4"/>
  <c r="F108" i="4"/>
  <c r="E108" i="4"/>
  <c r="D108" i="4"/>
  <c r="C108" i="4"/>
  <c r="B108" i="4"/>
  <c r="H107" i="4"/>
  <c r="A107" i="4" s="1"/>
  <c r="G107" i="4"/>
  <c r="F107" i="4"/>
  <c r="E107" i="4"/>
  <c r="D107" i="4"/>
  <c r="C107" i="4"/>
  <c r="B107" i="4"/>
  <c r="H106" i="4"/>
  <c r="A106" i="4" s="1"/>
  <c r="G106" i="4"/>
  <c r="F106" i="4"/>
  <c r="E106" i="4"/>
  <c r="D106" i="4"/>
  <c r="C106" i="4"/>
  <c r="B106" i="4"/>
  <c r="H105" i="4"/>
  <c r="A105" i="4" s="1"/>
  <c r="G105" i="4"/>
  <c r="F105" i="4"/>
  <c r="E105" i="4"/>
  <c r="D105" i="4"/>
  <c r="C105" i="4"/>
  <c r="B105" i="4"/>
  <c r="H104" i="4"/>
  <c r="A104" i="4" s="1"/>
  <c r="G104" i="4"/>
  <c r="F104" i="4"/>
  <c r="E104" i="4"/>
  <c r="D104" i="4"/>
  <c r="C104" i="4"/>
  <c r="B104" i="4"/>
  <c r="H103" i="4"/>
  <c r="A103" i="4" s="1"/>
  <c r="G103" i="4"/>
  <c r="F103" i="4"/>
  <c r="E103" i="4"/>
  <c r="D103" i="4"/>
  <c r="C103" i="4"/>
  <c r="B103" i="4"/>
  <c r="H102" i="4"/>
  <c r="A102" i="4" s="1"/>
  <c r="G102" i="4"/>
  <c r="F102" i="4"/>
  <c r="E102" i="4"/>
  <c r="D102" i="4"/>
  <c r="C102" i="4"/>
  <c r="B102" i="4"/>
  <c r="H101" i="4"/>
  <c r="A101" i="4" s="1"/>
  <c r="G101" i="4"/>
  <c r="F101" i="4"/>
  <c r="E101" i="4"/>
  <c r="D101" i="4"/>
  <c r="C101" i="4"/>
  <c r="B101" i="4"/>
  <c r="H100" i="4"/>
  <c r="A100" i="4" s="1"/>
  <c r="G100" i="4"/>
  <c r="F100" i="4"/>
  <c r="E100" i="4"/>
  <c r="D100" i="4"/>
  <c r="C100" i="4"/>
  <c r="B100" i="4"/>
  <c r="H99" i="4"/>
  <c r="A99" i="4" s="1"/>
  <c r="G99" i="4"/>
  <c r="F99" i="4"/>
  <c r="E99" i="4"/>
  <c r="D99" i="4"/>
  <c r="C99" i="4"/>
  <c r="B99" i="4"/>
  <c r="H98" i="4"/>
  <c r="A98" i="4" s="1"/>
  <c r="G98" i="4"/>
  <c r="F98" i="4"/>
  <c r="E98" i="4"/>
  <c r="D98" i="4"/>
  <c r="C98" i="4"/>
  <c r="B98" i="4"/>
  <c r="H97" i="4"/>
  <c r="A97" i="4" s="1"/>
  <c r="G97" i="4"/>
  <c r="F97" i="4"/>
  <c r="E97" i="4"/>
  <c r="D97" i="4"/>
  <c r="C97" i="4"/>
  <c r="B97" i="4"/>
  <c r="H96" i="4"/>
  <c r="A96" i="4" s="1"/>
  <c r="G96" i="4"/>
  <c r="F96" i="4"/>
  <c r="E96" i="4"/>
  <c r="D96" i="4"/>
  <c r="C96" i="4"/>
  <c r="B96" i="4"/>
  <c r="H95" i="4"/>
  <c r="A95" i="4" s="1"/>
  <c r="G95" i="4"/>
  <c r="F95" i="4"/>
  <c r="E95" i="4"/>
  <c r="D95" i="4"/>
  <c r="C95" i="4"/>
  <c r="B95" i="4"/>
  <c r="H94" i="4"/>
  <c r="A94" i="4" s="1"/>
  <c r="G94" i="4"/>
  <c r="F94" i="4"/>
  <c r="E94" i="4"/>
  <c r="D94" i="4"/>
  <c r="C94" i="4"/>
  <c r="B94" i="4"/>
  <c r="H93" i="4"/>
  <c r="A93" i="4" s="1"/>
  <c r="G93" i="4"/>
  <c r="F93" i="4"/>
  <c r="E93" i="4"/>
  <c r="D93" i="4"/>
  <c r="C93" i="4"/>
  <c r="B93" i="4"/>
  <c r="H92" i="4"/>
  <c r="A92" i="4" s="1"/>
  <c r="G92" i="4"/>
  <c r="F92" i="4"/>
  <c r="E92" i="4"/>
  <c r="D92" i="4"/>
  <c r="C92" i="4"/>
  <c r="B92" i="4"/>
  <c r="H91" i="4"/>
  <c r="A91" i="4" s="1"/>
  <c r="G91" i="4"/>
  <c r="F91" i="4"/>
  <c r="E91" i="4"/>
  <c r="D91" i="4"/>
  <c r="C91" i="4"/>
  <c r="B91" i="4"/>
  <c r="H90" i="4"/>
  <c r="A90" i="4" s="1"/>
  <c r="G90" i="4"/>
  <c r="F90" i="4"/>
  <c r="E90" i="4"/>
  <c r="D90" i="4"/>
  <c r="C90" i="4"/>
  <c r="B90" i="4"/>
  <c r="H89" i="4"/>
  <c r="A89" i="4" s="1"/>
  <c r="G89" i="4"/>
  <c r="F89" i="4"/>
  <c r="E89" i="4"/>
  <c r="D89" i="4"/>
  <c r="C89" i="4"/>
  <c r="B89" i="4"/>
  <c r="H88" i="4"/>
  <c r="A88" i="4" s="1"/>
  <c r="G88" i="4"/>
  <c r="F88" i="4"/>
  <c r="E88" i="4"/>
  <c r="D88" i="4"/>
  <c r="C88" i="4"/>
  <c r="B88" i="4"/>
  <c r="H87" i="4"/>
  <c r="A87" i="4" s="1"/>
  <c r="G87" i="4"/>
  <c r="F87" i="4"/>
  <c r="E87" i="4"/>
  <c r="D87" i="4"/>
  <c r="C87" i="4"/>
  <c r="B87" i="4"/>
  <c r="H86" i="4"/>
  <c r="A86" i="4" s="1"/>
  <c r="G86" i="4"/>
  <c r="F86" i="4"/>
  <c r="E86" i="4"/>
  <c r="D86" i="4"/>
  <c r="C86" i="4"/>
  <c r="B86" i="4"/>
  <c r="H85" i="4"/>
  <c r="A85" i="4" s="1"/>
  <c r="G85" i="4"/>
  <c r="F85" i="4"/>
  <c r="E85" i="4"/>
  <c r="D85" i="4"/>
  <c r="C85" i="4"/>
  <c r="B85" i="4"/>
  <c r="H84" i="4"/>
  <c r="A84" i="4" s="1"/>
  <c r="G84" i="4"/>
  <c r="F84" i="4"/>
  <c r="E84" i="4"/>
  <c r="D84" i="4"/>
  <c r="C84" i="4"/>
  <c r="B84" i="4"/>
  <c r="H83" i="4"/>
  <c r="A83" i="4" s="1"/>
  <c r="G83" i="4"/>
  <c r="F83" i="4"/>
  <c r="E83" i="4"/>
  <c r="D83" i="4"/>
  <c r="C83" i="4"/>
  <c r="B83" i="4"/>
  <c r="H82" i="4"/>
  <c r="A82" i="4" s="1"/>
  <c r="G82" i="4"/>
  <c r="F82" i="4"/>
  <c r="E82" i="4"/>
  <c r="D82" i="4"/>
  <c r="C82" i="4"/>
  <c r="B82" i="4"/>
  <c r="H81" i="4"/>
  <c r="A81" i="4" s="1"/>
  <c r="G81" i="4"/>
  <c r="F81" i="4"/>
  <c r="E81" i="4"/>
  <c r="D81" i="4"/>
  <c r="C81" i="4"/>
  <c r="B81" i="4"/>
  <c r="H80" i="4"/>
  <c r="A80" i="4" s="1"/>
  <c r="G80" i="4"/>
  <c r="F80" i="4"/>
  <c r="E80" i="4"/>
  <c r="D80" i="4"/>
  <c r="C80" i="4"/>
  <c r="B80" i="4"/>
  <c r="H79" i="4"/>
  <c r="A79" i="4" s="1"/>
  <c r="G79" i="4"/>
  <c r="F79" i="4"/>
  <c r="E79" i="4"/>
  <c r="D79" i="4"/>
  <c r="C79" i="4"/>
  <c r="B79" i="4"/>
  <c r="H78" i="4"/>
  <c r="A78" i="4" s="1"/>
  <c r="G78" i="4"/>
  <c r="F78" i="4"/>
  <c r="E78" i="4"/>
  <c r="D78" i="4"/>
  <c r="C78" i="4"/>
  <c r="B78" i="4"/>
  <c r="H77" i="4"/>
  <c r="A77" i="4" s="1"/>
  <c r="G77" i="4"/>
  <c r="F77" i="4"/>
  <c r="E77" i="4"/>
  <c r="D77" i="4"/>
  <c r="C77" i="4"/>
  <c r="B77" i="4"/>
  <c r="H76" i="4"/>
  <c r="A76" i="4" s="1"/>
  <c r="G76" i="4"/>
  <c r="F76" i="4"/>
  <c r="E76" i="4"/>
  <c r="D76" i="4"/>
  <c r="C76" i="4"/>
  <c r="B76" i="4"/>
  <c r="H75" i="4"/>
  <c r="A75" i="4" s="1"/>
  <c r="G75" i="4"/>
  <c r="F75" i="4"/>
  <c r="E75" i="4"/>
  <c r="D75" i="4"/>
  <c r="C75" i="4"/>
  <c r="B75" i="4"/>
  <c r="H74" i="4"/>
  <c r="A74" i="4" s="1"/>
  <c r="G74" i="4"/>
  <c r="F74" i="4"/>
  <c r="E74" i="4"/>
  <c r="D74" i="4"/>
  <c r="C74" i="4"/>
  <c r="B74" i="4"/>
  <c r="H73" i="4"/>
  <c r="A73" i="4" s="1"/>
  <c r="G73" i="4"/>
  <c r="F73" i="4"/>
  <c r="E73" i="4"/>
  <c r="D73" i="4"/>
  <c r="C73" i="4"/>
  <c r="B73" i="4"/>
  <c r="H72" i="4"/>
  <c r="A72" i="4" s="1"/>
  <c r="G72" i="4"/>
  <c r="F72" i="4"/>
  <c r="E72" i="4"/>
  <c r="D72" i="4"/>
  <c r="C72" i="4"/>
  <c r="B72" i="4"/>
  <c r="H71" i="4"/>
  <c r="A71" i="4" s="1"/>
  <c r="G71" i="4"/>
  <c r="F71" i="4"/>
  <c r="E71" i="4"/>
  <c r="D71" i="4"/>
  <c r="C71" i="4"/>
  <c r="B71" i="4"/>
  <c r="H70" i="4"/>
  <c r="A70" i="4" s="1"/>
  <c r="G70" i="4"/>
  <c r="F70" i="4"/>
  <c r="E70" i="4"/>
  <c r="D70" i="4"/>
  <c r="C70" i="4"/>
  <c r="B70" i="4"/>
  <c r="H69" i="4"/>
  <c r="A69" i="4" s="1"/>
  <c r="G69" i="4"/>
  <c r="F69" i="4"/>
  <c r="E69" i="4"/>
  <c r="D69" i="4"/>
  <c r="C69" i="4"/>
  <c r="B69" i="4"/>
  <c r="H68" i="4"/>
  <c r="A68" i="4" s="1"/>
  <c r="G68" i="4"/>
  <c r="F68" i="4"/>
  <c r="E68" i="4"/>
  <c r="D68" i="4"/>
  <c r="C68" i="4"/>
  <c r="B68" i="4"/>
  <c r="H67" i="4"/>
  <c r="A67" i="4" s="1"/>
  <c r="G67" i="4"/>
  <c r="F67" i="4"/>
  <c r="E67" i="4"/>
  <c r="D67" i="4"/>
  <c r="C67" i="4"/>
  <c r="B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Z46" i="3"/>
  <c r="V46" i="3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Z44" i="3"/>
  <c r="Y44" i="3"/>
  <c r="AB44" i="3" s="1"/>
  <c r="AC44" i="3" s="1"/>
  <c r="W44" i="3" s="1"/>
  <c r="X44" i="3" s="1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Z38" i="3"/>
  <c r="Y38" i="3"/>
  <c r="AB38" i="3" s="1"/>
  <c r="AC38" i="3" s="1"/>
  <c r="W38" i="3" s="1"/>
  <c r="X38" i="3" s="1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A36" i="3"/>
  <c r="Y36" i="3"/>
  <c r="AB36" i="3" s="1"/>
  <c r="AC36" i="3" s="1"/>
  <c r="W36" i="3" s="1"/>
  <c r="X36" i="3" s="1"/>
  <c r="V36" i="3"/>
  <c r="Z36" i="3" s="1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A34" i="3"/>
  <c r="Y34" i="3"/>
  <c r="AB34" i="3" s="1"/>
  <c r="AC34" i="3" s="1"/>
  <c r="W34" i="3" s="1"/>
  <c r="X34" i="3" s="1"/>
  <c r="V34" i="3"/>
  <c r="Z34" i="3" s="1"/>
  <c r="U34" i="3"/>
  <c r="AD33" i="3"/>
  <c r="AE33" i="3" s="1"/>
  <c r="T33" i="3" s="1"/>
  <c r="U33" i="3" s="1"/>
  <c r="Y33" i="3" s="1"/>
  <c r="AB33" i="3" s="1"/>
  <c r="AA33" i="3"/>
  <c r="V33" i="3"/>
  <c r="Z33" i="3" s="1"/>
  <c r="AD32" i="3"/>
  <c r="AE32" i="3" s="1"/>
  <c r="T32" i="3" s="1"/>
  <c r="U32" i="3" s="1"/>
  <c r="Y32" i="3" s="1"/>
  <c r="AA32" i="3"/>
  <c r="V32" i="3"/>
  <c r="Z32" i="3" s="1"/>
  <c r="AD31" i="3"/>
  <c r="AE31" i="3" s="1"/>
  <c r="T31" i="3" s="1"/>
  <c r="U31" i="3" s="1"/>
  <c r="Y31" i="3" s="1"/>
  <c r="AA31" i="3"/>
  <c r="V31" i="3"/>
  <c r="Z31" i="3" s="1"/>
  <c r="AD30" i="3"/>
  <c r="AE30" i="3" s="1"/>
  <c r="T30" i="3" s="1"/>
  <c r="U30" i="3" s="1"/>
  <c r="Y30" i="3" s="1"/>
  <c r="AA30" i="3"/>
  <c r="V30" i="3"/>
  <c r="Z30" i="3" s="1"/>
  <c r="AD29" i="3"/>
  <c r="AE29" i="3" s="1"/>
  <c r="T29" i="3" s="1"/>
  <c r="U29" i="3" s="1"/>
  <c r="Y29" i="3" s="1"/>
  <c r="AA29" i="3"/>
  <c r="V29" i="3"/>
  <c r="Z29" i="3" s="1"/>
  <c r="AD28" i="3"/>
  <c r="AE28" i="3" s="1"/>
  <c r="T28" i="3" s="1"/>
  <c r="U28" i="3" s="1"/>
  <c r="Y28" i="3" s="1"/>
  <c r="AA28" i="3"/>
  <c r="V28" i="3"/>
  <c r="Z28" i="3" s="1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Z26" i="3"/>
  <c r="V26" i="3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V24" i="3"/>
  <c r="Z24" i="3" s="1"/>
  <c r="AD23" i="3"/>
  <c r="AE23" i="3" s="1"/>
  <c r="T23" i="3" s="1"/>
  <c r="U23" i="3" s="1"/>
  <c r="Y23" i="3" s="1"/>
  <c r="AA23" i="3"/>
  <c r="V23" i="3"/>
  <c r="Z23" i="3" s="1"/>
  <c r="AD22" i="3"/>
  <c r="AE22" i="3" s="1"/>
  <c r="T22" i="3" s="1"/>
  <c r="U22" i="3" s="1"/>
  <c r="Y22" i="3" s="1"/>
  <c r="AA22" i="3"/>
  <c r="V22" i="3"/>
  <c r="Z22" i="3" s="1"/>
  <c r="AD21" i="3"/>
  <c r="AE21" i="3" s="1"/>
  <c r="T21" i="3" s="1"/>
  <c r="U21" i="3" s="1"/>
  <c r="Y21" i="3" s="1"/>
  <c r="AB21" i="3" s="1"/>
  <c r="AA21" i="3"/>
  <c r="V21" i="3"/>
  <c r="Z21" i="3" s="1"/>
  <c r="AD20" i="3"/>
  <c r="AE20" i="3" s="1"/>
  <c r="T20" i="3" s="1"/>
  <c r="U20" i="3" s="1"/>
  <c r="Y20" i="3" s="1"/>
  <c r="AB20" i="3" s="1"/>
  <c r="AA20" i="3"/>
  <c r="V20" i="3"/>
  <c r="Z20" i="3" s="1"/>
  <c r="AD19" i="3"/>
  <c r="AE19" i="3" s="1"/>
  <c r="T19" i="3" s="1"/>
  <c r="U19" i="3" s="1"/>
  <c r="Y19" i="3" s="1"/>
  <c r="AA19" i="3"/>
  <c r="V19" i="3"/>
  <c r="Z19" i="3" s="1"/>
  <c r="AD18" i="3"/>
  <c r="AE18" i="3" s="1"/>
  <c r="T18" i="3" s="1"/>
  <c r="U18" i="3" s="1"/>
  <c r="Y18" i="3" s="1"/>
  <c r="AA18" i="3"/>
  <c r="V18" i="3"/>
  <c r="Z18" i="3" s="1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A16" i="3"/>
  <c r="V16" i="3"/>
  <c r="Z16" i="3" s="1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A14" i="3"/>
  <c r="V14" i="3"/>
  <c r="Z14" i="3" s="1"/>
  <c r="AD13" i="3"/>
  <c r="AE13" i="3" s="1"/>
  <c r="T13" i="3" s="1"/>
  <c r="U13" i="3" s="1"/>
  <c r="Y13" i="3" s="1"/>
  <c r="AA13" i="3"/>
  <c r="V13" i="3"/>
  <c r="Z13" i="3" s="1"/>
  <c r="AD12" i="3"/>
  <c r="AE12" i="3" s="1"/>
  <c r="AA12" i="3"/>
  <c r="V12" i="3"/>
  <c r="Z12" i="3" s="1"/>
  <c r="T12" i="3"/>
  <c r="U12" i="3" s="1"/>
  <c r="Y12" i="3" s="1"/>
  <c r="AD11" i="3"/>
  <c r="AE11" i="3" s="1"/>
  <c r="T11" i="3" s="1"/>
  <c r="U11" i="3" s="1"/>
  <c r="Y11" i="3" s="1"/>
  <c r="AA11" i="3"/>
  <c r="V11" i="3"/>
  <c r="Z11" i="3" s="1"/>
  <c r="AD10" i="3"/>
  <c r="AE10" i="3" s="1"/>
  <c r="T10" i="3" s="1"/>
  <c r="U10" i="3" s="1"/>
  <c r="Y10" i="3" s="1"/>
  <c r="AA10" i="3"/>
  <c r="V10" i="3"/>
  <c r="Z10" i="3" s="1"/>
  <c r="AB31" i="3" l="1"/>
  <c r="AB19" i="3"/>
  <c r="AB32" i="3"/>
  <c r="AB11" i="3"/>
  <c r="AB22" i="3"/>
  <c r="AB10" i="3"/>
  <c r="AC33" i="3" s="1"/>
  <c r="W33" i="3" s="1"/>
  <c r="X33" i="3" s="1"/>
  <c r="AB30" i="3"/>
  <c r="AC22" i="3" s="1"/>
  <c r="W22" i="3" s="1"/>
  <c r="X22" i="3" s="1"/>
  <c r="AB13" i="3"/>
  <c r="AB12" i="3"/>
  <c r="AB28" i="3"/>
  <c r="AB29" i="3"/>
  <c r="AB16" i="3"/>
  <c r="AB18" i="3"/>
  <c r="AB14" i="3"/>
  <c r="AB23" i="3"/>
  <c r="AB26" i="3"/>
  <c r="AB15" i="3"/>
  <c r="AB24" i="3"/>
  <c r="AB17" i="3"/>
  <c r="AB27" i="3"/>
  <c r="AB25" i="3"/>
  <c r="AC15" i="3" l="1"/>
  <c r="W15" i="3" s="1"/>
  <c r="X15" i="3" s="1"/>
  <c r="AC32" i="3"/>
  <c r="W32" i="3" s="1"/>
  <c r="X32" i="3" s="1"/>
  <c r="AC31" i="3"/>
  <c r="W31" i="3" s="1"/>
  <c r="X31" i="3" s="1"/>
  <c r="AC10" i="3"/>
  <c r="W10" i="3" s="1"/>
  <c r="X10" i="3" s="1"/>
  <c r="AC17" i="3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323E246B-C5A9-4C9A-9F17-7C3439A693E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7C4169A0-5B59-4912-8124-700374F316F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<sst xmlns="http://schemas.openxmlformats.org/spreadsheetml/2006/main" count="508" uniqueCount="168">
  <si>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</si>
  <si>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</si>
  <si>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</si>
  <si>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</si>
  <si>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</si>
  <si>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</si>
  <si>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</si>
  <si>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</si>
  <si>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</si>
  <si>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</si>
  <si>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</si>
  <si>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</si>
  <si>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</si>
  <si>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</si>
  <si>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</si>
  <si>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</si>
  <si>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</si>
  <si>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</si>
  <si>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</si>
  <si>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</si>
  <si>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</si>
  <si>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</si>
  <si>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</si>
  <si>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</si>
  <si>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</si>
  <si>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</si>
  <si>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</si>
  <si>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</si>
  <si>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</si>
  <si>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</si>
  <si>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</si>
  <si>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</si>
  <si>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</si>
  <si>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</si>
  <si>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</si>
  <si>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</si>
  <si>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</si>
  <si>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</si>
  <si>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</si>
  <si>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</si>
  <si>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</si>
  <si>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</si>
  <si>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</si>
  <si>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</si>
  <si>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</si>
  <si>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</si>
  <si>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</si>
  <si>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</si>
  <si>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</si>
  <si>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</si>
  <si>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</si>
  <si>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</si>
  <si>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</si>
  <si>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</si>
  <si>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</si>
  <si>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</si>
  <si>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</si>
  <si>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</si>
  <si>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</si>
  <si>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</si>
  <si>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</si>
  <si>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</si>
  <si>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</si>
  <si>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</si>
  <si>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</si>
  <si>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</si>
  <si>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</si>
  <si>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</si>
  <si>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</si>
  <si>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</si>
  <si>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</si>
  <si>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</si>
  <si>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</si>
  <si>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</si>
  <si>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</si>
  <si>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</si>
  <si>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</si>
  <si>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</si>
  <si>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</si>
  <si>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</si>
  <si>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</si>
  <si>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</si>
  <si>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</si>
  <si>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</si>
  <si>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</si>
  <si>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</si>
  <si>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</si>
  <si>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</si>
  <si>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</si>
  <si>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</si>
  <si>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</si>
  <si>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 xml:space="preserve">LIGA VETERANA MEĐIMURSKE ŽUPANIJE 2025. </t>
  </si>
  <si>
    <t xml:space="preserve">LIGA MASTERA MEĐIMURSKE ŽUPANIJE 2025. </t>
  </si>
  <si>
    <t>17.05. 
Stara Graba Turčišće</t>
  </si>
  <si>
    <t>14.06. 
SRC Novakovec</t>
  </si>
  <si>
    <t>23.08. 
Stara Mura Žabnik</t>
  </si>
  <si>
    <t>27.09. 
Stara Mura Podturen Staza 1</t>
  </si>
  <si>
    <t>Nađ Nenad</t>
  </si>
  <si>
    <t>Linjak Palovec</t>
  </si>
  <si>
    <t>Kovač Mladen</t>
  </si>
  <si>
    <t>Dolenec Branimir</t>
  </si>
  <si>
    <t>Ostriž Novakovec</t>
  </si>
  <si>
    <t>Pokrivač Rajmond</t>
  </si>
  <si>
    <t>Mura Mursko Središće</t>
  </si>
  <si>
    <t>Rošić Mensur</t>
  </si>
  <si>
    <t>Zadravec Ivan</t>
  </si>
  <si>
    <t>Verk Križovec</t>
  </si>
  <si>
    <t>Kedmenec Dragutin</t>
  </si>
  <si>
    <t>Horvat Dragutin</t>
  </si>
  <si>
    <t>Katančić Zlatko</t>
  </si>
  <si>
    <t>Ribica Turčišće</t>
  </si>
  <si>
    <t>Halić Marijan</t>
  </si>
  <si>
    <t>Linjak Ivanovec</t>
  </si>
  <si>
    <t>Ivanović Branko</t>
  </si>
  <si>
    <t>Dolenec Željko</t>
  </si>
  <si>
    <t>Međimurec Ivan</t>
  </si>
  <si>
    <t>Filipašić Drago</t>
  </si>
  <si>
    <t>Jagec Josip</t>
  </si>
  <si>
    <t>Čakovec Interland Čakovec</t>
  </si>
  <si>
    <t>Kedmenec Antun</t>
  </si>
  <si>
    <t>Mikloška Josip</t>
  </si>
  <si>
    <t>Orehovec Stjepan</t>
  </si>
  <si>
    <t>Drava Donji Mihaljevec</t>
  </si>
  <si>
    <t>Deban Ivan</t>
  </si>
  <si>
    <t>Zelić Vladimir</t>
  </si>
  <si>
    <t>Marđetko Josip</t>
  </si>
  <si>
    <t>Mišić Branko</t>
  </si>
  <si>
    <t>17.05. 
SRC Palovec</t>
  </si>
  <si>
    <t>14.06. 
SRC Novakvec</t>
  </si>
  <si>
    <t>05.07.
Kanal Sveta Marija</t>
  </si>
  <si>
    <t>23.08. 
Kanal Sveta Marija</t>
  </si>
  <si>
    <t>27.09.
Stara Mura Podturen-staza 2</t>
  </si>
  <si>
    <t>11.10.
Retencija Selnica</t>
  </si>
  <si>
    <t>Lehkec Ivan</t>
  </si>
  <si>
    <t>Žganec Vladimir</t>
  </si>
  <si>
    <t>Zlatna udica Krištanovec</t>
  </si>
  <si>
    <t>Perko Miljenko</t>
  </si>
  <si>
    <t>TSH sensas som.si Čakovec</t>
  </si>
  <si>
    <t>Zrna Damir</t>
  </si>
  <si>
    <t>Črnec Hraščan</t>
  </si>
  <si>
    <t>Slaviček Željko</t>
  </si>
  <si>
    <t>Smuđ Draškovec</t>
  </si>
  <si>
    <t>Gudlin Ivan</t>
  </si>
  <si>
    <t xml:space="preserve">Legin Nenad </t>
  </si>
  <si>
    <t>Žužička Kotoriba</t>
  </si>
  <si>
    <t>Škoda Mladen</t>
  </si>
  <si>
    <t>Horvat Damir</t>
  </si>
  <si>
    <t>Mađerić Marijan</t>
  </si>
  <si>
    <t>Peter Dragutin</t>
  </si>
  <si>
    <t>Mesarić Branko</t>
  </si>
  <si>
    <t>Pranklin Zvonko</t>
  </si>
  <si>
    <t>Šaran Palinovec</t>
  </si>
  <si>
    <t>Vugrinec Ivica</t>
  </si>
  <si>
    <t>Jug Josip</t>
  </si>
  <si>
    <t>TSH sensas Čakovec</t>
  </si>
  <si>
    <t>Klobučarić Stjepan</t>
  </si>
  <si>
    <t>Interland Čakovec</t>
  </si>
  <si>
    <t>Orač Lidija</t>
  </si>
  <si>
    <t>Orehovec Ivan</t>
  </si>
  <si>
    <t>Nađ Ladislav</t>
  </si>
  <si>
    <t>Čeh Dragutin</t>
  </si>
  <si>
    <t>Čakovec.Interland</t>
  </si>
  <si>
    <t>Naranđa Roko</t>
  </si>
  <si>
    <t>Naranđa Andrija</t>
  </si>
  <si>
    <t>Posavec Valentino</t>
  </si>
  <si>
    <t>Mihalac Rebeka</t>
  </si>
  <si>
    <t>05.07.
 Stara Graba Turčišće</t>
  </si>
  <si>
    <t xml:space="preserve">11.10.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</si>
</sst>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/>
    <xf numFmtId="0" fontId="18" fillId="0" borderId="0"/>
  </cellStyleXfs>
  <cellXfs count="447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8" fillId="0" borderId="0" xfId="1" applyFont="1" applyAlignment="1">
      <alignment horizontal="center"/>
    </xf>
    <xf numFmtId="3" fontId="1" fillId="0" borderId="0" xfId="1" applyNumberFormat="1"/>
    <xf numFmtId="3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21" xfId="1" applyBorder="1"/>
    <xf numFmtId="3" fontId="1" fillId="0" borderId="21" xfId="1" applyNumberFormat="1" applyBorder="1"/>
    <xf numFmtId="0" fontId="2" fillId="5" borderId="22" xfId="1" applyFont="1" applyFill="1" applyBorder="1" applyAlignment="1">
      <alignment horizontal="center" vertical="center" wrapText="1"/>
    </xf>
    <xf numFmtId="9" fontId="9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37" xfId="1" applyFill="1" applyBorder="1" applyAlignment="1">
      <alignment horizontal="center"/>
    </xf>
    <xf numFmtId="3" fontId="1" fillId="5" borderId="1" xfId="1" applyNumberFormat="1" applyFill="1" applyBorder="1" applyAlignment="1">
      <alignment horizontal="center"/>
    </xf>
    <xf numFmtId="3" fontId="1" fillId="5" borderId="38" xfId="1" applyNumberFormat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3" fontId="1" fillId="5" borderId="39" xfId="1" applyNumberFormat="1" applyFill="1" applyBorder="1" applyAlignment="1">
      <alignment horizontal="center"/>
    </xf>
    <xf numFmtId="3" fontId="1" fillId="5" borderId="40" xfId="1" applyNumberFormat="1" applyFill="1" applyBorder="1" applyAlignment="1">
      <alignment horizontal="center"/>
    </xf>
    <xf numFmtId="3" fontId="1" fillId="5" borderId="41" xfId="1" applyNumberFormat="1" applyFill="1" applyBorder="1" applyAlignment="1">
      <alignment horizontal="center"/>
    </xf>
    <xf numFmtId="0" fontId="2" fillId="5" borderId="39" xfId="1" applyFont="1" applyFill="1" applyBorder="1" applyAlignment="1">
      <alignment horizontal="center"/>
    </xf>
    <xf numFmtId="0" fontId="1" fillId="0" borderId="30" xfId="1" applyBorder="1"/>
    <xf numFmtId="0" fontId="11" fillId="5" borderId="29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29" xfId="1" applyFont="1" applyFill="1" applyBorder="1" applyAlignment="1">
      <alignment horizontal="center" vertical="center"/>
    </xf>
    <xf numFmtId="0" fontId="1" fillId="5" borderId="42" xfId="1" applyFill="1" applyBorder="1" applyAlignment="1">
      <alignment horizontal="center"/>
    </xf>
    <xf numFmtId="3" fontId="1" fillId="5" borderId="4" xfId="1" applyNumberFormat="1" applyFill="1" applyBorder="1" applyAlignment="1">
      <alignment horizontal="center"/>
    </xf>
    <xf numFmtId="3" fontId="1" fillId="5" borderId="43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3" fontId="1" fillId="5" borderId="44" xfId="1" applyNumberFormat="1" applyFill="1" applyBorder="1" applyAlignment="1">
      <alignment horizontal="center"/>
    </xf>
    <xf numFmtId="3" fontId="1" fillId="5" borderId="29" xfId="1" applyNumberFormat="1" applyFill="1" applyBorder="1" applyAlignment="1">
      <alignment horizontal="center"/>
    </xf>
    <xf numFmtId="3" fontId="1" fillId="5" borderId="45" xfId="1" applyNumberFormat="1" applyFill="1" applyBorder="1" applyAlignment="1">
      <alignment horizontal="center"/>
    </xf>
    <xf numFmtId="0" fontId="2" fillId="5" borderId="44" xfId="1" applyFont="1" applyFill="1" applyBorder="1" applyAlignment="1">
      <alignment horizontal="center"/>
    </xf>
    <xf numFmtId="0" fontId="11" fillId="5" borderId="46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3" fontId="1" fillId="5" borderId="21" xfId="1" applyNumberFormat="1" applyFill="1" applyBorder="1" applyAlignment="1">
      <alignment horizontal="center" vertical="center"/>
    </xf>
    <xf numFmtId="3" fontId="1" fillId="5" borderId="48" xfId="1" applyNumberFormat="1" applyFill="1" applyBorder="1" applyAlignment="1">
      <alignment horizontal="center" vertical="center"/>
    </xf>
    <xf numFmtId="3" fontId="1" fillId="5" borderId="46" xfId="1" applyNumberFormat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3" fontId="1" fillId="5" borderId="50" xfId="1" applyNumberForma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 vertical="center"/>
    </xf>
    <xf numFmtId="9" fontId="1" fillId="0" borderId="0" xfId="1" applyNumberFormat="1"/>
    <xf numFmtId="0" fontId="8" fillId="0" borderId="51" xfId="1" applyFont="1" applyBorder="1" applyAlignment="1" applyProtection="1">
      <alignment horizontal="center" vertical="center"/>
      <protection hidden="1"/>
    </xf>
    <xf numFmtId="0" fontId="9" fillId="0" borderId="55" xfId="1" applyFont="1" applyBorder="1" applyAlignment="1" applyProtection="1">
      <alignment horizontal="center" vertical="center" shrinkToFit="1"/>
      <protection hidden="1"/>
    </xf>
    <xf numFmtId="3" fontId="8" fillId="0" borderId="56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8" fillId="0" borderId="54" xfId="1" applyNumberFormat="1" applyFont="1" applyBorder="1" applyAlignment="1" applyProtection="1">
      <alignment horizontal="right" vertical="center" shrinkToFit="1"/>
      <protection hidden="1"/>
    </xf>
    <xf numFmtId="3" fontId="8" fillId="0" borderId="57" xfId="1" applyNumberFormat="1" applyFont="1" applyBorder="1" applyAlignment="1" applyProtection="1">
      <alignment horizontal="right" vertical="center" shrinkToFit="1"/>
      <protection hidden="1"/>
    </xf>
    <xf numFmtId="0" fontId="9" fillId="0" borderId="51" xfId="1" applyFont="1" applyBorder="1" applyAlignment="1" applyProtection="1">
      <alignment horizontal="center" vertical="center" shrinkToFit="1"/>
      <protection hidden="1"/>
    </xf>
    <xf numFmtId="0" fontId="8" fillId="0" borderId="53" xfId="1" applyFont="1" applyBorder="1" applyAlignment="1" applyProtection="1">
      <alignment horizontal="center" vertical="center" shrinkToFit="1"/>
      <protection hidden="1"/>
    </xf>
    <xf numFmtId="3" fontId="8" fillId="0" borderId="53" xfId="1" applyNumberFormat="1" applyFont="1" applyBorder="1" applyAlignment="1" applyProtection="1">
      <alignment horizontal="right" vertical="center" shrinkToFit="1"/>
      <protection hidden="1"/>
    </xf>
    <xf numFmtId="0" fontId="14" fillId="0" borderId="57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8" fillId="0" borderId="58" xfId="1" applyFont="1" applyBorder="1" applyAlignment="1" applyProtection="1">
      <alignment horizontal="center" vertical="center"/>
      <protection hidden="1"/>
    </xf>
    <xf numFmtId="0" fontId="9" fillId="0" borderId="61" xfId="1" applyFont="1" applyBorder="1" applyAlignment="1" applyProtection="1">
      <alignment horizontal="center" vertical="center" shrinkToFit="1"/>
      <protection hidden="1"/>
    </xf>
    <xf numFmtId="3" fontId="8" fillId="0" borderId="62" xfId="1" applyNumberFormat="1" applyFont="1" applyBorder="1" applyAlignment="1" applyProtection="1">
      <alignment horizontal="right" vertical="center" shrinkToFit="1"/>
      <protection hidden="1"/>
    </xf>
    <xf numFmtId="0" fontId="9" fillId="0" borderId="59" xfId="1" applyFont="1" applyBorder="1" applyAlignment="1" applyProtection="1">
      <alignment horizontal="center" vertical="center" shrinkToFit="1"/>
      <protection hidden="1"/>
    </xf>
    <xf numFmtId="3" fontId="8" fillId="0" borderId="60" xfId="1" applyNumberFormat="1" applyFont="1" applyBorder="1" applyAlignment="1" applyProtection="1">
      <alignment horizontal="right" vertical="center" shrinkToFit="1"/>
      <protection hidden="1"/>
    </xf>
    <xf numFmtId="0" fontId="9" fillId="0" borderId="63" xfId="1" applyFont="1" applyBorder="1" applyAlignment="1" applyProtection="1">
      <alignment horizontal="left" vertical="center" shrinkToFit="1"/>
      <protection hidden="1"/>
    </xf>
    <xf numFmtId="0" fontId="8" fillId="0" borderId="58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center" vertical="center"/>
      <protection hidden="1"/>
    </xf>
    <xf numFmtId="0" fontId="9" fillId="0" borderId="65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left" vertical="center" shrinkToFit="1"/>
      <protection hidden="1"/>
    </xf>
    <xf numFmtId="0" fontId="9" fillId="0" borderId="66" xfId="1" applyFont="1" applyBorder="1" applyAlignment="1" applyProtection="1">
      <alignment horizontal="center" vertical="center" shrinkToFit="1"/>
      <protection hidden="1"/>
    </xf>
    <xf numFmtId="3" fontId="8" fillId="0" borderId="67" xfId="1" applyNumberFormat="1" applyFont="1" applyBorder="1" applyAlignment="1" applyProtection="1">
      <alignment horizontal="right" vertical="center" shrinkToFit="1"/>
      <protection hidden="1"/>
    </xf>
    <xf numFmtId="0" fontId="9" fillId="0" borderId="68" xfId="1" applyFont="1" applyBorder="1" applyAlignment="1" applyProtection="1">
      <alignment horizontal="center" vertical="center" shrinkToFit="1"/>
      <protection hidden="1"/>
    </xf>
    <xf numFmtId="3" fontId="8" fillId="0" borderId="69" xfId="1" applyNumberFormat="1" applyFont="1" applyBorder="1" applyAlignment="1" applyProtection="1">
      <alignment horizontal="right" vertical="center" shrinkToFit="1"/>
      <protection hidden="1"/>
    </xf>
    <xf numFmtId="0" fontId="9" fillId="0" borderId="64" xfId="1" applyFont="1" applyBorder="1" applyAlignment="1" applyProtection="1">
      <alignment horizontal="center" vertical="center" shrinkToFit="1"/>
      <protection hidden="1"/>
    </xf>
    <xf numFmtId="0" fontId="8" fillId="0" borderId="66" xfId="1" applyFont="1" applyBorder="1" applyAlignment="1" applyProtection="1">
      <alignment horizontal="center" vertical="center" shrinkToFit="1"/>
      <protection hidden="1"/>
    </xf>
    <xf numFmtId="3" fontId="8" fillId="0" borderId="66" xfId="1" applyNumberFormat="1" applyFont="1" applyBorder="1" applyAlignment="1" applyProtection="1">
      <alignment horizontal="right" vertical="center" shrinkToFit="1"/>
      <protection hidden="1"/>
    </xf>
    <xf numFmtId="0" fontId="14" fillId="0" borderId="6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3" fontId="8" fillId="0" borderId="0" xfId="1" applyNumberFormat="1" applyFont="1" applyAlignment="1" applyProtection="1">
      <alignment horizontal="right" vertical="center" shrinkToFit="1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" fillId="4" borderId="9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 wrapText="1"/>
      <protection hidden="1"/>
    </xf>
    <xf numFmtId="0" fontId="1" fillId="0" borderId="9" xfId="1" applyBorder="1"/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>
      <alignment horizontal="center" vertical="center"/>
    </xf>
    <xf numFmtId="1" fontId="1" fillId="4" borderId="2" xfId="1" applyNumberFormat="1" applyFill="1" applyBorder="1" applyAlignment="1" applyProtection="1">
      <alignment horizontal="center" vertical="center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shrinkToFit="1"/>
      <protection hidden="1"/>
    </xf>
    <xf numFmtId="0" fontId="18" fillId="2" borderId="1" xfId="4" applyFill="1" applyBorder="1" applyAlignment="1" applyProtection="1">
      <alignment vertical="center"/>
      <protection hidden="1"/>
    </xf>
    <xf numFmtId="0" fontId="18" fillId="2" borderId="2" xfId="4" applyFill="1" applyBorder="1" applyAlignment="1" applyProtection="1">
      <alignment horizontal="center" vertical="center"/>
      <protection hidden="1"/>
    </xf>
    <xf numFmtId="0" fontId="2" fillId="2" borderId="2" xfId="4" applyFont="1" applyFill="1" applyBorder="1" applyAlignment="1" applyProtection="1">
      <alignment horizontal="left" vertical="center"/>
      <protection hidden="1"/>
    </xf>
    <xf numFmtId="0" fontId="18" fillId="2" borderId="2" xfId="4" applyFill="1" applyBorder="1" applyAlignment="1" applyProtection="1">
      <alignment vertical="center"/>
      <protection hidden="1"/>
    </xf>
    <xf numFmtId="0" fontId="18" fillId="3" borderId="2" xfId="4" applyFill="1" applyBorder="1"/>
    <xf numFmtId="1" fontId="18" fillId="2" borderId="2" xfId="4" applyNumberFormat="1" applyFill="1" applyBorder="1" applyProtection="1">
      <protection hidden="1"/>
    </xf>
    <xf numFmtId="0" fontId="18" fillId="2" borderId="3" xfId="4" applyFill="1" applyBorder="1" applyAlignment="1" applyProtection="1">
      <alignment vertical="center"/>
      <protection hidden="1"/>
    </xf>
    <xf numFmtId="0" fontId="18" fillId="0" borderId="0" xfId="4" applyProtection="1">
      <protection hidden="1"/>
    </xf>
    <xf numFmtId="0" fontId="2" fillId="0" borderId="0" xfId="4" applyFont="1" applyProtection="1">
      <protection hidden="1"/>
    </xf>
    <xf numFmtId="0" fontId="18" fillId="2" borderId="4" xfId="4" applyFill="1" applyBorder="1" applyAlignment="1" applyProtection="1">
      <alignment vertical="center"/>
      <protection hidden="1"/>
    </xf>
    <xf numFmtId="0" fontId="18" fillId="2" borderId="0" xfId="4" applyFill="1" applyAlignment="1" applyProtection="1">
      <alignment horizontal="center" vertical="center"/>
      <protection hidden="1"/>
    </xf>
    <xf numFmtId="0" fontId="2" fillId="2" borderId="0" xfId="4" applyFont="1" applyFill="1" applyAlignment="1" applyProtection="1">
      <alignment vertical="center"/>
      <protection hidden="1"/>
    </xf>
    <xf numFmtId="0" fontId="18" fillId="3" borderId="0" xfId="4" applyFill="1"/>
    <xf numFmtId="1" fontId="18" fillId="2" borderId="0" xfId="4" applyNumberFormat="1" applyFill="1" applyProtection="1">
      <protection hidden="1"/>
    </xf>
    <xf numFmtId="0" fontId="2" fillId="2" borderId="5" xfId="4" applyFont="1" applyFill="1" applyBorder="1" applyAlignment="1" applyProtection="1">
      <alignment vertical="center"/>
      <protection hidden="1"/>
    </xf>
    <xf numFmtId="0" fontId="2" fillId="2" borderId="5" xfId="4" applyFont="1" applyFill="1" applyBorder="1" applyAlignment="1" applyProtection="1">
      <alignment horizontal="left" vertical="center"/>
      <protection hidden="1"/>
    </xf>
    <xf numFmtId="0" fontId="2" fillId="2" borderId="0" xfId="4" applyFont="1" applyFill="1" applyAlignment="1" applyProtection="1">
      <alignment horizontal="left" vertical="center"/>
      <protection hidden="1"/>
    </xf>
    <xf numFmtId="0" fontId="18" fillId="2" borderId="0" xfId="4" applyFill="1" applyAlignment="1" applyProtection="1">
      <alignment vertical="center"/>
      <protection hidden="1"/>
    </xf>
    <xf numFmtId="0" fontId="18" fillId="2" borderId="5" xfId="4" applyFill="1" applyBorder="1" applyAlignment="1" applyProtection="1">
      <alignment vertical="center"/>
      <protection hidden="1"/>
    </xf>
    <xf numFmtId="0" fontId="18" fillId="0" borderId="0" xfId="4" applyAlignment="1" applyProtection="1">
      <alignment horizontal="center"/>
      <protection hidden="1"/>
    </xf>
    <xf numFmtId="0" fontId="18" fillId="2" borderId="6" xfId="4" applyFill="1" applyBorder="1" applyAlignment="1" applyProtection="1">
      <alignment vertical="center"/>
      <protection hidden="1"/>
    </xf>
    <xf numFmtId="0" fontId="18" fillId="2" borderId="7" xfId="4" applyFill="1" applyBorder="1" applyAlignment="1" applyProtection="1">
      <alignment horizontal="center" vertical="center"/>
      <protection hidden="1"/>
    </xf>
    <xf numFmtId="0" fontId="2" fillId="2" borderId="7" xfId="4" applyFont="1" applyFill="1" applyBorder="1" applyAlignment="1" applyProtection="1">
      <alignment horizontal="left" vertical="center"/>
      <protection hidden="1"/>
    </xf>
    <xf numFmtId="0" fontId="18" fillId="2" borderId="7" xfId="4" applyFill="1" applyBorder="1" applyAlignment="1" applyProtection="1">
      <alignment vertical="center"/>
      <protection hidden="1"/>
    </xf>
    <xf numFmtId="0" fontId="18" fillId="3" borderId="7" xfId="4" applyFill="1" applyBorder="1"/>
    <xf numFmtId="1" fontId="18" fillId="2" borderId="7" xfId="4" applyNumberFormat="1" applyFill="1" applyBorder="1" applyProtection="1">
      <protection hidden="1"/>
    </xf>
    <xf numFmtId="0" fontId="18" fillId="2" borderId="8" xfId="4" applyFill="1" applyBorder="1" applyAlignment="1" applyProtection="1">
      <alignment vertical="center"/>
      <protection hidden="1"/>
    </xf>
    <xf numFmtId="0" fontId="18" fillId="0" borderId="2" xfId="4" applyBorder="1" applyAlignment="1" applyProtection="1">
      <alignment horizontal="center"/>
      <protection hidden="1"/>
    </xf>
    <xf numFmtId="0" fontId="18" fillId="0" borderId="0" xfId="4" applyAlignment="1" applyProtection="1">
      <alignment horizontal="right"/>
      <protection hidden="1"/>
    </xf>
    <xf numFmtId="0" fontId="18" fillId="0" borderId="2" xfId="4" applyBorder="1"/>
    <xf numFmtId="1" fontId="18" fillId="0" borderId="0" xfId="4" applyNumberFormat="1" applyProtection="1">
      <protection hidden="1"/>
    </xf>
    <xf numFmtId="0" fontId="18" fillId="0" borderId="9" xfId="4" applyBorder="1" applyAlignment="1" applyProtection="1">
      <alignment horizontal="center"/>
      <protection hidden="1"/>
    </xf>
    <xf numFmtId="0" fontId="19" fillId="4" borderId="10" xfId="4" applyFont="1" applyFill="1" applyBorder="1" applyAlignment="1" applyProtection="1">
      <alignment horizontal="center" vertical="center" wrapText="1"/>
      <protection hidden="1"/>
    </xf>
    <xf numFmtId="0" fontId="18" fillId="4" borderId="9" xfId="4" applyFill="1" applyBorder="1" applyAlignment="1" applyProtection="1">
      <alignment horizontal="left" vertical="center"/>
      <protection hidden="1"/>
    </xf>
    <xf numFmtId="0" fontId="18" fillId="4" borderId="9" xfId="4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>
      <alignment horizontal="center" vertical="center"/>
    </xf>
    <xf numFmtId="1" fontId="18" fillId="4" borderId="9" xfId="4" applyNumberFormat="1" applyFill="1" applyBorder="1" applyAlignment="1" applyProtection="1">
      <alignment horizontal="center" vertical="center"/>
      <protection hidden="1"/>
    </xf>
    <xf numFmtId="0" fontId="1" fillId="4" borderId="11" xfId="4" applyFont="1" applyFill="1" applyBorder="1" applyAlignment="1" applyProtection="1">
      <alignment horizontal="center" vertical="center" wrapText="1"/>
      <protection hidden="1"/>
    </xf>
    <xf numFmtId="0" fontId="18" fillId="0" borderId="4" xfId="4" applyBorder="1" applyAlignment="1" applyProtection="1">
      <alignment horizontal="center" vertical="center" wrapText="1"/>
      <protection hidden="1"/>
    </xf>
    <xf numFmtId="0" fontId="18" fillId="2" borderId="12" xfId="4" applyFill="1" applyBorder="1" applyAlignment="1" applyProtection="1">
      <alignment horizontal="center"/>
      <protection hidden="1"/>
    </xf>
    <xf numFmtId="0" fontId="2" fillId="2" borderId="13" xfId="4" applyFont="1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horizontal="center" shrinkToFit="1"/>
      <protection hidden="1"/>
    </xf>
    <xf numFmtId="0" fontId="2" fillId="2" borderId="13" xfId="4" applyFont="1" applyFill="1" applyBorder="1" applyAlignment="1" applyProtection="1">
      <alignment horizontal="center" vertical="center" shrinkToFit="1"/>
      <protection hidden="1"/>
    </xf>
    <xf numFmtId="1" fontId="18" fillId="2" borderId="13" xfId="4" applyNumberFormat="1" applyFill="1" applyBorder="1" applyAlignment="1" applyProtection="1">
      <alignment horizontal="right" shrinkToFit="1"/>
      <protection hidden="1"/>
    </xf>
    <xf numFmtId="0" fontId="2" fillId="2" borderId="14" xfId="4" applyFont="1" applyFill="1" applyBorder="1" applyAlignment="1" applyProtection="1">
      <alignment horizontal="center" shrinkToFit="1"/>
      <protection hidden="1"/>
    </xf>
    <xf numFmtId="0" fontId="2" fillId="2" borderId="3" xfId="4" applyFont="1" applyFill="1" applyBorder="1" applyAlignment="1" applyProtection="1">
      <alignment horizontal="center" shrinkToFit="1"/>
      <protection hidden="1"/>
    </xf>
    <xf numFmtId="0" fontId="18" fillId="0" borderId="4" xfId="4" applyBorder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0" fontId="18" fillId="2" borderId="15" xfId="4" applyFill="1" applyBorder="1" applyAlignment="1" applyProtection="1">
      <alignment horizontal="center"/>
      <protection hidden="1"/>
    </xf>
    <xf numFmtId="0" fontId="2" fillId="2" borderId="16" xfId="4" applyFont="1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horizontal="center" shrinkToFit="1"/>
      <protection hidden="1"/>
    </xf>
    <xf numFmtId="0" fontId="2" fillId="2" borderId="16" xfId="4" applyFont="1" applyFill="1" applyBorder="1" applyAlignment="1" applyProtection="1">
      <alignment horizontal="center" vertical="center" shrinkToFit="1"/>
      <protection hidden="1"/>
    </xf>
    <xf numFmtId="1" fontId="18" fillId="2" borderId="16" xfId="4" applyNumberFormat="1" applyFill="1" applyBorder="1" applyAlignment="1" applyProtection="1">
      <alignment horizontal="right" shrinkToFit="1"/>
      <protection hidden="1"/>
    </xf>
    <xf numFmtId="0" fontId="2" fillId="2" borderId="17" xfId="4" applyFont="1" applyFill="1" applyBorder="1" applyAlignment="1" applyProtection="1">
      <alignment horizontal="center" shrinkToFit="1"/>
      <protection hidden="1"/>
    </xf>
    <xf numFmtId="0" fontId="2" fillId="2" borderId="5" xfId="4" applyFont="1" applyFill="1" applyBorder="1" applyAlignment="1" applyProtection="1">
      <alignment horizontal="center" shrinkToFit="1"/>
      <protection hidden="1"/>
    </xf>
    <xf numFmtId="0" fontId="18" fillId="2" borderId="18" xfId="4" applyFill="1" applyBorder="1" applyAlignment="1" applyProtection="1">
      <alignment horizontal="center"/>
      <protection hidden="1"/>
    </xf>
    <xf numFmtId="0" fontId="2" fillId="2" borderId="19" xfId="4" applyFont="1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horizontal="center" shrinkToFit="1"/>
      <protection hidden="1"/>
    </xf>
    <xf numFmtId="0" fontId="2" fillId="2" borderId="19" xfId="4" applyFont="1" applyFill="1" applyBorder="1" applyAlignment="1" applyProtection="1">
      <alignment horizontal="center" vertical="center" shrinkToFit="1"/>
      <protection hidden="1"/>
    </xf>
    <xf numFmtId="1" fontId="18" fillId="2" borderId="19" xfId="4" applyNumberFormat="1" applyFill="1" applyBorder="1" applyAlignment="1" applyProtection="1">
      <alignment horizontal="right" shrinkToFit="1"/>
      <protection hidden="1"/>
    </xf>
    <xf numFmtId="0" fontId="2" fillId="2" borderId="20" xfId="4" applyFont="1" applyFill="1" applyBorder="1" applyAlignment="1" applyProtection="1">
      <alignment horizontal="center" shrinkToFit="1"/>
      <protection hidden="1"/>
    </xf>
    <xf numFmtId="0" fontId="18" fillId="0" borderId="0" xfId="4" applyAlignment="1" applyProtection="1">
      <alignment shrinkToFit="1"/>
      <protection hidden="1"/>
    </xf>
    <xf numFmtId="0" fontId="18" fillId="0" borderId="0" xfId="4"/>
    <xf numFmtId="1" fontId="18" fillId="0" borderId="0" xfId="4" applyNumberFormat="1" applyAlignment="1" applyProtection="1">
      <alignment horizontal="center"/>
      <protection hidden="1"/>
    </xf>
    <xf numFmtId="0" fontId="1" fillId="2" borderId="1" xfId="4" applyFont="1" applyFill="1" applyBorder="1" applyAlignment="1" applyProtection="1">
      <alignment vertical="center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0" fontId="1" fillId="2" borderId="2" xfId="4" applyFont="1" applyFill="1" applyBorder="1" applyAlignment="1" applyProtection="1">
      <alignment vertic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1" fillId="2" borderId="0" xfId="4" applyFont="1" applyFill="1" applyAlignment="1" applyProtection="1">
      <alignment horizontal="center" vertical="center"/>
      <protection hidden="1"/>
    </xf>
    <xf numFmtId="0" fontId="1" fillId="2" borderId="0" xfId="4" applyFont="1" applyFill="1" applyAlignment="1" applyProtection="1">
      <alignment vertical="center"/>
      <protection hidden="1"/>
    </xf>
    <xf numFmtId="0" fontId="1" fillId="2" borderId="5" xfId="4" applyFont="1" applyFill="1" applyBorder="1" applyAlignment="1" applyProtection="1">
      <alignment vertical="center"/>
      <protection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1" fillId="2" borderId="7" xfId="4" applyFont="1" applyFill="1" applyBorder="1" applyAlignment="1" applyProtection="1">
      <alignment vertical="center"/>
      <protection hidden="1"/>
    </xf>
    <xf numFmtId="0" fontId="1" fillId="2" borderId="8" xfId="4" applyFont="1" applyFill="1" applyBorder="1" applyAlignment="1" applyProtection="1">
      <alignment vertical="center"/>
      <protection hidden="1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 applyProtection="1">
      <alignment horizontal="left" vertical="center"/>
      <protection hidden="1"/>
    </xf>
    <xf numFmtId="0" fontId="1" fillId="4" borderId="9" xfId="4" applyFont="1" applyFill="1" applyBorder="1" applyAlignment="1" applyProtection="1">
      <alignment horizontal="center" vertical="center" wrapText="1"/>
      <protection hidden="1"/>
    </xf>
    <xf numFmtId="1" fontId="1" fillId="4" borderId="9" xfId="4" applyNumberFormat="1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 applyProtection="1">
      <alignment horizontal="center" vertical="center" wrapText="1"/>
      <protection hidden="1"/>
    </xf>
    <xf numFmtId="0" fontId="1" fillId="2" borderId="13" xfId="4" applyFont="1" applyFill="1" applyBorder="1" applyAlignment="1" applyProtection="1">
      <alignment shrinkToFit="1"/>
      <protection hidden="1"/>
    </xf>
    <xf numFmtId="0" fontId="1" fillId="2" borderId="13" xfId="4" applyFont="1" applyFill="1" applyBorder="1" applyAlignment="1" applyProtection="1">
      <alignment horizontal="center" shrinkToFit="1"/>
      <protection hidden="1"/>
    </xf>
    <xf numFmtId="1" fontId="1" fillId="2" borderId="13" xfId="4" applyNumberFormat="1" applyFont="1" applyFill="1" applyBorder="1" applyAlignment="1" applyProtection="1">
      <alignment horizontal="right" shrinkToFit="1"/>
      <protection hidden="1"/>
    </xf>
    <xf numFmtId="0" fontId="1" fillId="0" borderId="4" xfId="4" applyFont="1" applyBorder="1" applyAlignment="1" applyProtection="1">
      <alignment horizontal="center"/>
      <protection hidden="1"/>
    </xf>
    <xf numFmtId="0" fontId="1" fillId="2" borderId="16" xfId="4" applyFont="1" applyFill="1" applyBorder="1" applyAlignment="1" applyProtection="1">
      <alignment shrinkToFit="1"/>
      <protection hidden="1"/>
    </xf>
    <xf numFmtId="0" fontId="1" fillId="2" borderId="16" xfId="4" applyFont="1" applyFill="1" applyBorder="1" applyAlignment="1" applyProtection="1">
      <alignment horizontal="center" shrinkToFit="1"/>
      <protection hidden="1"/>
    </xf>
    <xf numFmtId="1" fontId="1" fillId="2" borderId="16" xfId="4" applyNumberFormat="1" applyFont="1" applyFill="1" applyBorder="1" applyAlignment="1" applyProtection="1">
      <alignment horizontal="right" shrinkToFit="1"/>
      <protection hidden="1"/>
    </xf>
    <xf numFmtId="0" fontId="1" fillId="2" borderId="19" xfId="4" applyFont="1" applyFill="1" applyBorder="1" applyAlignment="1" applyProtection="1">
      <alignment shrinkToFit="1"/>
      <protection hidden="1"/>
    </xf>
    <xf numFmtId="0" fontId="1" fillId="2" borderId="19" xfId="4" applyFont="1" applyFill="1" applyBorder="1" applyAlignment="1" applyProtection="1">
      <alignment horizontal="center" shrinkToFit="1"/>
      <protection hidden="1"/>
    </xf>
    <xf numFmtId="1" fontId="1" fillId="2" borderId="19" xfId="4" applyNumberFormat="1" applyFont="1" applyFill="1" applyBorder="1" applyAlignment="1" applyProtection="1">
      <alignment horizontal="right" shrinkToFit="1"/>
      <protection hidden="1"/>
    </xf>
    <xf numFmtId="0" fontId="1" fillId="0" borderId="0" xfId="4" applyFont="1" applyAlignment="1" applyProtection="1">
      <alignment shrinkToFit="1"/>
      <protection hidden="1"/>
    </xf>
    <xf numFmtId="0" fontId="1" fillId="0" borderId="0" xfId="4" applyFont="1" applyAlignment="1" applyProtection="1">
      <alignment horizontal="center"/>
      <protection hidden="1"/>
    </xf>
    <xf numFmtId="1" fontId="1" fillId="0" borderId="0" xfId="4" applyNumberFormat="1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right"/>
      <protection hidden="1"/>
    </xf>
    <xf numFmtId="0" fontId="2" fillId="2" borderId="52" xfId="0" applyFont="1" applyFill="1" applyBorder="1" applyAlignment="1" applyProtection="1">
      <alignment shrinkToFit="1"/>
      <protection hidden="1"/>
    </xf>
    <xf numFmtId="0" fontId="1" fillId="2" borderId="52" xfId="0" applyFont="1" applyFill="1" applyBorder="1" applyAlignment="1" applyProtection="1">
      <alignment shrinkToFit="1"/>
      <protection hidden="1"/>
    </xf>
    <xf numFmtId="0" fontId="9" fillId="0" borderId="53" xfId="0" applyFont="1" applyBorder="1" applyAlignment="1" applyProtection="1">
      <alignment horizontal="center" vertical="center" shrinkToFit="1"/>
      <protection hidden="1"/>
    </xf>
    <xf numFmtId="3" fontId="8" fillId="0" borderId="54" xfId="0" applyNumberFormat="1" applyFont="1" applyBorder="1" applyAlignment="1" applyProtection="1">
      <alignment horizontal="right" vertical="center" shrinkToFit="1"/>
      <protection hidden="1"/>
    </xf>
    <xf numFmtId="0" fontId="9" fillId="0" borderId="55" xfId="0" applyFont="1" applyBorder="1" applyAlignment="1" applyProtection="1">
      <alignment horizontal="center" vertical="center" shrinkToFit="1"/>
      <protection hidden="1"/>
    </xf>
    <xf numFmtId="3" fontId="8" fillId="0" borderId="56" xfId="0" applyNumberFormat="1" applyFont="1" applyBorder="1" applyAlignment="1" applyProtection="1">
      <alignment horizontal="right" vertical="center" shrinkToFit="1"/>
      <protection hidden="1"/>
    </xf>
    <xf numFmtId="0" fontId="2" fillId="2" borderId="58" xfId="0" applyFont="1" applyFill="1" applyBorder="1" applyAlignment="1" applyProtection="1">
      <alignment shrinkToFit="1"/>
      <protection hidden="1"/>
    </xf>
    <xf numFmtId="0" fontId="1" fillId="2" borderId="58" xfId="0" applyFont="1" applyFill="1" applyBorder="1" applyAlignment="1" applyProtection="1">
      <alignment shrinkToFit="1"/>
      <protection hidden="1"/>
    </xf>
    <xf numFmtId="0" fontId="9" fillId="0" borderId="59" xfId="0" applyFont="1" applyBorder="1" applyAlignment="1" applyProtection="1">
      <alignment horizontal="center" vertical="center" shrinkToFit="1"/>
      <protection hidden="1"/>
    </xf>
    <xf numFmtId="3" fontId="8" fillId="0" borderId="60" xfId="0" applyNumberFormat="1" applyFont="1" applyBorder="1" applyAlignment="1" applyProtection="1">
      <alignment horizontal="right" vertical="center" shrinkToFit="1"/>
      <protection hidden="1"/>
    </xf>
    <xf numFmtId="0" fontId="9" fillId="0" borderId="61" xfId="0" applyFont="1" applyBorder="1" applyAlignment="1" applyProtection="1">
      <alignment horizontal="center" vertical="center" shrinkToFit="1"/>
      <protection hidden="1"/>
    </xf>
    <xf numFmtId="3" fontId="8" fillId="0" borderId="62" xfId="0" applyNumberFormat="1" applyFont="1" applyBorder="1" applyAlignment="1" applyProtection="1">
      <alignment horizontal="right" vertical="center" shrinkToFit="1"/>
      <protection hidden="1"/>
    </xf>
    <xf numFmtId="0" fontId="8" fillId="0" borderId="58" xfId="0" applyFont="1" applyBorder="1" applyAlignment="1" applyProtection="1">
      <alignment horizontal="left" vertical="center" shrinkToFit="1"/>
      <protection hidden="1"/>
    </xf>
    <xf numFmtId="0" fontId="9" fillId="2" borderId="52" xfId="1" applyFont="1" applyFill="1" applyBorder="1" applyAlignment="1" applyProtection="1">
      <alignment shrinkToFit="1"/>
      <protection hidden="1"/>
    </xf>
    <xf numFmtId="0" fontId="8" fillId="2" borderId="52" xfId="1" applyFont="1" applyFill="1" applyBorder="1" applyAlignment="1" applyProtection="1">
      <alignment shrinkToFit="1"/>
      <protection hidden="1"/>
    </xf>
    <xf numFmtId="0" fontId="9" fillId="2" borderId="53" xfId="1" applyFont="1" applyFill="1" applyBorder="1" applyAlignment="1" applyProtection="1">
      <alignment horizontal="center" shrinkToFit="1"/>
      <protection hidden="1"/>
    </xf>
    <xf numFmtId="1" fontId="8" fillId="2" borderId="54" xfId="1" applyNumberFormat="1" applyFont="1" applyFill="1" applyBorder="1" applyAlignment="1" applyProtection="1">
      <alignment horizontal="right" shrinkToFit="1"/>
      <protection hidden="1"/>
    </xf>
    <xf numFmtId="0" fontId="9" fillId="0" borderId="57" xfId="1" applyFont="1" applyBorder="1" applyAlignment="1" applyProtection="1">
      <alignment horizontal="center" vertical="center" shrinkToFit="1"/>
      <protection hidden="1"/>
    </xf>
    <xf numFmtId="0" fontId="9" fillId="2" borderId="58" xfId="1" applyFont="1" applyFill="1" applyBorder="1" applyAlignment="1" applyProtection="1">
      <alignment shrinkToFit="1"/>
      <protection hidden="1"/>
    </xf>
    <xf numFmtId="0" fontId="8" fillId="2" borderId="58" xfId="1" applyFont="1" applyFill="1" applyBorder="1" applyAlignment="1" applyProtection="1">
      <alignment shrinkToFit="1"/>
      <protection hidden="1"/>
    </xf>
    <xf numFmtId="0" fontId="9" fillId="2" borderId="59" xfId="1" applyFont="1" applyFill="1" applyBorder="1" applyAlignment="1" applyProtection="1">
      <alignment horizontal="center" shrinkToFit="1"/>
      <protection hidden="1"/>
    </xf>
    <xf numFmtId="1" fontId="8" fillId="2" borderId="60" xfId="1" applyNumberFormat="1" applyFont="1" applyFill="1" applyBorder="1" applyAlignment="1" applyProtection="1">
      <alignment horizontal="right" shrinkToFit="1"/>
      <protection hidden="1"/>
    </xf>
    <xf numFmtId="0" fontId="9" fillId="2" borderId="52" xfId="0" applyFont="1" applyFill="1" applyBorder="1" applyAlignment="1" applyProtection="1">
      <alignment shrinkToFit="1"/>
      <protection hidden="1"/>
    </xf>
    <xf numFmtId="0" fontId="8" fillId="2" borderId="52" xfId="0" applyFont="1" applyFill="1" applyBorder="1" applyAlignment="1" applyProtection="1">
      <alignment shrinkToFit="1"/>
      <protection hidden="1"/>
    </xf>
    <xf numFmtId="0" fontId="9" fillId="2" borderId="53" xfId="0" applyFont="1" applyFill="1" applyBorder="1" applyAlignment="1" applyProtection="1">
      <alignment horizontal="center" shrinkToFit="1"/>
      <protection hidden="1"/>
    </xf>
    <xf numFmtId="1" fontId="8" fillId="2" borderId="54" xfId="0" applyNumberFormat="1" applyFont="1" applyFill="1" applyBorder="1" applyAlignment="1" applyProtection="1">
      <alignment horizontal="right" shrinkToFit="1"/>
      <protection hidden="1"/>
    </xf>
    <xf numFmtId="0" fontId="9" fillId="2" borderId="58" xfId="0" applyFont="1" applyFill="1" applyBorder="1" applyAlignment="1" applyProtection="1">
      <alignment shrinkToFit="1"/>
      <protection hidden="1"/>
    </xf>
    <xf numFmtId="0" fontId="8" fillId="2" borderId="58" xfId="0" applyFont="1" applyFill="1" applyBorder="1" applyAlignment="1" applyProtection="1">
      <alignment shrinkToFit="1"/>
      <protection hidden="1"/>
    </xf>
    <xf numFmtId="0" fontId="9" fillId="2" borderId="59" xfId="0" applyFont="1" applyFill="1" applyBorder="1" applyAlignment="1" applyProtection="1">
      <alignment horizontal="center" shrinkToFit="1"/>
      <protection hidden="1"/>
    </xf>
    <xf numFmtId="1" fontId="8" fillId="2" borderId="60" xfId="0" applyNumberFormat="1" applyFont="1" applyFill="1" applyBorder="1" applyAlignment="1" applyProtection="1">
      <alignment horizontal="right" shrinkToFit="1"/>
      <protection hidden="1"/>
    </xf>
    <xf numFmtId="0" fontId="9" fillId="2" borderId="63" xfId="0" applyFont="1" applyFill="1" applyBorder="1" applyAlignment="1" applyProtection="1">
      <alignment shrinkToFit="1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18" fillId="2" borderId="52" xfId="0" applyFont="1" applyFill="1" applyBorder="1" applyAlignment="1" applyProtection="1">
      <alignment shrinkToFit="1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18" fillId="2" borderId="58" xfId="0" applyFont="1" applyFill="1" applyBorder="1" applyAlignment="1" applyProtection="1">
      <alignment shrinkToFit="1"/>
      <protection hidden="1"/>
    </xf>
    <xf numFmtId="0" fontId="2" fillId="0" borderId="58" xfId="0" applyFont="1" applyBorder="1" applyAlignment="1" applyProtection="1">
      <alignment horizontal="left" vertical="center" shrinkToFit="1"/>
      <protection hidden="1"/>
    </xf>
    <xf numFmtId="0" fontId="2" fillId="2" borderId="63" xfId="0" applyFont="1" applyFill="1" applyBorder="1" applyAlignment="1" applyProtection="1">
      <alignment shrinkToFit="1"/>
      <protection hidden="1"/>
    </xf>
    <xf numFmtId="0" fontId="22" fillId="0" borderId="58" xfId="0" applyFont="1" applyBorder="1" applyAlignment="1" applyProtection="1">
      <alignment horizontal="left" vertical="center" shrinkToFit="1"/>
      <protection hidden="1"/>
    </xf>
    <xf numFmtId="3" fontId="22" fillId="0" borderId="60" xfId="0" applyNumberFormat="1" applyFont="1" applyBorder="1" applyAlignment="1" applyProtection="1">
      <alignment horizontal="right" vertical="center" shrinkToFit="1"/>
      <protection hidden="1"/>
    </xf>
    <xf numFmtId="3" fontId="22" fillId="0" borderId="62" xfId="0" applyNumberFormat="1" applyFont="1" applyBorder="1" applyAlignment="1" applyProtection="1">
      <alignment horizontal="right" vertical="center" shrinkToFit="1"/>
      <protection hidden="1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  <xf numFmtId="0" fontId="3" fillId="5" borderId="31" xfId="1" applyFont="1" applyFill="1" applyBorder="1" applyAlignment="1" applyProtection="1">
      <alignment horizontal="center" vertical="center" wrapText="1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locked="0"/>
    </xf>
    <xf numFmtId="0" fontId="3" fillId="5" borderId="33" xfId="1" applyFont="1" applyFill="1" applyBorder="1" applyAlignment="1" applyProtection="1">
      <alignment horizontal="center" vertical="center" wrapText="1"/>
      <protection locked="0"/>
    </xf>
    <xf numFmtId="0" fontId="3" fillId="5" borderId="34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11" fillId="5" borderId="22" xfId="1" applyFont="1" applyFill="1" applyBorder="1" applyAlignment="1">
      <alignment horizontal="center" wrapText="1"/>
    </xf>
    <xf numFmtId="0" fontId="11" fillId="5" borderId="29" xfId="1" applyFont="1" applyFill="1" applyBorder="1" applyAlignment="1">
      <alignment horizontal="center" wrapText="1"/>
    </xf>
    <xf numFmtId="0" fontId="9" fillId="5" borderId="23" xfId="1" applyFont="1" applyFill="1" applyBorder="1" applyAlignment="1">
      <alignment horizontal="center" wrapText="1"/>
    </xf>
    <xf numFmtId="0" fontId="9" fillId="5" borderId="30" xfId="1" applyFont="1" applyFill="1" applyBorder="1" applyAlignment="1">
      <alignment horizontal="center" wrapText="1"/>
    </xf>
    <xf numFmtId="0" fontId="9" fillId="5" borderId="22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/>
    </xf>
  </cellXfs>
  <cellStyles count="5">
    <cellStyle name="Normalno" xfId="0" builtinId="0"/>
    <cellStyle name="Normalno 2" xfId="1" xr:uid="{E905EBEE-E9F0-40FD-A310-DCD5CC97BCE6}"/>
    <cellStyle name="Normalno 3" xfId="2" xr:uid="{4A1C3A3E-2243-4D09-BC0B-9518FBE784F8}"/>
    <cellStyle name="Normalno 4" xfId="3" xr:uid="{8BF958DD-A19D-4C5F-A884-C011ABC811C3}"/>
    <cellStyle name="Normalno 5" xfId="4" xr:uid="{DA0DDC92-E68F-46BC-BD00-83E7722D581D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0</xdr:row>
      <xdr:rowOff>99060</xdr:rowOff>
    </xdr:from>
    <xdr:to>
      <xdr:col>6</xdr:col>
      <xdr:colOff>449580</xdr:colOff>
      <xdr:row>5</xdr:row>
      <xdr:rowOff>91440</xdr:rowOff>
    </xdr:to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299C0D5-3483-4217-987E-A9CA81F4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1DB5DDB3-6C47-4D77-8F1E-17A7FC964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2]!pojedinačn0">
      <xdr:nvPicPr>
        <xdr:cNvPr id="2" name="Picture 1">
          <a:extLst>
            <a:ext uri="{FF2B5EF4-FFF2-40B4-BE49-F238E27FC236}">
              <a16:creationId xmlns:a16="http://schemas.microsoft.com/office/drawing/2014/main" id="{70FEC675-EC8E-4979-86B8-7111B8EE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2]!sortpoprezimenu">
      <xdr:nvPicPr>
        <xdr:cNvPr id="3" name="Picture 1">
          <a:extLst>
            <a:ext uri="{FF2B5EF4-FFF2-40B4-BE49-F238E27FC236}">
              <a16:creationId xmlns:a16="http://schemas.microsoft.com/office/drawing/2014/main" id="{C28C4C21-7BFA-4A97-A99A-D2EF7717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EEB48C-BA9A-4C53-BB85-8DC381DD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57DBAFDB-ED90-4EE6-9A43-075ABE93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5994E9E-41C7-4C5C-9287-E8F26802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6]!pojedinačn0">
      <xdr:nvPicPr>
        <xdr:cNvPr id="2" name="Picture 1">
          <a:extLst>
            <a:ext uri="{FF2B5EF4-FFF2-40B4-BE49-F238E27FC236}">
              <a16:creationId xmlns:a16="http://schemas.microsoft.com/office/drawing/2014/main" id="{765B55A5-AC56-4B7A-B27D-A9D61437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6]!sortpoprezimenu">
      <xdr:nvPicPr>
        <xdr:cNvPr id="3" name="Picture 1">
          <a:extLst>
            <a:ext uri="{FF2B5EF4-FFF2-40B4-BE49-F238E27FC236}">
              <a16:creationId xmlns:a16="http://schemas.microsoft.com/office/drawing/2014/main" id="{2D10CD21-AEF0-49F0-BFF7-BAA87C69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32AEFD7-6A1F-4564-826E-0081BFF6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4DB9926-B528-4B8A-B238-165AE304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4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4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670BE8E-73C5-4F42-A47A-7F0A86FE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73C4783-7C1E-44D3-9B65-9BA2F3E0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8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8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152400</xdr:rowOff>
    </xdr:from>
    <xdr:to>
      <xdr:col>7</xdr:col>
      <xdr:colOff>447675</xdr:colOff>
      <xdr:row>5</xdr:row>
      <xdr:rowOff>142875</xdr:rowOff>
    </xdr:to>
    <xdr:pic macro="[9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C17A6A14-F027-4FAA-A509-2C4CB44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2.%20kolo\2%20kolo%20Kadeti.xls" TargetMode="External"/><Relationship Id="rId1" Type="http://schemas.openxmlformats.org/officeDocument/2006/relationships/externalLinkPath" Target="Kadeti/2.%20kolo/2%20kolo%20Kadeti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3.%20kolo\3%20kolo%20Kadeti.xls" TargetMode="External"/><Relationship Id="rId1" Type="http://schemas.openxmlformats.org/officeDocument/2006/relationships/externalLinkPath" Target="Kadeti/3.%20kolo/3%20kolo%20Kadet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2.%20kolo\2%20Kolo%20Juniori.xlsm" TargetMode="External"/><Relationship Id="rId1" Type="http://schemas.openxmlformats.org/officeDocument/2006/relationships/externalLinkPath" Target="Juniori/2.%20kolo/2%20Kolo%20Juniori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3.%20kolo\3.%20Kolo%20Juniori%20Palovec%2021.06..xlsm" TargetMode="External"/><Relationship Id="rId1" Type="http://schemas.openxmlformats.org/officeDocument/2006/relationships/externalLinkPath" Target="Juniori/3.%20kolo/3.%20Kolo%20Juniori%20Palovec%2021.06.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STARA MURA ŽABNIK</v>
          </cell>
        </row>
        <row r="5">
          <cell r="H5" t="str">
            <v>ŽABNIK, 14.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ČIKOV, S. MARTIN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Hertelendi Matej</v>
          </cell>
          <cell r="C6" t="str">
            <v>Som Kotoriba</v>
          </cell>
          <cell r="D6">
            <v>1639</v>
          </cell>
          <cell r="E6">
            <v>9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Seansas Prelog</v>
          </cell>
          <cell r="D7">
            <v>1594</v>
          </cell>
          <cell r="E7">
            <v>10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Špiranac Jan</v>
          </cell>
          <cell r="C8" t="str">
            <v>Som Kotoriba</v>
          </cell>
          <cell r="D8">
            <v>1210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1074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978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Markan Ivan</v>
          </cell>
          <cell r="C11" t="str">
            <v>Som Kotoriba</v>
          </cell>
          <cell r="D11">
            <v>907</v>
          </cell>
          <cell r="E11">
            <v>8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Horvat Julija </v>
          </cell>
          <cell r="C12" t="str">
            <v>TSH Sensas Som.si Čakovec</v>
          </cell>
          <cell r="D12">
            <v>823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Mičić Vigo</v>
          </cell>
          <cell r="C13" t="str">
            <v>Klen Sveta Marija</v>
          </cell>
          <cell r="D13">
            <v>736</v>
          </cell>
          <cell r="E13">
            <v>7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Židov Erik</v>
          </cell>
          <cell r="C14" t="str">
            <v>Glavatica Futtura Seansas Prelog</v>
          </cell>
          <cell r="D14">
            <v>688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Ružić Vito</v>
          </cell>
          <cell r="C15" t="str">
            <v>Klen Sveta Marija</v>
          </cell>
          <cell r="D15">
            <v>566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490</v>
          </cell>
          <cell r="E16">
            <v>11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Fundak Fran</v>
          </cell>
          <cell r="C17" t="str">
            <v>Klen Sveta Marija</v>
          </cell>
          <cell r="D17">
            <v>1567</v>
          </cell>
          <cell r="E17">
            <v>19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Lipić Vito</v>
          </cell>
          <cell r="C18" t="str">
            <v>Som Kotoriba</v>
          </cell>
          <cell r="D18">
            <v>1444</v>
          </cell>
          <cell r="E18">
            <v>21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Horvat Hana</v>
          </cell>
          <cell r="C19" t="str">
            <v>TSH Sensas Som.si Čakovec</v>
          </cell>
          <cell r="D19">
            <v>1309</v>
          </cell>
          <cell r="E19">
            <v>14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Gašpir Josip</v>
          </cell>
          <cell r="C20" t="str">
            <v>TSH Sensas Som.si Čakovec</v>
          </cell>
          <cell r="D20">
            <v>1293</v>
          </cell>
          <cell r="E20">
            <v>20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Naranđa Roko</v>
          </cell>
          <cell r="C21" t="str">
            <v>Glavatica Futtura Seansas</v>
          </cell>
          <cell r="D21">
            <v>1129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Naranđa Andrija</v>
          </cell>
          <cell r="C22" t="str">
            <v>Glavatica Futtura Seansas</v>
          </cell>
          <cell r="D22">
            <v>977</v>
          </cell>
          <cell r="E22">
            <v>12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Mikolaj Filip</v>
          </cell>
          <cell r="C23" t="str">
            <v>TSH Sensas Som.si Čakovec</v>
          </cell>
          <cell r="D23">
            <v>829</v>
          </cell>
          <cell r="E23">
            <v>18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Sanjković Silvio</v>
          </cell>
          <cell r="C24" t="str">
            <v>TSH Sensas Som.si Čakovec</v>
          </cell>
          <cell r="D24">
            <v>373</v>
          </cell>
          <cell r="E24">
            <v>17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Židov Lovro</v>
          </cell>
          <cell r="C25" t="str">
            <v>Glavatica Futtura Seansas Prelog</v>
          </cell>
          <cell r="D25">
            <v>254</v>
          </cell>
          <cell r="E25">
            <v>15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 xml:space="preserve">Srnec Vilim </v>
          </cell>
          <cell r="C26" t="str">
            <v>ČAKOVEC Intreland</v>
          </cell>
          <cell r="D26">
            <v>103</v>
          </cell>
          <cell r="E26">
            <v>13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21.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2825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Kuzmić Nela</v>
          </cell>
          <cell r="C7" t="str">
            <v>Klen Sveta Marija</v>
          </cell>
          <cell r="D7">
            <v>1945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Košak Karlo</v>
          </cell>
          <cell r="C8" t="str">
            <v>Klen Sveta Marija</v>
          </cell>
          <cell r="D8">
            <v>1860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Markan Ivan</v>
          </cell>
          <cell r="C9" t="str">
            <v>Som Kotoriba</v>
          </cell>
          <cell r="D9">
            <v>1736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Naranđa Andrija</v>
          </cell>
          <cell r="C10" t="str">
            <v>Glavatica Futtura Seansas</v>
          </cell>
          <cell r="D10">
            <v>1622</v>
          </cell>
          <cell r="E10">
            <v>1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Špiranac Jan</v>
          </cell>
          <cell r="C11" t="str">
            <v>Som Kotoriba</v>
          </cell>
          <cell r="D11">
            <v>782</v>
          </cell>
          <cell r="E11">
            <v>2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Rumek Marija</v>
          </cell>
          <cell r="C12" t="str">
            <v>TSH Sensas Som.si Čakovec</v>
          </cell>
          <cell r="D12">
            <v>516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Židov Erik</v>
          </cell>
          <cell r="C13" t="str">
            <v>Glavatica Futtura Seansas Prelog</v>
          </cell>
          <cell r="D13">
            <v>505</v>
          </cell>
          <cell r="E13">
            <v>11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Naranđa Roko</v>
          </cell>
          <cell r="C14" t="str">
            <v>Glavatica Futtura Seansas</v>
          </cell>
          <cell r="D14">
            <v>489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Mihalac Rebeka</v>
          </cell>
          <cell r="C15" t="str">
            <v>Klen Sveta Marija</v>
          </cell>
          <cell r="D15">
            <v>446</v>
          </cell>
          <cell r="E15">
            <v>7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339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 xml:space="preserve">Srnec Vilim </v>
          </cell>
          <cell r="C17" t="str">
            <v>ČAKOVEC Intreland</v>
          </cell>
          <cell r="D17">
            <v>3854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Horvat Hana</v>
          </cell>
          <cell r="C18" t="str">
            <v>TSH Sensas Som.si Čakovec</v>
          </cell>
          <cell r="D18">
            <v>2725</v>
          </cell>
          <cell r="E18">
            <v>18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Vlah Abel</v>
          </cell>
          <cell r="C19" t="str">
            <v>Glavatica Futtura Seansas Prelog</v>
          </cell>
          <cell r="D19">
            <v>2709</v>
          </cell>
          <cell r="E19">
            <v>22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Mikolaj Filip</v>
          </cell>
          <cell r="C20" t="str">
            <v>TSH Sensas Som.si Čakovec</v>
          </cell>
          <cell r="D20">
            <v>2059</v>
          </cell>
          <cell r="E20">
            <v>14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Lipić Vito</v>
          </cell>
          <cell r="C21" t="str">
            <v>Som Kotoriba</v>
          </cell>
          <cell r="D21">
            <v>1840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Setnik Ivan</v>
          </cell>
          <cell r="C22" t="str">
            <v>Klen Sveta Marija</v>
          </cell>
          <cell r="D22">
            <v>1781</v>
          </cell>
          <cell r="E22">
            <v>19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Gašpir Josip</v>
          </cell>
          <cell r="C23" t="str">
            <v>TSH Sensas Som.si Čakovec</v>
          </cell>
          <cell r="D23">
            <v>1653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Židov Lovro</v>
          </cell>
          <cell r="C24" t="str">
            <v>Glavatica Futtura Seansas Prelog</v>
          </cell>
          <cell r="D24">
            <v>751</v>
          </cell>
          <cell r="E24">
            <v>20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 xml:space="preserve">Horvat Julija </v>
          </cell>
          <cell r="C25" t="str">
            <v>TSH Sensas Som.si Čakovec</v>
          </cell>
          <cell r="D25">
            <v>650</v>
          </cell>
          <cell r="E25">
            <v>12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Mičić Vigo</v>
          </cell>
          <cell r="C26" t="str">
            <v>Klen Sveta Marija</v>
          </cell>
          <cell r="D26">
            <v>548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Sanjković Silvio</v>
          </cell>
          <cell r="C27" t="str">
            <v>TSH Sensas Som.si Čakovec</v>
          </cell>
          <cell r="D27">
            <v>395</v>
          </cell>
          <cell r="E27">
            <v>17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 xml:space="preserve"> 2 Kolo Lige mladeži U18 SSRD MŽ</v>
          </cell>
        </row>
        <row r="4">
          <cell r="H4" t="str">
            <v>STARA MURA ŽABNIK</v>
          </cell>
        </row>
        <row r="5">
          <cell r="H5" t="str">
            <v>ŽABNIK 14.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ČIKOV S. MARTINA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Hederić Mihael</v>
          </cell>
          <cell r="C6" t="str">
            <v>Som Kotoriba</v>
          </cell>
          <cell r="D6">
            <v>1499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Rodek Lovro</v>
          </cell>
          <cell r="C7" t="str">
            <v>Som Kotoriba</v>
          </cell>
          <cell r="D7">
            <v>1306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Komorski Lana</v>
          </cell>
          <cell r="C8" t="str">
            <v>Klen Sveta Marija</v>
          </cell>
          <cell r="D8">
            <v>1246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Varga Gabrijel</v>
          </cell>
          <cell r="C9" t="str">
            <v>Klen Sveta Marija</v>
          </cell>
          <cell r="D9">
            <v>1118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Jug Leon</v>
          </cell>
          <cell r="C10" t="str">
            <v>TSH Sensas Som.si Čakovec</v>
          </cell>
          <cell r="D10">
            <v>953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Šipek Fran</v>
          </cell>
          <cell r="C11" t="str">
            <v>Klen Sveta Marija</v>
          </cell>
          <cell r="D11">
            <v>931</v>
          </cell>
          <cell r="E11">
            <v>7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Posavec Valentino</v>
          </cell>
          <cell r="C12" t="str">
            <v>Sunčanica Pribislavec</v>
          </cell>
          <cell r="D12">
            <v>496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Ana</v>
          </cell>
          <cell r="C13" t="str">
            <v>TSH Sensas Som.si Čakovec</v>
          </cell>
          <cell r="D13">
            <v>418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Jalšovec Gabrijel</v>
          </cell>
          <cell r="C14" t="str">
            <v>Glavatica Futtura Sensas Prelog</v>
          </cell>
          <cell r="D14">
            <v>2468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Horvat Nina</v>
          </cell>
          <cell r="C15" t="str">
            <v>Smuđ Goričan</v>
          </cell>
          <cell r="D15">
            <v>1457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1320</v>
          </cell>
          <cell r="E16">
            <v>14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Trajbar Lino</v>
          </cell>
          <cell r="C17" t="str">
            <v>Sunčanica Pribislavec</v>
          </cell>
          <cell r="D17">
            <v>1297</v>
          </cell>
          <cell r="E17">
            <v>10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Kralj Evica</v>
          </cell>
          <cell r="C18" t="str">
            <v>TSH Sensas Som.si Čakovec</v>
          </cell>
          <cell r="D18">
            <v>987</v>
          </cell>
          <cell r="E18">
            <v>12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Juričan Florijan</v>
          </cell>
          <cell r="C19" t="str">
            <v>Sunčanica Pribislavec</v>
          </cell>
          <cell r="D19">
            <v>802</v>
          </cell>
          <cell r="E19">
            <v>13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Bašnec Iva</v>
          </cell>
          <cell r="C20" t="str">
            <v>Smuđ Goričan</v>
          </cell>
          <cell r="D20">
            <v>774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Slaviček Dino</v>
          </cell>
          <cell r="C21" t="str">
            <v>Klen Sveta Marija</v>
          </cell>
          <cell r="D21">
            <v>439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. Kolo Juniori Palovec 21.06."/>
    </sheetNames>
    <definedNames>
      <definedName name="sortiranjesektorskogplasmana"/>
    </definedNames>
    <sheetDataSet>
      <sheetData sheetId="0">
        <row r="2">
          <cell r="H2" t="str">
            <v xml:space="preserve"> 3. Kolo Lige mladeži U18 SSRD MŽ</v>
          </cell>
        </row>
        <row r="4">
          <cell r="H4" t="str">
            <v>SRC Palovec</v>
          </cell>
        </row>
        <row r="5">
          <cell r="H5" t="str">
            <v>Palovec 21.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Rumek Ana</v>
          </cell>
          <cell r="C6" t="str">
            <v>TSH Sensas Som.si Čakovec</v>
          </cell>
          <cell r="D6">
            <v>13590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Šipek Fran</v>
          </cell>
          <cell r="C7" t="str">
            <v>Klen Sveta Marija</v>
          </cell>
          <cell r="D7">
            <v>11580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Rodek Lovro</v>
          </cell>
          <cell r="C8" t="str">
            <v>Som Kotoriba</v>
          </cell>
          <cell r="D8">
            <v>10740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Slaviček Dino</v>
          </cell>
          <cell r="C9" t="str">
            <v>Klen Sveta Marija</v>
          </cell>
          <cell r="D9">
            <v>10280</v>
          </cell>
          <cell r="E9">
            <v>7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Kralj Evica</v>
          </cell>
          <cell r="C10" t="str">
            <v>TSH Sensas Som.si Čakovec</v>
          </cell>
          <cell r="D10">
            <v>6815</v>
          </cell>
          <cell r="E10">
            <v>2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Potarić Lea</v>
          </cell>
          <cell r="C11" t="str">
            <v>Som Kotoriba</v>
          </cell>
          <cell r="D11">
            <v>6325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Hederić Mihael</v>
          </cell>
          <cell r="C12" t="str">
            <v>Som Kotoriba</v>
          </cell>
          <cell r="D12">
            <v>6240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5610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Komorski Lana</v>
          </cell>
          <cell r="C14" t="str">
            <v>Klen Sveta Marija</v>
          </cell>
          <cell r="D14">
            <v>3500</v>
          </cell>
          <cell r="E14">
            <v>5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Varga Gabrijel</v>
          </cell>
          <cell r="C15" t="str">
            <v>Klen Sveta Marija</v>
          </cell>
          <cell r="D15">
            <v>16160</v>
          </cell>
          <cell r="E15">
            <v>16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Jug Leon</v>
          </cell>
          <cell r="C16" t="str">
            <v>TSH Sensas Som.si Čakovec</v>
          </cell>
          <cell r="D16">
            <v>14650</v>
          </cell>
          <cell r="E16">
            <v>13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Bašnec Iva</v>
          </cell>
          <cell r="C17" t="str">
            <v>Smuđ Goričan</v>
          </cell>
          <cell r="D17">
            <v>10080</v>
          </cell>
          <cell r="E17">
            <v>15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Posavec Valentino</v>
          </cell>
          <cell r="C18" t="str">
            <v>Sunčanica Pribislavec</v>
          </cell>
          <cell r="D18">
            <v>9565</v>
          </cell>
          <cell r="E18">
            <v>10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Horvat Nina</v>
          </cell>
          <cell r="C19" t="str">
            <v>Smuđ Goričan</v>
          </cell>
          <cell r="D19">
            <v>5765</v>
          </cell>
          <cell r="E19">
            <v>18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Kranjec Lana</v>
          </cell>
          <cell r="C20" t="str">
            <v>Klen Sveta Marija</v>
          </cell>
          <cell r="D20">
            <v>5565</v>
          </cell>
          <cell r="E20">
            <v>11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5500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Kovač Patrik</v>
          </cell>
          <cell r="C22" t="str">
            <v>TSH Sensas Som.si Čakovec</v>
          </cell>
          <cell r="D22">
            <v>4765</v>
          </cell>
          <cell r="E22">
            <v>12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Jalšovec Gabrijel</v>
          </cell>
          <cell r="C23" t="str">
            <v>Glavatica Futtura Sensas Prelog</v>
          </cell>
          <cell r="D23">
            <v>3405</v>
          </cell>
          <cell r="E23">
            <v>17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3298-E5BE-425B-A9FF-45B6D1D1A75B}">
  <sheetPr codeName="Sheet20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K25" sqref="K2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1" x14ac:dyDescent="0.2">
      <c r="A1" s="263" t="s">
        <v>0</v>
      </c>
      <c r="B1" s="264"/>
      <c r="C1" s="265" t="str">
        <f>IF(ISNONTEXT('[10]Organizacija natjecanja'!$H$2)=TRUE,"",'[10]Organizacija natjecanja'!$H$2)</f>
        <v>2. KOLO LIGE MASTERA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IF(ISNONTEXT('[10]Organizacija natjecanja'!$H$5)=TRUE,"",'[10]Organizacija natjecanja'!$H$5)</f>
        <v>Novakovec 14.06.2025.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IF(ISNONTEXT('[10]Organizacija natjecanja'!$H$7)=TRUE,"",'[10]Organizacija natjecanja'!$H$7)</f>
        <v>SSRD MEĐIMURSKE ŽUPANIJE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IF(ISNONTEXT('[10]Organizacija natjecanja'!$H$13)=TRUE,"",'[10]Organizacija natjecanja'!$H$13)</f>
        <v>SRD Ostriž Novakovec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IF(ISNONTEXT('[10]Organizacija natjecanja'!$H$4)=TRUE,"",'[10]Organizacija natjecanja'!$H$4)</f>
        <v>Novakovec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IF(ISBLANK('[10]Organizacija natjecanja'!$H$9)=TRUE,"",'[10]Organizacija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IF(ISTEXT('[10]Sektorski plasman'!B6)=TRUE,'[10]Sektorski plasman'!B6,"")</f>
        <v>Perko Miljenko</v>
      </c>
      <c r="C10" s="304" t="str">
        <f>IF(ISTEXT('[10]Sektorski plasman'!C6)=TRUE,'[10]Sektorski plasman'!C6,"")</f>
        <v>TSH Sensas Som.si Čakovec</v>
      </c>
      <c r="D10" s="305">
        <f>IF(ISNUMBER('[10]Sektorski plasman'!E6)=TRUE,'[10]Sektorski plasman'!E6,"")</f>
        <v>10</v>
      </c>
      <c r="E10" s="306" t="str">
        <f>IF(ISTEXT('[10]Sektorski plasman'!F6)=TRUE,'[10]Sektorski plasman'!F6,"")</f>
        <v>A</v>
      </c>
      <c r="F10" s="307">
        <f>IF(ISNUMBER('[10]Sektorski plasman'!D6)=TRUE,'[10]Sektorski plasman'!D6,"")</f>
        <v>8250</v>
      </c>
      <c r="G10" s="308">
        <f>IF(ISNUMBER('[10]Sektorski plasman'!G6)=TRUE,'[10]Sektorski plasman'!G6,"")</f>
        <v>1</v>
      </c>
      <c r="H10" s="309">
        <f>IF(ISNUMBER('[10]Sektorski plasman'!H6)=TRUE,'[10]Sektorski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IF(ISTEXT('[10]Sektorski plasman'!B7)=TRUE,'[10]Sektorski plasman'!B7,"")</f>
        <v>Zrna Damir</v>
      </c>
      <c r="C11" s="314" t="str">
        <f>IF(ISTEXT('[10]Sektorski plasman'!C7)=TRUE,'[10]Sektorski plasman'!C7,"")</f>
        <v>Črnec Donji Hraščan</v>
      </c>
      <c r="D11" s="315">
        <f>IF(ISNUMBER('[10]Sektorski plasman'!E7)=TRUE,'[10]Sektorski plasman'!E7,"")</f>
        <v>8</v>
      </c>
      <c r="E11" s="316" t="str">
        <f>IF(ISTEXT('[10]Sektorski plasman'!F7)=TRUE,'[10]Sektorski plasman'!F7,"")</f>
        <v>A</v>
      </c>
      <c r="F11" s="317">
        <f>IF(ISNUMBER('[10]Sektorski plasman'!D7)=TRUE,'[10]Sektorski plasman'!D7,"")</f>
        <v>6000</v>
      </c>
      <c r="G11" s="318">
        <f>IF(ISNUMBER('[10]Sektorski plasman'!G7)=TRUE,'[10]Sektorski plasman'!G7,"")</f>
        <v>2</v>
      </c>
      <c r="H11" s="319">
        <f>IF(ISNUMBER('[10]Sektorski plasman'!H7)=TRUE,'[10]Sektorski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IF(ISTEXT('[10]Sektorski plasman'!B8)=TRUE,'[10]Sektorski plasman'!B8,"")</f>
        <v>Peter Dragutin</v>
      </c>
      <c r="C12" s="314" t="str">
        <f>IF(ISTEXT('[10]Sektorski plasman'!C8)=TRUE,'[10]Sektorski plasman'!C8,"")</f>
        <v>Klen Sveta Marija</v>
      </c>
      <c r="D12" s="315">
        <f>IF(ISNUMBER('[10]Sektorski plasman'!E8)=TRUE,'[10]Sektorski plasman'!E8,"")</f>
        <v>9</v>
      </c>
      <c r="E12" s="316" t="str">
        <f>IF(ISTEXT('[10]Sektorski plasman'!F8)=TRUE,'[10]Sektorski plasman'!F8,"")</f>
        <v>A</v>
      </c>
      <c r="F12" s="317">
        <f>IF(ISNUMBER('[10]Sektorski plasman'!D8)=TRUE,'[10]Sektorski plasman'!D8,"")</f>
        <v>4120</v>
      </c>
      <c r="G12" s="318">
        <f>IF(ISNUMBER('[10]Sektorski plasman'!G8)=TRUE,'[10]Sektorski plasman'!G8,"")</f>
        <v>3</v>
      </c>
      <c r="H12" s="319">
        <f>IF(ISNUMBER('[10]Sektorski plasman'!H8)=TRUE,'[10]Sektorski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IF(ISTEXT('[10]Sektorski plasman'!B9)=TRUE,'[10]Sektorski plasman'!B9,"")</f>
        <v xml:space="preserve">Legin Nenad </v>
      </c>
      <c r="C13" s="314" t="str">
        <f>IF(ISTEXT('[10]Sektorski plasman'!C9)=TRUE,'[10]Sektorski plasman'!C9,"")</f>
        <v>Žužička Kotoriba</v>
      </c>
      <c r="D13" s="315">
        <f>IF(ISNUMBER('[10]Sektorski plasman'!E9)=TRUE,'[10]Sektorski plasman'!E9,"")</f>
        <v>1</v>
      </c>
      <c r="E13" s="316" t="str">
        <f>IF(ISTEXT('[10]Sektorski plasman'!F9)=TRUE,'[10]Sektorski plasman'!F9,"")</f>
        <v>A</v>
      </c>
      <c r="F13" s="317">
        <f>IF(ISNUMBER('[10]Sektorski plasman'!D9)=TRUE,'[10]Sektorski plasman'!D9,"")</f>
        <v>2595</v>
      </c>
      <c r="G13" s="318">
        <f>IF(ISNUMBER('[10]Sektorski plasman'!G9)=TRUE,'[10]Sektorski plasman'!G9,"")</f>
        <v>4</v>
      </c>
      <c r="H13" s="319">
        <f>IF(ISNUMBER('[10]Sektorski plasman'!H9)=TRUE,'[10]Sektorski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IF(ISTEXT('[10]Sektorski plasman'!B10)=TRUE,'[10]Sektorski plasman'!B10,"")</f>
        <v>Klobučarić Stjepan</v>
      </c>
      <c r="C14" s="314" t="str">
        <f>IF(ISTEXT('[10]Sektorski plasman'!C10)=TRUE,'[10]Sektorski plasman'!C10,"")</f>
        <v>Čakovec Interland Čakovec</v>
      </c>
      <c r="D14" s="315">
        <f>IF(ISNUMBER('[10]Sektorski plasman'!E10)=TRUE,'[10]Sektorski plasman'!E10,"")</f>
        <v>4</v>
      </c>
      <c r="E14" s="316" t="str">
        <f>IF(ISTEXT('[10]Sektorski plasman'!F10)=TRUE,'[10]Sektorski plasman'!F10,"")</f>
        <v>A</v>
      </c>
      <c r="F14" s="317">
        <f>IF(ISNUMBER('[10]Sektorski plasman'!D10)=TRUE,'[10]Sektorski plasman'!D10,"")</f>
        <v>2155</v>
      </c>
      <c r="G14" s="318">
        <f>IF(ISNUMBER('[10]Sektorski plasman'!G10)=TRUE,'[10]Sektorski plasman'!G10,"")</f>
        <v>5</v>
      </c>
      <c r="H14" s="319">
        <f>IF(ISNUMBER('[10]Sektorski plasman'!H10)=TRUE,'[10]Sektorski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IF(ISTEXT('[10]Sektorski plasman'!B11)=TRUE,'[10]Sektorski plasman'!B11,"")</f>
        <v>Mesarić Branko</v>
      </c>
      <c r="C15" s="314" t="str">
        <f>IF(ISTEXT('[10]Sektorski plasman'!C11)=TRUE,'[10]Sektorski plasman'!C11,"")</f>
        <v>Smuđ Goričan</v>
      </c>
      <c r="D15" s="315">
        <f>IF(ISNUMBER('[10]Sektorski plasman'!E11)=TRUE,'[10]Sektorski plasman'!E11,"")</f>
        <v>6</v>
      </c>
      <c r="E15" s="316" t="str">
        <f>IF(ISTEXT('[10]Sektorski plasman'!F11)=TRUE,'[10]Sektorski plasman'!F11,"")</f>
        <v>A</v>
      </c>
      <c r="F15" s="317">
        <f>IF(ISNUMBER('[10]Sektorski plasman'!D11)=TRUE,'[10]Sektorski plasman'!D11,"")</f>
        <v>2000</v>
      </c>
      <c r="G15" s="318">
        <f>IF(ISNUMBER('[10]Sektorski plasman'!G11)=TRUE,'[10]Sektorski plasman'!G11,"")</f>
        <v>6</v>
      </c>
      <c r="H15" s="319">
        <f>IF(ISNUMBER('[10]Sektorski plasman'!H11)=TRUE,'[10]Sektorski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IF(ISTEXT('[10]Sektorski plasman'!B12)=TRUE,'[10]Sektorski plasman'!B12,"")</f>
        <v>Žganec Vladimir</v>
      </c>
      <c r="C16" s="314" t="str">
        <f>IF(ISTEXT('[10]Sektorski plasman'!C12)=TRUE,'[10]Sektorski plasman'!C12,"")</f>
        <v>Zlatna udica Krištanovec</v>
      </c>
      <c r="D16" s="315">
        <f>IF(ISNUMBER('[10]Sektorski plasman'!E12)=TRUE,'[10]Sektorski plasman'!E12,"")</f>
        <v>7</v>
      </c>
      <c r="E16" s="316" t="str">
        <f>IF(ISTEXT('[10]Sektorski plasman'!F12)=TRUE,'[10]Sektorski plasman'!F12,"")</f>
        <v>A</v>
      </c>
      <c r="F16" s="317">
        <f>IF(ISNUMBER('[10]Sektorski plasman'!D12)=TRUE,'[10]Sektorski plasman'!D12,"")</f>
        <v>1820</v>
      </c>
      <c r="G16" s="318">
        <f>IF(ISNUMBER('[10]Sektorski plasman'!G12)=TRUE,'[10]Sektorski plasman'!G12,"")</f>
        <v>7</v>
      </c>
      <c r="H16" s="319">
        <f>IF(ISNUMBER('[10]Sektorski plasman'!H12)=TRUE,'[10]Sektorski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IF(ISTEXT('[10]Sektorski plasman'!B13)=TRUE,'[10]Sektorski plasman'!B13,"")</f>
        <v>Pranklin Zvonko</v>
      </c>
      <c r="C17" s="314" t="str">
        <f>IF(ISTEXT('[10]Sektorski plasman'!C13)=TRUE,'[10]Sektorski plasman'!C13,"")</f>
        <v>Šaran Palinovec</v>
      </c>
      <c r="D17" s="315">
        <f>IF(ISNUMBER('[10]Sektorski plasman'!E13)=TRUE,'[10]Sektorski plasman'!E13,"")</f>
        <v>5</v>
      </c>
      <c r="E17" s="316" t="str">
        <f>IF(ISTEXT('[10]Sektorski plasman'!F13)=TRUE,'[10]Sektorski plasman'!F13,"")</f>
        <v>A</v>
      </c>
      <c r="F17" s="317">
        <f>IF(ISNUMBER('[10]Sektorski plasman'!D13)=TRUE,'[10]Sektorski plasman'!D13,"")</f>
        <v>1295</v>
      </c>
      <c r="G17" s="318">
        <f>IF(ISNUMBER('[10]Sektorski plasman'!G13)=TRUE,'[10]Sektorski plasman'!G13,"")</f>
        <v>8</v>
      </c>
      <c r="H17" s="319">
        <f>IF(ISNUMBER('[10]Sektorski plasman'!H13)=TRUE,'[10]Sektorski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IF(ISTEXT('[10]Sektorski plasman'!B14)=TRUE,'[10]Sektorski plasman'!B14,"")</f>
        <v>Nađ Ladislav</v>
      </c>
      <c r="C18" s="314" t="str">
        <f>IF(ISTEXT('[10]Sektorski plasman'!C14)=TRUE,'[10]Sektorski plasman'!C14,"")</f>
        <v>Linjak Palovec</v>
      </c>
      <c r="D18" s="315">
        <f>IF(ISNUMBER('[10]Sektorski plasman'!E14)=TRUE,'[10]Sektorski plasman'!E14,"")</f>
        <v>2</v>
      </c>
      <c r="E18" s="316" t="str">
        <f>IF(ISTEXT('[10]Sektorski plasman'!F14)=TRUE,'[10]Sektorski plasman'!F14,"")</f>
        <v>A</v>
      </c>
      <c r="F18" s="317">
        <f>IF(ISNUMBER('[10]Sektorski plasman'!D14)=TRUE,'[10]Sektorski plasman'!D14,"")</f>
        <v>1195</v>
      </c>
      <c r="G18" s="318">
        <f>IF(ISNUMBER('[10]Sektorski plasman'!G14)=TRUE,'[10]Sektorski plasman'!G14,"")</f>
        <v>9</v>
      </c>
      <c r="H18" s="319">
        <f>IF(ISNUMBER('[10]Sektorski plasman'!H14)=TRUE,'[10]Sektorski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IF(ISTEXT('[10]Sektorski plasman'!B15)=TRUE,'[10]Sektorski plasman'!B15,"")</f>
        <v>Orehovec Ivan</v>
      </c>
      <c r="C19" s="314" t="str">
        <f>IF(ISTEXT('[10]Sektorski plasman'!C15)=TRUE,'[10]Sektorski plasman'!C15,"")</f>
        <v>Klen Sveta Marija</v>
      </c>
      <c r="D19" s="315">
        <f>IF(ISNUMBER('[10]Sektorski plasman'!E15)=TRUE,'[10]Sektorski plasman'!E15,"")</f>
        <v>3</v>
      </c>
      <c r="E19" s="316" t="str">
        <f>IF(ISTEXT('[10]Sektorski plasman'!F15)=TRUE,'[10]Sektorski plasman'!F15,"")</f>
        <v>A</v>
      </c>
      <c r="F19" s="317">
        <f>IF(ISNUMBER('[10]Sektorski plasman'!D15)=TRUE,'[10]Sektorski plasman'!D15,"")</f>
        <v>345</v>
      </c>
      <c r="G19" s="318">
        <f>IF(ISNUMBER('[10]Sektorski plasman'!G15)=TRUE,'[10]Sektorski plasman'!G15,"")</f>
        <v>10</v>
      </c>
      <c r="H19" s="319">
        <f>IF(ISNUMBER('[10]Sektorski plasman'!H15)=TRUE,'[10]Sektorski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IF(ISTEXT('[10]Sektorski plasman'!B16)=TRUE,'[10]Sektorski plasman'!B16,"")</f>
        <v>Horvat Damir</v>
      </c>
      <c r="C20" s="314" t="str">
        <f>IF(ISTEXT('[10]Sektorski plasman'!C16)=TRUE,'[10]Sektorski plasman'!C16,"")</f>
        <v>Klen Sveta Marija</v>
      </c>
      <c r="D20" s="315">
        <f>IF(ISNUMBER('[10]Sektorski plasman'!E16)=TRUE,'[10]Sektorski plasman'!E16,"")</f>
        <v>12</v>
      </c>
      <c r="E20" s="316" t="str">
        <f>IF(ISTEXT('[10]Sektorski plasman'!F16)=TRUE,'[10]Sektorski plasman'!F16,"")</f>
        <v>B</v>
      </c>
      <c r="F20" s="317">
        <f>IF(ISNUMBER('[10]Sektorski plasman'!D16)=TRUE,'[10]Sektorski plasman'!D16,"")</f>
        <v>6375</v>
      </c>
      <c r="G20" s="318">
        <f>IF(ISNUMBER('[10]Sektorski plasman'!G16)=TRUE,'[10]Sektorski plasman'!G16,"")</f>
        <v>1</v>
      </c>
      <c r="H20" s="319">
        <f>IF(ISNUMBER('[10]Sektorski plasman'!H16)=TRUE,'[10]Sektorski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IF(ISTEXT('[10]Sektorski plasman'!B17)=TRUE,'[10]Sektorski plasman'!B17,"")</f>
        <v>Mađerić Marijan</v>
      </c>
      <c r="C21" s="314" t="str">
        <f>IF(ISTEXT('[10]Sektorski plasman'!C17)=TRUE,'[10]Sektorski plasman'!C17,"")</f>
        <v>Klen Sveta Marija</v>
      </c>
      <c r="D21" s="315">
        <f>IF(ISNUMBER('[10]Sektorski plasman'!E17)=TRUE,'[10]Sektorski plasman'!E17,"")</f>
        <v>16</v>
      </c>
      <c r="E21" s="316" t="str">
        <f>IF(ISTEXT('[10]Sektorski plasman'!F17)=TRUE,'[10]Sektorski plasman'!F17,"")</f>
        <v>B</v>
      </c>
      <c r="F21" s="317">
        <f>IF(ISNUMBER('[10]Sektorski plasman'!D17)=TRUE,'[10]Sektorski plasman'!D17,"")</f>
        <v>5385</v>
      </c>
      <c r="G21" s="318">
        <f>IF(ISNUMBER('[10]Sektorski plasman'!G17)=TRUE,'[10]Sektorski plasman'!G17,"")</f>
        <v>2</v>
      </c>
      <c r="H21" s="319">
        <f>IF(ISNUMBER('[10]Sektorski plasman'!H17)=TRUE,'[10]Sektorski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IF(ISTEXT('[10]Sektorski plasman'!B18)=TRUE,'[10]Sektorski plasman'!B18,"")</f>
        <v>Lehkec Ivan</v>
      </c>
      <c r="C22" s="314" t="str">
        <f>IF(ISTEXT('[10]Sektorski plasman'!C18)=TRUE,'[10]Sektorski plasman'!C18,"")</f>
        <v>Linjak Palovec</v>
      </c>
      <c r="D22" s="315">
        <f>IF(ISNUMBER('[10]Sektorski plasman'!E18)=TRUE,'[10]Sektorski plasman'!E18,"")</f>
        <v>19</v>
      </c>
      <c r="E22" s="316" t="str">
        <f>IF(ISTEXT('[10]Sektorski plasman'!F18)=TRUE,'[10]Sektorski plasman'!F18,"")</f>
        <v>B</v>
      </c>
      <c r="F22" s="317">
        <f>IF(ISNUMBER('[10]Sektorski plasman'!D18)=TRUE,'[10]Sektorski plasman'!D18,"")</f>
        <v>4940</v>
      </c>
      <c r="G22" s="318">
        <f>IF(ISNUMBER('[10]Sektorski plasman'!G18)=TRUE,'[10]Sektorski plasman'!G18,"")</f>
        <v>3</v>
      </c>
      <c r="H22" s="319">
        <f>IF(ISNUMBER('[10]Sektorski plasman'!H18)=TRUE,'[10]Sektorski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IF(ISTEXT('[10]Sektorski plasman'!B19)=TRUE,'[10]Sektorski plasman'!B19,"")</f>
        <v>Gudlin Ivan</v>
      </c>
      <c r="C23" s="314" t="str">
        <f>IF(ISTEXT('[10]Sektorski plasman'!C19)=TRUE,'[10]Sektorski plasman'!C19,"")</f>
        <v>Smuđ Goričan</v>
      </c>
      <c r="D23" s="315">
        <f>IF(ISNUMBER('[10]Sektorski plasman'!E19)=TRUE,'[10]Sektorski plasman'!E19,"")</f>
        <v>13</v>
      </c>
      <c r="E23" s="316" t="str">
        <f>IF(ISTEXT('[10]Sektorski plasman'!F19)=TRUE,'[10]Sektorski plasman'!F19,"")</f>
        <v>B</v>
      </c>
      <c r="F23" s="317">
        <f>IF(ISNUMBER('[10]Sektorski plasman'!D19)=TRUE,'[10]Sektorski plasman'!D19,"")</f>
        <v>3935</v>
      </c>
      <c r="G23" s="318">
        <f>IF(ISNUMBER('[10]Sektorski plasman'!G19)=TRUE,'[10]Sektorski plasman'!G19,"")</f>
        <v>4</v>
      </c>
      <c r="H23" s="319">
        <f>IF(ISNUMBER('[10]Sektorski plasman'!H19)=TRUE,'[10]Sektorski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IF(ISTEXT('[10]Sektorski plasman'!B20)=TRUE,'[10]Sektorski plasman'!B20,"")</f>
        <v>Slaviček Željko</v>
      </c>
      <c r="C24" s="314" t="str">
        <f>IF(ISTEXT('[10]Sektorski plasman'!C20)=TRUE,'[10]Sektorski plasman'!C20,"")</f>
        <v>Smuđ Draškovec</v>
      </c>
      <c r="D24" s="315">
        <f>IF(ISNUMBER('[10]Sektorski plasman'!E20)=TRUE,'[10]Sektorski plasman'!E20,"")</f>
        <v>11</v>
      </c>
      <c r="E24" s="316" t="str">
        <f>IF(ISTEXT('[10]Sektorski plasman'!F20)=TRUE,'[10]Sektorski plasman'!F20,"")</f>
        <v>B</v>
      </c>
      <c r="F24" s="317">
        <f>IF(ISNUMBER('[10]Sektorski plasman'!D20)=TRUE,'[10]Sektorski plasman'!D20,"")</f>
        <v>3700</v>
      </c>
      <c r="G24" s="318">
        <f>IF(ISNUMBER('[10]Sektorski plasman'!G20)=TRUE,'[10]Sektorski plasman'!G20,"")</f>
        <v>5</v>
      </c>
      <c r="H24" s="319">
        <f>IF(ISNUMBER('[10]Sektorski plasman'!H20)=TRUE,'[10]Sektorski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IF(ISTEXT('[10]Sektorski plasman'!B21)=TRUE,'[10]Sektorski plasman'!B21,"")</f>
        <v>Čeh Dragutin</v>
      </c>
      <c r="C25" s="314" t="str">
        <f>IF(ISTEXT('[10]Sektorski plasman'!C21)=TRUE,'[10]Sektorski plasman'!C21,"")</f>
        <v>Čakovec Interland Čakovec</v>
      </c>
      <c r="D25" s="315">
        <f>IF(ISNUMBER('[10]Sektorski plasman'!E21)=TRUE,'[10]Sektorski plasman'!E21,"")</f>
        <v>17</v>
      </c>
      <c r="E25" s="316" t="str">
        <f>IF(ISTEXT('[10]Sektorski plasman'!F21)=TRUE,'[10]Sektorski plasman'!F21,"")</f>
        <v>B</v>
      </c>
      <c r="F25" s="317">
        <f>IF(ISNUMBER('[10]Sektorski plasman'!D21)=TRUE,'[10]Sektorski plasman'!D21,"")</f>
        <v>3095</v>
      </c>
      <c r="G25" s="318">
        <f>IF(ISNUMBER('[10]Sektorski plasman'!G21)=TRUE,'[10]Sektorski plasman'!G21,"")</f>
        <v>6</v>
      </c>
      <c r="H25" s="319">
        <f>IF(ISNUMBER('[10]Sektorski plasman'!H21)=TRUE,'[10]Sektorski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IF(ISTEXT('[10]Sektorski plasman'!B22)=TRUE,'[10]Sektorski plasman'!B22,"")</f>
        <v>Škoda Mladen</v>
      </c>
      <c r="C26" s="314" t="str">
        <f>IF(ISTEXT('[10]Sektorski plasman'!C22)=TRUE,'[10]Sektorski plasman'!C22,"")</f>
        <v>Žužička Kotoriba</v>
      </c>
      <c r="D26" s="315">
        <f>IF(ISNUMBER('[10]Sektorski plasman'!E22)=TRUE,'[10]Sektorski plasman'!E22,"")</f>
        <v>15</v>
      </c>
      <c r="E26" s="316" t="str">
        <f>IF(ISTEXT('[10]Sektorski plasman'!F22)=TRUE,'[10]Sektorski plasman'!F22,"")</f>
        <v>B</v>
      </c>
      <c r="F26" s="317">
        <f>IF(ISNUMBER('[10]Sektorski plasman'!D22)=TRUE,'[10]Sektorski plasman'!D22,"")</f>
        <v>1700</v>
      </c>
      <c r="G26" s="318">
        <f>IF(ISNUMBER('[10]Sektorski plasman'!G22)=TRUE,'[10]Sektorski plasman'!G22,"")</f>
        <v>7</v>
      </c>
      <c r="H26" s="319">
        <f>IF(ISNUMBER('[10]Sektorski plasman'!H22)=TRUE,'[10]Sektorski plasman'!H22,"")</f>
        <v>14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IF(ISTEXT('[10]Sektorski plasman'!B23)=TRUE,'[10]Sektorski plasman'!B23,"")</f>
        <v>Jug Josip</v>
      </c>
      <c r="C27" s="314" t="str">
        <f>IF(ISTEXT('[10]Sektorski plasman'!C23)=TRUE,'[10]Sektorski plasman'!C23,"")</f>
        <v>TSH Sensas Som.si Čakovec</v>
      </c>
      <c r="D27" s="315">
        <f>IF(ISNUMBER('[10]Sektorski plasman'!E23)=TRUE,'[10]Sektorski plasman'!E23,"")</f>
        <v>14</v>
      </c>
      <c r="E27" s="316" t="str">
        <f>IF(ISTEXT('[10]Sektorski plasman'!F23)=TRUE,'[10]Sektorski plasman'!F23,"")</f>
        <v>B</v>
      </c>
      <c r="F27" s="317">
        <f>IF(ISNUMBER('[10]Sektorski plasman'!D23)=TRUE,'[10]Sektorski plasman'!D23,"")</f>
        <v>1675</v>
      </c>
      <c r="G27" s="318">
        <f>IF(ISNUMBER('[10]Sektorski plasman'!G23)=TRUE,'[10]Sektorski plasman'!G23,"")</f>
        <v>8</v>
      </c>
      <c r="H27" s="319">
        <f>IF(ISNUMBER('[10]Sektorski plasman'!H23)=TRUE,'[10]Sektorski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IF(ISTEXT('[10]Sektorski plasman'!B24)=TRUE,'[10]Sektorski plasman'!B24,"")</f>
        <v>Orač Lidija</v>
      </c>
      <c r="C28" s="314" t="str">
        <f>IF(ISTEXT('[10]Sektorski plasman'!C24)=TRUE,'[10]Sektorski plasman'!C24,"")</f>
        <v>Klen Sveta Marija</v>
      </c>
      <c r="D28" s="315">
        <f>IF(ISNUMBER('[10]Sektorski plasman'!E24)=TRUE,'[10]Sektorski plasman'!E24,"")</f>
        <v>18</v>
      </c>
      <c r="E28" s="316" t="str">
        <f>IF(ISTEXT('[10]Sektorski plasman'!F24)=TRUE,'[10]Sektorski plasman'!F24,"")</f>
        <v>B</v>
      </c>
      <c r="F28" s="317">
        <f>IF(ISNUMBER('[10]Sektorski plasman'!D24)=TRUE,'[10]Sektorski plasman'!D24,"")</f>
        <v>685</v>
      </c>
      <c r="G28" s="318">
        <f>IF(ISNUMBER('[10]Sektorski plasman'!G24)=TRUE,'[10]Sektorski plasman'!G24,"")</f>
        <v>9</v>
      </c>
      <c r="H28" s="319">
        <f>IF(ISNUMBER('[10]Sektorski plasman'!H24)=TRUE,'[10]Sektorski plasman'!H24,"")</f>
        <v>18</v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IF(ISTEXT('[10]Sektorski plasman'!B25)=TRUE,'[10]Sektorski plasman'!B25,"")</f>
        <v/>
      </c>
      <c r="C29" s="314" t="str">
        <f>IF(ISTEXT('[10]Sektorski plasman'!C25)=TRUE,'[10]Sektorski plasman'!C25,"")</f>
        <v/>
      </c>
      <c r="D29" s="315" t="str">
        <f>IF(ISNUMBER('[10]Sektorski plasman'!E25)=TRUE,'[10]Sektorski plasman'!E25,"")</f>
        <v/>
      </c>
      <c r="E29" s="316" t="str">
        <f>IF(ISTEXT('[10]Sektorski plasman'!F25)=TRUE,'[10]Sektorski plasman'!F25,"")</f>
        <v/>
      </c>
      <c r="F29" s="317" t="str">
        <f>IF(ISNUMBER('[10]Sektorski plasman'!D25)=TRUE,'[10]Sektorski plasman'!D25,"")</f>
        <v/>
      </c>
      <c r="G29" s="318" t="str">
        <f>IF(ISNUMBER('[10]Sektorski plasman'!G25)=TRUE,'[10]Sektorski plasman'!G25,"")</f>
        <v/>
      </c>
      <c r="H29" s="319" t="str">
        <f>IF(ISNUMBER('[10]Sektorski plasman'!H25)=TRUE,'[10]Sektorski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IF(ISTEXT('[10]Sektorski plasman'!B26)=TRUE,'[10]Sektorski plasman'!B26,"")</f>
        <v/>
      </c>
      <c r="C30" s="314" t="str">
        <f>IF(ISTEXT('[10]Sektorski plasman'!C26)=TRUE,'[10]Sektorski plasman'!C26,"")</f>
        <v/>
      </c>
      <c r="D30" s="315" t="str">
        <f>IF(ISNUMBER('[10]Sektorski plasman'!E26)=TRUE,'[10]Sektorski plasman'!E26,"")</f>
        <v/>
      </c>
      <c r="E30" s="316" t="str">
        <f>IF(ISTEXT('[10]Sektorski plasman'!F26)=TRUE,'[10]Sektorski plasman'!F26,"")</f>
        <v/>
      </c>
      <c r="F30" s="317" t="str">
        <f>IF(ISNUMBER('[10]Sektorski plasman'!D26)=TRUE,'[10]Sektorski plasman'!D26,"")</f>
        <v/>
      </c>
      <c r="G30" s="318" t="str">
        <f>IF(ISNUMBER('[10]Sektorski plasman'!G26)=TRUE,'[10]Sektorski plasman'!G26,"")</f>
        <v/>
      </c>
      <c r="H30" s="319" t="str">
        <f>IF(ISNUMBER('[10]Sektorski plasman'!H26)=TRUE,'[10]Sektorski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IF(ISTEXT('[10]Sektorski plasman'!B27)=TRUE,'[10]Sektorski plasman'!B27,"")</f>
        <v/>
      </c>
      <c r="C31" s="314" t="str">
        <f>IF(ISTEXT('[10]Sektorski plasman'!C27)=TRUE,'[10]Sektorski plasman'!C27,"")</f>
        <v/>
      </c>
      <c r="D31" s="315" t="str">
        <f>IF(ISNUMBER('[10]Sektorski plasman'!E27)=TRUE,'[10]Sektorski plasman'!E27,"")</f>
        <v/>
      </c>
      <c r="E31" s="316" t="str">
        <f>IF(ISTEXT('[10]Sektorski plasman'!F27)=TRUE,'[10]Sektorski plasman'!F27,"")</f>
        <v/>
      </c>
      <c r="F31" s="317" t="str">
        <f>IF(ISNUMBER('[10]Sektorski plasman'!D27)=TRUE,'[10]Sektorski plasman'!D27,"")</f>
        <v/>
      </c>
      <c r="G31" s="318" t="str">
        <f>IF(ISNUMBER('[10]Sektorski plasman'!G27)=TRUE,'[10]Sektorski plasman'!G27,"")</f>
        <v/>
      </c>
      <c r="H31" s="319" t="str">
        <f>IF(ISNUMBER('[10]Sektorski plasman'!H27)=TRUE,'[10]Sektorski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IF(ISTEXT('[10]Sektorski plasman'!B28)=TRUE,'[10]Sektorski plasman'!B28,"")</f>
        <v/>
      </c>
      <c r="C32" s="314" t="str">
        <f>IF(ISTEXT('[10]Sektorski plasman'!C28)=TRUE,'[10]Sektorski plasman'!C28,"")</f>
        <v/>
      </c>
      <c r="D32" s="315" t="str">
        <f>IF(ISNUMBER('[10]Sektorski plasman'!E28)=TRUE,'[10]Sektorski plasman'!E28,"")</f>
        <v/>
      </c>
      <c r="E32" s="316" t="str">
        <f>IF(ISTEXT('[10]Sektorski plasman'!F28)=TRUE,'[10]Sektorski plasman'!F28,"")</f>
        <v/>
      </c>
      <c r="F32" s="317" t="str">
        <f>IF(ISNUMBER('[10]Sektorski plasman'!D28)=TRUE,'[10]Sektorski plasman'!D28,"")</f>
        <v/>
      </c>
      <c r="G32" s="318" t="str">
        <f>IF(ISNUMBER('[10]Sektorski plasman'!G28)=TRUE,'[10]Sektorski plasman'!G28,"")</f>
        <v/>
      </c>
      <c r="H32" s="319" t="str">
        <f>IF(ISNUMBER('[10]Sektorski plasman'!H28)=TRUE,'[10]Sektorski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IF(ISTEXT('[10]Sektorski plasman'!B29)=TRUE,'[10]Sektorski plasman'!B29,"")</f>
        <v/>
      </c>
      <c r="C33" s="314" t="str">
        <f>IF(ISTEXT('[10]Sektorski plasman'!C29)=TRUE,'[10]Sektorski plasman'!C29,"")</f>
        <v/>
      </c>
      <c r="D33" s="315" t="str">
        <f>IF(ISNUMBER('[10]Sektorski plasman'!E29)=TRUE,'[10]Sektorski plasman'!E29,"")</f>
        <v/>
      </c>
      <c r="E33" s="316" t="str">
        <f>IF(ISTEXT('[10]Sektorski plasman'!F29)=TRUE,'[10]Sektorski plasman'!F29,"")</f>
        <v/>
      </c>
      <c r="F33" s="317" t="str">
        <f>IF(ISNUMBER('[10]Sektorski plasman'!D29)=TRUE,'[10]Sektorski plasman'!D29,"")</f>
        <v/>
      </c>
      <c r="G33" s="318" t="str">
        <f>IF(ISNUMBER('[10]Sektorski plasman'!G29)=TRUE,'[10]Sektorski plasman'!G29,"")</f>
        <v/>
      </c>
      <c r="H33" s="319" t="str">
        <f>IF(ISNUMBER('[10]Sektorski plasman'!H29)=TRUE,'[10]Sektorski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IF(ISTEXT('[10]Sektorski plasman'!B30)=TRUE,'[10]Sektorski plasman'!B30,"")</f>
        <v/>
      </c>
      <c r="C34" s="314" t="str">
        <f>IF(ISTEXT('[10]Sektorski plasman'!C30)=TRUE,'[10]Sektorski plasman'!C30,"")</f>
        <v/>
      </c>
      <c r="D34" s="315" t="str">
        <f>IF(ISNUMBER('[10]Sektorski plasman'!E30)=TRUE,'[10]Sektorski plasman'!E30,"")</f>
        <v/>
      </c>
      <c r="E34" s="316" t="str">
        <f>IF(ISTEXT('[10]Sektorski plasman'!F30)=TRUE,'[10]Sektorski plasman'!F30,"")</f>
        <v/>
      </c>
      <c r="F34" s="317" t="str">
        <f>IF(ISNUMBER('[10]Sektorski plasman'!D30)=TRUE,'[10]Sektorski plasman'!D30,"")</f>
        <v/>
      </c>
      <c r="G34" s="318" t="str">
        <f>IF(ISNUMBER('[10]Sektorski plasman'!G30)=TRUE,'[10]Sektorski plasman'!G30,"")</f>
        <v/>
      </c>
      <c r="H34" s="319" t="str">
        <f>IF(ISNUMBER('[10]Sektorski plasman'!H30)=TRUE,'[10]Sektorski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IF(ISTEXT('[10]Sektorski plasman'!B31)=TRUE,'[10]Sektorski plasman'!B31,"")</f>
        <v/>
      </c>
      <c r="C35" s="314" t="str">
        <f>IF(ISTEXT('[10]Sektorski plasman'!C31)=TRUE,'[10]Sektorski plasman'!C31,"")</f>
        <v/>
      </c>
      <c r="D35" s="315" t="str">
        <f>IF(ISNUMBER('[10]Sektorski plasman'!E31)=TRUE,'[10]Sektorski plasman'!E31,"")</f>
        <v/>
      </c>
      <c r="E35" s="316" t="str">
        <f>IF(ISTEXT('[10]Sektorski plasman'!F31)=TRUE,'[10]Sektorski plasman'!F31,"")</f>
        <v/>
      </c>
      <c r="F35" s="317" t="str">
        <f>IF(ISNUMBER('[10]Sektorski plasman'!D31)=TRUE,'[10]Sektorski plasman'!D31,"")</f>
        <v/>
      </c>
      <c r="G35" s="318" t="str">
        <f>IF(ISNUMBER('[10]Sektorski plasman'!G31)=TRUE,'[10]Sektorski plasman'!G31,"")</f>
        <v/>
      </c>
      <c r="H35" s="319" t="str">
        <f>IF(ISNUMBER('[10]Sektorski plasman'!H31)=TRUE,'[10]Sektorski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IF(ISTEXT('[10]Sektorski plasman'!B32)=TRUE,'[10]Sektorski plasman'!B32,"")</f>
        <v/>
      </c>
      <c r="C36" s="314" t="str">
        <f>IF(ISTEXT('[10]Sektorski plasman'!C32)=TRUE,'[10]Sektorski plasman'!C32,"")</f>
        <v/>
      </c>
      <c r="D36" s="315" t="str">
        <f>IF(ISNUMBER('[10]Sektorski plasman'!E32)=TRUE,'[10]Sektorski plasman'!E32,"")</f>
        <v/>
      </c>
      <c r="E36" s="316" t="str">
        <f>IF(ISTEXT('[10]Sektorski plasman'!F32)=TRUE,'[10]Sektorski plasman'!F32,"")</f>
        <v/>
      </c>
      <c r="F36" s="317" t="str">
        <f>IF(ISNUMBER('[10]Sektorski plasman'!D32)=TRUE,'[10]Sektorski plasman'!D32,"")</f>
        <v/>
      </c>
      <c r="G36" s="318" t="str">
        <f>IF(ISNUMBER('[10]Sektorski plasman'!G32)=TRUE,'[10]Sektorski plasman'!G32,"")</f>
        <v/>
      </c>
      <c r="H36" s="319" t="str">
        <f>IF(ISNUMBER('[10]Sektorski plasman'!H32)=TRUE,'[10]Sektorski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IF(ISTEXT('[10]Sektorski plasman'!B33)=TRUE,'[10]Sektorski plasman'!B33,"")</f>
        <v/>
      </c>
      <c r="C37" s="314" t="str">
        <f>IF(ISTEXT('[10]Sektorski plasman'!C33)=TRUE,'[10]Sektorski plasman'!C33,"")</f>
        <v/>
      </c>
      <c r="D37" s="315" t="str">
        <f>IF(ISNUMBER('[10]Sektorski plasman'!E33)=TRUE,'[10]Sektorski plasman'!E33,"")</f>
        <v/>
      </c>
      <c r="E37" s="316" t="str">
        <f>IF(ISTEXT('[10]Sektorski plasman'!F33)=TRUE,'[10]Sektorski plasman'!F33,"")</f>
        <v/>
      </c>
      <c r="F37" s="317" t="str">
        <f>IF(ISNUMBER('[10]Sektorski plasman'!D33)=TRUE,'[10]Sektorski plasman'!D33,"")</f>
        <v/>
      </c>
      <c r="G37" s="318" t="str">
        <f>IF(ISNUMBER('[10]Sektorski plasman'!G33)=TRUE,'[10]Sektorski plasman'!G33,"")</f>
        <v/>
      </c>
      <c r="H37" s="319" t="str">
        <f>IF(ISNUMBER('[10]Sektorski plasman'!H33)=TRUE,'[10]Sektorski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IF(ISTEXT('[10]Sektorski plasman'!B34)=TRUE,'[10]Sektorski plasman'!B34,"")</f>
        <v/>
      </c>
      <c r="C38" s="314" t="str">
        <f>IF(ISTEXT('[10]Sektorski plasman'!C34)=TRUE,'[10]Sektorski plasman'!C34,"")</f>
        <v/>
      </c>
      <c r="D38" s="315" t="str">
        <f>IF(ISNUMBER('[10]Sektorski plasman'!E34)=TRUE,'[10]Sektorski plasman'!E34,"")</f>
        <v/>
      </c>
      <c r="E38" s="316" t="str">
        <f>IF(ISTEXT('[10]Sektorski plasman'!F34)=TRUE,'[10]Sektorski plasman'!F34,"")</f>
        <v/>
      </c>
      <c r="F38" s="317" t="str">
        <f>IF(ISNUMBER('[10]Sektorski plasman'!D34)=TRUE,'[10]Sektorski plasman'!D34,"")</f>
        <v/>
      </c>
      <c r="G38" s="318" t="str">
        <f>IF(ISNUMBER('[10]Sektorski plasman'!G34)=TRUE,'[10]Sektorski plasman'!G34,"")</f>
        <v/>
      </c>
      <c r="H38" s="319" t="str">
        <f>IF(ISNUMBER('[10]Sektorski plasman'!H34)=TRUE,'[10]Sektorski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IF(ISTEXT('[10]Sektorski plasman'!B35)=TRUE,'[10]Sektorski plasman'!B35,"")</f>
        <v/>
      </c>
      <c r="C39" s="314" t="str">
        <f>IF(ISTEXT('[10]Sektorski plasman'!C35)=TRUE,'[10]Sektorski plasman'!C35,"")</f>
        <v/>
      </c>
      <c r="D39" s="315" t="str">
        <f>IF(ISNUMBER('[10]Sektorski plasman'!E35)=TRUE,'[10]Sektorski plasman'!E35,"")</f>
        <v/>
      </c>
      <c r="E39" s="316" t="str">
        <f>IF(ISTEXT('[10]Sektorski plasman'!F35)=TRUE,'[10]Sektorski plasman'!F35,"")</f>
        <v/>
      </c>
      <c r="F39" s="317" t="str">
        <f>IF(ISNUMBER('[10]Sektorski plasman'!D35)=TRUE,'[10]Sektorski plasman'!D35,"")</f>
        <v/>
      </c>
      <c r="G39" s="318" t="str">
        <f>IF(ISNUMBER('[10]Sektorski plasman'!G35)=TRUE,'[10]Sektorski plasman'!G35,"")</f>
        <v/>
      </c>
      <c r="H39" s="319" t="str">
        <f>IF(ISNUMBER('[10]Sektorski plasman'!H35)=TRUE,'[10]Sektorski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IF(ISTEXT('[10]Sektorski plasman'!B36)=TRUE,'[10]Sektorski plasman'!B36,"")</f>
        <v/>
      </c>
      <c r="C40" s="314" t="str">
        <f>IF(ISTEXT('[10]Sektorski plasman'!C36)=TRUE,'[10]Sektorski plasman'!C36,"")</f>
        <v/>
      </c>
      <c r="D40" s="315" t="str">
        <f>IF(ISNUMBER('[10]Sektorski plasman'!E36)=TRUE,'[10]Sektorski plasman'!E36,"")</f>
        <v/>
      </c>
      <c r="E40" s="316" t="str">
        <f>IF(ISTEXT('[10]Sektorski plasman'!F36)=TRUE,'[10]Sektorski plasman'!F36,"")</f>
        <v/>
      </c>
      <c r="F40" s="317" t="str">
        <f>IF(ISNUMBER('[10]Sektorski plasman'!D36)=TRUE,'[10]Sektorski plasman'!D36,"")</f>
        <v/>
      </c>
      <c r="G40" s="318" t="str">
        <f>IF(ISNUMBER('[10]Sektorski plasman'!G36)=TRUE,'[10]Sektorski plasman'!G36,"")</f>
        <v/>
      </c>
      <c r="H40" s="319" t="str">
        <f>IF(ISNUMBER('[10]Sektorski plasman'!H36)=TRUE,'[10]Sektorski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IF(ISTEXT('[10]Sektorski plasman'!B37)=TRUE,'[10]Sektorski plasman'!B37,"")</f>
        <v/>
      </c>
      <c r="C41" s="314" t="str">
        <f>IF(ISTEXT('[10]Sektorski plasman'!C37)=TRUE,'[10]Sektorski plasman'!C37,"")</f>
        <v/>
      </c>
      <c r="D41" s="315" t="str">
        <f>IF(ISNUMBER('[10]Sektorski plasman'!E37)=TRUE,'[10]Sektorski plasman'!E37,"")</f>
        <v/>
      </c>
      <c r="E41" s="316" t="str">
        <f>IF(ISTEXT('[10]Sektorski plasman'!F37)=TRUE,'[10]Sektorski plasman'!F37,"")</f>
        <v/>
      </c>
      <c r="F41" s="317" t="str">
        <f>IF(ISNUMBER('[10]Sektorski plasman'!D37)=TRUE,'[10]Sektorski plasman'!D37,"")</f>
        <v/>
      </c>
      <c r="G41" s="318" t="str">
        <f>IF(ISNUMBER('[10]Sektorski plasman'!G37)=TRUE,'[10]Sektorski plasman'!G37,"")</f>
        <v/>
      </c>
      <c r="H41" s="319" t="str">
        <f>IF(ISNUMBER('[10]Sektorski plasman'!H37)=TRUE,'[10]Sektorski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IF(ISTEXT('[10]Sektorski plasman'!B38)=TRUE,'[10]Sektorski plasman'!B38,"")</f>
        <v/>
      </c>
      <c r="C42" s="314" t="str">
        <f>IF(ISTEXT('[10]Sektorski plasman'!C38)=TRUE,'[10]Sektorski plasman'!C38,"")</f>
        <v/>
      </c>
      <c r="D42" s="315" t="str">
        <f>IF(ISNUMBER('[10]Sektorski plasman'!E38)=TRUE,'[10]Sektorski plasman'!E38,"")</f>
        <v/>
      </c>
      <c r="E42" s="316" t="str">
        <f>IF(ISTEXT('[10]Sektorski plasman'!F38)=TRUE,'[10]Sektorski plasman'!F38,"")</f>
        <v/>
      </c>
      <c r="F42" s="317" t="str">
        <f>IF(ISNUMBER('[10]Sektorski plasman'!D38)=TRUE,'[10]Sektorski plasman'!D38,"")</f>
        <v/>
      </c>
      <c r="G42" s="318" t="str">
        <f>IF(ISNUMBER('[10]Sektorski plasman'!G38)=TRUE,'[10]Sektorski plasman'!G38,"")</f>
        <v/>
      </c>
      <c r="H42" s="319" t="str">
        <f>IF(ISNUMBER('[10]Sektorski plasman'!H38)=TRUE,'[10]Sektorski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IF(ISTEXT('[10]Sektorski plasman'!B39)=TRUE,'[10]Sektorski plasman'!B39,"")</f>
        <v/>
      </c>
      <c r="C43" s="314" t="str">
        <f>IF(ISTEXT('[10]Sektorski plasman'!C39)=TRUE,'[10]Sektorski plasman'!C39,"")</f>
        <v/>
      </c>
      <c r="D43" s="315" t="str">
        <f>IF(ISNUMBER('[10]Sektorski plasman'!E39)=TRUE,'[10]Sektorski plasman'!E39,"")</f>
        <v/>
      </c>
      <c r="E43" s="316" t="str">
        <f>IF(ISTEXT('[10]Sektorski plasman'!F39)=TRUE,'[10]Sektorski plasman'!F39,"")</f>
        <v/>
      </c>
      <c r="F43" s="317" t="str">
        <f>IF(ISNUMBER('[10]Sektorski plasman'!D39)=TRUE,'[10]Sektorski plasman'!D39,"")</f>
        <v/>
      </c>
      <c r="G43" s="318" t="str">
        <f>IF(ISNUMBER('[10]Sektorski plasman'!G39)=TRUE,'[10]Sektorski plasman'!G39,"")</f>
        <v/>
      </c>
      <c r="H43" s="319" t="str">
        <f>IF(ISNUMBER('[10]Sektorski plasman'!H39)=TRUE,'[10]Sektorski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IF(ISTEXT('[10]Sektorski plasman'!B40)=TRUE,'[10]Sektorski plasman'!B40,"")</f>
        <v/>
      </c>
      <c r="C44" s="314" t="str">
        <f>IF(ISTEXT('[10]Sektorski plasman'!C40)=TRUE,'[10]Sektorski plasman'!C40,"")</f>
        <v/>
      </c>
      <c r="D44" s="315" t="str">
        <f>IF(ISNUMBER('[10]Sektorski plasman'!E40)=TRUE,'[10]Sektorski plasman'!E40,"")</f>
        <v/>
      </c>
      <c r="E44" s="316" t="str">
        <f>IF(ISTEXT('[10]Sektorski plasman'!F40)=TRUE,'[10]Sektorski plasman'!F40,"")</f>
        <v/>
      </c>
      <c r="F44" s="317" t="str">
        <f>IF(ISNUMBER('[10]Sektorski plasman'!D40)=TRUE,'[10]Sektorski plasman'!D40,"")</f>
        <v/>
      </c>
      <c r="G44" s="318" t="str">
        <f>IF(ISNUMBER('[10]Sektorski plasman'!G40)=TRUE,'[10]Sektorski plasman'!G40,"")</f>
        <v/>
      </c>
      <c r="H44" s="319" t="str">
        <f>IF(ISNUMBER('[10]Sektorski plasman'!H40)=TRUE,'[10]Sektorski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IF(ISTEXT('[10]Sektorski plasman'!B41)=TRUE,'[10]Sektorski plasman'!B41,"")</f>
        <v/>
      </c>
      <c r="C45" s="314" t="str">
        <f>IF(ISTEXT('[10]Sektorski plasman'!C41)=TRUE,'[10]Sektorski plasman'!C41,"")</f>
        <v/>
      </c>
      <c r="D45" s="315" t="str">
        <f>IF(ISNUMBER('[10]Sektorski plasman'!E41)=TRUE,'[10]Sektorski plasman'!E41,"")</f>
        <v/>
      </c>
      <c r="E45" s="316" t="str">
        <f>IF(ISTEXT('[10]Sektorski plasman'!F41)=TRUE,'[10]Sektorski plasman'!F41,"")</f>
        <v/>
      </c>
      <c r="F45" s="317" t="str">
        <f>IF(ISNUMBER('[10]Sektorski plasman'!D41)=TRUE,'[10]Sektorski plasman'!D41,"")</f>
        <v/>
      </c>
      <c r="G45" s="318" t="str">
        <f>IF(ISNUMBER('[10]Sektorski plasman'!G41)=TRUE,'[10]Sektorski plasman'!G41,"")</f>
        <v/>
      </c>
      <c r="H45" s="319" t="str">
        <f>IF(ISNUMBER('[10]Sektorski plasman'!H41)=TRUE,'[10]Sektorski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IF(ISTEXT('[10]Sektorski plasman'!B42)=TRUE,'[10]Sektorski plasman'!B42,"")</f>
        <v/>
      </c>
      <c r="C46" s="314" t="str">
        <f>IF(ISTEXT('[10]Sektorski plasman'!C42)=TRUE,'[10]Sektorski plasman'!C42,"")</f>
        <v/>
      </c>
      <c r="D46" s="315" t="str">
        <f>IF(ISNUMBER('[10]Sektorski plasman'!E42)=TRUE,'[10]Sektorski plasman'!E42,"")</f>
        <v/>
      </c>
      <c r="E46" s="316" t="str">
        <f>IF(ISTEXT('[10]Sektorski plasman'!F42)=TRUE,'[10]Sektorski plasman'!F42,"")</f>
        <v/>
      </c>
      <c r="F46" s="317" t="str">
        <f>IF(ISNUMBER('[10]Sektorski plasman'!D42)=TRUE,'[10]Sektorski plasman'!D42,"")</f>
        <v/>
      </c>
      <c r="G46" s="318" t="str">
        <f>IF(ISNUMBER('[10]Sektorski plasman'!G42)=TRUE,'[10]Sektorski plasman'!G42,"")</f>
        <v/>
      </c>
      <c r="H46" s="319" t="str">
        <f>IF(ISNUMBER('[10]Sektorski plasman'!H42)=TRUE,'[10]Sektorski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IF(ISTEXT('[10]Sektorski plasman'!B43)=TRUE,'[10]Sektorski plasman'!B43,"")</f>
        <v/>
      </c>
      <c r="C47" s="314" t="str">
        <f>IF(ISTEXT('[10]Sektorski plasman'!C43)=TRUE,'[10]Sektorski plasman'!C43,"")</f>
        <v/>
      </c>
      <c r="D47" s="315" t="str">
        <f>IF(ISNUMBER('[10]Sektorski plasman'!E43)=TRUE,'[10]Sektorski plasman'!E43,"")</f>
        <v/>
      </c>
      <c r="E47" s="316" t="str">
        <f>IF(ISTEXT('[10]Sektorski plasman'!F43)=TRUE,'[10]Sektorski plasman'!F43,"")</f>
        <v/>
      </c>
      <c r="F47" s="317" t="str">
        <f>IF(ISNUMBER('[10]Sektorski plasman'!D43)=TRUE,'[10]Sektorski plasman'!D43,"")</f>
        <v/>
      </c>
      <c r="G47" s="318" t="str">
        <f>IF(ISNUMBER('[10]Sektorski plasman'!G43)=TRUE,'[10]Sektorski plasman'!G43,"")</f>
        <v/>
      </c>
      <c r="H47" s="319" t="str">
        <f>IF(ISNUMBER('[10]Sektorski plasman'!H43)=TRUE,'[10]Sektorski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IF(ISTEXT('[10]Sektorski plasman'!B44)=TRUE,'[10]Sektorski plasman'!B44,"")</f>
        <v/>
      </c>
      <c r="C48" s="314" t="str">
        <f>IF(ISTEXT('[10]Sektorski plasman'!C44)=TRUE,'[10]Sektorski plasman'!C44,"")</f>
        <v/>
      </c>
      <c r="D48" s="315" t="str">
        <f>IF(ISNUMBER('[10]Sektorski plasman'!E44)=TRUE,'[10]Sektorski plasman'!E44,"")</f>
        <v/>
      </c>
      <c r="E48" s="316" t="str">
        <f>IF(ISTEXT('[10]Sektorski plasman'!F44)=TRUE,'[10]Sektorski plasman'!F44,"")</f>
        <v/>
      </c>
      <c r="F48" s="317" t="str">
        <f>IF(ISNUMBER('[10]Sektorski plasman'!D44)=TRUE,'[10]Sektorski plasman'!D44,"")</f>
        <v/>
      </c>
      <c r="G48" s="318" t="str">
        <f>IF(ISNUMBER('[10]Sektorski plasman'!G44)=TRUE,'[10]Sektorski plasman'!G44,"")</f>
        <v/>
      </c>
      <c r="H48" s="319" t="str">
        <f>IF(ISNUMBER('[10]Sektorski plasman'!H44)=TRUE,'[10]Sektorski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IF(ISTEXT('[10]Sektorski plasman'!B45)=TRUE,'[10]Sektorski plasman'!B45,"")</f>
        <v/>
      </c>
      <c r="C49" s="314" t="str">
        <f>IF(ISTEXT('[10]Sektorski plasman'!C45)=TRUE,'[10]Sektorski plasman'!C45,"")</f>
        <v/>
      </c>
      <c r="D49" s="315" t="str">
        <f>IF(ISNUMBER('[10]Sektorski plasman'!E45)=TRUE,'[10]Sektorski plasman'!E45,"")</f>
        <v/>
      </c>
      <c r="E49" s="316" t="str">
        <f>IF(ISTEXT('[10]Sektorski plasman'!F45)=TRUE,'[10]Sektorski plasman'!F45,"")</f>
        <v/>
      </c>
      <c r="F49" s="317" t="str">
        <f>IF(ISNUMBER('[10]Sektorski plasman'!D45)=TRUE,'[10]Sektorski plasman'!D45,"")</f>
        <v/>
      </c>
      <c r="G49" s="318" t="str">
        <f>IF(ISNUMBER('[10]Sektorski plasman'!G45)=TRUE,'[10]Sektorski plasman'!G45,"")</f>
        <v/>
      </c>
      <c r="H49" s="319" t="str">
        <f>IF(ISNUMBER('[10]Sektorski plasman'!H45)=TRUE,'[10]Sektorski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IF(ISTEXT('[10]Sektorski plasman'!B46)=TRUE,'[10]Sektorski plasman'!B46,"")</f>
        <v/>
      </c>
      <c r="C50" s="314" t="str">
        <f>IF(ISTEXT('[10]Sektorski plasman'!C46)=TRUE,'[10]Sektorski plasman'!C46,"")</f>
        <v/>
      </c>
      <c r="D50" s="315" t="str">
        <f>IF(ISNUMBER('[10]Sektorski plasman'!E46)=TRUE,'[10]Sektorski plasman'!E46,"")</f>
        <v/>
      </c>
      <c r="E50" s="316" t="str">
        <f>IF(ISTEXT('[10]Sektorski plasman'!F46)=TRUE,'[10]Sektorski plasman'!F46,"")</f>
        <v/>
      </c>
      <c r="F50" s="317" t="str">
        <f>IF(ISNUMBER('[10]Sektorski plasman'!D46)=TRUE,'[10]Sektorski plasman'!D46,"")</f>
        <v/>
      </c>
      <c r="G50" s="318" t="str">
        <f>IF(ISNUMBER('[10]Sektorski plasman'!G46)=TRUE,'[10]Sektorski plasman'!G46,"")</f>
        <v/>
      </c>
      <c r="H50" s="319" t="str">
        <f>IF(ISNUMBER('[10]Sektorski plasman'!H46)=TRUE,'[10]Sektorski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IF(ISTEXT('[10]Sektorski plasman'!B47)=TRUE,'[10]Sektorski plasman'!B47,"")</f>
        <v/>
      </c>
      <c r="C51" s="314" t="str">
        <f>IF(ISTEXT('[10]Sektorski plasman'!C47)=TRUE,'[10]Sektorski plasman'!C47,"")</f>
        <v/>
      </c>
      <c r="D51" s="315" t="str">
        <f>IF(ISNUMBER('[10]Sektorski plasman'!E47)=TRUE,'[10]Sektorski plasman'!E47,"")</f>
        <v/>
      </c>
      <c r="E51" s="316" t="str">
        <f>IF(ISTEXT('[10]Sektorski plasman'!F47)=TRUE,'[10]Sektorski plasman'!F47,"")</f>
        <v/>
      </c>
      <c r="F51" s="317" t="str">
        <f>IF(ISNUMBER('[10]Sektorski plasman'!D47)=TRUE,'[10]Sektorski plasman'!D47,"")</f>
        <v/>
      </c>
      <c r="G51" s="318" t="str">
        <f>IF(ISNUMBER('[10]Sektorski plasman'!G47)=TRUE,'[10]Sektorski plasman'!G47,"")</f>
        <v/>
      </c>
      <c r="H51" s="319" t="str">
        <f>IF(ISNUMBER('[10]Sektorski plasman'!H47)=TRUE,'[10]Sektorski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IF(ISTEXT('[10]Sektorski plasman'!B48)=TRUE,'[10]Sektorski plasman'!B48,"")</f>
        <v/>
      </c>
      <c r="C52" s="314" t="str">
        <f>IF(ISTEXT('[10]Sektorski plasman'!C48)=TRUE,'[10]Sektorski plasman'!C48,"")</f>
        <v/>
      </c>
      <c r="D52" s="315" t="str">
        <f>IF(ISNUMBER('[10]Sektorski plasman'!E48)=TRUE,'[10]Sektorski plasman'!E48,"")</f>
        <v/>
      </c>
      <c r="E52" s="316" t="str">
        <f>IF(ISTEXT('[10]Sektorski plasman'!F48)=TRUE,'[10]Sektorski plasman'!F48,"")</f>
        <v/>
      </c>
      <c r="F52" s="317" t="str">
        <f>IF(ISNUMBER('[10]Sektorski plasman'!D48)=TRUE,'[10]Sektorski plasman'!D48,"")</f>
        <v/>
      </c>
      <c r="G52" s="318" t="str">
        <f>IF(ISNUMBER('[10]Sektorski plasman'!G48)=TRUE,'[10]Sektorski plasman'!G48,"")</f>
        <v/>
      </c>
      <c r="H52" s="319" t="str">
        <f>IF(ISNUMBER('[10]Sektorski plasman'!H48)=TRUE,'[10]Sektorski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IF(ISTEXT('[10]Sektorski plasman'!B49)=TRUE,'[10]Sektorski plasman'!B49,"")</f>
        <v/>
      </c>
      <c r="C53" s="314" t="str">
        <f>IF(ISTEXT('[10]Sektorski plasman'!C49)=TRUE,'[10]Sektorski plasman'!C49,"")</f>
        <v/>
      </c>
      <c r="D53" s="315" t="str">
        <f>IF(ISNUMBER('[10]Sektorski plasman'!E49)=TRUE,'[10]Sektorski plasman'!E49,"")</f>
        <v/>
      </c>
      <c r="E53" s="316" t="str">
        <f>IF(ISTEXT('[10]Sektorski plasman'!F49)=TRUE,'[10]Sektorski plasman'!F49,"")</f>
        <v/>
      </c>
      <c r="F53" s="317" t="str">
        <f>IF(ISNUMBER('[10]Sektorski plasman'!D49)=TRUE,'[10]Sektorski plasman'!D49,"")</f>
        <v/>
      </c>
      <c r="G53" s="318" t="str">
        <f>IF(ISNUMBER('[10]Sektorski plasman'!G49)=TRUE,'[10]Sektorski plasman'!G49,"")</f>
        <v/>
      </c>
      <c r="H53" s="319" t="str">
        <f>IF(ISNUMBER('[10]Sektorski plasman'!H49)=TRUE,'[10]Sektorski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IF(ISTEXT('[10]Sektorski plasman'!B50)=TRUE,'[10]Sektorski plasman'!B50,"")</f>
        <v/>
      </c>
      <c r="C54" s="314" t="str">
        <f>IF(ISTEXT('[10]Sektorski plasman'!C50)=TRUE,'[10]Sektorski plasman'!C50,"")</f>
        <v/>
      </c>
      <c r="D54" s="315" t="str">
        <f>IF(ISNUMBER('[10]Sektorski plasman'!E50)=TRUE,'[10]Sektorski plasman'!E50,"")</f>
        <v/>
      </c>
      <c r="E54" s="316" t="str">
        <f>IF(ISTEXT('[10]Sektorski plasman'!F50)=TRUE,'[10]Sektorski plasman'!F50,"")</f>
        <v/>
      </c>
      <c r="F54" s="317" t="str">
        <f>IF(ISNUMBER('[10]Sektorski plasman'!D50)=TRUE,'[10]Sektorski plasman'!D50,"")</f>
        <v/>
      </c>
      <c r="G54" s="318" t="str">
        <f>IF(ISNUMBER('[10]Sektorski plasman'!G50)=TRUE,'[10]Sektorski plasman'!G50,"")</f>
        <v/>
      </c>
      <c r="H54" s="319" t="str">
        <f>IF(ISNUMBER('[10]Sektorski plasman'!H50)=TRUE,'[10]Sektorski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IF(ISTEXT('[10]Sektorski plasman'!B51)=TRUE,'[10]Sektorski plasman'!B51,"")</f>
        <v/>
      </c>
      <c r="C55" s="314" t="str">
        <f>IF(ISTEXT('[10]Sektorski plasman'!C51)=TRUE,'[10]Sektorski plasman'!C51,"")</f>
        <v/>
      </c>
      <c r="D55" s="315" t="str">
        <f>IF(ISNUMBER('[10]Sektorski plasman'!E51)=TRUE,'[10]Sektorski plasman'!E51,"")</f>
        <v/>
      </c>
      <c r="E55" s="316" t="str">
        <f>IF(ISTEXT('[10]Sektorski plasman'!F51)=TRUE,'[10]Sektorski plasman'!F51,"")</f>
        <v/>
      </c>
      <c r="F55" s="317" t="str">
        <f>IF(ISNUMBER('[10]Sektorski plasman'!D51)=TRUE,'[10]Sektorski plasman'!D51,"")</f>
        <v/>
      </c>
      <c r="G55" s="318" t="str">
        <f>IF(ISNUMBER('[10]Sektorski plasman'!G51)=TRUE,'[10]Sektorski plasman'!G51,"")</f>
        <v/>
      </c>
      <c r="H55" s="319" t="str">
        <f>IF(ISNUMBER('[10]Sektorski plasman'!H51)=TRUE,'[10]Sektorski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IF(ISTEXT('[10]Sektorski plasman'!B52)=TRUE,'[10]Sektorski plasman'!B52,"")</f>
        <v/>
      </c>
      <c r="C56" s="314" t="str">
        <f>IF(ISTEXT('[10]Sektorski plasman'!C52)=TRUE,'[10]Sektorski plasman'!C52,"")</f>
        <v/>
      </c>
      <c r="D56" s="315" t="str">
        <f>IF(ISNUMBER('[10]Sektorski plasman'!E52)=TRUE,'[10]Sektorski plasman'!E52,"")</f>
        <v/>
      </c>
      <c r="E56" s="316" t="str">
        <f>IF(ISTEXT('[10]Sektorski plasman'!F52)=TRUE,'[10]Sektorski plasman'!F52,"")</f>
        <v/>
      </c>
      <c r="F56" s="317" t="str">
        <f>IF(ISNUMBER('[10]Sektorski plasman'!D52)=TRUE,'[10]Sektorski plasman'!D52,"")</f>
        <v/>
      </c>
      <c r="G56" s="318" t="str">
        <f>IF(ISNUMBER('[10]Sektorski plasman'!G52)=TRUE,'[10]Sektorski plasman'!G52,"")</f>
        <v/>
      </c>
      <c r="H56" s="319" t="str">
        <f>IF(ISNUMBER('[10]Sektorski plasman'!H52)=TRUE,'[10]Sektorski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IF(ISTEXT('[10]Sektorski plasman'!B53)=TRUE,'[10]Sektorski plasman'!B53,"")</f>
        <v/>
      </c>
      <c r="C57" s="314" t="str">
        <f>IF(ISTEXT('[10]Sektorski plasman'!C53)=TRUE,'[10]Sektorski plasman'!C53,"")</f>
        <v/>
      </c>
      <c r="D57" s="315" t="str">
        <f>IF(ISNUMBER('[10]Sektorski plasman'!E53)=TRUE,'[10]Sektorski plasman'!E53,"")</f>
        <v/>
      </c>
      <c r="E57" s="316" t="str">
        <f>IF(ISTEXT('[10]Sektorski plasman'!F53)=TRUE,'[10]Sektorski plasman'!F53,"")</f>
        <v/>
      </c>
      <c r="F57" s="317" t="str">
        <f>IF(ISNUMBER('[10]Sektorski plasman'!D53)=TRUE,'[10]Sektorski plasman'!D53,"")</f>
        <v/>
      </c>
      <c r="G57" s="318" t="str">
        <f>IF(ISNUMBER('[10]Sektorski plasman'!G53)=TRUE,'[10]Sektorski plasman'!G53,"")</f>
        <v/>
      </c>
      <c r="H57" s="319" t="str">
        <f>IF(ISNUMBER('[10]Sektorski plasman'!H53)=TRUE,'[10]Sektorski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IF(ISTEXT('[10]Sektorski plasman'!B54)=TRUE,'[10]Sektorski plasman'!B54,"")</f>
        <v/>
      </c>
      <c r="C58" s="314" t="str">
        <f>IF(ISTEXT('[10]Sektorski plasman'!C54)=TRUE,'[10]Sektorski plasman'!C54,"")</f>
        <v/>
      </c>
      <c r="D58" s="315" t="str">
        <f>IF(ISNUMBER('[10]Sektorski plasman'!E54)=TRUE,'[10]Sektorski plasman'!E54,"")</f>
        <v/>
      </c>
      <c r="E58" s="316" t="str">
        <f>IF(ISTEXT('[10]Sektorski plasman'!F54)=TRUE,'[10]Sektorski plasman'!F54,"")</f>
        <v/>
      </c>
      <c r="F58" s="317" t="str">
        <f>IF(ISNUMBER('[10]Sektorski plasman'!D54)=TRUE,'[10]Sektorski plasman'!D54,"")</f>
        <v/>
      </c>
      <c r="G58" s="318" t="str">
        <f>IF(ISNUMBER('[10]Sektorski plasman'!G54)=TRUE,'[10]Sektorski plasman'!G54,"")</f>
        <v/>
      </c>
      <c r="H58" s="319" t="str">
        <f>IF(ISNUMBER('[10]Sektorski plasman'!H54)=TRUE,'[10]Sektorski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IF(ISTEXT('[10]Sektorski plasman'!B55)=TRUE,'[10]Sektorski plasman'!B55,"")</f>
        <v/>
      </c>
      <c r="C59" s="314" t="str">
        <f>IF(ISTEXT('[10]Sektorski plasman'!C55)=TRUE,'[10]Sektorski plasman'!C55,"")</f>
        <v/>
      </c>
      <c r="D59" s="315" t="str">
        <f>IF(ISNUMBER('[10]Sektorski plasman'!E55)=TRUE,'[10]Sektorski plasman'!E55,"")</f>
        <v/>
      </c>
      <c r="E59" s="316" t="str">
        <f>IF(ISTEXT('[10]Sektorski plasman'!F55)=TRUE,'[10]Sektorski plasman'!F55,"")</f>
        <v/>
      </c>
      <c r="F59" s="317" t="str">
        <f>IF(ISNUMBER('[10]Sektorski plasman'!D55)=TRUE,'[10]Sektorski plasman'!D55,"")</f>
        <v/>
      </c>
      <c r="G59" s="318" t="str">
        <f>IF(ISNUMBER('[10]Sektorski plasman'!G55)=TRUE,'[10]Sektorski plasman'!G55,"")</f>
        <v/>
      </c>
      <c r="H59" s="319" t="str">
        <f>IF(ISNUMBER('[10]Sektorski plasman'!H55)=TRUE,'[10]Sektorski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IF(ISTEXT('[10]Sektorski plasman'!B56)=TRUE,'[10]Sektorski plasman'!B56,"")</f>
        <v/>
      </c>
      <c r="C60" s="314" t="str">
        <f>IF(ISTEXT('[10]Sektorski plasman'!C56)=TRUE,'[10]Sektorski plasman'!C56,"")</f>
        <v/>
      </c>
      <c r="D60" s="315" t="str">
        <f>IF(ISNUMBER('[10]Sektorski plasman'!E56)=TRUE,'[10]Sektorski plasman'!E56,"")</f>
        <v/>
      </c>
      <c r="E60" s="316" t="str">
        <f>IF(ISTEXT('[10]Sektorski plasman'!F56)=TRUE,'[10]Sektorski plasman'!F56,"")</f>
        <v/>
      </c>
      <c r="F60" s="317" t="str">
        <f>IF(ISNUMBER('[10]Sektorski plasman'!D56)=TRUE,'[10]Sektorski plasman'!D56,"")</f>
        <v/>
      </c>
      <c r="G60" s="318" t="str">
        <f>IF(ISNUMBER('[10]Sektorski plasman'!G56)=TRUE,'[10]Sektorski plasman'!G56,"")</f>
        <v/>
      </c>
      <c r="H60" s="319" t="str">
        <f>IF(ISNUMBER('[10]Sektorski plasman'!H56)=TRUE,'[10]Sektorski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IF(ISTEXT('[10]Sektorski plasman'!B57)=TRUE,'[10]Sektorski plasman'!B57,"")</f>
        <v/>
      </c>
      <c r="C61" s="314" t="str">
        <f>IF(ISTEXT('[10]Sektorski plasman'!C57)=TRUE,'[10]Sektorski plasman'!C57,"")</f>
        <v/>
      </c>
      <c r="D61" s="315" t="str">
        <f>IF(ISNUMBER('[10]Sektorski plasman'!E57)=TRUE,'[10]Sektorski plasman'!E57,"")</f>
        <v/>
      </c>
      <c r="E61" s="316" t="str">
        <f>IF(ISTEXT('[10]Sektorski plasman'!F57)=TRUE,'[10]Sektorski plasman'!F57,"")</f>
        <v/>
      </c>
      <c r="F61" s="317" t="str">
        <f>IF(ISNUMBER('[10]Sektorski plasman'!D57)=TRUE,'[10]Sektorski plasman'!D57,"")</f>
        <v/>
      </c>
      <c r="G61" s="318" t="str">
        <f>IF(ISNUMBER('[10]Sektorski plasman'!G57)=TRUE,'[10]Sektorski plasman'!G57,"")</f>
        <v/>
      </c>
      <c r="H61" s="319" t="str">
        <f>IF(ISNUMBER('[10]Sektorski plasman'!H57)=TRUE,'[10]Sektorski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IF(ISTEXT('[10]Sektorski plasman'!B58)=TRUE,'[10]Sektorski plasman'!B58,"")</f>
        <v/>
      </c>
      <c r="C62" s="314" t="str">
        <f>IF(ISTEXT('[10]Sektorski plasman'!C58)=TRUE,'[10]Sektorski plasman'!C58,"")</f>
        <v/>
      </c>
      <c r="D62" s="315" t="str">
        <f>IF(ISNUMBER('[10]Sektorski plasman'!E58)=TRUE,'[10]Sektorski plasman'!E58,"")</f>
        <v/>
      </c>
      <c r="E62" s="316" t="str">
        <f>IF(ISTEXT('[10]Sektorski plasman'!F58)=TRUE,'[10]Sektorski plasman'!F58,"")</f>
        <v/>
      </c>
      <c r="F62" s="317" t="str">
        <f>IF(ISNUMBER('[10]Sektorski plasman'!D58)=TRUE,'[10]Sektorski plasman'!D58,"")</f>
        <v/>
      </c>
      <c r="G62" s="318" t="str">
        <f>IF(ISNUMBER('[10]Sektorski plasman'!G58)=TRUE,'[10]Sektorski plasman'!G58,"")</f>
        <v/>
      </c>
      <c r="H62" s="319" t="str">
        <f>IF(ISNUMBER('[10]Sektorski plasman'!H58)=TRUE,'[10]Sektorski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IF(ISTEXT('[10]Sektorski plasman'!B59)=TRUE,'[10]Sektorski plasman'!B59,"")</f>
        <v/>
      </c>
      <c r="C63" s="314" t="str">
        <f>IF(ISTEXT('[10]Sektorski plasman'!C59)=TRUE,'[10]Sektorski plasman'!C59,"")</f>
        <v/>
      </c>
      <c r="D63" s="315" t="str">
        <f>IF(ISNUMBER('[10]Sektorski plasman'!E59)=TRUE,'[10]Sektorski plasman'!E59,"")</f>
        <v/>
      </c>
      <c r="E63" s="316" t="str">
        <f>IF(ISTEXT('[10]Sektorski plasman'!F59)=TRUE,'[10]Sektorski plasman'!F59,"")</f>
        <v/>
      </c>
      <c r="F63" s="317" t="str">
        <f>IF(ISNUMBER('[10]Sektorski plasman'!D59)=TRUE,'[10]Sektorski plasman'!D59,"")</f>
        <v/>
      </c>
      <c r="G63" s="318" t="str">
        <f>IF(ISNUMBER('[10]Sektorski plasman'!G59)=TRUE,'[10]Sektorski plasman'!G59,"")</f>
        <v/>
      </c>
      <c r="H63" s="319" t="str">
        <f>IF(ISNUMBER('[10]Sektorski plasman'!H59)=TRUE,'[10]Sektorski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IF(ISTEXT('[10]Sektorski plasman'!B60)=TRUE,'[10]Sektorski plasman'!B60,"")</f>
        <v/>
      </c>
      <c r="C64" s="314" t="str">
        <f>IF(ISTEXT('[10]Sektorski plasman'!C60)=TRUE,'[10]Sektorski plasman'!C60,"")</f>
        <v/>
      </c>
      <c r="D64" s="315" t="str">
        <f>IF(ISNUMBER('[10]Sektorski plasman'!E60)=TRUE,'[10]Sektorski plasman'!E60,"")</f>
        <v/>
      </c>
      <c r="E64" s="316" t="str">
        <f>IF(ISTEXT('[10]Sektorski plasman'!F60)=TRUE,'[10]Sektorski plasman'!F60,"")</f>
        <v/>
      </c>
      <c r="F64" s="317" t="str">
        <f>IF(ISNUMBER('[10]Sektorski plasman'!D60)=TRUE,'[10]Sektorski plasman'!D60,"")</f>
        <v/>
      </c>
      <c r="G64" s="318" t="str">
        <f>IF(ISNUMBER('[10]Sektorski plasman'!G60)=TRUE,'[10]Sektorski plasman'!G60,"")</f>
        <v/>
      </c>
      <c r="H64" s="319" t="str">
        <f>IF(ISNUMBER('[10]Sektorski plasman'!H60)=TRUE,'[10]Sektorski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IF(ISTEXT('[10]Sektorski plasman'!B61)=TRUE,'[10]Sektorski plasman'!B61,"")</f>
        <v/>
      </c>
      <c r="C65" s="314" t="str">
        <f>IF(ISTEXT('[10]Sektorski plasman'!C61)=TRUE,'[10]Sektorski plasman'!C61,"")</f>
        <v/>
      </c>
      <c r="D65" s="315" t="str">
        <f>IF(ISNUMBER('[10]Sektorski plasman'!E61)=TRUE,'[10]Sektorski plasman'!E61,"")</f>
        <v/>
      </c>
      <c r="E65" s="316" t="str">
        <f>IF(ISTEXT('[10]Sektorski plasman'!F61)=TRUE,'[10]Sektorski plasman'!F61,"")</f>
        <v/>
      </c>
      <c r="F65" s="317" t="str">
        <f>IF(ISNUMBER('[10]Sektorski plasman'!D61)=TRUE,'[10]Sektorski plasman'!D61,"")</f>
        <v/>
      </c>
      <c r="G65" s="318" t="str">
        <f>IF(ISNUMBER('[10]Sektorski plasman'!G61)=TRUE,'[10]Sektorski plasman'!G61,"")</f>
        <v/>
      </c>
      <c r="H65" s="319" t="str">
        <f>IF(ISNUMBER('[10]Sektorski plasman'!H61)=TRUE,'[10]Sektorski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IF(ISTEXT('[10]Sektorski plasman'!B62)=TRUE,'[10]Sektorski plasman'!B62,"")</f>
        <v/>
      </c>
      <c r="C66" s="314" t="str">
        <f>IF(ISTEXT('[10]Sektorski plasman'!C62)=TRUE,'[10]Sektorski plasman'!C62,"")</f>
        <v/>
      </c>
      <c r="D66" s="315" t="str">
        <f>IF(ISNUMBER('[10]Sektorski plasman'!E62)=TRUE,'[10]Sektorski plasman'!E62,"")</f>
        <v/>
      </c>
      <c r="E66" s="316" t="str">
        <f>IF(ISTEXT('[10]Sektorski plasman'!F62)=TRUE,'[10]Sektorski plasman'!F62,"")</f>
        <v/>
      </c>
      <c r="F66" s="317" t="str">
        <f>IF(ISNUMBER('[10]Sektorski plasman'!D62)=TRUE,'[10]Sektorski plasman'!D62,"")</f>
        <v/>
      </c>
      <c r="G66" s="318" t="str">
        <f>IF(ISNUMBER('[10]Sektorski plasman'!G62)=TRUE,'[10]Sektorski plasman'!G62,"")</f>
        <v/>
      </c>
      <c r="H66" s="319" t="str">
        <f>IF(ISNUMBER('[10]Sektorski plasman'!H62)=TRUE,'[10]Sektorski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IF(ISTEXT('[10]Sektorski plasman'!B63)=TRUE,'[10]Sektorski plasman'!B63,"")</f>
        <v/>
      </c>
      <c r="C67" s="314" t="str">
        <f>IF(ISTEXT('[10]Sektorski plasman'!C63)=TRUE,'[10]Sektorski plasman'!C63,"")</f>
        <v/>
      </c>
      <c r="D67" s="315" t="str">
        <f>IF(ISNUMBER('[10]Sektorski plasman'!E63)=TRUE,'[10]Sektorski plasman'!E63,"")</f>
        <v/>
      </c>
      <c r="E67" s="316" t="str">
        <f>IF(ISTEXT('[10]Sektorski plasman'!F63)=TRUE,'[10]Sektorski plasman'!F63,"")</f>
        <v/>
      </c>
      <c r="F67" s="317" t="str">
        <f>IF(ISNUMBER('[10]Sektorski plasman'!D63)=TRUE,'[10]Sektorski plasman'!D63,"")</f>
        <v/>
      </c>
      <c r="G67" s="318" t="str">
        <f>IF(ISNUMBER('[10]Sektorski plasman'!G63)=TRUE,'[10]Sektorski plasman'!G63,"")</f>
        <v/>
      </c>
      <c r="H67" s="319" t="str">
        <f>IF(ISNUMBER('[10]Sektorski plasman'!H63)=TRUE,'[10]Sektorski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IF(ISTEXT('[10]Sektorski plasman'!B64)=TRUE,'[10]Sektorski plasman'!B64,"")</f>
        <v/>
      </c>
      <c r="C68" s="314" t="str">
        <f>IF(ISTEXT('[10]Sektorski plasman'!C64)=TRUE,'[10]Sektorski plasman'!C64,"")</f>
        <v/>
      </c>
      <c r="D68" s="315" t="str">
        <f>IF(ISNUMBER('[10]Sektorski plasman'!E64)=TRUE,'[10]Sektorski plasman'!E64,"")</f>
        <v/>
      </c>
      <c r="E68" s="316" t="str">
        <f>IF(ISTEXT('[10]Sektorski plasman'!F64)=TRUE,'[10]Sektorski plasman'!F64,"")</f>
        <v/>
      </c>
      <c r="F68" s="317" t="str">
        <f>IF(ISNUMBER('[10]Sektorski plasman'!D64)=TRUE,'[10]Sektorski plasman'!D64,"")</f>
        <v/>
      </c>
      <c r="G68" s="318" t="str">
        <f>IF(ISNUMBER('[10]Sektorski plasman'!G64)=TRUE,'[10]Sektorski plasman'!G64,"")</f>
        <v/>
      </c>
      <c r="H68" s="319" t="str">
        <f>IF(ISNUMBER('[10]Sektorski plasman'!H64)=TRUE,'[10]Sektorski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IF(ISTEXT('[10]Sektorski plasman'!B65)=TRUE,'[10]Sektorski plasman'!B65,"")</f>
        <v/>
      </c>
      <c r="C69" s="314" t="str">
        <f>IF(ISTEXT('[10]Sektorski plasman'!C65)=TRUE,'[10]Sektorski plasman'!C65,"")</f>
        <v/>
      </c>
      <c r="D69" s="315" t="str">
        <f>IF(ISNUMBER('[10]Sektorski plasman'!E65)=TRUE,'[10]Sektorski plasman'!E65,"")</f>
        <v/>
      </c>
      <c r="E69" s="316" t="str">
        <f>IF(ISTEXT('[10]Sektorski plasman'!F65)=TRUE,'[10]Sektorski plasman'!F65,"")</f>
        <v/>
      </c>
      <c r="F69" s="317" t="str">
        <f>IF(ISNUMBER('[10]Sektorski plasman'!D65)=TRUE,'[10]Sektorski plasman'!D65,"")</f>
        <v/>
      </c>
      <c r="G69" s="318" t="str">
        <f>IF(ISNUMBER('[10]Sektorski plasman'!G65)=TRUE,'[10]Sektorski plasman'!G65,"")</f>
        <v/>
      </c>
      <c r="H69" s="319" t="str">
        <f>IF(ISNUMBER('[10]Sektorski plasman'!H65)=TRUE,'[10]Sektorski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IF(ISTEXT('[10]Sektorski plasman'!B66)=TRUE,'[10]Sektorski plasman'!B66,"")</f>
        <v/>
      </c>
      <c r="C70" s="314" t="str">
        <f>IF(ISTEXT('[10]Sektorski plasman'!C66)=TRUE,'[10]Sektorski plasman'!C66,"")</f>
        <v/>
      </c>
      <c r="D70" s="315" t="str">
        <f>IF(ISNUMBER('[10]Sektorski plasman'!E66)=TRUE,'[10]Sektorski plasman'!E66,"")</f>
        <v/>
      </c>
      <c r="E70" s="316" t="str">
        <f>IF(ISTEXT('[10]Sektorski plasman'!F66)=TRUE,'[10]Sektorski plasman'!F66,"")</f>
        <v/>
      </c>
      <c r="F70" s="317" t="str">
        <f>IF(ISNUMBER('[10]Sektorski plasman'!D66)=TRUE,'[10]Sektorski plasman'!D66,"")</f>
        <v/>
      </c>
      <c r="G70" s="318" t="str">
        <f>IF(ISNUMBER('[10]Sektorski plasman'!G66)=TRUE,'[10]Sektorski plasman'!G66,"")</f>
        <v/>
      </c>
      <c r="H70" s="319" t="str">
        <f>IF(ISNUMBER('[10]Sektorski plasman'!H66)=TRUE,'[10]Sektorski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IF(ISTEXT('[10]Sektorski plasman'!B67)=TRUE,'[10]Sektorski plasman'!B67,"")</f>
        <v/>
      </c>
      <c r="C71" s="314" t="str">
        <f>IF(ISTEXT('[10]Sektorski plasman'!C67)=TRUE,'[10]Sektorski plasman'!C67,"")</f>
        <v/>
      </c>
      <c r="D71" s="315" t="str">
        <f>IF(ISNUMBER('[10]Sektorski plasman'!E67)=TRUE,'[10]Sektorski plasman'!E67,"")</f>
        <v/>
      </c>
      <c r="E71" s="316" t="str">
        <f>IF(ISTEXT('[10]Sektorski plasman'!F67)=TRUE,'[10]Sektorski plasman'!F67,"")</f>
        <v/>
      </c>
      <c r="F71" s="317" t="str">
        <f>IF(ISNUMBER('[10]Sektorski plasman'!D67)=TRUE,'[10]Sektorski plasman'!D67,"")</f>
        <v/>
      </c>
      <c r="G71" s="318" t="str">
        <f>IF(ISNUMBER('[10]Sektorski plasman'!G67)=TRUE,'[10]Sektorski plasman'!G67,"")</f>
        <v/>
      </c>
      <c r="H71" s="319" t="str">
        <f>IF(ISNUMBER('[10]Sektorski plasman'!H67)=TRUE,'[10]Sektorski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IF(ISTEXT('[10]Sektorski plasman'!B68)=TRUE,'[10]Sektorski plasman'!B68,"")</f>
        <v/>
      </c>
      <c r="C72" s="314" t="str">
        <f>IF(ISTEXT('[10]Sektorski plasman'!C68)=TRUE,'[10]Sektorski plasman'!C68,"")</f>
        <v/>
      </c>
      <c r="D72" s="315" t="str">
        <f>IF(ISNUMBER('[10]Sektorski plasman'!E68)=TRUE,'[10]Sektorski plasman'!E68,"")</f>
        <v/>
      </c>
      <c r="E72" s="316" t="str">
        <f>IF(ISTEXT('[10]Sektorski plasman'!F68)=TRUE,'[10]Sektorski plasman'!F68,"")</f>
        <v/>
      </c>
      <c r="F72" s="317" t="str">
        <f>IF(ISNUMBER('[10]Sektorski plasman'!D68)=TRUE,'[10]Sektorski plasman'!D68,"")</f>
        <v/>
      </c>
      <c r="G72" s="318" t="str">
        <f>IF(ISNUMBER('[10]Sektorski plasman'!G68)=TRUE,'[10]Sektorski plasman'!G68,"")</f>
        <v/>
      </c>
      <c r="H72" s="319" t="str">
        <f>IF(ISNUMBER('[10]Sektorski plasman'!H68)=TRUE,'[10]Sektorski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IF(ISTEXT('[10]Sektorski plasman'!B69)=TRUE,'[10]Sektorski plasman'!B69,"")</f>
        <v/>
      </c>
      <c r="C73" s="314" t="str">
        <f>IF(ISTEXT('[10]Sektorski plasman'!C69)=TRUE,'[10]Sektorski plasman'!C69,"")</f>
        <v/>
      </c>
      <c r="D73" s="315" t="str">
        <f>IF(ISNUMBER('[10]Sektorski plasman'!E69)=TRUE,'[10]Sektorski plasman'!E69,"")</f>
        <v/>
      </c>
      <c r="E73" s="316" t="str">
        <f>IF(ISTEXT('[10]Sektorski plasman'!F69)=TRUE,'[10]Sektorski plasman'!F69,"")</f>
        <v/>
      </c>
      <c r="F73" s="317" t="str">
        <f>IF(ISNUMBER('[10]Sektorski plasman'!D69)=TRUE,'[10]Sektorski plasman'!D69,"")</f>
        <v/>
      </c>
      <c r="G73" s="318" t="str">
        <f>IF(ISNUMBER('[10]Sektorski plasman'!G69)=TRUE,'[10]Sektorski plasman'!G69,"")</f>
        <v/>
      </c>
      <c r="H73" s="319" t="str">
        <f>IF(ISNUMBER('[10]Sektorski plasman'!H69)=TRUE,'[10]Sektorski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IF(ISTEXT('[10]Sektorski plasman'!B70)=TRUE,'[10]Sektorski plasman'!B70,"")</f>
        <v/>
      </c>
      <c r="C74" s="314" t="str">
        <f>IF(ISTEXT('[10]Sektorski plasman'!C70)=TRUE,'[10]Sektorski plasman'!C70,"")</f>
        <v/>
      </c>
      <c r="D74" s="315" t="str">
        <f>IF(ISNUMBER('[10]Sektorski plasman'!E70)=TRUE,'[10]Sektorski plasman'!E70,"")</f>
        <v/>
      </c>
      <c r="E74" s="316" t="str">
        <f>IF(ISTEXT('[10]Sektorski plasman'!F70)=TRUE,'[10]Sektorski plasman'!F70,"")</f>
        <v/>
      </c>
      <c r="F74" s="317" t="str">
        <f>IF(ISNUMBER('[10]Sektorski plasman'!D70)=TRUE,'[10]Sektorski plasman'!D70,"")</f>
        <v/>
      </c>
      <c r="G74" s="318" t="str">
        <f>IF(ISNUMBER('[10]Sektorski plasman'!G70)=TRUE,'[10]Sektorski plasman'!G70,"")</f>
        <v/>
      </c>
      <c r="H74" s="319" t="str">
        <f>IF(ISNUMBER('[10]Sektorski plasman'!H70)=TRUE,'[10]Sektorski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IF(ISTEXT('[10]Sektorski plasman'!B71)=TRUE,'[10]Sektorski plasman'!B71,"")</f>
        <v/>
      </c>
      <c r="C75" s="314" t="str">
        <f>IF(ISTEXT('[10]Sektorski plasman'!C71)=TRUE,'[10]Sektorski plasman'!C71,"")</f>
        <v/>
      </c>
      <c r="D75" s="315" t="str">
        <f>IF(ISNUMBER('[10]Sektorski plasman'!E71)=TRUE,'[10]Sektorski plasman'!E71,"")</f>
        <v/>
      </c>
      <c r="E75" s="316" t="str">
        <f>IF(ISTEXT('[10]Sektorski plasman'!F71)=TRUE,'[10]Sektorski plasman'!F71,"")</f>
        <v/>
      </c>
      <c r="F75" s="317" t="str">
        <f>IF(ISNUMBER('[10]Sektorski plasman'!D71)=TRUE,'[10]Sektorski plasman'!D71,"")</f>
        <v/>
      </c>
      <c r="G75" s="318" t="str">
        <f>IF(ISNUMBER('[10]Sektorski plasman'!G71)=TRUE,'[10]Sektorski plasman'!G71,"")</f>
        <v/>
      </c>
      <c r="H75" s="319" t="str">
        <f>IF(ISNUMBER('[10]Sektorski plasman'!H71)=TRUE,'[10]Sektorski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IF(ISTEXT('[10]Sektorski plasman'!B72)=TRUE,'[10]Sektorski plasman'!B72,"")</f>
        <v/>
      </c>
      <c r="C76" s="314" t="str">
        <f>IF(ISTEXT('[10]Sektorski plasman'!C72)=TRUE,'[10]Sektorski plasman'!C72,"")</f>
        <v/>
      </c>
      <c r="D76" s="315" t="str">
        <f>IF(ISNUMBER('[10]Sektorski plasman'!E72)=TRUE,'[10]Sektorski plasman'!E72,"")</f>
        <v/>
      </c>
      <c r="E76" s="316" t="str">
        <f>IF(ISTEXT('[10]Sektorski plasman'!F72)=TRUE,'[10]Sektorski plasman'!F72,"")</f>
        <v/>
      </c>
      <c r="F76" s="317" t="str">
        <f>IF(ISNUMBER('[10]Sektorski plasman'!D72)=TRUE,'[10]Sektorski plasman'!D72,"")</f>
        <v/>
      </c>
      <c r="G76" s="318" t="str">
        <f>IF(ISNUMBER('[10]Sektorski plasman'!G72)=TRUE,'[10]Sektorski plasman'!G72,"")</f>
        <v/>
      </c>
      <c r="H76" s="319" t="str">
        <f>IF(ISNUMBER('[10]Sektorski plasman'!H72)=TRUE,'[10]Sektorski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IF(ISTEXT('[10]Sektorski plasman'!B73)=TRUE,'[10]Sektorski plasman'!B73,"")</f>
        <v/>
      </c>
      <c r="C77" s="314" t="str">
        <f>IF(ISTEXT('[10]Sektorski plasman'!C73)=TRUE,'[10]Sektorski plasman'!C73,"")</f>
        <v/>
      </c>
      <c r="D77" s="315" t="str">
        <f>IF(ISNUMBER('[10]Sektorski plasman'!E73)=TRUE,'[10]Sektorski plasman'!E73,"")</f>
        <v/>
      </c>
      <c r="E77" s="316" t="str">
        <f>IF(ISTEXT('[10]Sektorski plasman'!F73)=TRUE,'[10]Sektorski plasman'!F73,"")</f>
        <v/>
      </c>
      <c r="F77" s="317" t="str">
        <f>IF(ISNUMBER('[10]Sektorski plasman'!D73)=TRUE,'[10]Sektorski plasman'!D73,"")</f>
        <v/>
      </c>
      <c r="G77" s="318" t="str">
        <f>IF(ISNUMBER('[10]Sektorski plasman'!G73)=TRUE,'[10]Sektorski plasman'!G73,"")</f>
        <v/>
      </c>
      <c r="H77" s="319" t="str">
        <f>IF(ISNUMBER('[10]Sektorski plasman'!H73)=TRUE,'[10]Sektorski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IF(ISTEXT('[10]Sektorski plasman'!B74)=TRUE,'[10]Sektorski plasman'!B74,"")</f>
        <v/>
      </c>
      <c r="C78" s="314" t="str">
        <f>IF(ISTEXT('[10]Sektorski plasman'!C74)=TRUE,'[10]Sektorski plasman'!C74,"")</f>
        <v/>
      </c>
      <c r="D78" s="315" t="str">
        <f>IF(ISNUMBER('[10]Sektorski plasman'!E74)=TRUE,'[10]Sektorski plasman'!E74,"")</f>
        <v/>
      </c>
      <c r="E78" s="316" t="str">
        <f>IF(ISTEXT('[10]Sektorski plasman'!F74)=TRUE,'[10]Sektorski plasman'!F74,"")</f>
        <v/>
      </c>
      <c r="F78" s="317" t="str">
        <f>IF(ISNUMBER('[10]Sektorski plasman'!D74)=TRUE,'[10]Sektorski plasman'!D74,"")</f>
        <v/>
      </c>
      <c r="G78" s="318" t="str">
        <f>IF(ISNUMBER('[10]Sektorski plasman'!G74)=TRUE,'[10]Sektorski plasman'!G74,"")</f>
        <v/>
      </c>
      <c r="H78" s="319" t="str">
        <f>IF(ISNUMBER('[10]Sektorski plasman'!H74)=TRUE,'[10]Sektorski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IF(ISTEXT('[10]Sektorski plasman'!B75)=TRUE,'[10]Sektorski plasman'!B75,"")</f>
        <v/>
      </c>
      <c r="C79" s="314" t="str">
        <f>IF(ISTEXT('[10]Sektorski plasman'!C75)=TRUE,'[10]Sektorski plasman'!C75,"")</f>
        <v/>
      </c>
      <c r="D79" s="315" t="str">
        <f>IF(ISNUMBER('[10]Sektorski plasman'!E75)=TRUE,'[10]Sektorski plasman'!E75,"")</f>
        <v/>
      </c>
      <c r="E79" s="316" t="str">
        <f>IF(ISTEXT('[10]Sektorski plasman'!F75)=TRUE,'[10]Sektorski plasman'!F75,"")</f>
        <v/>
      </c>
      <c r="F79" s="317" t="str">
        <f>IF(ISNUMBER('[10]Sektorski plasman'!D75)=TRUE,'[10]Sektorski plasman'!D75,"")</f>
        <v/>
      </c>
      <c r="G79" s="318" t="str">
        <f>IF(ISNUMBER('[10]Sektorski plasman'!G75)=TRUE,'[10]Sektorski plasman'!G75,"")</f>
        <v/>
      </c>
      <c r="H79" s="319" t="str">
        <f>IF(ISNUMBER('[10]Sektorski plasman'!H75)=TRUE,'[10]Sektorski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IF(ISTEXT('[10]Sektorski plasman'!B76)=TRUE,'[10]Sektorski plasman'!B76,"")</f>
        <v/>
      </c>
      <c r="C80" s="314" t="str">
        <f>IF(ISTEXT('[10]Sektorski plasman'!C76)=TRUE,'[10]Sektorski plasman'!C76,"")</f>
        <v/>
      </c>
      <c r="D80" s="315" t="str">
        <f>IF(ISNUMBER('[10]Sektorski plasman'!E76)=TRUE,'[10]Sektorski plasman'!E76,"")</f>
        <v/>
      </c>
      <c r="E80" s="316" t="str">
        <f>IF(ISTEXT('[10]Sektorski plasman'!F76)=TRUE,'[10]Sektorski plasman'!F76,"")</f>
        <v/>
      </c>
      <c r="F80" s="317" t="str">
        <f>IF(ISNUMBER('[10]Sektorski plasman'!D76)=TRUE,'[10]Sektorski plasman'!D76,"")</f>
        <v/>
      </c>
      <c r="G80" s="318" t="str">
        <f>IF(ISNUMBER('[10]Sektorski plasman'!G76)=TRUE,'[10]Sektorski plasman'!G76,"")</f>
        <v/>
      </c>
      <c r="H80" s="319" t="str">
        <f>IF(ISNUMBER('[10]Sektorski plasman'!H76)=TRUE,'[10]Sektorski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IF(ISTEXT('[10]Sektorski plasman'!B77)=TRUE,'[10]Sektorski plasman'!B77,"")</f>
        <v/>
      </c>
      <c r="C81" s="314" t="str">
        <f>IF(ISTEXT('[10]Sektorski plasman'!C77)=TRUE,'[10]Sektorski plasman'!C77,"")</f>
        <v/>
      </c>
      <c r="D81" s="315" t="str">
        <f>IF(ISNUMBER('[10]Sektorski plasman'!E77)=TRUE,'[10]Sektorski plasman'!E77,"")</f>
        <v/>
      </c>
      <c r="E81" s="316" t="str">
        <f>IF(ISTEXT('[10]Sektorski plasman'!F77)=TRUE,'[10]Sektorski plasman'!F77,"")</f>
        <v/>
      </c>
      <c r="F81" s="317" t="str">
        <f>IF(ISNUMBER('[10]Sektorski plasman'!D77)=TRUE,'[10]Sektorski plasman'!D77,"")</f>
        <v/>
      </c>
      <c r="G81" s="318" t="str">
        <f>IF(ISNUMBER('[10]Sektorski plasman'!G77)=TRUE,'[10]Sektorski plasman'!G77,"")</f>
        <v/>
      </c>
      <c r="H81" s="319" t="str">
        <f>IF(ISNUMBER('[10]Sektorski plasman'!H77)=TRUE,'[10]Sektorski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IF(ISTEXT('[10]Sektorski plasman'!B78)=TRUE,'[10]Sektorski plasman'!B78,"")</f>
        <v/>
      </c>
      <c r="C82" s="314" t="str">
        <f>IF(ISTEXT('[10]Sektorski plasman'!C78)=TRUE,'[10]Sektorski plasman'!C78,"")</f>
        <v/>
      </c>
      <c r="D82" s="315" t="str">
        <f>IF(ISNUMBER('[10]Sektorski plasman'!E78)=TRUE,'[10]Sektorski plasman'!E78,"")</f>
        <v/>
      </c>
      <c r="E82" s="316" t="str">
        <f>IF(ISTEXT('[10]Sektorski plasman'!F78)=TRUE,'[10]Sektorski plasman'!F78,"")</f>
        <v/>
      </c>
      <c r="F82" s="317" t="str">
        <f>IF(ISNUMBER('[10]Sektorski plasman'!D78)=TRUE,'[10]Sektorski plasman'!D78,"")</f>
        <v/>
      </c>
      <c r="G82" s="318" t="str">
        <f>IF(ISNUMBER('[10]Sektorski plasman'!G78)=TRUE,'[10]Sektorski plasman'!G78,"")</f>
        <v/>
      </c>
      <c r="H82" s="319" t="str">
        <f>IF(ISNUMBER('[10]Sektorski plasman'!H78)=TRUE,'[10]Sektorski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IF(ISTEXT('[10]Sektorski plasman'!B79)=TRUE,'[10]Sektorski plasman'!B79,"")</f>
        <v/>
      </c>
      <c r="C83" s="314" t="str">
        <f>IF(ISTEXT('[10]Sektorski plasman'!C79)=TRUE,'[10]Sektorski plasman'!C79,"")</f>
        <v/>
      </c>
      <c r="D83" s="315" t="str">
        <f>IF(ISNUMBER('[10]Sektorski plasman'!E79)=TRUE,'[10]Sektorski plasman'!E79,"")</f>
        <v/>
      </c>
      <c r="E83" s="316" t="str">
        <f>IF(ISTEXT('[10]Sektorski plasman'!F79)=TRUE,'[10]Sektorski plasman'!F79,"")</f>
        <v/>
      </c>
      <c r="F83" s="317" t="str">
        <f>IF(ISNUMBER('[10]Sektorski plasman'!D79)=TRUE,'[10]Sektorski plasman'!D79,"")</f>
        <v/>
      </c>
      <c r="G83" s="318" t="str">
        <f>IF(ISNUMBER('[10]Sektorski plasman'!G79)=TRUE,'[10]Sektorski plasman'!G79,"")</f>
        <v/>
      </c>
      <c r="H83" s="319" t="str">
        <f>IF(ISNUMBER('[10]Sektorski plasman'!H79)=TRUE,'[10]Sektorski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IF(ISTEXT('[10]Sektorski plasman'!B80)=TRUE,'[10]Sektorski plasman'!B80,"")</f>
        <v/>
      </c>
      <c r="C84" s="314" t="str">
        <f>IF(ISTEXT('[10]Sektorski plasman'!C80)=TRUE,'[10]Sektorski plasman'!C80,"")</f>
        <v/>
      </c>
      <c r="D84" s="315" t="str">
        <f>IF(ISNUMBER('[10]Sektorski plasman'!E80)=TRUE,'[10]Sektorski plasman'!E80,"")</f>
        <v/>
      </c>
      <c r="E84" s="316" t="str">
        <f>IF(ISTEXT('[10]Sektorski plasman'!F80)=TRUE,'[10]Sektorski plasman'!F80,"")</f>
        <v/>
      </c>
      <c r="F84" s="317" t="str">
        <f>IF(ISNUMBER('[10]Sektorski plasman'!D80)=TRUE,'[10]Sektorski plasman'!D80,"")</f>
        <v/>
      </c>
      <c r="G84" s="318" t="str">
        <f>IF(ISNUMBER('[10]Sektorski plasman'!G80)=TRUE,'[10]Sektorski plasman'!G80,"")</f>
        <v/>
      </c>
      <c r="H84" s="319" t="str">
        <f>IF(ISNUMBER('[10]Sektorski plasman'!H80)=TRUE,'[10]Sektorski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IF(ISTEXT('[10]Sektorski plasman'!B81)=TRUE,'[10]Sektorski plasman'!B81,"")</f>
        <v/>
      </c>
      <c r="C85" s="314" t="str">
        <f>IF(ISTEXT('[10]Sektorski plasman'!C81)=TRUE,'[10]Sektorski plasman'!C81,"")</f>
        <v/>
      </c>
      <c r="D85" s="315" t="str">
        <f>IF(ISNUMBER('[10]Sektorski plasman'!E81)=TRUE,'[10]Sektorski plasman'!E81,"")</f>
        <v/>
      </c>
      <c r="E85" s="316" t="str">
        <f>IF(ISTEXT('[10]Sektorski plasman'!F81)=TRUE,'[10]Sektorski plasman'!F81,"")</f>
        <v/>
      </c>
      <c r="F85" s="317" t="str">
        <f>IF(ISNUMBER('[10]Sektorski plasman'!D81)=TRUE,'[10]Sektorski plasman'!D81,"")</f>
        <v/>
      </c>
      <c r="G85" s="318" t="str">
        <f>IF(ISNUMBER('[10]Sektorski plasman'!G81)=TRUE,'[10]Sektorski plasman'!G81,"")</f>
        <v/>
      </c>
      <c r="H85" s="319" t="str">
        <f>IF(ISNUMBER('[10]Sektorski plasman'!H81)=TRUE,'[10]Sektorski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IF(ISTEXT('[10]Sektorski plasman'!B82)=TRUE,'[10]Sektorski plasman'!B82,"")</f>
        <v/>
      </c>
      <c r="C86" s="314" t="str">
        <f>IF(ISTEXT('[10]Sektorski plasman'!C82)=TRUE,'[10]Sektorski plasman'!C82,"")</f>
        <v/>
      </c>
      <c r="D86" s="315" t="str">
        <f>IF(ISNUMBER('[10]Sektorski plasman'!E82)=TRUE,'[10]Sektorski plasman'!E82,"")</f>
        <v/>
      </c>
      <c r="E86" s="316" t="str">
        <f>IF(ISTEXT('[10]Sektorski plasman'!F82)=TRUE,'[10]Sektorski plasman'!F82,"")</f>
        <v/>
      </c>
      <c r="F86" s="317" t="str">
        <f>IF(ISNUMBER('[10]Sektorski plasman'!D82)=TRUE,'[10]Sektorski plasman'!D82,"")</f>
        <v/>
      </c>
      <c r="G86" s="318" t="str">
        <f>IF(ISNUMBER('[10]Sektorski plasman'!G82)=TRUE,'[10]Sektorski plasman'!G82,"")</f>
        <v/>
      </c>
      <c r="H86" s="319" t="str">
        <f>IF(ISNUMBER('[10]Sektorski plasman'!H82)=TRUE,'[10]Sektorski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IF(ISTEXT('[10]Sektorski plasman'!B83)=TRUE,'[10]Sektorski plasman'!B83,"")</f>
        <v/>
      </c>
      <c r="C87" s="314" t="str">
        <f>IF(ISTEXT('[10]Sektorski plasman'!C83)=TRUE,'[10]Sektorski plasman'!C83,"")</f>
        <v/>
      </c>
      <c r="D87" s="315" t="str">
        <f>IF(ISNUMBER('[10]Sektorski plasman'!E83)=TRUE,'[10]Sektorski plasman'!E83,"")</f>
        <v/>
      </c>
      <c r="E87" s="316" t="str">
        <f>IF(ISTEXT('[10]Sektorski plasman'!F83)=TRUE,'[10]Sektorski plasman'!F83,"")</f>
        <v/>
      </c>
      <c r="F87" s="317" t="str">
        <f>IF(ISNUMBER('[10]Sektorski plasman'!D83)=TRUE,'[10]Sektorski plasman'!D83,"")</f>
        <v/>
      </c>
      <c r="G87" s="318" t="str">
        <f>IF(ISNUMBER('[10]Sektorski plasman'!G83)=TRUE,'[10]Sektorski plasman'!G83,"")</f>
        <v/>
      </c>
      <c r="H87" s="319" t="str">
        <f>IF(ISNUMBER('[10]Sektorski plasman'!H83)=TRUE,'[10]Sektorski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IF(ISTEXT('[10]Sektorski plasman'!B84)=TRUE,'[10]Sektorski plasman'!B84,"")</f>
        <v/>
      </c>
      <c r="C88" s="314" t="str">
        <f>IF(ISTEXT('[10]Sektorski plasman'!C84)=TRUE,'[10]Sektorski plasman'!C84,"")</f>
        <v/>
      </c>
      <c r="D88" s="315" t="str">
        <f>IF(ISNUMBER('[10]Sektorski plasman'!E84)=TRUE,'[10]Sektorski plasman'!E84,"")</f>
        <v/>
      </c>
      <c r="E88" s="316" t="str">
        <f>IF(ISTEXT('[10]Sektorski plasman'!F84)=TRUE,'[10]Sektorski plasman'!F84,"")</f>
        <v/>
      </c>
      <c r="F88" s="317" t="str">
        <f>IF(ISNUMBER('[10]Sektorski plasman'!D84)=TRUE,'[10]Sektorski plasman'!D84,"")</f>
        <v/>
      </c>
      <c r="G88" s="318" t="str">
        <f>IF(ISNUMBER('[10]Sektorski plasman'!G84)=TRUE,'[10]Sektorski plasman'!G84,"")</f>
        <v/>
      </c>
      <c r="H88" s="319" t="str">
        <f>IF(ISNUMBER('[10]Sektorski plasman'!H84)=TRUE,'[10]Sektorski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IF(ISTEXT('[10]Sektorski plasman'!B85)=TRUE,'[10]Sektorski plasman'!B85,"")</f>
        <v/>
      </c>
      <c r="C89" s="314" t="str">
        <f>IF(ISTEXT('[10]Sektorski plasman'!C85)=TRUE,'[10]Sektorski plasman'!C85,"")</f>
        <v/>
      </c>
      <c r="D89" s="315" t="str">
        <f>IF(ISNUMBER('[10]Sektorski plasman'!E85)=TRUE,'[10]Sektorski plasman'!E85,"")</f>
        <v/>
      </c>
      <c r="E89" s="316" t="str">
        <f>IF(ISTEXT('[10]Sektorski plasman'!F85)=TRUE,'[10]Sektorski plasman'!F85,"")</f>
        <v/>
      </c>
      <c r="F89" s="317" t="str">
        <f>IF(ISNUMBER('[10]Sektorski plasman'!D85)=TRUE,'[10]Sektorski plasman'!D85,"")</f>
        <v/>
      </c>
      <c r="G89" s="318" t="str">
        <f>IF(ISNUMBER('[10]Sektorski plasman'!G85)=TRUE,'[10]Sektorski plasman'!G85,"")</f>
        <v/>
      </c>
      <c r="H89" s="319" t="str">
        <f>IF(ISNUMBER('[10]Sektorski plasman'!H85)=TRUE,'[10]Sektorski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IF(ISTEXT('[10]Sektorski plasman'!B86)=TRUE,'[10]Sektorski plasman'!B86,"")</f>
        <v/>
      </c>
      <c r="C90" s="314" t="str">
        <f>IF(ISTEXT('[10]Sektorski plasman'!C86)=TRUE,'[10]Sektorski plasman'!C86,"")</f>
        <v/>
      </c>
      <c r="D90" s="315" t="str">
        <f>IF(ISNUMBER('[10]Sektorski plasman'!E86)=TRUE,'[10]Sektorski plasman'!E86,"")</f>
        <v/>
      </c>
      <c r="E90" s="316" t="str">
        <f>IF(ISTEXT('[10]Sektorski plasman'!F86)=TRUE,'[10]Sektorski plasman'!F86,"")</f>
        <v/>
      </c>
      <c r="F90" s="317" t="str">
        <f>IF(ISNUMBER('[10]Sektorski plasman'!D86)=TRUE,'[10]Sektorski plasman'!D86,"")</f>
        <v/>
      </c>
      <c r="G90" s="318" t="str">
        <f>IF(ISNUMBER('[10]Sektorski plasman'!G86)=TRUE,'[10]Sektorski plasman'!G86,"")</f>
        <v/>
      </c>
      <c r="H90" s="319" t="str">
        <f>IF(ISNUMBER('[10]Sektorski plasman'!H86)=TRUE,'[10]Sektorski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IF(ISTEXT('[10]Sektorski plasman'!B87)=TRUE,'[10]Sektorski plasman'!B87,"")</f>
        <v/>
      </c>
      <c r="C91" s="314" t="str">
        <f>IF(ISTEXT('[10]Sektorski plasman'!C87)=TRUE,'[10]Sektorski plasman'!C87,"")</f>
        <v/>
      </c>
      <c r="D91" s="315" t="str">
        <f>IF(ISNUMBER('[10]Sektorski plasman'!E87)=TRUE,'[10]Sektorski plasman'!E87,"")</f>
        <v/>
      </c>
      <c r="E91" s="316" t="str">
        <f>IF(ISTEXT('[10]Sektorski plasman'!F87)=TRUE,'[10]Sektorski plasman'!F87,"")</f>
        <v/>
      </c>
      <c r="F91" s="317" t="str">
        <f>IF(ISNUMBER('[10]Sektorski plasman'!D87)=TRUE,'[10]Sektorski plasman'!D87,"")</f>
        <v/>
      </c>
      <c r="G91" s="318" t="str">
        <f>IF(ISNUMBER('[10]Sektorski plasman'!G87)=TRUE,'[10]Sektorski plasman'!G87,"")</f>
        <v/>
      </c>
      <c r="H91" s="319" t="str">
        <f>IF(ISNUMBER('[10]Sektorski plasman'!H87)=TRUE,'[10]Sektorski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IF(ISTEXT('[10]Sektorski plasman'!B88)=TRUE,'[10]Sektorski plasman'!B88,"")</f>
        <v/>
      </c>
      <c r="C92" s="314" t="str">
        <f>IF(ISTEXT('[10]Sektorski plasman'!C88)=TRUE,'[10]Sektorski plasman'!C88,"")</f>
        <v/>
      </c>
      <c r="D92" s="315" t="str">
        <f>IF(ISNUMBER('[10]Sektorski plasman'!E88)=TRUE,'[10]Sektorski plasman'!E88,"")</f>
        <v/>
      </c>
      <c r="E92" s="316" t="str">
        <f>IF(ISTEXT('[10]Sektorski plasman'!F88)=TRUE,'[10]Sektorski plasman'!F88,"")</f>
        <v/>
      </c>
      <c r="F92" s="317" t="str">
        <f>IF(ISNUMBER('[10]Sektorski plasman'!D88)=TRUE,'[10]Sektorski plasman'!D88,"")</f>
        <v/>
      </c>
      <c r="G92" s="318" t="str">
        <f>IF(ISNUMBER('[10]Sektorski plasman'!G88)=TRUE,'[10]Sektorski plasman'!G88,"")</f>
        <v/>
      </c>
      <c r="H92" s="319" t="str">
        <f>IF(ISNUMBER('[10]Sektorski plasman'!H88)=TRUE,'[10]Sektorski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IF(ISTEXT('[10]Sektorski plasman'!B89)=TRUE,'[10]Sektorski plasman'!B89,"")</f>
        <v/>
      </c>
      <c r="C93" s="314" t="str">
        <f>IF(ISTEXT('[10]Sektorski plasman'!C89)=TRUE,'[10]Sektorski plasman'!C89,"")</f>
        <v/>
      </c>
      <c r="D93" s="315" t="str">
        <f>IF(ISNUMBER('[10]Sektorski plasman'!E89)=TRUE,'[10]Sektorski plasman'!E89,"")</f>
        <v/>
      </c>
      <c r="E93" s="316" t="str">
        <f>IF(ISTEXT('[10]Sektorski plasman'!F89)=TRUE,'[10]Sektorski plasman'!F89,"")</f>
        <v/>
      </c>
      <c r="F93" s="317" t="str">
        <f>IF(ISNUMBER('[10]Sektorski plasman'!D89)=TRUE,'[10]Sektorski plasman'!D89,"")</f>
        <v/>
      </c>
      <c r="G93" s="318" t="str">
        <f>IF(ISNUMBER('[10]Sektorski plasman'!G89)=TRUE,'[10]Sektorski plasman'!G89,"")</f>
        <v/>
      </c>
      <c r="H93" s="319" t="str">
        <f>IF(ISNUMBER('[10]Sektorski plasman'!H89)=TRUE,'[10]Sektorski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IF(ISTEXT('[10]Sektorski plasman'!B90)=TRUE,'[10]Sektorski plasman'!B90,"")</f>
        <v/>
      </c>
      <c r="C94" s="314" t="str">
        <f>IF(ISTEXT('[10]Sektorski plasman'!C90)=TRUE,'[10]Sektorski plasman'!C90,"")</f>
        <v/>
      </c>
      <c r="D94" s="315" t="str">
        <f>IF(ISNUMBER('[10]Sektorski plasman'!E90)=TRUE,'[10]Sektorski plasman'!E90,"")</f>
        <v/>
      </c>
      <c r="E94" s="316" t="str">
        <f>IF(ISTEXT('[10]Sektorski plasman'!F90)=TRUE,'[10]Sektorski plasman'!F90,"")</f>
        <v/>
      </c>
      <c r="F94" s="317" t="str">
        <f>IF(ISNUMBER('[10]Sektorski plasman'!D90)=TRUE,'[10]Sektorski plasman'!D90,"")</f>
        <v/>
      </c>
      <c r="G94" s="318" t="str">
        <f>IF(ISNUMBER('[10]Sektorski plasman'!G90)=TRUE,'[10]Sektorski plasman'!G90,"")</f>
        <v/>
      </c>
      <c r="H94" s="319" t="str">
        <f>IF(ISNUMBER('[10]Sektorski plasman'!H90)=TRUE,'[10]Sektorski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IF(ISTEXT('[10]Sektorski plasman'!B91)=TRUE,'[10]Sektorski plasman'!B91,"")</f>
        <v/>
      </c>
      <c r="C95" s="314" t="str">
        <f>IF(ISTEXT('[10]Sektorski plasman'!C91)=TRUE,'[10]Sektorski plasman'!C91,"")</f>
        <v/>
      </c>
      <c r="D95" s="315" t="str">
        <f>IF(ISNUMBER('[10]Sektorski plasman'!E91)=TRUE,'[10]Sektorski plasman'!E91,"")</f>
        <v/>
      </c>
      <c r="E95" s="316" t="str">
        <f>IF(ISTEXT('[10]Sektorski plasman'!F91)=TRUE,'[10]Sektorski plasman'!F91,"")</f>
        <v/>
      </c>
      <c r="F95" s="317" t="str">
        <f>IF(ISNUMBER('[10]Sektorski plasman'!D91)=TRUE,'[10]Sektorski plasman'!D91,"")</f>
        <v/>
      </c>
      <c r="G95" s="318" t="str">
        <f>IF(ISNUMBER('[10]Sektorski plasman'!G91)=TRUE,'[10]Sektorski plasman'!G91,"")</f>
        <v/>
      </c>
      <c r="H95" s="319" t="str">
        <f>IF(ISNUMBER('[10]Sektorski plasman'!H91)=TRUE,'[10]Sektorski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IF(ISTEXT('[10]Sektorski plasman'!B92)=TRUE,'[10]Sektorski plasman'!B92,"")</f>
        <v/>
      </c>
      <c r="C96" s="314" t="str">
        <f>IF(ISTEXT('[10]Sektorski plasman'!C92)=TRUE,'[10]Sektorski plasman'!C92,"")</f>
        <v/>
      </c>
      <c r="D96" s="315" t="str">
        <f>IF(ISNUMBER('[10]Sektorski plasman'!E92)=TRUE,'[10]Sektorski plasman'!E92,"")</f>
        <v/>
      </c>
      <c r="E96" s="316" t="str">
        <f>IF(ISTEXT('[10]Sektorski plasman'!F92)=TRUE,'[10]Sektorski plasman'!F92,"")</f>
        <v/>
      </c>
      <c r="F96" s="317" t="str">
        <f>IF(ISNUMBER('[10]Sektorski plasman'!D92)=TRUE,'[10]Sektorski plasman'!D92,"")</f>
        <v/>
      </c>
      <c r="G96" s="318" t="str">
        <f>IF(ISNUMBER('[10]Sektorski plasman'!G92)=TRUE,'[10]Sektorski plasman'!G92,"")</f>
        <v/>
      </c>
      <c r="H96" s="319" t="str">
        <f>IF(ISNUMBER('[10]Sektorski plasman'!H92)=TRUE,'[10]Sektorski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IF(ISTEXT('[10]Sektorski plasman'!B93)=TRUE,'[10]Sektorski plasman'!B93,"")</f>
        <v/>
      </c>
      <c r="C97" s="314" t="str">
        <f>IF(ISTEXT('[10]Sektorski plasman'!C93)=TRUE,'[10]Sektorski plasman'!C93,"")</f>
        <v/>
      </c>
      <c r="D97" s="315" t="str">
        <f>IF(ISNUMBER('[10]Sektorski plasman'!E93)=TRUE,'[10]Sektorski plasman'!E93,"")</f>
        <v/>
      </c>
      <c r="E97" s="316" t="str">
        <f>IF(ISTEXT('[10]Sektorski plasman'!F93)=TRUE,'[10]Sektorski plasman'!F93,"")</f>
        <v/>
      </c>
      <c r="F97" s="317" t="str">
        <f>IF(ISNUMBER('[10]Sektorski plasman'!D93)=TRUE,'[10]Sektorski plasman'!D93,"")</f>
        <v/>
      </c>
      <c r="G97" s="318" t="str">
        <f>IF(ISNUMBER('[10]Sektorski plasman'!G93)=TRUE,'[10]Sektorski plasman'!G93,"")</f>
        <v/>
      </c>
      <c r="H97" s="319" t="str">
        <f>IF(ISNUMBER('[10]Sektorski plasman'!H93)=TRUE,'[10]Sektorski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IF(ISTEXT('[10]Sektorski plasman'!B94)=TRUE,'[10]Sektorski plasman'!B94,"")</f>
        <v/>
      </c>
      <c r="C98" s="314" t="str">
        <f>IF(ISTEXT('[10]Sektorski plasman'!C94)=TRUE,'[10]Sektorski plasman'!C94,"")</f>
        <v/>
      </c>
      <c r="D98" s="315" t="str">
        <f>IF(ISNUMBER('[10]Sektorski plasman'!E94)=TRUE,'[10]Sektorski plasman'!E94,"")</f>
        <v/>
      </c>
      <c r="E98" s="316" t="str">
        <f>IF(ISTEXT('[10]Sektorski plasman'!F94)=TRUE,'[10]Sektorski plasman'!F94,"")</f>
        <v/>
      </c>
      <c r="F98" s="317" t="str">
        <f>IF(ISNUMBER('[10]Sektorski plasman'!D94)=TRUE,'[10]Sektorski plasman'!D94,"")</f>
        <v/>
      </c>
      <c r="G98" s="318" t="str">
        <f>IF(ISNUMBER('[10]Sektorski plasman'!G94)=TRUE,'[10]Sektorski plasman'!G94,"")</f>
        <v/>
      </c>
      <c r="H98" s="319" t="str">
        <f>IF(ISNUMBER('[10]Sektorski plasman'!H94)=TRUE,'[10]Sektorski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IF(ISTEXT('[10]Sektorski plasman'!B95)=TRUE,'[10]Sektorski plasman'!B95,"")</f>
        <v/>
      </c>
      <c r="C99" s="314" t="str">
        <f>IF(ISTEXT('[10]Sektorski plasman'!C95)=TRUE,'[10]Sektorski plasman'!C95,"")</f>
        <v/>
      </c>
      <c r="D99" s="315" t="str">
        <f>IF(ISNUMBER('[10]Sektorski plasman'!E95)=TRUE,'[10]Sektorski plasman'!E95,"")</f>
        <v/>
      </c>
      <c r="E99" s="316" t="str">
        <f>IF(ISTEXT('[10]Sektorski plasman'!F95)=TRUE,'[10]Sektorski plasman'!F95,"")</f>
        <v/>
      </c>
      <c r="F99" s="317" t="str">
        <f>IF(ISNUMBER('[10]Sektorski plasman'!D95)=TRUE,'[10]Sektorski plasman'!D95,"")</f>
        <v/>
      </c>
      <c r="G99" s="318" t="str">
        <f>IF(ISNUMBER('[10]Sektorski plasman'!G95)=TRUE,'[10]Sektorski plasman'!G95,"")</f>
        <v/>
      </c>
      <c r="H99" s="319" t="str">
        <f>IF(ISNUMBER('[10]Sektorski plasman'!H95)=TRUE,'[10]Sektorski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IF(ISTEXT('[10]Sektorski plasman'!B96)=TRUE,'[10]Sektorski plasman'!B96,"")</f>
        <v/>
      </c>
      <c r="C100" s="314" t="str">
        <f>IF(ISTEXT('[10]Sektorski plasman'!C96)=TRUE,'[10]Sektorski plasman'!C96,"")</f>
        <v/>
      </c>
      <c r="D100" s="315" t="str">
        <f>IF(ISNUMBER('[10]Sektorski plasman'!E96)=TRUE,'[10]Sektorski plasman'!E96,"")</f>
        <v/>
      </c>
      <c r="E100" s="316" t="str">
        <f>IF(ISTEXT('[10]Sektorski plasman'!F96)=TRUE,'[10]Sektorski plasman'!F96,"")</f>
        <v/>
      </c>
      <c r="F100" s="317" t="str">
        <f>IF(ISNUMBER('[10]Sektorski plasman'!D96)=TRUE,'[10]Sektorski plasman'!D96,"")</f>
        <v/>
      </c>
      <c r="G100" s="318" t="str">
        <f>IF(ISNUMBER('[10]Sektorski plasman'!G96)=TRUE,'[10]Sektorski plasman'!G96,"")</f>
        <v/>
      </c>
      <c r="H100" s="319" t="str">
        <f>IF(ISNUMBER('[10]Sektorski plasman'!H96)=TRUE,'[10]Sektorski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IF(ISTEXT('[10]Sektorski plasman'!B97)=TRUE,'[10]Sektorski plasman'!B97,"")</f>
        <v/>
      </c>
      <c r="C101" s="314" t="str">
        <f>IF(ISTEXT('[10]Sektorski plasman'!C97)=TRUE,'[10]Sektorski plasman'!C97,"")</f>
        <v/>
      </c>
      <c r="D101" s="315" t="str">
        <f>IF(ISNUMBER('[10]Sektorski plasman'!E97)=TRUE,'[10]Sektorski plasman'!E97,"")</f>
        <v/>
      </c>
      <c r="E101" s="316" t="str">
        <f>IF(ISTEXT('[10]Sektorski plasman'!F97)=TRUE,'[10]Sektorski plasman'!F97,"")</f>
        <v/>
      </c>
      <c r="F101" s="317" t="str">
        <f>IF(ISNUMBER('[10]Sektorski plasman'!D97)=TRUE,'[10]Sektorski plasman'!D97,"")</f>
        <v/>
      </c>
      <c r="G101" s="318" t="str">
        <f>IF(ISNUMBER('[10]Sektorski plasman'!G97)=TRUE,'[10]Sektorski plasman'!G97,"")</f>
        <v/>
      </c>
      <c r="H101" s="319" t="str">
        <f>IF(ISNUMBER('[10]Sektorski plasman'!H97)=TRUE,'[10]Sektorski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IF(ISTEXT('[10]Sektorski plasman'!B98)=TRUE,'[10]Sektorski plasman'!B98,"")</f>
        <v/>
      </c>
      <c r="C102" s="314" t="str">
        <f>IF(ISTEXT('[10]Sektorski plasman'!C98)=TRUE,'[10]Sektorski plasman'!C98,"")</f>
        <v/>
      </c>
      <c r="D102" s="315" t="str">
        <f>IF(ISNUMBER('[10]Sektorski plasman'!E98)=TRUE,'[10]Sektorski plasman'!E98,"")</f>
        <v/>
      </c>
      <c r="E102" s="316" t="str">
        <f>IF(ISTEXT('[10]Sektorski plasman'!F98)=TRUE,'[10]Sektorski plasman'!F98,"")</f>
        <v/>
      </c>
      <c r="F102" s="317" t="str">
        <f>IF(ISNUMBER('[10]Sektorski plasman'!D98)=TRUE,'[10]Sektorski plasman'!D98,"")</f>
        <v/>
      </c>
      <c r="G102" s="318" t="str">
        <f>IF(ISNUMBER('[10]Sektorski plasman'!G98)=TRUE,'[10]Sektorski plasman'!G98,"")</f>
        <v/>
      </c>
      <c r="H102" s="319" t="str">
        <f>IF(ISNUMBER('[10]Sektorski plasman'!H98)=TRUE,'[10]Sektorski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IF(ISTEXT('[10]Sektorski plasman'!B99)=TRUE,'[10]Sektorski plasman'!B99,"")</f>
        <v/>
      </c>
      <c r="C103" s="314" t="str">
        <f>IF(ISTEXT('[10]Sektorski plasman'!C99)=TRUE,'[10]Sektorski plasman'!C99,"")</f>
        <v/>
      </c>
      <c r="D103" s="315" t="str">
        <f>IF(ISNUMBER('[10]Sektorski plasman'!E99)=TRUE,'[10]Sektorski plasman'!E99,"")</f>
        <v/>
      </c>
      <c r="E103" s="316" t="str">
        <f>IF(ISTEXT('[10]Sektorski plasman'!F99)=TRUE,'[10]Sektorski plasman'!F99,"")</f>
        <v/>
      </c>
      <c r="F103" s="317" t="str">
        <f>IF(ISNUMBER('[10]Sektorski plasman'!D99)=TRUE,'[10]Sektorski plasman'!D99,"")</f>
        <v/>
      </c>
      <c r="G103" s="318" t="str">
        <f>IF(ISNUMBER('[10]Sektorski plasman'!G99)=TRUE,'[10]Sektorski plasman'!G99,"")</f>
        <v/>
      </c>
      <c r="H103" s="319" t="str">
        <f>IF(ISNUMBER('[10]Sektorski plasman'!H99)=TRUE,'[10]Sektorski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IF(ISTEXT('[10]Sektorski plasman'!B100)=TRUE,'[10]Sektorski plasman'!B100,"")</f>
        <v/>
      </c>
      <c r="C104" s="314" t="str">
        <f>IF(ISTEXT('[10]Sektorski plasman'!C100)=TRUE,'[10]Sektorski plasman'!C100,"")</f>
        <v/>
      </c>
      <c r="D104" s="315" t="str">
        <f>IF(ISNUMBER('[10]Sektorski plasman'!E100)=TRUE,'[10]Sektorski plasman'!E100,"")</f>
        <v/>
      </c>
      <c r="E104" s="316" t="str">
        <f>IF(ISTEXT('[10]Sektorski plasman'!F100)=TRUE,'[10]Sektorski plasman'!F100,"")</f>
        <v/>
      </c>
      <c r="F104" s="317" t="str">
        <f>IF(ISNUMBER('[10]Sektorski plasman'!D100)=TRUE,'[10]Sektorski plasman'!D100,"")</f>
        <v/>
      </c>
      <c r="G104" s="318" t="str">
        <f>IF(ISNUMBER('[10]Sektorski plasman'!G100)=TRUE,'[10]Sektorski plasman'!G100,"")</f>
        <v/>
      </c>
      <c r="H104" s="319" t="str">
        <f>IF(ISNUMBER('[10]Sektorski plasman'!H100)=TRUE,'[10]Sektorski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IF(ISTEXT('[10]Sektorski plasman'!B101)=TRUE,'[10]Sektorski plasman'!B101,"")</f>
        <v/>
      </c>
      <c r="C105" s="314" t="str">
        <f>IF(ISTEXT('[10]Sektorski plasman'!C101)=TRUE,'[10]Sektorski plasman'!C101,"")</f>
        <v/>
      </c>
      <c r="D105" s="315" t="str">
        <f>IF(ISNUMBER('[10]Sektorski plasman'!E101)=TRUE,'[10]Sektorski plasman'!E101,"")</f>
        <v/>
      </c>
      <c r="E105" s="316" t="str">
        <f>IF(ISTEXT('[10]Sektorski plasman'!F101)=TRUE,'[10]Sektorski plasman'!F101,"")</f>
        <v/>
      </c>
      <c r="F105" s="317" t="str">
        <f>IF(ISNUMBER('[10]Sektorski plasman'!D101)=TRUE,'[10]Sektorski plasman'!D101,"")</f>
        <v/>
      </c>
      <c r="G105" s="318" t="str">
        <f>IF(ISNUMBER('[10]Sektorski plasman'!G101)=TRUE,'[10]Sektorski plasman'!G101,"")</f>
        <v/>
      </c>
      <c r="H105" s="319" t="str">
        <f>IF(ISNUMBER('[10]Sektorski plasman'!H101)=TRUE,'[10]Sektorski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IF(ISTEXT('[10]Sektorski plasman'!B102)=TRUE,'[10]Sektorski plasman'!B102,"")</f>
        <v/>
      </c>
      <c r="C106" s="314" t="str">
        <f>IF(ISTEXT('[10]Sektorski plasman'!C102)=TRUE,'[10]Sektorski plasman'!C102,"")</f>
        <v/>
      </c>
      <c r="D106" s="315" t="str">
        <f>IF(ISNUMBER('[10]Sektorski plasman'!E102)=TRUE,'[10]Sektorski plasman'!E102,"")</f>
        <v/>
      </c>
      <c r="E106" s="316" t="str">
        <f>IF(ISTEXT('[10]Sektorski plasman'!F102)=TRUE,'[10]Sektorski plasman'!F102,"")</f>
        <v/>
      </c>
      <c r="F106" s="317" t="str">
        <f>IF(ISNUMBER('[10]Sektorski plasman'!D102)=TRUE,'[10]Sektorski plasman'!D102,"")</f>
        <v/>
      </c>
      <c r="G106" s="318" t="str">
        <f>IF(ISNUMBER('[10]Sektorski plasman'!G102)=TRUE,'[10]Sektorski plasman'!G102,"")</f>
        <v/>
      </c>
      <c r="H106" s="319" t="str">
        <f>IF(ISNUMBER('[10]Sektorski plasman'!H102)=TRUE,'[10]Sektorski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IF(ISTEXT('[10]Sektorski plasman'!B103)=TRUE,'[10]Sektorski plasman'!B103,"")</f>
        <v/>
      </c>
      <c r="C107" s="314" t="str">
        <f>IF(ISTEXT('[10]Sektorski plasman'!C103)=TRUE,'[10]Sektorski plasman'!C103,"")</f>
        <v/>
      </c>
      <c r="D107" s="315" t="str">
        <f>IF(ISNUMBER('[10]Sektorski plasman'!E103)=TRUE,'[10]Sektorski plasman'!E103,"")</f>
        <v/>
      </c>
      <c r="E107" s="316" t="str">
        <f>IF(ISTEXT('[10]Sektorski plasman'!F103)=TRUE,'[10]Sektorski plasman'!F103,"")</f>
        <v/>
      </c>
      <c r="F107" s="317" t="str">
        <f>IF(ISNUMBER('[10]Sektorski plasman'!D103)=TRUE,'[10]Sektorski plasman'!D103,"")</f>
        <v/>
      </c>
      <c r="G107" s="318" t="str">
        <f>IF(ISNUMBER('[10]Sektorski plasman'!G103)=TRUE,'[10]Sektorski plasman'!G103,"")</f>
        <v/>
      </c>
      <c r="H107" s="319" t="str">
        <f>IF(ISNUMBER('[10]Sektorski plasman'!H103)=TRUE,'[10]Sektorski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IF(ISTEXT('[10]Sektorski plasman'!B104)=TRUE,'[10]Sektorski plasman'!B104,"")</f>
        <v/>
      </c>
      <c r="C108" s="314" t="str">
        <f>IF(ISTEXT('[10]Sektorski plasman'!C104)=TRUE,'[10]Sektorski plasman'!C104,"")</f>
        <v/>
      </c>
      <c r="D108" s="315" t="str">
        <f>IF(ISNUMBER('[10]Sektorski plasman'!E104)=TRUE,'[10]Sektorski plasman'!E104,"")</f>
        <v/>
      </c>
      <c r="E108" s="316" t="str">
        <f>IF(ISTEXT('[10]Sektorski plasman'!F104)=TRUE,'[10]Sektorski plasman'!F104,"")</f>
        <v/>
      </c>
      <c r="F108" s="317" t="str">
        <f>IF(ISNUMBER('[10]Sektorski plasman'!D104)=TRUE,'[10]Sektorski plasman'!D104,"")</f>
        <v/>
      </c>
      <c r="G108" s="318" t="str">
        <f>IF(ISNUMBER('[10]Sektorski plasman'!G104)=TRUE,'[10]Sektorski plasman'!G104,"")</f>
        <v/>
      </c>
      <c r="H108" s="319" t="str">
        <f>IF(ISNUMBER('[10]Sektorski plasman'!H104)=TRUE,'[10]Sektorski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IF(ISTEXT('[10]Sektorski plasman'!B105)=TRUE,'[10]Sektorski plasman'!B105,"")</f>
        <v/>
      </c>
      <c r="C109" s="314" t="str">
        <f>IF(ISTEXT('[10]Sektorski plasman'!C105)=TRUE,'[10]Sektorski plasman'!C105,"")</f>
        <v/>
      </c>
      <c r="D109" s="315" t="str">
        <f>IF(ISNUMBER('[10]Sektorski plasman'!E105)=TRUE,'[10]Sektorski plasman'!E105,"")</f>
        <v/>
      </c>
      <c r="E109" s="316" t="str">
        <f>IF(ISTEXT('[10]Sektorski plasman'!F105)=TRUE,'[10]Sektorski plasman'!F105,"")</f>
        <v/>
      </c>
      <c r="F109" s="317" t="str">
        <f>IF(ISNUMBER('[10]Sektorski plasman'!D105)=TRUE,'[10]Sektorski plasman'!D105,"")</f>
        <v/>
      </c>
      <c r="G109" s="318" t="str">
        <f>IF(ISNUMBER('[10]Sektorski plasman'!G105)=TRUE,'[10]Sektorski plasman'!G105,"")</f>
        <v/>
      </c>
      <c r="H109" s="319" t="str">
        <f>IF(ISNUMBER('[10]Sektorski plasman'!H105)=TRUE,'[10]Sektorski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IF(ISTEXT('[10]Sektorski plasman'!B106)=TRUE,'[10]Sektorski plasman'!B106,"")</f>
        <v/>
      </c>
      <c r="C110" s="314" t="str">
        <f>IF(ISTEXT('[10]Sektorski plasman'!C106)=TRUE,'[10]Sektorski plasman'!C106,"")</f>
        <v/>
      </c>
      <c r="D110" s="315" t="str">
        <f>IF(ISNUMBER('[10]Sektorski plasman'!E106)=TRUE,'[10]Sektorski plasman'!E106,"")</f>
        <v/>
      </c>
      <c r="E110" s="316" t="str">
        <f>IF(ISTEXT('[10]Sektorski plasman'!F106)=TRUE,'[10]Sektorski plasman'!F106,"")</f>
        <v/>
      </c>
      <c r="F110" s="317" t="str">
        <f>IF(ISNUMBER('[10]Sektorski plasman'!D106)=TRUE,'[10]Sektorski plasman'!D106,"")</f>
        <v/>
      </c>
      <c r="G110" s="318" t="str">
        <f>IF(ISNUMBER('[10]Sektorski plasman'!G106)=TRUE,'[10]Sektorski plasman'!G106,"")</f>
        <v/>
      </c>
      <c r="H110" s="319" t="str">
        <f>IF(ISNUMBER('[10]Sektorski plasman'!H106)=TRUE,'[10]Sektorski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IF(ISTEXT('[10]Sektorski plasman'!B107)=TRUE,'[10]Sektorski plasman'!B107,"")</f>
        <v/>
      </c>
      <c r="C111" s="314" t="str">
        <f>IF(ISTEXT('[10]Sektorski plasman'!C107)=TRUE,'[10]Sektorski plasman'!C107,"")</f>
        <v/>
      </c>
      <c r="D111" s="315" t="str">
        <f>IF(ISNUMBER('[10]Sektorski plasman'!E107)=TRUE,'[10]Sektorski plasman'!E107,"")</f>
        <v/>
      </c>
      <c r="E111" s="316" t="str">
        <f>IF(ISTEXT('[10]Sektorski plasman'!F107)=TRUE,'[10]Sektorski plasman'!F107,"")</f>
        <v/>
      </c>
      <c r="F111" s="317" t="str">
        <f>IF(ISNUMBER('[10]Sektorski plasman'!D107)=TRUE,'[10]Sektorski plasman'!D107,"")</f>
        <v/>
      </c>
      <c r="G111" s="318" t="str">
        <f>IF(ISNUMBER('[10]Sektorski plasman'!G107)=TRUE,'[10]Sektorski plasman'!G107,"")</f>
        <v/>
      </c>
      <c r="H111" s="319" t="str">
        <f>IF(ISNUMBER('[10]Sektorski plasman'!H107)=TRUE,'[10]Sektorski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IF(ISTEXT('[10]Sektorski plasman'!B108)=TRUE,'[10]Sektorski plasman'!B108,"")</f>
        <v/>
      </c>
      <c r="C112" s="314" t="str">
        <f>IF(ISTEXT('[10]Sektorski plasman'!C108)=TRUE,'[10]Sektorski plasman'!C108,"")</f>
        <v/>
      </c>
      <c r="D112" s="315" t="str">
        <f>IF(ISNUMBER('[10]Sektorski plasman'!E108)=TRUE,'[10]Sektorski plasman'!E108,"")</f>
        <v/>
      </c>
      <c r="E112" s="316" t="str">
        <f>IF(ISTEXT('[10]Sektorski plasman'!F108)=TRUE,'[10]Sektorski plasman'!F108,"")</f>
        <v/>
      </c>
      <c r="F112" s="317" t="str">
        <f>IF(ISNUMBER('[10]Sektorski plasman'!D108)=TRUE,'[10]Sektorski plasman'!D108,"")</f>
        <v/>
      </c>
      <c r="G112" s="318" t="str">
        <f>IF(ISNUMBER('[10]Sektorski plasman'!G108)=TRUE,'[10]Sektorski plasman'!G108,"")</f>
        <v/>
      </c>
      <c r="H112" s="319" t="str">
        <f>IF(ISNUMBER('[10]Sektorski plasman'!H108)=TRUE,'[10]Sektorski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IF(ISTEXT('[10]Sektorski plasman'!B109)=TRUE,'[10]Sektorski plasman'!B109,"")</f>
        <v/>
      </c>
      <c r="C113" s="314" t="str">
        <f>IF(ISTEXT('[10]Sektorski plasman'!C109)=TRUE,'[10]Sektorski plasman'!C109,"")</f>
        <v/>
      </c>
      <c r="D113" s="315" t="str">
        <f>IF(ISNUMBER('[10]Sektorski plasman'!E109)=TRUE,'[10]Sektorski plasman'!E109,"")</f>
        <v/>
      </c>
      <c r="E113" s="316" t="str">
        <f>IF(ISTEXT('[10]Sektorski plasman'!F109)=TRUE,'[10]Sektorski plasman'!F109,"")</f>
        <v/>
      </c>
      <c r="F113" s="317" t="str">
        <f>IF(ISNUMBER('[10]Sektorski plasman'!D109)=TRUE,'[10]Sektorski plasman'!D109,"")</f>
        <v/>
      </c>
      <c r="G113" s="318" t="str">
        <f>IF(ISNUMBER('[10]Sektorski plasman'!G109)=TRUE,'[10]Sektorski plasman'!G109,"")</f>
        <v/>
      </c>
      <c r="H113" s="319" t="str">
        <f>IF(ISNUMBER('[10]Sektorski plasman'!H109)=TRUE,'[10]Sektorski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IF(ISTEXT('[10]Sektorski plasman'!B110)=TRUE,'[10]Sektorski plasman'!B110,"")</f>
        <v/>
      </c>
      <c r="C114" s="314" t="str">
        <f>IF(ISTEXT('[10]Sektorski plasman'!C110)=TRUE,'[10]Sektorski plasman'!C110,"")</f>
        <v/>
      </c>
      <c r="D114" s="315" t="str">
        <f>IF(ISNUMBER('[10]Sektorski plasman'!E110)=TRUE,'[10]Sektorski plasman'!E110,"")</f>
        <v/>
      </c>
      <c r="E114" s="316" t="str">
        <f>IF(ISTEXT('[10]Sektorski plasman'!F110)=TRUE,'[10]Sektorski plasman'!F110,"")</f>
        <v/>
      </c>
      <c r="F114" s="317" t="str">
        <f>IF(ISNUMBER('[10]Sektorski plasman'!D110)=TRUE,'[10]Sektorski plasman'!D110,"")</f>
        <v/>
      </c>
      <c r="G114" s="318" t="str">
        <f>IF(ISNUMBER('[10]Sektorski plasman'!G110)=TRUE,'[10]Sektorski plasman'!G110,"")</f>
        <v/>
      </c>
      <c r="H114" s="319" t="str">
        <f>IF(ISNUMBER('[10]Sektorski plasman'!H110)=TRUE,'[10]Sektorski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IF(ISTEXT('[10]Sektorski plasman'!B111)=TRUE,'[10]Sektorski plasman'!B111,"")</f>
        <v/>
      </c>
      <c r="C115" s="314" t="str">
        <f>IF(ISTEXT('[10]Sektorski plasman'!C111)=TRUE,'[10]Sektorski plasman'!C111,"")</f>
        <v/>
      </c>
      <c r="D115" s="315" t="str">
        <f>IF(ISNUMBER('[10]Sektorski plasman'!E111)=TRUE,'[10]Sektorski plasman'!E111,"")</f>
        <v/>
      </c>
      <c r="E115" s="316" t="str">
        <f>IF(ISTEXT('[10]Sektorski plasman'!F111)=TRUE,'[10]Sektorski plasman'!F111,"")</f>
        <v/>
      </c>
      <c r="F115" s="317" t="str">
        <f>IF(ISNUMBER('[10]Sektorski plasman'!D111)=TRUE,'[10]Sektorski plasman'!D111,"")</f>
        <v/>
      </c>
      <c r="G115" s="318" t="str">
        <f>IF(ISNUMBER('[10]Sektorski plasman'!G111)=TRUE,'[10]Sektorski plasman'!G111,"")</f>
        <v/>
      </c>
      <c r="H115" s="319" t="str">
        <f>IF(ISNUMBER('[10]Sektorski plasman'!H111)=TRUE,'[10]Sektorski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IF(ISTEXT('[10]Sektorski plasman'!B112)=TRUE,'[10]Sektorski plasman'!B112,"")</f>
        <v/>
      </c>
      <c r="C116" s="314" t="str">
        <f>IF(ISTEXT('[10]Sektorski plasman'!C112)=TRUE,'[10]Sektorski plasman'!C112,"")</f>
        <v/>
      </c>
      <c r="D116" s="315" t="str">
        <f>IF(ISNUMBER('[10]Sektorski plasman'!E112)=TRUE,'[10]Sektorski plasman'!E112,"")</f>
        <v/>
      </c>
      <c r="E116" s="316" t="str">
        <f>IF(ISTEXT('[10]Sektorski plasman'!F112)=TRUE,'[10]Sektorski plasman'!F112,"")</f>
        <v/>
      </c>
      <c r="F116" s="317" t="str">
        <f>IF(ISNUMBER('[10]Sektorski plasman'!D112)=TRUE,'[10]Sektorski plasman'!D112,"")</f>
        <v/>
      </c>
      <c r="G116" s="318" t="str">
        <f>IF(ISNUMBER('[10]Sektorski plasman'!G112)=TRUE,'[10]Sektorski plasman'!G112,"")</f>
        <v/>
      </c>
      <c r="H116" s="319" t="str">
        <f>IF(ISNUMBER('[10]Sektorski plasman'!H112)=TRUE,'[10]Sektorski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IF(ISTEXT('[10]Sektorski plasman'!B113)=TRUE,'[10]Sektorski plasman'!B113,"")</f>
        <v/>
      </c>
      <c r="C117" s="314" t="str">
        <f>IF(ISTEXT('[10]Sektorski plasman'!C113)=TRUE,'[10]Sektorski plasman'!C113,"")</f>
        <v/>
      </c>
      <c r="D117" s="315" t="str">
        <f>IF(ISNUMBER('[10]Sektorski plasman'!E113)=TRUE,'[10]Sektorski plasman'!E113,"")</f>
        <v/>
      </c>
      <c r="E117" s="316" t="str">
        <f>IF(ISTEXT('[10]Sektorski plasman'!F113)=TRUE,'[10]Sektorski plasman'!F113,"")</f>
        <v/>
      </c>
      <c r="F117" s="317" t="str">
        <f>IF(ISNUMBER('[10]Sektorski plasman'!D113)=TRUE,'[10]Sektorski plasman'!D113,"")</f>
        <v/>
      </c>
      <c r="G117" s="318" t="str">
        <f>IF(ISNUMBER('[10]Sektorski plasman'!G113)=TRUE,'[10]Sektorski plasman'!G113,"")</f>
        <v/>
      </c>
      <c r="H117" s="319" t="str">
        <f>IF(ISNUMBER('[10]Sektorski plasman'!H113)=TRUE,'[10]Sektorski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IF(ISTEXT('[10]Sektorski plasman'!B114)=TRUE,'[10]Sektorski plasman'!B114,"")</f>
        <v/>
      </c>
      <c r="C118" s="314" t="str">
        <f>IF(ISTEXT('[10]Sektorski plasman'!C114)=TRUE,'[10]Sektorski plasman'!C114,"")</f>
        <v/>
      </c>
      <c r="D118" s="315" t="str">
        <f>IF(ISNUMBER('[10]Sektorski plasman'!E114)=TRUE,'[10]Sektorski plasman'!E114,"")</f>
        <v/>
      </c>
      <c r="E118" s="316" t="str">
        <f>IF(ISTEXT('[10]Sektorski plasman'!F114)=TRUE,'[10]Sektorski plasman'!F114,"")</f>
        <v/>
      </c>
      <c r="F118" s="317" t="str">
        <f>IF(ISNUMBER('[10]Sektorski plasman'!D114)=TRUE,'[10]Sektorski plasman'!D114,"")</f>
        <v/>
      </c>
      <c r="G118" s="318" t="str">
        <f>IF(ISNUMBER('[10]Sektorski plasman'!G114)=TRUE,'[10]Sektorski plasman'!G114,"")</f>
        <v/>
      </c>
      <c r="H118" s="319" t="str">
        <f>IF(ISNUMBER('[10]Sektorski plasman'!H114)=TRUE,'[10]Sektorski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IF(ISTEXT('[10]Sektorski plasman'!B115)=TRUE,'[10]Sektorski plasman'!B115,"")</f>
        <v/>
      </c>
      <c r="C119" s="314" t="str">
        <f>IF(ISTEXT('[10]Sektorski plasman'!C115)=TRUE,'[10]Sektorski plasman'!C115,"")</f>
        <v/>
      </c>
      <c r="D119" s="315" t="str">
        <f>IF(ISNUMBER('[10]Sektorski plasman'!E115)=TRUE,'[10]Sektorski plasman'!E115,"")</f>
        <v/>
      </c>
      <c r="E119" s="316" t="str">
        <f>IF(ISTEXT('[10]Sektorski plasman'!F115)=TRUE,'[10]Sektorski plasman'!F115,"")</f>
        <v/>
      </c>
      <c r="F119" s="317" t="str">
        <f>IF(ISNUMBER('[10]Sektorski plasman'!D115)=TRUE,'[10]Sektorski plasman'!D115,"")</f>
        <v/>
      </c>
      <c r="G119" s="318" t="str">
        <f>IF(ISNUMBER('[10]Sektorski plasman'!G115)=TRUE,'[10]Sektorski plasman'!G115,"")</f>
        <v/>
      </c>
      <c r="H119" s="319" t="str">
        <f>IF(ISNUMBER('[10]Sektorski plasman'!H115)=TRUE,'[10]Sektorski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IF(ISTEXT('[10]Sektorski plasman'!B116)=TRUE,'[10]Sektorski plasman'!B116,"")</f>
        <v/>
      </c>
      <c r="C120" s="314" t="str">
        <f>IF(ISTEXT('[10]Sektorski plasman'!C116)=TRUE,'[10]Sektorski plasman'!C116,"")</f>
        <v/>
      </c>
      <c r="D120" s="315" t="str">
        <f>IF(ISNUMBER('[10]Sektorski plasman'!E116)=TRUE,'[10]Sektorski plasman'!E116,"")</f>
        <v/>
      </c>
      <c r="E120" s="316" t="str">
        <f>IF(ISTEXT('[10]Sektorski plasman'!F116)=TRUE,'[10]Sektorski plasman'!F116,"")</f>
        <v/>
      </c>
      <c r="F120" s="317" t="str">
        <f>IF(ISNUMBER('[10]Sektorski plasman'!D116)=TRUE,'[10]Sektorski plasman'!D116,"")</f>
        <v/>
      </c>
      <c r="G120" s="318" t="str">
        <f>IF(ISNUMBER('[10]Sektorski plasman'!G116)=TRUE,'[10]Sektorski plasman'!G116,"")</f>
        <v/>
      </c>
      <c r="H120" s="319" t="str">
        <f>IF(ISNUMBER('[10]Sektorski plasman'!H116)=TRUE,'[10]Sektorski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IF(ISTEXT('[10]Sektorski plasman'!B117)=TRUE,'[10]Sektorski plasman'!B117,"")</f>
        <v/>
      </c>
      <c r="C121" s="314" t="str">
        <f>IF(ISTEXT('[10]Sektorski plasman'!C117)=TRUE,'[10]Sektorski plasman'!C117,"")</f>
        <v/>
      </c>
      <c r="D121" s="315" t="str">
        <f>IF(ISNUMBER('[10]Sektorski plasman'!E117)=TRUE,'[10]Sektorski plasman'!E117,"")</f>
        <v/>
      </c>
      <c r="E121" s="316" t="str">
        <f>IF(ISTEXT('[10]Sektorski plasman'!F117)=TRUE,'[10]Sektorski plasman'!F117,"")</f>
        <v/>
      </c>
      <c r="F121" s="317" t="str">
        <f>IF(ISNUMBER('[10]Sektorski plasman'!D117)=TRUE,'[10]Sektorski plasman'!D117,"")</f>
        <v/>
      </c>
      <c r="G121" s="318" t="str">
        <f>IF(ISNUMBER('[10]Sektorski plasman'!G117)=TRUE,'[10]Sektorski plasman'!G117,"")</f>
        <v/>
      </c>
      <c r="H121" s="319" t="str">
        <f>IF(ISNUMBER('[10]Sektorski plasman'!H117)=TRUE,'[10]Sektorski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IF(ISTEXT('[10]Sektorski plasman'!B118)=TRUE,'[10]Sektorski plasman'!B118,"")</f>
        <v/>
      </c>
      <c r="C122" s="314" t="str">
        <f>IF(ISTEXT('[10]Sektorski plasman'!C118)=TRUE,'[10]Sektorski plasman'!C118,"")</f>
        <v/>
      </c>
      <c r="D122" s="315" t="str">
        <f>IF(ISNUMBER('[10]Sektorski plasman'!E118)=TRUE,'[10]Sektorski plasman'!E118,"")</f>
        <v/>
      </c>
      <c r="E122" s="316" t="str">
        <f>IF(ISTEXT('[10]Sektorski plasman'!F118)=TRUE,'[10]Sektorski plasman'!F118,"")</f>
        <v/>
      </c>
      <c r="F122" s="317" t="str">
        <f>IF(ISNUMBER('[10]Sektorski plasman'!D118)=TRUE,'[10]Sektorski plasman'!D118,"")</f>
        <v/>
      </c>
      <c r="G122" s="318" t="str">
        <f>IF(ISNUMBER('[10]Sektorski plasman'!G118)=TRUE,'[10]Sektorski plasman'!G118,"")</f>
        <v/>
      </c>
      <c r="H122" s="319" t="str">
        <f>IF(ISNUMBER('[10]Sektorski plasman'!H118)=TRUE,'[10]Sektorski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IF(ISTEXT('[10]Sektorski plasman'!B119)=TRUE,'[10]Sektorski plasman'!B119,"")</f>
        <v/>
      </c>
      <c r="C123" s="314" t="str">
        <f>IF(ISTEXT('[10]Sektorski plasman'!C119)=TRUE,'[10]Sektorski plasman'!C119,"")</f>
        <v/>
      </c>
      <c r="D123" s="315" t="str">
        <f>IF(ISNUMBER('[10]Sektorski plasman'!E119)=TRUE,'[10]Sektorski plasman'!E119,"")</f>
        <v/>
      </c>
      <c r="E123" s="316" t="str">
        <f>IF(ISTEXT('[10]Sektorski plasman'!F119)=TRUE,'[10]Sektorski plasman'!F119,"")</f>
        <v/>
      </c>
      <c r="F123" s="317" t="str">
        <f>IF(ISNUMBER('[10]Sektorski plasman'!D119)=TRUE,'[10]Sektorski plasman'!D119,"")</f>
        <v/>
      </c>
      <c r="G123" s="318" t="str">
        <f>IF(ISNUMBER('[10]Sektorski plasman'!G119)=TRUE,'[10]Sektorski plasman'!G119,"")</f>
        <v/>
      </c>
      <c r="H123" s="319" t="str">
        <f>IF(ISNUMBER('[10]Sektorski plasman'!H119)=TRUE,'[10]Sektorski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IF(ISTEXT('[10]Sektorski plasman'!B120)=TRUE,'[10]Sektorski plasman'!B120,"")</f>
        <v/>
      </c>
      <c r="C124" s="314" t="str">
        <f>IF(ISTEXT('[10]Sektorski plasman'!C120)=TRUE,'[10]Sektorski plasman'!C120,"")</f>
        <v/>
      </c>
      <c r="D124" s="315" t="str">
        <f>IF(ISNUMBER('[10]Sektorski plasman'!E120)=TRUE,'[10]Sektorski plasman'!E120,"")</f>
        <v/>
      </c>
      <c r="E124" s="316" t="str">
        <f>IF(ISTEXT('[10]Sektorski plasman'!F120)=TRUE,'[10]Sektorski plasman'!F120,"")</f>
        <v/>
      </c>
      <c r="F124" s="317" t="str">
        <f>IF(ISNUMBER('[10]Sektorski plasman'!D120)=TRUE,'[10]Sektorski plasman'!D120,"")</f>
        <v/>
      </c>
      <c r="G124" s="318" t="str">
        <f>IF(ISNUMBER('[10]Sektorski plasman'!G120)=TRUE,'[10]Sektorski plasman'!G120,"")</f>
        <v/>
      </c>
      <c r="H124" s="319" t="str">
        <f>IF(ISNUMBER('[10]Sektorski plasman'!H120)=TRUE,'[10]Sektorski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IF(ISTEXT('[10]Sektorski plasman'!B121)=TRUE,'[10]Sektorski plasman'!B121,"")</f>
        <v/>
      </c>
      <c r="C125" s="314" t="str">
        <f>IF(ISTEXT('[10]Sektorski plasman'!C121)=TRUE,'[10]Sektorski plasman'!C121,"")</f>
        <v/>
      </c>
      <c r="D125" s="315" t="str">
        <f>IF(ISNUMBER('[10]Sektorski plasman'!E121)=TRUE,'[10]Sektorski plasman'!E121,"")</f>
        <v/>
      </c>
      <c r="E125" s="316" t="str">
        <f>IF(ISTEXT('[10]Sektorski plasman'!F121)=TRUE,'[10]Sektorski plasman'!F121,"")</f>
        <v/>
      </c>
      <c r="F125" s="317" t="str">
        <f>IF(ISNUMBER('[10]Sektorski plasman'!D121)=TRUE,'[10]Sektorski plasman'!D121,"")</f>
        <v/>
      </c>
      <c r="G125" s="318" t="str">
        <f>IF(ISNUMBER('[10]Sektorski plasman'!G121)=TRUE,'[10]Sektorski plasman'!G121,"")</f>
        <v/>
      </c>
      <c r="H125" s="319" t="str">
        <f>IF(ISNUMBER('[10]Sektorski plasman'!H121)=TRUE,'[10]Sektorski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IF(ISTEXT('[10]Sektorski plasman'!B122)=TRUE,'[10]Sektorski plasman'!B122,"")</f>
        <v/>
      </c>
      <c r="C126" s="314" t="str">
        <f>IF(ISTEXT('[10]Sektorski plasman'!C122)=TRUE,'[10]Sektorski plasman'!C122,"")</f>
        <v/>
      </c>
      <c r="D126" s="315" t="str">
        <f>IF(ISNUMBER('[10]Sektorski plasman'!E122)=TRUE,'[10]Sektorski plasman'!E122,"")</f>
        <v/>
      </c>
      <c r="E126" s="316" t="str">
        <f>IF(ISTEXT('[10]Sektorski plasman'!F122)=TRUE,'[10]Sektorski plasman'!F122,"")</f>
        <v/>
      </c>
      <c r="F126" s="317" t="str">
        <f>IF(ISNUMBER('[10]Sektorski plasman'!D122)=TRUE,'[10]Sektorski plasman'!D122,"")</f>
        <v/>
      </c>
      <c r="G126" s="318" t="str">
        <f>IF(ISNUMBER('[10]Sektorski plasman'!G122)=TRUE,'[10]Sektorski plasman'!G122,"")</f>
        <v/>
      </c>
      <c r="H126" s="319" t="str">
        <f>IF(ISNUMBER('[10]Sektorski plasman'!H122)=TRUE,'[10]Sektorski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IF(ISTEXT('[10]Sektorski plasman'!B123)=TRUE,'[10]Sektorski plasman'!B123,"")</f>
        <v/>
      </c>
      <c r="C127" s="314" t="str">
        <f>IF(ISTEXT('[10]Sektorski plasman'!C123)=TRUE,'[10]Sektorski plasman'!C123,"")</f>
        <v/>
      </c>
      <c r="D127" s="315" t="str">
        <f>IF(ISNUMBER('[10]Sektorski plasman'!E123)=TRUE,'[10]Sektorski plasman'!E123,"")</f>
        <v/>
      </c>
      <c r="E127" s="316" t="str">
        <f>IF(ISTEXT('[10]Sektorski plasman'!F123)=TRUE,'[10]Sektorski plasman'!F123,"")</f>
        <v/>
      </c>
      <c r="F127" s="317" t="str">
        <f>IF(ISNUMBER('[10]Sektorski plasman'!D123)=TRUE,'[10]Sektorski plasman'!D123,"")</f>
        <v/>
      </c>
      <c r="G127" s="318" t="str">
        <f>IF(ISNUMBER('[10]Sektorski plasman'!G123)=TRUE,'[10]Sektorski plasman'!G123,"")</f>
        <v/>
      </c>
      <c r="H127" s="319" t="str">
        <f>IF(ISNUMBER('[10]Sektorski plasman'!H123)=TRUE,'[10]Sektorski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IF(ISTEXT('[10]Sektorski plasman'!B124)=TRUE,'[10]Sektorski plasman'!B124,"")</f>
        <v/>
      </c>
      <c r="C128" s="314" t="str">
        <f>IF(ISTEXT('[10]Sektorski plasman'!C124)=TRUE,'[10]Sektorski plasman'!C124,"")</f>
        <v/>
      </c>
      <c r="D128" s="315" t="str">
        <f>IF(ISNUMBER('[10]Sektorski plasman'!E124)=TRUE,'[10]Sektorski plasman'!E124,"")</f>
        <v/>
      </c>
      <c r="E128" s="316" t="str">
        <f>IF(ISTEXT('[10]Sektorski plasman'!F124)=TRUE,'[10]Sektorski plasman'!F124,"")</f>
        <v/>
      </c>
      <c r="F128" s="317" t="str">
        <f>IF(ISNUMBER('[10]Sektorski plasman'!D124)=TRUE,'[10]Sektorski plasman'!D124,"")</f>
        <v/>
      </c>
      <c r="G128" s="318" t="str">
        <f>IF(ISNUMBER('[10]Sektorski plasman'!G124)=TRUE,'[10]Sektorski plasman'!G124,"")</f>
        <v/>
      </c>
      <c r="H128" s="319" t="str">
        <f>IF(ISNUMBER('[10]Sektorski plasman'!H124)=TRUE,'[10]Sektorski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IF(ISTEXT('[10]Sektorski plasman'!B125)=TRUE,'[10]Sektorski plasman'!B125,"")</f>
        <v/>
      </c>
      <c r="C129" s="314" t="str">
        <f>IF(ISTEXT('[10]Sektorski plasman'!C125)=TRUE,'[10]Sektorski plasman'!C125,"")</f>
        <v/>
      </c>
      <c r="D129" s="315" t="str">
        <f>IF(ISNUMBER('[10]Sektorski plasman'!E125)=TRUE,'[10]Sektorski plasman'!E125,"")</f>
        <v/>
      </c>
      <c r="E129" s="316" t="str">
        <f>IF(ISTEXT('[10]Sektorski plasman'!F125)=TRUE,'[10]Sektorski plasman'!F125,"")</f>
        <v/>
      </c>
      <c r="F129" s="317" t="str">
        <f>IF(ISNUMBER('[10]Sektorski plasman'!D125)=TRUE,'[10]Sektorski plasman'!D125,"")</f>
        <v/>
      </c>
      <c r="G129" s="318" t="str">
        <f>IF(ISNUMBER('[10]Sektorski plasman'!G125)=TRUE,'[10]Sektorski plasman'!G125,"")</f>
        <v/>
      </c>
      <c r="H129" s="319" t="str">
        <f>IF(ISNUMBER('[10]Sektorski plasman'!H125)=TRUE,'[10]Sektorski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IF(ISTEXT('[10]Sektorski plasman'!B126)=TRUE,'[10]Sektorski plasman'!B126,"")</f>
        <v/>
      </c>
      <c r="C130" s="314" t="str">
        <f>IF(ISTEXT('[10]Sektorski plasman'!C126)=TRUE,'[10]Sektorski plasman'!C126,"")</f>
        <v/>
      </c>
      <c r="D130" s="315" t="str">
        <f>IF(ISNUMBER('[10]Sektorski plasman'!E126)=TRUE,'[10]Sektorski plasman'!E126,"")</f>
        <v/>
      </c>
      <c r="E130" s="316" t="str">
        <f>IF(ISTEXT('[10]Sektorski plasman'!F126)=TRUE,'[10]Sektorski plasman'!F126,"")</f>
        <v/>
      </c>
      <c r="F130" s="317" t="str">
        <f>IF(ISNUMBER('[10]Sektorski plasman'!D126)=TRUE,'[10]Sektorski plasman'!D126,"")</f>
        <v/>
      </c>
      <c r="G130" s="318" t="str">
        <f>IF(ISNUMBER('[10]Sektorski plasman'!G126)=TRUE,'[10]Sektorski plasman'!G126,"")</f>
        <v/>
      </c>
      <c r="H130" s="319" t="str">
        <f>IF(ISNUMBER('[10]Sektorski plasman'!H126)=TRUE,'[10]Sektorski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IF(ISTEXT('[10]Sektorski plasman'!B127)=TRUE,'[10]Sektorski plasman'!B127,"")</f>
        <v/>
      </c>
      <c r="C131" s="314" t="str">
        <f>IF(ISTEXT('[10]Sektorski plasman'!C127)=TRUE,'[10]Sektorski plasman'!C127,"")</f>
        <v/>
      </c>
      <c r="D131" s="315" t="str">
        <f>IF(ISNUMBER('[10]Sektorski plasman'!E127)=TRUE,'[10]Sektorski plasman'!E127,"")</f>
        <v/>
      </c>
      <c r="E131" s="316" t="str">
        <f>IF(ISTEXT('[10]Sektorski plasman'!F127)=TRUE,'[10]Sektorski plasman'!F127,"")</f>
        <v/>
      </c>
      <c r="F131" s="317" t="str">
        <f>IF(ISNUMBER('[10]Sektorski plasman'!D127)=TRUE,'[10]Sektorski plasman'!D127,"")</f>
        <v/>
      </c>
      <c r="G131" s="318" t="str">
        <f>IF(ISNUMBER('[10]Sektorski plasman'!G127)=TRUE,'[10]Sektorski plasman'!G127,"")</f>
        <v/>
      </c>
      <c r="H131" s="319" t="str">
        <f>IF(ISNUMBER('[10]Sektorski plasman'!H127)=TRUE,'[10]Sektorski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IF(ISTEXT('[10]Sektorski plasman'!B128)=TRUE,'[10]Sektorski plasman'!B128,"")</f>
        <v/>
      </c>
      <c r="C132" s="314" t="str">
        <f>IF(ISTEXT('[10]Sektorski plasman'!C128)=TRUE,'[10]Sektorski plasman'!C128,"")</f>
        <v/>
      </c>
      <c r="D132" s="315" t="str">
        <f>IF(ISNUMBER('[10]Sektorski plasman'!E128)=TRUE,'[10]Sektorski plasman'!E128,"")</f>
        <v/>
      </c>
      <c r="E132" s="316" t="str">
        <f>IF(ISTEXT('[10]Sektorski plasman'!F128)=TRUE,'[10]Sektorski plasman'!F128,"")</f>
        <v/>
      </c>
      <c r="F132" s="317" t="str">
        <f>IF(ISNUMBER('[10]Sektorski plasman'!D128)=TRUE,'[10]Sektorski plasman'!D128,"")</f>
        <v/>
      </c>
      <c r="G132" s="318" t="str">
        <f>IF(ISNUMBER('[10]Sektorski plasman'!G128)=TRUE,'[10]Sektorski plasman'!G128,"")</f>
        <v/>
      </c>
      <c r="H132" s="319" t="str">
        <f>IF(ISNUMBER('[10]Sektorski plasman'!H128)=TRUE,'[10]Sektorski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IF(ISTEXT('[10]Sektorski plasman'!B129)=TRUE,'[10]Sektorski plasman'!B129,"")</f>
        <v/>
      </c>
      <c r="C133" s="314" t="str">
        <f>IF(ISTEXT('[10]Sektorski plasman'!C129)=TRUE,'[10]Sektorski plasman'!C129,"")</f>
        <v/>
      </c>
      <c r="D133" s="315" t="str">
        <f>IF(ISNUMBER('[10]Sektorski plasman'!E129)=TRUE,'[10]Sektorski plasman'!E129,"")</f>
        <v/>
      </c>
      <c r="E133" s="316" t="str">
        <f>IF(ISTEXT('[10]Sektorski plasman'!F129)=TRUE,'[10]Sektorski plasman'!F129,"")</f>
        <v/>
      </c>
      <c r="F133" s="317" t="str">
        <f>IF(ISNUMBER('[10]Sektorski plasman'!D129)=TRUE,'[10]Sektorski plasman'!D129,"")</f>
        <v/>
      </c>
      <c r="G133" s="318" t="str">
        <f>IF(ISNUMBER('[10]Sektorski plasman'!G129)=TRUE,'[10]Sektorski plasman'!G129,"")</f>
        <v/>
      </c>
      <c r="H133" s="319" t="str">
        <f>IF(ISNUMBER('[10]Sektorski plasman'!H129)=TRUE,'[10]Sektorski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IF(ISTEXT('[10]Sektorski plasman'!B130)=TRUE,'[10]Sektorski plasman'!B130,"")</f>
        <v/>
      </c>
      <c r="C134" s="314" t="str">
        <f>IF(ISTEXT('[10]Sektorski plasman'!C130)=TRUE,'[10]Sektorski plasman'!C130,"")</f>
        <v/>
      </c>
      <c r="D134" s="315" t="str">
        <f>IF(ISNUMBER('[10]Sektorski plasman'!E130)=TRUE,'[10]Sektorski plasman'!E130,"")</f>
        <v/>
      </c>
      <c r="E134" s="316" t="str">
        <f>IF(ISTEXT('[10]Sektorski plasman'!F130)=TRUE,'[10]Sektorski plasman'!F130,"")</f>
        <v/>
      </c>
      <c r="F134" s="317" t="str">
        <f>IF(ISNUMBER('[10]Sektorski plasman'!D130)=TRUE,'[10]Sektorski plasman'!D130,"")</f>
        <v/>
      </c>
      <c r="G134" s="318" t="str">
        <f>IF(ISNUMBER('[10]Sektorski plasman'!G130)=TRUE,'[10]Sektorski plasman'!G130,"")</f>
        <v/>
      </c>
      <c r="H134" s="319" t="str">
        <f>IF(ISNUMBER('[10]Sektorski plasman'!H130)=TRUE,'[10]Sektorski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IF(ISTEXT('[10]Sektorski plasman'!B131)=TRUE,'[10]Sektorski plasman'!B131,"")</f>
        <v/>
      </c>
      <c r="C135" s="314" t="str">
        <f>IF(ISTEXT('[10]Sektorski plasman'!C131)=TRUE,'[10]Sektorski plasman'!C131,"")</f>
        <v/>
      </c>
      <c r="D135" s="315" t="str">
        <f>IF(ISNUMBER('[10]Sektorski plasman'!E131)=TRUE,'[10]Sektorski plasman'!E131,"")</f>
        <v/>
      </c>
      <c r="E135" s="316" t="str">
        <f>IF(ISTEXT('[10]Sektorski plasman'!F131)=TRUE,'[10]Sektorski plasman'!F131,"")</f>
        <v/>
      </c>
      <c r="F135" s="317" t="str">
        <f>IF(ISNUMBER('[10]Sektorski plasman'!D131)=TRUE,'[10]Sektorski plasman'!D131,"")</f>
        <v/>
      </c>
      <c r="G135" s="318" t="str">
        <f>IF(ISNUMBER('[10]Sektorski plasman'!G131)=TRUE,'[10]Sektorski plasman'!G131,"")</f>
        <v/>
      </c>
      <c r="H135" s="319" t="str">
        <f>IF(ISNUMBER('[10]Sektorski plasman'!H131)=TRUE,'[10]Sektorski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IF(ISTEXT('[10]Sektorski plasman'!B132)=TRUE,'[10]Sektorski plasman'!B132,"")</f>
        <v/>
      </c>
      <c r="C136" s="314" t="str">
        <f>IF(ISTEXT('[10]Sektorski plasman'!C132)=TRUE,'[10]Sektorski plasman'!C132,"")</f>
        <v/>
      </c>
      <c r="D136" s="315" t="str">
        <f>IF(ISNUMBER('[10]Sektorski plasman'!E132)=TRUE,'[10]Sektorski plasman'!E132,"")</f>
        <v/>
      </c>
      <c r="E136" s="316" t="str">
        <f>IF(ISTEXT('[10]Sektorski plasman'!F132)=TRUE,'[10]Sektorski plasman'!F132,"")</f>
        <v/>
      </c>
      <c r="F136" s="317" t="str">
        <f>IF(ISNUMBER('[10]Sektorski plasman'!D132)=TRUE,'[10]Sektorski plasman'!D132,"")</f>
        <v/>
      </c>
      <c r="G136" s="318" t="str">
        <f>IF(ISNUMBER('[10]Sektorski plasman'!G132)=TRUE,'[10]Sektorski plasman'!G132,"")</f>
        <v/>
      </c>
      <c r="H136" s="319" t="str">
        <f>IF(ISNUMBER('[10]Sektorski plasman'!H132)=TRUE,'[10]Sektorski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IF(ISTEXT('[10]Sektorski plasman'!B133)=TRUE,'[10]Sektorski plasman'!B133,"")</f>
        <v/>
      </c>
      <c r="C137" s="314" t="str">
        <f>IF(ISTEXT('[10]Sektorski plasman'!C133)=TRUE,'[10]Sektorski plasman'!C133,"")</f>
        <v/>
      </c>
      <c r="D137" s="315" t="str">
        <f>IF(ISNUMBER('[10]Sektorski plasman'!E133)=TRUE,'[10]Sektorski plasman'!E133,"")</f>
        <v/>
      </c>
      <c r="E137" s="316" t="str">
        <f>IF(ISTEXT('[10]Sektorski plasman'!F133)=TRUE,'[10]Sektorski plasman'!F133,"")</f>
        <v/>
      </c>
      <c r="F137" s="317" t="str">
        <f>IF(ISNUMBER('[10]Sektorski plasman'!D133)=TRUE,'[10]Sektorski plasman'!D133,"")</f>
        <v/>
      </c>
      <c r="G137" s="318" t="str">
        <f>IF(ISNUMBER('[10]Sektorski plasman'!G133)=TRUE,'[10]Sektorski plasman'!G133,"")</f>
        <v/>
      </c>
      <c r="H137" s="319" t="str">
        <f>IF(ISNUMBER('[10]Sektorski plasman'!H133)=TRUE,'[10]Sektorski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IF(ISTEXT('[10]Sektorski plasman'!B134)=TRUE,'[10]Sektorski plasman'!B134,"")</f>
        <v/>
      </c>
      <c r="C138" s="314" t="str">
        <f>IF(ISTEXT('[10]Sektorski plasman'!C134)=TRUE,'[10]Sektorski plasman'!C134,"")</f>
        <v/>
      </c>
      <c r="D138" s="315" t="str">
        <f>IF(ISNUMBER('[10]Sektorski plasman'!E134)=TRUE,'[10]Sektorski plasman'!E134,"")</f>
        <v/>
      </c>
      <c r="E138" s="316" t="str">
        <f>IF(ISTEXT('[10]Sektorski plasman'!F134)=TRUE,'[10]Sektorski plasman'!F134,"")</f>
        <v/>
      </c>
      <c r="F138" s="317" t="str">
        <f>IF(ISNUMBER('[10]Sektorski plasman'!D134)=TRUE,'[10]Sektorski plasman'!D134,"")</f>
        <v/>
      </c>
      <c r="G138" s="318" t="str">
        <f>IF(ISNUMBER('[10]Sektorski plasman'!G134)=TRUE,'[10]Sektorski plasman'!G134,"")</f>
        <v/>
      </c>
      <c r="H138" s="319" t="str">
        <f>IF(ISNUMBER('[10]Sektorski plasman'!H134)=TRUE,'[10]Sektorski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IF(ISTEXT('[10]Sektorski plasman'!B135)=TRUE,'[10]Sektorski plasman'!B135,"")</f>
        <v/>
      </c>
      <c r="C139" s="314" t="str">
        <f>IF(ISTEXT('[10]Sektorski plasman'!C135)=TRUE,'[10]Sektorski plasman'!C135,"")</f>
        <v/>
      </c>
      <c r="D139" s="315" t="str">
        <f>IF(ISNUMBER('[10]Sektorski plasman'!E135)=TRUE,'[10]Sektorski plasman'!E135,"")</f>
        <v/>
      </c>
      <c r="E139" s="316" t="str">
        <f>IF(ISTEXT('[10]Sektorski plasman'!F135)=TRUE,'[10]Sektorski plasman'!F135,"")</f>
        <v/>
      </c>
      <c r="F139" s="317" t="str">
        <f>IF(ISNUMBER('[10]Sektorski plasman'!D135)=TRUE,'[10]Sektorski plasman'!D135,"")</f>
        <v/>
      </c>
      <c r="G139" s="318" t="str">
        <f>IF(ISNUMBER('[10]Sektorski plasman'!G135)=TRUE,'[10]Sektorski plasman'!G135,"")</f>
        <v/>
      </c>
      <c r="H139" s="319" t="str">
        <f>IF(ISNUMBER('[10]Sektorski plasman'!H135)=TRUE,'[10]Sektorski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IF(ISTEXT('[10]Sektorski plasman'!B136)=TRUE,'[10]Sektorski plasman'!B136,"")</f>
        <v/>
      </c>
      <c r="C140" s="314" t="str">
        <f>IF(ISTEXT('[10]Sektorski plasman'!C136)=TRUE,'[10]Sektorski plasman'!C136,"")</f>
        <v/>
      </c>
      <c r="D140" s="315" t="str">
        <f>IF(ISNUMBER('[10]Sektorski plasman'!E136)=TRUE,'[10]Sektorski plasman'!E136,"")</f>
        <v/>
      </c>
      <c r="E140" s="316" t="str">
        <f>IF(ISTEXT('[10]Sektorski plasman'!F136)=TRUE,'[10]Sektorski plasman'!F136,"")</f>
        <v/>
      </c>
      <c r="F140" s="317" t="str">
        <f>IF(ISNUMBER('[10]Sektorski plasman'!D136)=TRUE,'[10]Sektorski plasman'!D136,"")</f>
        <v/>
      </c>
      <c r="G140" s="318" t="str">
        <f>IF(ISNUMBER('[10]Sektorski plasman'!G136)=TRUE,'[10]Sektorski plasman'!G136,"")</f>
        <v/>
      </c>
      <c r="H140" s="319" t="str">
        <f>IF(ISNUMBER('[10]Sektorski plasman'!H136)=TRUE,'[10]Sektorski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IF(ISTEXT('[10]Sektorski plasman'!B137)=TRUE,'[10]Sektorski plasman'!B137,"")</f>
        <v/>
      </c>
      <c r="C141" s="314" t="str">
        <f>IF(ISTEXT('[10]Sektorski plasman'!C137)=TRUE,'[10]Sektorski plasman'!C137,"")</f>
        <v/>
      </c>
      <c r="D141" s="315" t="str">
        <f>IF(ISNUMBER('[10]Sektorski plasman'!E137)=TRUE,'[10]Sektorski plasman'!E137,"")</f>
        <v/>
      </c>
      <c r="E141" s="316" t="str">
        <f>IF(ISTEXT('[10]Sektorski plasman'!F137)=TRUE,'[10]Sektorski plasman'!F137,"")</f>
        <v/>
      </c>
      <c r="F141" s="317" t="str">
        <f>IF(ISNUMBER('[10]Sektorski plasman'!D137)=TRUE,'[10]Sektorski plasman'!D137,"")</f>
        <v/>
      </c>
      <c r="G141" s="318" t="str">
        <f>IF(ISNUMBER('[10]Sektorski plasman'!G137)=TRUE,'[10]Sektorski plasman'!G137,"")</f>
        <v/>
      </c>
      <c r="H141" s="319" t="str">
        <f>IF(ISNUMBER('[10]Sektorski plasman'!H137)=TRUE,'[10]Sektorski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IF(ISTEXT('[10]Sektorski plasman'!B138)=TRUE,'[10]Sektorski plasman'!B138,"")</f>
        <v/>
      </c>
      <c r="C142" s="314" t="str">
        <f>IF(ISTEXT('[10]Sektorski plasman'!C138)=TRUE,'[10]Sektorski plasman'!C138,"")</f>
        <v/>
      </c>
      <c r="D142" s="315" t="str">
        <f>IF(ISNUMBER('[10]Sektorski plasman'!E138)=TRUE,'[10]Sektorski plasman'!E138,"")</f>
        <v/>
      </c>
      <c r="E142" s="316" t="str">
        <f>IF(ISTEXT('[10]Sektorski plasman'!F138)=TRUE,'[10]Sektorski plasman'!F138,"")</f>
        <v/>
      </c>
      <c r="F142" s="317" t="str">
        <f>IF(ISNUMBER('[10]Sektorski plasman'!D138)=TRUE,'[10]Sektorski plasman'!D138,"")</f>
        <v/>
      </c>
      <c r="G142" s="318" t="str">
        <f>IF(ISNUMBER('[10]Sektorski plasman'!G138)=TRUE,'[10]Sektorski plasman'!G138,"")</f>
        <v/>
      </c>
      <c r="H142" s="319" t="str">
        <f>IF(ISNUMBER('[10]Sektorski plasman'!H138)=TRUE,'[10]Sektorski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IF(ISTEXT('[10]Sektorski plasman'!B139)=TRUE,'[10]Sektorski plasman'!B139,"")</f>
        <v/>
      </c>
      <c r="C143" s="314" t="str">
        <f>IF(ISTEXT('[10]Sektorski plasman'!C139)=TRUE,'[10]Sektorski plasman'!C139,"")</f>
        <v/>
      </c>
      <c r="D143" s="315" t="str">
        <f>IF(ISNUMBER('[10]Sektorski plasman'!E139)=TRUE,'[10]Sektorski plasman'!E139,"")</f>
        <v/>
      </c>
      <c r="E143" s="316" t="str">
        <f>IF(ISTEXT('[10]Sektorski plasman'!F139)=TRUE,'[10]Sektorski plasman'!F139,"")</f>
        <v/>
      </c>
      <c r="F143" s="317" t="str">
        <f>IF(ISNUMBER('[10]Sektorski plasman'!D139)=TRUE,'[10]Sektorski plasman'!D139,"")</f>
        <v/>
      </c>
      <c r="G143" s="318" t="str">
        <f>IF(ISNUMBER('[10]Sektorski plasman'!G139)=TRUE,'[10]Sektorski plasman'!G139,"")</f>
        <v/>
      </c>
      <c r="H143" s="319" t="str">
        <f>IF(ISNUMBER('[10]Sektorski plasman'!H139)=TRUE,'[10]Sektorski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IF(ISTEXT('[10]Sektorski plasman'!B140)=TRUE,'[10]Sektorski plasman'!B140,"")</f>
        <v/>
      </c>
      <c r="C144" s="314" t="str">
        <f>IF(ISTEXT('[10]Sektorski plasman'!C140)=TRUE,'[10]Sektorski plasman'!C140,"")</f>
        <v/>
      </c>
      <c r="D144" s="315" t="str">
        <f>IF(ISNUMBER('[10]Sektorski plasman'!E140)=TRUE,'[10]Sektorski plasman'!E140,"")</f>
        <v/>
      </c>
      <c r="E144" s="316" t="str">
        <f>IF(ISTEXT('[10]Sektorski plasman'!F140)=TRUE,'[10]Sektorski plasman'!F140,"")</f>
        <v/>
      </c>
      <c r="F144" s="317" t="str">
        <f>IF(ISNUMBER('[10]Sektorski plasman'!D140)=TRUE,'[10]Sektorski plasman'!D140,"")</f>
        <v/>
      </c>
      <c r="G144" s="318" t="str">
        <f>IF(ISNUMBER('[10]Sektorski plasman'!G140)=TRUE,'[10]Sektorski plasman'!G140,"")</f>
        <v/>
      </c>
      <c r="H144" s="319" t="str">
        <f>IF(ISNUMBER('[10]Sektorski plasman'!H140)=TRUE,'[10]Sektorski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IF(ISTEXT('[10]Sektorski plasman'!B141)=TRUE,'[10]Sektorski plasman'!B141,"")</f>
        <v/>
      </c>
      <c r="C145" s="314" t="str">
        <f>IF(ISTEXT('[10]Sektorski plasman'!C141)=TRUE,'[10]Sektorski plasman'!C141,"")</f>
        <v/>
      </c>
      <c r="D145" s="315" t="str">
        <f>IF(ISNUMBER('[10]Sektorski plasman'!E141)=TRUE,'[10]Sektorski plasman'!E141,"")</f>
        <v/>
      </c>
      <c r="E145" s="316" t="str">
        <f>IF(ISTEXT('[10]Sektorski plasman'!F141)=TRUE,'[10]Sektorski plasman'!F141,"")</f>
        <v/>
      </c>
      <c r="F145" s="317" t="str">
        <f>IF(ISNUMBER('[10]Sektorski plasman'!D141)=TRUE,'[10]Sektorski plasman'!D141,"")</f>
        <v/>
      </c>
      <c r="G145" s="318" t="str">
        <f>IF(ISNUMBER('[10]Sektorski plasman'!G141)=TRUE,'[10]Sektorski plasman'!G141,"")</f>
        <v/>
      </c>
      <c r="H145" s="319" t="str">
        <f>IF(ISNUMBER('[10]Sektorski plasman'!H141)=TRUE,'[10]Sektorski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IF(ISTEXT('[10]Sektorski plasman'!B142)=TRUE,'[10]Sektorski plasman'!B142,"")</f>
        <v/>
      </c>
      <c r="C146" s="314" t="str">
        <f>IF(ISTEXT('[10]Sektorski plasman'!C142)=TRUE,'[10]Sektorski plasman'!C142,"")</f>
        <v/>
      </c>
      <c r="D146" s="315" t="str">
        <f>IF(ISNUMBER('[10]Sektorski plasman'!E142)=TRUE,'[10]Sektorski plasman'!E142,"")</f>
        <v/>
      </c>
      <c r="E146" s="316" t="str">
        <f>IF(ISTEXT('[10]Sektorski plasman'!F142)=TRUE,'[10]Sektorski plasman'!F142,"")</f>
        <v/>
      </c>
      <c r="F146" s="317" t="str">
        <f>IF(ISNUMBER('[10]Sektorski plasman'!D142)=TRUE,'[10]Sektorski plasman'!D142,"")</f>
        <v/>
      </c>
      <c r="G146" s="318" t="str">
        <f>IF(ISNUMBER('[10]Sektorski plasman'!G142)=TRUE,'[10]Sektorski plasman'!G142,"")</f>
        <v/>
      </c>
      <c r="H146" s="319" t="str">
        <f>IF(ISNUMBER('[10]Sektorski plasman'!H142)=TRUE,'[10]Sektorski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IF(ISTEXT('[10]Sektorski plasman'!B143)=TRUE,'[10]Sektorski plasman'!B143,"")</f>
        <v/>
      </c>
      <c r="C147" s="314" t="str">
        <f>IF(ISTEXT('[10]Sektorski plasman'!C143)=TRUE,'[10]Sektorski plasman'!C143,"")</f>
        <v/>
      </c>
      <c r="D147" s="315" t="str">
        <f>IF(ISNUMBER('[10]Sektorski plasman'!E143)=TRUE,'[10]Sektorski plasman'!E143,"")</f>
        <v/>
      </c>
      <c r="E147" s="316" t="str">
        <f>IF(ISTEXT('[10]Sektorski plasman'!F143)=TRUE,'[10]Sektorski plasman'!F143,"")</f>
        <v/>
      </c>
      <c r="F147" s="317" t="str">
        <f>IF(ISNUMBER('[10]Sektorski plasman'!D143)=TRUE,'[10]Sektorski plasman'!D143,"")</f>
        <v/>
      </c>
      <c r="G147" s="318" t="str">
        <f>IF(ISNUMBER('[10]Sektorski plasman'!G143)=TRUE,'[10]Sektorski plasman'!G143,"")</f>
        <v/>
      </c>
      <c r="H147" s="319" t="str">
        <f>IF(ISNUMBER('[10]Sektorski plasman'!H143)=TRUE,'[10]Sektorski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IF(ISTEXT('[10]Sektorski plasman'!B144)=TRUE,'[10]Sektorski plasman'!B144,"")</f>
        <v/>
      </c>
      <c r="C148" s="314" t="str">
        <f>IF(ISTEXT('[10]Sektorski plasman'!C144)=TRUE,'[10]Sektorski plasman'!C144,"")</f>
        <v/>
      </c>
      <c r="D148" s="315" t="str">
        <f>IF(ISNUMBER('[10]Sektorski plasman'!E144)=TRUE,'[10]Sektorski plasman'!E144,"")</f>
        <v/>
      </c>
      <c r="E148" s="316" t="str">
        <f>IF(ISTEXT('[10]Sektorski plasman'!F144)=TRUE,'[10]Sektorski plasman'!F144,"")</f>
        <v/>
      </c>
      <c r="F148" s="317" t="str">
        <f>IF(ISNUMBER('[10]Sektorski plasman'!D144)=TRUE,'[10]Sektorski plasman'!D144,"")</f>
        <v/>
      </c>
      <c r="G148" s="318" t="str">
        <f>IF(ISNUMBER('[10]Sektorski plasman'!G144)=TRUE,'[10]Sektorski plasman'!G144,"")</f>
        <v/>
      </c>
      <c r="H148" s="319" t="str">
        <f>IF(ISNUMBER('[10]Sektorski plasman'!H144)=TRUE,'[10]Sektorski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IF(ISTEXT('[10]Sektorski plasman'!B145)=TRUE,'[10]Sektorski plasman'!B145,"")</f>
        <v/>
      </c>
      <c r="C149" s="314" t="str">
        <f>IF(ISTEXT('[10]Sektorski plasman'!C145)=TRUE,'[10]Sektorski plasman'!C145,"")</f>
        <v/>
      </c>
      <c r="D149" s="315" t="str">
        <f>IF(ISNUMBER('[10]Sektorski plasman'!E145)=TRUE,'[10]Sektorski plasman'!E145,"")</f>
        <v/>
      </c>
      <c r="E149" s="316" t="str">
        <f>IF(ISTEXT('[10]Sektorski plasman'!F145)=TRUE,'[10]Sektorski plasman'!F145,"")</f>
        <v/>
      </c>
      <c r="F149" s="317" t="str">
        <f>IF(ISNUMBER('[10]Sektorski plasman'!D145)=TRUE,'[10]Sektorski plasman'!D145,"")</f>
        <v/>
      </c>
      <c r="G149" s="318" t="str">
        <f>IF(ISNUMBER('[10]Sektorski plasman'!G145)=TRUE,'[10]Sektorski plasman'!G145,"")</f>
        <v/>
      </c>
      <c r="H149" s="319" t="str">
        <f>IF(ISNUMBER('[10]Sektorski plasman'!H145)=TRUE,'[10]Sektorski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IF(ISTEXT('[10]Sektorski plasman'!B146)=TRUE,'[10]Sektorski plasman'!B146,"")</f>
        <v/>
      </c>
      <c r="C150" s="314" t="str">
        <f>IF(ISTEXT('[10]Sektorski plasman'!C146)=TRUE,'[10]Sektorski plasman'!C146,"")</f>
        <v/>
      </c>
      <c r="D150" s="315" t="str">
        <f>IF(ISNUMBER('[10]Sektorski plasman'!E146)=TRUE,'[10]Sektorski plasman'!E146,"")</f>
        <v/>
      </c>
      <c r="E150" s="316" t="str">
        <f>IF(ISTEXT('[10]Sektorski plasman'!F146)=TRUE,'[10]Sektorski plasman'!F146,"")</f>
        <v/>
      </c>
      <c r="F150" s="317" t="str">
        <f>IF(ISNUMBER('[10]Sektorski plasman'!D146)=TRUE,'[10]Sektorski plasman'!D146,"")</f>
        <v/>
      </c>
      <c r="G150" s="318" t="str">
        <f>IF(ISNUMBER('[10]Sektorski plasman'!G146)=TRUE,'[10]Sektorski plasman'!G146,"")</f>
        <v/>
      </c>
      <c r="H150" s="319" t="str">
        <f>IF(ISNUMBER('[10]Sektorski plasman'!H146)=TRUE,'[10]Sektorski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IF(ISTEXT('[10]Sektorski plasman'!B147)=TRUE,'[10]Sektorski plasman'!B147,"")</f>
        <v/>
      </c>
      <c r="C151" s="314" t="str">
        <f>IF(ISTEXT('[10]Sektorski plasman'!C147)=TRUE,'[10]Sektorski plasman'!C147,"")</f>
        <v/>
      </c>
      <c r="D151" s="315" t="str">
        <f>IF(ISNUMBER('[10]Sektorski plasman'!E147)=TRUE,'[10]Sektorski plasman'!E147,"")</f>
        <v/>
      </c>
      <c r="E151" s="316" t="str">
        <f>IF(ISTEXT('[10]Sektorski plasman'!F147)=TRUE,'[10]Sektorski plasman'!F147,"")</f>
        <v/>
      </c>
      <c r="F151" s="317" t="str">
        <f>IF(ISNUMBER('[10]Sektorski plasman'!D147)=TRUE,'[10]Sektorski plasman'!D147,"")</f>
        <v/>
      </c>
      <c r="G151" s="318" t="str">
        <f>IF(ISNUMBER('[10]Sektorski plasman'!G147)=TRUE,'[10]Sektorski plasman'!G147,"")</f>
        <v/>
      </c>
      <c r="H151" s="319" t="str">
        <f>IF(ISNUMBER('[10]Sektorski plasman'!H147)=TRUE,'[10]Sektorski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IF(ISTEXT('[10]Sektorski plasman'!B148)=TRUE,'[10]Sektorski plasman'!B148,"")</f>
        <v/>
      </c>
      <c r="C152" s="314" t="str">
        <f>IF(ISTEXT('[10]Sektorski plasman'!C148)=TRUE,'[10]Sektorski plasman'!C148,"")</f>
        <v/>
      </c>
      <c r="D152" s="315" t="str">
        <f>IF(ISNUMBER('[10]Sektorski plasman'!E148)=TRUE,'[10]Sektorski plasman'!E148,"")</f>
        <v/>
      </c>
      <c r="E152" s="316" t="str">
        <f>IF(ISTEXT('[10]Sektorski plasman'!F148)=TRUE,'[10]Sektorski plasman'!F148,"")</f>
        <v/>
      </c>
      <c r="F152" s="317" t="str">
        <f>IF(ISNUMBER('[10]Sektorski plasman'!D148)=TRUE,'[10]Sektorski plasman'!D148,"")</f>
        <v/>
      </c>
      <c r="G152" s="318" t="str">
        <f>IF(ISNUMBER('[10]Sektorski plasman'!G148)=TRUE,'[10]Sektorski plasman'!G148,"")</f>
        <v/>
      </c>
      <c r="H152" s="319" t="str">
        <f>IF(ISNUMBER('[10]Sektorski plasman'!H148)=TRUE,'[10]Sektorski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IF(ISTEXT('[10]Sektorski plasman'!B149)=TRUE,'[10]Sektorski plasman'!B149,"")</f>
        <v/>
      </c>
      <c r="C153" s="314" t="str">
        <f>IF(ISTEXT('[10]Sektorski plasman'!C149)=TRUE,'[10]Sektorski plasman'!C149,"")</f>
        <v/>
      </c>
      <c r="D153" s="315" t="str">
        <f>IF(ISNUMBER('[10]Sektorski plasman'!E149)=TRUE,'[10]Sektorski plasman'!E149,"")</f>
        <v/>
      </c>
      <c r="E153" s="316" t="str">
        <f>IF(ISTEXT('[10]Sektorski plasman'!F149)=TRUE,'[10]Sektorski plasman'!F149,"")</f>
        <v/>
      </c>
      <c r="F153" s="317" t="str">
        <f>IF(ISNUMBER('[10]Sektorski plasman'!D149)=TRUE,'[10]Sektorski plasman'!D149,"")</f>
        <v/>
      </c>
      <c r="G153" s="318" t="str">
        <f>IF(ISNUMBER('[10]Sektorski plasman'!G149)=TRUE,'[10]Sektorski plasman'!G149,"")</f>
        <v/>
      </c>
      <c r="H153" s="319" t="str">
        <f>IF(ISNUMBER('[10]Sektorski plasman'!H149)=TRUE,'[10]Sektorski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IF(ISTEXT('[10]Sektorski plasman'!B150)=TRUE,'[10]Sektorski plasman'!B150,"")</f>
        <v/>
      </c>
      <c r="C154" s="314" t="str">
        <f>IF(ISTEXT('[10]Sektorski plasman'!C150)=TRUE,'[10]Sektorski plasman'!C150,"")</f>
        <v/>
      </c>
      <c r="D154" s="315" t="str">
        <f>IF(ISNUMBER('[10]Sektorski plasman'!E150)=TRUE,'[10]Sektorski plasman'!E150,"")</f>
        <v/>
      </c>
      <c r="E154" s="316" t="str">
        <f>IF(ISTEXT('[10]Sektorski plasman'!F150)=TRUE,'[10]Sektorski plasman'!F150,"")</f>
        <v/>
      </c>
      <c r="F154" s="317" t="str">
        <f>IF(ISNUMBER('[10]Sektorski plasman'!D150)=TRUE,'[10]Sektorski plasman'!D150,"")</f>
        <v/>
      </c>
      <c r="G154" s="318" t="str">
        <f>IF(ISNUMBER('[10]Sektorski plasman'!G150)=TRUE,'[10]Sektorski plasman'!G150,"")</f>
        <v/>
      </c>
      <c r="H154" s="319" t="str">
        <f>IF(ISNUMBER('[10]Sektorski plasman'!H150)=TRUE,'[10]Sektorski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IF(ISTEXT('[10]Sektorski plasman'!B151)=TRUE,'[10]Sektorski plasman'!B151,"")</f>
        <v/>
      </c>
      <c r="C155" s="314" t="str">
        <f>IF(ISTEXT('[10]Sektorski plasman'!C151)=TRUE,'[10]Sektorski plasman'!C151,"")</f>
        <v/>
      </c>
      <c r="D155" s="315" t="str">
        <f>IF(ISNUMBER('[10]Sektorski plasman'!E151)=TRUE,'[10]Sektorski plasman'!E151,"")</f>
        <v/>
      </c>
      <c r="E155" s="316" t="str">
        <f>IF(ISTEXT('[10]Sektorski plasman'!F151)=TRUE,'[10]Sektorski plasman'!F151,"")</f>
        <v/>
      </c>
      <c r="F155" s="317" t="str">
        <f>IF(ISNUMBER('[10]Sektorski plasman'!D151)=TRUE,'[10]Sektorski plasman'!D151,"")</f>
        <v/>
      </c>
      <c r="G155" s="318" t="str">
        <f>IF(ISNUMBER('[10]Sektorski plasman'!G151)=TRUE,'[10]Sektorski plasman'!G151,"")</f>
        <v/>
      </c>
      <c r="H155" s="319" t="str">
        <f>IF(ISNUMBER('[10]Sektorski plasman'!H151)=TRUE,'[10]Sektorski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IF(ISTEXT('[10]Sektorski plasman'!B152)=TRUE,'[10]Sektorski plasman'!B152,"")</f>
        <v/>
      </c>
      <c r="C156" s="314" t="str">
        <f>IF(ISTEXT('[10]Sektorski plasman'!C152)=TRUE,'[10]Sektorski plasman'!C152,"")</f>
        <v/>
      </c>
      <c r="D156" s="315" t="str">
        <f>IF(ISNUMBER('[10]Sektorski plasman'!E152)=TRUE,'[10]Sektorski plasman'!E152,"")</f>
        <v/>
      </c>
      <c r="E156" s="316" t="str">
        <f>IF(ISTEXT('[10]Sektorski plasman'!F152)=TRUE,'[10]Sektorski plasman'!F152,"")</f>
        <v/>
      </c>
      <c r="F156" s="317" t="str">
        <f>IF(ISNUMBER('[10]Sektorski plasman'!D152)=TRUE,'[10]Sektorski plasman'!D152,"")</f>
        <v/>
      </c>
      <c r="G156" s="318" t="str">
        <f>IF(ISNUMBER('[10]Sektorski plasman'!G152)=TRUE,'[10]Sektorski plasman'!G152,"")</f>
        <v/>
      </c>
      <c r="H156" s="319" t="str">
        <f>IF(ISNUMBER('[10]Sektorski plasman'!H152)=TRUE,'[10]Sektorski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IF(ISTEXT('[10]Sektorski plasman'!B153)=TRUE,'[10]Sektorski plasman'!B153,"")</f>
        <v/>
      </c>
      <c r="C157" s="314" t="str">
        <f>IF(ISTEXT('[10]Sektorski plasman'!C153)=TRUE,'[10]Sektorski plasman'!C153,"")</f>
        <v/>
      </c>
      <c r="D157" s="315" t="str">
        <f>IF(ISNUMBER('[10]Sektorski plasman'!E153)=TRUE,'[10]Sektorski plasman'!E153,"")</f>
        <v/>
      </c>
      <c r="E157" s="316" t="str">
        <f>IF(ISTEXT('[10]Sektorski plasman'!F153)=TRUE,'[10]Sektorski plasman'!F153,"")</f>
        <v/>
      </c>
      <c r="F157" s="317" t="str">
        <f>IF(ISNUMBER('[10]Sektorski plasman'!D153)=TRUE,'[10]Sektorski plasman'!D153,"")</f>
        <v/>
      </c>
      <c r="G157" s="318" t="str">
        <f>IF(ISNUMBER('[10]Sektorski plasman'!G153)=TRUE,'[10]Sektorski plasman'!G153,"")</f>
        <v/>
      </c>
      <c r="H157" s="319" t="str">
        <f>IF(ISNUMBER('[10]Sektorski plasman'!H153)=TRUE,'[10]Sektorski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IF(ISTEXT('[10]Sektorski plasman'!B154)=TRUE,'[10]Sektorski plasman'!B154,"")</f>
        <v/>
      </c>
      <c r="C158" s="314" t="str">
        <f>IF(ISTEXT('[10]Sektorski plasman'!C154)=TRUE,'[10]Sektorski plasman'!C154,"")</f>
        <v/>
      </c>
      <c r="D158" s="315" t="str">
        <f>IF(ISNUMBER('[10]Sektorski plasman'!E154)=TRUE,'[10]Sektorski plasman'!E154,"")</f>
        <v/>
      </c>
      <c r="E158" s="316" t="str">
        <f>IF(ISTEXT('[10]Sektorski plasman'!F154)=TRUE,'[10]Sektorski plasman'!F154,"")</f>
        <v/>
      </c>
      <c r="F158" s="317" t="str">
        <f>IF(ISNUMBER('[10]Sektorski plasman'!D154)=TRUE,'[10]Sektorski plasman'!D154,"")</f>
        <v/>
      </c>
      <c r="G158" s="318" t="str">
        <f>IF(ISNUMBER('[10]Sektorski plasman'!G154)=TRUE,'[10]Sektorski plasman'!G154,"")</f>
        <v/>
      </c>
      <c r="H158" s="319" t="str">
        <f>IF(ISNUMBER('[10]Sektorski plasman'!H154)=TRUE,'[10]Sektorski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IF(ISTEXT('[10]Sektorski plasman'!B155)=TRUE,'[10]Sektorski plasman'!B155,"")</f>
        <v/>
      </c>
      <c r="C159" s="322" t="str">
        <f>IF(ISTEXT('[10]Sektorski plasman'!C155)=TRUE,'[10]Sektorski plasman'!C155,"")</f>
        <v/>
      </c>
      <c r="D159" s="323" t="str">
        <f>IF(ISNUMBER('[10]Sektorski plasman'!E155)=TRUE,'[10]Sektorski plasman'!E155,"")</f>
        <v/>
      </c>
      <c r="E159" s="324" t="str">
        <f>IF(ISTEXT('[10]Sektorski plasman'!F155)=TRUE,'[10]Sektorski plasman'!F155,"")</f>
        <v/>
      </c>
      <c r="F159" s="325" t="str">
        <f>IF(ISNUMBER('[10]Sektorski plasman'!D155)=TRUE,'[10]Sektorski plasman'!D155,"")</f>
        <v/>
      </c>
      <c r="G159" s="326" t="str">
        <f>IF(ISNUMBER('[10]Sektorski plasman'!G155)=TRUE,'[10]Sektorski plasman'!G155,"")</f>
        <v/>
      </c>
      <c r="H159" s="319" t="str">
        <f>IF(ISNUMBER('[10]Sektorski plasman'!H155)=TRUE,'[10]Sektorski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841-7858-4906-9EDE-860BCC4625E7}">
  <sheetPr codeName="Sheet19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E39" sqref="E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IF(ISNONTEXT('[11]Organizacija natjecanja'!$H$2)=TRUE,"",'[11]Organizacija natjecanja'!$H$2)</f>
        <v>Liga Mastera  3. kolo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IF(ISNONTEXT('[11]Organizacija natjecanja'!$H$5)=TRUE,"",'[11]Organizacija natjecanja'!$H$5)</f>
        <v>Sveta Marija,05.07.2025.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IF(ISNONTEXT('[11]Organizacija natjecanja'!$H$7)=TRUE,"",'[11]Organizacija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IF(ISNONTEXT('[11]Organizacija natjecanja'!$H$13)=TRUE,"",'[11]Organizacija natjecanja'!$H$13)</f>
        <v>Klen Sv.Marija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IF(ISNONTEXT('[11]Organizacija natjecanja'!$H$4)=TRUE,"",'[11]Organizacija natjecanja'!$H$4)</f>
        <v>Kanal Sv. Marija staza 1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IF(ISBLANK('[11]Organizacija natjecanja'!$H$9)=TRUE,"",'[11]Organizacija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IF(ISTEXT('[11]Sektorski plasman'!B6)=TRUE,'[11]Sektorski plasman'!B6,"")</f>
        <v>Nađ Ladislav</v>
      </c>
      <c r="C10" s="304" t="str">
        <f>IF(ISTEXT('[11]Sektorski plasman'!C6)=TRUE,'[11]Sektorski plasman'!C6,"")</f>
        <v>Linjak Palovec</v>
      </c>
      <c r="D10" s="305">
        <f>IF(ISNUMBER('[11]Sektorski plasman'!E6)=TRUE,'[11]Sektorski plasman'!E6,"")</f>
        <v>6</v>
      </c>
      <c r="E10" s="306" t="str">
        <f>IF(ISTEXT('[11]Sektorski plasman'!F6)=TRUE,'[11]Sektorski plasman'!F6,"")</f>
        <v>A</v>
      </c>
      <c r="F10" s="307">
        <f>IF(ISNUMBER('[11]Sektorski plasman'!D6)=TRUE,'[11]Sektorski plasman'!D6,"")</f>
        <v>4290</v>
      </c>
      <c r="G10" s="308">
        <f>IF(ISNUMBER('[11]Sektorski plasman'!G6)=TRUE,'[11]Sektorski plasman'!G6,"")</f>
        <v>1</v>
      </c>
      <c r="H10" s="309">
        <f>IF(ISNUMBER('[11]Sektorski plasman'!H6)=TRUE,'[11]Sektorski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IF(ISTEXT('[11]Sektorski plasman'!B7)=TRUE,'[11]Sektorski plasman'!B7,"")</f>
        <v>Zrna Damir</v>
      </c>
      <c r="C11" s="314" t="str">
        <f>IF(ISTEXT('[11]Sektorski plasman'!C7)=TRUE,'[11]Sektorski plasman'!C7,"")</f>
        <v>Črnec Donji Hrašćan</v>
      </c>
      <c r="D11" s="315">
        <f>IF(ISNUMBER('[11]Sektorski plasman'!E7)=TRUE,'[11]Sektorski plasman'!E7,"")</f>
        <v>7</v>
      </c>
      <c r="E11" s="316" t="str">
        <f>IF(ISTEXT('[11]Sektorski plasman'!F7)=TRUE,'[11]Sektorski plasman'!F7,"")</f>
        <v>A</v>
      </c>
      <c r="F11" s="317">
        <f>IF(ISNUMBER('[11]Sektorski plasman'!D7)=TRUE,'[11]Sektorski plasman'!D7,"")</f>
        <v>4278</v>
      </c>
      <c r="G11" s="318">
        <f>IF(ISNUMBER('[11]Sektorski plasman'!G7)=TRUE,'[11]Sektorski plasman'!G7,"")</f>
        <v>2</v>
      </c>
      <c r="H11" s="319">
        <f>IF(ISNUMBER('[11]Sektorski plasman'!H7)=TRUE,'[11]Sektorski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IF(ISTEXT('[11]Sektorski plasman'!B8)=TRUE,'[11]Sektorski plasman'!B8,"")</f>
        <v>Jug Josip</v>
      </c>
      <c r="C12" s="314" t="str">
        <f>IF(ISTEXT('[11]Sektorski plasman'!C8)=TRUE,'[11]Sektorski plasman'!C8,"")</f>
        <v>TSH Sensas Som.si Čakovec</v>
      </c>
      <c r="D12" s="315">
        <f>IF(ISNUMBER('[11]Sektorski plasman'!E8)=TRUE,'[11]Sektorski plasman'!E8,"")</f>
        <v>5</v>
      </c>
      <c r="E12" s="316" t="str">
        <f>IF(ISTEXT('[11]Sektorski plasman'!F8)=TRUE,'[11]Sektorski plasman'!F8,"")</f>
        <v>A</v>
      </c>
      <c r="F12" s="317">
        <f>IF(ISNUMBER('[11]Sektorski plasman'!D8)=TRUE,'[11]Sektorski plasman'!D8,"")</f>
        <v>2345</v>
      </c>
      <c r="G12" s="318">
        <f>IF(ISNUMBER('[11]Sektorski plasman'!G8)=TRUE,'[11]Sektorski plasman'!G8,"")</f>
        <v>3</v>
      </c>
      <c r="H12" s="319">
        <f>IF(ISNUMBER('[11]Sektorski plasman'!H8)=TRUE,'[11]Sektorski plasman'!H8,"")</f>
        <v>5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IF(ISTEXT('[11]Sektorski plasman'!B9)=TRUE,'[11]Sektorski plasman'!B9,"")</f>
        <v>Perko Miljenko</v>
      </c>
      <c r="C13" s="314" t="str">
        <f>IF(ISTEXT('[11]Sektorski plasman'!C9)=TRUE,'[11]Sektorski plasman'!C9,"")</f>
        <v>TSH Sensas Som.si Čakovec</v>
      </c>
      <c r="D13" s="315">
        <f>IF(ISNUMBER('[11]Sektorski plasman'!E9)=TRUE,'[11]Sektorski plasman'!E9,"")</f>
        <v>2</v>
      </c>
      <c r="E13" s="316" t="str">
        <f>IF(ISTEXT('[11]Sektorski plasman'!F9)=TRUE,'[11]Sektorski plasman'!F9,"")</f>
        <v>A</v>
      </c>
      <c r="F13" s="317">
        <f>IF(ISNUMBER('[11]Sektorski plasman'!D9)=TRUE,'[11]Sektorski plasman'!D9,"")</f>
        <v>1948</v>
      </c>
      <c r="G13" s="318">
        <f>IF(ISNUMBER('[11]Sektorski plasman'!G9)=TRUE,'[11]Sektorski plasman'!G9,"")</f>
        <v>4</v>
      </c>
      <c r="H13" s="319">
        <f>IF(ISNUMBER('[11]Sektorski plasman'!H9)=TRUE,'[11]Sektorski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IF(ISTEXT('[11]Sektorski plasman'!B10)=TRUE,'[11]Sektorski plasman'!B10,"")</f>
        <v>Lehkec Ivan</v>
      </c>
      <c r="C14" s="314" t="str">
        <f>IF(ISTEXT('[11]Sektorski plasman'!C10)=TRUE,'[11]Sektorski plasman'!C10,"")</f>
        <v>Linjak Palovec</v>
      </c>
      <c r="D14" s="315">
        <f>IF(ISNUMBER('[11]Sektorski plasman'!E10)=TRUE,'[11]Sektorski plasman'!E10,"")</f>
        <v>8</v>
      </c>
      <c r="E14" s="316" t="str">
        <f>IF(ISTEXT('[11]Sektorski plasman'!F10)=TRUE,'[11]Sektorski plasman'!F10,"")</f>
        <v>A</v>
      </c>
      <c r="F14" s="317">
        <f>IF(ISNUMBER('[11]Sektorski plasman'!D10)=TRUE,'[11]Sektorski plasman'!D10,"")</f>
        <v>1755</v>
      </c>
      <c r="G14" s="318">
        <f>IF(ISNUMBER('[11]Sektorski plasman'!G10)=TRUE,'[11]Sektorski plasman'!G10,"")</f>
        <v>5</v>
      </c>
      <c r="H14" s="319">
        <f>IF(ISNUMBER('[11]Sektorski plasman'!H10)=TRUE,'[11]Sektorski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IF(ISTEXT('[11]Sektorski plasman'!B11)=TRUE,'[11]Sektorski plasman'!B11,"")</f>
        <v>Slaviček Željko</v>
      </c>
      <c r="C15" s="314" t="str">
        <f>IF(ISTEXT('[11]Sektorski plasman'!C11)=TRUE,'[11]Sektorski plasman'!C11,"")</f>
        <v>Smuđ Draškovec</v>
      </c>
      <c r="D15" s="315">
        <f>IF(ISNUMBER('[11]Sektorski plasman'!E11)=TRUE,'[11]Sektorski plasman'!E11,"")</f>
        <v>3</v>
      </c>
      <c r="E15" s="316" t="str">
        <f>IF(ISTEXT('[11]Sektorski plasman'!F11)=TRUE,'[11]Sektorski plasman'!F11,"")</f>
        <v>A</v>
      </c>
      <c r="F15" s="317">
        <f>IF(ISNUMBER('[11]Sektorski plasman'!D11)=TRUE,'[11]Sektorski plasman'!D11,"")</f>
        <v>1332</v>
      </c>
      <c r="G15" s="318">
        <f>IF(ISNUMBER('[11]Sektorski plasman'!G11)=TRUE,'[11]Sektorski plasman'!G11,"")</f>
        <v>6</v>
      </c>
      <c r="H15" s="319">
        <f>IF(ISNUMBER('[11]Sektorski plasman'!H11)=TRUE,'[11]Sektorski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IF(ISTEXT('[11]Sektorski plasman'!B12)=TRUE,'[11]Sektorski plasman'!B12,"")</f>
        <v>Orač Lidija</v>
      </c>
      <c r="C16" s="314" t="str">
        <f>IF(ISTEXT('[11]Sektorski plasman'!C12)=TRUE,'[11]Sektorski plasman'!C12,"")</f>
        <v>Klen Sveta Marija</v>
      </c>
      <c r="D16" s="315">
        <f>IF(ISNUMBER('[11]Sektorski plasman'!E12)=TRUE,'[11]Sektorski plasman'!E12,"")</f>
        <v>1</v>
      </c>
      <c r="E16" s="316" t="str">
        <f>IF(ISTEXT('[11]Sektorski plasman'!F12)=TRUE,'[11]Sektorski plasman'!F12,"")</f>
        <v>A</v>
      </c>
      <c r="F16" s="317">
        <f>IF(ISNUMBER('[11]Sektorski plasman'!D12)=TRUE,'[11]Sektorski plasman'!D12,"")</f>
        <v>1124</v>
      </c>
      <c r="G16" s="318">
        <f>IF(ISNUMBER('[11]Sektorski plasman'!G12)=TRUE,'[11]Sektorski plasman'!G12,"")</f>
        <v>7</v>
      </c>
      <c r="H16" s="319">
        <f>IF(ISNUMBER('[11]Sektorski plasman'!H12)=TRUE,'[11]Sektorski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IF(ISTEXT('[11]Sektorski plasman'!B13)=TRUE,'[11]Sektorski plasman'!B13,"")</f>
        <v>Toplek Stanislav</v>
      </c>
      <c r="C17" s="314" t="str">
        <f>IF(ISTEXT('[11]Sektorski plasman'!C13)=TRUE,'[11]Sektorski plasman'!C13,"")</f>
        <v>Čakovec Interland</v>
      </c>
      <c r="D17" s="315">
        <f>IF(ISNUMBER('[11]Sektorski plasman'!E13)=TRUE,'[11]Sektorski plasman'!E13,"")</f>
        <v>4</v>
      </c>
      <c r="E17" s="316" t="str">
        <f>IF(ISTEXT('[11]Sektorski plasman'!F13)=TRUE,'[11]Sektorski plasman'!F13,"")</f>
        <v>A</v>
      </c>
      <c r="F17" s="317">
        <f>IF(ISNUMBER('[11]Sektorski plasman'!D13)=TRUE,'[11]Sektorski plasman'!D13,"")</f>
        <v>1</v>
      </c>
      <c r="G17" s="318">
        <f>IF(ISNUMBER('[11]Sektorski plasman'!G13)=TRUE,'[11]Sektorski plasman'!G13,"")</f>
        <v>8</v>
      </c>
      <c r="H17" s="319">
        <f>IF(ISNUMBER('[11]Sektorski plasman'!H13)=TRUE,'[11]Sektorski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IF(ISTEXT('[11]Sektorski plasman'!B14)=TRUE,'[11]Sektorski plasman'!B14,"")</f>
        <v>Peter Dragutin</v>
      </c>
      <c r="C18" s="314" t="str">
        <f>IF(ISTEXT('[11]Sektorski plasman'!C14)=TRUE,'[11]Sektorski plasman'!C14,"")</f>
        <v>Klen Sveta Marija</v>
      </c>
      <c r="D18" s="315">
        <f>IF(ISNUMBER('[11]Sektorski plasman'!E14)=TRUE,'[11]Sektorski plasman'!E14,"")</f>
        <v>15</v>
      </c>
      <c r="E18" s="316" t="str">
        <f>IF(ISTEXT('[11]Sektorski plasman'!F14)=TRUE,'[11]Sektorski plasman'!F14,"")</f>
        <v>B</v>
      </c>
      <c r="F18" s="317">
        <f>IF(ISNUMBER('[11]Sektorski plasman'!D14)=TRUE,'[11]Sektorski plasman'!D14,"")</f>
        <v>5636</v>
      </c>
      <c r="G18" s="318">
        <f>IF(ISNUMBER('[11]Sektorski plasman'!G14)=TRUE,'[11]Sektorski plasman'!G14,"")</f>
        <v>1</v>
      </c>
      <c r="H18" s="319">
        <f>IF(ISNUMBER('[11]Sektorski plasman'!H14)=TRUE,'[11]Sektorski plasman'!H14,"")</f>
        <v>1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IF(ISTEXT('[11]Sektorski plasman'!B15)=TRUE,'[11]Sektorski plasman'!B15,"")</f>
        <v>Žganec Vladimir</v>
      </c>
      <c r="C19" s="314" t="str">
        <f>IF(ISTEXT('[11]Sektorski plasman'!C15)=TRUE,'[11]Sektorski plasman'!C15,"")</f>
        <v>Zlatna udica Krištanovec</v>
      </c>
      <c r="D19" s="315">
        <f>IF(ISNUMBER('[11]Sektorski plasman'!E15)=TRUE,'[11]Sektorski plasman'!E15,"")</f>
        <v>16</v>
      </c>
      <c r="E19" s="316" t="str">
        <f>IF(ISTEXT('[11]Sektorski plasman'!F15)=TRUE,'[11]Sektorski plasman'!F15,"")</f>
        <v>B</v>
      </c>
      <c r="F19" s="317">
        <f>IF(ISNUMBER('[11]Sektorski plasman'!D15)=TRUE,'[11]Sektorski plasman'!D15,"")</f>
        <v>2322</v>
      </c>
      <c r="G19" s="318">
        <f>IF(ISNUMBER('[11]Sektorski plasman'!G15)=TRUE,'[11]Sektorski plasman'!G15,"")</f>
        <v>2</v>
      </c>
      <c r="H19" s="319">
        <f>IF(ISNUMBER('[11]Sektorski plasman'!H15)=TRUE,'[11]Sektorski plasman'!H15,"")</f>
        <v>4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IF(ISTEXT('[11]Sektorski plasman'!B16)=TRUE,'[11]Sektorski plasman'!B16,"")</f>
        <v>Čeh Dragutin</v>
      </c>
      <c r="C20" s="314" t="str">
        <f>IF(ISTEXT('[11]Sektorski plasman'!C16)=TRUE,'[11]Sektorski plasman'!C16,"")</f>
        <v>Čakovec Interland</v>
      </c>
      <c r="D20" s="315">
        <f>IF(ISNUMBER('[11]Sektorski plasman'!E16)=TRUE,'[11]Sektorski plasman'!E16,"")</f>
        <v>12</v>
      </c>
      <c r="E20" s="316" t="str">
        <f>IF(ISTEXT('[11]Sektorski plasman'!F16)=TRUE,'[11]Sektorski plasman'!F16,"")</f>
        <v>B</v>
      </c>
      <c r="F20" s="317">
        <f>IF(ISNUMBER('[11]Sektorski plasman'!D16)=TRUE,'[11]Sektorski plasman'!D16,"")</f>
        <v>2319</v>
      </c>
      <c r="G20" s="318">
        <f>IF(ISNUMBER('[11]Sektorski plasman'!G16)=TRUE,'[11]Sektorski plasman'!G16,"")</f>
        <v>3</v>
      </c>
      <c r="H20" s="319">
        <f>IF(ISNUMBER('[11]Sektorski plasman'!H16)=TRUE,'[11]Sektorski plasman'!H16,"")</f>
        <v>6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IF(ISTEXT('[11]Sektorski plasman'!B17)=TRUE,'[11]Sektorski plasman'!B17,"")</f>
        <v>Horvat Damir</v>
      </c>
      <c r="C21" s="314" t="str">
        <f>IF(ISTEXT('[11]Sektorski plasman'!C17)=TRUE,'[11]Sektorski plasman'!C17,"")</f>
        <v>Klen Sveta Marija</v>
      </c>
      <c r="D21" s="315">
        <f>IF(ISNUMBER('[11]Sektorski plasman'!E17)=TRUE,'[11]Sektorski plasman'!E17,"")</f>
        <v>11</v>
      </c>
      <c r="E21" s="316" t="str">
        <f>IF(ISTEXT('[11]Sektorski plasman'!F17)=TRUE,'[11]Sektorski plasman'!F17,"")</f>
        <v>B</v>
      </c>
      <c r="F21" s="317">
        <f>IF(ISNUMBER('[11]Sektorski plasman'!D17)=TRUE,'[11]Sektorski plasman'!D17,"")</f>
        <v>2280</v>
      </c>
      <c r="G21" s="318">
        <f>IF(ISNUMBER('[11]Sektorski plasman'!G17)=TRUE,'[11]Sektorski plasman'!G17,"")</f>
        <v>4</v>
      </c>
      <c r="H21" s="319">
        <f>IF(ISNUMBER('[11]Sektorski plasman'!H17)=TRUE,'[11]Sektorski plasman'!H17,"")</f>
        <v>7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IF(ISTEXT('[11]Sektorski plasman'!B18)=TRUE,'[11]Sektorski plasman'!B18,"")</f>
        <v>Mađarić Marijan</v>
      </c>
      <c r="C22" s="314" t="str">
        <f>IF(ISTEXT('[11]Sektorski plasman'!C18)=TRUE,'[11]Sektorski plasman'!C18,"")</f>
        <v>Klen Sveta Marija</v>
      </c>
      <c r="D22" s="315">
        <f>IF(ISNUMBER('[11]Sektorski plasman'!E18)=TRUE,'[11]Sektorski plasman'!E18,"")</f>
        <v>13</v>
      </c>
      <c r="E22" s="316" t="str">
        <f>IF(ISTEXT('[11]Sektorski plasman'!F18)=TRUE,'[11]Sektorski plasman'!F18,"")</f>
        <v>B</v>
      </c>
      <c r="F22" s="317">
        <f>IF(ISNUMBER('[11]Sektorski plasman'!D18)=TRUE,'[11]Sektorski plasman'!D18,"")</f>
        <v>1913</v>
      </c>
      <c r="G22" s="318">
        <f>IF(ISNUMBER('[11]Sektorski plasman'!G18)=TRUE,'[11]Sektorski plasman'!G18,"")</f>
        <v>5</v>
      </c>
      <c r="H22" s="319">
        <f>IF(ISNUMBER('[11]Sektorski plasman'!H18)=TRUE,'[11]Sektorski plasman'!H18,"")</f>
        <v>9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IF(ISTEXT('[11]Sektorski plasman'!B19)=TRUE,'[11]Sektorski plasman'!B19,"")</f>
        <v>Škoda Mladen</v>
      </c>
      <c r="C23" s="314" t="str">
        <f>IF(ISTEXT('[11]Sektorski plasman'!C19)=TRUE,'[11]Sektorski plasman'!C19,"")</f>
        <v>Žužička Kotoriba</v>
      </c>
      <c r="D23" s="315">
        <f>IF(ISNUMBER('[11]Sektorski plasman'!E19)=TRUE,'[11]Sektorski plasman'!E19,"")</f>
        <v>14</v>
      </c>
      <c r="E23" s="316" t="str">
        <f>IF(ISTEXT('[11]Sektorski plasman'!F19)=TRUE,'[11]Sektorski plasman'!F19,"")</f>
        <v>B</v>
      </c>
      <c r="F23" s="317">
        <f>IF(ISNUMBER('[11]Sektorski plasman'!D19)=TRUE,'[11]Sektorski plasman'!D19,"")</f>
        <v>1434</v>
      </c>
      <c r="G23" s="318">
        <f>IF(ISNUMBER('[11]Sektorski plasman'!G19)=TRUE,'[11]Sektorski plasman'!G19,"")</f>
        <v>6</v>
      </c>
      <c r="H23" s="319">
        <f>IF(ISNUMBER('[11]Sektorski plasman'!H19)=TRUE,'[11]Sektorski plasman'!H19,"")</f>
        <v>11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IF(ISTEXT('[11]Sektorski plasman'!B20)=TRUE,'[11]Sektorski plasman'!B20,"")</f>
        <v>Mesarić Branko</v>
      </c>
      <c r="C24" s="314" t="str">
        <f>IF(ISTEXT('[11]Sektorski plasman'!C20)=TRUE,'[11]Sektorski plasman'!C20,"")</f>
        <v>Smuđ Goričan</v>
      </c>
      <c r="D24" s="315">
        <f>IF(ISNUMBER('[11]Sektorski plasman'!E20)=TRUE,'[11]Sektorski plasman'!E20,"")</f>
        <v>10</v>
      </c>
      <c r="E24" s="316" t="str">
        <f>IF(ISTEXT('[11]Sektorski plasman'!F20)=TRUE,'[11]Sektorski plasman'!F20,"")</f>
        <v>B</v>
      </c>
      <c r="F24" s="317">
        <f>IF(ISNUMBER('[11]Sektorski plasman'!D20)=TRUE,'[11]Sektorski plasman'!D20,"")</f>
        <v>1059</v>
      </c>
      <c r="G24" s="318">
        <f>IF(ISNUMBER('[11]Sektorski plasman'!G20)=TRUE,'[11]Sektorski plasman'!G20,"")</f>
        <v>7</v>
      </c>
      <c r="H24" s="319">
        <f>IF(ISNUMBER('[11]Sektorski plasman'!H20)=TRUE,'[11]Sektorski plasman'!H20,"")</f>
        <v>14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IF(ISTEXT('[11]Sektorski plasman'!B21)=TRUE,'[11]Sektorski plasman'!B21,"")</f>
        <v>Gudlin Ivan</v>
      </c>
      <c r="C25" s="314" t="str">
        <f>IF(ISTEXT('[11]Sektorski plasman'!C21)=TRUE,'[11]Sektorski plasman'!C21,"")</f>
        <v>Smuđ Goričan</v>
      </c>
      <c r="D25" s="315">
        <f>IF(ISNUMBER('[11]Sektorski plasman'!E21)=TRUE,'[11]Sektorski plasman'!E21,"")</f>
        <v>9</v>
      </c>
      <c r="E25" s="316" t="str">
        <f>IF(ISTEXT('[11]Sektorski plasman'!F21)=TRUE,'[11]Sektorski plasman'!F21,"")</f>
        <v>B</v>
      </c>
      <c r="F25" s="317">
        <f>IF(ISNUMBER('[11]Sektorski plasman'!D21)=TRUE,'[11]Sektorski plasman'!D21,"")</f>
        <v>979</v>
      </c>
      <c r="G25" s="318">
        <f>IF(ISNUMBER('[11]Sektorski plasman'!G21)=TRUE,'[11]Sektorski plasman'!G21,"")</f>
        <v>8</v>
      </c>
      <c r="H25" s="319">
        <f>IF(ISNUMBER('[11]Sektorski plasman'!H21)=TRUE,'[11]Sektorski plasman'!H21,"")</f>
        <v>15</v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IF(ISTEXT('[11]Sektorski plasman'!B22)=TRUE,'[11]Sektorski plasman'!B22,"")</f>
        <v/>
      </c>
      <c r="C26" s="314" t="str">
        <f>IF(ISTEXT('[11]Sektorski plasman'!C22)=TRUE,'[11]Sektorski plasman'!C22,"")</f>
        <v/>
      </c>
      <c r="D26" s="315" t="str">
        <f>IF(ISNUMBER('[11]Sektorski plasman'!E22)=TRUE,'[11]Sektorski plasman'!E22,"")</f>
        <v/>
      </c>
      <c r="E26" s="316" t="str">
        <f>IF(ISTEXT('[11]Sektorski plasman'!F22)=TRUE,'[11]Sektorski plasman'!F22,"")</f>
        <v/>
      </c>
      <c r="F26" s="317" t="str">
        <f>IF(ISNUMBER('[11]Sektorski plasman'!D22)=TRUE,'[11]Sektorski plasman'!D22,"")</f>
        <v/>
      </c>
      <c r="G26" s="318" t="str">
        <f>IF(ISNUMBER('[11]Sektorski plasman'!G22)=TRUE,'[11]Sektorski plasman'!G22,"")</f>
        <v/>
      </c>
      <c r="H26" s="319" t="str">
        <f>IF(ISNUMBER('[11]Sektorski plasman'!H22)=TRUE,'[11]Sektorski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IF(ISTEXT('[11]Sektorski plasman'!B23)=TRUE,'[11]Sektorski plasman'!B23,"")</f>
        <v/>
      </c>
      <c r="C27" s="314" t="str">
        <f>IF(ISTEXT('[11]Sektorski plasman'!C23)=TRUE,'[11]Sektorski plasman'!C23,"")</f>
        <v/>
      </c>
      <c r="D27" s="315" t="str">
        <f>IF(ISNUMBER('[11]Sektorski plasman'!E23)=TRUE,'[11]Sektorski plasman'!E23,"")</f>
        <v/>
      </c>
      <c r="E27" s="316" t="str">
        <f>IF(ISTEXT('[11]Sektorski plasman'!F23)=TRUE,'[11]Sektorski plasman'!F23,"")</f>
        <v/>
      </c>
      <c r="F27" s="317" t="str">
        <f>IF(ISNUMBER('[11]Sektorski plasman'!D23)=TRUE,'[11]Sektorski plasman'!D23,"")</f>
        <v/>
      </c>
      <c r="G27" s="318" t="str">
        <f>IF(ISNUMBER('[11]Sektorski plasman'!G23)=TRUE,'[11]Sektorski plasman'!G23,"")</f>
        <v/>
      </c>
      <c r="H27" s="319" t="str">
        <f>IF(ISNUMBER('[11]Sektorski plasman'!H23)=TRUE,'[11]Sektorski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IF(ISTEXT('[11]Sektorski plasman'!B24)=TRUE,'[11]Sektorski plasman'!B24,"")</f>
        <v/>
      </c>
      <c r="C28" s="314" t="str">
        <f>IF(ISTEXT('[11]Sektorski plasman'!C24)=TRUE,'[11]Sektorski plasman'!C24,"")</f>
        <v/>
      </c>
      <c r="D28" s="315" t="str">
        <f>IF(ISNUMBER('[11]Sektorski plasman'!E24)=TRUE,'[11]Sektorski plasman'!E24,"")</f>
        <v/>
      </c>
      <c r="E28" s="316" t="str">
        <f>IF(ISTEXT('[11]Sektorski plasman'!F24)=TRUE,'[11]Sektorski plasman'!F24,"")</f>
        <v/>
      </c>
      <c r="F28" s="317" t="str">
        <f>IF(ISNUMBER('[11]Sektorski plasman'!D24)=TRUE,'[11]Sektorski plasman'!D24,"")</f>
        <v/>
      </c>
      <c r="G28" s="318" t="str">
        <f>IF(ISNUMBER('[11]Sektorski plasman'!G24)=TRUE,'[11]Sektorski plasman'!G24,"")</f>
        <v/>
      </c>
      <c r="H28" s="319" t="str">
        <f>IF(ISNUMBER('[11]Sektorski plasman'!H24)=TRUE,'[11]Sektorski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IF(ISTEXT('[11]Sektorski plasman'!B25)=TRUE,'[11]Sektorski plasman'!B25,"")</f>
        <v/>
      </c>
      <c r="C29" s="314" t="str">
        <f>IF(ISTEXT('[11]Sektorski plasman'!C25)=TRUE,'[11]Sektorski plasman'!C25,"")</f>
        <v/>
      </c>
      <c r="D29" s="315" t="str">
        <f>IF(ISNUMBER('[11]Sektorski plasman'!E25)=TRUE,'[11]Sektorski plasman'!E25,"")</f>
        <v/>
      </c>
      <c r="E29" s="316" t="str">
        <f>IF(ISTEXT('[11]Sektorski plasman'!F25)=TRUE,'[11]Sektorski plasman'!F25,"")</f>
        <v/>
      </c>
      <c r="F29" s="317" t="str">
        <f>IF(ISNUMBER('[11]Sektorski plasman'!D25)=TRUE,'[11]Sektorski plasman'!D25,"")</f>
        <v/>
      </c>
      <c r="G29" s="318" t="str">
        <f>IF(ISNUMBER('[11]Sektorski plasman'!G25)=TRUE,'[11]Sektorski plasman'!G25,"")</f>
        <v/>
      </c>
      <c r="H29" s="319" t="str">
        <f>IF(ISNUMBER('[11]Sektorski plasman'!H25)=TRUE,'[11]Sektorski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IF(ISTEXT('[11]Sektorski plasman'!B26)=TRUE,'[11]Sektorski plasman'!B26,"")</f>
        <v/>
      </c>
      <c r="C30" s="314" t="str">
        <f>IF(ISTEXT('[11]Sektorski plasman'!C26)=TRUE,'[11]Sektorski plasman'!C26,"")</f>
        <v/>
      </c>
      <c r="D30" s="315" t="str">
        <f>IF(ISNUMBER('[11]Sektorski plasman'!E26)=TRUE,'[11]Sektorski plasman'!E26,"")</f>
        <v/>
      </c>
      <c r="E30" s="316" t="str">
        <f>IF(ISTEXT('[11]Sektorski plasman'!F26)=TRUE,'[11]Sektorski plasman'!F26,"")</f>
        <v/>
      </c>
      <c r="F30" s="317" t="str">
        <f>IF(ISNUMBER('[11]Sektorski plasman'!D26)=TRUE,'[11]Sektorski plasman'!D26,"")</f>
        <v/>
      </c>
      <c r="G30" s="318" t="str">
        <f>IF(ISNUMBER('[11]Sektorski plasman'!G26)=TRUE,'[11]Sektorski plasman'!G26,"")</f>
        <v/>
      </c>
      <c r="H30" s="319" t="str">
        <f>IF(ISNUMBER('[11]Sektorski plasman'!H26)=TRUE,'[11]Sektorski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IF(ISTEXT('[11]Sektorski plasman'!B27)=TRUE,'[11]Sektorski plasman'!B27,"")</f>
        <v/>
      </c>
      <c r="C31" s="314" t="str">
        <f>IF(ISTEXT('[11]Sektorski plasman'!C27)=TRUE,'[11]Sektorski plasman'!C27,"")</f>
        <v/>
      </c>
      <c r="D31" s="315" t="str">
        <f>IF(ISNUMBER('[11]Sektorski plasman'!E27)=TRUE,'[11]Sektorski plasman'!E27,"")</f>
        <v/>
      </c>
      <c r="E31" s="316" t="str">
        <f>IF(ISTEXT('[11]Sektorski plasman'!F27)=TRUE,'[11]Sektorski plasman'!F27,"")</f>
        <v/>
      </c>
      <c r="F31" s="317" t="str">
        <f>IF(ISNUMBER('[11]Sektorski plasman'!D27)=TRUE,'[11]Sektorski plasman'!D27,"")</f>
        <v/>
      </c>
      <c r="G31" s="318" t="str">
        <f>IF(ISNUMBER('[11]Sektorski plasman'!G27)=TRUE,'[11]Sektorski plasman'!G27,"")</f>
        <v/>
      </c>
      <c r="H31" s="319" t="str">
        <f>IF(ISNUMBER('[11]Sektorski plasman'!H27)=TRUE,'[11]Sektorski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IF(ISTEXT('[11]Sektorski plasman'!B28)=TRUE,'[11]Sektorski plasman'!B28,"")</f>
        <v/>
      </c>
      <c r="C32" s="314" t="str">
        <f>IF(ISTEXT('[11]Sektorski plasman'!C28)=TRUE,'[11]Sektorski plasman'!C28,"")</f>
        <v/>
      </c>
      <c r="D32" s="315" t="str">
        <f>IF(ISNUMBER('[11]Sektorski plasman'!E28)=TRUE,'[11]Sektorski plasman'!E28,"")</f>
        <v/>
      </c>
      <c r="E32" s="316" t="str">
        <f>IF(ISTEXT('[11]Sektorski plasman'!F28)=TRUE,'[11]Sektorski plasman'!F28,"")</f>
        <v/>
      </c>
      <c r="F32" s="317" t="str">
        <f>IF(ISNUMBER('[11]Sektorski plasman'!D28)=TRUE,'[11]Sektorski plasman'!D28,"")</f>
        <v/>
      </c>
      <c r="G32" s="318" t="str">
        <f>IF(ISNUMBER('[11]Sektorski plasman'!G28)=TRUE,'[11]Sektorski plasman'!G28,"")</f>
        <v/>
      </c>
      <c r="H32" s="319" t="str">
        <f>IF(ISNUMBER('[11]Sektorski plasman'!H28)=TRUE,'[11]Sektorski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IF(ISTEXT('[11]Sektorski plasman'!B29)=TRUE,'[11]Sektorski plasman'!B29,"")</f>
        <v/>
      </c>
      <c r="C33" s="314" t="str">
        <f>IF(ISTEXT('[11]Sektorski plasman'!C29)=TRUE,'[11]Sektorski plasman'!C29,"")</f>
        <v/>
      </c>
      <c r="D33" s="315" t="str">
        <f>IF(ISNUMBER('[11]Sektorski plasman'!E29)=TRUE,'[11]Sektorski plasman'!E29,"")</f>
        <v/>
      </c>
      <c r="E33" s="316" t="str">
        <f>IF(ISTEXT('[11]Sektorski plasman'!F29)=TRUE,'[11]Sektorski plasman'!F29,"")</f>
        <v/>
      </c>
      <c r="F33" s="317" t="str">
        <f>IF(ISNUMBER('[11]Sektorski plasman'!D29)=TRUE,'[11]Sektorski plasman'!D29,"")</f>
        <v/>
      </c>
      <c r="G33" s="318" t="str">
        <f>IF(ISNUMBER('[11]Sektorski plasman'!G29)=TRUE,'[11]Sektorski plasman'!G29,"")</f>
        <v/>
      </c>
      <c r="H33" s="319" t="str">
        <f>IF(ISNUMBER('[11]Sektorski plasman'!H29)=TRUE,'[11]Sektorski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IF(ISTEXT('[11]Sektorski plasman'!B30)=TRUE,'[11]Sektorski plasman'!B30,"")</f>
        <v/>
      </c>
      <c r="C34" s="314" t="str">
        <f>IF(ISTEXT('[11]Sektorski plasman'!C30)=TRUE,'[11]Sektorski plasman'!C30,"")</f>
        <v/>
      </c>
      <c r="D34" s="315" t="str">
        <f>IF(ISNUMBER('[11]Sektorski plasman'!E30)=TRUE,'[11]Sektorski plasman'!E30,"")</f>
        <v/>
      </c>
      <c r="E34" s="316" t="str">
        <f>IF(ISTEXT('[11]Sektorski plasman'!F30)=TRUE,'[11]Sektorski plasman'!F30,"")</f>
        <v/>
      </c>
      <c r="F34" s="317" t="str">
        <f>IF(ISNUMBER('[11]Sektorski plasman'!D30)=TRUE,'[11]Sektorski plasman'!D30,"")</f>
        <v/>
      </c>
      <c r="G34" s="318" t="str">
        <f>IF(ISNUMBER('[11]Sektorski plasman'!G30)=TRUE,'[11]Sektorski plasman'!G30,"")</f>
        <v/>
      </c>
      <c r="H34" s="319" t="str">
        <f>IF(ISNUMBER('[11]Sektorski plasman'!H30)=TRUE,'[11]Sektorski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IF(ISTEXT('[11]Sektorski plasman'!B31)=TRUE,'[11]Sektorski plasman'!B31,"")</f>
        <v/>
      </c>
      <c r="C35" s="314" t="str">
        <f>IF(ISTEXT('[11]Sektorski plasman'!C31)=TRUE,'[11]Sektorski plasman'!C31,"")</f>
        <v/>
      </c>
      <c r="D35" s="315" t="str">
        <f>IF(ISNUMBER('[11]Sektorski plasman'!E31)=TRUE,'[11]Sektorski plasman'!E31,"")</f>
        <v/>
      </c>
      <c r="E35" s="316" t="str">
        <f>IF(ISTEXT('[11]Sektorski plasman'!F31)=TRUE,'[11]Sektorski plasman'!F31,"")</f>
        <v/>
      </c>
      <c r="F35" s="317" t="str">
        <f>IF(ISNUMBER('[11]Sektorski plasman'!D31)=TRUE,'[11]Sektorski plasman'!D31,"")</f>
        <v/>
      </c>
      <c r="G35" s="318" t="str">
        <f>IF(ISNUMBER('[11]Sektorski plasman'!G31)=TRUE,'[11]Sektorski plasman'!G31,"")</f>
        <v/>
      </c>
      <c r="H35" s="319" t="str">
        <f>IF(ISNUMBER('[11]Sektorski plasman'!H31)=TRUE,'[11]Sektorski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IF(ISTEXT('[11]Sektorski plasman'!B32)=TRUE,'[11]Sektorski plasman'!B32,"")</f>
        <v/>
      </c>
      <c r="C36" s="314" t="str">
        <f>IF(ISTEXT('[11]Sektorski plasman'!C32)=TRUE,'[11]Sektorski plasman'!C32,"")</f>
        <v/>
      </c>
      <c r="D36" s="315" t="str">
        <f>IF(ISNUMBER('[11]Sektorski plasman'!E32)=TRUE,'[11]Sektorski plasman'!E32,"")</f>
        <v/>
      </c>
      <c r="E36" s="316" t="str">
        <f>IF(ISTEXT('[11]Sektorski plasman'!F32)=TRUE,'[11]Sektorski plasman'!F32,"")</f>
        <v/>
      </c>
      <c r="F36" s="317" t="str">
        <f>IF(ISNUMBER('[11]Sektorski plasman'!D32)=TRUE,'[11]Sektorski plasman'!D32,"")</f>
        <v/>
      </c>
      <c r="G36" s="318" t="str">
        <f>IF(ISNUMBER('[11]Sektorski plasman'!G32)=TRUE,'[11]Sektorski plasman'!G32,"")</f>
        <v/>
      </c>
      <c r="H36" s="319" t="str">
        <f>IF(ISNUMBER('[11]Sektorski plasman'!H32)=TRUE,'[11]Sektorski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IF(ISTEXT('[11]Sektorski plasman'!B33)=TRUE,'[11]Sektorski plasman'!B33,"")</f>
        <v/>
      </c>
      <c r="C37" s="314" t="str">
        <f>IF(ISTEXT('[11]Sektorski plasman'!C33)=TRUE,'[11]Sektorski plasman'!C33,"")</f>
        <v/>
      </c>
      <c r="D37" s="315" t="str">
        <f>IF(ISNUMBER('[11]Sektorski plasman'!E33)=TRUE,'[11]Sektorski plasman'!E33,"")</f>
        <v/>
      </c>
      <c r="E37" s="316" t="str">
        <f>IF(ISTEXT('[11]Sektorski plasman'!F33)=TRUE,'[11]Sektorski plasman'!F33,"")</f>
        <v/>
      </c>
      <c r="F37" s="317" t="str">
        <f>IF(ISNUMBER('[11]Sektorski plasman'!D33)=TRUE,'[11]Sektorski plasman'!D33,"")</f>
        <v/>
      </c>
      <c r="G37" s="318" t="str">
        <f>IF(ISNUMBER('[11]Sektorski plasman'!G33)=TRUE,'[11]Sektorski plasman'!G33,"")</f>
        <v/>
      </c>
      <c r="H37" s="319" t="str">
        <f>IF(ISNUMBER('[11]Sektorski plasman'!H33)=TRUE,'[11]Sektorski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IF(ISTEXT('[11]Sektorski plasman'!B34)=TRUE,'[11]Sektorski plasman'!B34,"")</f>
        <v/>
      </c>
      <c r="C38" s="314" t="str">
        <f>IF(ISTEXT('[11]Sektorski plasman'!C34)=TRUE,'[11]Sektorski plasman'!C34,"")</f>
        <v/>
      </c>
      <c r="D38" s="315" t="str">
        <f>IF(ISNUMBER('[11]Sektorski plasman'!E34)=TRUE,'[11]Sektorski plasman'!E34,"")</f>
        <v/>
      </c>
      <c r="E38" s="316" t="str">
        <f>IF(ISTEXT('[11]Sektorski plasman'!F34)=TRUE,'[11]Sektorski plasman'!F34,"")</f>
        <v/>
      </c>
      <c r="F38" s="317" t="str">
        <f>IF(ISNUMBER('[11]Sektorski plasman'!D34)=TRUE,'[11]Sektorski plasman'!D34,"")</f>
        <v/>
      </c>
      <c r="G38" s="318" t="str">
        <f>IF(ISNUMBER('[11]Sektorski plasman'!G34)=TRUE,'[11]Sektorski plasman'!G34,"")</f>
        <v/>
      </c>
      <c r="H38" s="319" t="str">
        <f>IF(ISNUMBER('[11]Sektorski plasman'!H34)=TRUE,'[11]Sektorski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IF(ISTEXT('[11]Sektorski plasman'!B35)=TRUE,'[11]Sektorski plasman'!B35,"")</f>
        <v/>
      </c>
      <c r="C39" s="314" t="str">
        <f>IF(ISTEXT('[11]Sektorski plasman'!C35)=TRUE,'[11]Sektorski plasman'!C35,"")</f>
        <v/>
      </c>
      <c r="D39" s="315" t="str">
        <f>IF(ISNUMBER('[11]Sektorski plasman'!E35)=TRUE,'[11]Sektorski plasman'!E35,"")</f>
        <v/>
      </c>
      <c r="E39" s="316" t="str">
        <f>IF(ISTEXT('[11]Sektorski plasman'!F35)=TRUE,'[11]Sektorski plasman'!F35,"")</f>
        <v/>
      </c>
      <c r="F39" s="317" t="str">
        <f>IF(ISNUMBER('[11]Sektorski plasman'!D35)=TRUE,'[11]Sektorski plasman'!D35,"")</f>
        <v/>
      </c>
      <c r="G39" s="318" t="str">
        <f>IF(ISNUMBER('[11]Sektorski plasman'!G35)=TRUE,'[11]Sektorski plasman'!G35,"")</f>
        <v/>
      </c>
      <c r="H39" s="319" t="str">
        <f>IF(ISNUMBER('[11]Sektorski plasman'!H35)=TRUE,'[11]Sektorski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IF(ISTEXT('[11]Sektorski plasman'!B36)=TRUE,'[11]Sektorski plasman'!B36,"")</f>
        <v/>
      </c>
      <c r="C40" s="314" t="str">
        <f>IF(ISTEXT('[11]Sektorski plasman'!C36)=TRUE,'[11]Sektorski plasman'!C36,"")</f>
        <v/>
      </c>
      <c r="D40" s="315" t="str">
        <f>IF(ISNUMBER('[11]Sektorski plasman'!E36)=TRUE,'[11]Sektorski plasman'!E36,"")</f>
        <v/>
      </c>
      <c r="E40" s="316" t="str">
        <f>IF(ISTEXT('[11]Sektorski plasman'!F36)=TRUE,'[11]Sektorski plasman'!F36,"")</f>
        <v/>
      </c>
      <c r="F40" s="317" t="str">
        <f>IF(ISNUMBER('[11]Sektorski plasman'!D36)=TRUE,'[11]Sektorski plasman'!D36,"")</f>
        <v/>
      </c>
      <c r="G40" s="318" t="str">
        <f>IF(ISNUMBER('[11]Sektorski plasman'!G36)=TRUE,'[11]Sektorski plasman'!G36,"")</f>
        <v/>
      </c>
      <c r="H40" s="319" t="str">
        <f>IF(ISNUMBER('[11]Sektorski plasman'!H36)=TRUE,'[11]Sektorski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IF(ISTEXT('[11]Sektorski plasman'!B37)=TRUE,'[11]Sektorski plasman'!B37,"")</f>
        <v/>
      </c>
      <c r="C41" s="314" t="str">
        <f>IF(ISTEXT('[11]Sektorski plasman'!C37)=TRUE,'[11]Sektorski plasman'!C37,"")</f>
        <v/>
      </c>
      <c r="D41" s="315" t="str">
        <f>IF(ISNUMBER('[11]Sektorski plasman'!E37)=TRUE,'[11]Sektorski plasman'!E37,"")</f>
        <v/>
      </c>
      <c r="E41" s="316" t="str">
        <f>IF(ISTEXT('[11]Sektorski plasman'!F37)=TRUE,'[11]Sektorski plasman'!F37,"")</f>
        <v/>
      </c>
      <c r="F41" s="317" t="str">
        <f>IF(ISNUMBER('[11]Sektorski plasman'!D37)=TRUE,'[11]Sektorski plasman'!D37,"")</f>
        <v/>
      </c>
      <c r="G41" s="318" t="str">
        <f>IF(ISNUMBER('[11]Sektorski plasman'!G37)=TRUE,'[11]Sektorski plasman'!G37,"")</f>
        <v/>
      </c>
      <c r="H41" s="319" t="str">
        <f>IF(ISNUMBER('[11]Sektorski plasman'!H37)=TRUE,'[11]Sektorski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IF(ISTEXT('[11]Sektorski plasman'!B38)=TRUE,'[11]Sektorski plasman'!B38,"")</f>
        <v/>
      </c>
      <c r="C42" s="314" t="str">
        <f>IF(ISTEXT('[11]Sektorski plasman'!C38)=TRUE,'[11]Sektorski plasman'!C38,"")</f>
        <v/>
      </c>
      <c r="D42" s="315" t="str">
        <f>IF(ISNUMBER('[11]Sektorski plasman'!E38)=TRUE,'[11]Sektorski plasman'!E38,"")</f>
        <v/>
      </c>
      <c r="E42" s="316" t="str">
        <f>IF(ISTEXT('[11]Sektorski plasman'!F38)=TRUE,'[11]Sektorski plasman'!F38,"")</f>
        <v/>
      </c>
      <c r="F42" s="317" t="str">
        <f>IF(ISNUMBER('[11]Sektorski plasman'!D38)=TRUE,'[11]Sektorski plasman'!D38,"")</f>
        <v/>
      </c>
      <c r="G42" s="318" t="str">
        <f>IF(ISNUMBER('[11]Sektorski plasman'!G38)=TRUE,'[11]Sektorski plasman'!G38,"")</f>
        <v/>
      </c>
      <c r="H42" s="319" t="str">
        <f>IF(ISNUMBER('[11]Sektorski plasman'!H38)=TRUE,'[11]Sektorski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IF(ISTEXT('[11]Sektorski plasman'!B39)=TRUE,'[11]Sektorski plasman'!B39,"")</f>
        <v/>
      </c>
      <c r="C43" s="314" t="str">
        <f>IF(ISTEXT('[11]Sektorski plasman'!C39)=TRUE,'[11]Sektorski plasman'!C39,"")</f>
        <v/>
      </c>
      <c r="D43" s="315" t="str">
        <f>IF(ISNUMBER('[11]Sektorski plasman'!E39)=TRUE,'[11]Sektorski plasman'!E39,"")</f>
        <v/>
      </c>
      <c r="E43" s="316" t="str">
        <f>IF(ISTEXT('[11]Sektorski plasman'!F39)=TRUE,'[11]Sektorski plasman'!F39,"")</f>
        <v/>
      </c>
      <c r="F43" s="317" t="str">
        <f>IF(ISNUMBER('[11]Sektorski plasman'!D39)=TRUE,'[11]Sektorski plasman'!D39,"")</f>
        <v/>
      </c>
      <c r="G43" s="318" t="str">
        <f>IF(ISNUMBER('[11]Sektorski plasman'!G39)=TRUE,'[11]Sektorski plasman'!G39,"")</f>
        <v/>
      </c>
      <c r="H43" s="319" t="str">
        <f>IF(ISNUMBER('[11]Sektorski plasman'!H39)=TRUE,'[11]Sektorski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IF(ISTEXT('[11]Sektorski plasman'!B40)=TRUE,'[11]Sektorski plasman'!B40,"")</f>
        <v/>
      </c>
      <c r="C44" s="314" t="str">
        <f>IF(ISTEXT('[11]Sektorski plasman'!C40)=TRUE,'[11]Sektorski plasman'!C40,"")</f>
        <v/>
      </c>
      <c r="D44" s="315" t="str">
        <f>IF(ISNUMBER('[11]Sektorski plasman'!E40)=TRUE,'[11]Sektorski plasman'!E40,"")</f>
        <v/>
      </c>
      <c r="E44" s="316" t="str">
        <f>IF(ISTEXT('[11]Sektorski plasman'!F40)=TRUE,'[11]Sektorski plasman'!F40,"")</f>
        <v/>
      </c>
      <c r="F44" s="317" t="str">
        <f>IF(ISNUMBER('[11]Sektorski plasman'!D40)=TRUE,'[11]Sektorski plasman'!D40,"")</f>
        <v/>
      </c>
      <c r="G44" s="318" t="str">
        <f>IF(ISNUMBER('[11]Sektorski plasman'!G40)=TRUE,'[11]Sektorski plasman'!G40,"")</f>
        <v/>
      </c>
      <c r="H44" s="319" t="str">
        <f>IF(ISNUMBER('[11]Sektorski plasman'!H40)=TRUE,'[11]Sektorski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IF(ISTEXT('[11]Sektorski plasman'!B41)=TRUE,'[11]Sektorski plasman'!B41,"")</f>
        <v/>
      </c>
      <c r="C45" s="314" t="str">
        <f>IF(ISTEXT('[11]Sektorski plasman'!C41)=TRUE,'[11]Sektorski plasman'!C41,"")</f>
        <v/>
      </c>
      <c r="D45" s="315" t="str">
        <f>IF(ISNUMBER('[11]Sektorski plasman'!E41)=TRUE,'[11]Sektorski plasman'!E41,"")</f>
        <v/>
      </c>
      <c r="E45" s="316" t="str">
        <f>IF(ISTEXT('[11]Sektorski plasman'!F41)=TRUE,'[11]Sektorski plasman'!F41,"")</f>
        <v/>
      </c>
      <c r="F45" s="317" t="str">
        <f>IF(ISNUMBER('[11]Sektorski plasman'!D41)=TRUE,'[11]Sektorski plasman'!D41,"")</f>
        <v/>
      </c>
      <c r="G45" s="318" t="str">
        <f>IF(ISNUMBER('[11]Sektorski plasman'!G41)=TRUE,'[11]Sektorski plasman'!G41,"")</f>
        <v/>
      </c>
      <c r="H45" s="319" t="str">
        <f>IF(ISNUMBER('[11]Sektorski plasman'!H41)=TRUE,'[11]Sektorski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IF(ISTEXT('[11]Sektorski plasman'!B42)=TRUE,'[11]Sektorski plasman'!B42,"")</f>
        <v/>
      </c>
      <c r="C46" s="314" t="str">
        <f>IF(ISTEXT('[11]Sektorski plasman'!C42)=TRUE,'[11]Sektorski plasman'!C42,"")</f>
        <v/>
      </c>
      <c r="D46" s="315" t="str">
        <f>IF(ISNUMBER('[11]Sektorski plasman'!E42)=TRUE,'[11]Sektorski plasman'!E42,"")</f>
        <v/>
      </c>
      <c r="E46" s="316" t="str">
        <f>IF(ISTEXT('[11]Sektorski plasman'!F42)=TRUE,'[11]Sektorski plasman'!F42,"")</f>
        <v/>
      </c>
      <c r="F46" s="317" t="str">
        <f>IF(ISNUMBER('[11]Sektorski plasman'!D42)=TRUE,'[11]Sektorski plasman'!D42,"")</f>
        <v/>
      </c>
      <c r="G46" s="318" t="str">
        <f>IF(ISNUMBER('[11]Sektorski plasman'!G42)=TRUE,'[11]Sektorski plasman'!G42,"")</f>
        <v/>
      </c>
      <c r="H46" s="319" t="str">
        <f>IF(ISNUMBER('[11]Sektorski plasman'!H42)=TRUE,'[11]Sektorski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IF(ISTEXT('[11]Sektorski plasman'!B43)=TRUE,'[11]Sektorski plasman'!B43,"")</f>
        <v/>
      </c>
      <c r="C47" s="314" t="str">
        <f>IF(ISTEXT('[11]Sektorski plasman'!C43)=TRUE,'[11]Sektorski plasman'!C43,"")</f>
        <v/>
      </c>
      <c r="D47" s="315" t="str">
        <f>IF(ISNUMBER('[11]Sektorski plasman'!E43)=TRUE,'[11]Sektorski plasman'!E43,"")</f>
        <v/>
      </c>
      <c r="E47" s="316" t="str">
        <f>IF(ISTEXT('[11]Sektorski plasman'!F43)=TRUE,'[11]Sektorski plasman'!F43,"")</f>
        <v/>
      </c>
      <c r="F47" s="317" t="str">
        <f>IF(ISNUMBER('[11]Sektorski plasman'!D43)=TRUE,'[11]Sektorski plasman'!D43,"")</f>
        <v/>
      </c>
      <c r="G47" s="318" t="str">
        <f>IF(ISNUMBER('[11]Sektorski plasman'!G43)=TRUE,'[11]Sektorski plasman'!G43,"")</f>
        <v/>
      </c>
      <c r="H47" s="319" t="str">
        <f>IF(ISNUMBER('[11]Sektorski plasman'!H43)=TRUE,'[11]Sektorski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IF(ISTEXT('[11]Sektorski plasman'!B44)=TRUE,'[11]Sektorski plasman'!B44,"")</f>
        <v/>
      </c>
      <c r="C48" s="314" t="str">
        <f>IF(ISTEXT('[11]Sektorski plasman'!C44)=TRUE,'[11]Sektorski plasman'!C44,"")</f>
        <v/>
      </c>
      <c r="D48" s="315" t="str">
        <f>IF(ISNUMBER('[11]Sektorski plasman'!E44)=TRUE,'[11]Sektorski plasman'!E44,"")</f>
        <v/>
      </c>
      <c r="E48" s="316" t="str">
        <f>IF(ISTEXT('[11]Sektorski plasman'!F44)=TRUE,'[11]Sektorski plasman'!F44,"")</f>
        <v/>
      </c>
      <c r="F48" s="317" t="str">
        <f>IF(ISNUMBER('[11]Sektorski plasman'!D44)=TRUE,'[11]Sektorski plasman'!D44,"")</f>
        <v/>
      </c>
      <c r="G48" s="318" t="str">
        <f>IF(ISNUMBER('[11]Sektorski plasman'!G44)=TRUE,'[11]Sektorski plasman'!G44,"")</f>
        <v/>
      </c>
      <c r="H48" s="319" t="str">
        <f>IF(ISNUMBER('[11]Sektorski plasman'!H44)=TRUE,'[11]Sektorski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IF(ISTEXT('[11]Sektorski plasman'!B45)=TRUE,'[11]Sektorski plasman'!B45,"")</f>
        <v/>
      </c>
      <c r="C49" s="314" t="str">
        <f>IF(ISTEXT('[11]Sektorski plasman'!C45)=TRUE,'[11]Sektorski plasman'!C45,"")</f>
        <v/>
      </c>
      <c r="D49" s="315" t="str">
        <f>IF(ISNUMBER('[11]Sektorski plasman'!E45)=TRUE,'[11]Sektorski plasman'!E45,"")</f>
        <v/>
      </c>
      <c r="E49" s="316" t="str">
        <f>IF(ISTEXT('[11]Sektorski plasman'!F45)=TRUE,'[11]Sektorski plasman'!F45,"")</f>
        <v/>
      </c>
      <c r="F49" s="317" t="str">
        <f>IF(ISNUMBER('[11]Sektorski plasman'!D45)=TRUE,'[11]Sektorski plasman'!D45,"")</f>
        <v/>
      </c>
      <c r="G49" s="318" t="str">
        <f>IF(ISNUMBER('[11]Sektorski plasman'!G45)=TRUE,'[11]Sektorski plasman'!G45,"")</f>
        <v/>
      </c>
      <c r="H49" s="319" t="str">
        <f>IF(ISNUMBER('[11]Sektorski plasman'!H45)=TRUE,'[11]Sektorski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IF(ISTEXT('[11]Sektorski plasman'!B46)=TRUE,'[11]Sektorski plasman'!B46,"")</f>
        <v/>
      </c>
      <c r="C50" s="314" t="str">
        <f>IF(ISTEXT('[11]Sektorski plasman'!C46)=TRUE,'[11]Sektorski plasman'!C46,"")</f>
        <v/>
      </c>
      <c r="D50" s="315" t="str">
        <f>IF(ISNUMBER('[11]Sektorski plasman'!E46)=TRUE,'[11]Sektorski plasman'!E46,"")</f>
        <v/>
      </c>
      <c r="E50" s="316" t="str">
        <f>IF(ISTEXT('[11]Sektorski plasman'!F46)=TRUE,'[11]Sektorski plasman'!F46,"")</f>
        <v/>
      </c>
      <c r="F50" s="317" t="str">
        <f>IF(ISNUMBER('[11]Sektorski plasman'!D46)=TRUE,'[11]Sektorski plasman'!D46,"")</f>
        <v/>
      </c>
      <c r="G50" s="318" t="str">
        <f>IF(ISNUMBER('[11]Sektorski plasman'!G46)=TRUE,'[11]Sektorski plasman'!G46,"")</f>
        <v/>
      </c>
      <c r="H50" s="319" t="str">
        <f>IF(ISNUMBER('[11]Sektorski plasman'!H46)=TRUE,'[11]Sektorski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IF(ISTEXT('[11]Sektorski plasman'!B47)=TRUE,'[11]Sektorski plasman'!B47,"")</f>
        <v/>
      </c>
      <c r="C51" s="314" t="str">
        <f>IF(ISTEXT('[11]Sektorski plasman'!C47)=TRUE,'[11]Sektorski plasman'!C47,"")</f>
        <v/>
      </c>
      <c r="D51" s="315" t="str">
        <f>IF(ISNUMBER('[11]Sektorski plasman'!E47)=TRUE,'[11]Sektorski plasman'!E47,"")</f>
        <v/>
      </c>
      <c r="E51" s="316" t="str">
        <f>IF(ISTEXT('[11]Sektorski plasman'!F47)=TRUE,'[11]Sektorski plasman'!F47,"")</f>
        <v/>
      </c>
      <c r="F51" s="317" t="str">
        <f>IF(ISNUMBER('[11]Sektorski plasman'!D47)=TRUE,'[11]Sektorski plasman'!D47,"")</f>
        <v/>
      </c>
      <c r="G51" s="318" t="str">
        <f>IF(ISNUMBER('[11]Sektorski plasman'!G47)=TRUE,'[11]Sektorski plasman'!G47,"")</f>
        <v/>
      </c>
      <c r="H51" s="319" t="str">
        <f>IF(ISNUMBER('[11]Sektorski plasman'!H47)=TRUE,'[11]Sektorski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IF(ISTEXT('[11]Sektorski plasman'!B48)=TRUE,'[11]Sektorski plasman'!B48,"")</f>
        <v/>
      </c>
      <c r="C52" s="314" t="str">
        <f>IF(ISTEXT('[11]Sektorski plasman'!C48)=TRUE,'[11]Sektorski plasman'!C48,"")</f>
        <v/>
      </c>
      <c r="D52" s="315" t="str">
        <f>IF(ISNUMBER('[11]Sektorski plasman'!E48)=TRUE,'[11]Sektorski plasman'!E48,"")</f>
        <v/>
      </c>
      <c r="E52" s="316" t="str">
        <f>IF(ISTEXT('[11]Sektorski plasman'!F48)=TRUE,'[11]Sektorski plasman'!F48,"")</f>
        <v/>
      </c>
      <c r="F52" s="317" t="str">
        <f>IF(ISNUMBER('[11]Sektorski plasman'!D48)=TRUE,'[11]Sektorski plasman'!D48,"")</f>
        <v/>
      </c>
      <c r="G52" s="318" t="str">
        <f>IF(ISNUMBER('[11]Sektorski plasman'!G48)=TRUE,'[11]Sektorski plasman'!G48,"")</f>
        <v/>
      </c>
      <c r="H52" s="319" t="str">
        <f>IF(ISNUMBER('[11]Sektorski plasman'!H48)=TRUE,'[11]Sektorski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IF(ISTEXT('[11]Sektorski plasman'!B49)=TRUE,'[11]Sektorski plasman'!B49,"")</f>
        <v/>
      </c>
      <c r="C53" s="314" t="str">
        <f>IF(ISTEXT('[11]Sektorski plasman'!C49)=TRUE,'[11]Sektorski plasman'!C49,"")</f>
        <v/>
      </c>
      <c r="D53" s="315" t="str">
        <f>IF(ISNUMBER('[11]Sektorski plasman'!E49)=TRUE,'[11]Sektorski plasman'!E49,"")</f>
        <v/>
      </c>
      <c r="E53" s="316" t="str">
        <f>IF(ISTEXT('[11]Sektorski plasman'!F49)=TRUE,'[11]Sektorski plasman'!F49,"")</f>
        <v/>
      </c>
      <c r="F53" s="317" t="str">
        <f>IF(ISNUMBER('[11]Sektorski plasman'!D49)=TRUE,'[11]Sektorski plasman'!D49,"")</f>
        <v/>
      </c>
      <c r="G53" s="318" t="str">
        <f>IF(ISNUMBER('[11]Sektorski plasman'!G49)=TRUE,'[11]Sektorski plasman'!G49,"")</f>
        <v/>
      </c>
      <c r="H53" s="319" t="str">
        <f>IF(ISNUMBER('[11]Sektorski plasman'!H49)=TRUE,'[11]Sektorski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IF(ISTEXT('[11]Sektorski plasman'!B50)=TRUE,'[11]Sektorski plasman'!B50,"")</f>
        <v/>
      </c>
      <c r="C54" s="314" t="str">
        <f>IF(ISTEXT('[11]Sektorski plasman'!C50)=TRUE,'[11]Sektorski plasman'!C50,"")</f>
        <v/>
      </c>
      <c r="D54" s="315" t="str">
        <f>IF(ISNUMBER('[11]Sektorski plasman'!E50)=TRUE,'[11]Sektorski plasman'!E50,"")</f>
        <v/>
      </c>
      <c r="E54" s="316" t="str">
        <f>IF(ISTEXT('[11]Sektorski plasman'!F50)=TRUE,'[11]Sektorski plasman'!F50,"")</f>
        <v/>
      </c>
      <c r="F54" s="317" t="str">
        <f>IF(ISNUMBER('[11]Sektorski plasman'!D50)=TRUE,'[11]Sektorski plasman'!D50,"")</f>
        <v/>
      </c>
      <c r="G54" s="318" t="str">
        <f>IF(ISNUMBER('[11]Sektorski plasman'!G50)=TRUE,'[11]Sektorski plasman'!G50,"")</f>
        <v/>
      </c>
      <c r="H54" s="319" t="str">
        <f>IF(ISNUMBER('[11]Sektorski plasman'!H50)=TRUE,'[11]Sektorski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IF(ISTEXT('[11]Sektorski plasman'!B51)=TRUE,'[11]Sektorski plasman'!B51,"")</f>
        <v/>
      </c>
      <c r="C55" s="314" t="str">
        <f>IF(ISTEXT('[11]Sektorski plasman'!C51)=TRUE,'[11]Sektorski plasman'!C51,"")</f>
        <v/>
      </c>
      <c r="D55" s="315" t="str">
        <f>IF(ISNUMBER('[11]Sektorski plasman'!E51)=TRUE,'[11]Sektorski plasman'!E51,"")</f>
        <v/>
      </c>
      <c r="E55" s="316" t="str">
        <f>IF(ISTEXT('[11]Sektorski plasman'!F51)=TRUE,'[11]Sektorski plasman'!F51,"")</f>
        <v/>
      </c>
      <c r="F55" s="317" t="str">
        <f>IF(ISNUMBER('[11]Sektorski plasman'!D51)=TRUE,'[11]Sektorski plasman'!D51,"")</f>
        <v/>
      </c>
      <c r="G55" s="318" t="str">
        <f>IF(ISNUMBER('[11]Sektorski plasman'!G51)=TRUE,'[11]Sektorski plasman'!G51,"")</f>
        <v/>
      </c>
      <c r="H55" s="319" t="str">
        <f>IF(ISNUMBER('[11]Sektorski plasman'!H51)=TRUE,'[11]Sektorski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IF(ISTEXT('[11]Sektorski plasman'!B52)=TRUE,'[11]Sektorski plasman'!B52,"")</f>
        <v/>
      </c>
      <c r="C56" s="314" t="str">
        <f>IF(ISTEXT('[11]Sektorski plasman'!C52)=TRUE,'[11]Sektorski plasman'!C52,"")</f>
        <v/>
      </c>
      <c r="D56" s="315" t="str">
        <f>IF(ISNUMBER('[11]Sektorski plasman'!E52)=TRUE,'[11]Sektorski plasman'!E52,"")</f>
        <v/>
      </c>
      <c r="E56" s="316" t="str">
        <f>IF(ISTEXT('[11]Sektorski plasman'!F52)=TRUE,'[11]Sektorski plasman'!F52,"")</f>
        <v/>
      </c>
      <c r="F56" s="317" t="str">
        <f>IF(ISNUMBER('[11]Sektorski plasman'!D52)=TRUE,'[11]Sektorski plasman'!D52,"")</f>
        <v/>
      </c>
      <c r="G56" s="318" t="str">
        <f>IF(ISNUMBER('[11]Sektorski plasman'!G52)=TRUE,'[11]Sektorski plasman'!G52,"")</f>
        <v/>
      </c>
      <c r="H56" s="319" t="str">
        <f>IF(ISNUMBER('[11]Sektorski plasman'!H52)=TRUE,'[11]Sektorski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IF(ISTEXT('[11]Sektorski plasman'!B53)=TRUE,'[11]Sektorski plasman'!B53,"")</f>
        <v/>
      </c>
      <c r="C57" s="314" t="str">
        <f>IF(ISTEXT('[11]Sektorski plasman'!C53)=TRUE,'[11]Sektorski plasman'!C53,"")</f>
        <v/>
      </c>
      <c r="D57" s="315" t="str">
        <f>IF(ISNUMBER('[11]Sektorski plasman'!E53)=TRUE,'[11]Sektorski plasman'!E53,"")</f>
        <v/>
      </c>
      <c r="E57" s="316" t="str">
        <f>IF(ISTEXT('[11]Sektorski plasman'!F53)=TRUE,'[11]Sektorski plasman'!F53,"")</f>
        <v/>
      </c>
      <c r="F57" s="317" t="str">
        <f>IF(ISNUMBER('[11]Sektorski plasman'!D53)=TRUE,'[11]Sektorski plasman'!D53,"")</f>
        <v/>
      </c>
      <c r="G57" s="318" t="str">
        <f>IF(ISNUMBER('[11]Sektorski plasman'!G53)=TRUE,'[11]Sektorski plasman'!G53,"")</f>
        <v/>
      </c>
      <c r="H57" s="319" t="str">
        <f>IF(ISNUMBER('[11]Sektorski plasman'!H53)=TRUE,'[11]Sektorski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IF(ISTEXT('[11]Sektorski plasman'!B54)=TRUE,'[11]Sektorski plasman'!B54,"")</f>
        <v/>
      </c>
      <c r="C58" s="314" t="str">
        <f>IF(ISTEXT('[11]Sektorski plasman'!C54)=TRUE,'[11]Sektorski plasman'!C54,"")</f>
        <v/>
      </c>
      <c r="D58" s="315" t="str">
        <f>IF(ISNUMBER('[11]Sektorski plasman'!E54)=TRUE,'[11]Sektorski plasman'!E54,"")</f>
        <v/>
      </c>
      <c r="E58" s="316" t="str">
        <f>IF(ISTEXT('[11]Sektorski plasman'!F54)=TRUE,'[11]Sektorski plasman'!F54,"")</f>
        <v/>
      </c>
      <c r="F58" s="317" t="str">
        <f>IF(ISNUMBER('[11]Sektorski plasman'!D54)=TRUE,'[11]Sektorski plasman'!D54,"")</f>
        <v/>
      </c>
      <c r="G58" s="318" t="str">
        <f>IF(ISNUMBER('[11]Sektorski plasman'!G54)=TRUE,'[11]Sektorski plasman'!G54,"")</f>
        <v/>
      </c>
      <c r="H58" s="319" t="str">
        <f>IF(ISNUMBER('[11]Sektorski plasman'!H54)=TRUE,'[11]Sektorski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IF(ISTEXT('[11]Sektorski plasman'!B55)=TRUE,'[11]Sektorski plasman'!B55,"")</f>
        <v/>
      </c>
      <c r="C59" s="314" t="str">
        <f>IF(ISTEXT('[11]Sektorski plasman'!C55)=TRUE,'[11]Sektorski plasman'!C55,"")</f>
        <v/>
      </c>
      <c r="D59" s="315" t="str">
        <f>IF(ISNUMBER('[11]Sektorski plasman'!E55)=TRUE,'[11]Sektorski plasman'!E55,"")</f>
        <v/>
      </c>
      <c r="E59" s="316" t="str">
        <f>IF(ISTEXT('[11]Sektorski plasman'!F55)=TRUE,'[11]Sektorski plasman'!F55,"")</f>
        <v/>
      </c>
      <c r="F59" s="317" t="str">
        <f>IF(ISNUMBER('[11]Sektorski plasman'!D55)=TRUE,'[11]Sektorski plasman'!D55,"")</f>
        <v/>
      </c>
      <c r="G59" s="318" t="str">
        <f>IF(ISNUMBER('[11]Sektorski plasman'!G55)=TRUE,'[11]Sektorski plasman'!G55,"")</f>
        <v/>
      </c>
      <c r="H59" s="319" t="str">
        <f>IF(ISNUMBER('[11]Sektorski plasman'!H55)=TRUE,'[11]Sektorski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IF(ISTEXT('[11]Sektorski plasman'!B56)=TRUE,'[11]Sektorski plasman'!B56,"")</f>
        <v/>
      </c>
      <c r="C60" s="314" t="str">
        <f>IF(ISTEXT('[11]Sektorski plasman'!C56)=TRUE,'[11]Sektorski plasman'!C56,"")</f>
        <v/>
      </c>
      <c r="D60" s="315" t="str">
        <f>IF(ISNUMBER('[11]Sektorski plasman'!E56)=TRUE,'[11]Sektorski plasman'!E56,"")</f>
        <v/>
      </c>
      <c r="E60" s="316" t="str">
        <f>IF(ISTEXT('[11]Sektorski plasman'!F56)=TRUE,'[11]Sektorski plasman'!F56,"")</f>
        <v/>
      </c>
      <c r="F60" s="317" t="str">
        <f>IF(ISNUMBER('[11]Sektorski plasman'!D56)=TRUE,'[11]Sektorski plasman'!D56,"")</f>
        <v/>
      </c>
      <c r="G60" s="318" t="str">
        <f>IF(ISNUMBER('[11]Sektorski plasman'!G56)=TRUE,'[11]Sektorski plasman'!G56,"")</f>
        <v/>
      </c>
      <c r="H60" s="319" t="str">
        <f>IF(ISNUMBER('[11]Sektorski plasman'!H56)=TRUE,'[11]Sektorski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IF(ISTEXT('[11]Sektorski plasman'!B57)=TRUE,'[11]Sektorski plasman'!B57,"")</f>
        <v/>
      </c>
      <c r="C61" s="314" t="str">
        <f>IF(ISTEXT('[11]Sektorski plasman'!C57)=TRUE,'[11]Sektorski plasman'!C57,"")</f>
        <v/>
      </c>
      <c r="D61" s="315" t="str">
        <f>IF(ISNUMBER('[11]Sektorski plasman'!E57)=TRUE,'[11]Sektorski plasman'!E57,"")</f>
        <v/>
      </c>
      <c r="E61" s="316" t="str">
        <f>IF(ISTEXT('[11]Sektorski plasman'!F57)=TRUE,'[11]Sektorski plasman'!F57,"")</f>
        <v/>
      </c>
      <c r="F61" s="317" t="str">
        <f>IF(ISNUMBER('[11]Sektorski plasman'!D57)=TRUE,'[11]Sektorski plasman'!D57,"")</f>
        <v/>
      </c>
      <c r="G61" s="318" t="str">
        <f>IF(ISNUMBER('[11]Sektorski plasman'!G57)=TRUE,'[11]Sektorski plasman'!G57,"")</f>
        <v/>
      </c>
      <c r="H61" s="319" t="str">
        <f>IF(ISNUMBER('[11]Sektorski plasman'!H57)=TRUE,'[11]Sektorski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IF(ISTEXT('[11]Sektorski plasman'!B58)=TRUE,'[11]Sektorski plasman'!B58,"")</f>
        <v/>
      </c>
      <c r="C62" s="314" t="str">
        <f>IF(ISTEXT('[11]Sektorski plasman'!C58)=TRUE,'[11]Sektorski plasman'!C58,"")</f>
        <v/>
      </c>
      <c r="D62" s="315" t="str">
        <f>IF(ISNUMBER('[11]Sektorski plasman'!E58)=TRUE,'[11]Sektorski plasman'!E58,"")</f>
        <v/>
      </c>
      <c r="E62" s="316" t="str">
        <f>IF(ISTEXT('[11]Sektorski plasman'!F58)=TRUE,'[11]Sektorski plasman'!F58,"")</f>
        <v/>
      </c>
      <c r="F62" s="317" t="str">
        <f>IF(ISNUMBER('[11]Sektorski plasman'!D58)=TRUE,'[11]Sektorski plasman'!D58,"")</f>
        <v/>
      </c>
      <c r="G62" s="318" t="str">
        <f>IF(ISNUMBER('[11]Sektorski plasman'!G58)=TRUE,'[11]Sektorski plasman'!G58,"")</f>
        <v/>
      </c>
      <c r="H62" s="319" t="str">
        <f>IF(ISNUMBER('[11]Sektorski plasman'!H58)=TRUE,'[11]Sektorski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IF(ISTEXT('[11]Sektorski plasman'!B59)=TRUE,'[11]Sektorski plasman'!B59,"")</f>
        <v/>
      </c>
      <c r="C63" s="314" t="str">
        <f>IF(ISTEXT('[11]Sektorski plasman'!C59)=TRUE,'[11]Sektorski plasman'!C59,"")</f>
        <v/>
      </c>
      <c r="D63" s="315" t="str">
        <f>IF(ISNUMBER('[11]Sektorski plasman'!E59)=TRUE,'[11]Sektorski plasman'!E59,"")</f>
        <v/>
      </c>
      <c r="E63" s="316" t="str">
        <f>IF(ISTEXT('[11]Sektorski plasman'!F59)=TRUE,'[11]Sektorski plasman'!F59,"")</f>
        <v/>
      </c>
      <c r="F63" s="317" t="str">
        <f>IF(ISNUMBER('[11]Sektorski plasman'!D59)=TRUE,'[11]Sektorski plasman'!D59,"")</f>
        <v/>
      </c>
      <c r="G63" s="318" t="str">
        <f>IF(ISNUMBER('[11]Sektorski plasman'!G59)=TRUE,'[11]Sektorski plasman'!G59,"")</f>
        <v/>
      </c>
      <c r="H63" s="319" t="str">
        <f>IF(ISNUMBER('[11]Sektorski plasman'!H59)=TRUE,'[11]Sektorski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IF(ISTEXT('[11]Sektorski plasman'!B60)=TRUE,'[11]Sektorski plasman'!B60,"")</f>
        <v/>
      </c>
      <c r="C64" s="314" t="str">
        <f>IF(ISTEXT('[11]Sektorski plasman'!C60)=TRUE,'[11]Sektorski plasman'!C60,"")</f>
        <v/>
      </c>
      <c r="D64" s="315" t="str">
        <f>IF(ISNUMBER('[11]Sektorski plasman'!E60)=TRUE,'[11]Sektorski plasman'!E60,"")</f>
        <v/>
      </c>
      <c r="E64" s="316" t="str">
        <f>IF(ISTEXT('[11]Sektorski plasman'!F60)=TRUE,'[11]Sektorski plasman'!F60,"")</f>
        <v/>
      </c>
      <c r="F64" s="317" t="str">
        <f>IF(ISNUMBER('[11]Sektorski plasman'!D60)=TRUE,'[11]Sektorski plasman'!D60,"")</f>
        <v/>
      </c>
      <c r="G64" s="318" t="str">
        <f>IF(ISNUMBER('[11]Sektorski plasman'!G60)=TRUE,'[11]Sektorski plasman'!G60,"")</f>
        <v/>
      </c>
      <c r="H64" s="319" t="str">
        <f>IF(ISNUMBER('[11]Sektorski plasman'!H60)=TRUE,'[11]Sektorski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IF(ISTEXT('[11]Sektorski plasman'!B61)=TRUE,'[11]Sektorski plasman'!B61,"")</f>
        <v/>
      </c>
      <c r="C65" s="314" t="str">
        <f>IF(ISTEXT('[11]Sektorski plasman'!C61)=TRUE,'[11]Sektorski plasman'!C61,"")</f>
        <v/>
      </c>
      <c r="D65" s="315" t="str">
        <f>IF(ISNUMBER('[11]Sektorski plasman'!E61)=TRUE,'[11]Sektorski plasman'!E61,"")</f>
        <v/>
      </c>
      <c r="E65" s="316" t="str">
        <f>IF(ISTEXT('[11]Sektorski plasman'!F61)=TRUE,'[11]Sektorski plasman'!F61,"")</f>
        <v/>
      </c>
      <c r="F65" s="317" t="str">
        <f>IF(ISNUMBER('[11]Sektorski plasman'!D61)=TRUE,'[11]Sektorski plasman'!D61,"")</f>
        <v/>
      </c>
      <c r="G65" s="318" t="str">
        <f>IF(ISNUMBER('[11]Sektorski plasman'!G61)=TRUE,'[11]Sektorski plasman'!G61,"")</f>
        <v/>
      </c>
      <c r="H65" s="319" t="str">
        <f>IF(ISNUMBER('[11]Sektorski plasman'!H61)=TRUE,'[11]Sektorski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IF(ISTEXT('[11]Sektorski plasman'!B62)=TRUE,'[11]Sektorski plasman'!B62,"")</f>
        <v/>
      </c>
      <c r="C66" s="314" t="str">
        <f>IF(ISTEXT('[11]Sektorski plasman'!C62)=TRUE,'[11]Sektorski plasman'!C62,"")</f>
        <v/>
      </c>
      <c r="D66" s="315" t="str">
        <f>IF(ISNUMBER('[11]Sektorski plasman'!E62)=TRUE,'[11]Sektorski plasman'!E62,"")</f>
        <v/>
      </c>
      <c r="E66" s="316" t="str">
        <f>IF(ISTEXT('[11]Sektorski plasman'!F62)=TRUE,'[11]Sektorski plasman'!F62,"")</f>
        <v/>
      </c>
      <c r="F66" s="317" t="str">
        <f>IF(ISNUMBER('[11]Sektorski plasman'!D62)=TRUE,'[11]Sektorski plasman'!D62,"")</f>
        <v/>
      </c>
      <c r="G66" s="318" t="str">
        <f>IF(ISNUMBER('[11]Sektorski plasman'!G62)=TRUE,'[11]Sektorski plasman'!G62,"")</f>
        <v/>
      </c>
      <c r="H66" s="319" t="str">
        <f>IF(ISNUMBER('[11]Sektorski plasman'!H62)=TRUE,'[11]Sektorski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IF(ISTEXT('[11]Sektorski plasman'!B63)=TRUE,'[11]Sektorski plasman'!B63,"")</f>
        <v/>
      </c>
      <c r="C67" s="314" t="str">
        <f>IF(ISTEXT('[11]Sektorski plasman'!C63)=TRUE,'[11]Sektorski plasman'!C63,"")</f>
        <v/>
      </c>
      <c r="D67" s="315" t="str">
        <f>IF(ISNUMBER('[11]Sektorski plasman'!E63)=TRUE,'[11]Sektorski plasman'!E63,"")</f>
        <v/>
      </c>
      <c r="E67" s="316" t="str">
        <f>IF(ISTEXT('[11]Sektorski plasman'!F63)=TRUE,'[11]Sektorski plasman'!F63,"")</f>
        <v/>
      </c>
      <c r="F67" s="317" t="str">
        <f>IF(ISNUMBER('[11]Sektorski plasman'!D63)=TRUE,'[11]Sektorski plasman'!D63,"")</f>
        <v/>
      </c>
      <c r="G67" s="318" t="str">
        <f>IF(ISNUMBER('[11]Sektorski plasman'!G63)=TRUE,'[11]Sektorski plasman'!G63,"")</f>
        <v/>
      </c>
      <c r="H67" s="319" t="str">
        <f>IF(ISNUMBER('[11]Sektorski plasman'!H63)=TRUE,'[11]Sektorski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IF(ISTEXT('[11]Sektorski plasman'!B64)=TRUE,'[11]Sektorski plasman'!B64,"")</f>
        <v/>
      </c>
      <c r="C68" s="314" t="str">
        <f>IF(ISTEXT('[11]Sektorski plasman'!C64)=TRUE,'[11]Sektorski plasman'!C64,"")</f>
        <v/>
      </c>
      <c r="D68" s="315" t="str">
        <f>IF(ISNUMBER('[11]Sektorski plasman'!E64)=TRUE,'[11]Sektorski plasman'!E64,"")</f>
        <v/>
      </c>
      <c r="E68" s="316" t="str">
        <f>IF(ISTEXT('[11]Sektorski plasman'!F64)=TRUE,'[11]Sektorski plasman'!F64,"")</f>
        <v/>
      </c>
      <c r="F68" s="317" t="str">
        <f>IF(ISNUMBER('[11]Sektorski plasman'!D64)=TRUE,'[11]Sektorski plasman'!D64,"")</f>
        <v/>
      </c>
      <c r="G68" s="318" t="str">
        <f>IF(ISNUMBER('[11]Sektorski plasman'!G64)=TRUE,'[11]Sektorski plasman'!G64,"")</f>
        <v/>
      </c>
      <c r="H68" s="319" t="str">
        <f>IF(ISNUMBER('[11]Sektorski plasman'!H64)=TRUE,'[11]Sektorski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IF(ISTEXT('[11]Sektorski plasman'!B65)=TRUE,'[11]Sektorski plasman'!B65,"")</f>
        <v/>
      </c>
      <c r="C69" s="314" t="str">
        <f>IF(ISTEXT('[11]Sektorski plasman'!C65)=TRUE,'[11]Sektorski plasman'!C65,"")</f>
        <v/>
      </c>
      <c r="D69" s="315" t="str">
        <f>IF(ISNUMBER('[11]Sektorski plasman'!E65)=TRUE,'[11]Sektorski plasman'!E65,"")</f>
        <v/>
      </c>
      <c r="E69" s="316" t="str">
        <f>IF(ISTEXT('[11]Sektorski plasman'!F65)=TRUE,'[11]Sektorski plasman'!F65,"")</f>
        <v/>
      </c>
      <c r="F69" s="317" t="str">
        <f>IF(ISNUMBER('[11]Sektorski plasman'!D65)=TRUE,'[11]Sektorski plasman'!D65,"")</f>
        <v/>
      </c>
      <c r="G69" s="318" t="str">
        <f>IF(ISNUMBER('[11]Sektorski plasman'!G65)=TRUE,'[11]Sektorski plasman'!G65,"")</f>
        <v/>
      </c>
      <c r="H69" s="319" t="str">
        <f>IF(ISNUMBER('[11]Sektorski plasman'!H65)=TRUE,'[11]Sektorski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IF(ISTEXT('[11]Sektorski plasman'!B66)=TRUE,'[11]Sektorski plasman'!B66,"")</f>
        <v/>
      </c>
      <c r="C70" s="314" t="str">
        <f>IF(ISTEXT('[11]Sektorski plasman'!C66)=TRUE,'[11]Sektorski plasman'!C66,"")</f>
        <v/>
      </c>
      <c r="D70" s="315" t="str">
        <f>IF(ISNUMBER('[11]Sektorski plasman'!E66)=TRUE,'[11]Sektorski plasman'!E66,"")</f>
        <v/>
      </c>
      <c r="E70" s="316" t="str">
        <f>IF(ISTEXT('[11]Sektorski plasman'!F66)=TRUE,'[11]Sektorski plasman'!F66,"")</f>
        <v/>
      </c>
      <c r="F70" s="317" t="str">
        <f>IF(ISNUMBER('[11]Sektorski plasman'!D66)=TRUE,'[11]Sektorski plasman'!D66,"")</f>
        <v/>
      </c>
      <c r="G70" s="318" t="str">
        <f>IF(ISNUMBER('[11]Sektorski plasman'!G66)=TRUE,'[11]Sektorski plasman'!G66,"")</f>
        <v/>
      </c>
      <c r="H70" s="319" t="str">
        <f>IF(ISNUMBER('[11]Sektorski plasman'!H66)=TRUE,'[11]Sektorski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IF(ISTEXT('[11]Sektorski plasman'!B67)=TRUE,'[11]Sektorski plasman'!B67,"")</f>
        <v/>
      </c>
      <c r="C71" s="314" t="str">
        <f>IF(ISTEXT('[11]Sektorski plasman'!C67)=TRUE,'[11]Sektorski plasman'!C67,"")</f>
        <v/>
      </c>
      <c r="D71" s="315" t="str">
        <f>IF(ISNUMBER('[11]Sektorski plasman'!E67)=TRUE,'[11]Sektorski plasman'!E67,"")</f>
        <v/>
      </c>
      <c r="E71" s="316" t="str">
        <f>IF(ISTEXT('[11]Sektorski plasman'!F67)=TRUE,'[11]Sektorski plasman'!F67,"")</f>
        <v/>
      </c>
      <c r="F71" s="317" t="str">
        <f>IF(ISNUMBER('[11]Sektorski plasman'!D67)=TRUE,'[11]Sektorski plasman'!D67,"")</f>
        <v/>
      </c>
      <c r="G71" s="318" t="str">
        <f>IF(ISNUMBER('[11]Sektorski plasman'!G67)=TRUE,'[11]Sektorski plasman'!G67,"")</f>
        <v/>
      </c>
      <c r="H71" s="319" t="str">
        <f>IF(ISNUMBER('[11]Sektorski plasman'!H67)=TRUE,'[11]Sektorski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IF(ISTEXT('[11]Sektorski plasman'!B68)=TRUE,'[11]Sektorski plasman'!B68,"")</f>
        <v/>
      </c>
      <c r="C72" s="314" t="str">
        <f>IF(ISTEXT('[11]Sektorski plasman'!C68)=TRUE,'[11]Sektorski plasman'!C68,"")</f>
        <v/>
      </c>
      <c r="D72" s="315" t="str">
        <f>IF(ISNUMBER('[11]Sektorski plasman'!E68)=TRUE,'[11]Sektorski plasman'!E68,"")</f>
        <v/>
      </c>
      <c r="E72" s="316" t="str">
        <f>IF(ISTEXT('[11]Sektorski plasman'!F68)=TRUE,'[11]Sektorski plasman'!F68,"")</f>
        <v/>
      </c>
      <c r="F72" s="317" t="str">
        <f>IF(ISNUMBER('[11]Sektorski plasman'!D68)=TRUE,'[11]Sektorski plasman'!D68,"")</f>
        <v/>
      </c>
      <c r="G72" s="318" t="str">
        <f>IF(ISNUMBER('[11]Sektorski plasman'!G68)=TRUE,'[11]Sektorski plasman'!G68,"")</f>
        <v/>
      </c>
      <c r="H72" s="319" t="str">
        <f>IF(ISNUMBER('[11]Sektorski plasman'!H68)=TRUE,'[11]Sektorski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IF(ISTEXT('[11]Sektorski plasman'!B69)=TRUE,'[11]Sektorski plasman'!B69,"")</f>
        <v/>
      </c>
      <c r="C73" s="314" t="str">
        <f>IF(ISTEXT('[11]Sektorski plasman'!C69)=TRUE,'[11]Sektorski plasman'!C69,"")</f>
        <v/>
      </c>
      <c r="D73" s="315" t="str">
        <f>IF(ISNUMBER('[11]Sektorski plasman'!E69)=TRUE,'[11]Sektorski plasman'!E69,"")</f>
        <v/>
      </c>
      <c r="E73" s="316" t="str">
        <f>IF(ISTEXT('[11]Sektorski plasman'!F69)=TRUE,'[11]Sektorski plasman'!F69,"")</f>
        <v/>
      </c>
      <c r="F73" s="317" t="str">
        <f>IF(ISNUMBER('[11]Sektorski plasman'!D69)=TRUE,'[11]Sektorski plasman'!D69,"")</f>
        <v/>
      </c>
      <c r="G73" s="318" t="str">
        <f>IF(ISNUMBER('[11]Sektorski plasman'!G69)=TRUE,'[11]Sektorski plasman'!G69,"")</f>
        <v/>
      </c>
      <c r="H73" s="319" t="str">
        <f>IF(ISNUMBER('[11]Sektorski plasman'!H69)=TRUE,'[11]Sektorski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IF(ISTEXT('[11]Sektorski plasman'!B70)=TRUE,'[11]Sektorski plasman'!B70,"")</f>
        <v/>
      </c>
      <c r="C74" s="314" t="str">
        <f>IF(ISTEXT('[11]Sektorski plasman'!C70)=TRUE,'[11]Sektorski plasman'!C70,"")</f>
        <v/>
      </c>
      <c r="D74" s="315" t="str">
        <f>IF(ISNUMBER('[11]Sektorski plasman'!E70)=TRUE,'[11]Sektorski plasman'!E70,"")</f>
        <v/>
      </c>
      <c r="E74" s="316" t="str">
        <f>IF(ISTEXT('[11]Sektorski plasman'!F70)=TRUE,'[11]Sektorski plasman'!F70,"")</f>
        <v/>
      </c>
      <c r="F74" s="317" t="str">
        <f>IF(ISNUMBER('[11]Sektorski plasman'!D70)=TRUE,'[11]Sektorski plasman'!D70,"")</f>
        <v/>
      </c>
      <c r="G74" s="318" t="str">
        <f>IF(ISNUMBER('[11]Sektorski plasman'!G70)=TRUE,'[11]Sektorski plasman'!G70,"")</f>
        <v/>
      </c>
      <c r="H74" s="319" t="str">
        <f>IF(ISNUMBER('[11]Sektorski plasman'!H70)=TRUE,'[11]Sektorski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IF(ISTEXT('[11]Sektorski plasman'!B71)=TRUE,'[11]Sektorski plasman'!B71,"")</f>
        <v/>
      </c>
      <c r="C75" s="314" t="str">
        <f>IF(ISTEXT('[11]Sektorski plasman'!C71)=TRUE,'[11]Sektorski plasman'!C71,"")</f>
        <v/>
      </c>
      <c r="D75" s="315" t="str">
        <f>IF(ISNUMBER('[11]Sektorski plasman'!E71)=TRUE,'[11]Sektorski plasman'!E71,"")</f>
        <v/>
      </c>
      <c r="E75" s="316" t="str">
        <f>IF(ISTEXT('[11]Sektorski plasman'!F71)=TRUE,'[11]Sektorski plasman'!F71,"")</f>
        <v/>
      </c>
      <c r="F75" s="317" t="str">
        <f>IF(ISNUMBER('[11]Sektorski plasman'!D71)=TRUE,'[11]Sektorski plasman'!D71,"")</f>
        <v/>
      </c>
      <c r="G75" s="318" t="str">
        <f>IF(ISNUMBER('[11]Sektorski plasman'!G71)=TRUE,'[11]Sektorski plasman'!G71,"")</f>
        <v/>
      </c>
      <c r="H75" s="319" t="str">
        <f>IF(ISNUMBER('[11]Sektorski plasman'!H71)=TRUE,'[11]Sektorski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IF(ISTEXT('[11]Sektorski plasman'!B72)=TRUE,'[11]Sektorski plasman'!B72,"")</f>
        <v/>
      </c>
      <c r="C76" s="314" t="str">
        <f>IF(ISTEXT('[11]Sektorski plasman'!C72)=TRUE,'[11]Sektorski plasman'!C72,"")</f>
        <v/>
      </c>
      <c r="D76" s="315" t="str">
        <f>IF(ISNUMBER('[11]Sektorski plasman'!E72)=TRUE,'[11]Sektorski plasman'!E72,"")</f>
        <v/>
      </c>
      <c r="E76" s="316" t="str">
        <f>IF(ISTEXT('[11]Sektorski plasman'!F72)=TRUE,'[11]Sektorski plasman'!F72,"")</f>
        <v/>
      </c>
      <c r="F76" s="317" t="str">
        <f>IF(ISNUMBER('[11]Sektorski plasman'!D72)=TRUE,'[11]Sektorski plasman'!D72,"")</f>
        <v/>
      </c>
      <c r="G76" s="318" t="str">
        <f>IF(ISNUMBER('[11]Sektorski plasman'!G72)=TRUE,'[11]Sektorski plasman'!G72,"")</f>
        <v/>
      </c>
      <c r="H76" s="319" t="str">
        <f>IF(ISNUMBER('[11]Sektorski plasman'!H72)=TRUE,'[11]Sektorski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IF(ISTEXT('[11]Sektorski plasman'!B73)=TRUE,'[11]Sektorski plasman'!B73,"")</f>
        <v/>
      </c>
      <c r="C77" s="314" t="str">
        <f>IF(ISTEXT('[11]Sektorski plasman'!C73)=TRUE,'[11]Sektorski plasman'!C73,"")</f>
        <v/>
      </c>
      <c r="D77" s="315" t="str">
        <f>IF(ISNUMBER('[11]Sektorski plasman'!E73)=TRUE,'[11]Sektorski plasman'!E73,"")</f>
        <v/>
      </c>
      <c r="E77" s="316" t="str">
        <f>IF(ISTEXT('[11]Sektorski plasman'!F73)=TRUE,'[11]Sektorski plasman'!F73,"")</f>
        <v/>
      </c>
      <c r="F77" s="317" t="str">
        <f>IF(ISNUMBER('[11]Sektorski plasman'!D73)=TRUE,'[11]Sektorski plasman'!D73,"")</f>
        <v/>
      </c>
      <c r="G77" s="318" t="str">
        <f>IF(ISNUMBER('[11]Sektorski plasman'!G73)=TRUE,'[11]Sektorski plasman'!G73,"")</f>
        <v/>
      </c>
      <c r="H77" s="319" t="str">
        <f>IF(ISNUMBER('[11]Sektorski plasman'!H73)=TRUE,'[11]Sektorski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IF(ISTEXT('[11]Sektorski plasman'!B74)=TRUE,'[11]Sektorski plasman'!B74,"")</f>
        <v/>
      </c>
      <c r="C78" s="314" t="str">
        <f>IF(ISTEXT('[11]Sektorski plasman'!C74)=TRUE,'[11]Sektorski plasman'!C74,"")</f>
        <v/>
      </c>
      <c r="D78" s="315" t="str">
        <f>IF(ISNUMBER('[11]Sektorski plasman'!E74)=TRUE,'[11]Sektorski plasman'!E74,"")</f>
        <v/>
      </c>
      <c r="E78" s="316" t="str">
        <f>IF(ISTEXT('[11]Sektorski plasman'!F74)=TRUE,'[11]Sektorski plasman'!F74,"")</f>
        <v/>
      </c>
      <c r="F78" s="317" t="str">
        <f>IF(ISNUMBER('[11]Sektorski plasman'!D74)=TRUE,'[11]Sektorski plasman'!D74,"")</f>
        <v/>
      </c>
      <c r="G78" s="318" t="str">
        <f>IF(ISNUMBER('[11]Sektorski plasman'!G74)=TRUE,'[11]Sektorski plasman'!G74,"")</f>
        <v/>
      </c>
      <c r="H78" s="319" t="str">
        <f>IF(ISNUMBER('[11]Sektorski plasman'!H74)=TRUE,'[11]Sektorski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IF(ISTEXT('[11]Sektorski plasman'!B75)=TRUE,'[11]Sektorski plasman'!B75,"")</f>
        <v/>
      </c>
      <c r="C79" s="314" t="str">
        <f>IF(ISTEXT('[11]Sektorski plasman'!C75)=TRUE,'[11]Sektorski plasman'!C75,"")</f>
        <v/>
      </c>
      <c r="D79" s="315" t="str">
        <f>IF(ISNUMBER('[11]Sektorski plasman'!E75)=TRUE,'[11]Sektorski plasman'!E75,"")</f>
        <v/>
      </c>
      <c r="E79" s="316" t="str">
        <f>IF(ISTEXT('[11]Sektorski plasman'!F75)=TRUE,'[11]Sektorski plasman'!F75,"")</f>
        <v/>
      </c>
      <c r="F79" s="317" t="str">
        <f>IF(ISNUMBER('[11]Sektorski plasman'!D75)=TRUE,'[11]Sektorski plasman'!D75,"")</f>
        <v/>
      </c>
      <c r="G79" s="318" t="str">
        <f>IF(ISNUMBER('[11]Sektorski plasman'!G75)=TRUE,'[11]Sektorski plasman'!G75,"")</f>
        <v/>
      </c>
      <c r="H79" s="319" t="str">
        <f>IF(ISNUMBER('[11]Sektorski plasman'!H75)=TRUE,'[11]Sektorski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IF(ISTEXT('[11]Sektorski plasman'!B76)=TRUE,'[11]Sektorski plasman'!B76,"")</f>
        <v/>
      </c>
      <c r="C80" s="314" t="str">
        <f>IF(ISTEXT('[11]Sektorski plasman'!C76)=TRUE,'[11]Sektorski plasman'!C76,"")</f>
        <v/>
      </c>
      <c r="D80" s="315" t="str">
        <f>IF(ISNUMBER('[11]Sektorski plasman'!E76)=TRUE,'[11]Sektorski plasman'!E76,"")</f>
        <v/>
      </c>
      <c r="E80" s="316" t="str">
        <f>IF(ISTEXT('[11]Sektorski plasman'!F76)=TRUE,'[11]Sektorski plasman'!F76,"")</f>
        <v/>
      </c>
      <c r="F80" s="317" t="str">
        <f>IF(ISNUMBER('[11]Sektorski plasman'!D76)=TRUE,'[11]Sektorski plasman'!D76,"")</f>
        <v/>
      </c>
      <c r="G80" s="318" t="str">
        <f>IF(ISNUMBER('[11]Sektorski plasman'!G76)=TRUE,'[11]Sektorski plasman'!G76,"")</f>
        <v/>
      </c>
      <c r="H80" s="319" t="str">
        <f>IF(ISNUMBER('[11]Sektorski plasman'!H76)=TRUE,'[11]Sektorski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IF(ISTEXT('[11]Sektorski plasman'!B77)=TRUE,'[11]Sektorski plasman'!B77,"")</f>
        <v/>
      </c>
      <c r="C81" s="314" t="str">
        <f>IF(ISTEXT('[11]Sektorski plasman'!C77)=TRUE,'[11]Sektorski plasman'!C77,"")</f>
        <v/>
      </c>
      <c r="D81" s="315" t="str">
        <f>IF(ISNUMBER('[11]Sektorski plasman'!E77)=TRUE,'[11]Sektorski plasman'!E77,"")</f>
        <v/>
      </c>
      <c r="E81" s="316" t="str">
        <f>IF(ISTEXT('[11]Sektorski plasman'!F77)=TRUE,'[11]Sektorski plasman'!F77,"")</f>
        <v/>
      </c>
      <c r="F81" s="317" t="str">
        <f>IF(ISNUMBER('[11]Sektorski plasman'!D77)=TRUE,'[11]Sektorski plasman'!D77,"")</f>
        <v/>
      </c>
      <c r="G81" s="318" t="str">
        <f>IF(ISNUMBER('[11]Sektorski plasman'!G77)=TRUE,'[11]Sektorski plasman'!G77,"")</f>
        <v/>
      </c>
      <c r="H81" s="319" t="str">
        <f>IF(ISNUMBER('[11]Sektorski plasman'!H77)=TRUE,'[11]Sektorski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IF(ISTEXT('[11]Sektorski plasman'!B78)=TRUE,'[11]Sektorski plasman'!B78,"")</f>
        <v/>
      </c>
      <c r="C82" s="314" t="str">
        <f>IF(ISTEXT('[11]Sektorski plasman'!C78)=TRUE,'[11]Sektorski plasman'!C78,"")</f>
        <v/>
      </c>
      <c r="D82" s="315" t="str">
        <f>IF(ISNUMBER('[11]Sektorski plasman'!E78)=TRUE,'[11]Sektorski plasman'!E78,"")</f>
        <v/>
      </c>
      <c r="E82" s="316" t="str">
        <f>IF(ISTEXT('[11]Sektorski plasman'!F78)=TRUE,'[11]Sektorski plasman'!F78,"")</f>
        <v/>
      </c>
      <c r="F82" s="317" t="str">
        <f>IF(ISNUMBER('[11]Sektorski plasman'!D78)=TRUE,'[11]Sektorski plasman'!D78,"")</f>
        <v/>
      </c>
      <c r="G82" s="318" t="str">
        <f>IF(ISNUMBER('[11]Sektorski plasman'!G78)=TRUE,'[11]Sektorski plasman'!G78,"")</f>
        <v/>
      </c>
      <c r="H82" s="319" t="str">
        <f>IF(ISNUMBER('[11]Sektorski plasman'!H78)=TRUE,'[11]Sektorski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IF(ISTEXT('[11]Sektorski plasman'!B79)=TRUE,'[11]Sektorski plasman'!B79,"")</f>
        <v/>
      </c>
      <c r="C83" s="314" t="str">
        <f>IF(ISTEXT('[11]Sektorski plasman'!C79)=TRUE,'[11]Sektorski plasman'!C79,"")</f>
        <v/>
      </c>
      <c r="D83" s="315" t="str">
        <f>IF(ISNUMBER('[11]Sektorski plasman'!E79)=TRUE,'[11]Sektorski plasman'!E79,"")</f>
        <v/>
      </c>
      <c r="E83" s="316" t="str">
        <f>IF(ISTEXT('[11]Sektorski plasman'!F79)=TRUE,'[11]Sektorski plasman'!F79,"")</f>
        <v/>
      </c>
      <c r="F83" s="317" t="str">
        <f>IF(ISNUMBER('[11]Sektorski plasman'!D79)=TRUE,'[11]Sektorski plasman'!D79,"")</f>
        <v/>
      </c>
      <c r="G83" s="318" t="str">
        <f>IF(ISNUMBER('[11]Sektorski plasman'!G79)=TRUE,'[11]Sektorski plasman'!G79,"")</f>
        <v/>
      </c>
      <c r="H83" s="319" t="str">
        <f>IF(ISNUMBER('[11]Sektorski plasman'!H79)=TRUE,'[11]Sektorski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IF(ISTEXT('[11]Sektorski plasman'!B80)=TRUE,'[11]Sektorski plasman'!B80,"")</f>
        <v/>
      </c>
      <c r="C84" s="314" t="str">
        <f>IF(ISTEXT('[11]Sektorski plasman'!C80)=TRUE,'[11]Sektorski plasman'!C80,"")</f>
        <v/>
      </c>
      <c r="D84" s="315" t="str">
        <f>IF(ISNUMBER('[11]Sektorski plasman'!E80)=TRUE,'[11]Sektorski plasman'!E80,"")</f>
        <v/>
      </c>
      <c r="E84" s="316" t="str">
        <f>IF(ISTEXT('[11]Sektorski plasman'!F80)=TRUE,'[11]Sektorski plasman'!F80,"")</f>
        <v/>
      </c>
      <c r="F84" s="317" t="str">
        <f>IF(ISNUMBER('[11]Sektorski plasman'!D80)=TRUE,'[11]Sektorski plasman'!D80,"")</f>
        <v/>
      </c>
      <c r="G84" s="318" t="str">
        <f>IF(ISNUMBER('[11]Sektorski plasman'!G80)=TRUE,'[11]Sektorski plasman'!G80,"")</f>
        <v/>
      </c>
      <c r="H84" s="319" t="str">
        <f>IF(ISNUMBER('[11]Sektorski plasman'!H80)=TRUE,'[11]Sektorski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IF(ISTEXT('[11]Sektorski plasman'!B81)=TRUE,'[11]Sektorski plasman'!B81,"")</f>
        <v/>
      </c>
      <c r="C85" s="314" t="str">
        <f>IF(ISTEXT('[11]Sektorski plasman'!C81)=TRUE,'[11]Sektorski plasman'!C81,"")</f>
        <v/>
      </c>
      <c r="D85" s="315" t="str">
        <f>IF(ISNUMBER('[11]Sektorski plasman'!E81)=TRUE,'[11]Sektorski plasman'!E81,"")</f>
        <v/>
      </c>
      <c r="E85" s="316" t="str">
        <f>IF(ISTEXT('[11]Sektorski plasman'!F81)=TRUE,'[11]Sektorski plasman'!F81,"")</f>
        <v/>
      </c>
      <c r="F85" s="317" t="str">
        <f>IF(ISNUMBER('[11]Sektorski plasman'!D81)=TRUE,'[11]Sektorski plasman'!D81,"")</f>
        <v/>
      </c>
      <c r="G85" s="318" t="str">
        <f>IF(ISNUMBER('[11]Sektorski plasman'!G81)=TRUE,'[11]Sektorski plasman'!G81,"")</f>
        <v/>
      </c>
      <c r="H85" s="319" t="str">
        <f>IF(ISNUMBER('[11]Sektorski plasman'!H81)=TRUE,'[11]Sektorski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IF(ISTEXT('[11]Sektorski plasman'!B82)=TRUE,'[11]Sektorski plasman'!B82,"")</f>
        <v/>
      </c>
      <c r="C86" s="314" t="str">
        <f>IF(ISTEXT('[11]Sektorski plasman'!C82)=TRUE,'[11]Sektorski plasman'!C82,"")</f>
        <v/>
      </c>
      <c r="D86" s="315" t="str">
        <f>IF(ISNUMBER('[11]Sektorski plasman'!E82)=TRUE,'[11]Sektorski plasman'!E82,"")</f>
        <v/>
      </c>
      <c r="E86" s="316" t="str">
        <f>IF(ISTEXT('[11]Sektorski plasman'!F82)=TRUE,'[11]Sektorski plasman'!F82,"")</f>
        <v/>
      </c>
      <c r="F86" s="317" t="str">
        <f>IF(ISNUMBER('[11]Sektorski plasman'!D82)=TRUE,'[11]Sektorski plasman'!D82,"")</f>
        <v/>
      </c>
      <c r="G86" s="318" t="str">
        <f>IF(ISNUMBER('[11]Sektorski plasman'!G82)=TRUE,'[11]Sektorski plasman'!G82,"")</f>
        <v/>
      </c>
      <c r="H86" s="319" t="str">
        <f>IF(ISNUMBER('[11]Sektorski plasman'!H82)=TRUE,'[11]Sektorski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IF(ISTEXT('[11]Sektorski plasman'!B83)=TRUE,'[11]Sektorski plasman'!B83,"")</f>
        <v/>
      </c>
      <c r="C87" s="314" t="str">
        <f>IF(ISTEXT('[11]Sektorski plasman'!C83)=TRUE,'[11]Sektorski plasman'!C83,"")</f>
        <v/>
      </c>
      <c r="D87" s="315" t="str">
        <f>IF(ISNUMBER('[11]Sektorski plasman'!E83)=TRUE,'[11]Sektorski plasman'!E83,"")</f>
        <v/>
      </c>
      <c r="E87" s="316" t="str">
        <f>IF(ISTEXT('[11]Sektorski plasman'!F83)=TRUE,'[11]Sektorski plasman'!F83,"")</f>
        <v/>
      </c>
      <c r="F87" s="317" t="str">
        <f>IF(ISNUMBER('[11]Sektorski plasman'!D83)=TRUE,'[11]Sektorski plasman'!D83,"")</f>
        <v/>
      </c>
      <c r="G87" s="318" t="str">
        <f>IF(ISNUMBER('[11]Sektorski plasman'!G83)=TRUE,'[11]Sektorski plasman'!G83,"")</f>
        <v/>
      </c>
      <c r="H87" s="319" t="str">
        <f>IF(ISNUMBER('[11]Sektorski plasman'!H83)=TRUE,'[11]Sektorski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IF(ISTEXT('[11]Sektorski plasman'!B84)=TRUE,'[11]Sektorski plasman'!B84,"")</f>
        <v/>
      </c>
      <c r="C88" s="314" t="str">
        <f>IF(ISTEXT('[11]Sektorski plasman'!C84)=TRUE,'[11]Sektorski plasman'!C84,"")</f>
        <v/>
      </c>
      <c r="D88" s="315" t="str">
        <f>IF(ISNUMBER('[11]Sektorski plasman'!E84)=TRUE,'[11]Sektorski plasman'!E84,"")</f>
        <v/>
      </c>
      <c r="E88" s="316" t="str">
        <f>IF(ISTEXT('[11]Sektorski plasman'!F84)=TRUE,'[11]Sektorski plasman'!F84,"")</f>
        <v/>
      </c>
      <c r="F88" s="317" t="str">
        <f>IF(ISNUMBER('[11]Sektorski plasman'!D84)=TRUE,'[11]Sektorski plasman'!D84,"")</f>
        <v/>
      </c>
      <c r="G88" s="318" t="str">
        <f>IF(ISNUMBER('[11]Sektorski plasman'!G84)=TRUE,'[11]Sektorski plasman'!G84,"")</f>
        <v/>
      </c>
      <c r="H88" s="319" t="str">
        <f>IF(ISNUMBER('[11]Sektorski plasman'!H84)=TRUE,'[11]Sektorski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IF(ISTEXT('[11]Sektorski plasman'!B85)=TRUE,'[11]Sektorski plasman'!B85,"")</f>
        <v/>
      </c>
      <c r="C89" s="314" t="str">
        <f>IF(ISTEXT('[11]Sektorski plasman'!C85)=TRUE,'[11]Sektorski plasman'!C85,"")</f>
        <v/>
      </c>
      <c r="D89" s="315" t="str">
        <f>IF(ISNUMBER('[11]Sektorski plasman'!E85)=TRUE,'[11]Sektorski plasman'!E85,"")</f>
        <v/>
      </c>
      <c r="E89" s="316" t="str">
        <f>IF(ISTEXT('[11]Sektorski plasman'!F85)=TRUE,'[11]Sektorski plasman'!F85,"")</f>
        <v/>
      </c>
      <c r="F89" s="317" t="str">
        <f>IF(ISNUMBER('[11]Sektorski plasman'!D85)=TRUE,'[11]Sektorski plasman'!D85,"")</f>
        <v/>
      </c>
      <c r="G89" s="318" t="str">
        <f>IF(ISNUMBER('[11]Sektorski plasman'!G85)=TRUE,'[11]Sektorski plasman'!G85,"")</f>
        <v/>
      </c>
      <c r="H89" s="319" t="str">
        <f>IF(ISNUMBER('[11]Sektorski plasman'!H85)=TRUE,'[11]Sektorski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IF(ISTEXT('[11]Sektorski plasman'!B86)=TRUE,'[11]Sektorski plasman'!B86,"")</f>
        <v/>
      </c>
      <c r="C90" s="314" t="str">
        <f>IF(ISTEXT('[11]Sektorski plasman'!C86)=TRUE,'[11]Sektorski plasman'!C86,"")</f>
        <v/>
      </c>
      <c r="D90" s="315" t="str">
        <f>IF(ISNUMBER('[11]Sektorski plasman'!E86)=TRUE,'[11]Sektorski plasman'!E86,"")</f>
        <v/>
      </c>
      <c r="E90" s="316" t="str">
        <f>IF(ISTEXT('[11]Sektorski plasman'!F86)=TRUE,'[11]Sektorski plasman'!F86,"")</f>
        <v/>
      </c>
      <c r="F90" s="317" t="str">
        <f>IF(ISNUMBER('[11]Sektorski plasman'!D86)=TRUE,'[11]Sektorski plasman'!D86,"")</f>
        <v/>
      </c>
      <c r="G90" s="318" t="str">
        <f>IF(ISNUMBER('[11]Sektorski plasman'!G86)=TRUE,'[11]Sektorski plasman'!G86,"")</f>
        <v/>
      </c>
      <c r="H90" s="319" t="str">
        <f>IF(ISNUMBER('[11]Sektorski plasman'!H86)=TRUE,'[11]Sektorski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IF(ISTEXT('[11]Sektorski plasman'!B87)=TRUE,'[11]Sektorski plasman'!B87,"")</f>
        <v/>
      </c>
      <c r="C91" s="314" t="str">
        <f>IF(ISTEXT('[11]Sektorski plasman'!C87)=TRUE,'[11]Sektorski plasman'!C87,"")</f>
        <v/>
      </c>
      <c r="D91" s="315" t="str">
        <f>IF(ISNUMBER('[11]Sektorski plasman'!E87)=TRUE,'[11]Sektorski plasman'!E87,"")</f>
        <v/>
      </c>
      <c r="E91" s="316" t="str">
        <f>IF(ISTEXT('[11]Sektorski plasman'!F87)=TRUE,'[11]Sektorski plasman'!F87,"")</f>
        <v/>
      </c>
      <c r="F91" s="317" t="str">
        <f>IF(ISNUMBER('[11]Sektorski plasman'!D87)=TRUE,'[11]Sektorski plasman'!D87,"")</f>
        <v/>
      </c>
      <c r="G91" s="318" t="str">
        <f>IF(ISNUMBER('[11]Sektorski plasman'!G87)=TRUE,'[11]Sektorski plasman'!G87,"")</f>
        <v/>
      </c>
      <c r="H91" s="319" t="str">
        <f>IF(ISNUMBER('[11]Sektorski plasman'!H87)=TRUE,'[11]Sektorski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IF(ISTEXT('[11]Sektorski plasman'!B88)=TRUE,'[11]Sektorski plasman'!B88,"")</f>
        <v/>
      </c>
      <c r="C92" s="314" t="str">
        <f>IF(ISTEXT('[11]Sektorski plasman'!C88)=TRUE,'[11]Sektorski plasman'!C88,"")</f>
        <v/>
      </c>
      <c r="D92" s="315" t="str">
        <f>IF(ISNUMBER('[11]Sektorski plasman'!E88)=TRUE,'[11]Sektorski plasman'!E88,"")</f>
        <v/>
      </c>
      <c r="E92" s="316" t="str">
        <f>IF(ISTEXT('[11]Sektorski plasman'!F88)=TRUE,'[11]Sektorski plasman'!F88,"")</f>
        <v/>
      </c>
      <c r="F92" s="317" t="str">
        <f>IF(ISNUMBER('[11]Sektorski plasman'!D88)=TRUE,'[11]Sektorski plasman'!D88,"")</f>
        <v/>
      </c>
      <c r="G92" s="318" t="str">
        <f>IF(ISNUMBER('[11]Sektorski plasman'!G88)=TRUE,'[11]Sektorski plasman'!G88,"")</f>
        <v/>
      </c>
      <c r="H92" s="319" t="str">
        <f>IF(ISNUMBER('[11]Sektorski plasman'!H88)=TRUE,'[11]Sektorski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IF(ISTEXT('[11]Sektorski plasman'!B89)=TRUE,'[11]Sektorski plasman'!B89,"")</f>
        <v/>
      </c>
      <c r="C93" s="314" t="str">
        <f>IF(ISTEXT('[11]Sektorski plasman'!C89)=TRUE,'[11]Sektorski plasman'!C89,"")</f>
        <v/>
      </c>
      <c r="D93" s="315" t="str">
        <f>IF(ISNUMBER('[11]Sektorski plasman'!E89)=TRUE,'[11]Sektorski plasman'!E89,"")</f>
        <v/>
      </c>
      <c r="E93" s="316" t="str">
        <f>IF(ISTEXT('[11]Sektorski plasman'!F89)=TRUE,'[11]Sektorski plasman'!F89,"")</f>
        <v/>
      </c>
      <c r="F93" s="317" t="str">
        <f>IF(ISNUMBER('[11]Sektorski plasman'!D89)=TRUE,'[11]Sektorski plasman'!D89,"")</f>
        <v/>
      </c>
      <c r="G93" s="318" t="str">
        <f>IF(ISNUMBER('[11]Sektorski plasman'!G89)=TRUE,'[11]Sektorski plasman'!G89,"")</f>
        <v/>
      </c>
      <c r="H93" s="319" t="str">
        <f>IF(ISNUMBER('[11]Sektorski plasman'!H89)=TRUE,'[11]Sektorski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IF(ISTEXT('[11]Sektorski plasman'!B90)=TRUE,'[11]Sektorski plasman'!B90,"")</f>
        <v/>
      </c>
      <c r="C94" s="314" t="str">
        <f>IF(ISTEXT('[11]Sektorski plasman'!C90)=TRUE,'[11]Sektorski plasman'!C90,"")</f>
        <v/>
      </c>
      <c r="D94" s="315" t="str">
        <f>IF(ISNUMBER('[11]Sektorski plasman'!E90)=TRUE,'[11]Sektorski plasman'!E90,"")</f>
        <v/>
      </c>
      <c r="E94" s="316" t="str">
        <f>IF(ISTEXT('[11]Sektorski plasman'!F90)=TRUE,'[11]Sektorski plasman'!F90,"")</f>
        <v/>
      </c>
      <c r="F94" s="317" t="str">
        <f>IF(ISNUMBER('[11]Sektorski plasman'!D90)=TRUE,'[11]Sektorski plasman'!D90,"")</f>
        <v/>
      </c>
      <c r="G94" s="318" t="str">
        <f>IF(ISNUMBER('[11]Sektorski plasman'!G90)=TRUE,'[11]Sektorski plasman'!G90,"")</f>
        <v/>
      </c>
      <c r="H94" s="319" t="str">
        <f>IF(ISNUMBER('[11]Sektorski plasman'!H90)=TRUE,'[11]Sektorski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IF(ISTEXT('[11]Sektorski plasman'!B91)=TRUE,'[11]Sektorski plasman'!B91,"")</f>
        <v/>
      </c>
      <c r="C95" s="314" t="str">
        <f>IF(ISTEXT('[11]Sektorski plasman'!C91)=TRUE,'[11]Sektorski plasman'!C91,"")</f>
        <v/>
      </c>
      <c r="D95" s="315" t="str">
        <f>IF(ISNUMBER('[11]Sektorski plasman'!E91)=TRUE,'[11]Sektorski plasman'!E91,"")</f>
        <v/>
      </c>
      <c r="E95" s="316" t="str">
        <f>IF(ISTEXT('[11]Sektorski plasman'!F91)=TRUE,'[11]Sektorski plasman'!F91,"")</f>
        <v/>
      </c>
      <c r="F95" s="317" t="str">
        <f>IF(ISNUMBER('[11]Sektorski plasman'!D91)=TRUE,'[11]Sektorski plasman'!D91,"")</f>
        <v/>
      </c>
      <c r="G95" s="318" t="str">
        <f>IF(ISNUMBER('[11]Sektorski plasman'!G91)=TRUE,'[11]Sektorski plasman'!G91,"")</f>
        <v/>
      </c>
      <c r="H95" s="319" t="str">
        <f>IF(ISNUMBER('[11]Sektorski plasman'!H91)=TRUE,'[11]Sektorski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IF(ISTEXT('[11]Sektorski plasman'!B92)=TRUE,'[11]Sektorski plasman'!B92,"")</f>
        <v/>
      </c>
      <c r="C96" s="314" t="str">
        <f>IF(ISTEXT('[11]Sektorski plasman'!C92)=TRUE,'[11]Sektorski plasman'!C92,"")</f>
        <v/>
      </c>
      <c r="D96" s="315" t="str">
        <f>IF(ISNUMBER('[11]Sektorski plasman'!E92)=TRUE,'[11]Sektorski plasman'!E92,"")</f>
        <v/>
      </c>
      <c r="E96" s="316" t="str">
        <f>IF(ISTEXT('[11]Sektorski plasman'!F92)=TRUE,'[11]Sektorski plasman'!F92,"")</f>
        <v/>
      </c>
      <c r="F96" s="317" t="str">
        <f>IF(ISNUMBER('[11]Sektorski plasman'!D92)=TRUE,'[11]Sektorski plasman'!D92,"")</f>
        <v/>
      </c>
      <c r="G96" s="318" t="str">
        <f>IF(ISNUMBER('[11]Sektorski plasman'!G92)=TRUE,'[11]Sektorski plasman'!G92,"")</f>
        <v/>
      </c>
      <c r="H96" s="319" t="str">
        <f>IF(ISNUMBER('[11]Sektorski plasman'!H92)=TRUE,'[11]Sektorski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IF(ISTEXT('[11]Sektorski plasman'!B93)=TRUE,'[11]Sektorski plasman'!B93,"")</f>
        <v/>
      </c>
      <c r="C97" s="314" t="str">
        <f>IF(ISTEXT('[11]Sektorski plasman'!C93)=TRUE,'[11]Sektorski plasman'!C93,"")</f>
        <v/>
      </c>
      <c r="D97" s="315" t="str">
        <f>IF(ISNUMBER('[11]Sektorski plasman'!E93)=TRUE,'[11]Sektorski plasman'!E93,"")</f>
        <v/>
      </c>
      <c r="E97" s="316" t="str">
        <f>IF(ISTEXT('[11]Sektorski plasman'!F93)=TRUE,'[11]Sektorski plasman'!F93,"")</f>
        <v/>
      </c>
      <c r="F97" s="317" t="str">
        <f>IF(ISNUMBER('[11]Sektorski plasman'!D93)=TRUE,'[11]Sektorski plasman'!D93,"")</f>
        <v/>
      </c>
      <c r="G97" s="318" t="str">
        <f>IF(ISNUMBER('[11]Sektorski plasman'!G93)=TRUE,'[11]Sektorski plasman'!G93,"")</f>
        <v/>
      </c>
      <c r="H97" s="319" t="str">
        <f>IF(ISNUMBER('[11]Sektorski plasman'!H93)=TRUE,'[11]Sektorski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IF(ISTEXT('[11]Sektorski plasman'!B94)=TRUE,'[11]Sektorski plasman'!B94,"")</f>
        <v/>
      </c>
      <c r="C98" s="314" t="str">
        <f>IF(ISTEXT('[11]Sektorski plasman'!C94)=TRUE,'[11]Sektorski plasman'!C94,"")</f>
        <v/>
      </c>
      <c r="D98" s="315" t="str">
        <f>IF(ISNUMBER('[11]Sektorski plasman'!E94)=TRUE,'[11]Sektorski plasman'!E94,"")</f>
        <v/>
      </c>
      <c r="E98" s="316" t="str">
        <f>IF(ISTEXT('[11]Sektorski plasman'!F94)=TRUE,'[11]Sektorski plasman'!F94,"")</f>
        <v/>
      </c>
      <c r="F98" s="317" t="str">
        <f>IF(ISNUMBER('[11]Sektorski plasman'!D94)=TRUE,'[11]Sektorski plasman'!D94,"")</f>
        <v/>
      </c>
      <c r="G98" s="318" t="str">
        <f>IF(ISNUMBER('[11]Sektorski plasman'!G94)=TRUE,'[11]Sektorski plasman'!G94,"")</f>
        <v/>
      </c>
      <c r="H98" s="319" t="str">
        <f>IF(ISNUMBER('[11]Sektorski plasman'!H94)=TRUE,'[11]Sektorski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IF(ISTEXT('[11]Sektorski plasman'!B95)=TRUE,'[11]Sektorski plasman'!B95,"")</f>
        <v/>
      </c>
      <c r="C99" s="314" t="str">
        <f>IF(ISTEXT('[11]Sektorski plasman'!C95)=TRUE,'[11]Sektorski plasman'!C95,"")</f>
        <v/>
      </c>
      <c r="D99" s="315" t="str">
        <f>IF(ISNUMBER('[11]Sektorski plasman'!E95)=TRUE,'[11]Sektorski plasman'!E95,"")</f>
        <v/>
      </c>
      <c r="E99" s="316" t="str">
        <f>IF(ISTEXT('[11]Sektorski plasman'!F95)=TRUE,'[11]Sektorski plasman'!F95,"")</f>
        <v/>
      </c>
      <c r="F99" s="317" t="str">
        <f>IF(ISNUMBER('[11]Sektorski plasman'!D95)=TRUE,'[11]Sektorski plasman'!D95,"")</f>
        <v/>
      </c>
      <c r="G99" s="318" t="str">
        <f>IF(ISNUMBER('[11]Sektorski plasman'!G95)=TRUE,'[11]Sektorski plasman'!G95,"")</f>
        <v/>
      </c>
      <c r="H99" s="319" t="str">
        <f>IF(ISNUMBER('[11]Sektorski plasman'!H95)=TRUE,'[11]Sektorski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IF(ISTEXT('[11]Sektorski plasman'!B96)=TRUE,'[11]Sektorski plasman'!B96,"")</f>
        <v/>
      </c>
      <c r="C100" s="314" t="str">
        <f>IF(ISTEXT('[11]Sektorski plasman'!C96)=TRUE,'[11]Sektorski plasman'!C96,"")</f>
        <v/>
      </c>
      <c r="D100" s="315" t="str">
        <f>IF(ISNUMBER('[11]Sektorski plasman'!E96)=TRUE,'[11]Sektorski plasman'!E96,"")</f>
        <v/>
      </c>
      <c r="E100" s="316" t="str">
        <f>IF(ISTEXT('[11]Sektorski plasman'!F96)=TRUE,'[11]Sektorski plasman'!F96,"")</f>
        <v/>
      </c>
      <c r="F100" s="317" t="str">
        <f>IF(ISNUMBER('[11]Sektorski plasman'!D96)=TRUE,'[11]Sektorski plasman'!D96,"")</f>
        <v/>
      </c>
      <c r="G100" s="318" t="str">
        <f>IF(ISNUMBER('[11]Sektorski plasman'!G96)=TRUE,'[11]Sektorski plasman'!G96,"")</f>
        <v/>
      </c>
      <c r="H100" s="319" t="str">
        <f>IF(ISNUMBER('[11]Sektorski plasman'!H96)=TRUE,'[11]Sektorski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IF(ISTEXT('[11]Sektorski plasman'!B97)=TRUE,'[11]Sektorski plasman'!B97,"")</f>
        <v/>
      </c>
      <c r="C101" s="314" t="str">
        <f>IF(ISTEXT('[11]Sektorski plasman'!C97)=TRUE,'[11]Sektorski plasman'!C97,"")</f>
        <v/>
      </c>
      <c r="D101" s="315" t="str">
        <f>IF(ISNUMBER('[11]Sektorski plasman'!E97)=TRUE,'[11]Sektorski plasman'!E97,"")</f>
        <v/>
      </c>
      <c r="E101" s="316" t="str">
        <f>IF(ISTEXT('[11]Sektorski plasman'!F97)=TRUE,'[11]Sektorski plasman'!F97,"")</f>
        <v/>
      </c>
      <c r="F101" s="317" t="str">
        <f>IF(ISNUMBER('[11]Sektorski plasman'!D97)=TRUE,'[11]Sektorski plasman'!D97,"")</f>
        <v/>
      </c>
      <c r="G101" s="318" t="str">
        <f>IF(ISNUMBER('[11]Sektorski plasman'!G97)=TRUE,'[11]Sektorski plasman'!G97,"")</f>
        <v/>
      </c>
      <c r="H101" s="319" t="str">
        <f>IF(ISNUMBER('[11]Sektorski plasman'!H97)=TRUE,'[11]Sektorski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IF(ISTEXT('[11]Sektorski plasman'!B98)=TRUE,'[11]Sektorski plasman'!B98,"")</f>
        <v/>
      </c>
      <c r="C102" s="314" t="str">
        <f>IF(ISTEXT('[11]Sektorski plasman'!C98)=TRUE,'[11]Sektorski plasman'!C98,"")</f>
        <v/>
      </c>
      <c r="D102" s="315" t="str">
        <f>IF(ISNUMBER('[11]Sektorski plasman'!E98)=TRUE,'[11]Sektorski plasman'!E98,"")</f>
        <v/>
      </c>
      <c r="E102" s="316" t="str">
        <f>IF(ISTEXT('[11]Sektorski plasman'!F98)=TRUE,'[11]Sektorski plasman'!F98,"")</f>
        <v/>
      </c>
      <c r="F102" s="317" t="str">
        <f>IF(ISNUMBER('[11]Sektorski plasman'!D98)=TRUE,'[11]Sektorski plasman'!D98,"")</f>
        <v/>
      </c>
      <c r="G102" s="318" t="str">
        <f>IF(ISNUMBER('[11]Sektorski plasman'!G98)=TRUE,'[11]Sektorski plasman'!G98,"")</f>
        <v/>
      </c>
      <c r="H102" s="319" t="str">
        <f>IF(ISNUMBER('[11]Sektorski plasman'!H98)=TRUE,'[11]Sektorski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IF(ISTEXT('[11]Sektorski plasman'!B99)=TRUE,'[11]Sektorski plasman'!B99,"")</f>
        <v/>
      </c>
      <c r="C103" s="314" t="str">
        <f>IF(ISTEXT('[11]Sektorski plasman'!C99)=TRUE,'[11]Sektorski plasman'!C99,"")</f>
        <v/>
      </c>
      <c r="D103" s="315" t="str">
        <f>IF(ISNUMBER('[11]Sektorski plasman'!E99)=TRUE,'[11]Sektorski plasman'!E99,"")</f>
        <v/>
      </c>
      <c r="E103" s="316" t="str">
        <f>IF(ISTEXT('[11]Sektorski plasman'!F99)=TRUE,'[11]Sektorski plasman'!F99,"")</f>
        <v/>
      </c>
      <c r="F103" s="317" t="str">
        <f>IF(ISNUMBER('[11]Sektorski plasman'!D99)=TRUE,'[11]Sektorski plasman'!D99,"")</f>
        <v/>
      </c>
      <c r="G103" s="318" t="str">
        <f>IF(ISNUMBER('[11]Sektorski plasman'!G99)=TRUE,'[11]Sektorski plasman'!G99,"")</f>
        <v/>
      </c>
      <c r="H103" s="319" t="str">
        <f>IF(ISNUMBER('[11]Sektorski plasman'!H99)=TRUE,'[11]Sektorski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IF(ISTEXT('[11]Sektorski plasman'!B100)=TRUE,'[11]Sektorski plasman'!B100,"")</f>
        <v/>
      </c>
      <c r="C104" s="314" t="str">
        <f>IF(ISTEXT('[11]Sektorski plasman'!C100)=TRUE,'[11]Sektorski plasman'!C100,"")</f>
        <v/>
      </c>
      <c r="D104" s="315" t="str">
        <f>IF(ISNUMBER('[11]Sektorski plasman'!E100)=TRUE,'[11]Sektorski plasman'!E100,"")</f>
        <v/>
      </c>
      <c r="E104" s="316" t="str">
        <f>IF(ISTEXT('[11]Sektorski plasman'!F100)=TRUE,'[11]Sektorski plasman'!F100,"")</f>
        <v/>
      </c>
      <c r="F104" s="317" t="str">
        <f>IF(ISNUMBER('[11]Sektorski plasman'!D100)=TRUE,'[11]Sektorski plasman'!D100,"")</f>
        <v/>
      </c>
      <c r="G104" s="318" t="str">
        <f>IF(ISNUMBER('[11]Sektorski plasman'!G100)=TRUE,'[11]Sektorski plasman'!G100,"")</f>
        <v/>
      </c>
      <c r="H104" s="319" t="str">
        <f>IF(ISNUMBER('[11]Sektorski plasman'!H100)=TRUE,'[11]Sektorski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IF(ISTEXT('[11]Sektorski plasman'!B101)=TRUE,'[11]Sektorski plasman'!B101,"")</f>
        <v/>
      </c>
      <c r="C105" s="314" t="str">
        <f>IF(ISTEXT('[11]Sektorski plasman'!C101)=TRUE,'[11]Sektorski plasman'!C101,"")</f>
        <v/>
      </c>
      <c r="D105" s="315" t="str">
        <f>IF(ISNUMBER('[11]Sektorski plasman'!E101)=TRUE,'[11]Sektorski plasman'!E101,"")</f>
        <v/>
      </c>
      <c r="E105" s="316" t="str">
        <f>IF(ISTEXT('[11]Sektorski plasman'!F101)=TRUE,'[11]Sektorski plasman'!F101,"")</f>
        <v/>
      </c>
      <c r="F105" s="317" t="str">
        <f>IF(ISNUMBER('[11]Sektorski plasman'!D101)=TRUE,'[11]Sektorski plasman'!D101,"")</f>
        <v/>
      </c>
      <c r="G105" s="318" t="str">
        <f>IF(ISNUMBER('[11]Sektorski plasman'!G101)=TRUE,'[11]Sektorski plasman'!G101,"")</f>
        <v/>
      </c>
      <c r="H105" s="319" t="str">
        <f>IF(ISNUMBER('[11]Sektorski plasman'!H101)=TRUE,'[11]Sektorski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IF(ISTEXT('[11]Sektorski plasman'!B102)=TRUE,'[11]Sektorski plasman'!B102,"")</f>
        <v/>
      </c>
      <c r="C106" s="314" t="str">
        <f>IF(ISTEXT('[11]Sektorski plasman'!C102)=TRUE,'[11]Sektorski plasman'!C102,"")</f>
        <v/>
      </c>
      <c r="D106" s="315" t="str">
        <f>IF(ISNUMBER('[11]Sektorski plasman'!E102)=TRUE,'[11]Sektorski plasman'!E102,"")</f>
        <v/>
      </c>
      <c r="E106" s="316" t="str">
        <f>IF(ISTEXT('[11]Sektorski plasman'!F102)=TRUE,'[11]Sektorski plasman'!F102,"")</f>
        <v/>
      </c>
      <c r="F106" s="317" t="str">
        <f>IF(ISNUMBER('[11]Sektorski plasman'!D102)=TRUE,'[11]Sektorski plasman'!D102,"")</f>
        <v/>
      </c>
      <c r="G106" s="318" t="str">
        <f>IF(ISNUMBER('[11]Sektorski plasman'!G102)=TRUE,'[11]Sektorski plasman'!G102,"")</f>
        <v/>
      </c>
      <c r="H106" s="319" t="str">
        <f>IF(ISNUMBER('[11]Sektorski plasman'!H102)=TRUE,'[11]Sektorski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IF(ISTEXT('[11]Sektorski plasman'!B103)=TRUE,'[11]Sektorski plasman'!B103,"")</f>
        <v/>
      </c>
      <c r="C107" s="314" t="str">
        <f>IF(ISTEXT('[11]Sektorski plasman'!C103)=TRUE,'[11]Sektorski plasman'!C103,"")</f>
        <v/>
      </c>
      <c r="D107" s="315" t="str">
        <f>IF(ISNUMBER('[11]Sektorski plasman'!E103)=TRUE,'[11]Sektorski plasman'!E103,"")</f>
        <v/>
      </c>
      <c r="E107" s="316" t="str">
        <f>IF(ISTEXT('[11]Sektorski plasman'!F103)=TRUE,'[11]Sektorski plasman'!F103,"")</f>
        <v/>
      </c>
      <c r="F107" s="317" t="str">
        <f>IF(ISNUMBER('[11]Sektorski plasman'!D103)=TRUE,'[11]Sektorski plasman'!D103,"")</f>
        <v/>
      </c>
      <c r="G107" s="318" t="str">
        <f>IF(ISNUMBER('[11]Sektorski plasman'!G103)=TRUE,'[11]Sektorski plasman'!G103,"")</f>
        <v/>
      </c>
      <c r="H107" s="319" t="str">
        <f>IF(ISNUMBER('[11]Sektorski plasman'!H103)=TRUE,'[11]Sektorski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IF(ISTEXT('[11]Sektorski plasman'!B104)=TRUE,'[11]Sektorski plasman'!B104,"")</f>
        <v/>
      </c>
      <c r="C108" s="314" t="str">
        <f>IF(ISTEXT('[11]Sektorski plasman'!C104)=TRUE,'[11]Sektorski plasman'!C104,"")</f>
        <v/>
      </c>
      <c r="D108" s="315" t="str">
        <f>IF(ISNUMBER('[11]Sektorski plasman'!E104)=TRUE,'[11]Sektorski plasman'!E104,"")</f>
        <v/>
      </c>
      <c r="E108" s="316" t="str">
        <f>IF(ISTEXT('[11]Sektorski plasman'!F104)=TRUE,'[11]Sektorski plasman'!F104,"")</f>
        <v/>
      </c>
      <c r="F108" s="317" t="str">
        <f>IF(ISNUMBER('[11]Sektorski plasman'!D104)=TRUE,'[11]Sektorski plasman'!D104,"")</f>
        <v/>
      </c>
      <c r="G108" s="318" t="str">
        <f>IF(ISNUMBER('[11]Sektorski plasman'!G104)=TRUE,'[11]Sektorski plasman'!G104,"")</f>
        <v/>
      </c>
      <c r="H108" s="319" t="str">
        <f>IF(ISNUMBER('[11]Sektorski plasman'!H104)=TRUE,'[11]Sektorski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IF(ISTEXT('[11]Sektorski plasman'!B105)=TRUE,'[11]Sektorski plasman'!B105,"")</f>
        <v/>
      </c>
      <c r="C109" s="314" t="str">
        <f>IF(ISTEXT('[11]Sektorski plasman'!C105)=TRUE,'[11]Sektorski plasman'!C105,"")</f>
        <v/>
      </c>
      <c r="D109" s="315" t="str">
        <f>IF(ISNUMBER('[11]Sektorski plasman'!E105)=TRUE,'[11]Sektorski plasman'!E105,"")</f>
        <v/>
      </c>
      <c r="E109" s="316" t="str">
        <f>IF(ISTEXT('[11]Sektorski plasman'!F105)=TRUE,'[11]Sektorski plasman'!F105,"")</f>
        <v/>
      </c>
      <c r="F109" s="317" t="str">
        <f>IF(ISNUMBER('[11]Sektorski plasman'!D105)=TRUE,'[11]Sektorski plasman'!D105,"")</f>
        <v/>
      </c>
      <c r="G109" s="318" t="str">
        <f>IF(ISNUMBER('[11]Sektorski plasman'!G105)=TRUE,'[11]Sektorski plasman'!G105,"")</f>
        <v/>
      </c>
      <c r="H109" s="319" t="str">
        <f>IF(ISNUMBER('[11]Sektorski plasman'!H105)=TRUE,'[11]Sektorski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IF(ISTEXT('[11]Sektorski plasman'!B106)=TRUE,'[11]Sektorski plasman'!B106,"")</f>
        <v/>
      </c>
      <c r="C110" s="314" t="str">
        <f>IF(ISTEXT('[11]Sektorski plasman'!C106)=TRUE,'[11]Sektorski plasman'!C106,"")</f>
        <v/>
      </c>
      <c r="D110" s="315" t="str">
        <f>IF(ISNUMBER('[11]Sektorski plasman'!E106)=TRUE,'[11]Sektorski plasman'!E106,"")</f>
        <v/>
      </c>
      <c r="E110" s="316" t="str">
        <f>IF(ISTEXT('[11]Sektorski plasman'!F106)=TRUE,'[11]Sektorski plasman'!F106,"")</f>
        <v/>
      </c>
      <c r="F110" s="317" t="str">
        <f>IF(ISNUMBER('[11]Sektorski plasman'!D106)=TRUE,'[11]Sektorski plasman'!D106,"")</f>
        <v/>
      </c>
      <c r="G110" s="318" t="str">
        <f>IF(ISNUMBER('[11]Sektorski plasman'!G106)=TRUE,'[11]Sektorski plasman'!G106,"")</f>
        <v/>
      </c>
      <c r="H110" s="319" t="str">
        <f>IF(ISNUMBER('[11]Sektorski plasman'!H106)=TRUE,'[11]Sektorski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IF(ISTEXT('[11]Sektorski plasman'!B107)=TRUE,'[11]Sektorski plasman'!B107,"")</f>
        <v/>
      </c>
      <c r="C111" s="314" t="str">
        <f>IF(ISTEXT('[11]Sektorski plasman'!C107)=TRUE,'[11]Sektorski plasman'!C107,"")</f>
        <v/>
      </c>
      <c r="D111" s="315" t="str">
        <f>IF(ISNUMBER('[11]Sektorski plasman'!E107)=TRUE,'[11]Sektorski plasman'!E107,"")</f>
        <v/>
      </c>
      <c r="E111" s="316" t="str">
        <f>IF(ISTEXT('[11]Sektorski plasman'!F107)=TRUE,'[11]Sektorski plasman'!F107,"")</f>
        <v/>
      </c>
      <c r="F111" s="317" t="str">
        <f>IF(ISNUMBER('[11]Sektorski plasman'!D107)=TRUE,'[11]Sektorski plasman'!D107,"")</f>
        <v/>
      </c>
      <c r="G111" s="318" t="str">
        <f>IF(ISNUMBER('[11]Sektorski plasman'!G107)=TRUE,'[11]Sektorski plasman'!G107,"")</f>
        <v/>
      </c>
      <c r="H111" s="319" t="str">
        <f>IF(ISNUMBER('[11]Sektorski plasman'!H107)=TRUE,'[11]Sektorski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IF(ISTEXT('[11]Sektorski plasman'!B108)=TRUE,'[11]Sektorski plasman'!B108,"")</f>
        <v/>
      </c>
      <c r="C112" s="314" t="str">
        <f>IF(ISTEXT('[11]Sektorski plasman'!C108)=TRUE,'[11]Sektorski plasman'!C108,"")</f>
        <v/>
      </c>
      <c r="D112" s="315" t="str">
        <f>IF(ISNUMBER('[11]Sektorski plasman'!E108)=TRUE,'[11]Sektorski plasman'!E108,"")</f>
        <v/>
      </c>
      <c r="E112" s="316" t="str">
        <f>IF(ISTEXT('[11]Sektorski plasman'!F108)=TRUE,'[11]Sektorski plasman'!F108,"")</f>
        <v/>
      </c>
      <c r="F112" s="317" t="str">
        <f>IF(ISNUMBER('[11]Sektorski plasman'!D108)=TRUE,'[11]Sektorski plasman'!D108,"")</f>
        <v/>
      </c>
      <c r="G112" s="318" t="str">
        <f>IF(ISNUMBER('[11]Sektorski plasman'!G108)=TRUE,'[11]Sektorski plasman'!G108,"")</f>
        <v/>
      </c>
      <c r="H112" s="319" t="str">
        <f>IF(ISNUMBER('[11]Sektorski plasman'!H108)=TRUE,'[11]Sektorski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IF(ISTEXT('[11]Sektorski plasman'!B109)=TRUE,'[11]Sektorski plasman'!B109,"")</f>
        <v/>
      </c>
      <c r="C113" s="314" t="str">
        <f>IF(ISTEXT('[11]Sektorski plasman'!C109)=TRUE,'[11]Sektorski plasman'!C109,"")</f>
        <v/>
      </c>
      <c r="D113" s="315" t="str">
        <f>IF(ISNUMBER('[11]Sektorski plasman'!E109)=TRUE,'[11]Sektorski plasman'!E109,"")</f>
        <v/>
      </c>
      <c r="E113" s="316" t="str">
        <f>IF(ISTEXT('[11]Sektorski plasman'!F109)=TRUE,'[11]Sektorski plasman'!F109,"")</f>
        <v/>
      </c>
      <c r="F113" s="317" t="str">
        <f>IF(ISNUMBER('[11]Sektorski plasman'!D109)=TRUE,'[11]Sektorski plasman'!D109,"")</f>
        <v/>
      </c>
      <c r="G113" s="318" t="str">
        <f>IF(ISNUMBER('[11]Sektorski plasman'!G109)=TRUE,'[11]Sektorski plasman'!G109,"")</f>
        <v/>
      </c>
      <c r="H113" s="319" t="str">
        <f>IF(ISNUMBER('[11]Sektorski plasman'!H109)=TRUE,'[11]Sektorski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IF(ISTEXT('[11]Sektorski plasman'!B110)=TRUE,'[11]Sektorski plasman'!B110,"")</f>
        <v/>
      </c>
      <c r="C114" s="314" t="str">
        <f>IF(ISTEXT('[11]Sektorski plasman'!C110)=TRUE,'[11]Sektorski plasman'!C110,"")</f>
        <v/>
      </c>
      <c r="D114" s="315" t="str">
        <f>IF(ISNUMBER('[11]Sektorski plasman'!E110)=TRUE,'[11]Sektorski plasman'!E110,"")</f>
        <v/>
      </c>
      <c r="E114" s="316" t="str">
        <f>IF(ISTEXT('[11]Sektorski plasman'!F110)=TRUE,'[11]Sektorski plasman'!F110,"")</f>
        <v/>
      </c>
      <c r="F114" s="317" t="str">
        <f>IF(ISNUMBER('[11]Sektorski plasman'!D110)=TRUE,'[11]Sektorski plasman'!D110,"")</f>
        <v/>
      </c>
      <c r="G114" s="318" t="str">
        <f>IF(ISNUMBER('[11]Sektorski plasman'!G110)=TRUE,'[11]Sektorski plasman'!G110,"")</f>
        <v/>
      </c>
      <c r="H114" s="319" t="str">
        <f>IF(ISNUMBER('[11]Sektorski plasman'!H110)=TRUE,'[11]Sektorski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IF(ISTEXT('[11]Sektorski plasman'!B111)=TRUE,'[11]Sektorski plasman'!B111,"")</f>
        <v/>
      </c>
      <c r="C115" s="314" t="str">
        <f>IF(ISTEXT('[11]Sektorski plasman'!C111)=TRUE,'[11]Sektorski plasman'!C111,"")</f>
        <v/>
      </c>
      <c r="D115" s="315" t="str">
        <f>IF(ISNUMBER('[11]Sektorski plasman'!E111)=TRUE,'[11]Sektorski plasman'!E111,"")</f>
        <v/>
      </c>
      <c r="E115" s="316" t="str">
        <f>IF(ISTEXT('[11]Sektorski plasman'!F111)=TRUE,'[11]Sektorski plasman'!F111,"")</f>
        <v/>
      </c>
      <c r="F115" s="317" t="str">
        <f>IF(ISNUMBER('[11]Sektorski plasman'!D111)=TRUE,'[11]Sektorski plasman'!D111,"")</f>
        <v/>
      </c>
      <c r="G115" s="318" t="str">
        <f>IF(ISNUMBER('[11]Sektorski plasman'!G111)=TRUE,'[11]Sektorski plasman'!G111,"")</f>
        <v/>
      </c>
      <c r="H115" s="319" t="str">
        <f>IF(ISNUMBER('[11]Sektorski plasman'!H111)=TRUE,'[11]Sektorski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IF(ISTEXT('[11]Sektorski plasman'!B112)=TRUE,'[11]Sektorski plasman'!B112,"")</f>
        <v/>
      </c>
      <c r="C116" s="314" t="str">
        <f>IF(ISTEXT('[11]Sektorski plasman'!C112)=TRUE,'[11]Sektorski plasman'!C112,"")</f>
        <v/>
      </c>
      <c r="D116" s="315" t="str">
        <f>IF(ISNUMBER('[11]Sektorski plasman'!E112)=TRUE,'[11]Sektorski plasman'!E112,"")</f>
        <v/>
      </c>
      <c r="E116" s="316" t="str">
        <f>IF(ISTEXT('[11]Sektorski plasman'!F112)=TRUE,'[11]Sektorski plasman'!F112,"")</f>
        <v/>
      </c>
      <c r="F116" s="317" t="str">
        <f>IF(ISNUMBER('[11]Sektorski plasman'!D112)=TRUE,'[11]Sektorski plasman'!D112,"")</f>
        <v/>
      </c>
      <c r="G116" s="318" t="str">
        <f>IF(ISNUMBER('[11]Sektorski plasman'!G112)=TRUE,'[11]Sektorski plasman'!G112,"")</f>
        <v/>
      </c>
      <c r="H116" s="319" t="str">
        <f>IF(ISNUMBER('[11]Sektorski plasman'!H112)=TRUE,'[11]Sektorski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IF(ISTEXT('[11]Sektorski plasman'!B113)=TRUE,'[11]Sektorski plasman'!B113,"")</f>
        <v/>
      </c>
      <c r="C117" s="314" t="str">
        <f>IF(ISTEXT('[11]Sektorski plasman'!C113)=TRUE,'[11]Sektorski plasman'!C113,"")</f>
        <v/>
      </c>
      <c r="D117" s="315" t="str">
        <f>IF(ISNUMBER('[11]Sektorski plasman'!E113)=TRUE,'[11]Sektorski plasman'!E113,"")</f>
        <v/>
      </c>
      <c r="E117" s="316" t="str">
        <f>IF(ISTEXT('[11]Sektorski plasman'!F113)=TRUE,'[11]Sektorski plasman'!F113,"")</f>
        <v/>
      </c>
      <c r="F117" s="317" t="str">
        <f>IF(ISNUMBER('[11]Sektorski plasman'!D113)=TRUE,'[11]Sektorski plasman'!D113,"")</f>
        <v/>
      </c>
      <c r="G117" s="318" t="str">
        <f>IF(ISNUMBER('[11]Sektorski plasman'!G113)=TRUE,'[11]Sektorski plasman'!G113,"")</f>
        <v/>
      </c>
      <c r="H117" s="319" t="str">
        <f>IF(ISNUMBER('[11]Sektorski plasman'!H113)=TRUE,'[11]Sektorski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IF(ISTEXT('[11]Sektorski plasman'!B114)=TRUE,'[11]Sektorski plasman'!B114,"")</f>
        <v/>
      </c>
      <c r="C118" s="314" t="str">
        <f>IF(ISTEXT('[11]Sektorski plasman'!C114)=TRUE,'[11]Sektorski plasman'!C114,"")</f>
        <v/>
      </c>
      <c r="D118" s="315" t="str">
        <f>IF(ISNUMBER('[11]Sektorski plasman'!E114)=TRUE,'[11]Sektorski plasman'!E114,"")</f>
        <v/>
      </c>
      <c r="E118" s="316" t="str">
        <f>IF(ISTEXT('[11]Sektorski plasman'!F114)=TRUE,'[11]Sektorski plasman'!F114,"")</f>
        <v/>
      </c>
      <c r="F118" s="317" t="str">
        <f>IF(ISNUMBER('[11]Sektorski plasman'!D114)=TRUE,'[11]Sektorski plasman'!D114,"")</f>
        <v/>
      </c>
      <c r="G118" s="318" t="str">
        <f>IF(ISNUMBER('[11]Sektorski plasman'!G114)=TRUE,'[11]Sektorski plasman'!G114,"")</f>
        <v/>
      </c>
      <c r="H118" s="319" t="str">
        <f>IF(ISNUMBER('[11]Sektorski plasman'!H114)=TRUE,'[11]Sektorski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IF(ISTEXT('[11]Sektorski plasman'!B115)=TRUE,'[11]Sektorski plasman'!B115,"")</f>
        <v/>
      </c>
      <c r="C119" s="314" t="str">
        <f>IF(ISTEXT('[11]Sektorski plasman'!C115)=TRUE,'[11]Sektorski plasman'!C115,"")</f>
        <v/>
      </c>
      <c r="D119" s="315" t="str">
        <f>IF(ISNUMBER('[11]Sektorski plasman'!E115)=TRUE,'[11]Sektorski plasman'!E115,"")</f>
        <v/>
      </c>
      <c r="E119" s="316" t="str">
        <f>IF(ISTEXT('[11]Sektorski plasman'!F115)=TRUE,'[11]Sektorski plasman'!F115,"")</f>
        <v/>
      </c>
      <c r="F119" s="317" t="str">
        <f>IF(ISNUMBER('[11]Sektorski plasman'!D115)=TRUE,'[11]Sektorski plasman'!D115,"")</f>
        <v/>
      </c>
      <c r="G119" s="318" t="str">
        <f>IF(ISNUMBER('[11]Sektorski plasman'!G115)=TRUE,'[11]Sektorski plasman'!G115,"")</f>
        <v/>
      </c>
      <c r="H119" s="319" t="str">
        <f>IF(ISNUMBER('[11]Sektorski plasman'!H115)=TRUE,'[11]Sektorski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IF(ISTEXT('[11]Sektorski plasman'!B116)=TRUE,'[11]Sektorski plasman'!B116,"")</f>
        <v/>
      </c>
      <c r="C120" s="314" t="str">
        <f>IF(ISTEXT('[11]Sektorski plasman'!C116)=TRUE,'[11]Sektorski plasman'!C116,"")</f>
        <v/>
      </c>
      <c r="D120" s="315" t="str">
        <f>IF(ISNUMBER('[11]Sektorski plasman'!E116)=TRUE,'[11]Sektorski plasman'!E116,"")</f>
        <v/>
      </c>
      <c r="E120" s="316" t="str">
        <f>IF(ISTEXT('[11]Sektorski plasman'!F116)=TRUE,'[11]Sektorski plasman'!F116,"")</f>
        <v/>
      </c>
      <c r="F120" s="317" t="str">
        <f>IF(ISNUMBER('[11]Sektorski plasman'!D116)=TRUE,'[11]Sektorski plasman'!D116,"")</f>
        <v/>
      </c>
      <c r="G120" s="318" t="str">
        <f>IF(ISNUMBER('[11]Sektorski plasman'!G116)=TRUE,'[11]Sektorski plasman'!G116,"")</f>
        <v/>
      </c>
      <c r="H120" s="319" t="str">
        <f>IF(ISNUMBER('[11]Sektorski plasman'!H116)=TRUE,'[11]Sektorski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IF(ISTEXT('[11]Sektorski plasman'!B117)=TRUE,'[11]Sektorski plasman'!B117,"")</f>
        <v/>
      </c>
      <c r="C121" s="314" t="str">
        <f>IF(ISTEXT('[11]Sektorski plasman'!C117)=TRUE,'[11]Sektorski plasman'!C117,"")</f>
        <v/>
      </c>
      <c r="D121" s="315" t="str">
        <f>IF(ISNUMBER('[11]Sektorski plasman'!E117)=TRUE,'[11]Sektorski plasman'!E117,"")</f>
        <v/>
      </c>
      <c r="E121" s="316" t="str">
        <f>IF(ISTEXT('[11]Sektorski plasman'!F117)=TRUE,'[11]Sektorski plasman'!F117,"")</f>
        <v/>
      </c>
      <c r="F121" s="317" t="str">
        <f>IF(ISNUMBER('[11]Sektorski plasman'!D117)=TRUE,'[11]Sektorski plasman'!D117,"")</f>
        <v/>
      </c>
      <c r="G121" s="318" t="str">
        <f>IF(ISNUMBER('[11]Sektorski plasman'!G117)=TRUE,'[11]Sektorski plasman'!G117,"")</f>
        <v/>
      </c>
      <c r="H121" s="319" t="str">
        <f>IF(ISNUMBER('[11]Sektorski plasman'!H117)=TRUE,'[11]Sektorski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IF(ISTEXT('[11]Sektorski plasman'!B118)=TRUE,'[11]Sektorski plasman'!B118,"")</f>
        <v/>
      </c>
      <c r="C122" s="314" t="str">
        <f>IF(ISTEXT('[11]Sektorski plasman'!C118)=TRUE,'[11]Sektorski plasman'!C118,"")</f>
        <v/>
      </c>
      <c r="D122" s="315" t="str">
        <f>IF(ISNUMBER('[11]Sektorski plasman'!E118)=TRUE,'[11]Sektorski plasman'!E118,"")</f>
        <v/>
      </c>
      <c r="E122" s="316" t="str">
        <f>IF(ISTEXT('[11]Sektorski plasman'!F118)=TRUE,'[11]Sektorski plasman'!F118,"")</f>
        <v/>
      </c>
      <c r="F122" s="317" t="str">
        <f>IF(ISNUMBER('[11]Sektorski plasman'!D118)=TRUE,'[11]Sektorski plasman'!D118,"")</f>
        <v/>
      </c>
      <c r="G122" s="318" t="str">
        <f>IF(ISNUMBER('[11]Sektorski plasman'!G118)=TRUE,'[11]Sektorski plasman'!G118,"")</f>
        <v/>
      </c>
      <c r="H122" s="319" t="str">
        <f>IF(ISNUMBER('[11]Sektorski plasman'!H118)=TRUE,'[11]Sektorski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IF(ISTEXT('[11]Sektorski plasman'!B119)=TRUE,'[11]Sektorski plasman'!B119,"")</f>
        <v/>
      </c>
      <c r="C123" s="314" t="str">
        <f>IF(ISTEXT('[11]Sektorski plasman'!C119)=TRUE,'[11]Sektorski plasman'!C119,"")</f>
        <v/>
      </c>
      <c r="D123" s="315" t="str">
        <f>IF(ISNUMBER('[11]Sektorski plasman'!E119)=TRUE,'[11]Sektorski plasman'!E119,"")</f>
        <v/>
      </c>
      <c r="E123" s="316" t="str">
        <f>IF(ISTEXT('[11]Sektorski plasman'!F119)=TRUE,'[11]Sektorski plasman'!F119,"")</f>
        <v/>
      </c>
      <c r="F123" s="317" t="str">
        <f>IF(ISNUMBER('[11]Sektorski plasman'!D119)=TRUE,'[11]Sektorski plasman'!D119,"")</f>
        <v/>
      </c>
      <c r="G123" s="318" t="str">
        <f>IF(ISNUMBER('[11]Sektorski plasman'!G119)=TRUE,'[11]Sektorski plasman'!G119,"")</f>
        <v/>
      </c>
      <c r="H123" s="319" t="str">
        <f>IF(ISNUMBER('[11]Sektorski plasman'!H119)=TRUE,'[11]Sektorski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IF(ISTEXT('[11]Sektorski plasman'!B120)=TRUE,'[11]Sektorski plasman'!B120,"")</f>
        <v/>
      </c>
      <c r="C124" s="314" t="str">
        <f>IF(ISTEXT('[11]Sektorski plasman'!C120)=TRUE,'[11]Sektorski plasman'!C120,"")</f>
        <v/>
      </c>
      <c r="D124" s="315" t="str">
        <f>IF(ISNUMBER('[11]Sektorski plasman'!E120)=TRUE,'[11]Sektorski plasman'!E120,"")</f>
        <v/>
      </c>
      <c r="E124" s="316" t="str">
        <f>IF(ISTEXT('[11]Sektorski plasman'!F120)=TRUE,'[11]Sektorski plasman'!F120,"")</f>
        <v/>
      </c>
      <c r="F124" s="317" t="str">
        <f>IF(ISNUMBER('[11]Sektorski plasman'!D120)=TRUE,'[11]Sektorski plasman'!D120,"")</f>
        <v/>
      </c>
      <c r="G124" s="318" t="str">
        <f>IF(ISNUMBER('[11]Sektorski plasman'!G120)=TRUE,'[11]Sektorski plasman'!G120,"")</f>
        <v/>
      </c>
      <c r="H124" s="319" t="str">
        <f>IF(ISNUMBER('[11]Sektorski plasman'!H120)=TRUE,'[11]Sektorski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IF(ISTEXT('[11]Sektorski plasman'!B121)=TRUE,'[11]Sektorski plasman'!B121,"")</f>
        <v/>
      </c>
      <c r="C125" s="314" t="str">
        <f>IF(ISTEXT('[11]Sektorski plasman'!C121)=TRUE,'[11]Sektorski plasman'!C121,"")</f>
        <v/>
      </c>
      <c r="D125" s="315" t="str">
        <f>IF(ISNUMBER('[11]Sektorski plasman'!E121)=TRUE,'[11]Sektorski plasman'!E121,"")</f>
        <v/>
      </c>
      <c r="E125" s="316" t="str">
        <f>IF(ISTEXT('[11]Sektorski plasman'!F121)=TRUE,'[11]Sektorski plasman'!F121,"")</f>
        <v/>
      </c>
      <c r="F125" s="317" t="str">
        <f>IF(ISNUMBER('[11]Sektorski plasman'!D121)=TRUE,'[11]Sektorski plasman'!D121,"")</f>
        <v/>
      </c>
      <c r="G125" s="318" t="str">
        <f>IF(ISNUMBER('[11]Sektorski plasman'!G121)=TRUE,'[11]Sektorski plasman'!G121,"")</f>
        <v/>
      </c>
      <c r="H125" s="319" t="str">
        <f>IF(ISNUMBER('[11]Sektorski plasman'!H121)=TRUE,'[11]Sektorski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IF(ISTEXT('[11]Sektorski plasman'!B122)=TRUE,'[11]Sektorski plasman'!B122,"")</f>
        <v/>
      </c>
      <c r="C126" s="314" t="str">
        <f>IF(ISTEXT('[11]Sektorski plasman'!C122)=TRUE,'[11]Sektorski plasman'!C122,"")</f>
        <v/>
      </c>
      <c r="D126" s="315" t="str">
        <f>IF(ISNUMBER('[11]Sektorski plasman'!E122)=TRUE,'[11]Sektorski plasman'!E122,"")</f>
        <v/>
      </c>
      <c r="E126" s="316" t="str">
        <f>IF(ISTEXT('[11]Sektorski plasman'!F122)=TRUE,'[11]Sektorski plasman'!F122,"")</f>
        <v/>
      </c>
      <c r="F126" s="317" t="str">
        <f>IF(ISNUMBER('[11]Sektorski plasman'!D122)=TRUE,'[11]Sektorski plasman'!D122,"")</f>
        <v/>
      </c>
      <c r="G126" s="318" t="str">
        <f>IF(ISNUMBER('[11]Sektorski plasman'!G122)=TRUE,'[11]Sektorski plasman'!G122,"")</f>
        <v/>
      </c>
      <c r="H126" s="319" t="str">
        <f>IF(ISNUMBER('[11]Sektorski plasman'!H122)=TRUE,'[11]Sektorski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IF(ISTEXT('[11]Sektorski plasman'!B123)=TRUE,'[11]Sektorski plasman'!B123,"")</f>
        <v/>
      </c>
      <c r="C127" s="314" t="str">
        <f>IF(ISTEXT('[11]Sektorski plasman'!C123)=TRUE,'[11]Sektorski plasman'!C123,"")</f>
        <v/>
      </c>
      <c r="D127" s="315" t="str">
        <f>IF(ISNUMBER('[11]Sektorski plasman'!E123)=TRUE,'[11]Sektorski plasman'!E123,"")</f>
        <v/>
      </c>
      <c r="E127" s="316" t="str">
        <f>IF(ISTEXT('[11]Sektorski plasman'!F123)=TRUE,'[11]Sektorski plasman'!F123,"")</f>
        <v/>
      </c>
      <c r="F127" s="317" t="str">
        <f>IF(ISNUMBER('[11]Sektorski plasman'!D123)=TRUE,'[11]Sektorski plasman'!D123,"")</f>
        <v/>
      </c>
      <c r="G127" s="318" t="str">
        <f>IF(ISNUMBER('[11]Sektorski plasman'!G123)=TRUE,'[11]Sektorski plasman'!G123,"")</f>
        <v/>
      </c>
      <c r="H127" s="319" t="str">
        <f>IF(ISNUMBER('[11]Sektorski plasman'!H123)=TRUE,'[11]Sektorski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IF(ISTEXT('[11]Sektorski plasman'!B124)=TRUE,'[11]Sektorski plasman'!B124,"")</f>
        <v/>
      </c>
      <c r="C128" s="314" t="str">
        <f>IF(ISTEXT('[11]Sektorski plasman'!C124)=TRUE,'[11]Sektorski plasman'!C124,"")</f>
        <v/>
      </c>
      <c r="D128" s="315" t="str">
        <f>IF(ISNUMBER('[11]Sektorski plasman'!E124)=TRUE,'[11]Sektorski plasman'!E124,"")</f>
        <v/>
      </c>
      <c r="E128" s="316" t="str">
        <f>IF(ISTEXT('[11]Sektorski plasman'!F124)=TRUE,'[11]Sektorski plasman'!F124,"")</f>
        <v/>
      </c>
      <c r="F128" s="317" t="str">
        <f>IF(ISNUMBER('[11]Sektorski plasman'!D124)=TRUE,'[11]Sektorski plasman'!D124,"")</f>
        <v/>
      </c>
      <c r="G128" s="318" t="str">
        <f>IF(ISNUMBER('[11]Sektorski plasman'!G124)=TRUE,'[11]Sektorski plasman'!G124,"")</f>
        <v/>
      </c>
      <c r="H128" s="319" t="str">
        <f>IF(ISNUMBER('[11]Sektorski plasman'!H124)=TRUE,'[11]Sektorski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IF(ISTEXT('[11]Sektorski plasman'!B125)=TRUE,'[11]Sektorski plasman'!B125,"")</f>
        <v/>
      </c>
      <c r="C129" s="314" t="str">
        <f>IF(ISTEXT('[11]Sektorski plasman'!C125)=TRUE,'[11]Sektorski plasman'!C125,"")</f>
        <v/>
      </c>
      <c r="D129" s="315" t="str">
        <f>IF(ISNUMBER('[11]Sektorski plasman'!E125)=TRUE,'[11]Sektorski plasman'!E125,"")</f>
        <v/>
      </c>
      <c r="E129" s="316" t="str">
        <f>IF(ISTEXT('[11]Sektorski plasman'!F125)=TRUE,'[11]Sektorski plasman'!F125,"")</f>
        <v/>
      </c>
      <c r="F129" s="317" t="str">
        <f>IF(ISNUMBER('[11]Sektorski plasman'!D125)=TRUE,'[11]Sektorski plasman'!D125,"")</f>
        <v/>
      </c>
      <c r="G129" s="318" t="str">
        <f>IF(ISNUMBER('[11]Sektorski plasman'!G125)=TRUE,'[11]Sektorski plasman'!G125,"")</f>
        <v/>
      </c>
      <c r="H129" s="319" t="str">
        <f>IF(ISNUMBER('[11]Sektorski plasman'!H125)=TRUE,'[11]Sektorski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IF(ISTEXT('[11]Sektorski plasman'!B126)=TRUE,'[11]Sektorski plasman'!B126,"")</f>
        <v/>
      </c>
      <c r="C130" s="314" t="str">
        <f>IF(ISTEXT('[11]Sektorski plasman'!C126)=TRUE,'[11]Sektorski plasman'!C126,"")</f>
        <v/>
      </c>
      <c r="D130" s="315" t="str">
        <f>IF(ISNUMBER('[11]Sektorski plasman'!E126)=TRUE,'[11]Sektorski plasman'!E126,"")</f>
        <v/>
      </c>
      <c r="E130" s="316" t="str">
        <f>IF(ISTEXT('[11]Sektorski plasman'!F126)=TRUE,'[11]Sektorski plasman'!F126,"")</f>
        <v/>
      </c>
      <c r="F130" s="317" t="str">
        <f>IF(ISNUMBER('[11]Sektorski plasman'!D126)=TRUE,'[11]Sektorski plasman'!D126,"")</f>
        <v/>
      </c>
      <c r="G130" s="318" t="str">
        <f>IF(ISNUMBER('[11]Sektorski plasman'!G126)=TRUE,'[11]Sektorski plasman'!G126,"")</f>
        <v/>
      </c>
      <c r="H130" s="319" t="str">
        <f>IF(ISNUMBER('[11]Sektorski plasman'!H126)=TRUE,'[11]Sektorski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IF(ISTEXT('[11]Sektorski plasman'!B127)=TRUE,'[11]Sektorski plasman'!B127,"")</f>
        <v/>
      </c>
      <c r="C131" s="314" t="str">
        <f>IF(ISTEXT('[11]Sektorski plasman'!C127)=TRUE,'[11]Sektorski plasman'!C127,"")</f>
        <v/>
      </c>
      <c r="D131" s="315" t="str">
        <f>IF(ISNUMBER('[11]Sektorski plasman'!E127)=TRUE,'[11]Sektorski plasman'!E127,"")</f>
        <v/>
      </c>
      <c r="E131" s="316" t="str">
        <f>IF(ISTEXT('[11]Sektorski plasman'!F127)=TRUE,'[11]Sektorski plasman'!F127,"")</f>
        <v/>
      </c>
      <c r="F131" s="317" t="str">
        <f>IF(ISNUMBER('[11]Sektorski plasman'!D127)=TRUE,'[11]Sektorski plasman'!D127,"")</f>
        <v/>
      </c>
      <c r="G131" s="318" t="str">
        <f>IF(ISNUMBER('[11]Sektorski plasman'!G127)=TRUE,'[11]Sektorski plasman'!G127,"")</f>
        <v/>
      </c>
      <c r="H131" s="319" t="str">
        <f>IF(ISNUMBER('[11]Sektorski plasman'!H127)=TRUE,'[11]Sektorski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IF(ISTEXT('[11]Sektorski plasman'!B128)=TRUE,'[11]Sektorski plasman'!B128,"")</f>
        <v/>
      </c>
      <c r="C132" s="314" t="str">
        <f>IF(ISTEXT('[11]Sektorski plasman'!C128)=TRUE,'[11]Sektorski plasman'!C128,"")</f>
        <v/>
      </c>
      <c r="D132" s="315" t="str">
        <f>IF(ISNUMBER('[11]Sektorski plasman'!E128)=TRUE,'[11]Sektorski plasman'!E128,"")</f>
        <v/>
      </c>
      <c r="E132" s="316" t="str">
        <f>IF(ISTEXT('[11]Sektorski plasman'!F128)=TRUE,'[11]Sektorski plasman'!F128,"")</f>
        <v/>
      </c>
      <c r="F132" s="317" t="str">
        <f>IF(ISNUMBER('[11]Sektorski plasman'!D128)=TRUE,'[11]Sektorski plasman'!D128,"")</f>
        <v/>
      </c>
      <c r="G132" s="318" t="str">
        <f>IF(ISNUMBER('[11]Sektorski plasman'!G128)=TRUE,'[11]Sektorski plasman'!G128,"")</f>
        <v/>
      </c>
      <c r="H132" s="319" t="str">
        <f>IF(ISNUMBER('[11]Sektorski plasman'!H128)=TRUE,'[11]Sektorski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IF(ISTEXT('[11]Sektorski plasman'!B129)=TRUE,'[11]Sektorski plasman'!B129,"")</f>
        <v/>
      </c>
      <c r="C133" s="314" t="str">
        <f>IF(ISTEXT('[11]Sektorski plasman'!C129)=TRUE,'[11]Sektorski plasman'!C129,"")</f>
        <v/>
      </c>
      <c r="D133" s="315" t="str">
        <f>IF(ISNUMBER('[11]Sektorski plasman'!E129)=TRUE,'[11]Sektorski plasman'!E129,"")</f>
        <v/>
      </c>
      <c r="E133" s="316" t="str">
        <f>IF(ISTEXT('[11]Sektorski plasman'!F129)=TRUE,'[11]Sektorski plasman'!F129,"")</f>
        <v/>
      </c>
      <c r="F133" s="317" t="str">
        <f>IF(ISNUMBER('[11]Sektorski plasman'!D129)=TRUE,'[11]Sektorski plasman'!D129,"")</f>
        <v/>
      </c>
      <c r="G133" s="318" t="str">
        <f>IF(ISNUMBER('[11]Sektorski plasman'!G129)=TRUE,'[11]Sektorski plasman'!G129,"")</f>
        <v/>
      </c>
      <c r="H133" s="319" t="str">
        <f>IF(ISNUMBER('[11]Sektorski plasman'!H129)=TRUE,'[11]Sektorski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IF(ISTEXT('[11]Sektorski plasman'!B130)=TRUE,'[11]Sektorski plasman'!B130,"")</f>
        <v/>
      </c>
      <c r="C134" s="314" t="str">
        <f>IF(ISTEXT('[11]Sektorski plasman'!C130)=TRUE,'[11]Sektorski plasman'!C130,"")</f>
        <v/>
      </c>
      <c r="D134" s="315" t="str">
        <f>IF(ISNUMBER('[11]Sektorski plasman'!E130)=TRUE,'[11]Sektorski plasman'!E130,"")</f>
        <v/>
      </c>
      <c r="E134" s="316" t="str">
        <f>IF(ISTEXT('[11]Sektorski plasman'!F130)=TRUE,'[11]Sektorski plasman'!F130,"")</f>
        <v/>
      </c>
      <c r="F134" s="317" t="str">
        <f>IF(ISNUMBER('[11]Sektorski plasman'!D130)=TRUE,'[11]Sektorski plasman'!D130,"")</f>
        <v/>
      </c>
      <c r="G134" s="318" t="str">
        <f>IF(ISNUMBER('[11]Sektorski plasman'!G130)=TRUE,'[11]Sektorski plasman'!G130,"")</f>
        <v/>
      </c>
      <c r="H134" s="319" t="str">
        <f>IF(ISNUMBER('[11]Sektorski plasman'!H130)=TRUE,'[11]Sektorski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IF(ISTEXT('[11]Sektorski plasman'!B131)=TRUE,'[11]Sektorski plasman'!B131,"")</f>
        <v/>
      </c>
      <c r="C135" s="314" t="str">
        <f>IF(ISTEXT('[11]Sektorski plasman'!C131)=TRUE,'[11]Sektorski plasman'!C131,"")</f>
        <v/>
      </c>
      <c r="D135" s="315" t="str">
        <f>IF(ISNUMBER('[11]Sektorski plasman'!E131)=TRUE,'[11]Sektorski plasman'!E131,"")</f>
        <v/>
      </c>
      <c r="E135" s="316" t="str">
        <f>IF(ISTEXT('[11]Sektorski plasman'!F131)=TRUE,'[11]Sektorski plasman'!F131,"")</f>
        <v/>
      </c>
      <c r="F135" s="317" t="str">
        <f>IF(ISNUMBER('[11]Sektorski plasman'!D131)=TRUE,'[11]Sektorski plasman'!D131,"")</f>
        <v/>
      </c>
      <c r="G135" s="318" t="str">
        <f>IF(ISNUMBER('[11]Sektorski plasman'!G131)=TRUE,'[11]Sektorski plasman'!G131,"")</f>
        <v/>
      </c>
      <c r="H135" s="319" t="str">
        <f>IF(ISNUMBER('[11]Sektorski plasman'!H131)=TRUE,'[11]Sektorski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IF(ISTEXT('[11]Sektorski plasman'!B132)=TRUE,'[11]Sektorski plasman'!B132,"")</f>
        <v/>
      </c>
      <c r="C136" s="314" t="str">
        <f>IF(ISTEXT('[11]Sektorski plasman'!C132)=TRUE,'[11]Sektorski plasman'!C132,"")</f>
        <v/>
      </c>
      <c r="D136" s="315" t="str">
        <f>IF(ISNUMBER('[11]Sektorski plasman'!E132)=TRUE,'[11]Sektorski plasman'!E132,"")</f>
        <v/>
      </c>
      <c r="E136" s="316" t="str">
        <f>IF(ISTEXT('[11]Sektorski plasman'!F132)=TRUE,'[11]Sektorski plasman'!F132,"")</f>
        <v/>
      </c>
      <c r="F136" s="317" t="str">
        <f>IF(ISNUMBER('[11]Sektorski plasman'!D132)=TRUE,'[11]Sektorski plasman'!D132,"")</f>
        <v/>
      </c>
      <c r="G136" s="318" t="str">
        <f>IF(ISNUMBER('[11]Sektorski plasman'!G132)=TRUE,'[11]Sektorski plasman'!G132,"")</f>
        <v/>
      </c>
      <c r="H136" s="319" t="str">
        <f>IF(ISNUMBER('[11]Sektorski plasman'!H132)=TRUE,'[11]Sektorski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IF(ISTEXT('[11]Sektorski plasman'!B133)=TRUE,'[11]Sektorski plasman'!B133,"")</f>
        <v/>
      </c>
      <c r="C137" s="314" t="str">
        <f>IF(ISTEXT('[11]Sektorski plasman'!C133)=TRUE,'[11]Sektorski plasman'!C133,"")</f>
        <v/>
      </c>
      <c r="D137" s="315" t="str">
        <f>IF(ISNUMBER('[11]Sektorski plasman'!E133)=TRUE,'[11]Sektorski plasman'!E133,"")</f>
        <v/>
      </c>
      <c r="E137" s="316" t="str">
        <f>IF(ISTEXT('[11]Sektorski plasman'!F133)=TRUE,'[11]Sektorski plasman'!F133,"")</f>
        <v/>
      </c>
      <c r="F137" s="317" t="str">
        <f>IF(ISNUMBER('[11]Sektorski plasman'!D133)=TRUE,'[11]Sektorski plasman'!D133,"")</f>
        <v/>
      </c>
      <c r="G137" s="318" t="str">
        <f>IF(ISNUMBER('[11]Sektorski plasman'!G133)=TRUE,'[11]Sektorski plasman'!G133,"")</f>
        <v/>
      </c>
      <c r="H137" s="319" t="str">
        <f>IF(ISNUMBER('[11]Sektorski plasman'!H133)=TRUE,'[11]Sektorski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IF(ISTEXT('[11]Sektorski plasman'!B134)=TRUE,'[11]Sektorski plasman'!B134,"")</f>
        <v/>
      </c>
      <c r="C138" s="314" t="str">
        <f>IF(ISTEXT('[11]Sektorski plasman'!C134)=TRUE,'[11]Sektorski plasman'!C134,"")</f>
        <v/>
      </c>
      <c r="D138" s="315" t="str">
        <f>IF(ISNUMBER('[11]Sektorski plasman'!E134)=TRUE,'[11]Sektorski plasman'!E134,"")</f>
        <v/>
      </c>
      <c r="E138" s="316" t="str">
        <f>IF(ISTEXT('[11]Sektorski plasman'!F134)=TRUE,'[11]Sektorski plasman'!F134,"")</f>
        <v/>
      </c>
      <c r="F138" s="317" t="str">
        <f>IF(ISNUMBER('[11]Sektorski plasman'!D134)=TRUE,'[11]Sektorski plasman'!D134,"")</f>
        <v/>
      </c>
      <c r="G138" s="318" t="str">
        <f>IF(ISNUMBER('[11]Sektorski plasman'!G134)=TRUE,'[11]Sektorski plasman'!G134,"")</f>
        <v/>
      </c>
      <c r="H138" s="319" t="str">
        <f>IF(ISNUMBER('[11]Sektorski plasman'!H134)=TRUE,'[11]Sektorski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IF(ISTEXT('[11]Sektorski plasman'!B135)=TRUE,'[11]Sektorski plasman'!B135,"")</f>
        <v/>
      </c>
      <c r="C139" s="314" t="str">
        <f>IF(ISTEXT('[11]Sektorski plasman'!C135)=TRUE,'[11]Sektorski plasman'!C135,"")</f>
        <v/>
      </c>
      <c r="D139" s="315" t="str">
        <f>IF(ISNUMBER('[11]Sektorski plasman'!E135)=TRUE,'[11]Sektorski plasman'!E135,"")</f>
        <v/>
      </c>
      <c r="E139" s="316" t="str">
        <f>IF(ISTEXT('[11]Sektorski plasman'!F135)=TRUE,'[11]Sektorski plasman'!F135,"")</f>
        <v/>
      </c>
      <c r="F139" s="317" t="str">
        <f>IF(ISNUMBER('[11]Sektorski plasman'!D135)=TRUE,'[11]Sektorski plasman'!D135,"")</f>
        <v/>
      </c>
      <c r="G139" s="318" t="str">
        <f>IF(ISNUMBER('[11]Sektorski plasman'!G135)=TRUE,'[11]Sektorski plasman'!G135,"")</f>
        <v/>
      </c>
      <c r="H139" s="319" t="str">
        <f>IF(ISNUMBER('[11]Sektorski plasman'!H135)=TRUE,'[11]Sektorski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IF(ISTEXT('[11]Sektorski plasman'!B136)=TRUE,'[11]Sektorski plasman'!B136,"")</f>
        <v/>
      </c>
      <c r="C140" s="314" t="str">
        <f>IF(ISTEXT('[11]Sektorski plasman'!C136)=TRUE,'[11]Sektorski plasman'!C136,"")</f>
        <v/>
      </c>
      <c r="D140" s="315" t="str">
        <f>IF(ISNUMBER('[11]Sektorski plasman'!E136)=TRUE,'[11]Sektorski plasman'!E136,"")</f>
        <v/>
      </c>
      <c r="E140" s="316" t="str">
        <f>IF(ISTEXT('[11]Sektorski plasman'!F136)=TRUE,'[11]Sektorski plasman'!F136,"")</f>
        <v/>
      </c>
      <c r="F140" s="317" t="str">
        <f>IF(ISNUMBER('[11]Sektorski plasman'!D136)=TRUE,'[11]Sektorski plasman'!D136,"")</f>
        <v/>
      </c>
      <c r="G140" s="318" t="str">
        <f>IF(ISNUMBER('[11]Sektorski plasman'!G136)=TRUE,'[11]Sektorski plasman'!G136,"")</f>
        <v/>
      </c>
      <c r="H140" s="319" t="str">
        <f>IF(ISNUMBER('[11]Sektorski plasman'!H136)=TRUE,'[11]Sektorski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IF(ISTEXT('[11]Sektorski plasman'!B137)=TRUE,'[11]Sektorski plasman'!B137,"")</f>
        <v/>
      </c>
      <c r="C141" s="314" t="str">
        <f>IF(ISTEXT('[11]Sektorski plasman'!C137)=TRUE,'[11]Sektorski plasman'!C137,"")</f>
        <v/>
      </c>
      <c r="D141" s="315" t="str">
        <f>IF(ISNUMBER('[11]Sektorski plasman'!E137)=TRUE,'[11]Sektorski plasman'!E137,"")</f>
        <v/>
      </c>
      <c r="E141" s="316" t="str">
        <f>IF(ISTEXT('[11]Sektorski plasman'!F137)=TRUE,'[11]Sektorski plasman'!F137,"")</f>
        <v/>
      </c>
      <c r="F141" s="317" t="str">
        <f>IF(ISNUMBER('[11]Sektorski plasman'!D137)=TRUE,'[11]Sektorski plasman'!D137,"")</f>
        <v/>
      </c>
      <c r="G141" s="318" t="str">
        <f>IF(ISNUMBER('[11]Sektorski plasman'!G137)=TRUE,'[11]Sektorski plasman'!G137,"")</f>
        <v/>
      </c>
      <c r="H141" s="319" t="str">
        <f>IF(ISNUMBER('[11]Sektorski plasman'!H137)=TRUE,'[11]Sektorski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IF(ISTEXT('[11]Sektorski plasman'!B138)=TRUE,'[11]Sektorski plasman'!B138,"")</f>
        <v/>
      </c>
      <c r="C142" s="314" t="str">
        <f>IF(ISTEXT('[11]Sektorski plasman'!C138)=TRUE,'[11]Sektorski plasman'!C138,"")</f>
        <v/>
      </c>
      <c r="D142" s="315" t="str">
        <f>IF(ISNUMBER('[11]Sektorski plasman'!E138)=TRUE,'[11]Sektorski plasman'!E138,"")</f>
        <v/>
      </c>
      <c r="E142" s="316" t="str">
        <f>IF(ISTEXT('[11]Sektorski plasman'!F138)=TRUE,'[11]Sektorski plasman'!F138,"")</f>
        <v/>
      </c>
      <c r="F142" s="317" t="str">
        <f>IF(ISNUMBER('[11]Sektorski plasman'!D138)=TRUE,'[11]Sektorski plasman'!D138,"")</f>
        <v/>
      </c>
      <c r="G142" s="318" t="str">
        <f>IF(ISNUMBER('[11]Sektorski plasman'!G138)=TRUE,'[11]Sektorski plasman'!G138,"")</f>
        <v/>
      </c>
      <c r="H142" s="319" t="str">
        <f>IF(ISNUMBER('[11]Sektorski plasman'!H138)=TRUE,'[11]Sektorski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IF(ISTEXT('[11]Sektorski plasman'!B139)=TRUE,'[11]Sektorski plasman'!B139,"")</f>
        <v/>
      </c>
      <c r="C143" s="314" t="str">
        <f>IF(ISTEXT('[11]Sektorski plasman'!C139)=TRUE,'[11]Sektorski plasman'!C139,"")</f>
        <v/>
      </c>
      <c r="D143" s="315" t="str">
        <f>IF(ISNUMBER('[11]Sektorski plasman'!E139)=TRUE,'[11]Sektorski plasman'!E139,"")</f>
        <v/>
      </c>
      <c r="E143" s="316" t="str">
        <f>IF(ISTEXT('[11]Sektorski plasman'!F139)=TRUE,'[11]Sektorski plasman'!F139,"")</f>
        <v/>
      </c>
      <c r="F143" s="317" t="str">
        <f>IF(ISNUMBER('[11]Sektorski plasman'!D139)=TRUE,'[11]Sektorski plasman'!D139,"")</f>
        <v/>
      </c>
      <c r="G143" s="318" t="str">
        <f>IF(ISNUMBER('[11]Sektorski plasman'!G139)=TRUE,'[11]Sektorski plasman'!G139,"")</f>
        <v/>
      </c>
      <c r="H143" s="319" t="str">
        <f>IF(ISNUMBER('[11]Sektorski plasman'!H139)=TRUE,'[11]Sektorski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IF(ISTEXT('[11]Sektorski plasman'!B140)=TRUE,'[11]Sektorski plasman'!B140,"")</f>
        <v/>
      </c>
      <c r="C144" s="314" t="str">
        <f>IF(ISTEXT('[11]Sektorski plasman'!C140)=TRUE,'[11]Sektorski plasman'!C140,"")</f>
        <v/>
      </c>
      <c r="D144" s="315" t="str">
        <f>IF(ISNUMBER('[11]Sektorski plasman'!E140)=TRUE,'[11]Sektorski plasman'!E140,"")</f>
        <v/>
      </c>
      <c r="E144" s="316" t="str">
        <f>IF(ISTEXT('[11]Sektorski plasman'!F140)=TRUE,'[11]Sektorski plasman'!F140,"")</f>
        <v/>
      </c>
      <c r="F144" s="317" t="str">
        <f>IF(ISNUMBER('[11]Sektorski plasman'!D140)=TRUE,'[11]Sektorski plasman'!D140,"")</f>
        <v/>
      </c>
      <c r="G144" s="318" t="str">
        <f>IF(ISNUMBER('[11]Sektorski plasman'!G140)=TRUE,'[11]Sektorski plasman'!G140,"")</f>
        <v/>
      </c>
      <c r="H144" s="319" t="str">
        <f>IF(ISNUMBER('[11]Sektorski plasman'!H140)=TRUE,'[11]Sektorski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IF(ISTEXT('[11]Sektorski plasman'!B141)=TRUE,'[11]Sektorski plasman'!B141,"")</f>
        <v/>
      </c>
      <c r="C145" s="314" t="str">
        <f>IF(ISTEXT('[11]Sektorski plasman'!C141)=TRUE,'[11]Sektorski plasman'!C141,"")</f>
        <v/>
      </c>
      <c r="D145" s="315" t="str">
        <f>IF(ISNUMBER('[11]Sektorski plasman'!E141)=TRUE,'[11]Sektorski plasman'!E141,"")</f>
        <v/>
      </c>
      <c r="E145" s="316" t="str">
        <f>IF(ISTEXT('[11]Sektorski plasman'!F141)=TRUE,'[11]Sektorski plasman'!F141,"")</f>
        <v/>
      </c>
      <c r="F145" s="317" t="str">
        <f>IF(ISNUMBER('[11]Sektorski plasman'!D141)=TRUE,'[11]Sektorski plasman'!D141,"")</f>
        <v/>
      </c>
      <c r="G145" s="318" t="str">
        <f>IF(ISNUMBER('[11]Sektorski plasman'!G141)=TRUE,'[11]Sektorski plasman'!G141,"")</f>
        <v/>
      </c>
      <c r="H145" s="319" t="str">
        <f>IF(ISNUMBER('[11]Sektorski plasman'!H141)=TRUE,'[11]Sektorski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IF(ISTEXT('[11]Sektorski plasman'!B142)=TRUE,'[11]Sektorski plasman'!B142,"")</f>
        <v/>
      </c>
      <c r="C146" s="314" t="str">
        <f>IF(ISTEXT('[11]Sektorski plasman'!C142)=TRUE,'[11]Sektorski plasman'!C142,"")</f>
        <v/>
      </c>
      <c r="D146" s="315" t="str">
        <f>IF(ISNUMBER('[11]Sektorski plasman'!E142)=TRUE,'[11]Sektorski plasman'!E142,"")</f>
        <v/>
      </c>
      <c r="E146" s="316" t="str">
        <f>IF(ISTEXT('[11]Sektorski plasman'!F142)=TRUE,'[11]Sektorski plasman'!F142,"")</f>
        <v/>
      </c>
      <c r="F146" s="317" t="str">
        <f>IF(ISNUMBER('[11]Sektorski plasman'!D142)=TRUE,'[11]Sektorski plasman'!D142,"")</f>
        <v/>
      </c>
      <c r="G146" s="318" t="str">
        <f>IF(ISNUMBER('[11]Sektorski plasman'!G142)=TRUE,'[11]Sektorski plasman'!G142,"")</f>
        <v/>
      </c>
      <c r="H146" s="319" t="str">
        <f>IF(ISNUMBER('[11]Sektorski plasman'!H142)=TRUE,'[11]Sektorski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IF(ISTEXT('[11]Sektorski plasman'!B143)=TRUE,'[11]Sektorski plasman'!B143,"")</f>
        <v/>
      </c>
      <c r="C147" s="314" t="str">
        <f>IF(ISTEXT('[11]Sektorski plasman'!C143)=TRUE,'[11]Sektorski plasman'!C143,"")</f>
        <v/>
      </c>
      <c r="D147" s="315" t="str">
        <f>IF(ISNUMBER('[11]Sektorski plasman'!E143)=TRUE,'[11]Sektorski plasman'!E143,"")</f>
        <v/>
      </c>
      <c r="E147" s="316" t="str">
        <f>IF(ISTEXT('[11]Sektorski plasman'!F143)=TRUE,'[11]Sektorski plasman'!F143,"")</f>
        <v/>
      </c>
      <c r="F147" s="317" t="str">
        <f>IF(ISNUMBER('[11]Sektorski plasman'!D143)=TRUE,'[11]Sektorski plasman'!D143,"")</f>
        <v/>
      </c>
      <c r="G147" s="318" t="str">
        <f>IF(ISNUMBER('[11]Sektorski plasman'!G143)=TRUE,'[11]Sektorski plasman'!G143,"")</f>
        <v/>
      </c>
      <c r="H147" s="319" t="str">
        <f>IF(ISNUMBER('[11]Sektorski plasman'!H143)=TRUE,'[11]Sektorski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IF(ISTEXT('[11]Sektorski plasman'!B144)=TRUE,'[11]Sektorski plasman'!B144,"")</f>
        <v/>
      </c>
      <c r="C148" s="314" t="str">
        <f>IF(ISTEXT('[11]Sektorski plasman'!C144)=TRUE,'[11]Sektorski plasman'!C144,"")</f>
        <v/>
      </c>
      <c r="D148" s="315" t="str">
        <f>IF(ISNUMBER('[11]Sektorski plasman'!E144)=TRUE,'[11]Sektorski plasman'!E144,"")</f>
        <v/>
      </c>
      <c r="E148" s="316" t="str">
        <f>IF(ISTEXT('[11]Sektorski plasman'!F144)=TRUE,'[11]Sektorski plasman'!F144,"")</f>
        <v/>
      </c>
      <c r="F148" s="317" t="str">
        <f>IF(ISNUMBER('[11]Sektorski plasman'!D144)=TRUE,'[11]Sektorski plasman'!D144,"")</f>
        <v/>
      </c>
      <c r="G148" s="318" t="str">
        <f>IF(ISNUMBER('[11]Sektorski plasman'!G144)=TRUE,'[11]Sektorski plasman'!G144,"")</f>
        <v/>
      </c>
      <c r="H148" s="319" t="str">
        <f>IF(ISNUMBER('[11]Sektorski plasman'!H144)=TRUE,'[11]Sektorski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IF(ISTEXT('[11]Sektorski plasman'!B145)=TRUE,'[11]Sektorski plasman'!B145,"")</f>
        <v/>
      </c>
      <c r="C149" s="314" t="str">
        <f>IF(ISTEXT('[11]Sektorski plasman'!C145)=TRUE,'[11]Sektorski plasman'!C145,"")</f>
        <v/>
      </c>
      <c r="D149" s="315" t="str">
        <f>IF(ISNUMBER('[11]Sektorski plasman'!E145)=TRUE,'[11]Sektorski plasman'!E145,"")</f>
        <v/>
      </c>
      <c r="E149" s="316" t="str">
        <f>IF(ISTEXT('[11]Sektorski plasman'!F145)=TRUE,'[11]Sektorski plasman'!F145,"")</f>
        <v/>
      </c>
      <c r="F149" s="317" t="str">
        <f>IF(ISNUMBER('[11]Sektorski plasman'!D145)=TRUE,'[11]Sektorski plasman'!D145,"")</f>
        <v/>
      </c>
      <c r="G149" s="318" t="str">
        <f>IF(ISNUMBER('[11]Sektorski plasman'!G145)=TRUE,'[11]Sektorski plasman'!G145,"")</f>
        <v/>
      </c>
      <c r="H149" s="319" t="str">
        <f>IF(ISNUMBER('[11]Sektorski plasman'!H145)=TRUE,'[11]Sektorski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IF(ISTEXT('[11]Sektorski plasman'!B146)=TRUE,'[11]Sektorski plasman'!B146,"")</f>
        <v/>
      </c>
      <c r="C150" s="314" t="str">
        <f>IF(ISTEXT('[11]Sektorski plasman'!C146)=TRUE,'[11]Sektorski plasman'!C146,"")</f>
        <v/>
      </c>
      <c r="D150" s="315" t="str">
        <f>IF(ISNUMBER('[11]Sektorski plasman'!E146)=TRUE,'[11]Sektorski plasman'!E146,"")</f>
        <v/>
      </c>
      <c r="E150" s="316" t="str">
        <f>IF(ISTEXT('[11]Sektorski plasman'!F146)=TRUE,'[11]Sektorski plasman'!F146,"")</f>
        <v/>
      </c>
      <c r="F150" s="317" t="str">
        <f>IF(ISNUMBER('[11]Sektorski plasman'!D146)=TRUE,'[11]Sektorski plasman'!D146,"")</f>
        <v/>
      </c>
      <c r="G150" s="318" t="str">
        <f>IF(ISNUMBER('[11]Sektorski plasman'!G146)=TRUE,'[11]Sektorski plasman'!G146,"")</f>
        <v/>
      </c>
      <c r="H150" s="319" t="str">
        <f>IF(ISNUMBER('[11]Sektorski plasman'!H146)=TRUE,'[11]Sektorski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IF(ISTEXT('[11]Sektorski plasman'!B147)=TRUE,'[11]Sektorski plasman'!B147,"")</f>
        <v/>
      </c>
      <c r="C151" s="314" t="str">
        <f>IF(ISTEXT('[11]Sektorski plasman'!C147)=TRUE,'[11]Sektorski plasman'!C147,"")</f>
        <v/>
      </c>
      <c r="D151" s="315" t="str">
        <f>IF(ISNUMBER('[11]Sektorski plasman'!E147)=TRUE,'[11]Sektorski plasman'!E147,"")</f>
        <v/>
      </c>
      <c r="E151" s="316" t="str">
        <f>IF(ISTEXT('[11]Sektorski plasman'!F147)=TRUE,'[11]Sektorski plasman'!F147,"")</f>
        <v/>
      </c>
      <c r="F151" s="317" t="str">
        <f>IF(ISNUMBER('[11]Sektorski plasman'!D147)=TRUE,'[11]Sektorski plasman'!D147,"")</f>
        <v/>
      </c>
      <c r="G151" s="318" t="str">
        <f>IF(ISNUMBER('[11]Sektorski plasman'!G147)=TRUE,'[11]Sektorski plasman'!G147,"")</f>
        <v/>
      </c>
      <c r="H151" s="319" t="str">
        <f>IF(ISNUMBER('[11]Sektorski plasman'!H147)=TRUE,'[11]Sektorski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IF(ISTEXT('[11]Sektorski plasman'!B148)=TRUE,'[11]Sektorski plasman'!B148,"")</f>
        <v/>
      </c>
      <c r="C152" s="314" t="str">
        <f>IF(ISTEXT('[11]Sektorski plasman'!C148)=TRUE,'[11]Sektorski plasman'!C148,"")</f>
        <v/>
      </c>
      <c r="D152" s="315" t="str">
        <f>IF(ISNUMBER('[11]Sektorski plasman'!E148)=TRUE,'[11]Sektorski plasman'!E148,"")</f>
        <v/>
      </c>
      <c r="E152" s="316" t="str">
        <f>IF(ISTEXT('[11]Sektorski plasman'!F148)=TRUE,'[11]Sektorski plasman'!F148,"")</f>
        <v/>
      </c>
      <c r="F152" s="317" t="str">
        <f>IF(ISNUMBER('[11]Sektorski plasman'!D148)=TRUE,'[11]Sektorski plasman'!D148,"")</f>
        <v/>
      </c>
      <c r="G152" s="318" t="str">
        <f>IF(ISNUMBER('[11]Sektorski plasman'!G148)=TRUE,'[11]Sektorski plasman'!G148,"")</f>
        <v/>
      </c>
      <c r="H152" s="319" t="str">
        <f>IF(ISNUMBER('[11]Sektorski plasman'!H148)=TRUE,'[11]Sektorski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IF(ISTEXT('[11]Sektorski plasman'!B149)=TRUE,'[11]Sektorski plasman'!B149,"")</f>
        <v/>
      </c>
      <c r="C153" s="314" t="str">
        <f>IF(ISTEXT('[11]Sektorski plasman'!C149)=TRUE,'[11]Sektorski plasman'!C149,"")</f>
        <v/>
      </c>
      <c r="D153" s="315" t="str">
        <f>IF(ISNUMBER('[11]Sektorski plasman'!E149)=TRUE,'[11]Sektorski plasman'!E149,"")</f>
        <v/>
      </c>
      <c r="E153" s="316" t="str">
        <f>IF(ISTEXT('[11]Sektorski plasman'!F149)=TRUE,'[11]Sektorski plasman'!F149,"")</f>
        <v/>
      </c>
      <c r="F153" s="317" t="str">
        <f>IF(ISNUMBER('[11]Sektorski plasman'!D149)=TRUE,'[11]Sektorski plasman'!D149,"")</f>
        <v/>
      </c>
      <c r="G153" s="318" t="str">
        <f>IF(ISNUMBER('[11]Sektorski plasman'!G149)=TRUE,'[11]Sektorski plasman'!G149,"")</f>
        <v/>
      </c>
      <c r="H153" s="319" t="str">
        <f>IF(ISNUMBER('[11]Sektorski plasman'!H149)=TRUE,'[11]Sektorski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IF(ISTEXT('[11]Sektorski plasman'!B150)=TRUE,'[11]Sektorski plasman'!B150,"")</f>
        <v/>
      </c>
      <c r="C154" s="314" t="str">
        <f>IF(ISTEXT('[11]Sektorski plasman'!C150)=TRUE,'[11]Sektorski plasman'!C150,"")</f>
        <v/>
      </c>
      <c r="D154" s="315" t="str">
        <f>IF(ISNUMBER('[11]Sektorski plasman'!E150)=TRUE,'[11]Sektorski plasman'!E150,"")</f>
        <v/>
      </c>
      <c r="E154" s="316" t="str">
        <f>IF(ISTEXT('[11]Sektorski plasman'!F150)=TRUE,'[11]Sektorski plasman'!F150,"")</f>
        <v/>
      </c>
      <c r="F154" s="317" t="str">
        <f>IF(ISNUMBER('[11]Sektorski plasman'!D150)=TRUE,'[11]Sektorski plasman'!D150,"")</f>
        <v/>
      </c>
      <c r="G154" s="318" t="str">
        <f>IF(ISNUMBER('[11]Sektorski plasman'!G150)=TRUE,'[11]Sektorski plasman'!G150,"")</f>
        <v/>
      </c>
      <c r="H154" s="319" t="str">
        <f>IF(ISNUMBER('[11]Sektorski plasman'!H150)=TRUE,'[11]Sektorski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IF(ISTEXT('[11]Sektorski plasman'!B151)=TRUE,'[11]Sektorski plasman'!B151,"")</f>
        <v/>
      </c>
      <c r="C155" s="314" t="str">
        <f>IF(ISTEXT('[11]Sektorski plasman'!C151)=TRUE,'[11]Sektorski plasman'!C151,"")</f>
        <v/>
      </c>
      <c r="D155" s="315" t="str">
        <f>IF(ISNUMBER('[11]Sektorski plasman'!E151)=TRUE,'[11]Sektorski plasman'!E151,"")</f>
        <v/>
      </c>
      <c r="E155" s="316" t="str">
        <f>IF(ISTEXT('[11]Sektorski plasman'!F151)=TRUE,'[11]Sektorski plasman'!F151,"")</f>
        <v/>
      </c>
      <c r="F155" s="317" t="str">
        <f>IF(ISNUMBER('[11]Sektorski plasman'!D151)=TRUE,'[11]Sektorski plasman'!D151,"")</f>
        <v/>
      </c>
      <c r="G155" s="318" t="str">
        <f>IF(ISNUMBER('[11]Sektorski plasman'!G151)=TRUE,'[11]Sektorski plasman'!G151,"")</f>
        <v/>
      </c>
      <c r="H155" s="319" t="str">
        <f>IF(ISNUMBER('[11]Sektorski plasman'!H151)=TRUE,'[11]Sektorski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IF(ISTEXT('[11]Sektorski plasman'!B152)=TRUE,'[11]Sektorski plasman'!B152,"")</f>
        <v/>
      </c>
      <c r="C156" s="314" t="str">
        <f>IF(ISTEXT('[11]Sektorski plasman'!C152)=TRUE,'[11]Sektorski plasman'!C152,"")</f>
        <v/>
      </c>
      <c r="D156" s="315" t="str">
        <f>IF(ISNUMBER('[11]Sektorski plasman'!E152)=TRUE,'[11]Sektorski plasman'!E152,"")</f>
        <v/>
      </c>
      <c r="E156" s="316" t="str">
        <f>IF(ISTEXT('[11]Sektorski plasman'!F152)=TRUE,'[11]Sektorski plasman'!F152,"")</f>
        <v/>
      </c>
      <c r="F156" s="317" t="str">
        <f>IF(ISNUMBER('[11]Sektorski plasman'!D152)=TRUE,'[11]Sektorski plasman'!D152,"")</f>
        <v/>
      </c>
      <c r="G156" s="318" t="str">
        <f>IF(ISNUMBER('[11]Sektorski plasman'!G152)=TRUE,'[11]Sektorski plasman'!G152,"")</f>
        <v/>
      </c>
      <c r="H156" s="319" t="str">
        <f>IF(ISNUMBER('[11]Sektorski plasman'!H152)=TRUE,'[11]Sektorski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IF(ISTEXT('[11]Sektorski plasman'!B153)=TRUE,'[11]Sektorski plasman'!B153,"")</f>
        <v/>
      </c>
      <c r="C157" s="314" t="str">
        <f>IF(ISTEXT('[11]Sektorski plasman'!C153)=TRUE,'[11]Sektorski plasman'!C153,"")</f>
        <v/>
      </c>
      <c r="D157" s="315" t="str">
        <f>IF(ISNUMBER('[11]Sektorski plasman'!E153)=TRUE,'[11]Sektorski plasman'!E153,"")</f>
        <v/>
      </c>
      <c r="E157" s="316" t="str">
        <f>IF(ISTEXT('[11]Sektorski plasman'!F153)=TRUE,'[11]Sektorski plasman'!F153,"")</f>
        <v/>
      </c>
      <c r="F157" s="317" t="str">
        <f>IF(ISNUMBER('[11]Sektorski plasman'!D153)=TRUE,'[11]Sektorski plasman'!D153,"")</f>
        <v/>
      </c>
      <c r="G157" s="318" t="str">
        <f>IF(ISNUMBER('[11]Sektorski plasman'!G153)=TRUE,'[11]Sektorski plasman'!G153,"")</f>
        <v/>
      </c>
      <c r="H157" s="319" t="str">
        <f>IF(ISNUMBER('[11]Sektorski plasman'!H153)=TRUE,'[11]Sektorski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IF(ISTEXT('[11]Sektorski plasman'!B154)=TRUE,'[11]Sektorski plasman'!B154,"")</f>
        <v/>
      </c>
      <c r="C158" s="314" t="str">
        <f>IF(ISTEXT('[11]Sektorski plasman'!C154)=TRUE,'[11]Sektorski plasman'!C154,"")</f>
        <v/>
      </c>
      <c r="D158" s="315" t="str">
        <f>IF(ISNUMBER('[11]Sektorski plasman'!E154)=TRUE,'[11]Sektorski plasman'!E154,"")</f>
        <v/>
      </c>
      <c r="E158" s="316" t="str">
        <f>IF(ISTEXT('[11]Sektorski plasman'!F154)=TRUE,'[11]Sektorski plasman'!F154,"")</f>
        <v/>
      </c>
      <c r="F158" s="317" t="str">
        <f>IF(ISNUMBER('[11]Sektorski plasman'!D154)=TRUE,'[11]Sektorski plasman'!D154,"")</f>
        <v/>
      </c>
      <c r="G158" s="318" t="str">
        <f>IF(ISNUMBER('[11]Sektorski plasman'!G154)=TRUE,'[11]Sektorski plasman'!G154,"")</f>
        <v/>
      </c>
      <c r="H158" s="319" t="str">
        <f>IF(ISNUMBER('[11]Sektorski plasman'!H154)=TRUE,'[11]Sektorski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IF(ISTEXT('[11]Sektorski plasman'!B155)=TRUE,'[11]Sektorski plasman'!B155,"")</f>
        <v/>
      </c>
      <c r="C159" s="322" t="str">
        <f>IF(ISTEXT('[11]Sektorski plasman'!C155)=TRUE,'[11]Sektorski plasman'!C155,"")</f>
        <v/>
      </c>
      <c r="D159" s="323" t="str">
        <f>IF(ISNUMBER('[11]Sektorski plasman'!E155)=TRUE,'[11]Sektorski plasman'!E155,"")</f>
        <v/>
      </c>
      <c r="E159" s="324" t="str">
        <f>IF(ISTEXT('[11]Sektorski plasman'!F155)=TRUE,'[11]Sektorski plasman'!F155,"")</f>
        <v/>
      </c>
      <c r="F159" s="325" t="str">
        <f>IF(ISNUMBER('[11]Sektorski plasman'!D155)=TRUE,'[11]Sektorski plasman'!D155,"")</f>
        <v/>
      </c>
      <c r="G159" s="326" t="str">
        <f>IF(ISNUMBER('[11]Sektorski plasman'!G155)=TRUE,'[11]Sektorski plasman'!G155,"")</f>
        <v/>
      </c>
      <c r="H159" s="319" t="str">
        <f>IF(ISNUMBER('[11]Sektorski plasman'!H155)=TRUE,'[11]Sektorski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18E9-C259-4984-B5A0-BC9470D31EE3}">
  <sheetPr codeName="List3">
    <tabColor theme="7" tint="-0.499984740745262"/>
    <pageSetUpPr fitToPage="1"/>
  </sheetPr>
  <dimension ref="A1:AE53"/>
  <sheetViews>
    <sheetView showRowColHeaders="0" zoomScaleNormal="100" workbookViewId="0">
      <selection activeCell="M26" sqref="M2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39" t="s">
        <v>14</v>
      </c>
      <c r="C1" s="439"/>
      <c r="K1" s="177" t="s">
        <v>15</v>
      </c>
      <c r="Q1" s="66"/>
    </row>
    <row r="2" spans="1:31" ht="23.25" x14ac:dyDescent="0.35">
      <c r="B2" s="440"/>
      <c r="C2" s="440"/>
      <c r="K2" s="177" t="s">
        <v>92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41" t="s">
        <v>18</v>
      </c>
      <c r="B5" s="443" t="s">
        <v>19</v>
      </c>
      <c r="C5" s="445" t="s">
        <v>20</v>
      </c>
      <c r="D5" s="437" t="s">
        <v>21</v>
      </c>
      <c r="E5" s="438"/>
      <c r="F5" s="424" t="s">
        <v>22</v>
      </c>
      <c r="G5" s="425"/>
      <c r="H5" s="437" t="s">
        <v>23</v>
      </c>
      <c r="I5" s="438"/>
      <c r="J5" s="424" t="s">
        <v>24</v>
      </c>
      <c r="K5" s="425"/>
      <c r="L5" s="437" t="s">
        <v>25</v>
      </c>
      <c r="M5" s="438"/>
      <c r="N5" s="424" t="s">
        <v>26</v>
      </c>
      <c r="O5" s="425"/>
      <c r="P5" s="437" t="s">
        <v>27</v>
      </c>
      <c r="Q5" s="438"/>
      <c r="R5" s="424" t="s">
        <v>28</v>
      </c>
      <c r="S5" s="425"/>
      <c r="T5" s="182" t="s">
        <v>29</v>
      </c>
      <c r="U5" s="426" t="s">
        <v>30</v>
      </c>
      <c r="V5" s="427"/>
      <c r="W5" s="428"/>
    </row>
    <row r="6" spans="1:31" ht="39.950000000000003" customHeight="1" x14ac:dyDescent="0.2">
      <c r="A6" s="442"/>
      <c r="B6" s="444"/>
      <c r="C6" s="446"/>
      <c r="D6" s="432" t="s">
        <v>127</v>
      </c>
      <c r="E6" s="433"/>
      <c r="F6" s="432" t="s">
        <v>128</v>
      </c>
      <c r="G6" s="433"/>
      <c r="H6" s="434" t="s">
        <v>129</v>
      </c>
      <c r="I6" s="435"/>
      <c r="J6" s="434" t="s">
        <v>130</v>
      </c>
      <c r="K6" s="435"/>
      <c r="L6" s="434" t="s">
        <v>131</v>
      </c>
      <c r="M6" s="435"/>
      <c r="N6" s="434" t="s">
        <v>132</v>
      </c>
      <c r="O6" s="435"/>
      <c r="P6" s="436"/>
      <c r="Q6" s="435"/>
      <c r="R6" s="436"/>
      <c r="S6" s="435"/>
      <c r="T6" s="183">
        <v>-0.5</v>
      </c>
      <c r="U6" s="429"/>
      <c r="V6" s="430"/>
      <c r="W6" s="431"/>
    </row>
    <row r="7" spans="1:31" ht="12.75" customHeight="1" x14ac:dyDescent="0.2">
      <c r="A7" s="442"/>
      <c r="B7" s="444"/>
      <c r="C7" s="446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74" t="s">
        <v>136</v>
      </c>
      <c r="C10" s="375" t="s">
        <v>137</v>
      </c>
      <c r="D10" s="376">
        <v>2</v>
      </c>
      <c r="E10" s="377">
        <v>13380</v>
      </c>
      <c r="F10" s="216">
        <v>1</v>
      </c>
      <c r="G10" s="217">
        <v>8250</v>
      </c>
      <c r="H10" s="218">
        <v>4</v>
      </c>
      <c r="I10" s="219">
        <v>1948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2</v>
      </c>
      <c r="U10" s="222">
        <f t="shared" ref="U10:U49" si="1">IF(ISNUMBER(D10)=TRUE,SUM(D10,F10,H10,J10,L10,N10,P10,R10)-T10,"")</f>
        <v>5</v>
      </c>
      <c r="V10" s="223">
        <f t="shared" ref="V10:V49" si="2">IF(ISNUMBER(E10)=TRUE,SUM(E10,G10,I10,K10,M10,O10,Q10,S10),"")</f>
        <v>23578</v>
      </c>
      <c r="W10" s="378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5</v>
      </c>
      <c r="Z10" s="225">
        <f>IF(ISNUMBER(V10)=TRUE,V10,"")</f>
        <v>23578</v>
      </c>
      <c r="AA10" s="226">
        <f>MAX(E10,G10,I10,K10,M10,O10,Q10,S10)</f>
        <v>13380</v>
      </c>
      <c r="AB10" s="225">
        <f>IF(ISNUMBER(Y10)=TRUE,Y10-Z10/100000-AA10/1000000000,"")</f>
        <v>4.7642066199999995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4</v>
      </c>
      <c r="AE10" s="225">
        <f>IF(ISNUMBER(AD10),AD10*50%,"")</f>
        <v>2</v>
      </c>
    </row>
    <row r="11" spans="1:31" s="225" customFormat="1" ht="15" customHeight="1" x14ac:dyDescent="0.25">
      <c r="A11" s="227">
        <v>2</v>
      </c>
      <c r="B11" s="379" t="s">
        <v>138</v>
      </c>
      <c r="C11" s="380" t="s">
        <v>139</v>
      </c>
      <c r="D11" s="381">
        <v>2</v>
      </c>
      <c r="E11" s="382">
        <v>12650</v>
      </c>
      <c r="F11" s="228">
        <v>2</v>
      </c>
      <c r="G11" s="229">
        <v>6000</v>
      </c>
      <c r="H11" s="230">
        <v>2</v>
      </c>
      <c r="I11" s="231">
        <v>4278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</v>
      </c>
      <c r="U11" s="222">
        <f t="shared" si="1"/>
        <v>5</v>
      </c>
      <c r="V11" s="223">
        <f t="shared" si="2"/>
        <v>22928</v>
      </c>
      <c r="W11" s="378">
        <f t="shared" si="3"/>
        <v>2</v>
      </c>
      <c r="X11" s="225">
        <f t="shared" si="4"/>
        <v>1</v>
      </c>
      <c r="Y11" s="225">
        <f t="shared" ref="Y11:Z49" si="6">IF(ISNUMBER(U11)=TRUE,U11,"")</f>
        <v>5</v>
      </c>
      <c r="Z11" s="225">
        <f t="shared" si="6"/>
        <v>22928</v>
      </c>
      <c r="AA11" s="226">
        <f t="shared" ref="AA11:AA49" si="7">MAX(E11,G11,I11,K11,M11,O11,Q11,S11)</f>
        <v>12650</v>
      </c>
      <c r="AB11" s="225">
        <f t="shared" ref="AB11:AB49" si="8">IF(ISNUMBER(Y11)=TRUE,Y11-Z11/100000-AA11/1000000000,"")</f>
        <v>4.7707073499999995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2</v>
      </c>
      <c r="AE11" s="225">
        <f t="shared" ref="AE11:AE49" si="10">IF(ISNUMBER(AD11),AD11*50%,"")</f>
        <v>1</v>
      </c>
    </row>
    <row r="12" spans="1:31" s="225" customFormat="1" ht="15" customHeight="1" x14ac:dyDescent="0.25">
      <c r="A12" s="227">
        <v>3</v>
      </c>
      <c r="B12" s="379" t="s">
        <v>133</v>
      </c>
      <c r="C12" s="380" t="s">
        <v>98</v>
      </c>
      <c r="D12" s="381">
        <v>1</v>
      </c>
      <c r="E12" s="382">
        <v>15530</v>
      </c>
      <c r="F12" s="228">
        <v>3</v>
      </c>
      <c r="G12" s="229">
        <v>4940</v>
      </c>
      <c r="H12" s="230">
        <v>5</v>
      </c>
      <c r="I12" s="231">
        <v>1755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6.5</v>
      </c>
      <c r="V12" s="223">
        <f t="shared" si="2"/>
        <v>22225</v>
      </c>
      <c r="W12" s="378">
        <f t="shared" si="3"/>
        <v>3</v>
      </c>
      <c r="X12" s="225">
        <f t="shared" si="4"/>
        <v>1</v>
      </c>
      <c r="Y12" s="225">
        <f t="shared" si="6"/>
        <v>6.5</v>
      </c>
      <c r="Z12" s="225">
        <f t="shared" si="6"/>
        <v>22225</v>
      </c>
      <c r="AA12" s="226">
        <f t="shared" si="7"/>
        <v>15530</v>
      </c>
      <c r="AB12" s="225">
        <f t="shared" si="8"/>
        <v>6.2777344700000004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79" t="s">
        <v>134</v>
      </c>
      <c r="C13" s="380" t="s">
        <v>135</v>
      </c>
      <c r="D13" s="381">
        <v>1</v>
      </c>
      <c r="E13" s="382">
        <v>14530</v>
      </c>
      <c r="F13" s="228">
        <v>7</v>
      </c>
      <c r="G13" s="229">
        <v>1820</v>
      </c>
      <c r="H13" s="230">
        <v>2</v>
      </c>
      <c r="I13" s="231">
        <v>2322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3.5</v>
      </c>
      <c r="U13" s="222">
        <f t="shared" si="1"/>
        <v>6.5</v>
      </c>
      <c r="V13" s="223">
        <f t="shared" si="2"/>
        <v>18672</v>
      </c>
      <c r="W13" s="378">
        <f t="shared" si="3"/>
        <v>4</v>
      </c>
      <c r="X13" s="225">
        <f t="shared" si="4"/>
        <v>1</v>
      </c>
      <c r="Y13" s="225">
        <f t="shared" si="6"/>
        <v>6.5</v>
      </c>
      <c r="Z13" s="225">
        <f t="shared" si="6"/>
        <v>18672</v>
      </c>
      <c r="AA13" s="226">
        <f t="shared" si="7"/>
        <v>14530</v>
      </c>
      <c r="AB13" s="225">
        <f t="shared" si="8"/>
        <v>6.3132654700000002</v>
      </c>
      <c r="AC13" s="225">
        <f t="shared" si="5"/>
        <v>4</v>
      </c>
      <c r="AD13" s="225">
        <f t="shared" si="9"/>
        <v>7</v>
      </c>
      <c r="AE13" s="225">
        <f t="shared" si="10"/>
        <v>3.5</v>
      </c>
    </row>
    <row r="14" spans="1:31" s="225" customFormat="1" ht="15" customHeight="1" x14ac:dyDescent="0.25">
      <c r="A14" s="227">
        <v>5</v>
      </c>
      <c r="B14" s="379" t="s">
        <v>148</v>
      </c>
      <c r="C14" s="380" t="s">
        <v>45</v>
      </c>
      <c r="D14" s="381">
        <v>6</v>
      </c>
      <c r="E14" s="382">
        <v>7585</v>
      </c>
      <c r="F14" s="228">
        <v>3</v>
      </c>
      <c r="G14" s="229">
        <v>4120</v>
      </c>
      <c r="H14" s="230">
        <v>1</v>
      </c>
      <c r="I14" s="231">
        <v>5636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</v>
      </c>
      <c r="U14" s="222">
        <f t="shared" si="1"/>
        <v>7</v>
      </c>
      <c r="V14" s="223">
        <f t="shared" si="2"/>
        <v>17341</v>
      </c>
      <c r="W14" s="378">
        <f t="shared" si="3"/>
        <v>5</v>
      </c>
      <c r="X14" s="225">
        <f t="shared" si="4"/>
        <v>1</v>
      </c>
      <c r="Y14" s="225">
        <f t="shared" si="6"/>
        <v>7</v>
      </c>
      <c r="Z14" s="225">
        <f t="shared" si="6"/>
        <v>17341</v>
      </c>
      <c r="AA14" s="226">
        <f t="shared" si="7"/>
        <v>7585</v>
      </c>
      <c r="AB14" s="225">
        <f t="shared" si="8"/>
        <v>6.8265824150000007</v>
      </c>
      <c r="AC14" s="225">
        <f t="shared" si="5"/>
        <v>5</v>
      </c>
      <c r="AD14" s="225">
        <f t="shared" si="9"/>
        <v>6</v>
      </c>
      <c r="AE14" s="225">
        <f t="shared" si="10"/>
        <v>3</v>
      </c>
    </row>
    <row r="15" spans="1:31" s="225" customFormat="1" ht="15" customHeight="1" x14ac:dyDescent="0.25">
      <c r="A15" s="227">
        <v>6</v>
      </c>
      <c r="B15" s="379" t="s">
        <v>146</v>
      </c>
      <c r="C15" s="380" t="s">
        <v>45</v>
      </c>
      <c r="D15" s="381">
        <v>5</v>
      </c>
      <c r="E15" s="382">
        <v>10140</v>
      </c>
      <c r="F15" s="228">
        <v>1</v>
      </c>
      <c r="G15" s="229">
        <v>6375</v>
      </c>
      <c r="H15" s="230">
        <v>4</v>
      </c>
      <c r="I15" s="231">
        <v>2280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2.5</v>
      </c>
      <c r="U15" s="222">
        <f t="shared" si="1"/>
        <v>7.5</v>
      </c>
      <c r="V15" s="223">
        <f t="shared" si="2"/>
        <v>18795</v>
      </c>
      <c r="W15" s="378">
        <f t="shared" si="3"/>
        <v>6</v>
      </c>
      <c r="X15" s="225">
        <f t="shared" si="4"/>
        <v>1</v>
      </c>
      <c r="Y15" s="225">
        <f t="shared" si="6"/>
        <v>7.5</v>
      </c>
      <c r="Z15" s="225">
        <f t="shared" si="6"/>
        <v>18795</v>
      </c>
      <c r="AA15" s="226">
        <f t="shared" si="7"/>
        <v>10140</v>
      </c>
      <c r="AB15" s="225">
        <f t="shared" si="8"/>
        <v>7.3120398600000005</v>
      </c>
      <c r="AC15" s="225">
        <f t="shared" si="5"/>
        <v>6</v>
      </c>
      <c r="AD15" s="225">
        <f t="shared" si="9"/>
        <v>5</v>
      </c>
      <c r="AE15" s="225">
        <f t="shared" si="10"/>
        <v>2.5</v>
      </c>
    </row>
    <row r="16" spans="1:31" s="225" customFormat="1" ht="15" customHeight="1" x14ac:dyDescent="0.25">
      <c r="A16" s="215">
        <v>7</v>
      </c>
      <c r="B16" s="379" t="s">
        <v>147</v>
      </c>
      <c r="C16" s="380" t="s">
        <v>45</v>
      </c>
      <c r="D16" s="381">
        <v>5</v>
      </c>
      <c r="E16" s="382">
        <v>8500</v>
      </c>
      <c r="F16" s="228">
        <v>2</v>
      </c>
      <c r="G16" s="229">
        <v>5385</v>
      </c>
      <c r="H16" s="230">
        <v>5</v>
      </c>
      <c r="I16" s="231">
        <v>1913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2.5</v>
      </c>
      <c r="U16" s="222">
        <f t="shared" si="1"/>
        <v>9.5</v>
      </c>
      <c r="V16" s="223">
        <f t="shared" si="2"/>
        <v>15798</v>
      </c>
      <c r="W16" s="378">
        <f t="shared" si="3"/>
        <v>7</v>
      </c>
      <c r="X16" s="225">
        <f t="shared" si="4"/>
        <v>1</v>
      </c>
      <c r="Y16" s="225">
        <f t="shared" si="6"/>
        <v>9.5</v>
      </c>
      <c r="Z16" s="225">
        <f t="shared" si="6"/>
        <v>15798</v>
      </c>
      <c r="AA16" s="226">
        <f t="shared" si="7"/>
        <v>8500</v>
      </c>
      <c r="AB16" s="225">
        <f t="shared" si="8"/>
        <v>9.3420114999999999</v>
      </c>
      <c r="AC16" s="225">
        <f t="shared" si="5"/>
        <v>7</v>
      </c>
      <c r="AD16" s="225">
        <f t="shared" si="9"/>
        <v>5</v>
      </c>
      <c r="AE16" s="225">
        <f t="shared" si="10"/>
        <v>2.5</v>
      </c>
    </row>
    <row r="17" spans="1:31" s="225" customFormat="1" ht="15" customHeight="1" x14ac:dyDescent="0.25">
      <c r="A17" s="227">
        <v>8</v>
      </c>
      <c r="B17" s="379" t="s">
        <v>140</v>
      </c>
      <c r="C17" s="380" t="s">
        <v>141</v>
      </c>
      <c r="D17" s="381">
        <v>3</v>
      </c>
      <c r="E17" s="382">
        <v>12900</v>
      </c>
      <c r="F17" s="228">
        <v>5</v>
      </c>
      <c r="G17" s="229">
        <v>3700</v>
      </c>
      <c r="H17" s="230">
        <v>6</v>
      </c>
      <c r="I17" s="231">
        <v>1332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3</v>
      </c>
      <c r="U17" s="222">
        <f t="shared" si="1"/>
        <v>11</v>
      </c>
      <c r="V17" s="223">
        <f t="shared" si="2"/>
        <v>17932</v>
      </c>
      <c r="W17" s="378">
        <f t="shared" si="3"/>
        <v>8</v>
      </c>
      <c r="X17" s="225">
        <f t="shared" si="4"/>
        <v>1</v>
      </c>
      <c r="Y17" s="225">
        <f t="shared" si="6"/>
        <v>11</v>
      </c>
      <c r="Z17" s="225">
        <f t="shared" si="6"/>
        <v>17932</v>
      </c>
      <c r="AA17" s="226">
        <f t="shared" si="7"/>
        <v>12900</v>
      </c>
      <c r="AB17" s="225">
        <f t="shared" si="8"/>
        <v>10.8206671</v>
      </c>
      <c r="AC17" s="225">
        <f t="shared" si="5"/>
        <v>8</v>
      </c>
      <c r="AD17" s="225">
        <f t="shared" si="9"/>
        <v>6</v>
      </c>
      <c r="AE17" s="225">
        <f t="shared" si="10"/>
        <v>3</v>
      </c>
    </row>
    <row r="18" spans="1:31" s="225" customFormat="1" ht="15" customHeight="1" x14ac:dyDescent="0.25">
      <c r="A18" s="227">
        <v>9</v>
      </c>
      <c r="B18" s="379" t="s">
        <v>142</v>
      </c>
      <c r="C18" s="380" t="s">
        <v>81</v>
      </c>
      <c r="D18" s="381">
        <v>3</v>
      </c>
      <c r="E18" s="382">
        <v>9670</v>
      </c>
      <c r="F18" s="228">
        <v>4</v>
      </c>
      <c r="G18" s="229">
        <v>3935</v>
      </c>
      <c r="H18" s="230">
        <v>8</v>
      </c>
      <c r="I18" s="231">
        <v>979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14584</v>
      </c>
      <c r="W18" s="378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14584</v>
      </c>
      <c r="AA18" s="226">
        <f t="shared" si="7"/>
        <v>9670</v>
      </c>
      <c r="AB18" s="225">
        <f t="shared" si="8"/>
        <v>10.85415033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79" t="s">
        <v>143</v>
      </c>
      <c r="C19" s="380" t="s">
        <v>144</v>
      </c>
      <c r="D19" s="381">
        <v>4</v>
      </c>
      <c r="E19" s="382">
        <v>10360</v>
      </c>
      <c r="F19" s="228">
        <v>4</v>
      </c>
      <c r="G19" s="229">
        <v>2595</v>
      </c>
      <c r="H19" s="230">
        <v>11</v>
      </c>
      <c r="I19" s="231">
        <v>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5.5</v>
      </c>
      <c r="U19" s="222">
        <f t="shared" si="1"/>
        <v>13.5</v>
      </c>
      <c r="V19" s="223">
        <f t="shared" si="2"/>
        <v>12955</v>
      </c>
      <c r="W19" s="378">
        <f t="shared" si="3"/>
        <v>10</v>
      </c>
      <c r="X19" s="225">
        <f t="shared" si="4"/>
        <v>1</v>
      </c>
      <c r="Y19" s="225">
        <f t="shared" si="6"/>
        <v>13.5</v>
      </c>
      <c r="Z19" s="225">
        <f t="shared" si="6"/>
        <v>12955</v>
      </c>
      <c r="AA19" s="226">
        <f t="shared" si="7"/>
        <v>10360</v>
      </c>
      <c r="AB19" s="225">
        <f t="shared" si="8"/>
        <v>13.370439640000001</v>
      </c>
      <c r="AC19" s="225">
        <f t="shared" si="5"/>
        <v>10</v>
      </c>
      <c r="AD19" s="225">
        <f t="shared" si="9"/>
        <v>11</v>
      </c>
      <c r="AE19" s="225">
        <f t="shared" si="10"/>
        <v>5.5</v>
      </c>
    </row>
    <row r="20" spans="1:31" s="225" customFormat="1" ht="15" customHeight="1" x14ac:dyDescent="0.25">
      <c r="A20" s="227">
        <v>11</v>
      </c>
      <c r="B20" s="379" t="s">
        <v>145</v>
      </c>
      <c r="C20" s="380" t="s">
        <v>144</v>
      </c>
      <c r="D20" s="381">
        <v>4</v>
      </c>
      <c r="E20" s="382">
        <v>9540</v>
      </c>
      <c r="F20" s="228">
        <v>7</v>
      </c>
      <c r="G20" s="229">
        <v>1700</v>
      </c>
      <c r="H20" s="230">
        <v>6</v>
      </c>
      <c r="I20" s="231">
        <v>1434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3.5</v>
      </c>
      <c r="U20" s="222">
        <f t="shared" si="1"/>
        <v>13.5</v>
      </c>
      <c r="V20" s="223">
        <f t="shared" si="2"/>
        <v>12674</v>
      </c>
      <c r="W20" s="378">
        <f t="shared" si="3"/>
        <v>11</v>
      </c>
      <c r="X20" s="225">
        <f t="shared" si="4"/>
        <v>1</v>
      </c>
      <c r="Y20" s="225">
        <f t="shared" si="6"/>
        <v>13.5</v>
      </c>
      <c r="Z20" s="225">
        <f t="shared" si="6"/>
        <v>12674</v>
      </c>
      <c r="AA20" s="226">
        <f t="shared" si="7"/>
        <v>9540</v>
      </c>
      <c r="AB20" s="225">
        <f t="shared" si="8"/>
        <v>13.37325046</v>
      </c>
      <c r="AC20" s="225">
        <f t="shared" si="5"/>
        <v>11</v>
      </c>
      <c r="AD20" s="225">
        <f t="shared" si="9"/>
        <v>7</v>
      </c>
      <c r="AE20" s="225">
        <f t="shared" si="10"/>
        <v>3.5</v>
      </c>
    </row>
    <row r="21" spans="1:31" s="225" customFormat="1" ht="15" customHeight="1" x14ac:dyDescent="0.25">
      <c r="A21" s="227">
        <v>12</v>
      </c>
      <c r="B21" s="379" t="s">
        <v>160</v>
      </c>
      <c r="C21" s="380" t="s">
        <v>161</v>
      </c>
      <c r="D21" s="381">
        <v>10</v>
      </c>
      <c r="E21" s="382">
        <v>3090</v>
      </c>
      <c r="F21" s="228">
        <v>6</v>
      </c>
      <c r="G21" s="229">
        <v>3095</v>
      </c>
      <c r="H21" s="230">
        <v>3</v>
      </c>
      <c r="I21" s="231">
        <v>2319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</v>
      </c>
      <c r="U21" s="222">
        <f t="shared" si="1"/>
        <v>14</v>
      </c>
      <c r="V21" s="223">
        <f t="shared" si="2"/>
        <v>8504</v>
      </c>
      <c r="W21" s="378">
        <f t="shared" si="3"/>
        <v>12</v>
      </c>
      <c r="X21" s="225">
        <f t="shared" si="4"/>
        <v>1</v>
      </c>
      <c r="Y21" s="225">
        <f t="shared" si="6"/>
        <v>14</v>
      </c>
      <c r="Z21" s="225">
        <f t="shared" si="6"/>
        <v>8504</v>
      </c>
      <c r="AA21" s="226">
        <f t="shared" si="7"/>
        <v>3095</v>
      </c>
      <c r="AB21" s="225">
        <f t="shared" si="8"/>
        <v>13.914956905</v>
      </c>
      <c r="AC21" s="225">
        <f t="shared" si="5"/>
        <v>12</v>
      </c>
      <c r="AD21" s="225">
        <f t="shared" si="9"/>
        <v>10</v>
      </c>
      <c r="AE21" s="225">
        <f t="shared" si="10"/>
        <v>5</v>
      </c>
    </row>
    <row r="22" spans="1:31" ht="15" customHeight="1" x14ac:dyDescent="0.25">
      <c r="A22" s="215">
        <v>13</v>
      </c>
      <c r="B22" s="379" t="s">
        <v>159</v>
      </c>
      <c r="C22" s="380" t="s">
        <v>98</v>
      </c>
      <c r="D22" s="381">
        <v>10</v>
      </c>
      <c r="E22" s="382">
        <v>4030</v>
      </c>
      <c r="F22" s="228">
        <v>9</v>
      </c>
      <c r="G22" s="229">
        <v>1195</v>
      </c>
      <c r="H22" s="230">
        <v>1</v>
      </c>
      <c r="I22" s="231">
        <v>4290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9515</v>
      </c>
      <c r="W22" s="378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9515</v>
      </c>
      <c r="AA22" s="226">
        <f t="shared" si="7"/>
        <v>4290</v>
      </c>
      <c r="AB22" s="225">
        <f t="shared" si="8"/>
        <v>14.90484571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79" t="s">
        <v>153</v>
      </c>
      <c r="C23" s="380" t="s">
        <v>154</v>
      </c>
      <c r="D23" s="381">
        <v>8</v>
      </c>
      <c r="E23" s="382">
        <v>4930</v>
      </c>
      <c r="F23" s="228">
        <v>8</v>
      </c>
      <c r="G23" s="229">
        <v>1675</v>
      </c>
      <c r="H23" s="230">
        <v>3</v>
      </c>
      <c r="I23" s="231">
        <v>2345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4</v>
      </c>
      <c r="U23" s="222">
        <f t="shared" si="1"/>
        <v>15</v>
      </c>
      <c r="V23" s="223">
        <f t="shared" si="2"/>
        <v>8950</v>
      </c>
      <c r="W23" s="378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8950</v>
      </c>
      <c r="AA23" s="226">
        <f t="shared" si="7"/>
        <v>4930</v>
      </c>
      <c r="AB23" s="225">
        <f t="shared" si="8"/>
        <v>14.910495070000001</v>
      </c>
      <c r="AC23" s="225">
        <f t="shared" si="5"/>
        <v>14</v>
      </c>
      <c r="AD23" s="225">
        <f t="shared" si="9"/>
        <v>8</v>
      </c>
      <c r="AE23" s="225">
        <f t="shared" si="10"/>
        <v>4</v>
      </c>
    </row>
    <row r="24" spans="1:31" ht="15.75" x14ac:dyDescent="0.25">
      <c r="A24" s="227">
        <v>15</v>
      </c>
      <c r="B24" s="379" t="s">
        <v>149</v>
      </c>
      <c r="C24" s="380" t="s">
        <v>81</v>
      </c>
      <c r="D24" s="381">
        <v>6</v>
      </c>
      <c r="E24" s="382">
        <v>6000</v>
      </c>
      <c r="F24" s="228">
        <v>6</v>
      </c>
      <c r="G24" s="229">
        <v>2000</v>
      </c>
      <c r="H24" s="230">
        <v>7</v>
      </c>
      <c r="I24" s="231">
        <v>1059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3.5</v>
      </c>
      <c r="U24" s="222">
        <f t="shared" si="1"/>
        <v>15.5</v>
      </c>
      <c r="V24" s="223">
        <f t="shared" si="2"/>
        <v>9059</v>
      </c>
      <c r="W24" s="378">
        <f t="shared" si="3"/>
        <v>15</v>
      </c>
      <c r="X24" s="225">
        <f t="shared" si="4"/>
        <v>1</v>
      </c>
      <c r="Y24" s="225">
        <f t="shared" si="6"/>
        <v>15.5</v>
      </c>
      <c r="Z24" s="225">
        <f t="shared" si="6"/>
        <v>9059</v>
      </c>
      <c r="AA24" s="226">
        <f t="shared" si="7"/>
        <v>6000</v>
      </c>
      <c r="AB24" s="225">
        <f t="shared" si="8"/>
        <v>15.409403999999999</v>
      </c>
      <c r="AC24" s="225">
        <f t="shared" si="5"/>
        <v>15</v>
      </c>
      <c r="AD24" s="225">
        <f t="shared" si="9"/>
        <v>7</v>
      </c>
      <c r="AE24" s="225">
        <f t="shared" si="10"/>
        <v>3.5</v>
      </c>
    </row>
    <row r="25" spans="1:31" ht="15.75" x14ac:dyDescent="0.25">
      <c r="A25" s="215">
        <v>16</v>
      </c>
      <c r="B25" s="379" t="s">
        <v>155</v>
      </c>
      <c r="C25" s="380" t="s">
        <v>156</v>
      </c>
      <c r="D25" s="381">
        <v>8</v>
      </c>
      <c r="E25" s="382">
        <v>4155</v>
      </c>
      <c r="F25" s="228">
        <v>5</v>
      </c>
      <c r="G25" s="229">
        <v>2155</v>
      </c>
      <c r="H25" s="230">
        <v>11</v>
      </c>
      <c r="I25" s="231">
        <v>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5.5</v>
      </c>
      <c r="U25" s="222">
        <f t="shared" si="1"/>
        <v>18.5</v>
      </c>
      <c r="V25" s="223">
        <f t="shared" si="2"/>
        <v>6310</v>
      </c>
      <c r="W25" s="378">
        <f t="shared" si="3"/>
        <v>16</v>
      </c>
      <c r="X25" s="225">
        <f t="shared" si="4"/>
        <v>1</v>
      </c>
      <c r="Y25" s="225">
        <f t="shared" si="6"/>
        <v>18.5</v>
      </c>
      <c r="Z25" s="225">
        <f t="shared" si="6"/>
        <v>6310</v>
      </c>
      <c r="AA25" s="226">
        <f t="shared" si="7"/>
        <v>4155</v>
      </c>
      <c r="AB25" s="225">
        <f t="shared" si="8"/>
        <v>18.436895845000002</v>
      </c>
      <c r="AC25" s="225">
        <f t="shared" si="5"/>
        <v>16</v>
      </c>
      <c r="AD25" s="225">
        <f t="shared" si="9"/>
        <v>11</v>
      </c>
      <c r="AE25" s="225">
        <f t="shared" si="10"/>
        <v>5.5</v>
      </c>
    </row>
    <row r="26" spans="1:31" ht="15.75" x14ac:dyDescent="0.25">
      <c r="A26" s="227">
        <v>17</v>
      </c>
      <c r="B26" s="379" t="s">
        <v>150</v>
      </c>
      <c r="C26" s="380" t="s">
        <v>151</v>
      </c>
      <c r="D26" s="381">
        <v>7</v>
      </c>
      <c r="E26" s="382">
        <v>5975</v>
      </c>
      <c r="F26" s="228">
        <v>8</v>
      </c>
      <c r="G26" s="229">
        <v>1295</v>
      </c>
      <c r="H26" s="230">
        <v>11</v>
      </c>
      <c r="I26" s="231">
        <v>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5.5</v>
      </c>
      <c r="U26" s="222">
        <f t="shared" si="1"/>
        <v>20.5</v>
      </c>
      <c r="V26" s="223">
        <f t="shared" si="2"/>
        <v>7270</v>
      </c>
      <c r="W26" s="378">
        <f t="shared" si="3"/>
        <v>17</v>
      </c>
      <c r="X26" s="225">
        <f t="shared" si="4"/>
        <v>1</v>
      </c>
      <c r="Y26" s="225">
        <f t="shared" si="6"/>
        <v>20.5</v>
      </c>
      <c r="Z26" s="225">
        <f t="shared" si="6"/>
        <v>7270</v>
      </c>
      <c r="AA26" s="226">
        <f t="shared" si="7"/>
        <v>5975</v>
      </c>
      <c r="AB26" s="225">
        <f t="shared" si="8"/>
        <v>20.427294024999998</v>
      </c>
      <c r="AC26" s="225">
        <f t="shared" si="5"/>
        <v>17</v>
      </c>
      <c r="AD26" s="225">
        <f t="shared" si="9"/>
        <v>11</v>
      </c>
      <c r="AE26" s="225">
        <f t="shared" si="10"/>
        <v>5.5</v>
      </c>
    </row>
    <row r="27" spans="1:31" ht="15.75" x14ac:dyDescent="0.25">
      <c r="A27" s="227">
        <v>18</v>
      </c>
      <c r="B27" s="379" t="s">
        <v>157</v>
      </c>
      <c r="C27" s="380" t="s">
        <v>45</v>
      </c>
      <c r="D27" s="381">
        <v>9</v>
      </c>
      <c r="E27" s="382">
        <v>4135</v>
      </c>
      <c r="F27" s="228">
        <v>9</v>
      </c>
      <c r="G27" s="229">
        <v>685</v>
      </c>
      <c r="H27" s="230">
        <v>7</v>
      </c>
      <c r="I27" s="231">
        <v>1124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4.5</v>
      </c>
      <c r="U27" s="222">
        <f t="shared" si="1"/>
        <v>20.5</v>
      </c>
      <c r="V27" s="223">
        <f t="shared" si="2"/>
        <v>5944</v>
      </c>
      <c r="W27" s="378">
        <f t="shared" si="3"/>
        <v>18</v>
      </c>
      <c r="X27" s="225">
        <f t="shared" si="4"/>
        <v>1</v>
      </c>
      <c r="Y27" s="225">
        <f t="shared" si="6"/>
        <v>20.5</v>
      </c>
      <c r="Z27" s="225">
        <f t="shared" si="6"/>
        <v>5944</v>
      </c>
      <c r="AA27" s="226">
        <f t="shared" si="7"/>
        <v>4135</v>
      </c>
      <c r="AB27" s="225">
        <f t="shared" si="8"/>
        <v>20.440555865</v>
      </c>
      <c r="AC27" s="225">
        <f t="shared" si="5"/>
        <v>18</v>
      </c>
      <c r="AD27" s="225">
        <f t="shared" si="9"/>
        <v>9</v>
      </c>
      <c r="AE27" s="225">
        <f t="shared" si="10"/>
        <v>4.5</v>
      </c>
    </row>
    <row r="28" spans="1:31" ht="15.75" x14ac:dyDescent="0.25">
      <c r="A28" s="215">
        <v>19</v>
      </c>
      <c r="B28" s="379" t="s">
        <v>152</v>
      </c>
      <c r="C28" s="380" t="s">
        <v>103</v>
      </c>
      <c r="D28" s="381">
        <v>7</v>
      </c>
      <c r="E28" s="382">
        <v>4940</v>
      </c>
      <c r="F28" s="228">
        <v>11</v>
      </c>
      <c r="G28" s="229">
        <v>0</v>
      </c>
      <c r="H28" s="230">
        <v>11</v>
      </c>
      <c r="I28" s="231">
        <v>0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23.5</v>
      </c>
      <c r="V28" s="223">
        <f t="shared" si="2"/>
        <v>4940</v>
      </c>
      <c r="W28" s="378">
        <f t="shared" si="3"/>
        <v>19</v>
      </c>
      <c r="X28" s="225">
        <f t="shared" si="4"/>
        <v>1</v>
      </c>
      <c r="Y28" s="225">
        <f t="shared" si="6"/>
        <v>23.5</v>
      </c>
      <c r="Z28" s="225">
        <f t="shared" si="6"/>
        <v>4940</v>
      </c>
      <c r="AA28" s="226">
        <f t="shared" si="7"/>
        <v>4940</v>
      </c>
      <c r="AB28" s="225">
        <f t="shared" si="8"/>
        <v>23.450595060000001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5.75" x14ac:dyDescent="0.25">
      <c r="A29" s="227">
        <v>20</v>
      </c>
      <c r="B29" s="379" t="s">
        <v>158</v>
      </c>
      <c r="C29" s="380" t="s">
        <v>45</v>
      </c>
      <c r="D29" s="381">
        <v>9</v>
      </c>
      <c r="E29" s="382">
        <v>3615</v>
      </c>
      <c r="F29" s="228">
        <v>10</v>
      </c>
      <c r="G29" s="229">
        <v>345</v>
      </c>
      <c r="H29" s="230">
        <v>11</v>
      </c>
      <c r="I29" s="231">
        <v>0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5.5</v>
      </c>
      <c r="U29" s="222">
        <f t="shared" si="1"/>
        <v>24.5</v>
      </c>
      <c r="V29" s="223">
        <f t="shared" si="2"/>
        <v>3960</v>
      </c>
      <c r="W29" s="378">
        <f t="shared" si="3"/>
        <v>20</v>
      </c>
      <c r="X29" s="225">
        <f t="shared" si="4"/>
        <v>1</v>
      </c>
      <c r="Y29" s="225">
        <f t="shared" si="6"/>
        <v>24.5</v>
      </c>
      <c r="Z29" s="225">
        <f t="shared" si="6"/>
        <v>3960</v>
      </c>
      <c r="AA29" s="226">
        <f t="shared" si="7"/>
        <v>3615</v>
      </c>
      <c r="AB29" s="225">
        <f t="shared" si="8"/>
        <v>24.460396384999999</v>
      </c>
      <c r="AC29" s="225">
        <f t="shared" si="5"/>
        <v>20</v>
      </c>
      <c r="AD29" s="225">
        <f t="shared" si="9"/>
        <v>11</v>
      </c>
      <c r="AE29" s="225">
        <f t="shared" si="10"/>
        <v>5.5</v>
      </c>
    </row>
    <row r="30" spans="1:31" ht="15.75" x14ac:dyDescent="0.25">
      <c r="A30" s="227">
        <v>21</v>
      </c>
      <c r="B30" s="379"/>
      <c r="C30" s="380"/>
      <c r="D30" s="230"/>
      <c r="E30" s="231"/>
      <c r="F30" s="228"/>
      <c r="G30" s="229"/>
      <c r="H30" s="230"/>
      <c r="I30" s="231"/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 t="str">
        <f t="shared" si="0"/>
        <v/>
      </c>
      <c r="U30" s="222" t="str">
        <f t="shared" si="1"/>
        <v/>
      </c>
      <c r="V30" s="223" t="str">
        <f t="shared" si="2"/>
        <v/>
      </c>
      <c r="W30" s="378" t="str">
        <f t="shared" si="3"/>
        <v/>
      </c>
      <c r="X30" s="225" t="str">
        <f t="shared" si="4"/>
        <v/>
      </c>
      <c r="Y30" s="225" t="str">
        <f t="shared" si="6"/>
        <v/>
      </c>
      <c r="Z30" s="225" t="str">
        <f t="shared" si="6"/>
        <v/>
      </c>
      <c r="AA30" s="226">
        <f t="shared" si="7"/>
        <v>0</v>
      </c>
      <c r="AB30" s="225" t="str">
        <f t="shared" si="8"/>
        <v/>
      </c>
      <c r="AC30" s="225" t="str">
        <f t="shared" si="5"/>
        <v/>
      </c>
      <c r="AD30" s="225" t="str">
        <f t="shared" si="9"/>
        <v/>
      </c>
      <c r="AE30" s="225" t="str">
        <f t="shared" si="10"/>
        <v/>
      </c>
    </row>
    <row r="31" spans="1:31" ht="16.5" x14ac:dyDescent="0.2">
      <c r="A31" s="215">
        <v>22</v>
      </c>
      <c r="B31" s="232"/>
      <c r="C31" s="233"/>
      <c r="D31" s="230"/>
      <c r="E31" s="231"/>
      <c r="F31" s="228"/>
      <c r="G31" s="229"/>
      <c r="H31" s="230"/>
      <c r="I31" s="231"/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 t="str">
        <f t="shared" si="0"/>
        <v/>
      </c>
      <c r="U31" s="222" t="str">
        <f t="shared" si="1"/>
        <v/>
      </c>
      <c r="V31" s="223" t="str">
        <f t="shared" si="2"/>
        <v/>
      </c>
      <c r="W31" s="224" t="str">
        <f t="shared" si="3"/>
        <v/>
      </c>
      <c r="X31" s="225" t="str">
        <f t="shared" si="4"/>
        <v/>
      </c>
      <c r="Y31" s="225" t="str">
        <f t="shared" si="6"/>
        <v/>
      </c>
      <c r="Z31" s="225" t="str">
        <f t="shared" si="6"/>
        <v/>
      </c>
      <c r="AA31" s="226">
        <f t="shared" si="7"/>
        <v>0</v>
      </c>
      <c r="AB31" s="225" t="str">
        <f t="shared" si="8"/>
        <v/>
      </c>
      <c r="AC31" s="225" t="str">
        <f t="shared" si="5"/>
        <v/>
      </c>
      <c r="AD31" s="225" t="str">
        <f t="shared" si="9"/>
        <v/>
      </c>
      <c r="AE31" s="225" t="str">
        <f t="shared" si="10"/>
        <v/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5DD7-BAFA-4BF8-9641-DF5C6E8A577B}">
  <sheetPr codeName="Sheet18">
    <tabColor theme="9" tint="0.59999389629810485"/>
    <pageSetUpPr autoPageBreaks="0" fitToPage="1"/>
  </sheetPr>
  <dimension ref="A1:K186"/>
  <sheetViews>
    <sheetView showRowColHeaders="0" showWhiteSpace="0" workbookViewId="0">
      <selection activeCell="M30" sqref="M3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IF(ISNONTEXT('[13]Organizacija natjecanja'!$H$2)=TRUE,"",'[13]Organizacija natjecanja'!$H$2)</f>
        <v xml:space="preserve"> 1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IF(ISNONTEXT('[13]Organizacija natjecanja'!$H$5)=TRUE,"",'[13]Organizacija natjecanja'!$H$5)</f>
        <v/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IF(ISNONTEXT('[13]Organizacija natjecanja'!$H$7)=TRUE,"",'[13]Organizacija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IF(ISNONTEXT('[13]Organizacija natjecanja'!$H$13)=TRUE,"",'[13]Organizacija natjecanja'!$H$13)</f>
        <v>Ribica Turčišće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IF(ISNONTEXT('[13]Organizacija natjecanja'!$H$4)=TRUE,"",'[13]Organizacija natjecanja'!$H$4)</f>
        <v>Stara Graba Turčišće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IF(ISBLANK('[13]Organizacija natjecanja'!$H$9)=TRUE,"",'[13]Organizacija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IF(ISTEXT('[13]Sektorski plasman'!B6)=TRUE,'[13]Sektorski plasman'!B6,"")</f>
        <v>Kovač Mladen</v>
      </c>
      <c r="C10" s="42" t="str">
        <f>IF(ISTEXT('[13]Sektorski plasman'!C6)=TRUE,'[13]Sektorski plasman'!C6,"")</f>
        <v>Glavatica Futtura Sensas Prelog</v>
      </c>
      <c r="D10" s="43">
        <f>IF(ISNUMBER('[13]Sektorski plasman'!E6)=TRUE,'[13]Sektorski plasman'!E6,"")</f>
        <v>2</v>
      </c>
      <c r="E10" s="44" t="str">
        <f>IF(ISTEXT('[13]Sektorski plasman'!F6)=TRUE,'[13]Sektorski plasman'!F6,"")</f>
        <v>A</v>
      </c>
      <c r="F10" s="45">
        <f>IF(ISNUMBER('[13]Sektorski plasman'!D6)=TRUE,'[13]Sektorski plasman'!D6,"")</f>
        <v>2589</v>
      </c>
      <c r="G10" s="46">
        <f>IF(ISNUMBER('[13]Sektorski plasman'!G6)=TRUE,'[13]Sektorski plasman'!G6,"")</f>
        <v>1</v>
      </c>
      <c r="H10" s="47">
        <f>IF(ISNUMBER('[13]Sektorski plasman'!H6)=TRUE,'[13]Sektorski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IF(ISTEXT('[13]Sektorski plasman'!B7)=TRUE,'[13]Sektorski plasman'!B7,"")</f>
        <v>Pokrivač Rajmond</v>
      </c>
      <c r="C11" s="52" t="str">
        <f>IF(ISTEXT('[13]Sektorski plasman'!C7)=TRUE,'[13]Sektorski plasman'!C7,"")</f>
        <v>Mura Mursko Središće</v>
      </c>
      <c r="D11" s="53">
        <f>IF(ISNUMBER('[13]Sektorski plasman'!E7)=TRUE,'[13]Sektorski plasman'!E7,"")</f>
        <v>6</v>
      </c>
      <c r="E11" s="54" t="str">
        <f>IF(ISTEXT('[13]Sektorski plasman'!F7)=TRUE,'[13]Sektorski plasman'!F7,"")</f>
        <v>A</v>
      </c>
      <c r="F11" s="55">
        <f>IF(ISNUMBER('[13]Sektorski plasman'!D7)=TRUE,'[13]Sektorski plasman'!D7,"")</f>
        <v>1885</v>
      </c>
      <c r="G11" s="56">
        <f>IF(ISNUMBER('[13]Sektorski plasman'!G7)=TRUE,'[13]Sektorski plasman'!G7,"")</f>
        <v>2</v>
      </c>
      <c r="H11" s="57">
        <f>IF(ISNUMBER('[13]Sektorski plasman'!H7)=TRUE,'[13]Sektorski plasman'!H7,"")</f>
        <v>4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IF(ISTEXT('[13]Sektorski plasman'!B8)=TRUE,'[13]Sektorski plasman'!B8,"")</f>
        <v>Zadravec Ivan</v>
      </c>
      <c r="C12" s="52" t="str">
        <f>IF(ISTEXT('[13]Sektorski plasman'!C8)=TRUE,'[13]Sektorski plasman'!C8,"")</f>
        <v>Verk Križovec</v>
      </c>
      <c r="D12" s="53">
        <f>IF(ISNUMBER('[13]Sektorski plasman'!E8)=TRUE,'[13]Sektorski plasman'!E8,"")</f>
        <v>3</v>
      </c>
      <c r="E12" s="54" t="str">
        <f>IF(ISTEXT('[13]Sektorski plasman'!F8)=TRUE,'[13]Sektorski plasman'!F8,"")</f>
        <v>A</v>
      </c>
      <c r="F12" s="55">
        <f>IF(ISNUMBER('[13]Sektorski plasman'!D8)=TRUE,'[13]Sektorski plasman'!D8,"")</f>
        <v>1767</v>
      </c>
      <c r="G12" s="56">
        <f>IF(ISNUMBER('[13]Sektorski plasman'!G8)=TRUE,'[13]Sektorski plasman'!G8,"")</f>
        <v>3</v>
      </c>
      <c r="H12" s="57">
        <f>IF(ISNUMBER('[13]Sektorski plasman'!H8)=TRUE,'[13]Sektorski plasman'!H8,"")</f>
        <v>6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IF(ISTEXT('[13]Sektorski plasman'!B9)=TRUE,'[13]Sektorski plasman'!B9,"")</f>
        <v>Horvat Dragutin</v>
      </c>
      <c r="C13" s="52" t="str">
        <f>IF(ISTEXT('[13]Sektorski plasman'!C9)=TRUE,'[13]Sektorski plasman'!C9,"")</f>
        <v>Som Kotoriba</v>
      </c>
      <c r="D13" s="53">
        <f>IF(ISNUMBER('[13]Sektorski plasman'!E9)=TRUE,'[13]Sektorski plasman'!E9,"")</f>
        <v>1</v>
      </c>
      <c r="E13" s="54" t="str">
        <f>IF(ISTEXT('[13]Sektorski plasman'!F9)=TRUE,'[13]Sektorski plasman'!F9,"")</f>
        <v>A</v>
      </c>
      <c r="F13" s="55">
        <f>IF(ISNUMBER('[13]Sektorski plasman'!D9)=TRUE,'[13]Sektorski plasman'!D9,"")</f>
        <v>1630</v>
      </c>
      <c r="G13" s="56">
        <f>IF(ISNUMBER('[13]Sektorski plasman'!G9)=TRUE,'[13]Sektorski plasman'!G9,"")</f>
        <v>4</v>
      </c>
      <c r="H13" s="57">
        <f>IF(ISNUMBER('[13]Sektorski plasman'!H9)=TRUE,'[13]Sektorski plasman'!H9,"")</f>
        <v>8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IF(ISTEXT('[13]Sektorski plasman'!B10)=TRUE,'[13]Sektorski plasman'!B10,"")</f>
        <v>Halić Marijan</v>
      </c>
      <c r="C14" s="52" t="str">
        <f>IF(ISTEXT('[13]Sektorski plasman'!C10)=TRUE,'[13]Sektorski plasman'!C10,"")</f>
        <v>Linjak Ivanovec</v>
      </c>
      <c r="D14" s="53">
        <f>IF(ISNUMBER('[13]Sektorski plasman'!E10)=TRUE,'[13]Sektorski plasman'!E10,"")</f>
        <v>7</v>
      </c>
      <c r="E14" s="54" t="str">
        <f>IF(ISTEXT('[13]Sektorski plasman'!F10)=TRUE,'[13]Sektorski plasman'!F10,"")</f>
        <v>A</v>
      </c>
      <c r="F14" s="55">
        <f>IF(ISNUMBER('[13]Sektorski plasman'!D10)=TRUE,'[13]Sektorski plasman'!D10,"")</f>
        <v>1428</v>
      </c>
      <c r="G14" s="56">
        <f>IF(ISNUMBER('[13]Sektorski plasman'!G10)=TRUE,'[13]Sektorski plasman'!G10,"")</f>
        <v>5</v>
      </c>
      <c r="H14" s="57">
        <f>IF(ISNUMBER('[13]Sektorski plasman'!H10)=TRUE,'[13]Sektorski plasman'!H10,"")</f>
        <v>10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IF(ISTEXT('[13]Sektorski plasman'!B11)=TRUE,'[13]Sektorski plasman'!B11,"")</f>
        <v>Dolenec Željko</v>
      </c>
      <c r="C15" s="52" t="str">
        <f>IF(ISTEXT('[13]Sektorski plasman'!C11)=TRUE,'[13]Sektorski plasman'!C11,"")</f>
        <v>Som Kotoriba</v>
      </c>
      <c r="D15" s="53">
        <f>IF(ISNUMBER('[13]Sektorski plasman'!E11)=TRUE,'[13]Sektorski plasman'!E11,"")</f>
        <v>10</v>
      </c>
      <c r="E15" s="54" t="str">
        <f>IF(ISTEXT('[13]Sektorski plasman'!F11)=TRUE,'[13]Sektorski plasman'!F11,"")</f>
        <v>A</v>
      </c>
      <c r="F15" s="55">
        <f>IF(ISNUMBER('[13]Sektorski plasman'!D11)=TRUE,'[13]Sektorski plasman'!D11,"")</f>
        <v>1386</v>
      </c>
      <c r="G15" s="56">
        <f>IF(ISNUMBER('[13]Sektorski plasman'!G11)=TRUE,'[13]Sektorski plasman'!G11,"")</f>
        <v>6</v>
      </c>
      <c r="H15" s="57">
        <f>IF(ISNUMBER('[13]Sektorski plasman'!H11)=TRUE,'[13]Sektorski plasman'!H11,"")</f>
        <v>12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IF(ISTEXT('[13]Sektorski plasman'!B12)=TRUE,'[13]Sektorski plasman'!B12,"")</f>
        <v>Filipašić Drago</v>
      </c>
      <c r="C16" s="52" t="str">
        <f>IF(ISTEXT('[13]Sektorski plasman'!C12)=TRUE,'[13]Sektorski plasman'!C12,"")</f>
        <v>Som Kotoriba</v>
      </c>
      <c r="D16" s="53">
        <f>IF(ISNUMBER('[13]Sektorski plasman'!E12)=TRUE,'[13]Sektorski plasman'!E12,"")</f>
        <v>5</v>
      </c>
      <c r="E16" s="54" t="str">
        <f>IF(ISTEXT('[13]Sektorski plasman'!F12)=TRUE,'[13]Sektorski plasman'!F12,"")</f>
        <v>A</v>
      </c>
      <c r="F16" s="55">
        <f>IF(ISNUMBER('[13]Sektorski plasman'!D12)=TRUE,'[13]Sektorski plasman'!D12,"")</f>
        <v>1043</v>
      </c>
      <c r="G16" s="56">
        <f>IF(ISNUMBER('[13]Sektorski plasman'!G12)=TRUE,'[13]Sektorski plasman'!G12,"")</f>
        <v>7</v>
      </c>
      <c r="H16" s="57">
        <f>IF(ISNUMBER('[13]Sektorski plasman'!H12)=TRUE,'[13]Sektorski plasman'!H12,"")</f>
        <v>14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IF(ISTEXT('[13]Sektorski plasman'!B13)=TRUE,'[13]Sektorski plasman'!B13,"")</f>
        <v>Kedmenec Antun</v>
      </c>
      <c r="C17" s="52" t="str">
        <f>IF(ISTEXT('[13]Sektorski plasman'!C13)=TRUE,'[13]Sektorski plasman'!C13,"")</f>
        <v>Klen Sveta Marija</v>
      </c>
      <c r="D17" s="53">
        <f>IF(ISNUMBER('[13]Sektorski plasman'!E13)=TRUE,'[13]Sektorski plasman'!E13,"")</f>
        <v>8</v>
      </c>
      <c r="E17" s="54" t="str">
        <f>IF(ISTEXT('[13]Sektorski plasman'!F13)=TRUE,'[13]Sektorski plasman'!F13,"")</f>
        <v>A</v>
      </c>
      <c r="F17" s="55">
        <f>IF(ISNUMBER('[13]Sektorski plasman'!D13)=TRUE,'[13]Sektorski plasman'!D13,"")</f>
        <v>890</v>
      </c>
      <c r="G17" s="56">
        <f>IF(ISNUMBER('[13]Sektorski plasman'!G13)=TRUE,'[13]Sektorski plasman'!G13,"")</f>
        <v>8</v>
      </c>
      <c r="H17" s="57">
        <f>IF(ISNUMBER('[13]Sektorski plasman'!H13)=TRUE,'[13]Sektorski plasman'!H13,"")</f>
        <v>16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IF(ISTEXT('[13]Sektorski plasman'!B14)=TRUE,'[13]Sektorski plasman'!B14,"")</f>
        <v>Orehovec Stjepan</v>
      </c>
      <c r="C18" s="52" t="str">
        <f>IF(ISTEXT('[13]Sektorski plasman'!C14)=TRUE,'[13]Sektorski plasman'!C14,"")</f>
        <v>Drava Donji Mihaljevec</v>
      </c>
      <c r="D18" s="53">
        <f>IF(ISNUMBER('[13]Sektorski plasman'!E14)=TRUE,'[13]Sektorski plasman'!E14,"")</f>
        <v>4</v>
      </c>
      <c r="E18" s="54" t="str">
        <f>IF(ISTEXT('[13]Sektorski plasman'!F14)=TRUE,'[13]Sektorski plasman'!F14,"")</f>
        <v>A</v>
      </c>
      <c r="F18" s="55">
        <f>IF(ISNUMBER('[13]Sektorski plasman'!D14)=TRUE,'[13]Sektorski plasman'!D14,"")</f>
        <v>885</v>
      </c>
      <c r="G18" s="56">
        <f>IF(ISNUMBER('[13]Sektorski plasman'!G14)=TRUE,'[13]Sektorski plasman'!G14,"")</f>
        <v>9</v>
      </c>
      <c r="H18" s="57">
        <f>IF(ISNUMBER('[13]Sektorski plasman'!H14)=TRUE,'[13]Sektorski plasman'!H14,"")</f>
        <v>18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IF(ISTEXT('[13]Sektorski plasman'!B15)=TRUE,'[13]Sektorski plasman'!B15,"")</f>
        <v>Zelić Vladimir</v>
      </c>
      <c r="C19" s="52" t="str">
        <f>IF(ISTEXT('[13]Sektorski plasman'!C15)=TRUE,'[13]Sektorski plasman'!C15,"")</f>
        <v>Linjak Palovec</v>
      </c>
      <c r="D19" s="53">
        <f>IF(ISNUMBER('[13]Sektorski plasman'!E15)=TRUE,'[13]Sektorski plasman'!E15,"")</f>
        <v>11</v>
      </c>
      <c r="E19" s="54" t="str">
        <f>IF(ISTEXT('[13]Sektorski plasman'!F15)=TRUE,'[13]Sektorski plasman'!F15,"")</f>
        <v>A</v>
      </c>
      <c r="F19" s="55">
        <f>IF(ISNUMBER('[13]Sektorski plasman'!D15)=TRUE,'[13]Sektorski plasman'!D15,"")</f>
        <v>645</v>
      </c>
      <c r="G19" s="56">
        <f>IF(ISNUMBER('[13]Sektorski plasman'!G15)=TRUE,'[13]Sektorski plasman'!G15,"")</f>
        <v>10</v>
      </c>
      <c r="H19" s="57">
        <f>IF(ISNUMBER('[13]Sektorski plasman'!H15)=TRUE,'[13]Sektorski plasman'!H15,"")</f>
        <v>20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IF(ISTEXT('[13]Sektorski plasman'!B16)=TRUE,'[13]Sektorski plasman'!B16,"")</f>
        <v>Mišić Branko</v>
      </c>
      <c r="C20" s="52" t="str">
        <f>IF(ISTEXT('[13]Sektorski plasman'!C16)=TRUE,'[13]Sektorski plasman'!C16,"")</f>
        <v>Drava Donji Mihaljevec</v>
      </c>
      <c r="D20" s="53">
        <f>IF(ISNUMBER('[13]Sektorski plasman'!E16)=TRUE,'[13]Sektorski plasman'!E16,"")</f>
        <v>9</v>
      </c>
      <c r="E20" s="54" t="str">
        <f>IF(ISTEXT('[13]Sektorski plasman'!F16)=TRUE,'[13]Sektorski plasman'!F16,"")</f>
        <v>A</v>
      </c>
      <c r="F20" s="55">
        <f>IF(ISNUMBER('[13]Sektorski plasman'!D16)=TRUE,'[13]Sektorski plasman'!D16,"")</f>
        <v>386</v>
      </c>
      <c r="G20" s="56">
        <f>IF(ISNUMBER('[13]Sektorski plasman'!G16)=TRUE,'[13]Sektorski plasman'!G16,"")</f>
        <v>11</v>
      </c>
      <c r="H20" s="57">
        <f>IF(ISNUMBER('[13]Sektorski plasman'!H16)=TRUE,'[13]Sektorski plasman'!H16,"")</f>
        <v>22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IF(ISTEXT('[13]Sektorski plasman'!B17)=TRUE,'[13]Sektorski plasman'!B17,"")</f>
        <v>Nađ Nenad</v>
      </c>
      <c r="C21" s="52" t="str">
        <f>IF(ISTEXT('[13]Sektorski plasman'!C17)=TRUE,'[13]Sektorski plasman'!C17,"")</f>
        <v>Linjak Palovec</v>
      </c>
      <c r="D21" s="53">
        <f>IF(ISNUMBER('[13]Sektorski plasman'!E17)=TRUE,'[13]Sektorski plasman'!E17,"")</f>
        <v>17</v>
      </c>
      <c r="E21" s="54" t="str">
        <f>IF(ISTEXT('[13]Sektorski plasman'!F17)=TRUE,'[13]Sektorski plasman'!F17,"")</f>
        <v>B</v>
      </c>
      <c r="F21" s="55">
        <f>IF(ISNUMBER('[13]Sektorski plasman'!D17)=TRUE,'[13]Sektorski plasman'!D17,"")</f>
        <v>3252</v>
      </c>
      <c r="G21" s="56">
        <f>IF(ISNUMBER('[13]Sektorski plasman'!G17)=TRUE,'[13]Sektorski plasman'!G17,"")</f>
        <v>1</v>
      </c>
      <c r="H21" s="57">
        <f>IF(ISNUMBER('[13]Sektorski plasman'!H17)=TRUE,'[13]Sektorski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IF(ISTEXT('[13]Sektorski plasman'!B18)=TRUE,'[13]Sektorski plasman'!B18,"")</f>
        <v>Dolenec Branimir</v>
      </c>
      <c r="C22" s="52" t="str">
        <f>IF(ISTEXT('[13]Sektorski plasman'!C18)=TRUE,'[13]Sektorski plasman'!C18,"")</f>
        <v>Ostriž Novakovec</v>
      </c>
      <c r="D22" s="53">
        <f>IF(ISNUMBER('[13]Sektorski plasman'!E18)=TRUE,'[13]Sektorski plasman'!E18,"")</f>
        <v>20</v>
      </c>
      <c r="E22" s="54" t="str">
        <f>IF(ISTEXT('[13]Sektorski plasman'!F18)=TRUE,'[13]Sektorski plasman'!F18,"")</f>
        <v>B</v>
      </c>
      <c r="F22" s="55">
        <f>IF(ISNUMBER('[13]Sektorski plasman'!D18)=TRUE,'[13]Sektorski plasman'!D18,"")</f>
        <v>3200</v>
      </c>
      <c r="G22" s="56">
        <f>IF(ISNUMBER('[13]Sektorski plasman'!G18)=TRUE,'[13]Sektorski plasman'!G18,"")</f>
        <v>2</v>
      </c>
      <c r="H22" s="57">
        <f>IF(ISNUMBER('[13]Sektorski plasman'!H18)=TRUE,'[13]Sektorski plasman'!H18,"")</f>
        <v>3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IF(ISTEXT('[13]Sektorski plasman'!B19)=TRUE,'[13]Sektorski plasman'!B19,"")</f>
        <v>Rošić Mensur</v>
      </c>
      <c r="C23" s="52" t="str">
        <f>IF(ISTEXT('[13]Sektorski plasman'!C19)=TRUE,'[13]Sektorski plasman'!C19,"")</f>
        <v>Mura Mursko Središće</v>
      </c>
      <c r="D23" s="53">
        <f>IF(ISNUMBER('[13]Sektorski plasman'!E19)=TRUE,'[13]Sektorski plasman'!E19,"")</f>
        <v>19</v>
      </c>
      <c r="E23" s="54" t="str">
        <f>IF(ISTEXT('[13]Sektorski plasman'!F19)=TRUE,'[13]Sektorski plasman'!F19,"")</f>
        <v>B</v>
      </c>
      <c r="F23" s="55">
        <f>IF(ISNUMBER('[13]Sektorski plasman'!D19)=TRUE,'[13]Sektorski plasman'!D19,"")</f>
        <v>2891</v>
      </c>
      <c r="G23" s="56">
        <f>IF(ISNUMBER('[13]Sektorski plasman'!G19)=TRUE,'[13]Sektorski plasman'!G19,"")</f>
        <v>3</v>
      </c>
      <c r="H23" s="57">
        <f>IF(ISNUMBER('[13]Sektorski plasman'!H19)=TRUE,'[13]Sektorski plasman'!H19,"")</f>
        <v>5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IF(ISTEXT('[13]Sektorski plasman'!B20)=TRUE,'[13]Sektorski plasman'!B20,"")</f>
        <v>Kedmenec Dragutin</v>
      </c>
      <c r="C24" s="52" t="str">
        <f>IF(ISTEXT('[13]Sektorski plasman'!C20)=TRUE,'[13]Sektorski plasman'!C20,"")</f>
        <v>Klen Sveta Marija</v>
      </c>
      <c r="D24" s="53">
        <f>IF(ISNUMBER('[13]Sektorski plasman'!E20)=TRUE,'[13]Sektorski plasman'!E20,"")</f>
        <v>21</v>
      </c>
      <c r="E24" s="54" t="str">
        <f>IF(ISTEXT('[13]Sektorski plasman'!F20)=TRUE,'[13]Sektorski plasman'!F20,"")</f>
        <v>B</v>
      </c>
      <c r="F24" s="55">
        <f>IF(ISNUMBER('[13]Sektorski plasman'!D20)=TRUE,'[13]Sektorski plasman'!D20,"")</f>
        <v>2851</v>
      </c>
      <c r="G24" s="56">
        <f>IF(ISNUMBER('[13]Sektorski plasman'!G20)=TRUE,'[13]Sektorski plasman'!G20,"")</f>
        <v>4</v>
      </c>
      <c r="H24" s="57">
        <f>IF(ISNUMBER('[13]Sektorski plasman'!H20)=TRUE,'[13]Sektorski plasman'!H20,"")</f>
        <v>7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IF(ISTEXT('[13]Sektorski plasman'!B21)=TRUE,'[13]Sektorski plasman'!B21,"")</f>
        <v>Katančić Zlatko</v>
      </c>
      <c r="C25" s="52" t="str">
        <f>IF(ISTEXT('[13]Sektorski plasman'!C21)=TRUE,'[13]Sektorski plasman'!C21,"")</f>
        <v>Ribica Turčišće</v>
      </c>
      <c r="D25" s="53">
        <f>IF(ISNUMBER('[13]Sektorski plasman'!E21)=TRUE,'[13]Sektorski plasman'!E21,"")</f>
        <v>22</v>
      </c>
      <c r="E25" s="54" t="str">
        <f>IF(ISTEXT('[13]Sektorski plasman'!F21)=TRUE,'[13]Sektorski plasman'!F21,"")</f>
        <v>B</v>
      </c>
      <c r="F25" s="55">
        <f>IF(ISNUMBER('[13]Sektorski plasman'!D21)=TRUE,'[13]Sektorski plasman'!D21,"")</f>
        <v>2040</v>
      </c>
      <c r="G25" s="56">
        <f>IF(ISNUMBER('[13]Sektorski plasman'!G21)=TRUE,'[13]Sektorski plasman'!G21,"")</f>
        <v>5</v>
      </c>
      <c r="H25" s="57">
        <f>IF(ISNUMBER('[13]Sektorski plasman'!H21)=TRUE,'[13]Sektorski plasman'!H21,"")</f>
        <v>9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IF(ISTEXT('[13]Sektorski plasman'!B22)=TRUE,'[13]Sektorski plasman'!B22,"")</f>
        <v>Ivanović Branko</v>
      </c>
      <c r="C26" s="52" t="str">
        <f>IF(ISTEXT('[13]Sektorski plasman'!C22)=TRUE,'[13]Sektorski plasman'!C22,"")</f>
        <v>Smuđ Goričan</v>
      </c>
      <c r="D26" s="53">
        <f>IF(ISNUMBER('[13]Sektorski plasman'!E22)=TRUE,'[13]Sektorski plasman'!E22,"")</f>
        <v>18</v>
      </c>
      <c r="E26" s="54" t="str">
        <f>IF(ISTEXT('[13]Sektorski plasman'!F22)=TRUE,'[13]Sektorski plasman'!F22,"")</f>
        <v>B</v>
      </c>
      <c r="F26" s="55">
        <f>IF(ISNUMBER('[13]Sektorski plasman'!D22)=TRUE,'[13]Sektorski plasman'!D22,"")</f>
        <v>1769</v>
      </c>
      <c r="G26" s="56">
        <f>IF(ISNUMBER('[13]Sektorski plasman'!G22)=TRUE,'[13]Sektorski plasman'!G22,"")</f>
        <v>6</v>
      </c>
      <c r="H26" s="57">
        <f>IF(ISNUMBER('[13]Sektorski plasman'!H22)=TRUE,'[13]Sektorski plasman'!H22,"")</f>
        <v>11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IF(ISTEXT('[13]Sektorski plasman'!B23)=TRUE,'[13]Sektorski plasman'!B23,"")</f>
        <v>Međimurec Ivan</v>
      </c>
      <c r="C27" s="52" t="str">
        <f>IF(ISTEXT('[13]Sektorski plasman'!C23)=TRUE,'[13]Sektorski plasman'!C23,"")</f>
        <v>TSH Sensas Som.si Čakovec</v>
      </c>
      <c r="D27" s="53">
        <f>IF(ISNUMBER('[13]Sektorski plasman'!E23)=TRUE,'[13]Sektorski plasman'!E23,"")</f>
        <v>15</v>
      </c>
      <c r="E27" s="54" t="str">
        <f>IF(ISTEXT('[13]Sektorski plasman'!F23)=TRUE,'[13]Sektorski plasman'!F23,"")</f>
        <v>B</v>
      </c>
      <c r="F27" s="55">
        <f>IF(ISNUMBER('[13]Sektorski plasman'!D23)=TRUE,'[13]Sektorski plasman'!D23,"")</f>
        <v>1699</v>
      </c>
      <c r="G27" s="56">
        <f>IF(ISNUMBER('[13]Sektorski plasman'!G23)=TRUE,'[13]Sektorski plasman'!G23,"")</f>
        <v>7</v>
      </c>
      <c r="H27" s="57">
        <f>IF(ISNUMBER('[13]Sektorski plasman'!H23)=TRUE,'[13]Sektorski plasman'!H23,"")</f>
        <v>13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IF(ISTEXT('[13]Sektorski plasman'!B24)=TRUE,'[13]Sektorski plasman'!B24,"")</f>
        <v>Jagec Josip</v>
      </c>
      <c r="C28" s="52" t="str">
        <f>IF(ISTEXT('[13]Sektorski plasman'!C24)=TRUE,'[13]Sektorski plasman'!C24,"")</f>
        <v>Čakovec Interland Čakovec</v>
      </c>
      <c r="D28" s="53">
        <f>IF(ISNUMBER('[13]Sektorski plasman'!E24)=TRUE,'[13]Sektorski plasman'!E24,"")</f>
        <v>16</v>
      </c>
      <c r="E28" s="54" t="str">
        <f>IF(ISTEXT('[13]Sektorski plasman'!F24)=TRUE,'[13]Sektorski plasman'!F24,"")</f>
        <v>B</v>
      </c>
      <c r="F28" s="55">
        <f>IF(ISNUMBER('[13]Sektorski plasman'!D24)=TRUE,'[13]Sektorski plasman'!D24,"")</f>
        <v>1472</v>
      </c>
      <c r="G28" s="56">
        <f>IF(ISNUMBER('[13]Sektorski plasman'!G24)=TRUE,'[13]Sektorski plasman'!G24,"")</f>
        <v>8</v>
      </c>
      <c r="H28" s="57">
        <f>IF(ISNUMBER('[13]Sektorski plasman'!H24)=TRUE,'[13]Sektorski plasman'!H24,"")</f>
        <v>15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IF(ISTEXT('[13]Sektorski plasman'!B25)=TRUE,'[13]Sektorski plasman'!B25,"")</f>
        <v>Mikloška Josip</v>
      </c>
      <c r="C29" s="52" t="str">
        <f>IF(ISTEXT('[13]Sektorski plasman'!C25)=TRUE,'[13]Sektorski plasman'!C25,"")</f>
        <v>Glavatica Futtura Sensas Prelog</v>
      </c>
      <c r="D29" s="53">
        <f>IF(ISNUMBER('[13]Sektorski plasman'!E25)=TRUE,'[13]Sektorski plasman'!E25,"")</f>
        <v>14</v>
      </c>
      <c r="E29" s="54" t="str">
        <f>IF(ISTEXT('[13]Sektorski plasman'!F25)=TRUE,'[13]Sektorski plasman'!F25,"")</f>
        <v>B</v>
      </c>
      <c r="F29" s="55">
        <f>IF(ISNUMBER('[13]Sektorski plasman'!D25)=TRUE,'[13]Sektorski plasman'!D25,"")</f>
        <v>1133</v>
      </c>
      <c r="G29" s="56">
        <f>IF(ISNUMBER('[13]Sektorski plasman'!G25)=TRUE,'[13]Sektorski plasman'!G25,"")</f>
        <v>9</v>
      </c>
      <c r="H29" s="57">
        <f>IF(ISNUMBER('[13]Sektorski plasman'!H25)=TRUE,'[13]Sektorski plasman'!H25,"")</f>
        <v>17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IF(ISTEXT('[13]Sektorski plasman'!B26)=TRUE,'[13]Sektorski plasman'!B26,"")</f>
        <v>Deban Ivan</v>
      </c>
      <c r="C30" s="52" t="str">
        <f>IF(ISTEXT('[13]Sektorski plasman'!C26)=TRUE,'[13]Sektorski plasman'!C26,"")</f>
        <v>Glavatica Futtura Sensas Prelog</v>
      </c>
      <c r="D30" s="53">
        <f>IF(ISNUMBER('[13]Sektorski plasman'!E26)=TRUE,'[13]Sektorski plasman'!E26,"")</f>
        <v>13</v>
      </c>
      <c r="E30" s="54" t="str">
        <f>IF(ISTEXT('[13]Sektorski plasman'!F26)=TRUE,'[13]Sektorski plasman'!F26,"")</f>
        <v>B</v>
      </c>
      <c r="F30" s="55">
        <f>IF(ISNUMBER('[13]Sektorski plasman'!D26)=TRUE,'[13]Sektorski plasman'!D26,"")</f>
        <v>854</v>
      </c>
      <c r="G30" s="56">
        <f>IF(ISNUMBER('[13]Sektorski plasman'!G26)=TRUE,'[13]Sektorski plasman'!G26,"")</f>
        <v>10</v>
      </c>
      <c r="H30" s="57">
        <f>IF(ISNUMBER('[13]Sektorski plasman'!H26)=TRUE,'[13]Sektorski plasman'!H26,"")</f>
        <v>19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IF(ISTEXT('[13]Sektorski plasman'!B27)=TRUE,'[13]Sektorski plasman'!B27,"")</f>
        <v>Marđetko Josip</v>
      </c>
      <c r="C31" s="52" t="str">
        <f>IF(ISTEXT('[13]Sektorski plasman'!C27)=TRUE,'[13]Sektorski plasman'!C27,"")</f>
        <v>Som Kotoriba</v>
      </c>
      <c r="D31" s="53">
        <f>IF(ISNUMBER('[13]Sektorski plasman'!E27)=TRUE,'[13]Sektorski plasman'!E27,"")</f>
        <v>12</v>
      </c>
      <c r="E31" s="54" t="str">
        <f>IF(ISTEXT('[13]Sektorski plasman'!F27)=TRUE,'[13]Sektorski plasman'!F27,"")</f>
        <v>B</v>
      </c>
      <c r="F31" s="55">
        <f>IF(ISNUMBER('[13]Sektorski plasman'!D27)=TRUE,'[13]Sektorski plasman'!D27,"")</f>
        <v>711</v>
      </c>
      <c r="G31" s="56">
        <f>IF(ISNUMBER('[13]Sektorski plasman'!G27)=TRUE,'[13]Sektorski plasman'!G27,"")</f>
        <v>11</v>
      </c>
      <c r="H31" s="57">
        <f>IF(ISNUMBER('[13]Sektorski plasman'!H27)=TRUE,'[13]Sektorski plasman'!H27,"")</f>
        <v>21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IF(ISTEXT('[13]Sektorski plasman'!B28)=TRUE,'[13]Sektorski plasman'!B28,"")</f>
        <v/>
      </c>
      <c r="C32" s="52" t="str">
        <f>IF(ISTEXT('[13]Sektorski plasman'!C28)=TRUE,'[13]Sektorski plasman'!C28,"")</f>
        <v/>
      </c>
      <c r="D32" s="53" t="str">
        <f>IF(ISNUMBER('[13]Sektorski plasman'!E28)=TRUE,'[13]Sektorski plasman'!E28,"")</f>
        <v/>
      </c>
      <c r="E32" s="54" t="str">
        <f>IF(ISTEXT('[13]Sektorski plasman'!F28)=TRUE,'[13]Sektorski plasman'!F28,"")</f>
        <v/>
      </c>
      <c r="F32" s="55" t="str">
        <f>IF(ISNUMBER('[13]Sektorski plasman'!D28)=TRUE,'[13]Sektorski plasman'!D28,"")</f>
        <v/>
      </c>
      <c r="G32" s="56" t="str">
        <f>IF(ISNUMBER('[13]Sektorski plasman'!G28)=TRUE,'[13]Sektorski plasman'!G28,"")</f>
        <v/>
      </c>
      <c r="H32" s="57" t="str">
        <f>IF(ISNUMBER('[13]Sektorski plasman'!H28)=TRUE,'[13]Sektorski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IF(ISTEXT('[13]Sektorski plasman'!B29)=TRUE,'[13]Sektorski plasman'!B29,"")</f>
        <v/>
      </c>
      <c r="C33" s="52" t="str">
        <f>IF(ISTEXT('[13]Sektorski plasman'!C29)=TRUE,'[13]Sektorski plasman'!C29,"")</f>
        <v/>
      </c>
      <c r="D33" s="53" t="str">
        <f>IF(ISNUMBER('[13]Sektorski plasman'!E29)=TRUE,'[13]Sektorski plasman'!E29,"")</f>
        <v/>
      </c>
      <c r="E33" s="54" t="str">
        <f>IF(ISTEXT('[13]Sektorski plasman'!F29)=TRUE,'[13]Sektorski plasman'!F29,"")</f>
        <v/>
      </c>
      <c r="F33" s="55" t="str">
        <f>IF(ISNUMBER('[13]Sektorski plasman'!D29)=TRUE,'[13]Sektorski plasman'!D29,"")</f>
        <v/>
      </c>
      <c r="G33" s="56" t="str">
        <f>IF(ISNUMBER('[13]Sektorski plasman'!G29)=TRUE,'[13]Sektorski plasman'!G29,"")</f>
        <v/>
      </c>
      <c r="H33" s="57" t="str">
        <f>IF(ISNUMBER('[13]Sektorski plasman'!H29)=TRUE,'[13]Sektorski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IF(ISTEXT('[13]Sektorski plasman'!B30)=TRUE,'[13]Sektorski plasman'!B30,"")</f>
        <v/>
      </c>
      <c r="C34" s="52" t="str">
        <f>IF(ISTEXT('[13]Sektorski plasman'!C30)=TRUE,'[13]Sektorski plasman'!C30,"")</f>
        <v/>
      </c>
      <c r="D34" s="53" t="str">
        <f>IF(ISNUMBER('[13]Sektorski plasman'!E30)=TRUE,'[13]Sektorski plasman'!E30,"")</f>
        <v/>
      </c>
      <c r="E34" s="54" t="str">
        <f>IF(ISTEXT('[13]Sektorski plasman'!F30)=TRUE,'[13]Sektorski plasman'!F30,"")</f>
        <v/>
      </c>
      <c r="F34" s="55" t="str">
        <f>IF(ISNUMBER('[13]Sektorski plasman'!D30)=TRUE,'[13]Sektorski plasman'!D30,"")</f>
        <v/>
      </c>
      <c r="G34" s="56" t="str">
        <f>IF(ISNUMBER('[13]Sektorski plasman'!G30)=TRUE,'[13]Sektorski plasman'!G30,"")</f>
        <v/>
      </c>
      <c r="H34" s="57" t="str">
        <f>IF(ISNUMBER('[13]Sektorski plasman'!H30)=TRUE,'[13]Sektorski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IF(ISTEXT('[13]Sektorski plasman'!B31)=TRUE,'[13]Sektorski plasman'!B31,"")</f>
        <v/>
      </c>
      <c r="C35" s="52" t="str">
        <f>IF(ISTEXT('[13]Sektorski plasman'!C31)=TRUE,'[13]Sektorski plasman'!C31,"")</f>
        <v/>
      </c>
      <c r="D35" s="53" t="str">
        <f>IF(ISNUMBER('[13]Sektorski plasman'!E31)=TRUE,'[13]Sektorski plasman'!E31,"")</f>
        <v/>
      </c>
      <c r="E35" s="54" t="str">
        <f>IF(ISTEXT('[13]Sektorski plasman'!F31)=TRUE,'[13]Sektorski plasman'!F31,"")</f>
        <v/>
      </c>
      <c r="F35" s="55" t="str">
        <f>IF(ISNUMBER('[13]Sektorski plasman'!D31)=TRUE,'[13]Sektorski plasman'!D31,"")</f>
        <v/>
      </c>
      <c r="G35" s="56" t="str">
        <f>IF(ISNUMBER('[13]Sektorski plasman'!G31)=TRUE,'[13]Sektorski plasman'!G31,"")</f>
        <v/>
      </c>
      <c r="H35" s="57" t="str">
        <f>IF(ISNUMBER('[13]Sektorski plasman'!H31)=TRUE,'[13]Sektorski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IF(ISTEXT('[13]Sektorski plasman'!B32)=TRUE,'[13]Sektorski plasman'!B32,"")</f>
        <v/>
      </c>
      <c r="C36" s="52" t="str">
        <f>IF(ISTEXT('[13]Sektorski plasman'!C32)=TRUE,'[13]Sektorski plasman'!C32,"")</f>
        <v/>
      </c>
      <c r="D36" s="53" t="str">
        <f>IF(ISNUMBER('[13]Sektorski plasman'!E32)=TRUE,'[13]Sektorski plasman'!E32,"")</f>
        <v/>
      </c>
      <c r="E36" s="54" t="str">
        <f>IF(ISTEXT('[13]Sektorski plasman'!F32)=TRUE,'[13]Sektorski plasman'!F32,"")</f>
        <v/>
      </c>
      <c r="F36" s="55" t="str">
        <f>IF(ISNUMBER('[13]Sektorski plasman'!D32)=TRUE,'[13]Sektorski plasman'!D32,"")</f>
        <v/>
      </c>
      <c r="G36" s="56" t="str">
        <f>IF(ISNUMBER('[13]Sektorski plasman'!G32)=TRUE,'[13]Sektorski plasman'!G32,"")</f>
        <v/>
      </c>
      <c r="H36" s="57" t="str">
        <f>IF(ISNUMBER('[13]Sektorski plasman'!H32)=TRUE,'[13]Sektorski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IF(ISTEXT('[13]Sektorski plasman'!B33)=TRUE,'[13]Sektorski plasman'!B33,"")</f>
        <v/>
      </c>
      <c r="C37" s="52" t="str">
        <f>IF(ISTEXT('[13]Sektorski plasman'!C33)=TRUE,'[13]Sektorski plasman'!C33,"")</f>
        <v/>
      </c>
      <c r="D37" s="53" t="str">
        <f>IF(ISNUMBER('[13]Sektorski plasman'!E33)=TRUE,'[13]Sektorski plasman'!E33,"")</f>
        <v/>
      </c>
      <c r="E37" s="54" t="str">
        <f>IF(ISTEXT('[13]Sektorski plasman'!F33)=TRUE,'[13]Sektorski plasman'!F33,"")</f>
        <v/>
      </c>
      <c r="F37" s="55" t="str">
        <f>IF(ISNUMBER('[13]Sektorski plasman'!D33)=TRUE,'[13]Sektorski plasman'!D33,"")</f>
        <v/>
      </c>
      <c r="G37" s="56" t="str">
        <f>IF(ISNUMBER('[13]Sektorski plasman'!G33)=TRUE,'[13]Sektorski plasman'!G33,"")</f>
        <v/>
      </c>
      <c r="H37" s="57" t="str">
        <f>IF(ISNUMBER('[13]Sektorski plasman'!H33)=TRUE,'[13]Sektorski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IF(ISTEXT('[13]Sektorski plasman'!B34)=TRUE,'[13]Sektorski plasman'!B34,"")</f>
        <v/>
      </c>
      <c r="C38" s="52" t="str">
        <f>IF(ISTEXT('[13]Sektorski plasman'!C34)=TRUE,'[13]Sektorski plasman'!C34,"")</f>
        <v/>
      </c>
      <c r="D38" s="53" t="str">
        <f>IF(ISNUMBER('[13]Sektorski plasman'!E34)=TRUE,'[13]Sektorski plasman'!E34,"")</f>
        <v/>
      </c>
      <c r="E38" s="54" t="str">
        <f>IF(ISTEXT('[13]Sektorski plasman'!F34)=TRUE,'[13]Sektorski plasman'!F34,"")</f>
        <v/>
      </c>
      <c r="F38" s="55" t="str">
        <f>IF(ISNUMBER('[13]Sektorski plasman'!D34)=TRUE,'[13]Sektorski plasman'!D34,"")</f>
        <v/>
      </c>
      <c r="G38" s="56" t="str">
        <f>IF(ISNUMBER('[13]Sektorski plasman'!G34)=TRUE,'[13]Sektorski plasman'!G34,"")</f>
        <v/>
      </c>
      <c r="H38" s="57" t="str">
        <f>IF(ISNUMBER('[13]Sektorski plasman'!H34)=TRUE,'[13]Sektorski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IF(ISTEXT('[13]Sektorski plasman'!B35)=TRUE,'[13]Sektorski plasman'!B35,"")</f>
        <v/>
      </c>
      <c r="C39" s="52" t="str">
        <f>IF(ISTEXT('[13]Sektorski plasman'!C35)=TRUE,'[13]Sektorski plasman'!C35,"")</f>
        <v/>
      </c>
      <c r="D39" s="53" t="str">
        <f>IF(ISNUMBER('[13]Sektorski plasman'!E35)=TRUE,'[13]Sektorski plasman'!E35,"")</f>
        <v/>
      </c>
      <c r="E39" s="54" t="str">
        <f>IF(ISTEXT('[13]Sektorski plasman'!F35)=TRUE,'[13]Sektorski plasman'!F35,"")</f>
        <v/>
      </c>
      <c r="F39" s="55" t="str">
        <f>IF(ISNUMBER('[13]Sektorski plasman'!D35)=TRUE,'[13]Sektorski plasman'!D35,"")</f>
        <v/>
      </c>
      <c r="G39" s="56" t="str">
        <f>IF(ISNUMBER('[13]Sektorski plasman'!G35)=TRUE,'[13]Sektorski plasman'!G35,"")</f>
        <v/>
      </c>
      <c r="H39" s="57" t="str">
        <f>IF(ISNUMBER('[13]Sektorski plasman'!H35)=TRUE,'[13]Sektorski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IF(ISTEXT('[13]Sektorski plasman'!B36)=TRUE,'[13]Sektorski plasman'!B36,"")</f>
        <v/>
      </c>
      <c r="C40" s="52" t="str">
        <f>IF(ISTEXT('[13]Sektorski plasman'!C36)=TRUE,'[13]Sektorski plasman'!C36,"")</f>
        <v/>
      </c>
      <c r="D40" s="53" t="str">
        <f>IF(ISNUMBER('[13]Sektorski plasman'!E36)=TRUE,'[13]Sektorski plasman'!E36,"")</f>
        <v/>
      </c>
      <c r="E40" s="54" t="str">
        <f>IF(ISTEXT('[13]Sektorski plasman'!F36)=TRUE,'[13]Sektorski plasman'!F36,"")</f>
        <v/>
      </c>
      <c r="F40" s="55" t="str">
        <f>IF(ISNUMBER('[13]Sektorski plasman'!D36)=TRUE,'[13]Sektorski plasman'!D36,"")</f>
        <v/>
      </c>
      <c r="G40" s="56" t="str">
        <f>IF(ISNUMBER('[13]Sektorski plasman'!G36)=TRUE,'[13]Sektorski plasman'!G36,"")</f>
        <v/>
      </c>
      <c r="H40" s="57" t="str">
        <f>IF(ISNUMBER('[13]Sektorski plasman'!H36)=TRUE,'[13]Sektorski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IF(ISTEXT('[13]Sektorski plasman'!B37)=TRUE,'[13]Sektorski plasman'!B37,"")</f>
        <v/>
      </c>
      <c r="C41" s="52" t="str">
        <f>IF(ISTEXT('[13]Sektorski plasman'!C37)=TRUE,'[13]Sektorski plasman'!C37,"")</f>
        <v/>
      </c>
      <c r="D41" s="53" t="str">
        <f>IF(ISNUMBER('[13]Sektorski plasman'!E37)=TRUE,'[13]Sektorski plasman'!E37,"")</f>
        <v/>
      </c>
      <c r="E41" s="54" t="str">
        <f>IF(ISTEXT('[13]Sektorski plasman'!F37)=TRUE,'[13]Sektorski plasman'!F37,"")</f>
        <v/>
      </c>
      <c r="F41" s="55" t="str">
        <f>IF(ISNUMBER('[13]Sektorski plasman'!D37)=TRUE,'[13]Sektorski plasman'!D37,"")</f>
        <v/>
      </c>
      <c r="G41" s="56" t="str">
        <f>IF(ISNUMBER('[13]Sektorski plasman'!G37)=TRUE,'[13]Sektorski plasman'!G37,"")</f>
        <v/>
      </c>
      <c r="H41" s="57" t="str">
        <f>IF(ISNUMBER('[13]Sektorski plasman'!H37)=TRUE,'[13]Sektorski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IF(ISTEXT('[13]Sektorski plasman'!B38)=TRUE,'[13]Sektorski plasman'!B38,"")</f>
        <v/>
      </c>
      <c r="C42" s="52" t="str">
        <f>IF(ISTEXT('[13]Sektorski plasman'!C38)=TRUE,'[13]Sektorski plasman'!C38,"")</f>
        <v/>
      </c>
      <c r="D42" s="53" t="str">
        <f>IF(ISNUMBER('[13]Sektorski plasman'!E38)=TRUE,'[13]Sektorski plasman'!E38,"")</f>
        <v/>
      </c>
      <c r="E42" s="54" t="str">
        <f>IF(ISTEXT('[13]Sektorski plasman'!F38)=TRUE,'[13]Sektorski plasman'!F38,"")</f>
        <v/>
      </c>
      <c r="F42" s="55" t="str">
        <f>IF(ISNUMBER('[13]Sektorski plasman'!D38)=TRUE,'[13]Sektorski plasman'!D38,"")</f>
        <v/>
      </c>
      <c r="G42" s="56" t="str">
        <f>IF(ISNUMBER('[13]Sektorski plasman'!G38)=TRUE,'[13]Sektorski plasman'!G38,"")</f>
        <v/>
      </c>
      <c r="H42" s="57" t="str">
        <f>IF(ISNUMBER('[13]Sektorski plasman'!H38)=TRUE,'[13]Sektorski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IF(ISTEXT('[13]Sektorski plasman'!B39)=TRUE,'[13]Sektorski plasman'!B39,"")</f>
        <v/>
      </c>
      <c r="C43" s="52" t="str">
        <f>IF(ISTEXT('[13]Sektorski plasman'!C39)=TRUE,'[13]Sektorski plasman'!C39,"")</f>
        <v/>
      </c>
      <c r="D43" s="53" t="str">
        <f>IF(ISNUMBER('[13]Sektorski plasman'!E39)=TRUE,'[13]Sektorski plasman'!E39,"")</f>
        <v/>
      </c>
      <c r="E43" s="54" t="str">
        <f>IF(ISTEXT('[13]Sektorski plasman'!F39)=TRUE,'[13]Sektorski plasman'!F39,"")</f>
        <v/>
      </c>
      <c r="F43" s="55" t="str">
        <f>IF(ISNUMBER('[13]Sektorski plasman'!D39)=TRUE,'[13]Sektorski plasman'!D39,"")</f>
        <v/>
      </c>
      <c r="G43" s="56" t="str">
        <f>IF(ISNUMBER('[13]Sektorski plasman'!G39)=TRUE,'[13]Sektorski plasman'!G39,"")</f>
        <v/>
      </c>
      <c r="H43" s="57" t="str">
        <f>IF(ISNUMBER('[13]Sektorski plasman'!H39)=TRUE,'[13]Sektorski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IF(ISTEXT('[13]Sektorski plasman'!B40)=TRUE,'[13]Sektorski plasman'!B40,"")</f>
        <v/>
      </c>
      <c r="C44" s="52" t="str">
        <f>IF(ISTEXT('[13]Sektorski plasman'!C40)=TRUE,'[13]Sektorski plasman'!C40,"")</f>
        <v/>
      </c>
      <c r="D44" s="53" t="str">
        <f>IF(ISNUMBER('[13]Sektorski plasman'!E40)=TRUE,'[13]Sektorski plasman'!E40,"")</f>
        <v/>
      </c>
      <c r="E44" s="54" t="str">
        <f>IF(ISTEXT('[13]Sektorski plasman'!F40)=TRUE,'[13]Sektorski plasman'!F40,"")</f>
        <v/>
      </c>
      <c r="F44" s="55" t="str">
        <f>IF(ISNUMBER('[13]Sektorski plasman'!D40)=TRUE,'[13]Sektorski plasman'!D40,"")</f>
        <v/>
      </c>
      <c r="G44" s="56" t="str">
        <f>IF(ISNUMBER('[13]Sektorski plasman'!G40)=TRUE,'[13]Sektorski plasman'!G40,"")</f>
        <v/>
      </c>
      <c r="H44" s="57" t="str">
        <f>IF(ISNUMBER('[13]Sektorski plasman'!H40)=TRUE,'[13]Sektorski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IF(ISTEXT('[13]Sektorski plasman'!B41)=TRUE,'[13]Sektorski plasman'!B41,"")</f>
        <v/>
      </c>
      <c r="C45" s="52" t="str">
        <f>IF(ISTEXT('[13]Sektorski plasman'!C41)=TRUE,'[13]Sektorski plasman'!C41,"")</f>
        <v/>
      </c>
      <c r="D45" s="53" t="str">
        <f>IF(ISNUMBER('[13]Sektorski plasman'!E41)=TRUE,'[13]Sektorski plasman'!E41,"")</f>
        <v/>
      </c>
      <c r="E45" s="54" t="str">
        <f>IF(ISTEXT('[13]Sektorski plasman'!F41)=TRUE,'[13]Sektorski plasman'!F41,"")</f>
        <v/>
      </c>
      <c r="F45" s="55" t="str">
        <f>IF(ISNUMBER('[13]Sektorski plasman'!D41)=TRUE,'[13]Sektorski plasman'!D41,"")</f>
        <v/>
      </c>
      <c r="G45" s="56" t="str">
        <f>IF(ISNUMBER('[13]Sektorski plasman'!G41)=TRUE,'[13]Sektorski plasman'!G41,"")</f>
        <v/>
      </c>
      <c r="H45" s="57" t="str">
        <f>IF(ISNUMBER('[13]Sektorski plasman'!H41)=TRUE,'[13]Sektorski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IF(ISTEXT('[13]Sektorski plasman'!B42)=TRUE,'[13]Sektorski plasman'!B42,"")</f>
        <v/>
      </c>
      <c r="C46" s="52" t="str">
        <f>IF(ISTEXT('[13]Sektorski plasman'!C42)=TRUE,'[13]Sektorski plasman'!C42,"")</f>
        <v/>
      </c>
      <c r="D46" s="53" t="str">
        <f>IF(ISNUMBER('[13]Sektorski plasman'!E42)=TRUE,'[13]Sektorski plasman'!E42,"")</f>
        <v/>
      </c>
      <c r="E46" s="54" t="str">
        <f>IF(ISTEXT('[13]Sektorski plasman'!F42)=TRUE,'[13]Sektorski plasman'!F42,"")</f>
        <v/>
      </c>
      <c r="F46" s="55" t="str">
        <f>IF(ISNUMBER('[13]Sektorski plasman'!D42)=TRUE,'[13]Sektorski plasman'!D42,"")</f>
        <v/>
      </c>
      <c r="G46" s="56" t="str">
        <f>IF(ISNUMBER('[13]Sektorski plasman'!G42)=TRUE,'[13]Sektorski plasman'!G42,"")</f>
        <v/>
      </c>
      <c r="H46" s="57" t="str">
        <f>IF(ISNUMBER('[13]Sektorski plasman'!H42)=TRUE,'[13]Sektorski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IF(ISTEXT('[13]Sektorski plasman'!B43)=TRUE,'[13]Sektorski plasman'!B43,"")</f>
        <v/>
      </c>
      <c r="C47" s="52" t="str">
        <f>IF(ISTEXT('[13]Sektorski plasman'!C43)=TRUE,'[13]Sektorski plasman'!C43,"")</f>
        <v/>
      </c>
      <c r="D47" s="53" t="str">
        <f>IF(ISNUMBER('[13]Sektorski plasman'!E43)=TRUE,'[13]Sektorski plasman'!E43,"")</f>
        <v/>
      </c>
      <c r="E47" s="54" t="str">
        <f>IF(ISTEXT('[13]Sektorski plasman'!F43)=TRUE,'[13]Sektorski plasman'!F43,"")</f>
        <v/>
      </c>
      <c r="F47" s="55" t="str">
        <f>IF(ISNUMBER('[13]Sektorski plasman'!D43)=TRUE,'[13]Sektorski plasman'!D43,"")</f>
        <v/>
      </c>
      <c r="G47" s="56" t="str">
        <f>IF(ISNUMBER('[13]Sektorski plasman'!G43)=TRUE,'[13]Sektorski plasman'!G43,"")</f>
        <v/>
      </c>
      <c r="H47" s="57" t="str">
        <f>IF(ISNUMBER('[13]Sektorski plasman'!H43)=TRUE,'[13]Sektorski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IF(ISTEXT('[13]Sektorski plasman'!B44)=TRUE,'[13]Sektorski plasman'!B44,"")</f>
        <v/>
      </c>
      <c r="C48" s="52" t="str">
        <f>IF(ISTEXT('[13]Sektorski plasman'!C44)=TRUE,'[13]Sektorski plasman'!C44,"")</f>
        <v/>
      </c>
      <c r="D48" s="53" t="str">
        <f>IF(ISNUMBER('[13]Sektorski plasman'!E44)=TRUE,'[13]Sektorski plasman'!E44,"")</f>
        <v/>
      </c>
      <c r="E48" s="54" t="str">
        <f>IF(ISTEXT('[13]Sektorski plasman'!F44)=TRUE,'[13]Sektorski plasman'!F44,"")</f>
        <v/>
      </c>
      <c r="F48" s="55" t="str">
        <f>IF(ISNUMBER('[13]Sektorski plasman'!D44)=TRUE,'[13]Sektorski plasman'!D44,"")</f>
        <v/>
      </c>
      <c r="G48" s="56" t="str">
        <f>IF(ISNUMBER('[13]Sektorski plasman'!G44)=TRUE,'[13]Sektorski plasman'!G44,"")</f>
        <v/>
      </c>
      <c r="H48" s="57" t="str">
        <f>IF(ISNUMBER('[13]Sektorski plasman'!H44)=TRUE,'[13]Sektorski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IF(ISTEXT('[13]Sektorski plasman'!B45)=TRUE,'[13]Sektorski plasman'!B45,"")</f>
        <v/>
      </c>
      <c r="C49" s="52" t="str">
        <f>IF(ISTEXT('[13]Sektorski plasman'!C45)=TRUE,'[13]Sektorski plasman'!C45,"")</f>
        <v/>
      </c>
      <c r="D49" s="53" t="str">
        <f>IF(ISNUMBER('[13]Sektorski plasman'!E45)=TRUE,'[13]Sektorski plasman'!E45,"")</f>
        <v/>
      </c>
      <c r="E49" s="54" t="str">
        <f>IF(ISTEXT('[13]Sektorski plasman'!F45)=TRUE,'[13]Sektorski plasman'!F45,"")</f>
        <v/>
      </c>
      <c r="F49" s="55" t="str">
        <f>IF(ISNUMBER('[13]Sektorski plasman'!D45)=TRUE,'[13]Sektorski plasman'!D45,"")</f>
        <v/>
      </c>
      <c r="G49" s="56" t="str">
        <f>IF(ISNUMBER('[13]Sektorski plasman'!G45)=TRUE,'[13]Sektorski plasman'!G45,"")</f>
        <v/>
      </c>
      <c r="H49" s="57" t="str">
        <f>IF(ISNUMBER('[13]Sektorski plasman'!H45)=TRUE,'[13]Sektorski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IF(ISTEXT('[13]Sektorski plasman'!B46)=TRUE,'[13]Sektorski plasman'!B46,"")</f>
        <v/>
      </c>
      <c r="C50" s="52" t="str">
        <f>IF(ISTEXT('[13]Sektorski plasman'!C46)=TRUE,'[13]Sektorski plasman'!C46,"")</f>
        <v/>
      </c>
      <c r="D50" s="53" t="str">
        <f>IF(ISNUMBER('[13]Sektorski plasman'!E46)=TRUE,'[13]Sektorski plasman'!E46,"")</f>
        <v/>
      </c>
      <c r="E50" s="54" t="str">
        <f>IF(ISTEXT('[13]Sektorski plasman'!F46)=TRUE,'[13]Sektorski plasman'!F46,"")</f>
        <v/>
      </c>
      <c r="F50" s="55" t="str">
        <f>IF(ISNUMBER('[13]Sektorski plasman'!D46)=TRUE,'[13]Sektorski plasman'!D46,"")</f>
        <v/>
      </c>
      <c r="G50" s="56" t="str">
        <f>IF(ISNUMBER('[13]Sektorski plasman'!G46)=TRUE,'[13]Sektorski plasman'!G46,"")</f>
        <v/>
      </c>
      <c r="H50" s="57" t="str">
        <f>IF(ISNUMBER('[13]Sektorski plasman'!H46)=TRUE,'[13]Sektorski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IF(ISTEXT('[13]Sektorski plasman'!B47)=TRUE,'[13]Sektorski plasman'!B47,"")</f>
        <v/>
      </c>
      <c r="C51" s="52" t="str">
        <f>IF(ISTEXT('[13]Sektorski plasman'!C47)=TRUE,'[13]Sektorski plasman'!C47,"")</f>
        <v/>
      </c>
      <c r="D51" s="53" t="str">
        <f>IF(ISNUMBER('[13]Sektorski plasman'!E47)=TRUE,'[13]Sektorski plasman'!E47,"")</f>
        <v/>
      </c>
      <c r="E51" s="54" t="str">
        <f>IF(ISTEXT('[13]Sektorski plasman'!F47)=TRUE,'[13]Sektorski plasman'!F47,"")</f>
        <v/>
      </c>
      <c r="F51" s="55" t="str">
        <f>IF(ISNUMBER('[13]Sektorski plasman'!D47)=TRUE,'[13]Sektorski plasman'!D47,"")</f>
        <v/>
      </c>
      <c r="G51" s="56" t="str">
        <f>IF(ISNUMBER('[13]Sektorski plasman'!G47)=TRUE,'[13]Sektorski plasman'!G47,"")</f>
        <v/>
      </c>
      <c r="H51" s="57" t="str">
        <f>IF(ISNUMBER('[13]Sektorski plasman'!H47)=TRUE,'[13]Sektorski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IF(ISTEXT('[13]Sektorski plasman'!B48)=TRUE,'[13]Sektorski plasman'!B48,"")</f>
        <v/>
      </c>
      <c r="C52" s="52" t="str">
        <f>IF(ISTEXT('[13]Sektorski plasman'!C48)=TRUE,'[13]Sektorski plasman'!C48,"")</f>
        <v/>
      </c>
      <c r="D52" s="53" t="str">
        <f>IF(ISNUMBER('[13]Sektorski plasman'!E48)=TRUE,'[13]Sektorski plasman'!E48,"")</f>
        <v/>
      </c>
      <c r="E52" s="54" t="str">
        <f>IF(ISTEXT('[13]Sektorski plasman'!F48)=TRUE,'[13]Sektorski plasman'!F48,"")</f>
        <v/>
      </c>
      <c r="F52" s="55" t="str">
        <f>IF(ISNUMBER('[13]Sektorski plasman'!D48)=TRUE,'[13]Sektorski plasman'!D48,"")</f>
        <v/>
      </c>
      <c r="G52" s="56" t="str">
        <f>IF(ISNUMBER('[13]Sektorski plasman'!G48)=TRUE,'[13]Sektorski plasman'!G48,"")</f>
        <v/>
      </c>
      <c r="H52" s="57" t="str">
        <f>IF(ISNUMBER('[13]Sektorski plasman'!H48)=TRUE,'[13]Sektorski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IF(ISTEXT('[13]Sektorski plasman'!B49)=TRUE,'[13]Sektorski plasman'!B49,"")</f>
        <v/>
      </c>
      <c r="C53" s="52" t="str">
        <f>IF(ISTEXT('[13]Sektorski plasman'!C49)=TRUE,'[13]Sektorski plasman'!C49,"")</f>
        <v/>
      </c>
      <c r="D53" s="53" t="str">
        <f>IF(ISNUMBER('[13]Sektorski plasman'!E49)=TRUE,'[13]Sektorski plasman'!E49,"")</f>
        <v/>
      </c>
      <c r="E53" s="54" t="str">
        <f>IF(ISTEXT('[13]Sektorski plasman'!F49)=TRUE,'[13]Sektorski plasman'!F49,"")</f>
        <v/>
      </c>
      <c r="F53" s="55" t="str">
        <f>IF(ISNUMBER('[13]Sektorski plasman'!D49)=TRUE,'[13]Sektorski plasman'!D49,"")</f>
        <v/>
      </c>
      <c r="G53" s="56" t="str">
        <f>IF(ISNUMBER('[13]Sektorski plasman'!G49)=TRUE,'[13]Sektorski plasman'!G49,"")</f>
        <v/>
      </c>
      <c r="H53" s="57" t="str">
        <f>IF(ISNUMBER('[13]Sektorski plasman'!H49)=TRUE,'[13]Sektorski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IF(ISTEXT('[13]Sektorski plasman'!B50)=TRUE,'[13]Sektorski plasman'!B50,"")</f>
        <v/>
      </c>
      <c r="C54" s="52" t="str">
        <f>IF(ISTEXT('[13]Sektorski plasman'!C50)=TRUE,'[13]Sektorski plasman'!C50,"")</f>
        <v/>
      </c>
      <c r="D54" s="53" t="str">
        <f>IF(ISNUMBER('[13]Sektorski plasman'!E50)=TRUE,'[13]Sektorski plasman'!E50,"")</f>
        <v/>
      </c>
      <c r="E54" s="54" t="str">
        <f>IF(ISTEXT('[13]Sektorski plasman'!F50)=TRUE,'[13]Sektorski plasman'!F50,"")</f>
        <v/>
      </c>
      <c r="F54" s="55" t="str">
        <f>IF(ISNUMBER('[13]Sektorski plasman'!D50)=TRUE,'[13]Sektorski plasman'!D50,"")</f>
        <v/>
      </c>
      <c r="G54" s="56" t="str">
        <f>IF(ISNUMBER('[13]Sektorski plasman'!G50)=TRUE,'[13]Sektorski plasman'!G50,"")</f>
        <v/>
      </c>
      <c r="H54" s="57" t="str">
        <f>IF(ISNUMBER('[13]Sektorski plasman'!H50)=TRUE,'[13]Sektorski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IF(ISTEXT('[13]Sektorski plasman'!B51)=TRUE,'[13]Sektorski plasman'!B51,"")</f>
        <v/>
      </c>
      <c r="C55" s="52" t="str">
        <f>IF(ISTEXT('[13]Sektorski plasman'!C51)=TRUE,'[13]Sektorski plasman'!C51,"")</f>
        <v/>
      </c>
      <c r="D55" s="53" t="str">
        <f>IF(ISNUMBER('[13]Sektorski plasman'!E51)=TRUE,'[13]Sektorski plasman'!E51,"")</f>
        <v/>
      </c>
      <c r="E55" s="54" t="str">
        <f>IF(ISTEXT('[13]Sektorski plasman'!F51)=TRUE,'[13]Sektorski plasman'!F51,"")</f>
        <v/>
      </c>
      <c r="F55" s="55" t="str">
        <f>IF(ISNUMBER('[13]Sektorski plasman'!D51)=TRUE,'[13]Sektorski plasman'!D51,"")</f>
        <v/>
      </c>
      <c r="G55" s="56" t="str">
        <f>IF(ISNUMBER('[13]Sektorski plasman'!G51)=TRUE,'[13]Sektorski plasman'!G51,"")</f>
        <v/>
      </c>
      <c r="H55" s="57" t="str">
        <f>IF(ISNUMBER('[13]Sektorski plasman'!H51)=TRUE,'[13]Sektorski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IF(ISTEXT('[13]Sektorski plasman'!B52)=TRUE,'[13]Sektorski plasman'!B52,"")</f>
        <v/>
      </c>
      <c r="C56" s="52" t="str">
        <f>IF(ISTEXT('[13]Sektorski plasman'!C52)=TRUE,'[13]Sektorski plasman'!C52,"")</f>
        <v/>
      </c>
      <c r="D56" s="53" t="str">
        <f>IF(ISNUMBER('[13]Sektorski plasman'!E52)=TRUE,'[13]Sektorski plasman'!E52,"")</f>
        <v/>
      </c>
      <c r="E56" s="54" t="str">
        <f>IF(ISTEXT('[13]Sektorski plasman'!F52)=TRUE,'[13]Sektorski plasman'!F52,"")</f>
        <v/>
      </c>
      <c r="F56" s="55" t="str">
        <f>IF(ISNUMBER('[13]Sektorski plasman'!D52)=TRUE,'[13]Sektorski plasman'!D52,"")</f>
        <v/>
      </c>
      <c r="G56" s="56" t="str">
        <f>IF(ISNUMBER('[13]Sektorski plasman'!G52)=TRUE,'[13]Sektorski plasman'!G52,"")</f>
        <v/>
      </c>
      <c r="H56" s="57" t="str">
        <f>IF(ISNUMBER('[13]Sektorski plasman'!H52)=TRUE,'[13]Sektorski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IF(ISTEXT('[13]Sektorski plasman'!B53)=TRUE,'[13]Sektorski plasman'!B53,"")</f>
        <v/>
      </c>
      <c r="C57" s="52" t="str">
        <f>IF(ISTEXT('[13]Sektorski plasman'!C53)=TRUE,'[13]Sektorski plasman'!C53,"")</f>
        <v/>
      </c>
      <c r="D57" s="53" t="str">
        <f>IF(ISNUMBER('[13]Sektorski plasman'!E53)=TRUE,'[13]Sektorski plasman'!E53,"")</f>
        <v/>
      </c>
      <c r="E57" s="54" t="str">
        <f>IF(ISTEXT('[13]Sektorski plasman'!F53)=TRUE,'[13]Sektorski plasman'!F53,"")</f>
        <v/>
      </c>
      <c r="F57" s="55" t="str">
        <f>IF(ISNUMBER('[13]Sektorski plasman'!D53)=TRUE,'[13]Sektorski plasman'!D53,"")</f>
        <v/>
      </c>
      <c r="G57" s="56" t="str">
        <f>IF(ISNUMBER('[13]Sektorski plasman'!G53)=TRUE,'[13]Sektorski plasman'!G53,"")</f>
        <v/>
      </c>
      <c r="H57" s="57" t="str">
        <f>IF(ISNUMBER('[13]Sektorski plasman'!H53)=TRUE,'[13]Sektorski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IF(ISTEXT('[13]Sektorski plasman'!B54)=TRUE,'[13]Sektorski plasman'!B54,"")</f>
        <v/>
      </c>
      <c r="C58" s="52" t="str">
        <f>IF(ISTEXT('[13]Sektorski plasman'!C54)=TRUE,'[13]Sektorski plasman'!C54,"")</f>
        <v/>
      </c>
      <c r="D58" s="53" t="str">
        <f>IF(ISNUMBER('[13]Sektorski plasman'!E54)=TRUE,'[13]Sektorski plasman'!E54,"")</f>
        <v/>
      </c>
      <c r="E58" s="54" t="str">
        <f>IF(ISTEXT('[13]Sektorski plasman'!F54)=TRUE,'[13]Sektorski plasman'!F54,"")</f>
        <v/>
      </c>
      <c r="F58" s="55" t="str">
        <f>IF(ISNUMBER('[13]Sektorski plasman'!D54)=TRUE,'[13]Sektorski plasman'!D54,"")</f>
        <v/>
      </c>
      <c r="G58" s="56" t="str">
        <f>IF(ISNUMBER('[13]Sektorski plasman'!G54)=TRUE,'[13]Sektorski plasman'!G54,"")</f>
        <v/>
      </c>
      <c r="H58" s="57" t="str">
        <f>IF(ISNUMBER('[13]Sektorski plasman'!H54)=TRUE,'[13]Sektorski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IF(ISTEXT('[13]Sektorski plasman'!B55)=TRUE,'[13]Sektorski plasman'!B55,"")</f>
        <v/>
      </c>
      <c r="C59" s="52" t="str">
        <f>IF(ISTEXT('[13]Sektorski plasman'!C55)=TRUE,'[13]Sektorski plasman'!C55,"")</f>
        <v/>
      </c>
      <c r="D59" s="53" t="str">
        <f>IF(ISNUMBER('[13]Sektorski plasman'!E55)=TRUE,'[13]Sektorski plasman'!E55,"")</f>
        <v/>
      </c>
      <c r="E59" s="54" t="str">
        <f>IF(ISTEXT('[13]Sektorski plasman'!F55)=TRUE,'[13]Sektorski plasman'!F55,"")</f>
        <v/>
      </c>
      <c r="F59" s="55" t="str">
        <f>IF(ISNUMBER('[13]Sektorski plasman'!D55)=TRUE,'[13]Sektorski plasman'!D55,"")</f>
        <v/>
      </c>
      <c r="G59" s="56" t="str">
        <f>IF(ISNUMBER('[13]Sektorski plasman'!G55)=TRUE,'[13]Sektorski plasman'!G55,"")</f>
        <v/>
      </c>
      <c r="H59" s="57" t="str">
        <f>IF(ISNUMBER('[13]Sektorski plasman'!H55)=TRUE,'[13]Sektorski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IF(ISTEXT('[13]Sektorski plasman'!B56)=TRUE,'[13]Sektorski plasman'!B56,"")</f>
        <v/>
      </c>
      <c r="C60" s="52" t="str">
        <f>IF(ISTEXT('[13]Sektorski plasman'!C56)=TRUE,'[13]Sektorski plasman'!C56,"")</f>
        <v/>
      </c>
      <c r="D60" s="53" t="str">
        <f>IF(ISNUMBER('[13]Sektorski plasman'!E56)=TRUE,'[13]Sektorski plasman'!E56,"")</f>
        <v/>
      </c>
      <c r="E60" s="54" t="str">
        <f>IF(ISTEXT('[13]Sektorski plasman'!F56)=TRUE,'[13]Sektorski plasman'!F56,"")</f>
        <v/>
      </c>
      <c r="F60" s="55" t="str">
        <f>IF(ISNUMBER('[13]Sektorski plasman'!D56)=TRUE,'[13]Sektorski plasman'!D56,"")</f>
        <v/>
      </c>
      <c r="G60" s="56" t="str">
        <f>IF(ISNUMBER('[13]Sektorski plasman'!G56)=TRUE,'[13]Sektorski plasman'!G56,"")</f>
        <v/>
      </c>
      <c r="H60" s="57" t="str">
        <f>IF(ISNUMBER('[13]Sektorski plasman'!H56)=TRUE,'[13]Sektorski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IF(ISTEXT('[13]Sektorski plasman'!B57)=TRUE,'[13]Sektorski plasman'!B57,"")</f>
        <v/>
      </c>
      <c r="C61" s="52" t="str">
        <f>IF(ISTEXT('[13]Sektorski plasman'!C57)=TRUE,'[13]Sektorski plasman'!C57,"")</f>
        <v/>
      </c>
      <c r="D61" s="53" t="str">
        <f>IF(ISNUMBER('[13]Sektorski plasman'!E57)=TRUE,'[13]Sektorski plasman'!E57,"")</f>
        <v/>
      </c>
      <c r="E61" s="54" t="str">
        <f>IF(ISTEXT('[13]Sektorski plasman'!F57)=TRUE,'[13]Sektorski plasman'!F57,"")</f>
        <v/>
      </c>
      <c r="F61" s="55" t="str">
        <f>IF(ISNUMBER('[13]Sektorski plasman'!D57)=TRUE,'[13]Sektorski plasman'!D57,"")</f>
        <v/>
      </c>
      <c r="G61" s="56" t="str">
        <f>IF(ISNUMBER('[13]Sektorski plasman'!G57)=TRUE,'[13]Sektorski plasman'!G57,"")</f>
        <v/>
      </c>
      <c r="H61" s="57" t="str">
        <f>IF(ISNUMBER('[13]Sektorski plasman'!H57)=TRUE,'[13]Sektorski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IF(ISTEXT('[13]Sektorski plasman'!B58)=TRUE,'[13]Sektorski plasman'!B58,"")</f>
        <v/>
      </c>
      <c r="C62" s="52" t="str">
        <f>IF(ISTEXT('[13]Sektorski plasman'!C58)=TRUE,'[13]Sektorski plasman'!C58,"")</f>
        <v/>
      </c>
      <c r="D62" s="53" t="str">
        <f>IF(ISNUMBER('[13]Sektorski plasman'!E58)=TRUE,'[13]Sektorski plasman'!E58,"")</f>
        <v/>
      </c>
      <c r="E62" s="54" t="str">
        <f>IF(ISTEXT('[13]Sektorski plasman'!F58)=TRUE,'[13]Sektorski plasman'!F58,"")</f>
        <v/>
      </c>
      <c r="F62" s="55" t="str">
        <f>IF(ISNUMBER('[13]Sektorski plasman'!D58)=TRUE,'[13]Sektorski plasman'!D58,"")</f>
        <v/>
      </c>
      <c r="G62" s="56" t="str">
        <f>IF(ISNUMBER('[13]Sektorski plasman'!G58)=TRUE,'[13]Sektorski plasman'!G58,"")</f>
        <v/>
      </c>
      <c r="H62" s="57" t="str">
        <f>IF(ISNUMBER('[13]Sektorski plasman'!H58)=TRUE,'[13]Sektorski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IF(ISTEXT('[13]Sektorski plasman'!B59)=TRUE,'[13]Sektorski plasman'!B59,"")</f>
        <v/>
      </c>
      <c r="C63" s="52" t="str">
        <f>IF(ISTEXT('[13]Sektorski plasman'!C59)=TRUE,'[13]Sektorski plasman'!C59,"")</f>
        <v/>
      </c>
      <c r="D63" s="53" t="str">
        <f>IF(ISNUMBER('[13]Sektorski plasman'!E59)=TRUE,'[13]Sektorski plasman'!E59,"")</f>
        <v/>
      </c>
      <c r="E63" s="54" t="str">
        <f>IF(ISTEXT('[13]Sektorski plasman'!F59)=TRUE,'[13]Sektorski plasman'!F59,"")</f>
        <v/>
      </c>
      <c r="F63" s="55" t="str">
        <f>IF(ISNUMBER('[13]Sektorski plasman'!D59)=TRUE,'[13]Sektorski plasman'!D59,"")</f>
        <v/>
      </c>
      <c r="G63" s="56" t="str">
        <f>IF(ISNUMBER('[13]Sektorski plasman'!G59)=TRUE,'[13]Sektorski plasman'!G59,"")</f>
        <v/>
      </c>
      <c r="H63" s="57" t="str">
        <f>IF(ISNUMBER('[13]Sektorski plasman'!H59)=TRUE,'[13]Sektorski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IF(ISTEXT('[13]Sektorski plasman'!B60)=TRUE,'[13]Sektorski plasman'!B60,"")</f>
        <v/>
      </c>
      <c r="C64" s="52" t="str">
        <f>IF(ISTEXT('[13]Sektorski plasman'!C60)=TRUE,'[13]Sektorski plasman'!C60,"")</f>
        <v/>
      </c>
      <c r="D64" s="53" t="str">
        <f>IF(ISNUMBER('[13]Sektorski plasman'!E60)=TRUE,'[13]Sektorski plasman'!E60,"")</f>
        <v/>
      </c>
      <c r="E64" s="54" t="str">
        <f>IF(ISTEXT('[13]Sektorski plasman'!F60)=TRUE,'[13]Sektorski plasman'!F60,"")</f>
        <v/>
      </c>
      <c r="F64" s="55" t="str">
        <f>IF(ISNUMBER('[13]Sektorski plasman'!D60)=TRUE,'[13]Sektorski plasman'!D60,"")</f>
        <v/>
      </c>
      <c r="G64" s="56" t="str">
        <f>IF(ISNUMBER('[13]Sektorski plasman'!G60)=TRUE,'[13]Sektorski plasman'!G60,"")</f>
        <v/>
      </c>
      <c r="H64" s="57" t="str">
        <f>IF(ISNUMBER('[13]Sektorski plasman'!H60)=TRUE,'[13]Sektorski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IF(ISTEXT('[13]Sektorski plasman'!B61)=TRUE,'[13]Sektorski plasman'!B61,"")</f>
        <v/>
      </c>
      <c r="C65" s="52" t="str">
        <f>IF(ISTEXT('[13]Sektorski plasman'!C61)=TRUE,'[13]Sektorski plasman'!C61,"")</f>
        <v/>
      </c>
      <c r="D65" s="53" t="str">
        <f>IF(ISNUMBER('[13]Sektorski plasman'!E61)=TRUE,'[13]Sektorski plasman'!E61,"")</f>
        <v/>
      </c>
      <c r="E65" s="54" t="str">
        <f>IF(ISTEXT('[13]Sektorski plasman'!F61)=TRUE,'[13]Sektorski plasman'!F61,"")</f>
        <v/>
      </c>
      <c r="F65" s="55" t="str">
        <f>IF(ISNUMBER('[13]Sektorski plasman'!D61)=TRUE,'[13]Sektorski plasman'!D61,"")</f>
        <v/>
      </c>
      <c r="G65" s="56" t="str">
        <f>IF(ISNUMBER('[13]Sektorski plasman'!G61)=TRUE,'[13]Sektorski plasman'!G61,"")</f>
        <v/>
      </c>
      <c r="H65" s="57" t="str">
        <f>IF(ISNUMBER('[13]Sektorski plasman'!H61)=TRUE,'[13]Sektorski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IF(ISTEXT('[13]Sektorski plasman'!B62)=TRUE,'[13]Sektorski plasman'!B62,"")</f>
        <v/>
      </c>
      <c r="C66" s="52" t="str">
        <f>IF(ISTEXT('[13]Sektorski plasman'!C62)=TRUE,'[13]Sektorski plasman'!C62,"")</f>
        <v/>
      </c>
      <c r="D66" s="53" t="str">
        <f>IF(ISNUMBER('[13]Sektorski plasman'!E62)=TRUE,'[13]Sektorski plasman'!E62,"")</f>
        <v/>
      </c>
      <c r="E66" s="54" t="str">
        <f>IF(ISTEXT('[13]Sektorski plasman'!F62)=TRUE,'[13]Sektorski plasman'!F62,"")</f>
        <v/>
      </c>
      <c r="F66" s="55" t="str">
        <f>IF(ISNUMBER('[13]Sektorski plasman'!D62)=TRUE,'[13]Sektorski plasman'!D62,"")</f>
        <v/>
      </c>
      <c r="G66" s="56" t="str">
        <f>IF(ISNUMBER('[13]Sektorski plasman'!G62)=TRUE,'[13]Sektorski plasman'!G62,"")</f>
        <v/>
      </c>
      <c r="H66" s="57" t="str">
        <f>IF(ISNUMBER('[13]Sektorski plasman'!H62)=TRUE,'[13]Sektorski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IF(ISTEXT('[13]Sektorski plasman'!B63)=TRUE,'[13]Sektorski plasman'!B63,"")</f>
        <v/>
      </c>
      <c r="C67" s="52" t="str">
        <f>IF(ISTEXT('[13]Sektorski plasman'!C63)=TRUE,'[13]Sektorski plasman'!C63,"")</f>
        <v/>
      </c>
      <c r="D67" s="53" t="str">
        <f>IF(ISNUMBER('[13]Sektorski plasman'!E63)=TRUE,'[13]Sektorski plasman'!E63,"")</f>
        <v/>
      </c>
      <c r="E67" s="54" t="str">
        <f>IF(ISTEXT('[13]Sektorski plasman'!F63)=TRUE,'[13]Sektorski plasman'!F63,"")</f>
        <v/>
      </c>
      <c r="F67" s="55" t="str">
        <f>IF(ISNUMBER('[13]Sektorski plasman'!D63)=TRUE,'[13]Sektorski plasman'!D63,"")</f>
        <v/>
      </c>
      <c r="G67" s="56" t="str">
        <f>IF(ISNUMBER('[13]Sektorski plasman'!G63)=TRUE,'[13]Sektorski plasman'!G63,"")</f>
        <v/>
      </c>
      <c r="H67" s="57" t="str">
        <f>IF(ISNUMBER('[13]Sektorski plasman'!H63)=TRUE,'[13]Sektorski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IF(ISTEXT('[13]Sektorski plasman'!B64)=TRUE,'[13]Sektorski plasman'!B64,"")</f>
        <v/>
      </c>
      <c r="C68" s="52" t="str">
        <f>IF(ISTEXT('[13]Sektorski plasman'!C64)=TRUE,'[13]Sektorski plasman'!C64,"")</f>
        <v/>
      </c>
      <c r="D68" s="53" t="str">
        <f>IF(ISNUMBER('[13]Sektorski plasman'!E64)=TRUE,'[13]Sektorski plasman'!E64,"")</f>
        <v/>
      </c>
      <c r="E68" s="54" t="str">
        <f>IF(ISTEXT('[13]Sektorski plasman'!F64)=TRUE,'[13]Sektorski plasman'!F64,"")</f>
        <v/>
      </c>
      <c r="F68" s="55" t="str">
        <f>IF(ISNUMBER('[13]Sektorski plasman'!D64)=TRUE,'[13]Sektorski plasman'!D64,"")</f>
        <v/>
      </c>
      <c r="G68" s="56" t="str">
        <f>IF(ISNUMBER('[13]Sektorski plasman'!G64)=TRUE,'[13]Sektorski plasman'!G64,"")</f>
        <v/>
      </c>
      <c r="H68" s="57" t="str">
        <f>IF(ISNUMBER('[13]Sektorski plasman'!H64)=TRUE,'[13]Sektorski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IF(ISTEXT('[13]Sektorski plasman'!B65)=TRUE,'[13]Sektorski plasman'!B65,"")</f>
        <v/>
      </c>
      <c r="C69" s="52" t="str">
        <f>IF(ISTEXT('[13]Sektorski plasman'!C65)=TRUE,'[13]Sektorski plasman'!C65,"")</f>
        <v/>
      </c>
      <c r="D69" s="53" t="str">
        <f>IF(ISNUMBER('[13]Sektorski plasman'!E65)=TRUE,'[13]Sektorski plasman'!E65,"")</f>
        <v/>
      </c>
      <c r="E69" s="54" t="str">
        <f>IF(ISTEXT('[13]Sektorski plasman'!F65)=TRUE,'[13]Sektorski plasman'!F65,"")</f>
        <v/>
      </c>
      <c r="F69" s="55" t="str">
        <f>IF(ISNUMBER('[13]Sektorski plasman'!D65)=TRUE,'[13]Sektorski plasman'!D65,"")</f>
        <v/>
      </c>
      <c r="G69" s="56" t="str">
        <f>IF(ISNUMBER('[13]Sektorski plasman'!G65)=TRUE,'[13]Sektorski plasman'!G65,"")</f>
        <v/>
      </c>
      <c r="H69" s="57" t="str">
        <f>IF(ISNUMBER('[13]Sektorski plasman'!H65)=TRUE,'[13]Sektorski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IF(ISTEXT('[13]Sektorski plasman'!B66)=TRUE,'[13]Sektorski plasman'!B66,"")</f>
        <v/>
      </c>
      <c r="C70" s="52" t="str">
        <f>IF(ISTEXT('[13]Sektorski plasman'!C66)=TRUE,'[13]Sektorski plasman'!C66,"")</f>
        <v/>
      </c>
      <c r="D70" s="53" t="str">
        <f>IF(ISNUMBER('[13]Sektorski plasman'!E66)=TRUE,'[13]Sektorski plasman'!E66,"")</f>
        <v/>
      </c>
      <c r="E70" s="54" t="str">
        <f>IF(ISTEXT('[13]Sektorski plasman'!F66)=TRUE,'[13]Sektorski plasman'!F66,"")</f>
        <v/>
      </c>
      <c r="F70" s="55" t="str">
        <f>IF(ISNUMBER('[13]Sektorski plasman'!D66)=TRUE,'[13]Sektorski plasman'!D66,"")</f>
        <v/>
      </c>
      <c r="G70" s="56" t="str">
        <f>IF(ISNUMBER('[13]Sektorski plasman'!G66)=TRUE,'[13]Sektorski plasman'!G66,"")</f>
        <v/>
      </c>
      <c r="H70" s="57" t="str">
        <f>IF(ISNUMBER('[13]Sektorski plasman'!H66)=TRUE,'[13]Sektorski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IF(ISTEXT('[13]Sektorski plasman'!B67)=TRUE,'[13]Sektorski plasman'!B67,"")</f>
        <v/>
      </c>
      <c r="C71" s="52" t="str">
        <f>IF(ISTEXT('[13]Sektorski plasman'!C67)=TRUE,'[13]Sektorski plasman'!C67,"")</f>
        <v/>
      </c>
      <c r="D71" s="53" t="str">
        <f>IF(ISNUMBER('[13]Sektorski plasman'!E67)=TRUE,'[13]Sektorski plasman'!E67,"")</f>
        <v/>
      </c>
      <c r="E71" s="54" t="str">
        <f>IF(ISTEXT('[13]Sektorski plasman'!F67)=TRUE,'[13]Sektorski plasman'!F67,"")</f>
        <v/>
      </c>
      <c r="F71" s="55" t="str">
        <f>IF(ISNUMBER('[13]Sektorski plasman'!D67)=TRUE,'[13]Sektorski plasman'!D67,"")</f>
        <v/>
      </c>
      <c r="G71" s="56" t="str">
        <f>IF(ISNUMBER('[13]Sektorski plasman'!G67)=TRUE,'[13]Sektorski plasman'!G67,"")</f>
        <v/>
      </c>
      <c r="H71" s="57" t="str">
        <f>IF(ISNUMBER('[13]Sektorski plasman'!H67)=TRUE,'[13]Sektorski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IF(ISTEXT('[13]Sektorski plasman'!B68)=TRUE,'[13]Sektorski plasman'!B68,"")</f>
        <v/>
      </c>
      <c r="C72" s="52" t="str">
        <f>IF(ISTEXT('[13]Sektorski plasman'!C68)=TRUE,'[13]Sektorski plasman'!C68,"")</f>
        <v/>
      </c>
      <c r="D72" s="53" t="str">
        <f>IF(ISNUMBER('[13]Sektorski plasman'!E68)=TRUE,'[13]Sektorski plasman'!E68,"")</f>
        <v/>
      </c>
      <c r="E72" s="54" t="str">
        <f>IF(ISTEXT('[13]Sektorski plasman'!F68)=TRUE,'[13]Sektorski plasman'!F68,"")</f>
        <v/>
      </c>
      <c r="F72" s="55" t="str">
        <f>IF(ISNUMBER('[13]Sektorski plasman'!D68)=TRUE,'[13]Sektorski plasman'!D68,"")</f>
        <v/>
      </c>
      <c r="G72" s="56" t="str">
        <f>IF(ISNUMBER('[13]Sektorski plasman'!G68)=TRUE,'[13]Sektorski plasman'!G68,"")</f>
        <v/>
      </c>
      <c r="H72" s="57" t="str">
        <f>IF(ISNUMBER('[13]Sektorski plasman'!H68)=TRUE,'[13]Sektorski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IF(ISTEXT('[13]Sektorski plasman'!B69)=TRUE,'[13]Sektorski plasman'!B69,"")</f>
        <v/>
      </c>
      <c r="C73" s="52" t="str">
        <f>IF(ISTEXT('[13]Sektorski plasman'!C69)=TRUE,'[13]Sektorski plasman'!C69,"")</f>
        <v/>
      </c>
      <c r="D73" s="53" t="str">
        <f>IF(ISNUMBER('[13]Sektorski plasman'!E69)=TRUE,'[13]Sektorski plasman'!E69,"")</f>
        <v/>
      </c>
      <c r="E73" s="54" t="str">
        <f>IF(ISTEXT('[13]Sektorski plasman'!F69)=TRUE,'[13]Sektorski plasman'!F69,"")</f>
        <v/>
      </c>
      <c r="F73" s="55" t="str">
        <f>IF(ISNUMBER('[13]Sektorski plasman'!D69)=TRUE,'[13]Sektorski plasman'!D69,"")</f>
        <v/>
      </c>
      <c r="G73" s="56" t="str">
        <f>IF(ISNUMBER('[13]Sektorski plasman'!G69)=TRUE,'[13]Sektorski plasman'!G69,"")</f>
        <v/>
      </c>
      <c r="H73" s="57" t="str">
        <f>IF(ISNUMBER('[13]Sektorski plasman'!H69)=TRUE,'[13]Sektorski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IF(ISTEXT('[13]Sektorski plasman'!B70)=TRUE,'[13]Sektorski plasman'!B70,"")</f>
        <v/>
      </c>
      <c r="C74" s="52" t="str">
        <f>IF(ISTEXT('[13]Sektorski plasman'!C70)=TRUE,'[13]Sektorski plasman'!C70,"")</f>
        <v/>
      </c>
      <c r="D74" s="53" t="str">
        <f>IF(ISNUMBER('[13]Sektorski plasman'!E70)=TRUE,'[13]Sektorski plasman'!E70,"")</f>
        <v/>
      </c>
      <c r="E74" s="54" t="str">
        <f>IF(ISTEXT('[13]Sektorski plasman'!F70)=TRUE,'[13]Sektorski plasman'!F70,"")</f>
        <v/>
      </c>
      <c r="F74" s="55" t="str">
        <f>IF(ISNUMBER('[13]Sektorski plasman'!D70)=TRUE,'[13]Sektorski plasman'!D70,"")</f>
        <v/>
      </c>
      <c r="G74" s="56" t="str">
        <f>IF(ISNUMBER('[13]Sektorski plasman'!G70)=TRUE,'[13]Sektorski plasman'!G70,"")</f>
        <v/>
      </c>
      <c r="H74" s="57" t="str">
        <f>IF(ISNUMBER('[13]Sektorski plasman'!H70)=TRUE,'[13]Sektorski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IF(ISTEXT('[13]Sektorski plasman'!B71)=TRUE,'[13]Sektorski plasman'!B71,"")</f>
        <v/>
      </c>
      <c r="C75" s="52" t="str">
        <f>IF(ISTEXT('[13]Sektorski plasman'!C71)=TRUE,'[13]Sektorski plasman'!C71,"")</f>
        <v/>
      </c>
      <c r="D75" s="53" t="str">
        <f>IF(ISNUMBER('[13]Sektorski plasman'!E71)=TRUE,'[13]Sektorski plasman'!E71,"")</f>
        <v/>
      </c>
      <c r="E75" s="54" t="str">
        <f>IF(ISTEXT('[13]Sektorski plasman'!F71)=TRUE,'[13]Sektorski plasman'!F71,"")</f>
        <v/>
      </c>
      <c r="F75" s="55" t="str">
        <f>IF(ISNUMBER('[13]Sektorski plasman'!D71)=TRUE,'[13]Sektorski plasman'!D71,"")</f>
        <v/>
      </c>
      <c r="G75" s="56" t="str">
        <f>IF(ISNUMBER('[13]Sektorski plasman'!G71)=TRUE,'[13]Sektorski plasman'!G71,"")</f>
        <v/>
      </c>
      <c r="H75" s="57" t="str">
        <f>IF(ISNUMBER('[13]Sektorski plasman'!H71)=TRUE,'[13]Sektorski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IF(ISTEXT('[13]Sektorski plasman'!B72)=TRUE,'[13]Sektorski plasman'!B72,"")</f>
        <v/>
      </c>
      <c r="C76" s="52" t="str">
        <f>IF(ISTEXT('[13]Sektorski plasman'!C72)=TRUE,'[13]Sektorski plasman'!C72,"")</f>
        <v/>
      </c>
      <c r="D76" s="53" t="str">
        <f>IF(ISNUMBER('[13]Sektorski plasman'!E72)=TRUE,'[13]Sektorski plasman'!E72,"")</f>
        <v/>
      </c>
      <c r="E76" s="54" t="str">
        <f>IF(ISTEXT('[13]Sektorski plasman'!F72)=TRUE,'[13]Sektorski plasman'!F72,"")</f>
        <v/>
      </c>
      <c r="F76" s="55" t="str">
        <f>IF(ISNUMBER('[13]Sektorski plasman'!D72)=TRUE,'[13]Sektorski plasman'!D72,"")</f>
        <v/>
      </c>
      <c r="G76" s="56" t="str">
        <f>IF(ISNUMBER('[13]Sektorski plasman'!G72)=TRUE,'[13]Sektorski plasman'!G72,"")</f>
        <v/>
      </c>
      <c r="H76" s="57" t="str">
        <f>IF(ISNUMBER('[13]Sektorski plasman'!H72)=TRUE,'[13]Sektorski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IF(ISTEXT('[13]Sektorski plasman'!B73)=TRUE,'[13]Sektorski plasman'!B73,"")</f>
        <v/>
      </c>
      <c r="C77" s="52" t="str">
        <f>IF(ISTEXT('[13]Sektorski plasman'!C73)=TRUE,'[13]Sektorski plasman'!C73,"")</f>
        <v/>
      </c>
      <c r="D77" s="53" t="str">
        <f>IF(ISNUMBER('[13]Sektorski plasman'!E73)=TRUE,'[13]Sektorski plasman'!E73,"")</f>
        <v/>
      </c>
      <c r="E77" s="54" t="str">
        <f>IF(ISTEXT('[13]Sektorski plasman'!F73)=TRUE,'[13]Sektorski plasman'!F73,"")</f>
        <v/>
      </c>
      <c r="F77" s="55" t="str">
        <f>IF(ISNUMBER('[13]Sektorski plasman'!D73)=TRUE,'[13]Sektorski plasman'!D73,"")</f>
        <v/>
      </c>
      <c r="G77" s="56" t="str">
        <f>IF(ISNUMBER('[13]Sektorski plasman'!G73)=TRUE,'[13]Sektorski plasman'!G73,"")</f>
        <v/>
      </c>
      <c r="H77" s="57" t="str">
        <f>IF(ISNUMBER('[13]Sektorski plasman'!H73)=TRUE,'[13]Sektorski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IF(ISTEXT('[13]Sektorski plasman'!B74)=TRUE,'[13]Sektorski plasman'!B74,"")</f>
        <v/>
      </c>
      <c r="C78" s="52" t="str">
        <f>IF(ISTEXT('[13]Sektorski plasman'!C74)=TRUE,'[13]Sektorski plasman'!C74,"")</f>
        <v/>
      </c>
      <c r="D78" s="53" t="str">
        <f>IF(ISNUMBER('[13]Sektorski plasman'!E74)=TRUE,'[13]Sektorski plasman'!E74,"")</f>
        <v/>
      </c>
      <c r="E78" s="54" t="str">
        <f>IF(ISTEXT('[13]Sektorski plasman'!F74)=TRUE,'[13]Sektorski plasman'!F74,"")</f>
        <v/>
      </c>
      <c r="F78" s="55" t="str">
        <f>IF(ISNUMBER('[13]Sektorski plasman'!D74)=TRUE,'[13]Sektorski plasman'!D74,"")</f>
        <v/>
      </c>
      <c r="G78" s="56" t="str">
        <f>IF(ISNUMBER('[13]Sektorski plasman'!G74)=TRUE,'[13]Sektorski plasman'!G74,"")</f>
        <v/>
      </c>
      <c r="H78" s="57" t="str">
        <f>IF(ISNUMBER('[13]Sektorski plasman'!H74)=TRUE,'[13]Sektorski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IF(ISTEXT('[13]Sektorski plasman'!B75)=TRUE,'[13]Sektorski plasman'!B75,"")</f>
        <v/>
      </c>
      <c r="C79" s="52" t="str">
        <f>IF(ISTEXT('[13]Sektorski plasman'!C75)=TRUE,'[13]Sektorski plasman'!C75,"")</f>
        <v/>
      </c>
      <c r="D79" s="53" t="str">
        <f>IF(ISNUMBER('[13]Sektorski plasman'!E75)=TRUE,'[13]Sektorski plasman'!E75,"")</f>
        <v/>
      </c>
      <c r="E79" s="54" t="str">
        <f>IF(ISTEXT('[13]Sektorski plasman'!F75)=TRUE,'[13]Sektorski plasman'!F75,"")</f>
        <v/>
      </c>
      <c r="F79" s="55" t="str">
        <f>IF(ISNUMBER('[13]Sektorski plasman'!D75)=TRUE,'[13]Sektorski plasman'!D75,"")</f>
        <v/>
      </c>
      <c r="G79" s="56" t="str">
        <f>IF(ISNUMBER('[13]Sektorski plasman'!G75)=TRUE,'[13]Sektorski plasman'!G75,"")</f>
        <v/>
      </c>
      <c r="H79" s="57" t="str">
        <f>IF(ISNUMBER('[13]Sektorski plasman'!H75)=TRUE,'[13]Sektorski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IF(ISTEXT('[13]Sektorski plasman'!B76)=TRUE,'[13]Sektorski plasman'!B76,"")</f>
        <v/>
      </c>
      <c r="C80" s="52" t="str">
        <f>IF(ISTEXT('[13]Sektorski plasman'!C76)=TRUE,'[13]Sektorski plasman'!C76,"")</f>
        <v/>
      </c>
      <c r="D80" s="53" t="str">
        <f>IF(ISNUMBER('[13]Sektorski plasman'!E76)=TRUE,'[13]Sektorski plasman'!E76,"")</f>
        <v/>
      </c>
      <c r="E80" s="54" t="str">
        <f>IF(ISTEXT('[13]Sektorski plasman'!F76)=TRUE,'[13]Sektorski plasman'!F76,"")</f>
        <v/>
      </c>
      <c r="F80" s="55" t="str">
        <f>IF(ISNUMBER('[13]Sektorski plasman'!D76)=TRUE,'[13]Sektorski plasman'!D76,"")</f>
        <v/>
      </c>
      <c r="G80" s="56" t="str">
        <f>IF(ISNUMBER('[13]Sektorski plasman'!G76)=TRUE,'[13]Sektorski plasman'!G76,"")</f>
        <v/>
      </c>
      <c r="H80" s="57" t="str">
        <f>IF(ISNUMBER('[13]Sektorski plasman'!H76)=TRUE,'[13]Sektorski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IF(ISTEXT('[13]Sektorski plasman'!B77)=TRUE,'[13]Sektorski plasman'!B77,"")</f>
        <v/>
      </c>
      <c r="C81" s="52" t="str">
        <f>IF(ISTEXT('[13]Sektorski plasman'!C77)=TRUE,'[13]Sektorski plasman'!C77,"")</f>
        <v/>
      </c>
      <c r="D81" s="53" t="str">
        <f>IF(ISNUMBER('[13]Sektorski plasman'!E77)=TRUE,'[13]Sektorski plasman'!E77,"")</f>
        <v/>
      </c>
      <c r="E81" s="54" t="str">
        <f>IF(ISTEXT('[13]Sektorski plasman'!F77)=TRUE,'[13]Sektorski plasman'!F77,"")</f>
        <v/>
      </c>
      <c r="F81" s="55" t="str">
        <f>IF(ISNUMBER('[13]Sektorski plasman'!D77)=TRUE,'[13]Sektorski plasman'!D77,"")</f>
        <v/>
      </c>
      <c r="G81" s="56" t="str">
        <f>IF(ISNUMBER('[13]Sektorski plasman'!G77)=TRUE,'[13]Sektorski plasman'!G77,"")</f>
        <v/>
      </c>
      <c r="H81" s="57" t="str">
        <f>IF(ISNUMBER('[13]Sektorski plasman'!H77)=TRUE,'[13]Sektorski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IF(ISTEXT('[13]Sektorski plasman'!B78)=TRUE,'[13]Sektorski plasman'!B78,"")</f>
        <v/>
      </c>
      <c r="C82" s="52" t="str">
        <f>IF(ISTEXT('[13]Sektorski plasman'!C78)=TRUE,'[13]Sektorski plasman'!C78,"")</f>
        <v/>
      </c>
      <c r="D82" s="53" t="str">
        <f>IF(ISNUMBER('[13]Sektorski plasman'!E78)=TRUE,'[13]Sektorski plasman'!E78,"")</f>
        <v/>
      </c>
      <c r="E82" s="54" t="str">
        <f>IF(ISTEXT('[13]Sektorski plasman'!F78)=TRUE,'[13]Sektorski plasman'!F78,"")</f>
        <v/>
      </c>
      <c r="F82" s="55" t="str">
        <f>IF(ISNUMBER('[13]Sektorski plasman'!D78)=TRUE,'[13]Sektorski plasman'!D78,"")</f>
        <v/>
      </c>
      <c r="G82" s="56" t="str">
        <f>IF(ISNUMBER('[13]Sektorski plasman'!G78)=TRUE,'[13]Sektorski plasman'!G78,"")</f>
        <v/>
      </c>
      <c r="H82" s="57" t="str">
        <f>IF(ISNUMBER('[13]Sektorski plasman'!H78)=TRUE,'[13]Sektorski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IF(ISTEXT('[13]Sektorski plasman'!B79)=TRUE,'[13]Sektorski plasman'!B79,"")</f>
        <v/>
      </c>
      <c r="C83" s="52" t="str">
        <f>IF(ISTEXT('[13]Sektorski plasman'!C79)=TRUE,'[13]Sektorski plasman'!C79,"")</f>
        <v/>
      </c>
      <c r="D83" s="53" t="str">
        <f>IF(ISNUMBER('[13]Sektorski plasman'!E79)=TRUE,'[13]Sektorski plasman'!E79,"")</f>
        <v/>
      </c>
      <c r="E83" s="54" t="str">
        <f>IF(ISTEXT('[13]Sektorski plasman'!F79)=TRUE,'[13]Sektorski plasman'!F79,"")</f>
        <v/>
      </c>
      <c r="F83" s="55" t="str">
        <f>IF(ISNUMBER('[13]Sektorski plasman'!D79)=TRUE,'[13]Sektorski plasman'!D79,"")</f>
        <v/>
      </c>
      <c r="G83" s="56" t="str">
        <f>IF(ISNUMBER('[13]Sektorski plasman'!G79)=TRUE,'[13]Sektorski plasman'!G79,"")</f>
        <v/>
      </c>
      <c r="H83" s="57" t="str">
        <f>IF(ISNUMBER('[13]Sektorski plasman'!H79)=TRUE,'[13]Sektorski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IF(ISTEXT('[13]Sektorski plasman'!B80)=TRUE,'[13]Sektorski plasman'!B80,"")</f>
        <v/>
      </c>
      <c r="C84" s="52" t="str">
        <f>IF(ISTEXT('[13]Sektorski plasman'!C80)=TRUE,'[13]Sektorski plasman'!C80,"")</f>
        <v/>
      </c>
      <c r="D84" s="53" t="str">
        <f>IF(ISNUMBER('[13]Sektorski plasman'!E80)=TRUE,'[13]Sektorski plasman'!E80,"")</f>
        <v/>
      </c>
      <c r="E84" s="54" t="str">
        <f>IF(ISTEXT('[13]Sektorski plasman'!F80)=TRUE,'[13]Sektorski plasman'!F80,"")</f>
        <v/>
      </c>
      <c r="F84" s="55" t="str">
        <f>IF(ISNUMBER('[13]Sektorski plasman'!D80)=TRUE,'[13]Sektorski plasman'!D80,"")</f>
        <v/>
      </c>
      <c r="G84" s="56" t="str">
        <f>IF(ISNUMBER('[13]Sektorski plasman'!G80)=TRUE,'[13]Sektorski plasman'!G80,"")</f>
        <v/>
      </c>
      <c r="H84" s="57" t="str">
        <f>IF(ISNUMBER('[13]Sektorski plasman'!H80)=TRUE,'[13]Sektorski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IF(ISTEXT('[13]Sektorski plasman'!B81)=TRUE,'[13]Sektorski plasman'!B81,"")</f>
        <v/>
      </c>
      <c r="C85" s="52" t="str">
        <f>IF(ISTEXT('[13]Sektorski plasman'!C81)=TRUE,'[13]Sektorski plasman'!C81,"")</f>
        <v/>
      </c>
      <c r="D85" s="53" t="str">
        <f>IF(ISNUMBER('[13]Sektorski plasman'!E81)=TRUE,'[13]Sektorski plasman'!E81,"")</f>
        <v/>
      </c>
      <c r="E85" s="54" t="str">
        <f>IF(ISTEXT('[13]Sektorski plasman'!F81)=TRUE,'[13]Sektorski plasman'!F81,"")</f>
        <v/>
      </c>
      <c r="F85" s="55" t="str">
        <f>IF(ISNUMBER('[13]Sektorski plasman'!D81)=TRUE,'[13]Sektorski plasman'!D81,"")</f>
        <v/>
      </c>
      <c r="G85" s="56" t="str">
        <f>IF(ISNUMBER('[13]Sektorski plasman'!G81)=TRUE,'[13]Sektorski plasman'!G81,"")</f>
        <v/>
      </c>
      <c r="H85" s="57" t="str">
        <f>IF(ISNUMBER('[13]Sektorski plasman'!H81)=TRUE,'[13]Sektorski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IF(ISTEXT('[13]Sektorski plasman'!B82)=TRUE,'[13]Sektorski plasman'!B82,"")</f>
        <v/>
      </c>
      <c r="C86" s="52" t="str">
        <f>IF(ISTEXT('[13]Sektorski plasman'!C82)=TRUE,'[13]Sektorski plasman'!C82,"")</f>
        <v/>
      </c>
      <c r="D86" s="53" t="str">
        <f>IF(ISNUMBER('[13]Sektorski plasman'!E82)=TRUE,'[13]Sektorski plasman'!E82,"")</f>
        <v/>
      </c>
      <c r="E86" s="54" t="str">
        <f>IF(ISTEXT('[13]Sektorski plasman'!F82)=TRUE,'[13]Sektorski plasman'!F82,"")</f>
        <v/>
      </c>
      <c r="F86" s="55" t="str">
        <f>IF(ISNUMBER('[13]Sektorski plasman'!D82)=TRUE,'[13]Sektorski plasman'!D82,"")</f>
        <v/>
      </c>
      <c r="G86" s="56" t="str">
        <f>IF(ISNUMBER('[13]Sektorski plasman'!G82)=TRUE,'[13]Sektorski plasman'!G82,"")</f>
        <v/>
      </c>
      <c r="H86" s="57" t="str">
        <f>IF(ISNUMBER('[13]Sektorski plasman'!H82)=TRUE,'[13]Sektorski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IF(ISTEXT('[13]Sektorski plasman'!B83)=TRUE,'[13]Sektorski plasman'!B83,"")</f>
        <v/>
      </c>
      <c r="C87" s="52" t="str">
        <f>IF(ISTEXT('[13]Sektorski plasman'!C83)=TRUE,'[13]Sektorski plasman'!C83,"")</f>
        <v/>
      </c>
      <c r="D87" s="53" t="str">
        <f>IF(ISNUMBER('[13]Sektorski plasman'!E83)=TRUE,'[13]Sektorski plasman'!E83,"")</f>
        <v/>
      </c>
      <c r="E87" s="54" t="str">
        <f>IF(ISTEXT('[13]Sektorski plasman'!F83)=TRUE,'[13]Sektorski plasman'!F83,"")</f>
        <v/>
      </c>
      <c r="F87" s="55" t="str">
        <f>IF(ISNUMBER('[13]Sektorski plasman'!D83)=TRUE,'[13]Sektorski plasman'!D83,"")</f>
        <v/>
      </c>
      <c r="G87" s="56" t="str">
        <f>IF(ISNUMBER('[13]Sektorski plasman'!G83)=TRUE,'[13]Sektorski plasman'!G83,"")</f>
        <v/>
      </c>
      <c r="H87" s="57" t="str">
        <f>IF(ISNUMBER('[13]Sektorski plasman'!H83)=TRUE,'[13]Sektorski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IF(ISTEXT('[13]Sektorski plasman'!B84)=TRUE,'[13]Sektorski plasman'!B84,"")</f>
        <v/>
      </c>
      <c r="C88" s="52" t="str">
        <f>IF(ISTEXT('[13]Sektorski plasman'!C84)=TRUE,'[13]Sektorski plasman'!C84,"")</f>
        <v/>
      </c>
      <c r="D88" s="53" t="str">
        <f>IF(ISNUMBER('[13]Sektorski plasman'!E84)=TRUE,'[13]Sektorski plasman'!E84,"")</f>
        <v/>
      </c>
      <c r="E88" s="54" t="str">
        <f>IF(ISTEXT('[13]Sektorski plasman'!F84)=TRUE,'[13]Sektorski plasman'!F84,"")</f>
        <v/>
      </c>
      <c r="F88" s="55" t="str">
        <f>IF(ISNUMBER('[13]Sektorski plasman'!D84)=TRUE,'[13]Sektorski plasman'!D84,"")</f>
        <v/>
      </c>
      <c r="G88" s="56" t="str">
        <f>IF(ISNUMBER('[13]Sektorski plasman'!G84)=TRUE,'[13]Sektorski plasman'!G84,"")</f>
        <v/>
      </c>
      <c r="H88" s="57" t="str">
        <f>IF(ISNUMBER('[13]Sektorski plasman'!H84)=TRUE,'[13]Sektorski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IF(ISTEXT('[13]Sektorski plasman'!B85)=TRUE,'[13]Sektorski plasman'!B85,"")</f>
        <v/>
      </c>
      <c r="C89" s="52" t="str">
        <f>IF(ISTEXT('[13]Sektorski plasman'!C85)=TRUE,'[13]Sektorski plasman'!C85,"")</f>
        <v/>
      </c>
      <c r="D89" s="53" t="str">
        <f>IF(ISNUMBER('[13]Sektorski plasman'!E85)=TRUE,'[13]Sektorski plasman'!E85,"")</f>
        <v/>
      </c>
      <c r="E89" s="54" t="str">
        <f>IF(ISTEXT('[13]Sektorski plasman'!F85)=TRUE,'[13]Sektorski plasman'!F85,"")</f>
        <v/>
      </c>
      <c r="F89" s="55" t="str">
        <f>IF(ISNUMBER('[13]Sektorski plasman'!D85)=TRUE,'[13]Sektorski plasman'!D85,"")</f>
        <v/>
      </c>
      <c r="G89" s="56" t="str">
        <f>IF(ISNUMBER('[13]Sektorski plasman'!G85)=TRUE,'[13]Sektorski plasman'!G85,"")</f>
        <v/>
      </c>
      <c r="H89" s="57" t="str">
        <f>IF(ISNUMBER('[13]Sektorski plasman'!H85)=TRUE,'[13]Sektorski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IF(ISTEXT('[13]Sektorski plasman'!B86)=TRUE,'[13]Sektorski plasman'!B86,"")</f>
        <v/>
      </c>
      <c r="C90" s="52" t="str">
        <f>IF(ISTEXT('[13]Sektorski plasman'!C86)=TRUE,'[13]Sektorski plasman'!C86,"")</f>
        <v/>
      </c>
      <c r="D90" s="53" t="str">
        <f>IF(ISNUMBER('[13]Sektorski plasman'!E86)=TRUE,'[13]Sektorski plasman'!E86,"")</f>
        <v/>
      </c>
      <c r="E90" s="54" t="str">
        <f>IF(ISTEXT('[13]Sektorski plasman'!F86)=TRUE,'[13]Sektorski plasman'!F86,"")</f>
        <v/>
      </c>
      <c r="F90" s="55" t="str">
        <f>IF(ISNUMBER('[13]Sektorski plasman'!D86)=TRUE,'[13]Sektorski plasman'!D86,"")</f>
        <v/>
      </c>
      <c r="G90" s="56" t="str">
        <f>IF(ISNUMBER('[13]Sektorski plasman'!G86)=TRUE,'[13]Sektorski plasman'!G86,"")</f>
        <v/>
      </c>
      <c r="H90" s="57" t="str">
        <f>IF(ISNUMBER('[13]Sektorski plasman'!H86)=TRUE,'[13]Sektorski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IF(ISTEXT('[13]Sektorski plasman'!B87)=TRUE,'[13]Sektorski plasman'!B87,"")</f>
        <v/>
      </c>
      <c r="C91" s="52" t="str">
        <f>IF(ISTEXT('[13]Sektorski plasman'!C87)=TRUE,'[13]Sektorski plasman'!C87,"")</f>
        <v/>
      </c>
      <c r="D91" s="53" t="str">
        <f>IF(ISNUMBER('[13]Sektorski plasman'!E87)=TRUE,'[13]Sektorski plasman'!E87,"")</f>
        <v/>
      </c>
      <c r="E91" s="54" t="str">
        <f>IF(ISTEXT('[13]Sektorski plasman'!F87)=TRUE,'[13]Sektorski plasman'!F87,"")</f>
        <v/>
      </c>
      <c r="F91" s="55" t="str">
        <f>IF(ISNUMBER('[13]Sektorski plasman'!D87)=TRUE,'[13]Sektorski plasman'!D87,"")</f>
        <v/>
      </c>
      <c r="G91" s="56" t="str">
        <f>IF(ISNUMBER('[13]Sektorski plasman'!G87)=TRUE,'[13]Sektorski plasman'!G87,"")</f>
        <v/>
      </c>
      <c r="H91" s="57" t="str">
        <f>IF(ISNUMBER('[13]Sektorski plasman'!H87)=TRUE,'[13]Sektorski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IF(ISTEXT('[13]Sektorski plasman'!B88)=TRUE,'[13]Sektorski plasman'!B88,"")</f>
        <v/>
      </c>
      <c r="C92" s="52" t="str">
        <f>IF(ISTEXT('[13]Sektorski plasman'!C88)=TRUE,'[13]Sektorski plasman'!C88,"")</f>
        <v/>
      </c>
      <c r="D92" s="53" t="str">
        <f>IF(ISNUMBER('[13]Sektorski plasman'!E88)=TRUE,'[13]Sektorski plasman'!E88,"")</f>
        <v/>
      </c>
      <c r="E92" s="54" t="str">
        <f>IF(ISTEXT('[13]Sektorski plasman'!F88)=TRUE,'[13]Sektorski plasman'!F88,"")</f>
        <v/>
      </c>
      <c r="F92" s="55" t="str">
        <f>IF(ISNUMBER('[13]Sektorski plasman'!D88)=TRUE,'[13]Sektorski plasman'!D88,"")</f>
        <v/>
      </c>
      <c r="G92" s="56" t="str">
        <f>IF(ISNUMBER('[13]Sektorski plasman'!G88)=TRUE,'[13]Sektorski plasman'!G88,"")</f>
        <v/>
      </c>
      <c r="H92" s="57" t="str">
        <f>IF(ISNUMBER('[13]Sektorski plasman'!H88)=TRUE,'[13]Sektorski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IF(ISTEXT('[13]Sektorski plasman'!B89)=TRUE,'[13]Sektorski plasman'!B89,"")</f>
        <v/>
      </c>
      <c r="C93" s="52" t="str">
        <f>IF(ISTEXT('[13]Sektorski plasman'!C89)=TRUE,'[13]Sektorski plasman'!C89,"")</f>
        <v/>
      </c>
      <c r="D93" s="53" t="str">
        <f>IF(ISNUMBER('[13]Sektorski plasman'!E89)=TRUE,'[13]Sektorski plasman'!E89,"")</f>
        <v/>
      </c>
      <c r="E93" s="54" t="str">
        <f>IF(ISTEXT('[13]Sektorski plasman'!F89)=TRUE,'[13]Sektorski plasman'!F89,"")</f>
        <v/>
      </c>
      <c r="F93" s="55" t="str">
        <f>IF(ISNUMBER('[13]Sektorski plasman'!D89)=TRUE,'[13]Sektorski plasman'!D89,"")</f>
        <v/>
      </c>
      <c r="G93" s="56" t="str">
        <f>IF(ISNUMBER('[13]Sektorski plasman'!G89)=TRUE,'[13]Sektorski plasman'!G89,"")</f>
        <v/>
      </c>
      <c r="H93" s="57" t="str">
        <f>IF(ISNUMBER('[13]Sektorski plasman'!H89)=TRUE,'[13]Sektorski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IF(ISTEXT('[13]Sektorski plasman'!B90)=TRUE,'[13]Sektorski plasman'!B90,"")</f>
        <v/>
      </c>
      <c r="C94" s="52" t="str">
        <f>IF(ISTEXT('[13]Sektorski plasman'!C90)=TRUE,'[13]Sektorski plasman'!C90,"")</f>
        <v/>
      </c>
      <c r="D94" s="53" t="str">
        <f>IF(ISNUMBER('[13]Sektorski plasman'!E90)=TRUE,'[13]Sektorski plasman'!E90,"")</f>
        <v/>
      </c>
      <c r="E94" s="54" t="str">
        <f>IF(ISTEXT('[13]Sektorski plasman'!F90)=TRUE,'[13]Sektorski plasman'!F90,"")</f>
        <v/>
      </c>
      <c r="F94" s="55" t="str">
        <f>IF(ISNUMBER('[13]Sektorski plasman'!D90)=TRUE,'[13]Sektorski plasman'!D90,"")</f>
        <v/>
      </c>
      <c r="G94" s="56" t="str">
        <f>IF(ISNUMBER('[13]Sektorski plasman'!G90)=TRUE,'[13]Sektorski plasman'!G90,"")</f>
        <v/>
      </c>
      <c r="H94" s="57" t="str">
        <f>IF(ISNUMBER('[13]Sektorski plasman'!H90)=TRUE,'[13]Sektorski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IF(ISTEXT('[13]Sektorski plasman'!B91)=TRUE,'[13]Sektorski plasman'!B91,"")</f>
        <v/>
      </c>
      <c r="C95" s="52" t="str">
        <f>IF(ISTEXT('[13]Sektorski plasman'!C91)=TRUE,'[13]Sektorski plasman'!C91,"")</f>
        <v/>
      </c>
      <c r="D95" s="53" t="str">
        <f>IF(ISNUMBER('[13]Sektorski plasman'!E91)=TRUE,'[13]Sektorski plasman'!E91,"")</f>
        <v/>
      </c>
      <c r="E95" s="54" t="str">
        <f>IF(ISTEXT('[13]Sektorski plasman'!F91)=TRUE,'[13]Sektorski plasman'!F91,"")</f>
        <v/>
      </c>
      <c r="F95" s="55" t="str">
        <f>IF(ISNUMBER('[13]Sektorski plasman'!D91)=TRUE,'[13]Sektorski plasman'!D91,"")</f>
        <v/>
      </c>
      <c r="G95" s="56" t="str">
        <f>IF(ISNUMBER('[13]Sektorski plasman'!G91)=TRUE,'[13]Sektorski plasman'!G91,"")</f>
        <v/>
      </c>
      <c r="H95" s="57" t="str">
        <f>IF(ISNUMBER('[13]Sektorski plasman'!H91)=TRUE,'[13]Sektorski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IF(ISTEXT('[13]Sektorski plasman'!B92)=TRUE,'[13]Sektorski plasman'!B92,"")</f>
        <v/>
      </c>
      <c r="C96" s="52" t="str">
        <f>IF(ISTEXT('[13]Sektorski plasman'!C92)=TRUE,'[13]Sektorski plasman'!C92,"")</f>
        <v/>
      </c>
      <c r="D96" s="53" t="str">
        <f>IF(ISNUMBER('[13]Sektorski plasman'!E92)=TRUE,'[13]Sektorski plasman'!E92,"")</f>
        <v/>
      </c>
      <c r="E96" s="54" t="str">
        <f>IF(ISTEXT('[13]Sektorski plasman'!F92)=TRUE,'[13]Sektorski plasman'!F92,"")</f>
        <v/>
      </c>
      <c r="F96" s="55" t="str">
        <f>IF(ISNUMBER('[13]Sektorski plasman'!D92)=TRUE,'[13]Sektorski plasman'!D92,"")</f>
        <v/>
      </c>
      <c r="G96" s="56" t="str">
        <f>IF(ISNUMBER('[13]Sektorski plasman'!G92)=TRUE,'[13]Sektorski plasman'!G92,"")</f>
        <v/>
      </c>
      <c r="H96" s="57" t="str">
        <f>IF(ISNUMBER('[13]Sektorski plasman'!H92)=TRUE,'[13]Sektorski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IF(ISTEXT('[13]Sektorski plasman'!B93)=TRUE,'[13]Sektorski plasman'!B93,"")</f>
        <v/>
      </c>
      <c r="C97" s="52" t="str">
        <f>IF(ISTEXT('[13]Sektorski plasman'!C93)=TRUE,'[13]Sektorski plasman'!C93,"")</f>
        <v/>
      </c>
      <c r="D97" s="53" t="str">
        <f>IF(ISNUMBER('[13]Sektorski plasman'!E93)=TRUE,'[13]Sektorski plasman'!E93,"")</f>
        <v/>
      </c>
      <c r="E97" s="54" t="str">
        <f>IF(ISTEXT('[13]Sektorski plasman'!F93)=TRUE,'[13]Sektorski plasman'!F93,"")</f>
        <v/>
      </c>
      <c r="F97" s="55" t="str">
        <f>IF(ISNUMBER('[13]Sektorski plasman'!D93)=TRUE,'[13]Sektorski plasman'!D93,"")</f>
        <v/>
      </c>
      <c r="G97" s="56" t="str">
        <f>IF(ISNUMBER('[13]Sektorski plasman'!G93)=TRUE,'[13]Sektorski plasman'!G93,"")</f>
        <v/>
      </c>
      <c r="H97" s="57" t="str">
        <f>IF(ISNUMBER('[13]Sektorski plasman'!H93)=TRUE,'[13]Sektorski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IF(ISTEXT('[13]Sektorski plasman'!B94)=TRUE,'[13]Sektorski plasman'!B94,"")</f>
        <v/>
      </c>
      <c r="C98" s="52" t="str">
        <f>IF(ISTEXT('[13]Sektorski plasman'!C94)=TRUE,'[13]Sektorski plasman'!C94,"")</f>
        <v/>
      </c>
      <c r="D98" s="53" t="str">
        <f>IF(ISNUMBER('[13]Sektorski plasman'!E94)=TRUE,'[13]Sektorski plasman'!E94,"")</f>
        <v/>
      </c>
      <c r="E98" s="54" t="str">
        <f>IF(ISTEXT('[13]Sektorski plasman'!F94)=TRUE,'[13]Sektorski plasman'!F94,"")</f>
        <v/>
      </c>
      <c r="F98" s="55" t="str">
        <f>IF(ISNUMBER('[13]Sektorski plasman'!D94)=TRUE,'[13]Sektorski plasman'!D94,"")</f>
        <v/>
      </c>
      <c r="G98" s="56" t="str">
        <f>IF(ISNUMBER('[13]Sektorski plasman'!G94)=TRUE,'[13]Sektorski plasman'!G94,"")</f>
        <v/>
      </c>
      <c r="H98" s="57" t="str">
        <f>IF(ISNUMBER('[13]Sektorski plasman'!H94)=TRUE,'[13]Sektorski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IF(ISTEXT('[13]Sektorski plasman'!B95)=TRUE,'[13]Sektorski plasman'!B95,"")</f>
        <v/>
      </c>
      <c r="C99" s="52" t="str">
        <f>IF(ISTEXT('[13]Sektorski plasman'!C95)=TRUE,'[13]Sektorski plasman'!C95,"")</f>
        <v/>
      </c>
      <c r="D99" s="53" t="str">
        <f>IF(ISNUMBER('[13]Sektorski plasman'!E95)=TRUE,'[13]Sektorski plasman'!E95,"")</f>
        <v/>
      </c>
      <c r="E99" s="54" t="str">
        <f>IF(ISTEXT('[13]Sektorski plasman'!F95)=TRUE,'[13]Sektorski plasman'!F95,"")</f>
        <v/>
      </c>
      <c r="F99" s="55" t="str">
        <f>IF(ISNUMBER('[13]Sektorski plasman'!D95)=TRUE,'[13]Sektorski plasman'!D95,"")</f>
        <v/>
      </c>
      <c r="G99" s="56" t="str">
        <f>IF(ISNUMBER('[13]Sektorski plasman'!G95)=TRUE,'[13]Sektorski plasman'!G95,"")</f>
        <v/>
      </c>
      <c r="H99" s="57" t="str">
        <f>IF(ISNUMBER('[13]Sektorski plasman'!H95)=TRUE,'[13]Sektorski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IF(ISTEXT('[13]Sektorski plasman'!B96)=TRUE,'[13]Sektorski plasman'!B96,"")</f>
        <v/>
      </c>
      <c r="C100" s="52" t="str">
        <f>IF(ISTEXT('[13]Sektorski plasman'!C96)=TRUE,'[13]Sektorski plasman'!C96,"")</f>
        <v/>
      </c>
      <c r="D100" s="53" t="str">
        <f>IF(ISNUMBER('[13]Sektorski plasman'!E96)=TRUE,'[13]Sektorski plasman'!E96,"")</f>
        <v/>
      </c>
      <c r="E100" s="54" t="str">
        <f>IF(ISTEXT('[13]Sektorski plasman'!F96)=TRUE,'[13]Sektorski plasman'!F96,"")</f>
        <v/>
      </c>
      <c r="F100" s="55" t="str">
        <f>IF(ISNUMBER('[13]Sektorski plasman'!D96)=TRUE,'[13]Sektorski plasman'!D96,"")</f>
        <v/>
      </c>
      <c r="G100" s="56" t="str">
        <f>IF(ISNUMBER('[13]Sektorski plasman'!G96)=TRUE,'[13]Sektorski plasman'!G96,"")</f>
        <v/>
      </c>
      <c r="H100" s="57" t="str">
        <f>IF(ISNUMBER('[13]Sektorski plasman'!H96)=TRUE,'[13]Sektorski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IF(ISTEXT('[13]Sektorski plasman'!B97)=TRUE,'[13]Sektorski plasman'!B97,"")</f>
        <v/>
      </c>
      <c r="C101" s="52" t="str">
        <f>IF(ISTEXT('[13]Sektorski plasman'!C97)=TRUE,'[13]Sektorski plasman'!C97,"")</f>
        <v/>
      </c>
      <c r="D101" s="53" t="str">
        <f>IF(ISNUMBER('[13]Sektorski plasman'!E97)=TRUE,'[13]Sektorski plasman'!E97,"")</f>
        <v/>
      </c>
      <c r="E101" s="54" t="str">
        <f>IF(ISTEXT('[13]Sektorski plasman'!F97)=TRUE,'[13]Sektorski plasman'!F97,"")</f>
        <v/>
      </c>
      <c r="F101" s="55" t="str">
        <f>IF(ISNUMBER('[13]Sektorski plasman'!D97)=TRUE,'[13]Sektorski plasman'!D97,"")</f>
        <v/>
      </c>
      <c r="G101" s="56" t="str">
        <f>IF(ISNUMBER('[13]Sektorski plasman'!G97)=TRUE,'[13]Sektorski plasman'!G97,"")</f>
        <v/>
      </c>
      <c r="H101" s="57" t="str">
        <f>IF(ISNUMBER('[13]Sektorski plasman'!H97)=TRUE,'[13]Sektorski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IF(ISTEXT('[13]Sektorski plasman'!B98)=TRUE,'[13]Sektorski plasman'!B98,"")</f>
        <v/>
      </c>
      <c r="C102" s="52" t="str">
        <f>IF(ISTEXT('[13]Sektorski plasman'!C98)=TRUE,'[13]Sektorski plasman'!C98,"")</f>
        <v/>
      </c>
      <c r="D102" s="53" t="str">
        <f>IF(ISNUMBER('[13]Sektorski plasman'!E98)=TRUE,'[13]Sektorski plasman'!E98,"")</f>
        <v/>
      </c>
      <c r="E102" s="54" t="str">
        <f>IF(ISTEXT('[13]Sektorski plasman'!F98)=TRUE,'[13]Sektorski plasman'!F98,"")</f>
        <v/>
      </c>
      <c r="F102" s="55" t="str">
        <f>IF(ISNUMBER('[13]Sektorski plasman'!D98)=TRUE,'[13]Sektorski plasman'!D98,"")</f>
        <v/>
      </c>
      <c r="G102" s="56" t="str">
        <f>IF(ISNUMBER('[13]Sektorski plasman'!G98)=TRUE,'[13]Sektorski plasman'!G98,"")</f>
        <v/>
      </c>
      <c r="H102" s="57" t="str">
        <f>IF(ISNUMBER('[13]Sektorski plasman'!H98)=TRUE,'[13]Sektorski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IF(ISTEXT('[13]Sektorski plasman'!B99)=TRUE,'[13]Sektorski plasman'!B99,"")</f>
        <v/>
      </c>
      <c r="C103" s="52" t="str">
        <f>IF(ISTEXT('[13]Sektorski plasman'!C99)=TRUE,'[13]Sektorski plasman'!C99,"")</f>
        <v/>
      </c>
      <c r="D103" s="53" t="str">
        <f>IF(ISNUMBER('[13]Sektorski plasman'!E99)=TRUE,'[13]Sektorski plasman'!E99,"")</f>
        <v/>
      </c>
      <c r="E103" s="54" t="str">
        <f>IF(ISTEXT('[13]Sektorski plasman'!F99)=TRUE,'[13]Sektorski plasman'!F99,"")</f>
        <v/>
      </c>
      <c r="F103" s="55" t="str">
        <f>IF(ISNUMBER('[13]Sektorski plasman'!D99)=TRUE,'[13]Sektorski plasman'!D99,"")</f>
        <v/>
      </c>
      <c r="G103" s="56" t="str">
        <f>IF(ISNUMBER('[13]Sektorski plasman'!G99)=TRUE,'[13]Sektorski plasman'!G99,"")</f>
        <v/>
      </c>
      <c r="H103" s="57" t="str">
        <f>IF(ISNUMBER('[13]Sektorski plasman'!H99)=TRUE,'[13]Sektorski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IF(ISTEXT('[13]Sektorski plasman'!B100)=TRUE,'[13]Sektorski plasman'!B100,"")</f>
        <v/>
      </c>
      <c r="C104" s="52" t="str">
        <f>IF(ISTEXT('[13]Sektorski plasman'!C100)=TRUE,'[13]Sektorski plasman'!C100,"")</f>
        <v/>
      </c>
      <c r="D104" s="53" t="str">
        <f>IF(ISNUMBER('[13]Sektorski plasman'!E100)=TRUE,'[13]Sektorski plasman'!E100,"")</f>
        <v/>
      </c>
      <c r="E104" s="54" t="str">
        <f>IF(ISTEXT('[13]Sektorski plasman'!F100)=TRUE,'[13]Sektorski plasman'!F100,"")</f>
        <v/>
      </c>
      <c r="F104" s="55" t="str">
        <f>IF(ISNUMBER('[13]Sektorski plasman'!D100)=TRUE,'[13]Sektorski plasman'!D100,"")</f>
        <v/>
      </c>
      <c r="G104" s="56" t="str">
        <f>IF(ISNUMBER('[13]Sektorski plasman'!G100)=TRUE,'[13]Sektorski plasman'!G100,"")</f>
        <v/>
      </c>
      <c r="H104" s="57" t="str">
        <f>IF(ISNUMBER('[13]Sektorski plasman'!H100)=TRUE,'[13]Sektorski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IF(ISTEXT('[13]Sektorski plasman'!B101)=TRUE,'[13]Sektorski plasman'!B101,"")</f>
        <v/>
      </c>
      <c r="C105" s="52" t="str">
        <f>IF(ISTEXT('[13]Sektorski plasman'!C101)=TRUE,'[13]Sektorski plasman'!C101,"")</f>
        <v/>
      </c>
      <c r="D105" s="53" t="str">
        <f>IF(ISNUMBER('[13]Sektorski plasman'!E101)=TRUE,'[13]Sektorski plasman'!E101,"")</f>
        <v/>
      </c>
      <c r="E105" s="54" t="str">
        <f>IF(ISTEXT('[13]Sektorski plasman'!F101)=TRUE,'[13]Sektorski plasman'!F101,"")</f>
        <v/>
      </c>
      <c r="F105" s="55" t="str">
        <f>IF(ISNUMBER('[13]Sektorski plasman'!D101)=TRUE,'[13]Sektorski plasman'!D101,"")</f>
        <v/>
      </c>
      <c r="G105" s="56" t="str">
        <f>IF(ISNUMBER('[13]Sektorski plasman'!G101)=TRUE,'[13]Sektorski plasman'!G101,"")</f>
        <v/>
      </c>
      <c r="H105" s="57" t="str">
        <f>IF(ISNUMBER('[13]Sektorski plasman'!H101)=TRUE,'[13]Sektorski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IF(ISTEXT('[13]Sektorski plasman'!B102)=TRUE,'[13]Sektorski plasman'!B102,"")</f>
        <v/>
      </c>
      <c r="C106" s="52" t="str">
        <f>IF(ISTEXT('[13]Sektorski plasman'!C102)=TRUE,'[13]Sektorski plasman'!C102,"")</f>
        <v/>
      </c>
      <c r="D106" s="53" t="str">
        <f>IF(ISNUMBER('[13]Sektorski plasman'!E102)=TRUE,'[13]Sektorski plasman'!E102,"")</f>
        <v/>
      </c>
      <c r="E106" s="54" t="str">
        <f>IF(ISTEXT('[13]Sektorski plasman'!F102)=TRUE,'[13]Sektorski plasman'!F102,"")</f>
        <v/>
      </c>
      <c r="F106" s="55" t="str">
        <f>IF(ISNUMBER('[13]Sektorski plasman'!D102)=TRUE,'[13]Sektorski plasman'!D102,"")</f>
        <v/>
      </c>
      <c r="G106" s="56" t="str">
        <f>IF(ISNUMBER('[13]Sektorski plasman'!G102)=TRUE,'[13]Sektorski plasman'!G102,"")</f>
        <v/>
      </c>
      <c r="H106" s="57" t="str">
        <f>IF(ISNUMBER('[13]Sektorski plasman'!H102)=TRUE,'[13]Sektorski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IF(ISTEXT('[13]Sektorski plasman'!B103)=TRUE,'[13]Sektorski plasman'!B103,"")</f>
        <v/>
      </c>
      <c r="C107" s="52" t="str">
        <f>IF(ISTEXT('[13]Sektorski plasman'!C103)=TRUE,'[13]Sektorski plasman'!C103,"")</f>
        <v/>
      </c>
      <c r="D107" s="53" t="str">
        <f>IF(ISNUMBER('[13]Sektorski plasman'!E103)=TRUE,'[13]Sektorski plasman'!E103,"")</f>
        <v/>
      </c>
      <c r="E107" s="54" t="str">
        <f>IF(ISTEXT('[13]Sektorski plasman'!F103)=TRUE,'[13]Sektorski plasman'!F103,"")</f>
        <v/>
      </c>
      <c r="F107" s="55" t="str">
        <f>IF(ISNUMBER('[13]Sektorski plasman'!D103)=TRUE,'[13]Sektorski plasman'!D103,"")</f>
        <v/>
      </c>
      <c r="G107" s="56" t="str">
        <f>IF(ISNUMBER('[13]Sektorski plasman'!G103)=TRUE,'[13]Sektorski plasman'!G103,"")</f>
        <v/>
      </c>
      <c r="H107" s="57" t="str">
        <f>IF(ISNUMBER('[13]Sektorski plasman'!H103)=TRUE,'[13]Sektorski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IF(ISTEXT('[13]Sektorski plasman'!B104)=TRUE,'[13]Sektorski plasman'!B104,"")</f>
        <v/>
      </c>
      <c r="C108" s="52" t="str">
        <f>IF(ISTEXT('[13]Sektorski plasman'!C104)=TRUE,'[13]Sektorski plasman'!C104,"")</f>
        <v/>
      </c>
      <c r="D108" s="53" t="str">
        <f>IF(ISNUMBER('[13]Sektorski plasman'!E104)=TRUE,'[13]Sektorski plasman'!E104,"")</f>
        <v/>
      </c>
      <c r="E108" s="54" t="str">
        <f>IF(ISTEXT('[13]Sektorski plasman'!F104)=TRUE,'[13]Sektorski plasman'!F104,"")</f>
        <v/>
      </c>
      <c r="F108" s="55" t="str">
        <f>IF(ISNUMBER('[13]Sektorski plasman'!D104)=TRUE,'[13]Sektorski plasman'!D104,"")</f>
        <v/>
      </c>
      <c r="G108" s="56" t="str">
        <f>IF(ISNUMBER('[13]Sektorski plasman'!G104)=TRUE,'[13]Sektorski plasman'!G104,"")</f>
        <v/>
      </c>
      <c r="H108" s="57" t="str">
        <f>IF(ISNUMBER('[13]Sektorski plasman'!H104)=TRUE,'[13]Sektorski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IF(ISTEXT('[13]Sektorski plasman'!B105)=TRUE,'[13]Sektorski plasman'!B105,"")</f>
        <v/>
      </c>
      <c r="C109" s="52" t="str">
        <f>IF(ISTEXT('[13]Sektorski plasman'!C105)=TRUE,'[13]Sektorski plasman'!C105,"")</f>
        <v/>
      </c>
      <c r="D109" s="53" t="str">
        <f>IF(ISNUMBER('[13]Sektorski plasman'!E105)=TRUE,'[13]Sektorski plasman'!E105,"")</f>
        <v/>
      </c>
      <c r="E109" s="54" t="str">
        <f>IF(ISTEXT('[13]Sektorski plasman'!F105)=TRUE,'[13]Sektorski plasman'!F105,"")</f>
        <v/>
      </c>
      <c r="F109" s="55" t="str">
        <f>IF(ISNUMBER('[13]Sektorski plasman'!D105)=TRUE,'[13]Sektorski plasman'!D105,"")</f>
        <v/>
      </c>
      <c r="G109" s="56" t="str">
        <f>IF(ISNUMBER('[13]Sektorski plasman'!G105)=TRUE,'[13]Sektorski plasman'!G105,"")</f>
        <v/>
      </c>
      <c r="H109" s="57" t="str">
        <f>IF(ISNUMBER('[13]Sektorski plasman'!H105)=TRUE,'[13]Sektorski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IF(ISTEXT('[13]Sektorski plasman'!B106)=TRUE,'[13]Sektorski plasman'!B106,"")</f>
        <v/>
      </c>
      <c r="C110" s="52" t="str">
        <f>IF(ISTEXT('[13]Sektorski plasman'!C106)=TRUE,'[13]Sektorski plasman'!C106,"")</f>
        <v/>
      </c>
      <c r="D110" s="53" t="str">
        <f>IF(ISNUMBER('[13]Sektorski plasman'!E106)=TRUE,'[13]Sektorski plasman'!E106,"")</f>
        <v/>
      </c>
      <c r="E110" s="54" t="str">
        <f>IF(ISTEXT('[13]Sektorski plasman'!F106)=TRUE,'[13]Sektorski plasman'!F106,"")</f>
        <v/>
      </c>
      <c r="F110" s="55" t="str">
        <f>IF(ISNUMBER('[13]Sektorski plasman'!D106)=TRUE,'[13]Sektorski plasman'!D106,"")</f>
        <v/>
      </c>
      <c r="G110" s="56" t="str">
        <f>IF(ISNUMBER('[13]Sektorski plasman'!G106)=TRUE,'[13]Sektorski plasman'!G106,"")</f>
        <v/>
      </c>
      <c r="H110" s="57" t="str">
        <f>IF(ISNUMBER('[13]Sektorski plasman'!H106)=TRUE,'[13]Sektorski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IF(ISTEXT('[13]Sektorski plasman'!B107)=TRUE,'[13]Sektorski plasman'!B107,"")</f>
        <v/>
      </c>
      <c r="C111" s="52" t="str">
        <f>IF(ISTEXT('[13]Sektorski plasman'!C107)=TRUE,'[13]Sektorski plasman'!C107,"")</f>
        <v/>
      </c>
      <c r="D111" s="53" t="str">
        <f>IF(ISNUMBER('[13]Sektorski plasman'!E107)=TRUE,'[13]Sektorski plasman'!E107,"")</f>
        <v/>
      </c>
      <c r="E111" s="54" t="str">
        <f>IF(ISTEXT('[13]Sektorski plasman'!F107)=TRUE,'[13]Sektorski plasman'!F107,"")</f>
        <v/>
      </c>
      <c r="F111" s="55" t="str">
        <f>IF(ISNUMBER('[13]Sektorski plasman'!D107)=TRUE,'[13]Sektorski plasman'!D107,"")</f>
        <v/>
      </c>
      <c r="G111" s="56" t="str">
        <f>IF(ISNUMBER('[13]Sektorski plasman'!G107)=TRUE,'[13]Sektorski plasman'!G107,"")</f>
        <v/>
      </c>
      <c r="H111" s="57" t="str">
        <f>IF(ISNUMBER('[13]Sektorski plasman'!H107)=TRUE,'[13]Sektorski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IF(ISTEXT('[13]Sektorski plasman'!B108)=TRUE,'[13]Sektorski plasman'!B108,"")</f>
        <v/>
      </c>
      <c r="C112" s="52" t="str">
        <f>IF(ISTEXT('[13]Sektorski plasman'!C108)=TRUE,'[13]Sektorski plasman'!C108,"")</f>
        <v/>
      </c>
      <c r="D112" s="53" t="str">
        <f>IF(ISNUMBER('[13]Sektorski plasman'!E108)=TRUE,'[13]Sektorski plasman'!E108,"")</f>
        <v/>
      </c>
      <c r="E112" s="54" t="str">
        <f>IF(ISTEXT('[13]Sektorski plasman'!F108)=TRUE,'[13]Sektorski plasman'!F108,"")</f>
        <v/>
      </c>
      <c r="F112" s="55" t="str">
        <f>IF(ISNUMBER('[13]Sektorski plasman'!D108)=TRUE,'[13]Sektorski plasman'!D108,"")</f>
        <v/>
      </c>
      <c r="G112" s="56" t="str">
        <f>IF(ISNUMBER('[13]Sektorski plasman'!G108)=TRUE,'[13]Sektorski plasman'!G108,"")</f>
        <v/>
      </c>
      <c r="H112" s="57" t="str">
        <f>IF(ISNUMBER('[13]Sektorski plasman'!H108)=TRUE,'[13]Sektorski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IF(ISTEXT('[13]Sektorski plasman'!B109)=TRUE,'[13]Sektorski plasman'!B109,"")</f>
        <v/>
      </c>
      <c r="C113" s="52" t="str">
        <f>IF(ISTEXT('[13]Sektorski plasman'!C109)=TRUE,'[13]Sektorski plasman'!C109,"")</f>
        <v/>
      </c>
      <c r="D113" s="53" t="str">
        <f>IF(ISNUMBER('[13]Sektorski plasman'!E109)=TRUE,'[13]Sektorski plasman'!E109,"")</f>
        <v/>
      </c>
      <c r="E113" s="54" t="str">
        <f>IF(ISTEXT('[13]Sektorski plasman'!F109)=TRUE,'[13]Sektorski plasman'!F109,"")</f>
        <v/>
      </c>
      <c r="F113" s="55" t="str">
        <f>IF(ISNUMBER('[13]Sektorski plasman'!D109)=TRUE,'[13]Sektorski plasman'!D109,"")</f>
        <v/>
      </c>
      <c r="G113" s="56" t="str">
        <f>IF(ISNUMBER('[13]Sektorski plasman'!G109)=TRUE,'[13]Sektorski plasman'!G109,"")</f>
        <v/>
      </c>
      <c r="H113" s="57" t="str">
        <f>IF(ISNUMBER('[13]Sektorski plasman'!H109)=TRUE,'[13]Sektorski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IF(ISTEXT('[13]Sektorski plasman'!B110)=TRUE,'[13]Sektorski plasman'!B110,"")</f>
        <v/>
      </c>
      <c r="C114" s="52" t="str">
        <f>IF(ISTEXT('[13]Sektorski plasman'!C110)=TRUE,'[13]Sektorski plasman'!C110,"")</f>
        <v/>
      </c>
      <c r="D114" s="53" t="str">
        <f>IF(ISNUMBER('[13]Sektorski plasman'!E110)=TRUE,'[13]Sektorski plasman'!E110,"")</f>
        <v/>
      </c>
      <c r="E114" s="54" t="str">
        <f>IF(ISTEXT('[13]Sektorski plasman'!F110)=TRUE,'[13]Sektorski plasman'!F110,"")</f>
        <v/>
      </c>
      <c r="F114" s="55" t="str">
        <f>IF(ISNUMBER('[13]Sektorski plasman'!D110)=TRUE,'[13]Sektorski plasman'!D110,"")</f>
        <v/>
      </c>
      <c r="G114" s="56" t="str">
        <f>IF(ISNUMBER('[13]Sektorski plasman'!G110)=TRUE,'[13]Sektorski plasman'!G110,"")</f>
        <v/>
      </c>
      <c r="H114" s="57" t="str">
        <f>IF(ISNUMBER('[13]Sektorski plasman'!H110)=TRUE,'[13]Sektorski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IF(ISTEXT('[13]Sektorski plasman'!B111)=TRUE,'[13]Sektorski plasman'!B111,"")</f>
        <v/>
      </c>
      <c r="C115" s="52" t="str">
        <f>IF(ISTEXT('[13]Sektorski plasman'!C111)=TRUE,'[13]Sektorski plasman'!C111,"")</f>
        <v/>
      </c>
      <c r="D115" s="53" t="str">
        <f>IF(ISNUMBER('[13]Sektorski plasman'!E111)=TRUE,'[13]Sektorski plasman'!E111,"")</f>
        <v/>
      </c>
      <c r="E115" s="54" t="str">
        <f>IF(ISTEXT('[13]Sektorski plasman'!F111)=TRUE,'[13]Sektorski plasman'!F111,"")</f>
        <v/>
      </c>
      <c r="F115" s="55" t="str">
        <f>IF(ISNUMBER('[13]Sektorski plasman'!D111)=TRUE,'[13]Sektorski plasman'!D111,"")</f>
        <v/>
      </c>
      <c r="G115" s="56" t="str">
        <f>IF(ISNUMBER('[13]Sektorski plasman'!G111)=TRUE,'[13]Sektorski plasman'!G111,"")</f>
        <v/>
      </c>
      <c r="H115" s="57" t="str">
        <f>IF(ISNUMBER('[13]Sektorski plasman'!H111)=TRUE,'[13]Sektorski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IF(ISTEXT('[13]Sektorski plasman'!B112)=TRUE,'[13]Sektorski plasman'!B112,"")</f>
        <v/>
      </c>
      <c r="C116" s="52" t="str">
        <f>IF(ISTEXT('[13]Sektorski plasman'!C112)=TRUE,'[13]Sektorski plasman'!C112,"")</f>
        <v/>
      </c>
      <c r="D116" s="53" t="str">
        <f>IF(ISNUMBER('[13]Sektorski plasman'!E112)=TRUE,'[13]Sektorski plasman'!E112,"")</f>
        <v/>
      </c>
      <c r="E116" s="54" t="str">
        <f>IF(ISTEXT('[13]Sektorski plasman'!F112)=TRUE,'[13]Sektorski plasman'!F112,"")</f>
        <v/>
      </c>
      <c r="F116" s="55" t="str">
        <f>IF(ISNUMBER('[13]Sektorski plasman'!D112)=TRUE,'[13]Sektorski plasman'!D112,"")</f>
        <v/>
      </c>
      <c r="G116" s="56" t="str">
        <f>IF(ISNUMBER('[13]Sektorski plasman'!G112)=TRUE,'[13]Sektorski plasman'!G112,"")</f>
        <v/>
      </c>
      <c r="H116" s="57" t="str">
        <f>IF(ISNUMBER('[13]Sektorski plasman'!H112)=TRUE,'[13]Sektorski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IF(ISTEXT('[13]Sektorski plasman'!B113)=TRUE,'[13]Sektorski plasman'!B113,"")</f>
        <v/>
      </c>
      <c r="C117" s="52" t="str">
        <f>IF(ISTEXT('[13]Sektorski plasman'!C113)=TRUE,'[13]Sektorski plasman'!C113,"")</f>
        <v/>
      </c>
      <c r="D117" s="53" t="str">
        <f>IF(ISNUMBER('[13]Sektorski plasman'!E113)=TRUE,'[13]Sektorski plasman'!E113,"")</f>
        <v/>
      </c>
      <c r="E117" s="54" t="str">
        <f>IF(ISTEXT('[13]Sektorski plasman'!F113)=TRUE,'[13]Sektorski plasman'!F113,"")</f>
        <v/>
      </c>
      <c r="F117" s="55" t="str">
        <f>IF(ISNUMBER('[13]Sektorski plasman'!D113)=TRUE,'[13]Sektorski plasman'!D113,"")</f>
        <v/>
      </c>
      <c r="G117" s="56" t="str">
        <f>IF(ISNUMBER('[13]Sektorski plasman'!G113)=TRUE,'[13]Sektorski plasman'!G113,"")</f>
        <v/>
      </c>
      <c r="H117" s="57" t="str">
        <f>IF(ISNUMBER('[13]Sektorski plasman'!H113)=TRUE,'[13]Sektorski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IF(ISTEXT('[13]Sektorski plasman'!B114)=TRUE,'[13]Sektorski plasman'!B114,"")</f>
        <v/>
      </c>
      <c r="C118" s="52" t="str">
        <f>IF(ISTEXT('[13]Sektorski plasman'!C114)=TRUE,'[13]Sektorski plasman'!C114,"")</f>
        <v/>
      </c>
      <c r="D118" s="53" t="str">
        <f>IF(ISNUMBER('[13]Sektorski plasman'!E114)=TRUE,'[13]Sektorski plasman'!E114,"")</f>
        <v/>
      </c>
      <c r="E118" s="54" t="str">
        <f>IF(ISTEXT('[13]Sektorski plasman'!F114)=TRUE,'[13]Sektorski plasman'!F114,"")</f>
        <v/>
      </c>
      <c r="F118" s="55" t="str">
        <f>IF(ISNUMBER('[13]Sektorski plasman'!D114)=TRUE,'[13]Sektorski plasman'!D114,"")</f>
        <v/>
      </c>
      <c r="G118" s="56" t="str">
        <f>IF(ISNUMBER('[13]Sektorski plasman'!G114)=TRUE,'[13]Sektorski plasman'!G114,"")</f>
        <v/>
      </c>
      <c r="H118" s="57" t="str">
        <f>IF(ISNUMBER('[13]Sektorski plasman'!H114)=TRUE,'[13]Sektorski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IF(ISTEXT('[13]Sektorski plasman'!B115)=TRUE,'[13]Sektorski plasman'!B115,"")</f>
        <v/>
      </c>
      <c r="C119" s="52" t="str">
        <f>IF(ISTEXT('[13]Sektorski plasman'!C115)=TRUE,'[13]Sektorski plasman'!C115,"")</f>
        <v/>
      </c>
      <c r="D119" s="53" t="str">
        <f>IF(ISNUMBER('[13]Sektorski plasman'!E115)=TRUE,'[13]Sektorski plasman'!E115,"")</f>
        <v/>
      </c>
      <c r="E119" s="54" t="str">
        <f>IF(ISTEXT('[13]Sektorski plasman'!F115)=TRUE,'[13]Sektorski plasman'!F115,"")</f>
        <v/>
      </c>
      <c r="F119" s="55" t="str">
        <f>IF(ISNUMBER('[13]Sektorski plasman'!D115)=TRUE,'[13]Sektorski plasman'!D115,"")</f>
        <v/>
      </c>
      <c r="G119" s="56" t="str">
        <f>IF(ISNUMBER('[13]Sektorski plasman'!G115)=TRUE,'[13]Sektorski plasman'!G115,"")</f>
        <v/>
      </c>
      <c r="H119" s="57" t="str">
        <f>IF(ISNUMBER('[13]Sektorski plasman'!H115)=TRUE,'[13]Sektorski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IF(ISTEXT('[13]Sektorski plasman'!B116)=TRUE,'[13]Sektorski plasman'!B116,"")</f>
        <v/>
      </c>
      <c r="C120" s="52" t="str">
        <f>IF(ISTEXT('[13]Sektorski plasman'!C116)=TRUE,'[13]Sektorski plasman'!C116,"")</f>
        <v/>
      </c>
      <c r="D120" s="53" t="str">
        <f>IF(ISNUMBER('[13]Sektorski plasman'!E116)=TRUE,'[13]Sektorski plasman'!E116,"")</f>
        <v/>
      </c>
      <c r="E120" s="54" t="str">
        <f>IF(ISTEXT('[13]Sektorski plasman'!F116)=TRUE,'[13]Sektorski plasman'!F116,"")</f>
        <v/>
      </c>
      <c r="F120" s="55" t="str">
        <f>IF(ISNUMBER('[13]Sektorski plasman'!D116)=TRUE,'[13]Sektorski plasman'!D116,"")</f>
        <v/>
      </c>
      <c r="G120" s="56" t="str">
        <f>IF(ISNUMBER('[13]Sektorski plasman'!G116)=TRUE,'[13]Sektorski plasman'!G116,"")</f>
        <v/>
      </c>
      <c r="H120" s="57" t="str">
        <f>IF(ISNUMBER('[13]Sektorski plasman'!H116)=TRUE,'[13]Sektorski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IF(ISTEXT('[13]Sektorski plasman'!B117)=TRUE,'[13]Sektorski plasman'!B117,"")</f>
        <v/>
      </c>
      <c r="C121" s="52" t="str">
        <f>IF(ISTEXT('[13]Sektorski plasman'!C117)=TRUE,'[13]Sektorski plasman'!C117,"")</f>
        <v/>
      </c>
      <c r="D121" s="53" t="str">
        <f>IF(ISNUMBER('[13]Sektorski plasman'!E117)=TRUE,'[13]Sektorski plasman'!E117,"")</f>
        <v/>
      </c>
      <c r="E121" s="54" t="str">
        <f>IF(ISTEXT('[13]Sektorski plasman'!F117)=TRUE,'[13]Sektorski plasman'!F117,"")</f>
        <v/>
      </c>
      <c r="F121" s="55" t="str">
        <f>IF(ISNUMBER('[13]Sektorski plasman'!D117)=TRUE,'[13]Sektorski plasman'!D117,"")</f>
        <v/>
      </c>
      <c r="G121" s="56" t="str">
        <f>IF(ISNUMBER('[13]Sektorski plasman'!G117)=TRUE,'[13]Sektorski plasman'!G117,"")</f>
        <v/>
      </c>
      <c r="H121" s="57" t="str">
        <f>IF(ISNUMBER('[13]Sektorski plasman'!H117)=TRUE,'[13]Sektorski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IF(ISTEXT('[13]Sektorski plasman'!B118)=TRUE,'[13]Sektorski plasman'!B118,"")</f>
        <v/>
      </c>
      <c r="C122" s="52" t="str">
        <f>IF(ISTEXT('[13]Sektorski plasman'!C118)=TRUE,'[13]Sektorski plasman'!C118,"")</f>
        <v/>
      </c>
      <c r="D122" s="53" t="str">
        <f>IF(ISNUMBER('[13]Sektorski plasman'!E118)=TRUE,'[13]Sektorski plasman'!E118,"")</f>
        <v/>
      </c>
      <c r="E122" s="54" t="str">
        <f>IF(ISTEXT('[13]Sektorski plasman'!F118)=TRUE,'[13]Sektorski plasman'!F118,"")</f>
        <v/>
      </c>
      <c r="F122" s="55" t="str">
        <f>IF(ISNUMBER('[13]Sektorski plasman'!D118)=TRUE,'[13]Sektorski plasman'!D118,"")</f>
        <v/>
      </c>
      <c r="G122" s="56" t="str">
        <f>IF(ISNUMBER('[13]Sektorski plasman'!G118)=TRUE,'[13]Sektorski plasman'!G118,"")</f>
        <v/>
      </c>
      <c r="H122" s="57" t="str">
        <f>IF(ISNUMBER('[13]Sektorski plasman'!H118)=TRUE,'[13]Sektorski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IF(ISTEXT('[13]Sektorski plasman'!B119)=TRUE,'[13]Sektorski plasman'!B119,"")</f>
        <v/>
      </c>
      <c r="C123" s="52" t="str">
        <f>IF(ISTEXT('[13]Sektorski plasman'!C119)=TRUE,'[13]Sektorski plasman'!C119,"")</f>
        <v/>
      </c>
      <c r="D123" s="53" t="str">
        <f>IF(ISNUMBER('[13]Sektorski plasman'!E119)=TRUE,'[13]Sektorski plasman'!E119,"")</f>
        <v/>
      </c>
      <c r="E123" s="54" t="str">
        <f>IF(ISTEXT('[13]Sektorski plasman'!F119)=TRUE,'[13]Sektorski plasman'!F119,"")</f>
        <v/>
      </c>
      <c r="F123" s="55" t="str">
        <f>IF(ISNUMBER('[13]Sektorski plasman'!D119)=TRUE,'[13]Sektorski plasman'!D119,"")</f>
        <v/>
      </c>
      <c r="G123" s="56" t="str">
        <f>IF(ISNUMBER('[13]Sektorski plasman'!G119)=TRUE,'[13]Sektorski plasman'!G119,"")</f>
        <v/>
      </c>
      <c r="H123" s="57" t="str">
        <f>IF(ISNUMBER('[13]Sektorski plasman'!H119)=TRUE,'[13]Sektorski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IF(ISTEXT('[13]Sektorski plasman'!B120)=TRUE,'[13]Sektorski plasman'!B120,"")</f>
        <v/>
      </c>
      <c r="C124" s="52" t="str">
        <f>IF(ISTEXT('[13]Sektorski plasman'!C120)=TRUE,'[13]Sektorski plasman'!C120,"")</f>
        <v/>
      </c>
      <c r="D124" s="53" t="str">
        <f>IF(ISNUMBER('[13]Sektorski plasman'!E120)=TRUE,'[13]Sektorski plasman'!E120,"")</f>
        <v/>
      </c>
      <c r="E124" s="54" t="str">
        <f>IF(ISTEXT('[13]Sektorski plasman'!F120)=TRUE,'[13]Sektorski plasman'!F120,"")</f>
        <v/>
      </c>
      <c r="F124" s="55" t="str">
        <f>IF(ISNUMBER('[13]Sektorski plasman'!D120)=TRUE,'[13]Sektorski plasman'!D120,"")</f>
        <v/>
      </c>
      <c r="G124" s="56" t="str">
        <f>IF(ISNUMBER('[13]Sektorski plasman'!G120)=TRUE,'[13]Sektorski plasman'!G120,"")</f>
        <v/>
      </c>
      <c r="H124" s="57" t="str">
        <f>IF(ISNUMBER('[13]Sektorski plasman'!H120)=TRUE,'[13]Sektorski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IF(ISTEXT('[13]Sektorski plasman'!B121)=TRUE,'[13]Sektorski plasman'!B121,"")</f>
        <v/>
      </c>
      <c r="C125" s="52" t="str">
        <f>IF(ISTEXT('[13]Sektorski plasman'!C121)=TRUE,'[13]Sektorski plasman'!C121,"")</f>
        <v/>
      </c>
      <c r="D125" s="53" t="str">
        <f>IF(ISNUMBER('[13]Sektorski plasman'!E121)=TRUE,'[13]Sektorski plasman'!E121,"")</f>
        <v/>
      </c>
      <c r="E125" s="54" t="str">
        <f>IF(ISTEXT('[13]Sektorski plasman'!F121)=TRUE,'[13]Sektorski plasman'!F121,"")</f>
        <v/>
      </c>
      <c r="F125" s="55" t="str">
        <f>IF(ISNUMBER('[13]Sektorski plasman'!D121)=TRUE,'[13]Sektorski plasman'!D121,"")</f>
        <v/>
      </c>
      <c r="G125" s="56" t="str">
        <f>IF(ISNUMBER('[13]Sektorski plasman'!G121)=TRUE,'[13]Sektorski plasman'!G121,"")</f>
        <v/>
      </c>
      <c r="H125" s="57" t="str">
        <f>IF(ISNUMBER('[13]Sektorski plasman'!H121)=TRUE,'[13]Sektorski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IF(ISTEXT('[13]Sektorski plasman'!B122)=TRUE,'[13]Sektorski plasman'!B122,"")</f>
        <v/>
      </c>
      <c r="C126" s="52" t="str">
        <f>IF(ISTEXT('[13]Sektorski plasman'!C122)=TRUE,'[13]Sektorski plasman'!C122,"")</f>
        <v/>
      </c>
      <c r="D126" s="53" t="str">
        <f>IF(ISNUMBER('[13]Sektorski plasman'!E122)=TRUE,'[13]Sektorski plasman'!E122,"")</f>
        <v/>
      </c>
      <c r="E126" s="54" t="str">
        <f>IF(ISTEXT('[13]Sektorski plasman'!F122)=TRUE,'[13]Sektorski plasman'!F122,"")</f>
        <v/>
      </c>
      <c r="F126" s="55" t="str">
        <f>IF(ISNUMBER('[13]Sektorski plasman'!D122)=TRUE,'[13]Sektorski plasman'!D122,"")</f>
        <v/>
      </c>
      <c r="G126" s="56" t="str">
        <f>IF(ISNUMBER('[13]Sektorski plasman'!G122)=TRUE,'[13]Sektorski plasman'!G122,"")</f>
        <v/>
      </c>
      <c r="H126" s="57" t="str">
        <f>IF(ISNUMBER('[13]Sektorski plasman'!H122)=TRUE,'[13]Sektorski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IF(ISTEXT('[13]Sektorski plasman'!B123)=TRUE,'[13]Sektorski plasman'!B123,"")</f>
        <v/>
      </c>
      <c r="C127" s="52" t="str">
        <f>IF(ISTEXT('[13]Sektorski plasman'!C123)=TRUE,'[13]Sektorski plasman'!C123,"")</f>
        <v/>
      </c>
      <c r="D127" s="53" t="str">
        <f>IF(ISNUMBER('[13]Sektorski plasman'!E123)=TRUE,'[13]Sektorski plasman'!E123,"")</f>
        <v/>
      </c>
      <c r="E127" s="54" t="str">
        <f>IF(ISTEXT('[13]Sektorski plasman'!F123)=TRUE,'[13]Sektorski plasman'!F123,"")</f>
        <v/>
      </c>
      <c r="F127" s="55" t="str">
        <f>IF(ISNUMBER('[13]Sektorski plasman'!D123)=TRUE,'[13]Sektorski plasman'!D123,"")</f>
        <v/>
      </c>
      <c r="G127" s="56" t="str">
        <f>IF(ISNUMBER('[13]Sektorski plasman'!G123)=TRUE,'[13]Sektorski plasman'!G123,"")</f>
        <v/>
      </c>
      <c r="H127" s="57" t="str">
        <f>IF(ISNUMBER('[13]Sektorski plasman'!H123)=TRUE,'[13]Sektorski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IF(ISTEXT('[13]Sektorski plasman'!B124)=TRUE,'[13]Sektorski plasman'!B124,"")</f>
        <v/>
      </c>
      <c r="C128" s="52" t="str">
        <f>IF(ISTEXT('[13]Sektorski plasman'!C124)=TRUE,'[13]Sektorski plasman'!C124,"")</f>
        <v/>
      </c>
      <c r="D128" s="53" t="str">
        <f>IF(ISNUMBER('[13]Sektorski plasman'!E124)=TRUE,'[13]Sektorski plasman'!E124,"")</f>
        <v/>
      </c>
      <c r="E128" s="54" t="str">
        <f>IF(ISTEXT('[13]Sektorski plasman'!F124)=TRUE,'[13]Sektorski plasman'!F124,"")</f>
        <v/>
      </c>
      <c r="F128" s="55" t="str">
        <f>IF(ISNUMBER('[13]Sektorski plasman'!D124)=TRUE,'[13]Sektorski plasman'!D124,"")</f>
        <v/>
      </c>
      <c r="G128" s="56" t="str">
        <f>IF(ISNUMBER('[13]Sektorski plasman'!G124)=TRUE,'[13]Sektorski plasman'!G124,"")</f>
        <v/>
      </c>
      <c r="H128" s="57" t="str">
        <f>IF(ISNUMBER('[13]Sektorski plasman'!H124)=TRUE,'[13]Sektorski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IF(ISTEXT('[13]Sektorski plasman'!B125)=TRUE,'[13]Sektorski plasman'!B125,"")</f>
        <v/>
      </c>
      <c r="C129" s="52" t="str">
        <f>IF(ISTEXT('[13]Sektorski plasman'!C125)=TRUE,'[13]Sektorski plasman'!C125,"")</f>
        <v/>
      </c>
      <c r="D129" s="53" t="str">
        <f>IF(ISNUMBER('[13]Sektorski plasman'!E125)=TRUE,'[13]Sektorski plasman'!E125,"")</f>
        <v/>
      </c>
      <c r="E129" s="54" t="str">
        <f>IF(ISTEXT('[13]Sektorski plasman'!F125)=TRUE,'[13]Sektorski plasman'!F125,"")</f>
        <v/>
      </c>
      <c r="F129" s="55" t="str">
        <f>IF(ISNUMBER('[13]Sektorski plasman'!D125)=TRUE,'[13]Sektorski plasman'!D125,"")</f>
        <v/>
      </c>
      <c r="G129" s="56" t="str">
        <f>IF(ISNUMBER('[13]Sektorski plasman'!G125)=TRUE,'[13]Sektorski plasman'!G125,"")</f>
        <v/>
      </c>
      <c r="H129" s="57" t="str">
        <f>IF(ISNUMBER('[13]Sektorski plasman'!H125)=TRUE,'[13]Sektorski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IF(ISTEXT('[13]Sektorski plasman'!B126)=TRUE,'[13]Sektorski plasman'!B126,"")</f>
        <v/>
      </c>
      <c r="C130" s="52" t="str">
        <f>IF(ISTEXT('[13]Sektorski plasman'!C126)=TRUE,'[13]Sektorski plasman'!C126,"")</f>
        <v/>
      </c>
      <c r="D130" s="53" t="str">
        <f>IF(ISNUMBER('[13]Sektorski plasman'!E126)=TRUE,'[13]Sektorski plasman'!E126,"")</f>
        <v/>
      </c>
      <c r="E130" s="54" t="str">
        <f>IF(ISTEXT('[13]Sektorski plasman'!F126)=TRUE,'[13]Sektorski plasman'!F126,"")</f>
        <v/>
      </c>
      <c r="F130" s="55" t="str">
        <f>IF(ISNUMBER('[13]Sektorski plasman'!D126)=TRUE,'[13]Sektorski plasman'!D126,"")</f>
        <v/>
      </c>
      <c r="G130" s="56" t="str">
        <f>IF(ISNUMBER('[13]Sektorski plasman'!G126)=TRUE,'[13]Sektorski plasman'!G126,"")</f>
        <v/>
      </c>
      <c r="H130" s="57" t="str">
        <f>IF(ISNUMBER('[13]Sektorski plasman'!H126)=TRUE,'[13]Sektorski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IF(ISTEXT('[13]Sektorski plasman'!B127)=TRUE,'[13]Sektorski plasman'!B127,"")</f>
        <v/>
      </c>
      <c r="C131" s="52" t="str">
        <f>IF(ISTEXT('[13]Sektorski plasman'!C127)=TRUE,'[13]Sektorski plasman'!C127,"")</f>
        <v/>
      </c>
      <c r="D131" s="53" t="str">
        <f>IF(ISNUMBER('[13]Sektorski plasman'!E127)=TRUE,'[13]Sektorski plasman'!E127,"")</f>
        <v/>
      </c>
      <c r="E131" s="54" t="str">
        <f>IF(ISTEXT('[13]Sektorski plasman'!F127)=TRUE,'[13]Sektorski plasman'!F127,"")</f>
        <v/>
      </c>
      <c r="F131" s="55" t="str">
        <f>IF(ISNUMBER('[13]Sektorski plasman'!D127)=TRUE,'[13]Sektorski plasman'!D127,"")</f>
        <v/>
      </c>
      <c r="G131" s="56" t="str">
        <f>IF(ISNUMBER('[13]Sektorski plasman'!G127)=TRUE,'[13]Sektorski plasman'!G127,"")</f>
        <v/>
      </c>
      <c r="H131" s="57" t="str">
        <f>IF(ISNUMBER('[13]Sektorski plasman'!H127)=TRUE,'[13]Sektorski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IF(ISTEXT('[13]Sektorski plasman'!B128)=TRUE,'[13]Sektorski plasman'!B128,"")</f>
        <v/>
      </c>
      <c r="C132" s="52" t="str">
        <f>IF(ISTEXT('[13]Sektorski plasman'!C128)=TRUE,'[13]Sektorski plasman'!C128,"")</f>
        <v/>
      </c>
      <c r="D132" s="53" t="str">
        <f>IF(ISNUMBER('[13]Sektorski plasman'!E128)=TRUE,'[13]Sektorski plasman'!E128,"")</f>
        <v/>
      </c>
      <c r="E132" s="54" t="str">
        <f>IF(ISTEXT('[13]Sektorski plasman'!F128)=TRUE,'[13]Sektorski plasman'!F128,"")</f>
        <v/>
      </c>
      <c r="F132" s="55" t="str">
        <f>IF(ISNUMBER('[13]Sektorski plasman'!D128)=TRUE,'[13]Sektorski plasman'!D128,"")</f>
        <v/>
      </c>
      <c r="G132" s="56" t="str">
        <f>IF(ISNUMBER('[13]Sektorski plasman'!G128)=TRUE,'[13]Sektorski plasman'!G128,"")</f>
        <v/>
      </c>
      <c r="H132" s="57" t="str">
        <f>IF(ISNUMBER('[13]Sektorski plasman'!H128)=TRUE,'[13]Sektorski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IF(ISTEXT('[13]Sektorski plasman'!B129)=TRUE,'[13]Sektorski plasman'!B129,"")</f>
        <v/>
      </c>
      <c r="C133" s="52" t="str">
        <f>IF(ISTEXT('[13]Sektorski plasman'!C129)=TRUE,'[13]Sektorski plasman'!C129,"")</f>
        <v/>
      </c>
      <c r="D133" s="53" t="str">
        <f>IF(ISNUMBER('[13]Sektorski plasman'!E129)=TRUE,'[13]Sektorski plasman'!E129,"")</f>
        <v/>
      </c>
      <c r="E133" s="54" t="str">
        <f>IF(ISTEXT('[13]Sektorski plasman'!F129)=TRUE,'[13]Sektorski plasman'!F129,"")</f>
        <v/>
      </c>
      <c r="F133" s="55" t="str">
        <f>IF(ISNUMBER('[13]Sektorski plasman'!D129)=TRUE,'[13]Sektorski plasman'!D129,"")</f>
        <v/>
      </c>
      <c r="G133" s="56" t="str">
        <f>IF(ISNUMBER('[13]Sektorski plasman'!G129)=TRUE,'[13]Sektorski plasman'!G129,"")</f>
        <v/>
      </c>
      <c r="H133" s="57" t="str">
        <f>IF(ISNUMBER('[13]Sektorski plasman'!H129)=TRUE,'[13]Sektorski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IF(ISTEXT('[13]Sektorski plasman'!B130)=TRUE,'[13]Sektorski plasman'!B130,"")</f>
        <v/>
      </c>
      <c r="C134" s="52" t="str">
        <f>IF(ISTEXT('[13]Sektorski plasman'!C130)=TRUE,'[13]Sektorski plasman'!C130,"")</f>
        <v/>
      </c>
      <c r="D134" s="53" t="str">
        <f>IF(ISNUMBER('[13]Sektorski plasman'!E130)=TRUE,'[13]Sektorski plasman'!E130,"")</f>
        <v/>
      </c>
      <c r="E134" s="54" t="str">
        <f>IF(ISTEXT('[13]Sektorski plasman'!F130)=TRUE,'[13]Sektorski plasman'!F130,"")</f>
        <v/>
      </c>
      <c r="F134" s="55" t="str">
        <f>IF(ISNUMBER('[13]Sektorski plasman'!D130)=TRUE,'[13]Sektorski plasman'!D130,"")</f>
        <v/>
      </c>
      <c r="G134" s="56" t="str">
        <f>IF(ISNUMBER('[13]Sektorski plasman'!G130)=TRUE,'[13]Sektorski plasman'!G130,"")</f>
        <v/>
      </c>
      <c r="H134" s="57" t="str">
        <f>IF(ISNUMBER('[13]Sektorski plasman'!H130)=TRUE,'[13]Sektorski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IF(ISTEXT('[13]Sektorski plasman'!B131)=TRUE,'[13]Sektorski plasman'!B131,"")</f>
        <v/>
      </c>
      <c r="C135" s="52" t="str">
        <f>IF(ISTEXT('[13]Sektorski plasman'!C131)=TRUE,'[13]Sektorski plasman'!C131,"")</f>
        <v/>
      </c>
      <c r="D135" s="53" t="str">
        <f>IF(ISNUMBER('[13]Sektorski plasman'!E131)=TRUE,'[13]Sektorski plasman'!E131,"")</f>
        <v/>
      </c>
      <c r="E135" s="54" t="str">
        <f>IF(ISTEXT('[13]Sektorski plasman'!F131)=TRUE,'[13]Sektorski plasman'!F131,"")</f>
        <v/>
      </c>
      <c r="F135" s="55" t="str">
        <f>IF(ISNUMBER('[13]Sektorski plasman'!D131)=TRUE,'[13]Sektorski plasman'!D131,"")</f>
        <v/>
      </c>
      <c r="G135" s="56" t="str">
        <f>IF(ISNUMBER('[13]Sektorski plasman'!G131)=TRUE,'[13]Sektorski plasman'!G131,"")</f>
        <v/>
      </c>
      <c r="H135" s="57" t="str">
        <f>IF(ISNUMBER('[13]Sektorski plasman'!H131)=TRUE,'[13]Sektorski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IF(ISTEXT('[13]Sektorski plasman'!B132)=TRUE,'[13]Sektorski plasman'!B132,"")</f>
        <v/>
      </c>
      <c r="C136" s="52" t="str">
        <f>IF(ISTEXT('[13]Sektorski plasman'!C132)=TRUE,'[13]Sektorski plasman'!C132,"")</f>
        <v/>
      </c>
      <c r="D136" s="53" t="str">
        <f>IF(ISNUMBER('[13]Sektorski plasman'!E132)=TRUE,'[13]Sektorski plasman'!E132,"")</f>
        <v/>
      </c>
      <c r="E136" s="54" t="str">
        <f>IF(ISTEXT('[13]Sektorski plasman'!F132)=TRUE,'[13]Sektorski plasman'!F132,"")</f>
        <v/>
      </c>
      <c r="F136" s="55" t="str">
        <f>IF(ISNUMBER('[13]Sektorski plasman'!D132)=TRUE,'[13]Sektorski plasman'!D132,"")</f>
        <v/>
      </c>
      <c r="G136" s="56" t="str">
        <f>IF(ISNUMBER('[13]Sektorski plasman'!G132)=TRUE,'[13]Sektorski plasman'!G132,"")</f>
        <v/>
      </c>
      <c r="H136" s="57" t="str">
        <f>IF(ISNUMBER('[13]Sektorski plasman'!H132)=TRUE,'[13]Sektorski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IF(ISTEXT('[13]Sektorski plasman'!B133)=TRUE,'[13]Sektorski plasman'!B133,"")</f>
        <v/>
      </c>
      <c r="C137" s="52" t="str">
        <f>IF(ISTEXT('[13]Sektorski plasman'!C133)=TRUE,'[13]Sektorski plasman'!C133,"")</f>
        <v/>
      </c>
      <c r="D137" s="53" t="str">
        <f>IF(ISNUMBER('[13]Sektorski plasman'!E133)=TRUE,'[13]Sektorski plasman'!E133,"")</f>
        <v/>
      </c>
      <c r="E137" s="54" t="str">
        <f>IF(ISTEXT('[13]Sektorski plasman'!F133)=TRUE,'[13]Sektorski plasman'!F133,"")</f>
        <v/>
      </c>
      <c r="F137" s="55" t="str">
        <f>IF(ISNUMBER('[13]Sektorski plasman'!D133)=TRUE,'[13]Sektorski plasman'!D133,"")</f>
        <v/>
      </c>
      <c r="G137" s="56" t="str">
        <f>IF(ISNUMBER('[13]Sektorski plasman'!G133)=TRUE,'[13]Sektorski plasman'!G133,"")</f>
        <v/>
      </c>
      <c r="H137" s="57" t="str">
        <f>IF(ISNUMBER('[13]Sektorski plasman'!H133)=TRUE,'[13]Sektorski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IF(ISTEXT('[13]Sektorski plasman'!B134)=TRUE,'[13]Sektorski plasman'!B134,"")</f>
        <v/>
      </c>
      <c r="C138" s="52" t="str">
        <f>IF(ISTEXT('[13]Sektorski plasman'!C134)=TRUE,'[13]Sektorski plasman'!C134,"")</f>
        <v/>
      </c>
      <c r="D138" s="53" t="str">
        <f>IF(ISNUMBER('[13]Sektorski plasman'!E134)=TRUE,'[13]Sektorski plasman'!E134,"")</f>
        <v/>
      </c>
      <c r="E138" s="54" t="str">
        <f>IF(ISTEXT('[13]Sektorski plasman'!F134)=TRUE,'[13]Sektorski plasman'!F134,"")</f>
        <v/>
      </c>
      <c r="F138" s="55" t="str">
        <f>IF(ISNUMBER('[13]Sektorski plasman'!D134)=TRUE,'[13]Sektorski plasman'!D134,"")</f>
        <v/>
      </c>
      <c r="G138" s="56" t="str">
        <f>IF(ISNUMBER('[13]Sektorski plasman'!G134)=TRUE,'[13]Sektorski plasman'!G134,"")</f>
        <v/>
      </c>
      <c r="H138" s="57" t="str">
        <f>IF(ISNUMBER('[13]Sektorski plasman'!H134)=TRUE,'[13]Sektorski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IF(ISTEXT('[13]Sektorski plasman'!B135)=TRUE,'[13]Sektorski plasman'!B135,"")</f>
        <v/>
      </c>
      <c r="C139" s="52" t="str">
        <f>IF(ISTEXT('[13]Sektorski plasman'!C135)=TRUE,'[13]Sektorski plasman'!C135,"")</f>
        <v/>
      </c>
      <c r="D139" s="53" t="str">
        <f>IF(ISNUMBER('[13]Sektorski plasman'!E135)=TRUE,'[13]Sektorski plasman'!E135,"")</f>
        <v/>
      </c>
      <c r="E139" s="54" t="str">
        <f>IF(ISTEXT('[13]Sektorski plasman'!F135)=TRUE,'[13]Sektorski plasman'!F135,"")</f>
        <v/>
      </c>
      <c r="F139" s="55" t="str">
        <f>IF(ISNUMBER('[13]Sektorski plasman'!D135)=TRUE,'[13]Sektorski plasman'!D135,"")</f>
        <v/>
      </c>
      <c r="G139" s="56" t="str">
        <f>IF(ISNUMBER('[13]Sektorski plasman'!G135)=TRUE,'[13]Sektorski plasman'!G135,"")</f>
        <v/>
      </c>
      <c r="H139" s="57" t="str">
        <f>IF(ISNUMBER('[13]Sektorski plasman'!H135)=TRUE,'[13]Sektorski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IF(ISTEXT('[13]Sektorski plasman'!B136)=TRUE,'[13]Sektorski plasman'!B136,"")</f>
        <v/>
      </c>
      <c r="C140" s="52" t="str">
        <f>IF(ISTEXT('[13]Sektorski plasman'!C136)=TRUE,'[13]Sektorski plasman'!C136,"")</f>
        <v/>
      </c>
      <c r="D140" s="53" t="str">
        <f>IF(ISNUMBER('[13]Sektorski plasman'!E136)=TRUE,'[13]Sektorski plasman'!E136,"")</f>
        <v/>
      </c>
      <c r="E140" s="54" t="str">
        <f>IF(ISTEXT('[13]Sektorski plasman'!F136)=TRUE,'[13]Sektorski plasman'!F136,"")</f>
        <v/>
      </c>
      <c r="F140" s="55" t="str">
        <f>IF(ISNUMBER('[13]Sektorski plasman'!D136)=TRUE,'[13]Sektorski plasman'!D136,"")</f>
        <v/>
      </c>
      <c r="G140" s="56" t="str">
        <f>IF(ISNUMBER('[13]Sektorski plasman'!G136)=TRUE,'[13]Sektorski plasman'!G136,"")</f>
        <v/>
      </c>
      <c r="H140" s="57" t="str">
        <f>IF(ISNUMBER('[13]Sektorski plasman'!H136)=TRUE,'[13]Sektorski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IF(ISTEXT('[13]Sektorski plasman'!B137)=TRUE,'[13]Sektorski plasman'!B137,"")</f>
        <v/>
      </c>
      <c r="C141" s="52" t="str">
        <f>IF(ISTEXT('[13]Sektorski plasman'!C137)=TRUE,'[13]Sektorski plasman'!C137,"")</f>
        <v/>
      </c>
      <c r="D141" s="53" t="str">
        <f>IF(ISNUMBER('[13]Sektorski plasman'!E137)=TRUE,'[13]Sektorski plasman'!E137,"")</f>
        <v/>
      </c>
      <c r="E141" s="54" t="str">
        <f>IF(ISTEXT('[13]Sektorski plasman'!F137)=TRUE,'[13]Sektorski plasman'!F137,"")</f>
        <v/>
      </c>
      <c r="F141" s="55" t="str">
        <f>IF(ISNUMBER('[13]Sektorski plasman'!D137)=TRUE,'[13]Sektorski plasman'!D137,"")</f>
        <v/>
      </c>
      <c r="G141" s="56" t="str">
        <f>IF(ISNUMBER('[13]Sektorski plasman'!G137)=TRUE,'[13]Sektorski plasman'!G137,"")</f>
        <v/>
      </c>
      <c r="H141" s="57" t="str">
        <f>IF(ISNUMBER('[13]Sektorski plasman'!H137)=TRUE,'[13]Sektorski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IF(ISTEXT('[13]Sektorski plasman'!B138)=TRUE,'[13]Sektorski plasman'!B138,"")</f>
        <v/>
      </c>
      <c r="C142" s="52" t="str">
        <f>IF(ISTEXT('[13]Sektorski plasman'!C138)=TRUE,'[13]Sektorski plasman'!C138,"")</f>
        <v/>
      </c>
      <c r="D142" s="53" t="str">
        <f>IF(ISNUMBER('[13]Sektorski plasman'!E138)=TRUE,'[13]Sektorski plasman'!E138,"")</f>
        <v/>
      </c>
      <c r="E142" s="54" t="str">
        <f>IF(ISTEXT('[13]Sektorski plasman'!F138)=TRUE,'[13]Sektorski plasman'!F138,"")</f>
        <v/>
      </c>
      <c r="F142" s="55" t="str">
        <f>IF(ISNUMBER('[13]Sektorski plasman'!D138)=TRUE,'[13]Sektorski plasman'!D138,"")</f>
        <v/>
      </c>
      <c r="G142" s="56" t="str">
        <f>IF(ISNUMBER('[13]Sektorski plasman'!G138)=TRUE,'[13]Sektorski plasman'!G138,"")</f>
        <v/>
      </c>
      <c r="H142" s="57" t="str">
        <f>IF(ISNUMBER('[13]Sektorski plasman'!H138)=TRUE,'[13]Sektorski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IF(ISTEXT('[13]Sektorski plasman'!B139)=TRUE,'[13]Sektorski plasman'!B139,"")</f>
        <v/>
      </c>
      <c r="C143" s="52" t="str">
        <f>IF(ISTEXT('[13]Sektorski plasman'!C139)=TRUE,'[13]Sektorski plasman'!C139,"")</f>
        <v/>
      </c>
      <c r="D143" s="53" t="str">
        <f>IF(ISNUMBER('[13]Sektorski plasman'!E139)=TRUE,'[13]Sektorski plasman'!E139,"")</f>
        <v/>
      </c>
      <c r="E143" s="54" t="str">
        <f>IF(ISTEXT('[13]Sektorski plasman'!F139)=TRUE,'[13]Sektorski plasman'!F139,"")</f>
        <v/>
      </c>
      <c r="F143" s="55" t="str">
        <f>IF(ISNUMBER('[13]Sektorski plasman'!D139)=TRUE,'[13]Sektorski plasman'!D139,"")</f>
        <v/>
      </c>
      <c r="G143" s="56" t="str">
        <f>IF(ISNUMBER('[13]Sektorski plasman'!G139)=TRUE,'[13]Sektorski plasman'!G139,"")</f>
        <v/>
      </c>
      <c r="H143" s="57" t="str">
        <f>IF(ISNUMBER('[13]Sektorski plasman'!H139)=TRUE,'[13]Sektorski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IF(ISTEXT('[13]Sektorski plasman'!B140)=TRUE,'[13]Sektorski plasman'!B140,"")</f>
        <v/>
      </c>
      <c r="C144" s="52" t="str">
        <f>IF(ISTEXT('[13]Sektorski plasman'!C140)=TRUE,'[13]Sektorski plasman'!C140,"")</f>
        <v/>
      </c>
      <c r="D144" s="53" t="str">
        <f>IF(ISNUMBER('[13]Sektorski plasman'!E140)=TRUE,'[13]Sektorski plasman'!E140,"")</f>
        <v/>
      </c>
      <c r="E144" s="54" t="str">
        <f>IF(ISTEXT('[13]Sektorski plasman'!F140)=TRUE,'[13]Sektorski plasman'!F140,"")</f>
        <v/>
      </c>
      <c r="F144" s="55" t="str">
        <f>IF(ISNUMBER('[13]Sektorski plasman'!D140)=TRUE,'[13]Sektorski plasman'!D140,"")</f>
        <v/>
      </c>
      <c r="G144" s="56" t="str">
        <f>IF(ISNUMBER('[13]Sektorski plasman'!G140)=TRUE,'[13]Sektorski plasman'!G140,"")</f>
        <v/>
      </c>
      <c r="H144" s="57" t="str">
        <f>IF(ISNUMBER('[13]Sektorski plasman'!H140)=TRUE,'[13]Sektorski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IF(ISTEXT('[13]Sektorski plasman'!B141)=TRUE,'[13]Sektorski plasman'!B141,"")</f>
        <v/>
      </c>
      <c r="C145" s="52" t="str">
        <f>IF(ISTEXT('[13]Sektorski plasman'!C141)=TRUE,'[13]Sektorski plasman'!C141,"")</f>
        <v/>
      </c>
      <c r="D145" s="53" t="str">
        <f>IF(ISNUMBER('[13]Sektorski plasman'!E141)=TRUE,'[13]Sektorski plasman'!E141,"")</f>
        <v/>
      </c>
      <c r="E145" s="54" t="str">
        <f>IF(ISTEXT('[13]Sektorski plasman'!F141)=TRUE,'[13]Sektorski plasman'!F141,"")</f>
        <v/>
      </c>
      <c r="F145" s="55" t="str">
        <f>IF(ISNUMBER('[13]Sektorski plasman'!D141)=TRUE,'[13]Sektorski plasman'!D141,"")</f>
        <v/>
      </c>
      <c r="G145" s="56" t="str">
        <f>IF(ISNUMBER('[13]Sektorski plasman'!G141)=TRUE,'[13]Sektorski plasman'!G141,"")</f>
        <v/>
      </c>
      <c r="H145" s="57" t="str">
        <f>IF(ISNUMBER('[13]Sektorski plasman'!H141)=TRUE,'[13]Sektorski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IF(ISTEXT('[13]Sektorski plasman'!B142)=TRUE,'[13]Sektorski plasman'!B142,"")</f>
        <v/>
      </c>
      <c r="C146" s="52" t="str">
        <f>IF(ISTEXT('[13]Sektorski plasman'!C142)=TRUE,'[13]Sektorski plasman'!C142,"")</f>
        <v/>
      </c>
      <c r="D146" s="53" t="str">
        <f>IF(ISNUMBER('[13]Sektorski plasman'!E142)=TRUE,'[13]Sektorski plasman'!E142,"")</f>
        <v/>
      </c>
      <c r="E146" s="54" t="str">
        <f>IF(ISTEXT('[13]Sektorski plasman'!F142)=TRUE,'[13]Sektorski plasman'!F142,"")</f>
        <v/>
      </c>
      <c r="F146" s="55" t="str">
        <f>IF(ISNUMBER('[13]Sektorski plasman'!D142)=TRUE,'[13]Sektorski plasman'!D142,"")</f>
        <v/>
      </c>
      <c r="G146" s="56" t="str">
        <f>IF(ISNUMBER('[13]Sektorski plasman'!G142)=TRUE,'[13]Sektorski plasman'!G142,"")</f>
        <v/>
      </c>
      <c r="H146" s="57" t="str">
        <f>IF(ISNUMBER('[13]Sektorski plasman'!H142)=TRUE,'[13]Sektorski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IF(ISTEXT('[13]Sektorski plasman'!B143)=TRUE,'[13]Sektorski plasman'!B143,"")</f>
        <v/>
      </c>
      <c r="C147" s="52" t="str">
        <f>IF(ISTEXT('[13]Sektorski plasman'!C143)=TRUE,'[13]Sektorski plasman'!C143,"")</f>
        <v/>
      </c>
      <c r="D147" s="53" t="str">
        <f>IF(ISNUMBER('[13]Sektorski plasman'!E143)=TRUE,'[13]Sektorski plasman'!E143,"")</f>
        <v/>
      </c>
      <c r="E147" s="54" t="str">
        <f>IF(ISTEXT('[13]Sektorski plasman'!F143)=TRUE,'[13]Sektorski plasman'!F143,"")</f>
        <v/>
      </c>
      <c r="F147" s="55" t="str">
        <f>IF(ISNUMBER('[13]Sektorski plasman'!D143)=TRUE,'[13]Sektorski plasman'!D143,"")</f>
        <v/>
      </c>
      <c r="G147" s="56" t="str">
        <f>IF(ISNUMBER('[13]Sektorski plasman'!G143)=TRUE,'[13]Sektorski plasman'!G143,"")</f>
        <v/>
      </c>
      <c r="H147" s="57" t="str">
        <f>IF(ISNUMBER('[13]Sektorski plasman'!H143)=TRUE,'[13]Sektorski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IF(ISTEXT('[13]Sektorski plasman'!B144)=TRUE,'[13]Sektorski plasman'!B144,"")</f>
        <v/>
      </c>
      <c r="C148" s="52" t="str">
        <f>IF(ISTEXT('[13]Sektorski plasman'!C144)=TRUE,'[13]Sektorski plasman'!C144,"")</f>
        <v/>
      </c>
      <c r="D148" s="53" t="str">
        <f>IF(ISNUMBER('[13]Sektorski plasman'!E144)=TRUE,'[13]Sektorski plasman'!E144,"")</f>
        <v/>
      </c>
      <c r="E148" s="54" t="str">
        <f>IF(ISTEXT('[13]Sektorski plasman'!F144)=TRUE,'[13]Sektorski plasman'!F144,"")</f>
        <v/>
      </c>
      <c r="F148" s="55" t="str">
        <f>IF(ISNUMBER('[13]Sektorski plasman'!D144)=TRUE,'[13]Sektorski plasman'!D144,"")</f>
        <v/>
      </c>
      <c r="G148" s="56" t="str">
        <f>IF(ISNUMBER('[13]Sektorski plasman'!G144)=TRUE,'[13]Sektorski plasman'!G144,"")</f>
        <v/>
      </c>
      <c r="H148" s="57" t="str">
        <f>IF(ISNUMBER('[13]Sektorski plasman'!H144)=TRUE,'[13]Sektorski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IF(ISTEXT('[13]Sektorski plasman'!B145)=TRUE,'[13]Sektorski plasman'!B145,"")</f>
        <v/>
      </c>
      <c r="C149" s="52" t="str">
        <f>IF(ISTEXT('[13]Sektorski plasman'!C145)=TRUE,'[13]Sektorski plasman'!C145,"")</f>
        <v/>
      </c>
      <c r="D149" s="53" t="str">
        <f>IF(ISNUMBER('[13]Sektorski plasman'!E145)=TRUE,'[13]Sektorski plasman'!E145,"")</f>
        <v/>
      </c>
      <c r="E149" s="54" t="str">
        <f>IF(ISTEXT('[13]Sektorski plasman'!F145)=TRUE,'[13]Sektorski plasman'!F145,"")</f>
        <v/>
      </c>
      <c r="F149" s="55" t="str">
        <f>IF(ISNUMBER('[13]Sektorski plasman'!D145)=TRUE,'[13]Sektorski plasman'!D145,"")</f>
        <v/>
      </c>
      <c r="G149" s="56" t="str">
        <f>IF(ISNUMBER('[13]Sektorski plasman'!G145)=TRUE,'[13]Sektorski plasman'!G145,"")</f>
        <v/>
      </c>
      <c r="H149" s="57" t="str">
        <f>IF(ISNUMBER('[13]Sektorski plasman'!H145)=TRUE,'[13]Sektorski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IF(ISTEXT('[13]Sektorski plasman'!B146)=TRUE,'[13]Sektorski plasman'!B146,"")</f>
        <v/>
      </c>
      <c r="C150" s="52" t="str">
        <f>IF(ISTEXT('[13]Sektorski plasman'!C146)=TRUE,'[13]Sektorski plasman'!C146,"")</f>
        <v/>
      </c>
      <c r="D150" s="53" t="str">
        <f>IF(ISNUMBER('[13]Sektorski plasman'!E146)=TRUE,'[13]Sektorski plasman'!E146,"")</f>
        <v/>
      </c>
      <c r="E150" s="54" t="str">
        <f>IF(ISTEXT('[13]Sektorski plasman'!F146)=TRUE,'[13]Sektorski plasman'!F146,"")</f>
        <v/>
      </c>
      <c r="F150" s="55" t="str">
        <f>IF(ISNUMBER('[13]Sektorski plasman'!D146)=TRUE,'[13]Sektorski plasman'!D146,"")</f>
        <v/>
      </c>
      <c r="G150" s="56" t="str">
        <f>IF(ISNUMBER('[13]Sektorski plasman'!G146)=TRUE,'[13]Sektorski plasman'!G146,"")</f>
        <v/>
      </c>
      <c r="H150" s="57" t="str">
        <f>IF(ISNUMBER('[13]Sektorski plasman'!H146)=TRUE,'[13]Sektorski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IF(ISTEXT('[13]Sektorski plasman'!B147)=TRUE,'[13]Sektorski plasman'!B147,"")</f>
        <v/>
      </c>
      <c r="C151" s="52" t="str">
        <f>IF(ISTEXT('[13]Sektorski plasman'!C147)=TRUE,'[13]Sektorski plasman'!C147,"")</f>
        <v/>
      </c>
      <c r="D151" s="53" t="str">
        <f>IF(ISNUMBER('[13]Sektorski plasman'!E147)=TRUE,'[13]Sektorski plasman'!E147,"")</f>
        <v/>
      </c>
      <c r="E151" s="54" t="str">
        <f>IF(ISTEXT('[13]Sektorski plasman'!F147)=TRUE,'[13]Sektorski plasman'!F147,"")</f>
        <v/>
      </c>
      <c r="F151" s="55" t="str">
        <f>IF(ISNUMBER('[13]Sektorski plasman'!D147)=TRUE,'[13]Sektorski plasman'!D147,"")</f>
        <v/>
      </c>
      <c r="G151" s="56" t="str">
        <f>IF(ISNUMBER('[13]Sektorski plasman'!G147)=TRUE,'[13]Sektorski plasman'!G147,"")</f>
        <v/>
      </c>
      <c r="H151" s="57" t="str">
        <f>IF(ISNUMBER('[13]Sektorski plasman'!H147)=TRUE,'[13]Sektorski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IF(ISTEXT('[13]Sektorski plasman'!B148)=TRUE,'[13]Sektorski plasman'!B148,"")</f>
        <v/>
      </c>
      <c r="C152" s="52" t="str">
        <f>IF(ISTEXT('[13]Sektorski plasman'!C148)=TRUE,'[13]Sektorski plasman'!C148,"")</f>
        <v/>
      </c>
      <c r="D152" s="53" t="str">
        <f>IF(ISNUMBER('[13]Sektorski plasman'!E148)=TRUE,'[13]Sektorski plasman'!E148,"")</f>
        <v/>
      </c>
      <c r="E152" s="54" t="str">
        <f>IF(ISTEXT('[13]Sektorski plasman'!F148)=TRUE,'[13]Sektorski plasman'!F148,"")</f>
        <v/>
      </c>
      <c r="F152" s="55" t="str">
        <f>IF(ISNUMBER('[13]Sektorski plasman'!D148)=TRUE,'[13]Sektorski plasman'!D148,"")</f>
        <v/>
      </c>
      <c r="G152" s="56" t="str">
        <f>IF(ISNUMBER('[13]Sektorski plasman'!G148)=TRUE,'[13]Sektorski plasman'!G148,"")</f>
        <v/>
      </c>
      <c r="H152" s="57" t="str">
        <f>IF(ISNUMBER('[13]Sektorski plasman'!H148)=TRUE,'[13]Sektorski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IF(ISTEXT('[13]Sektorski plasman'!B149)=TRUE,'[13]Sektorski plasman'!B149,"")</f>
        <v/>
      </c>
      <c r="C153" s="52" t="str">
        <f>IF(ISTEXT('[13]Sektorski plasman'!C149)=TRUE,'[13]Sektorski plasman'!C149,"")</f>
        <v/>
      </c>
      <c r="D153" s="53" t="str">
        <f>IF(ISNUMBER('[13]Sektorski plasman'!E149)=TRUE,'[13]Sektorski plasman'!E149,"")</f>
        <v/>
      </c>
      <c r="E153" s="54" t="str">
        <f>IF(ISTEXT('[13]Sektorski plasman'!F149)=TRUE,'[13]Sektorski plasman'!F149,"")</f>
        <v/>
      </c>
      <c r="F153" s="55" t="str">
        <f>IF(ISNUMBER('[13]Sektorski plasman'!D149)=TRUE,'[13]Sektorski plasman'!D149,"")</f>
        <v/>
      </c>
      <c r="G153" s="56" t="str">
        <f>IF(ISNUMBER('[13]Sektorski plasman'!G149)=TRUE,'[13]Sektorski plasman'!G149,"")</f>
        <v/>
      </c>
      <c r="H153" s="57" t="str">
        <f>IF(ISNUMBER('[13]Sektorski plasman'!H149)=TRUE,'[13]Sektorski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IF(ISTEXT('[13]Sektorski plasman'!B150)=TRUE,'[13]Sektorski plasman'!B150,"")</f>
        <v/>
      </c>
      <c r="C154" s="52" t="str">
        <f>IF(ISTEXT('[13]Sektorski plasman'!C150)=TRUE,'[13]Sektorski plasman'!C150,"")</f>
        <v/>
      </c>
      <c r="D154" s="53" t="str">
        <f>IF(ISNUMBER('[13]Sektorski plasman'!E150)=TRUE,'[13]Sektorski plasman'!E150,"")</f>
        <v/>
      </c>
      <c r="E154" s="54" t="str">
        <f>IF(ISTEXT('[13]Sektorski plasman'!F150)=TRUE,'[13]Sektorski plasman'!F150,"")</f>
        <v/>
      </c>
      <c r="F154" s="55" t="str">
        <f>IF(ISNUMBER('[13]Sektorski plasman'!D150)=TRUE,'[13]Sektorski plasman'!D150,"")</f>
        <v/>
      </c>
      <c r="G154" s="56" t="str">
        <f>IF(ISNUMBER('[13]Sektorski plasman'!G150)=TRUE,'[13]Sektorski plasman'!G150,"")</f>
        <v/>
      </c>
      <c r="H154" s="57" t="str">
        <f>IF(ISNUMBER('[13]Sektorski plasman'!H150)=TRUE,'[13]Sektorski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IF(ISTEXT('[13]Sektorski plasman'!B151)=TRUE,'[13]Sektorski plasman'!B151,"")</f>
        <v/>
      </c>
      <c r="C155" s="52" t="str">
        <f>IF(ISTEXT('[13]Sektorski plasman'!C151)=TRUE,'[13]Sektorski plasman'!C151,"")</f>
        <v/>
      </c>
      <c r="D155" s="53" t="str">
        <f>IF(ISNUMBER('[13]Sektorski plasman'!E151)=TRUE,'[13]Sektorski plasman'!E151,"")</f>
        <v/>
      </c>
      <c r="E155" s="54" t="str">
        <f>IF(ISTEXT('[13]Sektorski plasman'!F151)=TRUE,'[13]Sektorski plasman'!F151,"")</f>
        <v/>
      </c>
      <c r="F155" s="55" t="str">
        <f>IF(ISNUMBER('[13]Sektorski plasman'!D151)=TRUE,'[13]Sektorski plasman'!D151,"")</f>
        <v/>
      </c>
      <c r="G155" s="56" t="str">
        <f>IF(ISNUMBER('[13]Sektorski plasman'!G151)=TRUE,'[13]Sektorski plasman'!G151,"")</f>
        <v/>
      </c>
      <c r="H155" s="57" t="str">
        <f>IF(ISNUMBER('[13]Sektorski plasman'!H151)=TRUE,'[13]Sektorski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IF(ISTEXT('[13]Sektorski plasman'!B152)=TRUE,'[13]Sektorski plasman'!B152,"")</f>
        <v/>
      </c>
      <c r="C156" s="52" t="str">
        <f>IF(ISTEXT('[13]Sektorski plasman'!C152)=TRUE,'[13]Sektorski plasman'!C152,"")</f>
        <v/>
      </c>
      <c r="D156" s="53" t="str">
        <f>IF(ISNUMBER('[13]Sektorski plasman'!E152)=TRUE,'[13]Sektorski plasman'!E152,"")</f>
        <v/>
      </c>
      <c r="E156" s="54" t="str">
        <f>IF(ISTEXT('[13]Sektorski plasman'!F152)=TRUE,'[13]Sektorski plasman'!F152,"")</f>
        <v/>
      </c>
      <c r="F156" s="55" t="str">
        <f>IF(ISNUMBER('[13]Sektorski plasman'!D152)=TRUE,'[13]Sektorski plasman'!D152,"")</f>
        <v/>
      </c>
      <c r="G156" s="56" t="str">
        <f>IF(ISNUMBER('[13]Sektorski plasman'!G152)=TRUE,'[13]Sektorski plasman'!G152,"")</f>
        <v/>
      </c>
      <c r="H156" s="57" t="str">
        <f>IF(ISNUMBER('[13]Sektorski plasman'!H152)=TRUE,'[13]Sektorski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IF(ISTEXT('[13]Sektorski plasman'!B153)=TRUE,'[13]Sektorski plasman'!B153,"")</f>
        <v/>
      </c>
      <c r="C157" s="52" t="str">
        <f>IF(ISTEXT('[13]Sektorski plasman'!C153)=TRUE,'[13]Sektorski plasman'!C153,"")</f>
        <v/>
      </c>
      <c r="D157" s="53" t="str">
        <f>IF(ISNUMBER('[13]Sektorski plasman'!E153)=TRUE,'[13]Sektorski plasman'!E153,"")</f>
        <v/>
      </c>
      <c r="E157" s="54" t="str">
        <f>IF(ISTEXT('[13]Sektorski plasman'!F153)=TRUE,'[13]Sektorski plasman'!F153,"")</f>
        <v/>
      </c>
      <c r="F157" s="55" t="str">
        <f>IF(ISNUMBER('[13]Sektorski plasman'!D153)=TRUE,'[13]Sektorski plasman'!D153,"")</f>
        <v/>
      </c>
      <c r="G157" s="56" t="str">
        <f>IF(ISNUMBER('[13]Sektorski plasman'!G153)=TRUE,'[13]Sektorski plasman'!G153,"")</f>
        <v/>
      </c>
      <c r="H157" s="57" t="str">
        <f>IF(ISNUMBER('[13]Sektorski plasman'!H153)=TRUE,'[13]Sektorski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IF(ISTEXT('[13]Sektorski plasman'!B154)=TRUE,'[13]Sektorski plasman'!B154,"")</f>
        <v/>
      </c>
      <c r="C158" s="52" t="str">
        <f>IF(ISTEXT('[13]Sektorski plasman'!C154)=TRUE,'[13]Sektorski plasman'!C154,"")</f>
        <v/>
      </c>
      <c r="D158" s="53" t="str">
        <f>IF(ISNUMBER('[13]Sektorski plasman'!E154)=TRUE,'[13]Sektorski plasman'!E154,"")</f>
        <v/>
      </c>
      <c r="E158" s="54" t="str">
        <f>IF(ISTEXT('[13]Sektorski plasman'!F154)=TRUE,'[13]Sektorski plasman'!F154,"")</f>
        <v/>
      </c>
      <c r="F158" s="55" t="str">
        <f>IF(ISNUMBER('[13]Sektorski plasman'!D154)=TRUE,'[13]Sektorski plasman'!D154,"")</f>
        <v/>
      </c>
      <c r="G158" s="56" t="str">
        <f>IF(ISNUMBER('[13]Sektorski plasman'!G154)=TRUE,'[13]Sektorski plasman'!G154,"")</f>
        <v/>
      </c>
      <c r="H158" s="57" t="str">
        <f>IF(ISNUMBER('[13]Sektorski plasman'!H154)=TRUE,'[13]Sektorski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IF(ISTEXT('[13]Sektorski plasman'!B155)=TRUE,'[13]Sektorski plasman'!B155,"")</f>
        <v/>
      </c>
      <c r="C159" s="60" t="str">
        <f>IF(ISTEXT('[13]Sektorski plasman'!C155)=TRUE,'[13]Sektorski plasman'!C155,"")</f>
        <v/>
      </c>
      <c r="D159" s="61" t="str">
        <f>IF(ISNUMBER('[13]Sektorski plasman'!E155)=TRUE,'[13]Sektorski plasman'!E155,"")</f>
        <v/>
      </c>
      <c r="E159" s="62" t="str">
        <f>IF(ISTEXT('[13]Sektorski plasman'!F155)=TRUE,'[13]Sektorski plasman'!F155,"")</f>
        <v/>
      </c>
      <c r="F159" s="63" t="str">
        <f>IF(ISNUMBER('[13]Sektorski plasman'!D155)=TRUE,'[13]Sektorski plasman'!D155,"")</f>
        <v/>
      </c>
      <c r="G159" s="64" t="str">
        <f>IF(ISNUMBER('[13]Sektorski plasman'!G155)=TRUE,'[13]Sektorski plasman'!G155,"")</f>
        <v/>
      </c>
      <c r="H159" s="57" t="str">
        <f>IF(ISNUMBER('[13]Sektorski plasman'!H155)=TRUE,'[13]Sektorski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232F-9C6C-4993-B9A3-00ED289B79C1}">
  <sheetPr codeName="Sheet21">
    <tabColor theme="9" tint="0.39997558519241921"/>
    <pageSetUpPr autoPageBreaks="0" fitToPage="1"/>
  </sheetPr>
  <dimension ref="A1:K186"/>
  <sheetViews>
    <sheetView showRowColHeaders="0" showWhiteSpace="0" workbookViewId="0">
      <selection activeCell="L40" sqref="L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IF(ISNONTEXT('[14]Organizacija natjecanja'!$H$2)=TRUE,"",'[14]Organizacija natjecanja'!$H$2)</f>
        <v xml:space="preserve"> 2.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IF(ISNONTEXT('[14]Organizacija natjecanja'!$H$5)=TRUE,"",'[14]Organizacija natjecanja'!$H$5)</f>
        <v>14.06.2025.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IF(ISNONTEXT('[14]Organizacija natjecanja'!$H$7)=TRUE,"",'[14]Organizacija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IF(ISNONTEXT('[14]Organizacija natjecanja'!$H$13)=TRUE,"",'[14]Organizacija natjecanja'!$H$13)</f>
        <v>Ostriž Novakovec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IF(ISNONTEXT('[14]Organizacija natjecanja'!$H$4)=TRUE,"",'[14]Organizacija natjecanja'!$H$4)</f>
        <v>SRC Novakovec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IF(ISBLANK('[14]Organizacija natjecanja'!$H$9)=TRUE,"",'[14]Organizacija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IF(ISTEXT('[14]Sektorski plasman'!B6)=TRUE,'[14]Sektorski plasman'!B6,"")</f>
        <v>Rošić Mensur</v>
      </c>
      <c r="C10" s="42" t="str">
        <f>IF(ISTEXT('[14]Sektorski plasman'!C6)=TRUE,'[14]Sektorski plasman'!C6,"")</f>
        <v>Mura Mursko Središće</v>
      </c>
      <c r="D10" s="43">
        <f>IF(ISNUMBER('[14]Sektorski plasman'!E6)=TRUE,'[14]Sektorski plasman'!E6,"")</f>
        <v>5</v>
      </c>
      <c r="E10" s="44" t="str">
        <f>IF(ISTEXT('[14]Sektorski plasman'!F6)=TRUE,'[14]Sektorski plasman'!F6,"")</f>
        <v>A</v>
      </c>
      <c r="F10" s="45">
        <f>IF(ISNUMBER('[14]Sektorski plasman'!D6)=TRUE,'[14]Sektorski plasman'!D6,"")</f>
        <v>13070</v>
      </c>
      <c r="G10" s="46">
        <f>IF(ISNUMBER('[14]Sektorski plasman'!G6)=TRUE,'[14]Sektorski plasman'!G6,"")</f>
        <v>1</v>
      </c>
      <c r="H10" s="47">
        <f>IF(ISNUMBER('[14]Sektorski plasman'!H6)=TRUE,'[14]Sektorski plasman'!H6,"")</f>
        <v>1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IF(ISTEXT('[14]Sektorski plasman'!B7)=TRUE,'[14]Sektorski plasman'!B7,"")</f>
        <v>Katančić Zlatko</v>
      </c>
      <c r="C11" s="52" t="str">
        <f>IF(ISTEXT('[14]Sektorski plasman'!C7)=TRUE,'[14]Sektorski plasman'!C7,"")</f>
        <v>Ribica Turčišće</v>
      </c>
      <c r="D11" s="53">
        <f>IF(ISNUMBER('[14]Sektorski plasman'!E7)=TRUE,'[14]Sektorski plasman'!E7,"")</f>
        <v>7</v>
      </c>
      <c r="E11" s="54" t="str">
        <f>IF(ISTEXT('[14]Sektorski plasman'!F7)=TRUE,'[14]Sektorski plasman'!F7,"")</f>
        <v>A</v>
      </c>
      <c r="F11" s="55">
        <f>IF(ISNUMBER('[14]Sektorski plasman'!D7)=TRUE,'[14]Sektorski plasman'!D7,"")</f>
        <v>9125</v>
      </c>
      <c r="G11" s="56">
        <f>IF(ISNUMBER('[14]Sektorski plasman'!G7)=TRUE,'[14]Sektorski plasman'!G7,"")</f>
        <v>2</v>
      </c>
      <c r="H11" s="57">
        <f>IF(ISNUMBER('[14]Sektorski plasman'!H7)=TRUE,'[14]Sektorski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IF(ISTEXT('[14]Sektorski plasman'!B8)=TRUE,'[14]Sektorski plasman'!B8,"")</f>
        <v>Pokrivač Rajmond</v>
      </c>
      <c r="C12" s="52" t="str">
        <f>IF(ISTEXT('[14]Sektorski plasman'!C8)=TRUE,'[14]Sektorski plasman'!C8,"")</f>
        <v>Mura Mursko Središće</v>
      </c>
      <c r="D12" s="53">
        <f>IF(ISNUMBER('[14]Sektorski plasman'!E8)=TRUE,'[14]Sektorski plasman'!E8,"")</f>
        <v>8</v>
      </c>
      <c r="E12" s="54" t="str">
        <f>IF(ISTEXT('[14]Sektorski plasman'!F8)=TRUE,'[14]Sektorski plasman'!F8,"")</f>
        <v>A</v>
      </c>
      <c r="F12" s="55">
        <f>IF(ISNUMBER('[14]Sektorski plasman'!D8)=TRUE,'[14]Sektorski plasman'!D8,"")</f>
        <v>6635</v>
      </c>
      <c r="G12" s="56">
        <f>IF(ISNUMBER('[14]Sektorski plasman'!G8)=TRUE,'[14]Sektorski plasman'!G8,"")</f>
        <v>3</v>
      </c>
      <c r="H12" s="57">
        <f>IF(ISNUMBER('[14]Sektorski plasman'!H8)=TRUE,'[14]Sektorski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IF(ISTEXT('[14]Sektorski plasman'!B9)=TRUE,'[14]Sektorski plasman'!B9,"")</f>
        <v>Kedmenec Dragutin</v>
      </c>
      <c r="C13" s="52" t="str">
        <f>IF(ISTEXT('[14]Sektorski plasman'!C9)=TRUE,'[14]Sektorski plasman'!C9,"")</f>
        <v>Klen Sveta Marija</v>
      </c>
      <c r="D13" s="53">
        <f>IF(ISNUMBER('[14]Sektorski plasman'!E9)=TRUE,'[14]Sektorski plasman'!E9,"")</f>
        <v>2</v>
      </c>
      <c r="E13" s="54" t="str">
        <f>IF(ISTEXT('[14]Sektorski plasman'!F9)=TRUE,'[14]Sektorski plasman'!F9,"")</f>
        <v>A</v>
      </c>
      <c r="F13" s="55">
        <f>IF(ISNUMBER('[14]Sektorski plasman'!D9)=TRUE,'[14]Sektorski plasman'!D9,"")</f>
        <v>6450</v>
      </c>
      <c r="G13" s="56">
        <f>IF(ISNUMBER('[14]Sektorski plasman'!G9)=TRUE,'[14]Sektorski plasman'!G9,"")</f>
        <v>4</v>
      </c>
      <c r="H13" s="57">
        <f>IF(ISNUMBER('[14]Sektorski plasman'!H9)=TRUE,'[14]Sektorski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IF(ISTEXT('[14]Sektorski plasman'!B10)=TRUE,'[14]Sektorski plasman'!B10,"")</f>
        <v>Kedmenec Antun</v>
      </c>
      <c r="C14" s="52" t="str">
        <f>IF(ISTEXT('[14]Sektorski plasman'!C10)=TRUE,'[14]Sektorski plasman'!C10,"")</f>
        <v>Klen Sveta Marija</v>
      </c>
      <c r="D14" s="53">
        <f>IF(ISNUMBER('[14]Sektorski plasman'!E10)=TRUE,'[14]Sektorski plasman'!E10,"")</f>
        <v>1</v>
      </c>
      <c r="E14" s="54" t="str">
        <f>IF(ISTEXT('[14]Sektorski plasman'!F10)=TRUE,'[14]Sektorski plasman'!F10,"")</f>
        <v>A</v>
      </c>
      <c r="F14" s="55">
        <f>IF(ISNUMBER('[14]Sektorski plasman'!D10)=TRUE,'[14]Sektorski plasman'!D10,"")</f>
        <v>5550</v>
      </c>
      <c r="G14" s="56">
        <f>IF(ISNUMBER('[14]Sektorski plasman'!G10)=TRUE,'[14]Sektorski plasman'!G10,"")</f>
        <v>5</v>
      </c>
      <c r="H14" s="57">
        <f>IF(ISNUMBER('[14]Sektorski plasman'!H10)=TRUE,'[14]Sektorski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IF(ISTEXT('[14]Sektorski plasman'!B11)=TRUE,'[14]Sektorski plasman'!B11,"")</f>
        <v>Kovač Mladen</v>
      </c>
      <c r="C15" s="52" t="str">
        <f>IF(ISTEXT('[14]Sektorski plasman'!C11)=TRUE,'[14]Sektorski plasman'!C11,"")</f>
        <v>Glavatica Futtura Sensas Prelog</v>
      </c>
      <c r="D15" s="53">
        <f>IF(ISNUMBER('[14]Sektorski plasman'!E11)=TRUE,'[14]Sektorski plasman'!E11,"")</f>
        <v>3</v>
      </c>
      <c r="E15" s="54" t="str">
        <f>IF(ISTEXT('[14]Sektorski plasman'!F11)=TRUE,'[14]Sektorski plasman'!F11,"")</f>
        <v>A</v>
      </c>
      <c r="F15" s="55">
        <f>IF(ISNUMBER('[14]Sektorski plasman'!D11)=TRUE,'[14]Sektorski plasman'!D11,"")</f>
        <v>5250</v>
      </c>
      <c r="G15" s="56">
        <f>IF(ISNUMBER('[14]Sektorski plasman'!G11)=TRUE,'[14]Sektorski plasman'!G11,"")</f>
        <v>6</v>
      </c>
      <c r="H15" s="57">
        <f>IF(ISNUMBER('[14]Sektorski plasman'!H11)=TRUE,'[14]Sektorski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IF(ISTEXT('[14]Sektorski plasman'!B12)=TRUE,'[14]Sektorski plasman'!B12,"")</f>
        <v>Dolenec Željko</v>
      </c>
      <c r="C16" s="52" t="str">
        <f>IF(ISTEXT('[14]Sektorski plasman'!C12)=TRUE,'[14]Sektorski plasman'!C12,"")</f>
        <v>Som Kotoriba</v>
      </c>
      <c r="D16" s="53">
        <f>IF(ISNUMBER('[14]Sektorski plasman'!E12)=TRUE,'[14]Sektorski plasman'!E12,"")</f>
        <v>6</v>
      </c>
      <c r="E16" s="54" t="str">
        <f>IF(ISTEXT('[14]Sektorski plasman'!F12)=TRUE,'[14]Sektorski plasman'!F12,"")</f>
        <v>A</v>
      </c>
      <c r="F16" s="55">
        <f>IF(ISNUMBER('[14]Sektorski plasman'!D12)=TRUE,'[14]Sektorski plasman'!D12,"")</f>
        <v>5200</v>
      </c>
      <c r="G16" s="56">
        <f>IF(ISNUMBER('[14]Sektorski plasman'!G12)=TRUE,'[14]Sektorski plasman'!G12,"")</f>
        <v>7</v>
      </c>
      <c r="H16" s="57">
        <f>IF(ISNUMBER('[14]Sektorski plasman'!H12)=TRUE,'[14]Sektorski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IF(ISTEXT('[14]Sektorski plasman'!B13)=TRUE,'[14]Sektorski plasman'!B13,"")</f>
        <v>Jagec Josip</v>
      </c>
      <c r="C17" s="52" t="str">
        <f>IF(ISTEXT('[14]Sektorski plasman'!C13)=TRUE,'[14]Sektorski plasman'!C13,"")</f>
        <v>Čakovec Interland Čakovec</v>
      </c>
      <c r="D17" s="53">
        <f>IF(ISNUMBER('[14]Sektorski plasman'!E13)=TRUE,'[14]Sektorski plasman'!E13,"")</f>
        <v>4</v>
      </c>
      <c r="E17" s="54" t="str">
        <f>IF(ISTEXT('[14]Sektorski plasman'!F13)=TRUE,'[14]Sektorski plasman'!F13,"")</f>
        <v>A</v>
      </c>
      <c r="F17" s="55">
        <f>IF(ISNUMBER('[14]Sektorski plasman'!D13)=TRUE,'[14]Sektorski plasman'!D13,"")</f>
        <v>4655</v>
      </c>
      <c r="G17" s="56">
        <f>IF(ISNUMBER('[14]Sektorski plasman'!G13)=TRUE,'[14]Sektorski plasman'!G13,"")</f>
        <v>8</v>
      </c>
      <c r="H17" s="57">
        <f>IF(ISNUMBER('[14]Sektorski plasman'!H13)=TRUE,'[14]Sektorski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IF(ISTEXT('[14]Sektorski plasman'!B14)=TRUE,'[14]Sektorski plasman'!B14,"")</f>
        <v>Ivanović Branko</v>
      </c>
      <c r="C18" s="52" t="str">
        <f>IF(ISTEXT('[14]Sektorski plasman'!C14)=TRUE,'[14]Sektorski plasman'!C14,"")</f>
        <v>Smuđ Goričan</v>
      </c>
      <c r="D18" s="53">
        <f>IF(ISNUMBER('[14]Sektorski plasman'!E14)=TRUE,'[14]Sektorski plasman'!E14,"")</f>
        <v>10</v>
      </c>
      <c r="E18" s="54" t="str">
        <f>IF(ISTEXT('[14]Sektorski plasman'!F14)=TRUE,'[14]Sektorski plasman'!F14,"")</f>
        <v>A</v>
      </c>
      <c r="F18" s="55">
        <f>IF(ISNUMBER('[14]Sektorski plasman'!D14)=TRUE,'[14]Sektorski plasman'!D14,"")</f>
        <v>4620</v>
      </c>
      <c r="G18" s="56">
        <f>IF(ISNUMBER('[14]Sektorski plasman'!G14)=TRUE,'[14]Sektorski plasman'!G14,"")</f>
        <v>9</v>
      </c>
      <c r="H18" s="57">
        <f>IF(ISNUMBER('[14]Sektorski plasman'!H14)=TRUE,'[14]Sektorski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IF(ISTEXT('[14]Sektorski plasman'!B15)=TRUE,'[14]Sektorski plasman'!B15,"")</f>
        <v>Mišić Branko</v>
      </c>
      <c r="C19" s="52" t="str">
        <f>IF(ISTEXT('[14]Sektorski plasman'!C15)=TRUE,'[14]Sektorski plasman'!C15,"")</f>
        <v>Drava Donji Mihaljevec</v>
      </c>
      <c r="D19" s="53">
        <f>IF(ISNUMBER('[14]Sektorski plasman'!E15)=TRUE,'[14]Sektorski plasman'!E15,"")</f>
        <v>11</v>
      </c>
      <c r="E19" s="54" t="str">
        <f>IF(ISTEXT('[14]Sektorski plasman'!F15)=TRUE,'[14]Sektorski plasman'!F15,"")</f>
        <v>A</v>
      </c>
      <c r="F19" s="55">
        <f>IF(ISNUMBER('[14]Sektorski plasman'!D15)=TRUE,'[14]Sektorski plasman'!D15,"")</f>
        <v>2340</v>
      </c>
      <c r="G19" s="56">
        <f>IF(ISNUMBER('[14]Sektorski plasman'!G15)=TRUE,'[14]Sektorski plasman'!G15,"")</f>
        <v>10</v>
      </c>
      <c r="H19" s="57">
        <f>IF(ISNUMBER('[14]Sektorski plasman'!H15)=TRUE,'[14]Sektorski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IF(ISTEXT('[14]Sektorski plasman'!B16)=TRUE,'[14]Sektorski plasman'!B16,"")</f>
        <v>Halić Marijan</v>
      </c>
      <c r="C20" s="52" t="str">
        <f>IF(ISTEXT('[14]Sektorski plasman'!C16)=TRUE,'[14]Sektorski plasman'!C16,"")</f>
        <v>Linjak Ivanovec</v>
      </c>
      <c r="D20" s="53">
        <f>IF(ISNUMBER('[14]Sektorski plasman'!E16)=TRUE,'[14]Sektorski plasman'!E16,"")</f>
        <v>9</v>
      </c>
      <c r="E20" s="54" t="str">
        <f>IF(ISTEXT('[14]Sektorski plasman'!F16)=TRUE,'[14]Sektorski plasman'!F16,"")</f>
        <v>A</v>
      </c>
      <c r="F20" s="55">
        <f>IF(ISNUMBER('[14]Sektorski plasman'!D16)=TRUE,'[14]Sektorski plasman'!D16,"")</f>
        <v>2270</v>
      </c>
      <c r="G20" s="56">
        <f>IF(ISNUMBER('[14]Sektorski plasman'!G16)=TRUE,'[14]Sektorski plasman'!G16,"")</f>
        <v>11</v>
      </c>
      <c r="H20" s="57">
        <f>IF(ISNUMBER('[14]Sektorski plasman'!H16)=TRUE,'[14]Sektorski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IF(ISTEXT('[14]Sektorski plasman'!B17)=TRUE,'[14]Sektorski plasman'!B17,"")</f>
        <v>Filipašić Drago</v>
      </c>
      <c r="C21" s="52" t="str">
        <f>IF(ISTEXT('[14]Sektorski plasman'!C17)=TRUE,'[14]Sektorski plasman'!C17,"")</f>
        <v>Som Kotoriba</v>
      </c>
      <c r="D21" s="53">
        <f>IF(ISNUMBER('[14]Sektorski plasman'!E17)=TRUE,'[14]Sektorski plasman'!E17,"")</f>
        <v>18</v>
      </c>
      <c r="E21" s="54" t="str">
        <f>IF(ISTEXT('[14]Sektorski plasman'!F17)=TRUE,'[14]Sektorski plasman'!F17,"")</f>
        <v>B</v>
      </c>
      <c r="F21" s="55">
        <f>IF(ISNUMBER('[14]Sektorski plasman'!D17)=TRUE,'[14]Sektorski plasman'!D17,"")</f>
        <v>5095</v>
      </c>
      <c r="G21" s="56">
        <f>IF(ISNUMBER('[14]Sektorski plasman'!G17)=TRUE,'[14]Sektorski plasman'!G17,"")</f>
        <v>1</v>
      </c>
      <c r="H21" s="57">
        <f>IF(ISNUMBER('[14]Sektorski plasman'!H17)=TRUE,'[14]Sektorski plasman'!H17,"")</f>
        <v>2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IF(ISTEXT('[14]Sektorski plasman'!B18)=TRUE,'[14]Sektorski plasman'!B18,"")</f>
        <v>Nađ Nenad</v>
      </c>
      <c r="C22" s="52" t="str">
        <f>IF(ISTEXT('[14]Sektorski plasman'!C18)=TRUE,'[14]Sektorski plasman'!C18,"")</f>
        <v>Linjak Palovec</v>
      </c>
      <c r="D22" s="53">
        <f>IF(ISNUMBER('[14]Sektorski plasman'!E18)=TRUE,'[14]Sektorski plasman'!E18,"")</f>
        <v>17</v>
      </c>
      <c r="E22" s="54" t="str">
        <f>IF(ISTEXT('[14]Sektorski plasman'!F18)=TRUE,'[14]Sektorski plasman'!F18,"")</f>
        <v>B</v>
      </c>
      <c r="F22" s="55">
        <f>IF(ISNUMBER('[14]Sektorski plasman'!D18)=TRUE,'[14]Sektorski plasman'!D18,"")</f>
        <v>4330</v>
      </c>
      <c r="G22" s="56">
        <f>IF(ISNUMBER('[14]Sektorski plasman'!G18)=TRUE,'[14]Sektorski plasman'!G18,"")</f>
        <v>2</v>
      </c>
      <c r="H22" s="57">
        <f>IF(ISNUMBER('[14]Sektorski plasman'!H18)=TRUE,'[14]Sektorski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IF(ISTEXT('[14]Sektorski plasman'!B19)=TRUE,'[14]Sektorski plasman'!B19,"")</f>
        <v>Međimurec Ivan</v>
      </c>
      <c r="C23" s="52" t="str">
        <f>IF(ISTEXT('[14]Sektorski plasman'!C19)=TRUE,'[14]Sektorski plasman'!C19,"")</f>
        <v>TSH Sensas Som.si Čakovec</v>
      </c>
      <c r="D23" s="53">
        <f>IF(ISNUMBER('[14]Sektorski plasman'!E19)=TRUE,'[14]Sektorski plasman'!E19,"")</f>
        <v>14</v>
      </c>
      <c r="E23" s="54" t="str">
        <f>IF(ISTEXT('[14]Sektorski plasman'!F19)=TRUE,'[14]Sektorski plasman'!F19,"")</f>
        <v>B</v>
      </c>
      <c r="F23" s="55">
        <f>IF(ISNUMBER('[14]Sektorski plasman'!D19)=TRUE,'[14]Sektorski plasman'!D19,"")</f>
        <v>2720</v>
      </c>
      <c r="G23" s="56">
        <f>IF(ISNUMBER('[14]Sektorski plasman'!G19)=TRUE,'[14]Sektorski plasman'!G19,"")</f>
        <v>3</v>
      </c>
      <c r="H23" s="57">
        <f>IF(ISNUMBER('[14]Sektorski plasman'!H19)=TRUE,'[14]Sektorski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IF(ISTEXT('[14]Sektorski plasman'!B20)=TRUE,'[14]Sektorski plasman'!B20,"")</f>
        <v>Zadravec Ivan</v>
      </c>
      <c r="C24" s="52" t="str">
        <f>IF(ISTEXT('[14]Sektorski plasman'!C20)=TRUE,'[14]Sektorski plasman'!C20,"")</f>
        <v>Verk Križovec</v>
      </c>
      <c r="D24" s="53">
        <f>IF(ISNUMBER('[14]Sektorski plasman'!E20)=TRUE,'[14]Sektorski plasman'!E20,"")</f>
        <v>16</v>
      </c>
      <c r="E24" s="54" t="str">
        <f>IF(ISTEXT('[14]Sektorski plasman'!F20)=TRUE,'[14]Sektorski plasman'!F20,"")</f>
        <v>B</v>
      </c>
      <c r="F24" s="55">
        <f>IF(ISNUMBER('[14]Sektorski plasman'!D20)=TRUE,'[14]Sektorski plasman'!D20,"")</f>
        <v>2500</v>
      </c>
      <c r="G24" s="56">
        <f>IF(ISNUMBER('[14]Sektorski plasman'!G20)=TRUE,'[14]Sektorski plasman'!G20,"")</f>
        <v>4</v>
      </c>
      <c r="H24" s="57">
        <f>IF(ISNUMBER('[14]Sektorski plasman'!H20)=TRUE,'[14]Sektorski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IF(ISTEXT('[14]Sektorski plasman'!B21)=TRUE,'[14]Sektorski plasman'!B21,"")</f>
        <v>Dolenec Branimir</v>
      </c>
      <c r="C25" s="52" t="str">
        <f>IF(ISTEXT('[14]Sektorski plasman'!C21)=TRUE,'[14]Sektorski plasman'!C21,"")</f>
        <v>Ostriž Novakovec</v>
      </c>
      <c r="D25" s="53">
        <f>IF(ISNUMBER('[14]Sektorski plasman'!E21)=TRUE,'[14]Sektorski plasman'!E21,"")</f>
        <v>20</v>
      </c>
      <c r="E25" s="54" t="str">
        <f>IF(ISTEXT('[14]Sektorski plasman'!F21)=TRUE,'[14]Sektorski plasman'!F21,"")</f>
        <v>B</v>
      </c>
      <c r="F25" s="55">
        <f>IF(ISNUMBER('[14]Sektorski plasman'!D21)=TRUE,'[14]Sektorski plasman'!D21,"")</f>
        <v>1365</v>
      </c>
      <c r="G25" s="56">
        <f>IF(ISNUMBER('[14]Sektorski plasman'!G21)=TRUE,'[14]Sektorski plasman'!G21,"")</f>
        <v>5</v>
      </c>
      <c r="H25" s="57">
        <f>IF(ISNUMBER('[14]Sektorski plasman'!H21)=TRUE,'[14]Sektorski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IF(ISTEXT('[14]Sektorski plasman'!B22)=TRUE,'[14]Sektorski plasman'!B22,"")</f>
        <v>Deban Ivan</v>
      </c>
      <c r="C26" s="52" t="str">
        <f>IF(ISTEXT('[14]Sektorski plasman'!C22)=TRUE,'[14]Sektorski plasman'!C22,"")</f>
        <v>Glavatica Futtura Sensas Prelog</v>
      </c>
      <c r="D26" s="53">
        <f>IF(ISNUMBER('[14]Sektorski plasman'!E22)=TRUE,'[14]Sektorski plasman'!E22,"")</f>
        <v>19</v>
      </c>
      <c r="E26" s="54" t="str">
        <f>IF(ISTEXT('[14]Sektorski plasman'!F22)=TRUE,'[14]Sektorski plasman'!F22,"")</f>
        <v>B</v>
      </c>
      <c r="F26" s="55">
        <f>IF(ISNUMBER('[14]Sektorski plasman'!D22)=TRUE,'[14]Sektorski plasman'!D22,"")</f>
        <v>1185</v>
      </c>
      <c r="G26" s="56">
        <f>IF(ISNUMBER('[14]Sektorski plasman'!G22)=TRUE,'[14]Sektorski plasman'!G22,"")</f>
        <v>6</v>
      </c>
      <c r="H26" s="57">
        <f>IF(ISNUMBER('[14]Sektorski plasman'!H22)=TRUE,'[14]Sektorski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IF(ISTEXT('[14]Sektorski plasman'!B23)=TRUE,'[14]Sektorski plasman'!B23,"")</f>
        <v>Zelić Vladimir</v>
      </c>
      <c r="C27" s="52" t="str">
        <f>IF(ISTEXT('[14]Sektorski plasman'!C23)=TRUE,'[14]Sektorski plasman'!C23,"")</f>
        <v>Linjak Palovec</v>
      </c>
      <c r="D27" s="53">
        <f>IF(ISNUMBER('[14]Sektorski plasman'!E23)=TRUE,'[14]Sektorski plasman'!E23,"")</f>
        <v>13</v>
      </c>
      <c r="E27" s="54" t="str">
        <f>IF(ISTEXT('[14]Sektorski plasman'!F23)=TRUE,'[14]Sektorski plasman'!F23,"")</f>
        <v>B</v>
      </c>
      <c r="F27" s="55">
        <f>IF(ISNUMBER('[14]Sektorski plasman'!D23)=TRUE,'[14]Sektorski plasman'!D23,"")</f>
        <v>1100</v>
      </c>
      <c r="G27" s="56">
        <f>IF(ISNUMBER('[14]Sektorski plasman'!G23)=TRUE,'[14]Sektorski plasman'!G23,"")</f>
        <v>7</v>
      </c>
      <c r="H27" s="57">
        <f>IF(ISNUMBER('[14]Sektorski plasman'!H23)=TRUE,'[14]Sektorski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IF(ISTEXT('[14]Sektorski plasman'!B24)=TRUE,'[14]Sektorski plasman'!B24,"")</f>
        <v>Horvat Dragutin</v>
      </c>
      <c r="C28" s="52" t="str">
        <f>IF(ISTEXT('[14]Sektorski plasman'!C24)=TRUE,'[14]Sektorski plasman'!C24,"")</f>
        <v>Som Kotoriba</v>
      </c>
      <c r="D28" s="53">
        <f>IF(ISNUMBER('[14]Sektorski plasman'!E24)=TRUE,'[14]Sektorski plasman'!E24,"")</f>
        <v>15</v>
      </c>
      <c r="E28" s="54" t="str">
        <f>IF(ISTEXT('[14]Sektorski plasman'!F24)=TRUE,'[14]Sektorski plasman'!F24,"")</f>
        <v>B</v>
      </c>
      <c r="F28" s="55">
        <f>IF(ISNUMBER('[14]Sektorski plasman'!D24)=TRUE,'[14]Sektorski plasman'!D24,"")</f>
        <v>745</v>
      </c>
      <c r="G28" s="56">
        <f>IF(ISNUMBER('[14]Sektorski plasman'!G24)=TRUE,'[14]Sektorski plasman'!G24,"")</f>
        <v>8</v>
      </c>
      <c r="H28" s="57">
        <f>IF(ISNUMBER('[14]Sektorski plasman'!H24)=TRUE,'[14]Sektorski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IF(ISTEXT('[14]Sektorski plasman'!B25)=TRUE,'[14]Sektorski plasman'!B25,"")</f>
        <v>Marđetko Josip</v>
      </c>
      <c r="C29" s="52" t="str">
        <f>IF(ISTEXT('[14]Sektorski plasman'!C25)=TRUE,'[14]Sektorski plasman'!C25,"")</f>
        <v>Som Kotoriba</v>
      </c>
      <c r="D29" s="53">
        <f>IF(ISNUMBER('[14]Sektorski plasman'!E25)=TRUE,'[14]Sektorski plasman'!E25,"")</f>
        <v>22</v>
      </c>
      <c r="E29" s="54" t="str">
        <f>IF(ISTEXT('[14]Sektorski plasman'!F25)=TRUE,'[14]Sektorski plasman'!F25,"")</f>
        <v>B</v>
      </c>
      <c r="F29" s="55">
        <f>IF(ISNUMBER('[14]Sektorski plasman'!D25)=TRUE,'[14]Sektorski plasman'!D25,"")</f>
        <v>565</v>
      </c>
      <c r="G29" s="56">
        <f>IF(ISNUMBER('[14]Sektorski plasman'!G25)=TRUE,'[14]Sektorski plasman'!G25,"")</f>
        <v>9</v>
      </c>
      <c r="H29" s="57">
        <f>IF(ISNUMBER('[14]Sektorski plasman'!H25)=TRUE,'[14]Sektorski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IF(ISTEXT('[14]Sektorski plasman'!B26)=TRUE,'[14]Sektorski plasman'!B26,"")</f>
        <v>Orehovec Stjepan</v>
      </c>
      <c r="C30" s="52" t="str">
        <f>IF(ISTEXT('[14]Sektorski plasman'!C26)=TRUE,'[14]Sektorski plasman'!C26,"")</f>
        <v>Drava Donji Mihaljevec</v>
      </c>
      <c r="D30" s="53">
        <f>IF(ISNUMBER('[14]Sektorski plasman'!E26)=TRUE,'[14]Sektorski plasman'!E26,"")</f>
        <v>21</v>
      </c>
      <c r="E30" s="54" t="str">
        <f>IF(ISTEXT('[14]Sektorski plasman'!F26)=TRUE,'[14]Sektorski plasman'!F26,"")</f>
        <v>B</v>
      </c>
      <c r="F30" s="55">
        <f>IF(ISNUMBER('[14]Sektorski plasman'!D26)=TRUE,'[14]Sektorski plasman'!D26,"")</f>
        <v>330</v>
      </c>
      <c r="G30" s="56">
        <f>IF(ISNUMBER('[14]Sektorski plasman'!G26)=TRUE,'[14]Sektorski plasman'!G26,"")</f>
        <v>10</v>
      </c>
      <c r="H30" s="57">
        <f>IF(ISNUMBER('[14]Sektorski plasman'!H26)=TRUE,'[14]Sektorski plasman'!H26,"")</f>
        <v>20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IF(ISTEXT('[14]Sektorski plasman'!B27)=TRUE,'[14]Sektorski plasman'!B27,"")</f>
        <v>Mikloška Josip</v>
      </c>
      <c r="C31" s="52" t="str">
        <f>IF(ISTEXT('[14]Sektorski plasman'!C27)=TRUE,'[14]Sektorski plasman'!C27,"")</f>
        <v>Glavatica Futtura Sensas Prelog</v>
      </c>
      <c r="D31" s="53">
        <f>IF(ISNUMBER('[14]Sektorski plasman'!E27)=TRUE,'[14]Sektorski plasman'!E27,"")</f>
        <v>12</v>
      </c>
      <c r="E31" s="54" t="str">
        <f>IF(ISTEXT('[14]Sektorski plasman'!F27)=TRUE,'[14]Sektorski plasman'!F27,"")</f>
        <v>B</v>
      </c>
      <c r="F31" s="55">
        <f>IF(ISNUMBER('[14]Sektorski plasman'!D27)=TRUE,'[14]Sektorski plasman'!D27,"")</f>
        <v>125</v>
      </c>
      <c r="G31" s="56">
        <f>IF(ISNUMBER('[14]Sektorski plasman'!G27)=TRUE,'[14]Sektorski plasman'!G27,"")</f>
        <v>11</v>
      </c>
      <c r="H31" s="57">
        <f>IF(ISNUMBER('[14]Sektorski plasman'!H27)=TRUE,'[14]Sektorski plasman'!H27,"")</f>
        <v>22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IF(ISTEXT('[14]Sektorski plasman'!B28)=TRUE,'[14]Sektorski plasman'!B28,"")</f>
        <v/>
      </c>
      <c r="C32" s="52" t="str">
        <f>IF(ISTEXT('[14]Sektorski plasman'!C28)=TRUE,'[14]Sektorski plasman'!C28,"")</f>
        <v/>
      </c>
      <c r="D32" s="53" t="str">
        <f>IF(ISNUMBER('[14]Sektorski plasman'!E28)=TRUE,'[14]Sektorski plasman'!E28,"")</f>
        <v/>
      </c>
      <c r="E32" s="54" t="str">
        <f>IF(ISTEXT('[14]Sektorski plasman'!F28)=TRUE,'[14]Sektorski plasman'!F28,"")</f>
        <v/>
      </c>
      <c r="F32" s="55" t="str">
        <f>IF(ISNUMBER('[14]Sektorski plasman'!D28)=TRUE,'[14]Sektorski plasman'!D28,"")</f>
        <v/>
      </c>
      <c r="G32" s="56" t="str">
        <f>IF(ISNUMBER('[14]Sektorski plasman'!G28)=TRUE,'[14]Sektorski plasman'!G28,"")</f>
        <v/>
      </c>
      <c r="H32" s="57" t="str">
        <f>IF(ISNUMBER('[14]Sektorski plasman'!H28)=TRUE,'[14]Sektorski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IF(ISTEXT('[14]Sektorski plasman'!B29)=TRUE,'[14]Sektorski plasman'!B29,"")</f>
        <v/>
      </c>
      <c r="C33" s="52" t="str">
        <f>IF(ISTEXT('[14]Sektorski plasman'!C29)=TRUE,'[14]Sektorski plasman'!C29,"")</f>
        <v/>
      </c>
      <c r="D33" s="53" t="str">
        <f>IF(ISNUMBER('[14]Sektorski plasman'!E29)=TRUE,'[14]Sektorski plasman'!E29,"")</f>
        <v/>
      </c>
      <c r="E33" s="54" t="str">
        <f>IF(ISTEXT('[14]Sektorski plasman'!F29)=TRUE,'[14]Sektorski plasman'!F29,"")</f>
        <v/>
      </c>
      <c r="F33" s="55" t="str">
        <f>IF(ISNUMBER('[14]Sektorski plasman'!D29)=TRUE,'[14]Sektorski plasman'!D29,"")</f>
        <v/>
      </c>
      <c r="G33" s="56" t="str">
        <f>IF(ISNUMBER('[14]Sektorski plasman'!G29)=TRUE,'[14]Sektorski plasman'!G29,"")</f>
        <v/>
      </c>
      <c r="H33" s="57" t="str">
        <f>IF(ISNUMBER('[14]Sektorski plasman'!H29)=TRUE,'[14]Sektorski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IF(ISTEXT('[14]Sektorski plasman'!B30)=TRUE,'[14]Sektorski plasman'!B30,"")</f>
        <v/>
      </c>
      <c r="C34" s="52" t="str">
        <f>IF(ISTEXT('[14]Sektorski plasman'!C30)=TRUE,'[14]Sektorski plasman'!C30,"")</f>
        <v/>
      </c>
      <c r="D34" s="53" t="str">
        <f>IF(ISNUMBER('[14]Sektorski plasman'!E30)=TRUE,'[14]Sektorski plasman'!E30,"")</f>
        <v/>
      </c>
      <c r="E34" s="54" t="str">
        <f>IF(ISTEXT('[14]Sektorski plasman'!F30)=TRUE,'[14]Sektorski plasman'!F30,"")</f>
        <v/>
      </c>
      <c r="F34" s="55" t="str">
        <f>IF(ISNUMBER('[14]Sektorski plasman'!D30)=TRUE,'[14]Sektorski plasman'!D30,"")</f>
        <v/>
      </c>
      <c r="G34" s="56" t="str">
        <f>IF(ISNUMBER('[14]Sektorski plasman'!G30)=TRUE,'[14]Sektorski plasman'!G30,"")</f>
        <v/>
      </c>
      <c r="H34" s="57" t="str">
        <f>IF(ISNUMBER('[14]Sektorski plasman'!H30)=TRUE,'[14]Sektorski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IF(ISTEXT('[14]Sektorski plasman'!B31)=TRUE,'[14]Sektorski plasman'!B31,"")</f>
        <v/>
      </c>
      <c r="C35" s="52" t="str">
        <f>IF(ISTEXT('[14]Sektorski plasman'!C31)=TRUE,'[14]Sektorski plasman'!C31,"")</f>
        <v/>
      </c>
      <c r="D35" s="53" t="str">
        <f>IF(ISNUMBER('[14]Sektorski plasman'!E31)=TRUE,'[14]Sektorski plasman'!E31,"")</f>
        <v/>
      </c>
      <c r="E35" s="54" t="str">
        <f>IF(ISTEXT('[14]Sektorski plasman'!F31)=TRUE,'[14]Sektorski plasman'!F31,"")</f>
        <v/>
      </c>
      <c r="F35" s="55" t="str">
        <f>IF(ISNUMBER('[14]Sektorski plasman'!D31)=TRUE,'[14]Sektorski plasman'!D31,"")</f>
        <v/>
      </c>
      <c r="G35" s="56" t="str">
        <f>IF(ISNUMBER('[14]Sektorski plasman'!G31)=TRUE,'[14]Sektorski plasman'!G31,"")</f>
        <v/>
      </c>
      <c r="H35" s="57" t="str">
        <f>IF(ISNUMBER('[14]Sektorski plasman'!H31)=TRUE,'[14]Sektorski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IF(ISTEXT('[14]Sektorski plasman'!B32)=TRUE,'[14]Sektorski plasman'!B32,"")</f>
        <v/>
      </c>
      <c r="C36" s="52" t="str">
        <f>IF(ISTEXT('[14]Sektorski plasman'!C32)=TRUE,'[14]Sektorski plasman'!C32,"")</f>
        <v/>
      </c>
      <c r="D36" s="53" t="str">
        <f>IF(ISNUMBER('[14]Sektorski plasman'!E32)=TRUE,'[14]Sektorski plasman'!E32,"")</f>
        <v/>
      </c>
      <c r="E36" s="54" t="str">
        <f>IF(ISTEXT('[14]Sektorski plasman'!F32)=TRUE,'[14]Sektorski plasman'!F32,"")</f>
        <v/>
      </c>
      <c r="F36" s="55" t="str">
        <f>IF(ISNUMBER('[14]Sektorski plasman'!D32)=TRUE,'[14]Sektorski plasman'!D32,"")</f>
        <v/>
      </c>
      <c r="G36" s="56" t="str">
        <f>IF(ISNUMBER('[14]Sektorski plasman'!G32)=TRUE,'[14]Sektorski plasman'!G32,"")</f>
        <v/>
      </c>
      <c r="H36" s="57" t="str">
        <f>IF(ISNUMBER('[14]Sektorski plasman'!H32)=TRUE,'[14]Sektorski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IF(ISTEXT('[14]Sektorski plasman'!B33)=TRUE,'[14]Sektorski plasman'!B33,"")</f>
        <v/>
      </c>
      <c r="C37" s="52" t="str">
        <f>IF(ISTEXT('[14]Sektorski plasman'!C33)=TRUE,'[14]Sektorski plasman'!C33,"")</f>
        <v/>
      </c>
      <c r="D37" s="53" t="str">
        <f>IF(ISNUMBER('[14]Sektorski plasman'!E33)=TRUE,'[14]Sektorski plasman'!E33,"")</f>
        <v/>
      </c>
      <c r="E37" s="54" t="str">
        <f>IF(ISTEXT('[14]Sektorski plasman'!F33)=TRUE,'[14]Sektorski plasman'!F33,"")</f>
        <v/>
      </c>
      <c r="F37" s="55" t="str">
        <f>IF(ISNUMBER('[14]Sektorski plasman'!D33)=TRUE,'[14]Sektorski plasman'!D33,"")</f>
        <v/>
      </c>
      <c r="G37" s="56" t="str">
        <f>IF(ISNUMBER('[14]Sektorski plasman'!G33)=TRUE,'[14]Sektorski plasman'!G33,"")</f>
        <v/>
      </c>
      <c r="H37" s="57" t="str">
        <f>IF(ISNUMBER('[14]Sektorski plasman'!H33)=TRUE,'[14]Sektorski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IF(ISTEXT('[14]Sektorski plasman'!B34)=TRUE,'[14]Sektorski plasman'!B34,"")</f>
        <v/>
      </c>
      <c r="C38" s="52" t="str">
        <f>IF(ISTEXT('[14]Sektorski plasman'!C34)=TRUE,'[14]Sektorski plasman'!C34,"")</f>
        <v/>
      </c>
      <c r="D38" s="53" t="str">
        <f>IF(ISNUMBER('[14]Sektorski plasman'!E34)=TRUE,'[14]Sektorski plasman'!E34,"")</f>
        <v/>
      </c>
      <c r="E38" s="54" t="str">
        <f>IF(ISTEXT('[14]Sektorski plasman'!F34)=TRUE,'[14]Sektorski plasman'!F34,"")</f>
        <v/>
      </c>
      <c r="F38" s="55" t="str">
        <f>IF(ISNUMBER('[14]Sektorski plasman'!D34)=TRUE,'[14]Sektorski plasman'!D34,"")</f>
        <v/>
      </c>
      <c r="G38" s="56" t="str">
        <f>IF(ISNUMBER('[14]Sektorski plasman'!G34)=TRUE,'[14]Sektorski plasman'!G34,"")</f>
        <v/>
      </c>
      <c r="H38" s="57" t="str">
        <f>IF(ISNUMBER('[14]Sektorski plasman'!H34)=TRUE,'[14]Sektorski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IF(ISTEXT('[14]Sektorski plasman'!B35)=TRUE,'[14]Sektorski plasman'!B35,"")</f>
        <v/>
      </c>
      <c r="C39" s="52" t="str">
        <f>IF(ISTEXT('[14]Sektorski plasman'!C35)=TRUE,'[14]Sektorski plasman'!C35,"")</f>
        <v/>
      </c>
      <c r="D39" s="53" t="str">
        <f>IF(ISNUMBER('[14]Sektorski plasman'!E35)=TRUE,'[14]Sektorski plasman'!E35,"")</f>
        <v/>
      </c>
      <c r="E39" s="54" t="str">
        <f>IF(ISTEXT('[14]Sektorski plasman'!F35)=TRUE,'[14]Sektorski plasman'!F35,"")</f>
        <v/>
      </c>
      <c r="F39" s="55" t="str">
        <f>IF(ISNUMBER('[14]Sektorski plasman'!D35)=TRUE,'[14]Sektorski plasman'!D35,"")</f>
        <v/>
      </c>
      <c r="G39" s="56" t="str">
        <f>IF(ISNUMBER('[14]Sektorski plasman'!G35)=TRUE,'[14]Sektorski plasman'!G35,"")</f>
        <v/>
      </c>
      <c r="H39" s="57" t="str">
        <f>IF(ISNUMBER('[14]Sektorski plasman'!H35)=TRUE,'[14]Sektorski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IF(ISTEXT('[14]Sektorski plasman'!B36)=TRUE,'[14]Sektorski plasman'!B36,"")</f>
        <v/>
      </c>
      <c r="C40" s="52" t="str">
        <f>IF(ISTEXT('[14]Sektorski plasman'!C36)=TRUE,'[14]Sektorski plasman'!C36,"")</f>
        <v/>
      </c>
      <c r="D40" s="53" t="str">
        <f>IF(ISNUMBER('[14]Sektorski plasman'!E36)=TRUE,'[14]Sektorski plasman'!E36,"")</f>
        <v/>
      </c>
      <c r="E40" s="54" t="str">
        <f>IF(ISTEXT('[14]Sektorski plasman'!F36)=TRUE,'[14]Sektorski plasman'!F36,"")</f>
        <v/>
      </c>
      <c r="F40" s="55" t="str">
        <f>IF(ISNUMBER('[14]Sektorski plasman'!D36)=TRUE,'[14]Sektorski plasman'!D36,"")</f>
        <v/>
      </c>
      <c r="G40" s="56" t="str">
        <f>IF(ISNUMBER('[14]Sektorski plasman'!G36)=TRUE,'[14]Sektorski plasman'!G36,"")</f>
        <v/>
      </c>
      <c r="H40" s="57" t="str">
        <f>IF(ISNUMBER('[14]Sektorski plasman'!H36)=TRUE,'[14]Sektorski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IF(ISTEXT('[14]Sektorski plasman'!B37)=TRUE,'[14]Sektorski plasman'!B37,"")</f>
        <v/>
      </c>
      <c r="C41" s="52" t="str">
        <f>IF(ISTEXT('[14]Sektorski plasman'!C37)=TRUE,'[14]Sektorski plasman'!C37,"")</f>
        <v/>
      </c>
      <c r="D41" s="53" t="str">
        <f>IF(ISNUMBER('[14]Sektorski plasman'!E37)=TRUE,'[14]Sektorski plasman'!E37,"")</f>
        <v/>
      </c>
      <c r="E41" s="54" t="str">
        <f>IF(ISTEXT('[14]Sektorski plasman'!F37)=TRUE,'[14]Sektorski plasman'!F37,"")</f>
        <v/>
      </c>
      <c r="F41" s="55" t="str">
        <f>IF(ISNUMBER('[14]Sektorski plasman'!D37)=TRUE,'[14]Sektorski plasman'!D37,"")</f>
        <v/>
      </c>
      <c r="G41" s="56" t="str">
        <f>IF(ISNUMBER('[14]Sektorski plasman'!G37)=TRUE,'[14]Sektorski plasman'!G37,"")</f>
        <v/>
      </c>
      <c r="H41" s="57" t="str">
        <f>IF(ISNUMBER('[14]Sektorski plasman'!H37)=TRUE,'[14]Sektorski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IF(ISTEXT('[14]Sektorski plasman'!B38)=TRUE,'[14]Sektorski plasman'!B38,"")</f>
        <v/>
      </c>
      <c r="C42" s="52" t="str">
        <f>IF(ISTEXT('[14]Sektorski plasman'!C38)=TRUE,'[14]Sektorski plasman'!C38,"")</f>
        <v/>
      </c>
      <c r="D42" s="53" t="str">
        <f>IF(ISNUMBER('[14]Sektorski plasman'!E38)=TRUE,'[14]Sektorski plasman'!E38,"")</f>
        <v/>
      </c>
      <c r="E42" s="54" t="str">
        <f>IF(ISTEXT('[14]Sektorski plasman'!F38)=TRUE,'[14]Sektorski plasman'!F38,"")</f>
        <v/>
      </c>
      <c r="F42" s="55" t="str">
        <f>IF(ISNUMBER('[14]Sektorski plasman'!D38)=TRUE,'[14]Sektorski plasman'!D38,"")</f>
        <v/>
      </c>
      <c r="G42" s="56" t="str">
        <f>IF(ISNUMBER('[14]Sektorski plasman'!G38)=TRUE,'[14]Sektorski plasman'!G38,"")</f>
        <v/>
      </c>
      <c r="H42" s="57" t="str">
        <f>IF(ISNUMBER('[14]Sektorski plasman'!H38)=TRUE,'[14]Sektorski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IF(ISTEXT('[14]Sektorski plasman'!B39)=TRUE,'[14]Sektorski plasman'!B39,"")</f>
        <v/>
      </c>
      <c r="C43" s="52" t="str">
        <f>IF(ISTEXT('[14]Sektorski plasman'!C39)=TRUE,'[14]Sektorski plasman'!C39,"")</f>
        <v/>
      </c>
      <c r="D43" s="53" t="str">
        <f>IF(ISNUMBER('[14]Sektorski plasman'!E39)=TRUE,'[14]Sektorski plasman'!E39,"")</f>
        <v/>
      </c>
      <c r="E43" s="54" t="str">
        <f>IF(ISTEXT('[14]Sektorski plasman'!F39)=TRUE,'[14]Sektorski plasman'!F39,"")</f>
        <v/>
      </c>
      <c r="F43" s="55" t="str">
        <f>IF(ISNUMBER('[14]Sektorski plasman'!D39)=TRUE,'[14]Sektorski plasman'!D39,"")</f>
        <v/>
      </c>
      <c r="G43" s="56" t="str">
        <f>IF(ISNUMBER('[14]Sektorski plasman'!G39)=TRUE,'[14]Sektorski plasman'!G39,"")</f>
        <v/>
      </c>
      <c r="H43" s="57" t="str">
        <f>IF(ISNUMBER('[14]Sektorski plasman'!H39)=TRUE,'[14]Sektorski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IF(ISTEXT('[14]Sektorski plasman'!B40)=TRUE,'[14]Sektorski plasman'!B40,"")</f>
        <v/>
      </c>
      <c r="C44" s="52" t="str">
        <f>IF(ISTEXT('[14]Sektorski plasman'!C40)=TRUE,'[14]Sektorski plasman'!C40,"")</f>
        <v/>
      </c>
      <c r="D44" s="53" t="str">
        <f>IF(ISNUMBER('[14]Sektorski plasman'!E40)=TRUE,'[14]Sektorski plasman'!E40,"")</f>
        <v/>
      </c>
      <c r="E44" s="54" t="str">
        <f>IF(ISTEXT('[14]Sektorski plasman'!F40)=TRUE,'[14]Sektorski plasman'!F40,"")</f>
        <v/>
      </c>
      <c r="F44" s="55" t="str">
        <f>IF(ISNUMBER('[14]Sektorski plasman'!D40)=TRUE,'[14]Sektorski plasman'!D40,"")</f>
        <v/>
      </c>
      <c r="G44" s="56" t="str">
        <f>IF(ISNUMBER('[14]Sektorski plasman'!G40)=TRUE,'[14]Sektorski plasman'!G40,"")</f>
        <v/>
      </c>
      <c r="H44" s="57" t="str">
        <f>IF(ISNUMBER('[14]Sektorski plasman'!H40)=TRUE,'[14]Sektorski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IF(ISTEXT('[14]Sektorski plasman'!B41)=TRUE,'[14]Sektorski plasman'!B41,"")</f>
        <v/>
      </c>
      <c r="C45" s="52" t="str">
        <f>IF(ISTEXT('[14]Sektorski plasman'!C41)=TRUE,'[14]Sektorski plasman'!C41,"")</f>
        <v/>
      </c>
      <c r="D45" s="53" t="str">
        <f>IF(ISNUMBER('[14]Sektorski plasman'!E41)=TRUE,'[14]Sektorski plasman'!E41,"")</f>
        <v/>
      </c>
      <c r="E45" s="54" t="str">
        <f>IF(ISTEXT('[14]Sektorski plasman'!F41)=TRUE,'[14]Sektorski plasman'!F41,"")</f>
        <v/>
      </c>
      <c r="F45" s="55" t="str">
        <f>IF(ISNUMBER('[14]Sektorski plasman'!D41)=TRUE,'[14]Sektorski plasman'!D41,"")</f>
        <v/>
      </c>
      <c r="G45" s="56" t="str">
        <f>IF(ISNUMBER('[14]Sektorski plasman'!G41)=TRUE,'[14]Sektorski plasman'!G41,"")</f>
        <v/>
      </c>
      <c r="H45" s="57" t="str">
        <f>IF(ISNUMBER('[14]Sektorski plasman'!H41)=TRUE,'[14]Sektorski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IF(ISTEXT('[14]Sektorski plasman'!B42)=TRUE,'[14]Sektorski plasman'!B42,"")</f>
        <v/>
      </c>
      <c r="C46" s="52" t="str">
        <f>IF(ISTEXT('[14]Sektorski plasman'!C42)=TRUE,'[14]Sektorski plasman'!C42,"")</f>
        <v/>
      </c>
      <c r="D46" s="53" t="str">
        <f>IF(ISNUMBER('[14]Sektorski plasman'!E42)=TRUE,'[14]Sektorski plasman'!E42,"")</f>
        <v/>
      </c>
      <c r="E46" s="54" t="str">
        <f>IF(ISTEXT('[14]Sektorski plasman'!F42)=TRUE,'[14]Sektorski plasman'!F42,"")</f>
        <v/>
      </c>
      <c r="F46" s="55" t="str">
        <f>IF(ISNUMBER('[14]Sektorski plasman'!D42)=TRUE,'[14]Sektorski plasman'!D42,"")</f>
        <v/>
      </c>
      <c r="G46" s="56" t="str">
        <f>IF(ISNUMBER('[14]Sektorski plasman'!G42)=TRUE,'[14]Sektorski plasman'!G42,"")</f>
        <v/>
      </c>
      <c r="H46" s="57" t="str">
        <f>IF(ISNUMBER('[14]Sektorski plasman'!H42)=TRUE,'[14]Sektorski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IF(ISTEXT('[14]Sektorski plasman'!B43)=TRUE,'[14]Sektorski plasman'!B43,"")</f>
        <v/>
      </c>
      <c r="C47" s="52" t="str">
        <f>IF(ISTEXT('[14]Sektorski plasman'!C43)=TRUE,'[14]Sektorski plasman'!C43,"")</f>
        <v/>
      </c>
      <c r="D47" s="53" t="str">
        <f>IF(ISNUMBER('[14]Sektorski plasman'!E43)=TRUE,'[14]Sektorski plasman'!E43,"")</f>
        <v/>
      </c>
      <c r="E47" s="54" t="str">
        <f>IF(ISTEXT('[14]Sektorski plasman'!F43)=TRUE,'[14]Sektorski plasman'!F43,"")</f>
        <v/>
      </c>
      <c r="F47" s="55" t="str">
        <f>IF(ISNUMBER('[14]Sektorski plasman'!D43)=TRUE,'[14]Sektorski plasman'!D43,"")</f>
        <v/>
      </c>
      <c r="G47" s="56" t="str">
        <f>IF(ISNUMBER('[14]Sektorski plasman'!G43)=TRUE,'[14]Sektorski plasman'!G43,"")</f>
        <v/>
      </c>
      <c r="H47" s="57" t="str">
        <f>IF(ISNUMBER('[14]Sektorski plasman'!H43)=TRUE,'[14]Sektorski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IF(ISTEXT('[14]Sektorski plasman'!B44)=TRUE,'[14]Sektorski plasman'!B44,"")</f>
        <v/>
      </c>
      <c r="C48" s="52" t="str">
        <f>IF(ISTEXT('[14]Sektorski plasman'!C44)=TRUE,'[14]Sektorski plasman'!C44,"")</f>
        <v/>
      </c>
      <c r="D48" s="53" t="str">
        <f>IF(ISNUMBER('[14]Sektorski plasman'!E44)=TRUE,'[14]Sektorski plasman'!E44,"")</f>
        <v/>
      </c>
      <c r="E48" s="54" t="str">
        <f>IF(ISTEXT('[14]Sektorski plasman'!F44)=TRUE,'[14]Sektorski plasman'!F44,"")</f>
        <v/>
      </c>
      <c r="F48" s="55" t="str">
        <f>IF(ISNUMBER('[14]Sektorski plasman'!D44)=TRUE,'[14]Sektorski plasman'!D44,"")</f>
        <v/>
      </c>
      <c r="G48" s="56" t="str">
        <f>IF(ISNUMBER('[14]Sektorski plasman'!G44)=TRUE,'[14]Sektorski plasman'!G44,"")</f>
        <v/>
      </c>
      <c r="H48" s="57" t="str">
        <f>IF(ISNUMBER('[14]Sektorski plasman'!H44)=TRUE,'[14]Sektorski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IF(ISTEXT('[14]Sektorski plasman'!B45)=TRUE,'[14]Sektorski plasman'!B45,"")</f>
        <v/>
      </c>
      <c r="C49" s="52" t="str">
        <f>IF(ISTEXT('[14]Sektorski plasman'!C45)=TRUE,'[14]Sektorski plasman'!C45,"")</f>
        <v/>
      </c>
      <c r="D49" s="53" t="str">
        <f>IF(ISNUMBER('[14]Sektorski plasman'!E45)=TRUE,'[14]Sektorski plasman'!E45,"")</f>
        <v/>
      </c>
      <c r="E49" s="54" t="str">
        <f>IF(ISTEXT('[14]Sektorski plasman'!F45)=TRUE,'[14]Sektorski plasman'!F45,"")</f>
        <v/>
      </c>
      <c r="F49" s="55" t="str">
        <f>IF(ISNUMBER('[14]Sektorski plasman'!D45)=TRUE,'[14]Sektorski plasman'!D45,"")</f>
        <v/>
      </c>
      <c r="G49" s="56" t="str">
        <f>IF(ISNUMBER('[14]Sektorski plasman'!G45)=TRUE,'[14]Sektorski plasman'!G45,"")</f>
        <v/>
      </c>
      <c r="H49" s="57" t="str">
        <f>IF(ISNUMBER('[14]Sektorski plasman'!H45)=TRUE,'[14]Sektorski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IF(ISTEXT('[14]Sektorski plasman'!B46)=TRUE,'[14]Sektorski plasman'!B46,"")</f>
        <v/>
      </c>
      <c r="C50" s="52" t="str">
        <f>IF(ISTEXT('[14]Sektorski plasman'!C46)=TRUE,'[14]Sektorski plasman'!C46,"")</f>
        <v/>
      </c>
      <c r="D50" s="53" t="str">
        <f>IF(ISNUMBER('[14]Sektorski plasman'!E46)=TRUE,'[14]Sektorski plasman'!E46,"")</f>
        <v/>
      </c>
      <c r="E50" s="54" t="str">
        <f>IF(ISTEXT('[14]Sektorski plasman'!F46)=TRUE,'[14]Sektorski plasman'!F46,"")</f>
        <v/>
      </c>
      <c r="F50" s="55" t="str">
        <f>IF(ISNUMBER('[14]Sektorski plasman'!D46)=TRUE,'[14]Sektorski plasman'!D46,"")</f>
        <v/>
      </c>
      <c r="G50" s="56" t="str">
        <f>IF(ISNUMBER('[14]Sektorski plasman'!G46)=TRUE,'[14]Sektorski plasman'!G46,"")</f>
        <v/>
      </c>
      <c r="H50" s="57" t="str">
        <f>IF(ISNUMBER('[14]Sektorski plasman'!H46)=TRUE,'[14]Sektorski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IF(ISTEXT('[14]Sektorski plasman'!B47)=TRUE,'[14]Sektorski plasman'!B47,"")</f>
        <v/>
      </c>
      <c r="C51" s="52" t="str">
        <f>IF(ISTEXT('[14]Sektorski plasman'!C47)=TRUE,'[14]Sektorski plasman'!C47,"")</f>
        <v/>
      </c>
      <c r="D51" s="53" t="str">
        <f>IF(ISNUMBER('[14]Sektorski plasman'!E47)=TRUE,'[14]Sektorski plasman'!E47,"")</f>
        <v/>
      </c>
      <c r="E51" s="54" t="str">
        <f>IF(ISTEXT('[14]Sektorski plasman'!F47)=TRUE,'[14]Sektorski plasman'!F47,"")</f>
        <v/>
      </c>
      <c r="F51" s="55" t="str">
        <f>IF(ISNUMBER('[14]Sektorski plasman'!D47)=TRUE,'[14]Sektorski plasman'!D47,"")</f>
        <v/>
      </c>
      <c r="G51" s="56" t="str">
        <f>IF(ISNUMBER('[14]Sektorski plasman'!G47)=TRUE,'[14]Sektorski plasman'!G47,"")</f>
        <v/>
      </c>
      <c r="H51" s="57" t="str">
        <f>IF(ISNUMBER('[14]Sektorski plasman'!H47)=TRUE,'[14]Sektorski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IF(ISTEXT('[14]Sektorski plasman'!B48)=TRUE,'[14]Sektorski plasman'!B48,"")</f>
        <v/>
      </c>
      <c r="C52" s="52" t="str">
        <f>IF(ISTEXT('[14]Sektorski plasman'!C48)=TRUE,'[14]Sektorski plasman'!C48,"")</f>
        <v/>
      </c>
      <c r="D52" s="53" t="str">
        <f>IF(ISNUMBER('[14]Sektorski plasman'!E48)=TRUE,'[14]Sektorski plasman'!E48,"")</f>
        <v/>
      </c>
      <c r="E52" s="54" t="str">
        <f>IF(ISTEXT('[14]Sektorski plasman'!F48)=TRUE,'[14]Sektorski plasman'!F48,"")</f>
        <v/>
      </c>
      <c r="F52" s="55" t="str">
        <f>IF(ISNUMBER('[14]Sektorski plasman'!D48)=TRUE,'[14]Sektorski plasman'!D48,"")</f>
        <v/>
      </c>
      <c r="G52" s="56" t="str">
        <f>IF(ISNUMBER('[14]Sektorski plasman'!G48)=TRUE,'[14]Sektorski plasman'!G48,"")</f>
        <v/>
      </c>
      <c r="H52" s="57" t="str">
        <f>IF(ISNUMBER('[14]Sektorski plasman'!H48)=TRUE,'[14]Sektorski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IF(ISTEXT('[14]Sektorski plasman'!B49)=TRUE,'[14]Sektorski plasman'!B49,"")</f>
        <v/>
      </c>
      <c r="C53" s="52" t="str">
        <f>IF(ISTEXT('[14]Sektorski plasman'!C49)=TRUE,'[14]Sektorski plasman'!C49,"")</f>
        <v/>
      </c>
      <c r="D53" s="53" t="str">
        <f>IF(ISNUMBER('[14]Sektorski plasman'!E49)=TRUE,'[14]Sektorski plasman'!E49,"")</f>
        <v/>
      </c>
      <c r="E53" s="54" t="str">
        <f>IF(ISTEXT('[14]Sektorski plasman'!F49)=TRUE,'[14]Sektorski plasman'!F49,"")</f>
        <v/>
      </c>
      <c r="F53" s="55" t="str">
        <f>IF(ISNUMBER('[14]Sektorski plasman'!D49)=TRUE,'[14]Sektorski plasman'!D49,"")</f>
        <v/>
      </c>
      <c r="G53" s="56" t="str">
        <f>IF(ISNUMBER('[14]Sektorski plasman'!G49)=TRUE,'[14]Sektorski plasman'!G49,"")</f>
        <v/>
      </c>
      <c r="H53" s="57" t="str">
        <f>IF(ISNUMBER('[14]Sektorski plasman'!H49)=TRUE,'[14]Sektorski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IF(ISTEXT('[14]Sektorski plasman'!B50)=TRUE,'[14]Sektorski plasman'!B50,"")</f>
        <v/>
      </c>
      <c r="C54" s="52" t="str">
        <f>IF(ISTEXT('[14]Sektorski plasman'!C50)=TRUE,'[14]Sektorski plasman'!C50,"")</f>
        <v/>
      </c>
      <c r="D54" s="53" t="str">
        <f>IF(ISNUMBER('[14]Sektorski plasman'!E50)=TRUE,'[14]Sektorski plasman'!E50,"")</f>
        <v/>
      </c>
      <c r="E54" s="54" t="str">
        <f>IF(ISTEXT('[14]Sektorski plasman'!F50)=TRUE,'[14]Sektorski plasman'!F50,"")</f>
        <v/>
      </c>
      <c r="F54" s="55" t="str">
        <f>IF(ISNUMBER('[14]Sektorski plasman'!D50)=TRUE,'[14]Sektorski plasman'!D50,"")</f>
        <v/>
      </c>
      <c r="G54" s="56" t="str">
        <f>IF(ISNUMBER('[14]Sektorski plasman'!G50)=TRUE,'[14]Sektorski plasman'!G50,"")</f>
        <v/>
      </c>
      <c r="H54" s="57" t="str">
        <f>IF(ISNUMBER('[14]Sektorski plasman'!H50)=TRUE,'[14]Sektorski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IF(ISTEXT('[14]Sektorski plasman'!B51)=TRUE,'[14]Sektorski plasman'!B51,"")</f>
        <v/>
      </c>
      <c r="C55" s="52" t="str">
        <f>IF(ISTEXT('[14]Sektorski plasman'!C51)=TRUE,'[14]Sektorski plasman'!C51,"")</f>
        <v/>
      </c>
      <c r="D55" s="53" t="str">
        <f>IF(ISNUMBER('[14]Sektorski plasman'!E51)=TRUE,'[14]Sektorski plasman'!E51,"")</f>
        <v/>
      </c>
      <c r="E55" s="54" t="str">
        <f>IF(ISTEXT('[14]Sektorski plasman'!F51)=TRUE,'[14]Sektorski plasman'!F51,"")</f>
        <v/>
      </c>
      <c r="F55" s="55" t="str">
        <f>IF(ISNUMBER('[14]Sektorski plasman'!D51)=TRUE,'[14]Sektorski plasman'!D51,"")</f>
        <v/>
      </c>
      <c r="G55" s="56" t="str">
        <f>IF(ISNUMBER('[14]Sektorski plasman'!G51)=TRUE,'[14]Sektorski plasman'!G51,"")</f>
        <v/>
      </c>
      <c r="H55" s="57" t="str">
        <f>IF(ISNUMBER('[14]Sektorski plasman'!H51)=TRUE,'[14]Sektorski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IF(ISTEXT('[14]Sektorski plasman'!B52)=TRUE,'[14]Sektorski plasman'!B52,"")</f>
        <v/>
      </c>
      <c r="C56" s="52" t="str">
        <f>IF(ISTEXT('[14]Sektorski plasman'!C52)=TRUE,'[14]Sektorski plasman'!C52,"")</f>
        <v/>
      </c>
      <c r="D56" s="53" t="str">
        <f>IF(ISNUMBER('[14]Sektorski plasman'!E52)=TRUE,'[14]Sektorski plasman'!E52,"")</f>
        <v/>
      </c>
      <c r="E56" s="54" t="str">
        <f>IF(ISTEXT('[14]Sektorski plasman'!F52)=TRUE,'[14]Sektorski plasman'!F52,"")</f>
        <v/>
      </c>
      <c r="F56" s="55" t="str">
        <f>IF(ISNUMBER('[14]Sektorski plasman'!D52)=TRUE,'[14]Sektorski plasman'!D52,"")</f>
        <v/>
      </c>
      <c r="G56" s="56" t="str">
        <f>IF(ISNUMBER('[14]Sektorski plasman'!G52)=TRUE,'[14]Sektorski plasman'!G52,"")</f>
        <v/>
      </c>
      <c r="H56" s="57" t="str">
        <f>IF(ISNUMBER('[14]Sektorski plasman'!H52)=TRUE,'[14]Sektorski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IF(ISTEXT('[14]Sektorski plasman'!B53)=TRUE,'[14]Sektorski plasman'!B53,"")</f>
        <v/>
      </c>
      <c r="C57" s="52" t="str">
        <f>IF(ISTEXT('[14]Sektorski plasman'!C53)=TRUE,'[14]Sektorski plasman'!C53,"")</f>
        <v/>
      </c>
      <c r="D57" s="53" t="str">
        <f>IF(ISNUMBER('[14]Sektorski plasman'!E53)=TRUE,'[14]Sektorski plasman'!E53,"")</f>
        <v/>
      </c>
      <c r="E57" s="54" t="str">
        <f>IF(ISTEXT('[14]Sektorski plasman'!F53)=TRUE,'[14]Sektorski plasman'!F53,"")</f>
        <v/>
      </c>
      <c r="F57" s="55" t="str">
        <f>IF(ISNUMBER('[14]Sektorski plasman'!D53)=TRUE,'[14]Sektorski plasman'!D53,"")</f>
        <v/>
      </c>
      <c r="G57" s="56" t="str">
        <f>IF(ISNUMBER('[14]Sektorski plasman'!G53)=TRUE,'[14]Sektorski plasman'!G53,"")</f>
        <v/>
      </c>
      <c r="H57" s="57" t="str">
        <f>IF(ISNUMBER('[14]Sektorski plasman'!H53)=TRUE,'[14]Sektorski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IF(ISTEXT('[14]Sektorski plasman'!B54)=TRUE,'[14]Sektorski plasman'!B54,"")</f>
        <v/>
      </c>
      <c r="C58" s="52" t="str">
        <f>IF(ISTEXT('[14]Sektorski plasman'!C54)=TRUE,'[14]Sektorski plasman'!C54,"")</f>
        <v/>
      </c>
      <c r="D58" s="53" t="str">
        <f>IF(ISNUMBER('[14]Sektorski plasman'!E54)=TRUE,'[14]Sektorski plasman'!E54,"")</f>
        <v/>
      </c>
      <c r="E58" s="54" t="str">
        <f>IF(ISTEXT('[14]Sektorski plasman'!F54)=TRUE,'[14]Sektorski plasman'!F54,"")</f>
        <v/>
      </c>
      <c r="F58" s="55" t="str">
        <f>IF(ISNUMBER('[14]Sektorski plasman'!D54)=TRUE,'[14]Sektorski plasman'!D54,"")</f>
        <v/>
      </c>
      <c r="G58" s="56" t="str">
        <f>IF(ISNUMBER('[14]Sektorski plasman'!G54)=TRUE,'[14]Sektorski plasman'!G54,"")</f>
        <v/>
      </c>
      <c r="H58" s="57" t="str">
        <f>IF(ISNUMBER('[14]Sektorski plasman'!H54)=TRUE,'[14]Sektorski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IF(ISTEXT('[14]Sektorski plasman'!B55)=TRUE,'[14]Sektorski plasman'!B55,"")</f>
        <v/>
      </c>
      <c r="C59" s="52" t="str">
        <f>IF(ISTEXT('[14]Sektorski plasman'!C55)=TRUE,'[14]Sektorski plasman'!C55,"")</f>
        <v/>
      </c>
      <c r="D59" s="53" t="str">
        <f>IF(ISNUMBER('[14]Sektorski plasman'!E55)=TRUE,'[14]Sektorski plasman'!E55,"")</f>
        <v/>
      </c>
      <c r="E59" s="54" t="str">
        <f>IF(ISTEXT('[14]Sektorski plasman'!F55)=TRUE,'[14]Sektorski plasman'!F55,"")</f>
        <v/>
      </c>
      <c r="F59" s="55" t="str">
        <f>IF(ISNUMBER('[14]Sektorski plasman'!D55)=TRUE,'[14]Sektorski plasman'!D55,"")</f>
        <v/>
      </c>
      <c r="G59" s="56" t="str">
        <f>IF(ISNUMBER('[14]Sektorski plasman'!G55)=TRUE,'[14]Sektorski plasman'!G55,"")</f>
        <v/>
      </c>
      <c r="H59" s="57" t="str">
        <f>IF(ISNUMBER('[14]Sektorski plasman'!H55)=TRUE,'[14]Sektorski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IF(ISTEXT('[14]Sektorski plasman'!B56)=TRUE,'[14]Sektorski plasman'!B56,"")</f>
        <v/>
      </c>
      <c r="C60" s="52" t="str">
        <f>IF(ISTEXT('[14]Sektorski plasman'!C56)=TRUE,'[14]Sektorski plasman'!C56,"")</f>
        <v/>
      </c>
      <c r="D60" s="53" t="str">
        <f>IF(ISNUMBER('[14]Sektorski plasman'!E56)=TRUE,'[14]Sektorski plasman'!E56,"")</f>
        <v/>
      </c>
      <c r="E60" s="54" t="str">
        <f>IF(ISTEXT('[14]Sektorski plasman'!F56)=TRUE,'[14]Sektorski plasman'!F56,"")</f>
        <v/>
      </c>
      <c r="F60" s="55" t="str">
        <f>IF(ISNUMBER('[14]Sektorski plasman'!D56)=TRUE,'[14]Sektorski plasman'!D56,"")</f>
        <v/>
      </c>
      <c r="G60" s="56" t="str">
        <f>IF(ISNUMBER('[14]Sektorski plasman'!G56)=TRUE,'[14]Sektorski plasman'!G56,"")</f>
        <v/>
      </c>
      <c r="H60" s="57" t="str">
        <f>IF(ISNUMBER('[14]Sektorski plasman'!H56)=TRUE,'[14]Sektorski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IF(ISTEXT('[14]Sektorski plasman'!B57)=TRUE,'[14]Sektorski plasman'!B57,"")</f>
        <v/>
      </c>
      <c r="C61" s="52" t="str">
        <f>IF(ISTEXT('[14]Sektorski plasman'!C57)=TRUE,'[14]Sektorski plasman'!C57,"")</f>
        <v/>
      </c>
      <c r="D61" s="53" t="str">
        <f>IF(ISNUMBER('[14]Sektorski plasman'!E57)=TRUE,'[14]Sektorski plasman'!E57,"")</f>
        <v/>
      </c>
      <c r="E61" s="54" t="str">
        <f>IF(ISTEXT('[14]Sektorski plasman'!F57)=TRUE,'[14]Sektorski plasman'!F57,"")</f>
        <v/>
      </c>
      <c r="F61" s="55" t="str">
        <f>IF(ISNUMBER('[14]Sektorski plasman'!D57)=TRUE,'[14]Sektorski plasman'!D57,"")</f>
        <v/>
      </c>
      <c r="G61" s="56" t="str">
        <f>IF(ISNUMBER('[14]Sektorski plasman'!G57)=TRUE,'[14]Sektorski plasman'!G57,"")</f>
        <v/>
      </c>
      <c r="H61" s="57" t="str">
        <f>IF(ISNUMBER('[14]Sektorski plasman'!H57)=TRUE,'[14]Sektorski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IF(ISTEXT('[14]Sektorski plasman'!B58)=TRUE,'[14]Sektorski plasman'!B58,"")</f>
        <v/>
      </c>
      <c r="C62" s="52" t="str">
        <f>IF(ISTEXT('[14]Sektorski plasman'!C58)=TRUE,'[14]Sektorski plasman'!C58,"")</f>
        <v/>
      </c>
      <c r="D62" s="53" t="str">
        <f>IF(ISNUMBER('[14]Sektorski plasman'!E58)=TRUE,'[14]Sektorski plasman'!E58,"")</f>
        <v/>
      </c>
      <c r="E62" s="54" t="str">
        <f>IF(ISTEXT('[14]Sektorski plasman'!F58)=TRUE,'[14]Sektorski plasman'!F58,"")</f>
        <v/>
      </c>
      <c r="F62" s="55" t="str">
        <f>IF(ISNUMBER('[14]Sektorski plasman'!D58)=TRUE,'[14]Sektorski plasman'!D58,"")</f>
        <v/>
      </c>
      <c r="G62" s="56" t="str">
        <f>IF(ISNUMBER('[14]Sektorski plasman'!G58)=TRUE,'[14]Sektorski plasman'!G58,"")</f>
        <v/>
      </c>
      <c r="H62" s="57" t="str">
        <f>IF(ISNUMBER('[14]Sektorski plasman'!H58)=TRUE,'[14]Sektorski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IF(ISTEXT('[14]Sektorski plasman'!B59)=TRUE,'[14]Sektorski plasman'!B59,"")</f>
        <v/>
      </c>
      <c r="C63" s="52" t="str">
        <f>IF(ISTEXT('[14]Sektorski plasman'!C59)=TRUE,'[14]Sektorski plasman'!C59,"")</f>
        <v/>
      </c>
      <c r="D63" s="53" t="str">
        <f>IF(ISNUMBER('[14]Sektorski plasman'!E59)=TRUE,'[14]Sektorski plasman'!E59,"")</f>
        <v/>
      </c>
      <c r="E63" s="54" t="str">
        <f>IF(ISTEXT('[14]Sektorski plasman'!F59)=TRUE,'[14]Sektorski plasman'!F59,"")</f>
        <v/>
      </c>
      <c r="F63" s="55" t="str">
        <f>IF(ISNUMBER('[14]Sektorski plasman'!D59)=TRUE,'[14]Sektorski plasman'!D59,"")</f>
        <v/>
      </c>
      <c r="G63" s="56" t="str">
        <f>IF(ISNUMBER('[14]Sektorski plasman'!G59)=TRUE,'[14]Sektorski plasman'!G59,"")</f>
        <v/>
      </c>
      <c r="H63" s="57" t="str">
        <f>IF(ISNUMBER('[14]Sektorski plasman'!H59)=TRUE,'[14]Sektorski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IF(ISTEXT('[14]Sektorski plasman'!B60)=TRUE,'[14]Sektorski plasman'!B60,"")</f>
        <v/>
      </c>
      <c r="C64" s="52" t="str">
        <f>IF(ISTEXT('[14]Sektorski plasman'!C60)=TRUE,'[14]Sektorski plasman'!C60,"")</f>
        <v/>
      </c>
      <c r="D64" s="53" t="str">
        <f>IF(ISNUMBER('[14]Sektorski plasman'!E60)=TRUE,'[14]Sektorski plasman'!E60,"")</f>
        <v/>
      </c>
      <c r="E64" s="54" t="str">
        <f>IF(ISTEXT('[14]Sektorski plasman'!F60)=TRUE,'[14]Sektorski plasman'!F60,"")</f>
        <v/>
      </c>
      <c r="F64" s="55" t="str">
        <f>IF(ISNUMBER('[14]Sektorski plasman'!D60)=TRUE,'[14]Sektorski plasman'!D60,"")</f>
        <v/>
      </c>
      <c r="G64" s="56" t="str">
        <f>IF(ISNUMBER('[14]Sektorski plasman'!G60)=TRUE,'[14]Sektorski plasman'!G60,"")</f>
        <v/>
      </c>
      <c r="H64" s="57" t="str">
        <f>IF(ISNUMBER('[14]Sektorski plasman'!H60)=TRUE,'[14]Sektorski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IF(ISTEXT('[14]Sektorski plasman'!B61)=TRUE,'[14]Sektorski plasman'!B61,"")</f>
        <v/>
      </c>
      <c r="C65" s="52" t="str">
        <f>IF(ISTEXT('[14]Sektorski plasman'!C61)=TRUE,'[14]Sektorski plasman'!C61,"")</f>
        <v/>
      </c>
      <c r="D65" s="53" t="str">
        <f>IF(ISNUMBER('[14]Sektorski plasman'!E61)=TRUE,'[14]Sektorski plasman'!E61,"")</f>
        <v/>
      </c>
      <c r="E65" s="54" t="str">
        <f>IF(ISTEXT('[14]Sektorski plasman'!F61)=TRUE,'[14]Sektorski plasman'!F61,"")</f>
        <v/>
      </c>
      <c r="F65" s="55" t="str">
        <f>IF(ISNUMBER('[14]Sektorski plasman'!D61)=TRUE,'[14]Sektorski plasman'!D61,"")</f>
        <v/>
      </c>
      <c r="G65" s="56" t="str">
        <f>IF(ISNUMBER('[14]Sektorski plasman'!G61)=TRUE,'[14]Sektorski plasman'!G61,"")</f>
        <v/>
      </c>
      <c r="H65" s="57" t="str">
        <f>IF(ISNUMBER('[14]Sektorski plasman'!H61)=TRUE,'[14]Sektorski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IF(ISTEXT('[14]Sektorski plasman'!B62)=TRUE,'[14]Sektorski plasman'!B62,"")</f>
        <v/>
      </c>
      <c r="C66" s="52" t="str">
        <f>IF(ISTEXT('[14]Sektorski plasman'!C62)=TRUE,'[14]Sektorski plasman'!C62,"")</f>
        <v/>
      </c>
      <c r="D66" s="53" t="str">
        <f>IF(ISNUMBER('[14]Sektorski plasman'!E62)=TRUE,'[14]Sektorski plasman'!E62,"")</f>
        <v/>
      </c>
      <c r="E66" s="54" t="str">
        <f>IF(ISTEXT('[14]Sektorski plasman'!F62)=TRUE,'[14]Sektorski plasman'!F62,"")</f>
        <v/>
      </c>
      <c r="F66" s="55" t="str">
        <f>IF(ISNUMBER('[14]Sektorski plasman'!D62)=TRUE,'[14]Sektorski plasman'!D62,"")</f>
        <v/>
      </c>
      <c r="G66" s="56" t="str">
        <f>IF(ISNUMBER('[14]Sektorski plasman'!G62)=TRUE,'[14]Sektorski plasman'!G62,"")</f>
        <v/>
      </c>
      <c r="H66" s="57" t="str">
        <f>IF(ISNUMBER('[14]Sektorski plasman'!H62)=TRUE,'[14]Sektorski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IF(ISTEXT('[14]Sektorski plasman'!B63)=TRUE,'[14]Sektorski plasman'!B63,"")</f>
        <v/>
      </c>
      <c r="C67" s="52" t="str">
        <f>IF(ISTEXT('[14]Sektorski plasman'!C63)=TRUE,'[14]Sektorski plasman'!C63,"")</f>
        <v/>
      </c>
      <c r="D67" s="53" t="str">
        <f>IF(ISNUMBER('[14]Sektorski plasman'!E63)=TRUE,'[14]Sektorski plasman'!E63,"")</f>
        <v/>
      </c>
      <c r="E67" s="54" t="str">
        <f>IF(ISTEXT('[14]Sektorski plasman'!F63)=TRUE,'[14]Sektorski plasman'!F63,"")</f>
        <v/>
      </c>
      <c r="F67" s="55" t="str">
        <f>IF(ISNUMBER('[14]Sektorski plasman'!D63)=TRUE,'[14]Sektorski plasman'!D63,"")</f>
        <v/>
      </c>
      <c r="G67" s="56" t="str">
        <f>IF(ISNUMBER('[14]Sektorski plasman'!G63)=TRUE,'[14]Sektorski plasman'!G63,"")</f>
        <v/>
      </c>
      <c r="H67" s="57" t="str">
        <f>IF(ISNUMBER('[14]Sektorski plasman'!H63)=TRUE,'[14]Sektorski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IF(ISTEXT('[14]Sektorski plasman'!B64)=TRUE,'[14]Sektorski plasman'!B64,"")</f>
        <v/>
      </c>
      <c r="C68" s="52" t="str">
        <f>IF(ISTEXT('[14]Sektorski plasman'!C64)=TRUE,'[14]Sektorski plasman'!C64,"")</f>
        <v/>
      </c>
      <c r="D68" s="53" t="str">
        <f>IF(ISNUMBER('[14]Sektorski plasman'!E64)=TRUE,'[14]Sektorski plasman'!E64,"")</f>
        <v/>
      </c>
      <c r="E68" s="54" t="str">
        <f>IF(ISTEXT('[14]Sektorski plasman'!F64)=TRUE,'[14]Sektorski plasman'!F64,"")</f>
        <v/>
      </c>
      <c r="F68" s="55" t="str">
        <f>IF(ISNUMBER('[14]Sektorski plasman'!D64)=TRUE,'[14]Sektorski plasman'!D64,"")</f>
        <v/>
      </c>
      <c r="G68" s="56" t="str">
        <f>IF(ISNUMBER('[14]Sektorski plasman'!G64)=TRUE,'[14]Sektorski plasman'!G64,"")</f>
        <v/>
      </c>
      <c r="H68" s="57" t="str">
        <f>IF(ISNUMBER('[14]Sektorski plasman'!H64)=TRUE,'[14]Sektorski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IF(ISTEXT('[14]Sektorski plasman'!B65)=TRUE,'[14]Sektorski plasman'!B65,"")</f>
        <v/>
      </c>
      <c r="C69" s="52" t="str">
        <f>IF(ISTEXT('[14]Sektorski plasman'!C65)=TRUE,'[14]Sektorski plasman'!C65,"")</f>
        <v/>
      </c>
      <c r="D69" s="53" t="str">
        <f>IF(ISNUMBER('[14]Sektorski plasman'!E65)=TRUE,'[14]Sektorski plasman'!E65,"")</f>
        <v/>
      </c>
      <c r="E69" s="54" t="str">
        <f>IF(ISTEXT('[14]Sektorski plasman'!F65)=TRUE,'[14]Sektorski plasman'!F65,"")</f>
        <v/>
      </c>
      <c r="F69" s="55" t="str">
        <f>IF(ISNUMBER('[14]Sektorski plasman'!D65)=TRUE,'[14]Sektorski plasman'!D65,"")</f>
        <v/>
      </c>
      <c r="G69" s="56" t="str">
        <f>IF(ISNUMBER('[14]Sektorski plasman'!G65)=TRUE,'[14]Sektorski plasman'!G65,"")</f>
        <v/>
      </c>
      <c r="H69" s="57" t="str">
        <f>IF(ISNUMBER('[14]Sektorski plasman'!H65)=TRUE,'[14]Sektorski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IF(ISTEXT('[14]Sektorski plasman'!B66)=TRUE,'[14]Sektorski plasman'!B66,"")</f>
        <v/>
      </c>
      <c r="C70" s="52" t="str">
        <f>IF(ISTEXT('[14]Sektorski plasman'!C66)=TRUE,'[14]Sektorski plasman'!C66,"")</f>
        <v/>
      </c>
      <c r="D70" s="53" t="str">
        <f>IF(ISNUMBER('[14]Sektorski plasman'!E66)=TRUE,'[14]Sektorski plasman'!E66,"")</f>
        <v/>
      </c>
      <c r="E70" s="54" t="str">
        <f>IF(ISTEXT('[14]Sektorski plasman'!F66)=TRUE,'[14]Sektorski plasman'!F66,"")</f>
        <v/>
      </c>
      <c r="F70" s="55" t="str">
        <f>IF(ISNUMBER('[14]Sektorski plasman'!D66)=TRUE,'[14]Sektorski plasman'!D66,"")</f>
        <v/>
      </c>
      <c r="G70" s="56" t="str">
        <f>IF(ISNUMBER('[14]Sektorski plasman'!G66)=TRUE,'[14]Sektorski plasman'!G66,"")</f>
        <v/>
      </c>
      <c r="H70" s="57" t="str">
        <f>IF(ISNUMBER('[14]Sektorski plasman'!H66)=TRUE,'[14]Sektorski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IF(ISTEXT('[14]Sektorski plasman'!B67)=TRUE,'[14]Sektorski plasman'!B67,"")</f>
        <v/>
      </c>
      <c r="C71" s="52" t="str">
        <f>IF(ISTEXT('[14]Sektorski plasman'!C67)=TRUE,'[14]Sektorski plasman'!C67,"")</f>
        <v/>
      </c>
      <c r="D71" s="53" t="str">
        <f>IF(ISNUMBER('[14]Sektorski plasman'!E67)=TRUE,'[14]Sektorski plasman'!E67,"")</f>
        <v/>
      </c>
      <c r="E71" s="54" t="str">
        <f>IF(ISTEXT('[14]Sektorski plasman'!F67)=TRUE,'[14]Sektorski plasman'!F67,"")</f>
        <v/>
      </c>
      <c r="F71" s="55" t="str">
        <f>IF(ISNUMBER('[14]Sektorski plasman'!D67)=TRUE,'[14]Sektorski plasman'!D67,"")</f>
        <v/>
      </c>
      <c r="G71" s="56" t="str">
        <f>IF(ISNUMBER('[14]Sektorski plasman'!G67)=TRUE,'[14]Sektorski plasman'!G67,"")</f>
        <v/>
      </c>
      <c r="H71" s="57" t="str">
        <f>IF(ISNUMBER('[14]Sektorski plasman'!H67)=TRUE,'[14]Sektorski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IF(ISTEXT('[14]Sektorski plasman'!B68)=TRUE,'[14]Sektorski plasman'!B68,"")</f>
        <v/>
      </c>
      <c r="C72" s="52" t="str">
        <f>IF(ISTEXT('[14]Sektorski plasman'!C68)=TRUE,'[14]Sektorski plasman'!C68,"")</f>
        <v/>
      </c>
      <c r="D72" s="53" t="str">
        <f>IF(ISNUMBER('[14]Sektorski plasman'!E68)=TRUE,'[14]Sektorski plasman'!E68,"")</f>
        <v/>
      </c>
      <c r="E72" s="54" t="str">
        <f>IF(ISTEXT('[14]Sektorski plasman'!F68)=TRUE,'[14]Sektorski plasman'!F68,"")</f>
        <v/>
      </c>
      <c r="F72" s="55" t="str">
        <f>IF(ISNUMBER('[14]Sektorski plasman'!D68)=TRUE,'[14]Sektorski plasman'!D68,"")</f>
        <v/>
      </c>
      <c r="G72" s="56" t="str">
        <f>IF(ISNUMBER('[14]Sektorski plasman'!G68)=TRUE,'[14]Sektorski plasman'!G68,"")</f>
        <v/>
      </c>
      <c r="H72" s="57" t="str">
        <f>IF(ISNUMBER('[14]Sektorski plasman'!H68)=TRUE,'[14]Sektorski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IF(ISTEXT('[14]Sektorski plasman'!B69)=TRUE,'[14]Sektorski plasman'!B69,"")</f>
        <v/>
      </c>
      <c r="C73" s="52" t="str">
        <f>IF(ISTEXT('[14]Sektorski plasman'!C69)=TRUE,'[14]Sektorski plasman'!C69,"")</f>
        <v/>
      </c>
      <c r="D73" s="53" t="str">
        <f>IF(ISNUMBER('[14]Sektorski plasman'!E69)=TRUE,'[14]Sektorski plasman'!E69,"")</f>
        <v/>
      </c>
      <c r="E73" s="54" t="str">
        <f>IF(ISTEXT('[14]Sektorski plasman'!F69)=TRUE,'[14]Sektorski plasman'!F69,"")</f>
        <v/>
      </c>
      <c r="F73" s="55" t="str">
        <f>IF(ISNUMBER('[14]Sektorski plasman'!D69)=TRUE,'[14]Sektorski plasman'!D69,"")</f>
        <v/>
      </c>
      <c r="G73" s="56" t="str">
        <f>IF(ISNUMBER('[14]Sektorski plasman'!G69)=TRUE,'[14]Sektorski plasman'!G69,"")</f>
        <v/>
      </c>
      <c r="H73" s="57" t="str">
        <f>IF(ISNUMBER('[14]Sektorski plasman'!H69)=TRUE,'[14]Sektorski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IF(ISTEXT('[14]Sektorski plasman'!B70)=TRUE,'[14]Sektorski plasman'!B70,"")</f>
        <v/>
      </c>
      <c r="C74" s="52" t="str">
        <f>IF(ISTEXT('[14]Sektorski plasman'!C70)=TRUE,'[14]Sektorski plasman'!C70,"")</f>
        <v/>
      </c>
      <c r="D74" s="53" t="str">
        <f>IF(ISNUMBER('[14]Sektorski plasman'!E70)=TRUE,'[14]Sektorski plasman'!E70,"")</f>
        <v/>
      </c>
      <c r="E74" s="54" t="str">
        <f>IF(ISTEXT('[14]Sektorski plasman'!F70)=TRUE,'[14]Sektorski plasman'!F70,"")</f>
        <v/>
      </c>
      <c r="F74" s="55" t="str">
        <f>IF(ISNUMBER('[14]Sektorski plasman'!D70)=TRUE,'[14]Sektorski plasman'!D70,"")</f>
        <v/>
      </c>
      <c r="G74" s="56" t="str">
        <f>IF(ISNUMBER('[14]Sektorski plasman'!G70)=TRUE,'[14]Sektorski plasman'!G70,"")</f>
        <v/>
      </c>
      <c r="H74" s="57" t="str">
        <f>IF(ISNUMBER('[14]Sektorski plasman'!H70)=TRUE,'[14]Sektorski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IF(ISTEXT('[14]Sektorski plasman'!B71)=TRUE,'[14]Sektorski plasman'!B71,"")</f>
        <v/>
      </c>
      <c r="C75" s="52" t="str">
        <f>IF(ISTEXT('[14]Sektorski plasman'!C71)=TRUE,'[14]Sektorski plasman'!C71,"")</f>
        <v/>
      </c>
      <c r="D75" s="53" t="str">
        <f>IF(ISNUMBER('[14]Sektorski plasman'!E71)=TRUE,'[14]Sektorski plasman'!E71,"")</f>
        <v/>
      </c>
      <c r="E75" s="54" t="str">
        <f>IF(ISTEXT('[14]Sektorski plasman'!F71)=TRUE,'[14]Sektorski plasman'!F71,"")</f>
        <v/>
      </c>
      <c r="F75" s="55" t="str">
        <f>IF(ISNUMBER('[14]Sektorski plasman'!D71)=TRUE,'[14]Sektorski plasman'!D71,"")</f>
        <v/>
      </c>
      <c r="G75" s="56" t="str">
        <f>IF(ISNUMBER('[14]Sektorski plasman'!G71)=TRUE,'[14]Sektorski plasman'!G71,"")</f>
        <v/>
      </c>
      <c r="H75" s="57" t="str">
        <f>IF(ISNUMBER('[14]Sektorski plasman'!H71)=TRUE,'[14]Sektorski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IF(ISTEXT('[14]Sektorski plasman'!B72)=TRUE,'[14]Sektorski plasman'!B72,"")</f>
        <v/>
      </c>
      <c r="C76" s="52" t="str">
        <f>IF(ISTEXT('[14]Sektorski plasman'!C72)=TRUE,'[14]Sektorski plasman'!C72,"")</f>
        <v/>
      </c>
      <c r="D76" s="53" t="str">
        <f>IF(ISNUMBER('[14]Sektorski plasman'!E72)=TRUE,'[14]Sektorski plasman'!E72,"")</f>
        <v/>
      </c>
      <c r="E76" s="54" t="str">
        <f>IF(ISTEXT('[14]Sektorski plasman'!F72)=TRUE,'[14]Sektorski plasman'!F72,"")</f>
        <v/>
      </c>
      <c r="F76" s="55" t="str">
        <f>IF(ISNUMBER('[14]Sektorski plasman'!D72)=TRUE,'[14]Sektorski plasman'!D72,"")</f>
        <v/>
      </c>
      <c r="G76" s="56" t="str">
        <f>IF(ISNUMBER('[14]Sektorski plasman'!G72)=TRUE,'[14]Sektorski plasman'!G72,"")</f>
        <v/>
      </c>
      <c r="H76" s="57" t="str">
        <f>IF(ISNUMBER('[14]Sektorski plasman'!H72)=TRUE,'[14]Sektorski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IF(ISTEXT('[14]Sektorski plasman'!B73)=TRUE,'[14]Sektorski plasman'!B73,"")</f>
        <v/>
      </c>
      <c r="C77" s="52" t="str">
        <f>IF(ISTEXT('[14]Sektorski plasman'!C73)=TRUE,'[14]Sektorski plasman'!C73,"")</f>
        <v/>
      </c>
      <c r="D77" s="53" t="str">
        <f>IF(ISNUMBER('[14]Sektorski plasman'!E73)=TRUE,'[14]Sektorski plasman'!E73,"")</f>
        <v/>
      </c>
      <c r="E77" s="54" t="str">
        <f>IF(ISTEXT('[14]Sektorski plasman'!F73)=TRUE,'[14]Sektorski plasman'!F73,"")</f>
        <v/>
      </c>
      <c r="F77" s="55" t="str">
        <f>IF(ISNUMBER('[14]Sektorski plasman'!D73)=TRUE,'[14]Sektorski plasman'!D73,"")</f>
        <v/>
      </c>
      <c r="G77" s="56" t="str">
        <f>IF(ISNUMBER('[14]Sektorski plasman'!G73)=TRUE,'[14]Sektorski plasman'!G73,"")</f>
        <v/>
      </c>
      <c r="H77" s="57" t="str">
        <f>IF(ISNUMBER('[14]Sektorski plasman'!H73)=TRUE,'[14]Sektorski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IF(ISTEXT('[14]Sektorski plasman'!B74)=TRUE,'[14]Sektorski plasman'!B74,"")</f>
        <v/>
      </c>
      <c r="C78" s="52" t="str">
        <f>IF(ISTEXT('[14]Sektorski plasman'!C74)=TRUE,'[14]Sektorski plasman'!C74,"")</f>
        <v/>
      </c>
      <c r="D78" s="53" t="str">
        <f>IF(ISNUMBER('[14]Sektorski plasman'!E74)=TRUE,'[14]Sektorski plasman'!E74,"")</f>
        <v/>
      </c>
      <c r="E78" s="54" t="str">
        <f>IF(ISTEXT('[14]Sektorski plasman'!F74)=TRUE,'[14]Sektorski plasman'!F74,"")</f>
        <v/>
      </c>
      <c r="F78" s="55" t="str">
        <f>IF(ISNUMBER('[14]Sektorski plasman'!D74)=TRUE,'[14]Sektorski plasman'!D74,"")</f>
        <v/>
      </c>
      <c r="G78" s="56" t="str">
        <f>IF(ISNUMBER('[14]Sektorski plasman'!G74)=TRUE,'[14]Sektorski plasman'!G74,"")</f>
        <v/>
      </c>
      <c r="H78" s="57" t="str">
        <f>IF(ISNUMBER('[14]Sektorski plasman'!H74)=TRUE,'[14]Sektorski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IF(ISTEXT('[14]Sektorski plasman'!B75)=TRUE,'[14]Sektorski plasman'!B75,"")</f>
        <v/>
      </c>
      <c r="C79" s="52" t="str">
        <f>IF(ISTEXT('[14]Sektorski plasman'!C75)=TRUE,'[14]Sektorski plasman'!C75,"")</f>
        <v/>
      </c>
      <c r="D79" s="53" t="str">
        <f>IF(ISNUMBER('[14]Sektorski plasman'!E75)=TRUE,'[14]Sektorski plasman'!E75,"")</f>
        <v/>
      </c>
      <c r="E79" s="54" t="str">
        <f>IF(ISTEXT('[14]Sektorski plasman'!F75)=TRUE,'[14]Sektorski plasman'!F75,"")</f>
        <v/>
      </c>
      <c r="F79" s="55" t="str">
        <f>IF(ISNUMBER('[14]Sektorski plasman'!D75)=TRUE,'[14]Sektorski plasman'!D75,"")</f>
        <v/>
      </c>
      <c r="G79" s="56" t="str">
        <f>IF(ISNUMBER('[14]Sektorski plasman'!G75)=TRUE,'[14]Sektorski plasman'!G75,"")</f>
        <v/>
      </c>
      <c r="H79" s="57" t="str">
        <f>IF(ISNUMBER('[14]Sektorski plasman'!H75)=TRUE,'[14]Sektorski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IF(ISTEXT('[14]Sektorski plasman'!B76)=TRUE,'[14]Sektorski plasman'!B76,"")</f>
        <v/>
      </c>
      <c r="C80" s="52" t="str">
        <f>IF(ISTEXT('[14]Sektorski plasman'!C76)=TRUE,'[14]Sektorski plasman'!C76,"")</f>
        <v/>
      </c>
      <c r="D80" s="53" t="str">
        <f>IF(ISNUMBER('[14]Sektorski plasman'!E76)=TRUE,'[14]Sektorski plasman'!E76,"")</f>
        <v/>
      </c>
      <c r="E80" s="54" t="str">
        <f>IF(ISTEXT('[14]Sektorski plasman'!F76)=TRUE,'[14]Sektorski plasman'!F76,"")</f>
        <v/>
      </c>
      <c r="F80" s="55" t="str">
        <f>IF(ISNUMBER('[14]Sektorski plasman'!D76)=TRUE,'[14]Sektorski plasman'!D76,"")</f>
        <v/>
      </c>
      <c r="G80" s="56" t="str">
        <f>IF(ISNUMBER('[14]Sektorski plasman'!G76)=TRUE,'[14]Sektorski plasman'!G76,"")</f>
        <v/>
      </c>
      <c r="H80" s="57" t="str">
        <f>IF(ISNUMBER('[14]Sektorski plasman'!H76)=TRUE,'[14]Sektorski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IF(ISTEXT('[14]Sektorski plasman'!B77)=TRUE,'[14]Sektorski plasman'!B77,"")</f>
        <v/>
      </c>
      <c r="C81" s="52" t="str">
        <f>IF(ISTEXT('[14]Sektorski plasman'!C77)=TRUE,'[14]Sektorski plasman'!C77,"")</f>
        <v/>
      </c>
      <c r="D81" s="53" t="str">
        <f>IF(ISNUMBER('[14]Sektorski plasman'!E77)=TRUE,'[14]Sektorski plasman'!E77,"")</f>
        <v/>
      </c>
      <c r="E81" s="54" t="str">
        <f>IF(ISTEXT('[14]Sektorski plasman'!F77)=TRUE,'[14]Sektorski plasman'!F77,"")</f>
        <v/>
      </c>
      <c r="F81" s="55" t="str">
        <f>IF(ISNUMBER('[14]Sektorski plasman'!D77)=TRUE,'[14]Sektorski plasman'!D77,"")</f>
        <v/>
      </c>
      <c r="G81" s="56" t="str">
        <f>IF(ISNUMBER('[14]Sektorski plasman'!G77)=TRUE,'[14]Sektorski plasman'!G77,"")</f>
        <v/>
      </c>
      <c r="H81" s="57" t="str">
        <f>IF(ISNUMBER('[14]Sektorski plasman'!H77)=TRUE,'[14]Sektorski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IF(ISTEXT('[14]Sektorski plasman'!B78)=TRUE,'[14]Sektorski plasman'!B78,"")</f>
        <v/>
      </c>
      <c r="C82" s="52" t="str">
        <f>IF(ISTEXT('[14]Sektorski plasman'!C78)=TRUE,'[14]Sektorski plasman'!C78,"")</f>
        <v/>
      </c>
      <c r="D82" s="53" t="str">
        <f>IF(ISNUMBER('[14]Sektorski plasman'!E78)=TRUE,'[14]Sektorski plasman'!E78,"")</f>
        <v/>
      </c>
      <c r="E82" s="54" t="str">
        <f>IF(ISTEXT('[14]Sektorski plasman'!F78)=TRUE,'[14]Sektorski plasman'!F78,"")</f>
        <v/>
      </c>
      <c r="F82" s="55" t="str">
        <f>IF(ISNUMBER('[14]Sektorski plasman'!D78)=TRUE,'[14]Sektorski plasman'!D78,"")</f>
        <v/>
      </c>
      <c r="G82" s="56" t="str">
        <f>IF(ISNUMBER('[14]Sektorski plasman'!G78)=TRUE,'[14]Sektorski plasman'!G78,"")</f>
        <v/>
      </c>
      <c r="H82" s="57" t="str">
        <f>IF(ISNUMBER('[14]Sektorski plasman'!H78)=TRUE,'[14]Sektorski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IF(ISTEXT('[14]Sektorski plasman'!B79)=TRUE,'[14]Sektorski plasman'!B79,"")</f>
        <v/>
      </c>
      <c r="C83" s="52" t="str">
        <f>IF(ISTEXT('[14]Sektorski plasman'!C79)=TRUE,'[14]Sektorski plasman'!C79,"")</f>
        <v/>
      </c>
      <c r="D83" s="53" t="str">
        <f>IF(ISNUMBER('[14]Sektorski plasman'!E79)=TRUE,'[14]Sektorski plasman'!E79,"")</f>
        <v/>
      </c>
      <c r="E83" s="54" t="str">
        <f>IF(ISTEXT('[14]Sektorski plasman'!F79)=TRUE,'[14]Sektorski plasman'!F79,"")</f>
        <v/>
      </c>
      <c r="F83" s="55" t="str">
        <f>IF(ISNUMBER('[14]Sektorski plasman'!D79)=TRUE,'[14]Sektorski plasman'!D79,"")</f>
        <v/>
      </c>
      <c r="G83" s="56" t="str">
        <f>IF(ISNUMBER('[14]Sektorski plasman'!G79)=TRUE,'[14]Sektorski plasman'!G79,"")</f>
        <v/>
      </c>
      <c r="H83" s="57" t="str">
        <f>IF(ISNUMBER('[14]Sektorski plasman'!H79)=TRUE,'[14]Sektorski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IF(ISTEXT('[14]Sektorski plasman'!B80)=TRUE,'[14]Sektorski plasman'!B80,"")</f>
        <v/>
      </c>
      <c r="C84" s="52" t="str">
        <f>IF(ISTEXT('[14]Sektorski plasman'!C80)=TRUE,'[14]Sektorski plasman'!C80,"")</f>
        <v/>
      </c>
      <c r="D84" s="53" t="str">
        <f>IF(ISNUMBER('[14]Sektorski plasman'!E80)=TRUE,'[14]Sektorski plasman'!E80,"")</f>
        <v/>
      </c>
      <c r="E84" s="54" t="str">
        <f>IF(ISTEXT('[14]Sektorski plasman'!F80)=TRUE,'[14]Sektorski plasman'!F80,"")</f>
        <v/>
      </c>
      <c r="F84" s="55" t="str">
        <f>IF(ISNUMBER('[14]Sektorski plasman'!D80)=TRUE,'[14]Sektorski plasman'!D80,"")</f>
        <v/>
      </c>
      <c r="G84" s="56" t="str">
        <f>IF(ISNUMBER('[14]Sektorski plasman'!G80)=TRUE,'[14]Sektorski plasman'!G80,"")</f>
        <v/>
      </c>
      <c r="H84" s="57" t="str">
        <f>IF(ISNUMBER('[14]Sektorski plasman'!H80)=TRUE,'[14]Sektorski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IF(ISTEXT('[14]Sektorski plasman'!B81)=TRUE,'[14]Sektorski plasman'!B81,"")</f>
        <v/>
      </c>
      <c r="C85" s="52" t="str">
        <f>IF(ISTEXT('[14]Sektorski plasman'!C81)=TRUE,'[14]Sektorski plasman'!C81,"")</f>
        <v/>
      </c>
      <c r="D85" s="53" t="str">
        <f>IF(ISNUMBER('[14]Sektorski plasman'!E81)=TRUE,'[14]Sektorski plasman'!E81,"")</f>
        <v/>
      </c>
      <c r="E85" s="54" t="str">
        <f>IF(ISTEXT('[14]Sektorski plasman'!F81)=TRUE,'[14]Sektorski plasman'!F81,"")</f>
        <v/>
      </c>
      <c r="F85" s="55" t="str">
        <f>IF(ISNUMBER('[14]Sektorski plasman'!D81)=TRUE,'[14]Sektorski plasman'!D81,"")</f>
        <v/>
      </c>
      <c r="G85" s="56" t="str">
        <f>IF(ISNUMBER('[14]Sektorski plasman'!G81)=TRUE,'[14]Sektorski plasman'!G81,"")</f>
        <v/>
      </c>
      <c r="H85" s="57" t="str">
        <f>IF(ISNUMBER('[14]Sektorski plasman'!H81)=TRUE,'[14]Sektorski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IF(ISTEXT('[14]Sektorski plasman'!B82)=TRUE,'[14]Sektorski plasman'!B82,"")</f>
        <v/>
      </c>
      <c r="C86" s="52" t="str">
        <f>IF(ISTEXT('[14]Sektorski plasman'!C82)=TRUE,'[14]Sektorski plasman'!C82,"")</f>
        <v/>
      </c>
      <c r="D86" s="53" t="str">
        <f>IF(ISNUMBER('[14]Sektorski plasman'!E82)=TRUE,'[14]Sektorski plasman'!E82,"")</f>
        <v/>
      </c>
      <c r="E86" s="54" t="str">
        <f>IF(ISTEXT('[14]Sektorski plasman'!F82)=TRUE,'[14]Sektorski plasman'!F82,"")</f>
        <v/>
      </c>
      <c r="F86" s="55" t="str">
        <f>IF(ISNUMBER('[14]Sektorski plasman'!D82)=TRUE,'[14]Sektorski plasman'!D82,"")</f>
        <v/>
      </c>
      <c r="G86" s="56" t="str">
        <f>IF(ISNUMBER('[14]Sektorski plasman'!G82)=TRUE,'[14]Sektorski plasman'!G82,"")</f>
        <v/>
      </c>
      <c r="H86" s="57" t="str">
        <f>IF(ISNUMBER('[14]Sektorski plasman'!H82)=TRUE,'[14]Sektorski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IF(ISTEXT('[14]Sektorski plasman'!B83)=TRUE,'[14]Sektorski plasman'!B83,"")</f>
        <v/>
      </c>
      <c r="C87" s="52" t="str">
        <f>IF(ISTEXT('[14]Sektorski plasman'!C83)=TRUE,'[14]Sektorski plasman'!C83,"")</f>
        <v/>
      </c>
      <c r="D87" s="53" t="str">
        <f>IF(ISNUMBER('[14]Sektorski plasman'!E83)=TRUE,'[14]Sektorski plasman'!E83,"")</f>
        <v/>
      </c>
      <c r="E87" s="54" t="str">
        <f>IF(ISTEXT('[14]Sektorski plasman'!F83)=TRUE,'[14]Sektorski plasman'!F83,"")</f>
        <v/>
      </c>
      <c r="F87" s="55" t="str">
        <f>IF(ISNUMBER('[14]Sektorski plasman'!D83)=TRUE,'[14]Sektorski plasman'!D83,"")</f>
        <v/>
      </c>
      <c r="G87" s="56" t="str">
        <f>IF(ISNUMBER('[14]Sektorski plasman'!G83)=TRUE,'[14]Sektorski plasman'!G83,"")</f>
        <v/>
      </c>
      <c r="H87" s="57" t="str">
        <f>IF(ISNUMBER('[14]Sektorski plasman'!H83)=TRUE,'[14]Sektorski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IF(ISTEXT('[14]Sektorski plasman'!B84)=TRUE,'[14]Sektorski plasman'!B84,"")</f>
        <v/>
      </c>
      <c r="C88" s="52" t="str">
        <f>IF(ISTEXT('[14]Sektorski plasman'!C84)=TRUE,'[14]Sektorski plasman'!C84,"")</f>
        <v/>
      </c>
      <c r="D88" s="53" t="str">
        <f>IF(ISNUMBER('[14]Sektorski plasman'!E84)=TRUE,'[14]Sektorski plasman'!E84,"")</f>
        <v/>
      </c>
      <c r="E88" s="54" t="str">
        <f>IF(ISTEXT('[14]Sektorski plasman'!F84)=TRUE,'[14]Sektorski plasman'!F84,"")</f>
        <v/>
      </c>
      <c r="F88" s="55" t="str">
        <f>IF(ISNUMBER('[14]Sektorski plasman'!D84)=TRUE,'[14]Sektorski plasman'!D84,"")</f>
        <v/>
      </c>
      <c r="G88" s="56" t="str">
        <f>IF(ISNUMBER('[14]Sektorski plasman'!G84)=TRUE,'[14]Sektorski plasman'!G84,"")</f>
        <v/>
      </c>
      <c r="H88" s="57" t="str">
        <f>IF(ISNUMBER('[14]Sektorski plasman'!H84)=TRUE,'[14]Sektorski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IF(ISTEXT('[14]Sektorski plasman'!B85)=TRUE,'[14]Sektorski plasman'!B85,"")</f>
        <v/>
      </c>
      <c r="C89" s="52" t="str">
        <f>IF(ISTEXT('[14]Sektorski plasman'!C85)=TRUE,'[14]Sektorski plasman'!C85,"")</f>
        <v/>
      </c>
      <c r="D89" s="53" t="str">
        <f>IF(ISNUMBER('[14]Sektorski plasman'!E85)=TRUE,'[14]Sektorski plasman'!E85,"")</f>
        <v/>
      </c>
      <c r="E89" s="54" t="str">
        <f>IF(ISTEXT('[14]Sektorski plasman'!F85)=TRUE,'[14]Sektorski plasman'!F85,"")</f>
        <v/>
      </c>
      <c r="F89" s="55" t="str">
        <f>IF(ISNUMBER('[14]Sektorski plasman'!D85)=TRUE,'[14]Sektorski plasman'!D85,"")</f>
        <v/>
      </c>
      <c r="G89" s="56" t="str">
        <f>IF(ISNUMBER('[14]Sektorski plasman'!G85)=TRUE,'[14]Sektorski plasman'!G85,"")</f>
        <v/>
      </c>
      <c r="H89" s="57" t="str">
        <f>IF(ISNUMBER('[14]Sektorski plasman'!H85)=TRUE,'[14]Sektorski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IF(ISTEXT('[14]Sektorski plasman'!B86)=TRUE,'[14]Sektorski plasman'!B86,"")</f>
        <v/>
      </c>
      <c r="C90" s="52" t="str">
        <f>IF(ISTEXT('[14]Sektorski plasman'!C86)=TRUE,'[14]Sektorski plasman'!C86,"")</f>
        <v/>
      </c>
      <c r="D90" s="53" t="str">
        <f>IF(ISNUMBER('[14]Sektorski plasman'!E86)=TRUE,'[14]Sektorski plasman'!E86,"")</f>
        <v/>
      </c>
      <c r="E90" s="54" t="str">
        <f>IF(ISTEXT('[14]Sektorski plasman'!F86)=TRUE,'[14]Sektorski plasman'!F86,"")</f>
        <v/>
      </c>
      <c r="F90" s="55" t="str">
        <f>IF(ISNUMBER('[14]Sektorski plasman'!D86)=TRUE,'[14]Sektorski plasman'!D86,"")</f>
        <v/>
      </c>
      <c r="G90" s="56" t="str">
        <f>IF(ISNUMBER('[14]Sektorski plasman'!G86)=TRUE,'[14]Sektorski plasman'!G86,"")</f>
        <v/>
      </c>
      <c r="H90" s="57" t="str">
        <f>IF(ISNUMBER('[14]Sektorski plasman'!H86)=TRUE,'[14]Sektorski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IF(ISTEXT('[14]Sektorski plasman'!B87)=TRUE,'[14]Sektorski plasman'!B87,"")</f>
        <v/>
      </c>
      <c r="C91" s="52" t="str">
        <f>IF(ISTEXT('[14]Sektorski plasman'!C87)=TRUE,'[14]Sektorski plasman'!C87,"")</f>
        <v/>
      </c>
      <c r="D91" s="53" t="str">
        <f>IF(ISNUMBER('[14]Sektorski plasman'!E87)=TRUE,'[14]Sektorski plasman'!E87,"")</f>
        <v/>
      </c>
      <c r="E91" s="54" t="str">
        <f>IF(ISTEXT('[14]Sektorski plasman'!F87)=TRUE,'[14]Sektorski plasman'!F87,"")</f>
        <v/>
      </c>
      <c r="F91" s="55" t="str">
        <f>IF(ISNUMBER('[14]Sektorski plasman'!D87)=TRUE,'[14]Sektorski plasman'!D87,"")</f>
        <v/>
      </c>
      <c r="G91" s="56" t="str">
        <f>IF(ISNUMBER('[14]Sektorski plasman'!G87)=TRUE,'[14]Sektorski plasman'!G87,"")</f>
        <v/>
      </c>
      <c r="H91" s="57" t="str">
        <f>IF(ISNUMBER('[14]Sektorski plasman'!H87)=TRUE,'[14]Sektorski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IF(ISTEXT('[14]Sektorski plasman'!B88)=TRUE,'[14]Sektorski plasman'!B88,"")</f>
        <v/>
      </c>
      <c r="C92" s="52" t="str">
        <f>IF(ISTEXT('[14]Sektorski plasman'!C88)=TRUE,'[14]Sektorski plasman'!C88,"")</f>
        <v/>
      </c>
      <c r="D92" s="53" t="str">
        <f>IF(ISNUMBER('[14]Sektorski plasman'!E88)=TRUE,'[14]Sektorski plasman'!E88,"")</f>
        <v/>
      </c>
      <c r="E92" s="54" t="str">
        <f>IF(ISTEXT('[14]Sektorski plasman'!F88)=TRUE,'[14]Sektorski plasman'!F88,"")</f>
        <v/>
      </c>
      <c r="F92" s="55" t="str">
        <f>IF(ISNUMBER('[14]Sektorski plasman'!D88)=TRUE,'[14]Sektorski plasman'!D88,"")</f>
        <v/>
      </c>
      <c r="G92" s="56" t="str">
        <f>IF(ISNUMBER('[14]Sektorski plasman'!G88)=TRUE,'[14]Sektorski plasman'!G88,"")</f>
        <v/>
      </c>
      <c r="H92" s="57" t="str">
        <f>IF(ISNUMBER('[14]Sektorski plasman'!H88)=TRUE,'[14]Sektorski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IF(ISTEXT('[14]Sektorski plasman'!B89)=TRUE,'[14]Sektorski plasman'!B89,"")</f>
        <v/>
      </c>
      <c r="C93" s="52" t="str">
        <f>IF(ISTEXT('[14]Sektorski plasman'!C89)=TRUE,'[14]Sektorski plasman'!C89,"")</f>
        <v/>
      </c>
      <c r="D93" s="53" t="str">
        <f>IF(ISNUMBER('[14]Sektorski plasman'!E89)=TRUE,'[14]Sektorski plasman'!E89,"")</f>
        <v/>
      </c>
      <c r="E93" s="54" t="str">
        <f>IF(ISTEXT('[14]Sektorski plasman'!F89)=TRUE,'[14]Sektorski plasman'!F89,"")</f>
        <v/>
      </c>
      <c r="F93" s="55" t="str">
        <f>IF(ISNUMBER('[14]Sektorski plasman'!D89)=TRUE,'[14]Sektorski plasman'!D89,"")</f>
        <v/>
      </c>
      <c r="G93" s="56" t="str">
        <f>IF(ISNUMBER('[14]Sektorski plasman'!G89)=TRUE,'[14]Sektorski plasman'!G89,"")</f>
        <v/>
      </c>
      <c r="H93" s="57" t="str">
        <f>IF(ISNUMBER('[14]Sektorski plasman'!H89)=TRUE,'[14]Sektorski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IF(ISTEXT('[14]Sektorski plasman'!B90)=TRUE,'[14]Sektorski plasman'!B90,"")</f>
        <v/>
      </c>
      <c r="C94" s="52" t="str">
        <f>IF(ISTEXT('[14]Sektorski plasman'!C90)=TRUE,'[14]Sektorski plasman'!C90,"")</f>
        <v/>
      </c>
      <c r="D94" s="53" t="str">
        <f>IF(ISNUMBER('[14]Sektorski plasman'!E90)=TRUE,'[14]Sektorski plasman'!E90,"")</f>
        <v/>
      </c>
      <c r="E94" s="54" t="str">
        <f>IF(ISTEXT('[14]Sektorski plasman'!F90)=TRUE,'[14]Sektorski plasman'!F90,"")</f>
        <v/>
      </c>
      <c r="F94" s="55" t="str">
        <f>IF(ISNUMBER('[14]Sektorski plasman'!D90)=TRUE,'[14]Sektorski plasman'!D90,"")</f>
        <v/>
      </c>
      <c r="G94" s="56" t="str">
        <f>IF(ISNUMBER('[14]Sektorski plasman'!G90)=TRUE,'[14]Sektorski plasman'!G90,"")</f>
        <v/>
      </c>
      <c r="H94" s="57" t="str">
        <f>IF(ISNUMBER('[14]Sektorski plasman'!H90)=TRUE,'[14]Sektorski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IF(ISTEXT('[14]Sektorski plasman'!B91)=TRUE,'[14]Sektorski plasman'!B91,"")</f>
        <v/>
      </c>
      <c r="C95" s="52" t="str">
        <f>IF(ISTEXT('[14]Sektorski plasman'!C91)=TRUE,'[14]Sektorski plasman'!C91,"")</f>
        <v/>
      </c>
      <c r="D95" s="53" t="str">
        <f>IF(ISNUMBER('[14]Sektorski plasman'!E91)=TRUE,'[14]Sektorski plasman'!E91,"")</f>
        <v/>
      </c>
      <c r="E95" s="54" t="str">
        <f>IF(ISTEXT('[14]Sektorski plasman'!F91)=TRUE,'[14]Sektorski plasman'!F91,"")</f>
        <v/>
      </c>
      <c r="F95" s="55" t="str">
        <f>IF(ISNUMBER('[14]Sektorski plasman'!D91)=TRUE,'[14]Sektorski plasman'!D91,"")</f>
        <v/>
      </c>
      <c r="G95" s="56" t="str">
        <f>IF(ISNUMBER('[14]Sektorski plasman'!G91)=TRUE,'[14]Sektorski plasman'!G91,"")</f>
        <v/>
      </c>
      <c r="H95" s="57" t="str">
        <f>IF(ISNUMBER('[14]Sektorski plasman'!H91)=TRUE,'[14]Sektorski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IF(ISTEXT('[14]Sektorski plasman'!B92)=TRUE,'[14]Sektorski plasman'!B92,"")</f>
        <v/>
      </c>
      <c r="C96" s="52" t="str">
        <f>IF(ISTEXT('[14]Sektorski plasman'!C92)=TRUE,'[14]Sektorski plasman'!C92,"")</f>
        <v/>
      </c>
      <c r="D96" s="53" t="str">
        <f>IF(ISNUMBER('[14]Sektorski plasman'!E92)=TRUE,'[14]Sektorski plasman'!E92,"")</f>
        <v/>
      </c>
      <c r="E96" s="54" t="str">
        <f>IF(ISTEXT('[14]Sektorski plasman'!F92)=TRUE,'[14]Sektorski plasman'!F92,"")</f>
        <v/>
      </c>
      <c r="F96" s="55" t="str">
        <f>IF(ISNUMBER('[14]Sektorski plasman'!D92)=TRUE,'[14]Sektorski plasman'!D92,"")</f>
        <v/>
      </c>
      <c r="G96" s="56" t="str">
        <f>IF(ISNUMBER('[14]Sektorski plasman'!G92)=TRUE,'[14]Sektorski plasman'!G92,"")</f>
        <v/>
      </c>
      <c r="H96" s="57" t="str">
        <f>IF(ISNUMBER('[14]Sektorski plasman'!H92)=TRUE,'[14]Sektorski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IF(ISTEXT('[14]Sektorski plasman'!B93)=TRUE,'[14]Sektorski plasman'!B93,"")</f>
        <v/>
      </c>
      <c r="C97" s="52" t="str">
        <f>IF(ISTEXT('[14]Sektorski plasman'!C93)=TRUE,'[14]Sektorski plasman'!C93,"")</f>
        <v/>
      </c>
      <c r="D97" s="53" t="str">
        <f>IF(ISNUMBER('[14]Sektorski plasman'!E93)=TRUE,'[14]Sektorski plasman'!E93,"")</f>
        <v/>
      </c>
      <c r="E97" s="54" t="str">
        <f>IF(ISTEXT('[14]Sektorski plasman'!F93)=TRUE,'[14]Sektorski plasman'!F93,"")</f>
        <v/>
      </c>
      <c r="F97" s="55" t="str">
        <f>IF(ISNUMBER('[14]Sektorski plasman'!D93)=TRUE,'[14]Sektorski plasman'!D93,"")</f>
        <v/>
      </c>
      <c r="G97" s="56" t="str">
        <f>IF(ISNUMBER('[14]Sektorski plasman'!G93)=TRUE,'[14]Sektorski plasman'!G93,"")</f>
        <v/>
      </c>
      <c r="H97" s="57" t="str">
        <f>IF(ISNUMBER('[14]Sektorski plasman'!H93)=TRUE,'[14]Sektorski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IF(ISTEXT('[14]Sektorski plasman'!B94)=TRUE,'[14]Sektorski plasman'!B94,"")</f>
        <v/>
      </c>
      <c r="C98" s="52" t="str">
        <f>IF(ISTEXT('[14]Sektorski plasman'!C94)=TRUE,'[14]Sektorski plasman'!C94,"")</f>
        <v/>
      </c>
      <c r="D98" s="53" t="str">
        <f>IF(ISNUMBER('[14]Sektorski plasman'!E94)=TRUE,'[14]Sektorski plasman'!E94,"")</f>
        <v/>
      </c>
      <c r="E98" s="54" t="str">
        <f>IF(ISTEXT('[14]Sektorski plasman'!F94)=TRUE,'[14]Sektorski plasman'!F94,"")</f>
        <v/>
      </c>
      <c r="F98" s="55" t="str">
        <f>IF(ISNUMBER('[14]Sektorski plasman'!D94)=TRUE,'[14]Sektorski plasman'!D94,"")</f>
        <v/>
      </c>
      <c r="G98" s="56" t="str">
        <f>IF(ISNUMBER('[14]Sektorski plasman'!G94)=TRUE,'[14]Sektorski plasman'!G94,"")</f>
        <v/>
      </c>
      <c r="H98" s="57" t="str">
        <f>IF(ISNUMBER('[14]Sektorski plasman'!H94)=TRUE,'[14]Sektorski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IF(ISTEXT('[14]Sektorski plasman'!B95)=TRUE,'[14]Sektorski plasman'!B95,"")</f>
        <v/>
      </c>
      <c r="C99" s="52" t="str">
        <f>IF(ISTEXT('[14]Sektorski plasman'!C95)=TRUE,'[14]Sektorski plasman'!C95,"")</f>
        <v/>
      </c>
      <c r="D99" s="53" t="str">
        <f>IF(ISNUMBER('[14]Sektorski plasman'!E95)=TRUE,'[14]Sektorski plasman'!E95,"")</f>
        <v/>
      </c>
      <c r="E99" s="54" t="str">
        <f>IF(ISTEXT('[14]Sektorski plasman'!F95)=TRUE,'[14]Sektorski plasman'!F95,"")</f>
        <v/>
      </c>
      <c r="F99" s="55" t="str">
        <f>IF(ISNUMBER('[14]Sektorski plasman'!D95)=TRUE,'[14]Sektorski plasman'!D95,"")</f>
        <v/>
      </c>
      <c r="G99" s="56" t="str">
        <f>IF(ISNUMBER('[14]Sektorski plasman'!G95)=TRUE,'[14]Sektorski plasman'!G95,"")</f>
        <v/>
      </c>
      <c r="H99" s="57" t="str">
        <f>IF(ISNUMBER('[14]Sektorski plasman'!H95)=TRUE,'[14]Sektorski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IF(ISTEXT('[14]Sektorski plasman'!B96)=TRUE,'[14]Sektorski plasman'!B96,"")</f>
        <v/>
      </c>
      <c r="C100" s="52" t="str">
        <f>IF(ISTEXT('[14]Sektorski plasman'!C96)=TRUE,'[14]Sektorski plasman'!C96,"")</f>
        <v/>
      </c>
      <c r="D100" s="53" t="str">
        <f>IF(ISNUMBER('[14]Sektorski plasman'!E96)=TRUE,'[14]Sektorski plasman'!E96,"")</f>
        <v/>
      </c>
      <c r="E100" s="54" t="str">
        <f>IF(ISTEXT('[14]Sektorski plasman'!F96)=TRUE,'[14]Sektorski plasman'!F96,"")</f>
        <v/>
      </c>
      <c r="F100" s="55" t="str">
        <f>IF(ISNUMBER('[14]Sektorski plasman'!D96)=TRUE,'[14]Sektorski plasman'!D96,"")</f>
        <v/>
      </c>
      <c r="G100" s="56" t="str">
        <f>IF(ISNUMBER('[14]Sektorski plasman'!G96)=TRUE,'[14]Sektorski plasman'!G96,"")</f>
        <v/>
      </c>
      <c r="H100" s="57" t="str">
        <f>IF(ISNUMBER('[14]Sektorski plasman'!H96)=TRUE,'[14]Sektorski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IF(ISTEXT('[14]Sektorski plasman'!B97)=TRUE,'[14]Sektorski plasman'!B97,"")</f>
        <v/>
      </c>
      <c r="C101" s="52" t="str">
        <f>IF(ISTEXT('[14]Sektorski plasman'!C97)=TRUE,'[14]Sektorski plasman'!C97,"")</f>
        <v/>
      </c>
      <c r="D101" s="53" t="str">
        <f>IF(ISNUMBER('[14]Sektorski plasman'!E97)=TRUE,'[14]Sektorski plasman'!E97,"")</f>
        <v/>
      </c>
      <c r="E101" s="54" t="str">
        <f>IF(ISTEXT('[14]Sektorski plasman'!F97)=TRUE,'[14]Sektorski plasman'!F97,"")</f>
        <v/>
      </c>
      <c r="F101" s="55" t="str">
        <f>IF(ISNUMBER('[14]Sektorski plasman'!D97)=TRUE,'[14]Sektorski plasman'!D97,"")</f>
        <v/>
      </c>
      <c r="G101" s="56" t="str">
        <f>IF(ISNUMBER('[14]Sektorski plasman'!G97)=TRUE,'[14]Sektorski plasman'!G97,"")</f>
        <v/>
      </c>
      <c r="H101" s="57" t="str">
        <f>IF(ISNUMBER('[14]Sektorski plasman'!H97)=TRUE,'[14]Sektorski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IF(ISTEXT('[14]Sektorski plasman'!B98)=TRUE,'[14]Sektorski plasman'!B98,"")</f>
        <v/>
      </c>
      <c r="C102" s="52" t="str">
        <f>IF(ISTEXT('[14]Sektorski plasman'!C98)=TRUE,'[14]Sektorski plasman'!C98,"")</f>
        <v/>
      </c>
      <c r="D102" s="53" t="str">
        <f>IF(ISNUMBER('[14]Sektorski plasman'!E98)=TRUE,'[14]Sektorski plasman'!E98,"")</f>
        <v/>
      </c>
      <c r="E102" s="54" t="str">
        <f>IF(ISTEXT('[14]Sektorski plasman'!F98)=TRUE,'[14]Sektorski plasman'!F98,"")</f>
        <v/>
      </c>
      <c r="F102" s="55" t="str">
        <f>IF(ISNUMBER('[14]Sektorski plasman'!D98)=TRUE,'[14]Sektorski plasman'!D98,"")</f>
        <v/>
      </c>
      <c r="G102" s="56" t="str">
        <f>IF(ISNUMBER('[14]Sektorski plasman'!G98)=TRUE,'[14]Sektorski plasman'!G98,"")</f>
        <v/>
      </c>
      <c r="H102" s="57" t="str">
        <f>IF(ISNUMBER('[14]Sektorski plasman'!H98)=TRUE,'[14]Sektorski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IF(ISTEXT('[14]Sektorski plasman'!B99)=TRUE,'[14]Sektorski plasman'!B99,"")</f>
        <v/>
      </c>
      <c r="C103" s="52" t="str">
        <f>IF(ISTEXT('[14]Sektorski plasman'!C99)=TRUE,'[14]Sektorski plasman'!C99,"")</f>
        <v/>
      </c>
      <c r="D103" s="53" t="str">
        <f>IF(ISNUMBER('[14]Sektorski plasman'!E99)=TRUE,'[14]Sektorski plasman'!E99,"")</f>
        <v/>
      </c>
      <c r="E103" s="54" t="str">
        <f>IF(ISTEXT('[14]Sektorski plasman'!F99)=TRUE,'[14]Sektorski plasman'!F99,"")</f>
        <v/>
      </c>
      <c r="F103" s="55" t="str">
        <f>IF(ISNUMBER('[14]Sektorski plasman'!D99)=TRUE,'[14]Sektorski plasman'!D99,"")</f>
        <v/>
      </c>
      <c r="G103" s="56" t="str">
        <f>IF(ISNUMBER('[14]Sektorski plasman'!G99)=TRUE,'[14]Sektorski plasman'!G99,"")</f>
        <v/>
      </c>
      <c r="H103" s="57" t="str">
        <f>IF(ISNUMBER('[14]Sektorski plasman'!H99)=TRUE,'[14]Sektorski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IF(ISTEXT('[14]Sektorski plasman'!B100)=TRUE,'[14]Sektorski plasman'!B100,"")</f>
        <v/>
      </c>
      <c r="C104" s="52" t="str">
        <f>IF(ISTEXT('[14]Sektorski plasman'!C100)=TRUE,'[14]Sektorski plasman'!C100,"")</f>
        <v/>
      </c>
      <c r="D104" s="53" t="str">
        <f>IF(ISNUMBER('[14]Sektorski plasman'!E100)=TRUE,'[14]Sektorski plasman'!E100,"")</f>
        <v/>
      </c>
      <c r="E104" s="54" t="str">
        <f>IF(ISTEXT('[14]Sektorski plasman'!F100)=TRUE,'[14]Sektorski plasman'!F100,"")</f>
        <v/>
      </c>
      <c r="F104" s="55" t="str">
        <f>IF(ISNUMBER('[14]Sektorski plasman'!D100)=TRUE,'[14]Sektorski plasman'!D100,"")</f>
        <v/>
      </c>
      <c r="G104" s="56" t="str">
        <f>IF(ISNUMBER('[14]Sektorski plasman'!G100)=TRUE,'[14]Sektorski plasman'!G100,"")</f>
        <v/>
      </c>
      <c r="H104" s="57" t="str">
        <f>IF(ISNUMBER('[14]Sektorski plasman'!H100)=TRUE,'[14]Sektorski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IF(ISTEXT('[14]Sektorski plasman'!B101)=TRUE,'[14]Sektorski plasman'!B101,"")</f>
        <v/>
      </c>
      <c r="C105" s="52" t="str">
        <f>IF(ISTEXT('[14]Sektorski plasman'!C101)=TRUE,'[14]Sektorski plasman'!C101,"")</f>
        <v/>
      </c>
      <c r="D105" s="53" t="str">
        <f>IF(ISNUMBER('[14]Sektorski plasman'!E101)=TRUE,'[14]Sektorski plasman'!E101,"")</f>
        <v/>
      </c>
      <c r="E105" s="54" t="str">
        <f>IF(ISTEXT('[14]Sektorski plasman'!F101)=TRUE,'[14]Sektorski plasman'!F101,"")</f>
        <v/>
      </c>
      <c r="F105" s="55" t="str">
        <f>IF(ISNUMBER('[14]Sektorski plasman'!D101)=TRUE,'[14]Sektorski plasman'!D101,"")</f>
        <v/>
      </c>
      <c r="G105" s="56" t="str">
        <f>IF(ISNUMBER('[14]Sektorski plasman'!G101)=TRUE,'[14]Sektorski plasman'!G101,"")</f>
        <v/>
      </c>
      <c r="H105" s="57" t="str">
        <f>IF(ISNUMBER('[14]Sektorski plasman'!H101)=TRUE,'[14]Sektorski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IF(ISTEXT('[14]Sektorski plasman'!B102)=TRUE,'[14]Sektorski plasman'!B102,"")</f>
        <v/>
      </c>
      <c r="C106" s="52" t="str">
        <f>IF(ISTEXT('[14]Sektorski plasman'!C102)=TRUE,'[14]Sektorski plasman'!C102,"")</f>
        <v/>
      </c>
      <c r="D106" s="53" t="str">
        <f>IF(ISNUMBER('[14]Sektorski plasman'!E102)=TRUE,'[14]Sektorski plasman'!E102,"")</f>
        <v/>
      </c>
      <c r="E106" s="54" t="str">
        <f>IF(ISTEXT('[14]Sektorski plasman'!F102)=TRUE,'[14]Sektorski plasman'!F102,"")</f>
        <v/>
      </c>
      <c r="F106" s="55" t="str">
        <f>IF(ISNUMBER('[14]Sektorski plasman'!D102)=TRUE,'[14]Sektorski plasman'!D102,"")</f>
        <v/>
      </c>
      <c r="G106" s="56" t="str">
        <f>IF(ISNUMBER('[14]Sektorski plasman'!G102)=TRUE,'[14]Sektorski plasman'!G102,"")</f>
        <v/>
      </c>
      <c r="H106" s="57" t="str">
        <f>IF(ISNUMBER('[14]Sektorski plasman'!H102)=TRUE,'[14]Sektorski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IF(ISTEXT('[14]Sektorski plasman'!B103)=TRUE,'[14]Sektorski plasman'!B103,"")</f>
        <v/>
      </c>
      <c r="C107" s="52" t="str">
        <f>IF(ISTEXT('[14]Sektorski plasman'!C103)=TRUE,'[14]Sektorski plasman'!C103,"")</f>
        <v/>
      </c>
      <c r="D107" s="53" t="str">
        <f>IF(ISNUMBER('[14]Sektorski plasman'!E103)=TRUE,'[14]Sektorski plasman'!E103,"")</f>
        <v/>
      </c>
      <c r="E107" s="54" t="str">
        <f>IF(ISTEXT('[14]Sektorski plasman'!F103)=TRUE,'[14]Sektorski plasman'!F103,"")</f>
        <v/>
      </c>
      <c r="F107" s="55" t="str">
        <f>IF(ISNUMBER('[14]Sektorski plasman'!D103)=TRUE,'[14]Sektorski plasman'!D103,"")</f>
        <v/>
      </c>
      <c r="G107" s="56" t="str">
        <f>IF(ISNUMBER('[14]Sektorski plasman'!G103)=TRUE,'[14]Sektorski plasman'!G103,"")</f>
        <v/>
      </c>
      <c r="H107" s="57" t="str">
        <f>IF(ISNUMBER('[14]Sektorski plasman'!H103)=TRUE,'[14]Sektorski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IF(ISTEXT('[14]Sektorski plasman'!B104)=TRUE,'[14]Sektorski plasman'!B104,"")</f>
        <v/>
      </c>
      <c r="C108" s="52" t="str">
        <f>IF(ISTEXT('[14]Sektorski plasman'!C104)=TRUE,'[14]Sektorski plasman'!C104,"")</f>
        <v/>
      </c>
      <c r="D108" s="53" t="str">
        <f>IF(ISNUMBER('[14]Sektorski plasman'!E104)=TRUE,'[14]Sektorski plasman'!E104,"")</f>
        <v/>
      </c>
      <c r="E108" s="54" t="str">
        <f>IF(ISTEXT('[14]Sektorski plasman'!F104)=TRUE,'[14]Sektorski plasman'!F104,"")</f>
        <v/>
      </c>
      <c r="F108" s="55" t="str">
        <f>IF(ISNUMBER('[14]Sektorski plasman'!D104)=TRUE,'[14]Sektorski plasman'!D104,"")</f>
        <v/>
      </c>
      <c r="G108" s="56" t="str">
        <f>IF(ISNUMBER('[14]Sektorski plasman'!G104)=TRUE,'[14]Sektorski plasman'!G104,"")</f>
        <v/>
      </c>
      <c r="H108" s="57" t="str">
        <f>IF(ISNUMBER('[14]Sektorski plasman'!H104)=TRUE,'[14]Sektorski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IF(ISTEXT('[14]Sektorski plasman'!B105)=TRUE,'[14]Sektorski plasman'!B105,"")</f>
        <v/>
      </c>
      <c r="C109" s="52" t="str">
        <f>IF(ISTEXT('[14]Sektorski plasman'!C105)=TRUE,'[14]Sektorski plasman'!C105,"")</f>
        <v/>
      </c>
      <c r="D109" s="53" t="str">
        <f>IF(ISNUMBER('[14]Sektorski plasman'!E105)=TRUE,'[14]Sektorski plasman'!E105,"")</f>
        <v/>
      </c>
      <c r="E109" s="54" t="str">
        <f>IF(ISTEXT('[14]Sektorski plasman'!F105)=TRUE,'[14]Sektorski plasman'!F105,"")</f>
        <v/>
      </c>
      <c r="F109" s="55" t="str">
        <f>IF(ISNUMBER('[14]Sektorski plasman'!D105)=TRUE,'[14]Sektorski plasman'!D105,"")</f>
        <v/>
      </c>
      <c r="G109" s="56" t="str">
        <f>IF(ISNUMBER('[14]Sektorski plasman'!G105)=TRUE,'[14]Sektorski plasman'!G105,"")</f>
        <v/>
      </c>
      <c r="H109" s="57" t="str">
        <f>IF(ISNUMBER('[14]Sektorski plasman'!H105)=TRUE,'[14]Sektorski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IF(ISTEXT('[14]Sektorski plasman'!B106)=TRUE,'[14]Sektorski plasman'!B106,"")</f>
        <v/>
      </c>
      <c r="C110" s="52" t="str">
        <f>IF(ISTEXT('[14]Sektorski plasman'!C106)=TRUE,'[14]Sektorski plasman'!C106,"")</f>
        <v/>
      </c>
      <c r="D110" s="53" t="str">
        <f>IF(ISNUMBER('[14]Sektorski plasman'!E106)=TRUE,'[14]Sektorski plasman'!E106,"")</f>
        <v/>
      </c>
      <c r="E110" s="54" t="str">
        <f>IF(ISTEXT('[14]Sektorski plasman'!F106)=TRUE,'[14]Sektorski plasman'!F106,"")</f>
        <v/>
      </c>
      <c r="F110" s="55" t="str">
        <f>IF(ISNUMBER('[14]Sektorski plasman'!D106)=TRUE,'[14]Sektorski plasman'!D106,"")</f>
        <v/>
      </c>
      <c r="G110" s="56" t="str">
        <f>IF(ISNUMBER('[14]Sektorski plasman'!G106)=TRUE,'[14]Sektorski plasman'!G106,"")</f>
        <v/>
      </c>
      <c r="H110" s="57" t="str">
        <f>IF(ISNUMBER('[14]Sektorski plasman'!H106)=TRUE,'[14]Sektorski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IF(ISTEXT('[14]Sektorski plasman'!B107)=TRUE,'[14]Sektorski plasman'!B107,"")</f>
        <v/>
      </c>
      <c r="C111" s="52" t="str">
        <f>IF(ISTEXT('[14]Sektorski plasman'!C107)=TRUE,'[14]Sektorski plasman'!C107,"")</f>
        <v/>
      </c>
      <c r="D111" s="53" t="str">
        <f>IF(ISNUMBER('[14]Sektorski plasman'!E107)=TRUE,'[14]Sektorski plasman'!E107,"")</f>
        <v/>
      </c>
      <c r="E111" s="54" t="str">
        <f>IF(ISTEXT('[14]Sektorski plasman'!F107)=TRUE,'[14]Sektorski plasman'!F107,"")</f>
        <v/>
      </c>
      <c r="F111" s="55" t="str">
        <f>IF(ISNUMBER('[14]Sektorski plasman'!D107)=TRUE,'[14]Sektorski plasman'!D107,"")</f>
        <v/>
      </c>
      <c r="G111" s="56" t="str">
        <f>IF(ISNUMBER('[14]Sektorski plasman'!G107)=TRUE,'[14]Sektorski plasman'!G107,"")</f>
        <v/>
      </c>
      <c r="H111" s="57" t="str">
        <f>IF(ISNUMBER('[14]Sektorski plasman'!H107)=TRUE,'[14]Sektorski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IF(ISTEXT('[14]Sektorski plasman'!B108)=TRUE,'[14]Sektorski plasman'!B108,"")</f>
        <v/>
      </c>
      <c r="C112" s="52" t="str">
        <f>IF(ISTEXT('[14]Sektorski plasman'!C108)=TRUE,'[14]Sektorski plasman'!C108,"")</f>
        <v/>
      </c>
      <c r="D112" s="53" t="str">
        <f>IF(ISNUMBER('[14]Sektorski plasman'!E108)=TRUE,'[14]Sektorski plasman'!E108,"")</f>
        <v/>
      </c>
      <c r="E112" s="54" t="str">
        <f>IF(ISTEXT('[14]Sektorski plasman'!F108)=TRUE,'[14]Sektorski plasman'!F108,"")</f>
        <v/>
      </c>
      <c r="F112" s="55" t="str">
        <f>IF(ISNUMBER('[14]Sektorski plasman'!D108)=TRUE,'[14]Sektorski plasman'!D108,"")</f>
        <v/>
      </c>
      <c r="G112" s="56" t="str">
        <f>IF(ISNUMBER('[14]Sektorski plasman'!G108)=TRUE,'[14]Sektorski plasman'!G108,"")</f>
        <v/>
      </c>
      <c r="H112" s="57" t="str">
        <f>IF(ISNUMBER('[14]Sektorski plasman'!H108)=TRUE,'[14]Sektorski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IF(ISTEXT('[14]Sektorski plasman'!B109)=TRUE,'[14]Sektorski plasman'!B109,"")</f>
        <v/>
      </c>
      <c r="C113" s="52" t="str">
        <f>IF(ISTEXT('[14]Sektorski plasman'!C109)=TRUE,'[14]Sektorski plasman'!C109,"")</f>
        <v/>
      </c>
      <c r="D113" s="53" t="str">
        <f>IF(ISNUMBER('[14]Sektorski plasman'!E109)=TRUE,'[14]Sektorski plasman'!E109,"")</f>
        <v/>
      </c>
      <c r="E113" s="54" t="str">
        <f>IF(ISTEXT('[14]Sektorski plasman'!F109)=TRUE,'[14]Sektorski plasman'!F109,"")</f>
        <v/>
      </c>
      <c r="F113" s="55" t="str">
        <f>IF(ISNUMBER('[14]Sektorski plasman'!D109)=TRUE,'[14]Sektorski plasman'!D109,"")</f>
        <v/>
      </c>
      <c r="G113" s="56" t="str">
        <f>IF(ISNUMBER('[14]Sektorski plasman'!G109)=TRUE,'[14]Sektorski plasman'!G109,"")</f>
        <v/>
      </c>
      <c r="H113" s="57" t="str">
        <f>IF(ISNUMBER('[14]Sektorski plasman'!H109)=TRUE,'[14]Sektorski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IF(ISTEXT('[14]Sektorski plasman'!B110)=TRUE,'[14]Sektorski plasman'!B110,"")</f>
        <v/>
      </c>
      <c r="C114" s="52" t="str">
        <f>IF(ISTEXT('[14]Sektorski plasman'!C110)=TRUE,'[14]Sektorski plasman'!C110,"")</f>
        <v/>
      </c>
      <c r="D114" s="53" t="str">
        <f>IF(ISNUMBER('[14]Sektorski plasman'!E110)=TRUE,'[14]Sektorski plasman'!E110,"")</f>
        <v/>
      </c>
      <c r="E114" s="54" t="str">
        <f>IF(ISTEXT('[14]Sektorski plasman'!F110)=TRUE,'[14]Sektorski plasman'!F110,"")</f>
        <v/>
      </c>
      <c r="F114" s="55" t="str">
        <f>IF(ISNUMBER('[14]Sektorski plasman'!D110)=TRUE,'[14]Sektorski plasman'!D110,"")</f>
        <v/>
      </c>
      <c r="G114" s="56" t="str">
        <f>IF(ISNUMBER('[14]Sektorski plasman'!G110)=TRUE,'[14]Sektorski plasman'!G110,"")</f>
        <v/>
      </c>
      <c r="H114" s="57" t="str">
        <f>IF(ISNUMBER('[14]Sektorski plasman'!H110)=TRUE,'[14]Sektorski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IF(ISTEXT('[14]Sektorski plasman'!B111)=TRUE,'[14]Sektorski plasman'!B111,"")</f>
        <v/>
      </c>
      <c r="C115" s="52" t="str">
        <f>IF(ISTEXT('[14]Sektorski plasman'!C111)=TRUE,'[14]Sektorski plasman'!C111,"")</f>
        <v/>
      </c>
      <c r="D115" s="53" t="str">
        <f>IF(ISNUMBER('[14]Sektorski plasman'!E111)=TRUE,'[14]Sektorski plasman'!E111,"")</f>
        <v/>
      </c>
      <c r="E115" s="54" t="str">
        <f>IF(ISTEXT('[14]Sektorski plasman'!F111)=TRUE,'[14]Sektorski plasman'!F111,"")</f>
        <v/>
      </c>
      <c r="F115" s="55" t="str">
        <f>IF(ISNUMBER('[14]Sektorski plasman'!D111)=TRUE,'[14]Sektorski plasman'!D111,"")</f>
        <v/>
      </c>
      <c r="G115" s="56" t="str">
        <f>IF(ISNUMBER('[14]Sektorski plasman'!G111)=TRUE,'[14]Sektorski plasman'!G111,"")</f>
        <v/>
      </c>
      <c r="H115" s="57" t="str">
        <f>IF(ISNUMBER('[14]Sektorski plasman'!H111)=TRUE,'[14]Sektorski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IF(ISTEXT('[14]Sektorski plasman'!B112)=TRUE,'[14]Sektorski plasman'!B112,"")</f>
        <v/>
      </c>
      <c r="C116" s="52" t="str">
        <f>IF(ISTEXT('[14]Sektorski plasman'!C112)=TRUE,'[14]Sektorski plasman'!C112,"")</f>
        <v/>
      </c>
      <c r="D116" s="53" t="str">
        <f>IF(ISNUMBER('[14]Sektorski plasman'!E112)=TRUE,'[14]Sektorski plasman'!E112,"")</f>
        <v/>
      </c>
      <c r="E116" s="54" t="str">
        <f>IF(ISTEXT('[14]Sektorski plasman'!F112)=TRUE,'[14]Sektorski plasman'!F112,"")</f>
        <v/>
      </c>
      <c r="F116" s="55" t="str">
        <f>IF(ISNUMBER('[14]Sektorski plasman'!D112)=TRUE,'[14]Sektorski plasman'!D112,"")</f>
        <v/>
      </c>
      <c r="G116" s="56" t="str">
        <f>IF(ISNUMBER('[14]Sektorski plasman'!G112)=TRUE,'[14]Sektorski plasman'!G112,"")</f>
        <v/>
      </c>
      <c r="H116" s="57" t="str">
        <f>IF(ISNUMBER('[14]Sektorski plasman'!H112)=TRUE,'[14]Sektorski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IF(ISTEXT('[14]Sektorski plasman'!B113)=TRUE,'[14]Sektorski plasman'!B113,"")</f>
        <v/>
      </c>
      <c r="C117" s="52" t="str">
        <f>IF(ISTEXT('[14]Sektorski plasman'!C113)=TRUE,'[14]Sektorski plasman'!C113,"")</f>
        <v/>
      </c>
      <c r="D117" s="53" t="str">
        <f>IF(ISNUMBER('[14]Sektorski plasman'!E113)=TRUE,'[14]Sektorski plasman'!E113,"")</f>
        <v/>
      </c>
      <c r="E117" s="54" t="str">
        <f>IF(ISTEXT('[14]Sektorski plasman'!F113)=TRUE,'[14]Sektorski plasman'!F113,"")</f>
        <v/>
      </c>
      <c r="F117" s="55" t="str">
        <f>IF(ISNUMBER('[14]Sektorski plasman'!D113)=TRUE,'[14]Sektorski plasman'!D113,"")</f>
        <v/>
      </c>
      <c r="G117" s="56" t="str">
        <f>IF(ISNUMBER('[14]Sektorski plasman'!G113)=TRUE,'[14]Sektorski plasman'!G113,"")</f>
        <v/>
      </c>
      <c r="H117" s="57" t="str">
        <f>IF(ISNUMBER('[14]Sektorski plasman'!H113)=TRUE,'[14]Sektorski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IF(ISTEXT('[14]Sektorski plasman'!B114)=TRUE,'[14]Sektorski plasman'!B114,"")</f>
        <v/>
      </c>
      <c r="C118" s="52" t="str">
        <f>IF(ISTEXT('[14]Sektorski plasman'!C114)=TRUE,'[14]Sektorski plasman'!C114,"")</f>
        <v/>
      </c>
      <c r="D118" s="53" t="str">
        <f>IF(ISNUMBER('[14]Sektorski plasman'!E114)=TRUE,'[14]Sektorski plasman'!E114,"")</f>
        <v/>
      </c>
      <c r="E118" s="54" t="str">
        <f>IF(ISTEXT('[14]Sektorski plasman'!F114)=TRUE,'[14]Sektorski plasman'!F114,"")</f>
        <v/>
      </c>
      <c r="F118" s="55" t="str">
        <f>IF(ISNUMBER('[14]Sektorski plasman'!D114)=TRUE,'[14]Sektorski plasman'!D114,"")</f>
        <v/>
      </c>
      <c r="G118" s="56" t="str">
        <f>IF(ISNUMBER('[14]Sektorski plasman'!G114)=TRUE,'[14]Sektorski plasman'!G114,"")</f>
        <v/>
      </c>
      <c r="H118" s="57" t="str">
        <f>IF(ISNUMBER('[14]Sektorski plasman'!H114)=TRUE,'[14]Sektorski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IF(ISTEXT('[14]Sektorski plasman'!B115)=TRUE,'[14]Sektorski plasman'!B115,"")</f>
        <v/>
      </c>
      <c r="C119" s="52" t="str">
        <f>IF(ISTEXT('[14]Sektorski plasman'!C115)=TRUE,'[14]Sektorski plasman'!C115,"")</f>
        <v/>
      </c>
      <c r="D119" s="53" t="str">
        <f>IF(ISNUMBER('[14]Sektorski plasman'!E115)=TRUE,'[14]Sektorski plasman'!E115,"")</f>
        <v/>
      </c>
      <c r="E119" s="54" t="str">
        <f>IF(ISTEXT('[14]Sektorski plasman'!F115)=TRUE,'[14]Sektorski plasman'!F115,"")</f>
        <v/>
      </c>
      <c r="F119" s="55" t="str">
        <f>IF(ISNUMBER('[14]Sektorski plasman'!D115)=TRUE,'[14]Sektorski plasman'!D115,"")</f>
        <v/>
      </c>
      <c r="G119" s="56" t="str">
        <f>IF(ISNUMBER('[14]Sektorski plasman'!G115)=TRUE,'[14]Sektorski plasman'!G115,"")</f>
        <v/>
      </c>
      <c r="H119" s="57" t="str">
        <f>IF(ISNUMBER('[14]Sektorski plasman'!H115)=TRUE,'[14]Sektorski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IF(ISTEXT('[14]Sektorski plasman'!B116)=TRUE,'[14]Sektorski plasman'!B116,"")</f>
        <v/>
      </c>
      <c r="C120" s="52" t="str">
        <f>IF(ISTEXT('[14]Sektorski plasman'!C116)=TRUE,'[14]Sektorski plasman'!C116,"")</f>
        <v/>
      </c>
      <c r="D120" s="53" t="str">
        <f>IF(ISNUMBER('[14]Sektorski plasman'!E116)=TRUE,'[14]Sektorski plasman'!E116,"")</f>
        <v/>
      </c>
      <c r="E120" s="54" t="str">
        <f>IF(ISTEXT('[14]Sektorski plasman'!F116)=TRUE,'[14]Sektorski plasman'!F116,"")</f>
        <v/>
      </c>
      <c r="F120" s="55" t="str">
        <f>IF(ISNUMBER('[14]Sektorski plasman'!D116)=TRUE,'[14]Sektorski plasman'!D116,"")</f>
        <v/>
      </c>
      <c r="G120" s="56" t="str">
        <f>IF(ISNUMBER('[14]Sektorski plasman'!G116)=TRUE,'[14]Sektorski plasman'!G116,"")</f>
        <v/>
      </c>
      <c r="H120" s="57" t="str">
        <f>IF(ISNUMBER('[14]Sektorski plasman'!H116)=TRUE,'[14]Sektorski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IF(ISTEXT('[14]Sektorski plasman'!B117)=TRUE,'[14]Sektorski plasman'!B117,"")</f>
        <v/>
      </c>
      <c r="C121" s="52" t="str">
        <f>IF(ISTEXT('[14]Sektorski plasman'!C117)=TRUE,'[14]Sektorski plasman'!C117,"")</f>
        <v/>
      </c>
      <c r="D121" s="53" t="str">
        <f>IF(ISNUMBER('[14]Sektorski plasman'!E117)=TRUE,'[14]Sektorski plasman'!E117,"")</f>
        <v/>
      </c>
      <c r="E121" s="54" t="str">
        <f>IF(ISTEXT('[14]Sektorski plasman'!F117)=TRUE,'[14]Sektorski plasman'!F117,"")</f>
        <v/>
      </c>
      <c r="F121" s="55" t="str">
        <f>IF(ISNUMBER('[14]Sektorski plasman'!D117)=TRUE,'[14]Sektorski plasman'!D117,"")</f>
        <v/>
      </c>
      <c r="G121" s="56" t="str">
        <f>IF(ISNUMBER('[14]Sektorski plasman'!G117)=TRUE,'[14]Sektorski plasman'!G117,"")</f>
        <v/>
      </c>
      <c r="H121" s="57" t="str">
        <f>IF(ISNUMBER('[14]Sektorski plasman'!H117)=TRUE,'[14]Sektorski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IF(ISTEXT('[14]Sektorski plasman'!B118)=TRUE,'[14]Sektorski plasman'!B118,"")</f>
        <v/>
      </c>
      <c r="C122" s="52" t="str">
        <f>IF(ISTEXT('[14]Sektorski plasman'!C118)=TRUE,'[14]Sektorski plasman'!C118,"")</f>
        <v/>
      </c>
      <c r="D122" s="53" t="str">
        <f>IF(ISNUMBER('[14]Sektorski plasman'!E118)=TRUE,'[14]Sektorski plasman'!E118,"")</f>
        <v/>
      </c>
      <c r="E122" s="54" t="str">
        <f>IF(ISTEXT('[14]Sektorski plasman'!F118)=TRUE,'[14]Sektorski plasman'!F118,"")</f>
        <v/>
      </c>
      <c r="F122" s="55" t="str">
        <f>IF(ISNUMBER('[14]Sektorski plasman'!D118)=TRUE,'[14]Sektorski plasman'!D118,"")</f>
        <v/>
      </c>
      <c r="G122" s="56" t="str">
        <f>IF(ISNUMBER('[14]Sektorski plasman'!G118)=TRUE,'[14]Sektorski plasman'!G118,"")</f>
        <v/>
      </c>
      <c r="H122" s="57" t="str">
        <f>IF(ISNUMBER('[14]Sektorski plasman'!H118)=TRUE,'[14]Sektorski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IF(ISTEXT('[14]Sektorski plasman'!B119)=TRUE,'[14]Sektorski plasman'!B119,"")</f>
        <v/>
      </c>
      <c r="C123" s="52" t="str">
        <f>IF(ISTEXT('[14]Sektorski plasman'!C119)=TRUE,'[14]Sektorski plasman'!C119,"")</f>
        <v/>
      </c>
      <c r="D123" s="53" t="str">
        <f>IF(ISNUMBER('[14]Sektorski plasman'!E119)=TRUE,'[14]Sektorski plasman'!E119,"")</f>
        <v/>
      </c>
      <c r="E123" s="54" t="str">
        <f>IF(ISTEXT('[14]Sektorski plasman'!F119)=TRUE,'[14]Sektorski plasman'!F119,"")</f>
        <v/>
      </c>
      <c r="F123" s="55" t="str">
        <f>IF(ISNUMBER('[14]Sektorski plasman'!D119)=TRUE,'[14]Sektorski plasman'!D119,"")</f>
        <v/>
      </c>
      <c r="G123" s="56" t="str">
        <f>IF(ISNUMBER('[14]Sektorski plasman'!G119)=TRUE,'[14]Sektorski plasman'!G119,"")</f>
        <v/>
      </c>
      <c r="H123" s="57" t="str">
        <f>IF(ISNUMBER('[14]Sektorski plasman'!H119)=TRUE,'[14]Sektorski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IF(ISTEXT('[14]Sektorski plasman'!B120)=TRUE,'[14]Sektorski plasman'!B120,"")</f>
        <v/>
      </c>
      <c r="C124" s="52" t="str">
        <f>IF(ISTEXT('[14]Sektorski plasman'!C120)=TRUE,'[14]Sektorski plasman'!C120,"")</f>
        <v/>
      </c>
      <c r="D124" s="53" t="str">
        <f>IF(ISNUMBER('[14]Sektorski plasman'!E120)=TRUE,'[14]Sektorski plasman'!E120,"")</f>
        <v/>
      </c>
      <c r="E124" s="54" t="str">
        <f>IF(ISTEXT('[14]Sektorski plasman'!F120)=TRUE,'[14]Sektorski plasman'!F120,"")</f>
        <v/>
      </c>
      <c r="F124" s="55" t="str">
        <f>IF(ISNUMBER('[14]Sektorski plasman'!D120)=TRUE,'[14]Sektorski plasman'!D120,"")</f>
        <v/>
      </c>
      <c r="G124" s="56" t="str">
        <f>IF(ISNUMBER('[14]Sektorski plasman'!G120)=TRUE,'[14]Sektorski plasman'!G120,"")</f>
        <v/>
      </c>
      <c r="H124" s="57" t="str">
        <f>IF(ISNUMBER('[14]Sektorski plasman'!H120)=TRUE,'[14]Sektorski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IF(ISTEXT('[14]Sektorski plasman'!B121)=TRUE,'[14]Sektorski plasman'!B121,"")</f>
        <v/>
      </c>
      <c r="C125" s="52" t="str">
        <f>IF(ISTEXT('[14]Sektorski plasman'!C121)=TRUE,'[14]Sektorski plasman'!C121,"")</f>
        <v/>
      </c>
      <c r="D125" s="53" t="str">
        <f>IF(ISNUMBER('[14]Sektorski plasman'!E121)=TRUE,'[14]Sektorski plasman'!E121,"")</f>
        <v/>
      </c>
      <c r="E125" s="54" t="str">
        <f>IF(ISTEXT('[14]Sektorski plasman'!F121)=TRUE,'[14]Sektorski plasman'!F121,"")</f>
        <v/>
      </c>
      <c r="F125" s="55" t="str">
        <f>IF(ISNUMBER('[14]Sektorski plasman'!D121)=TRUE,'[14]Sektorski plasman'!D121,"")</f>
        <v/>
      </c>
      <c r="G125" s="56" t="str">
        <f>IF(ISNUMBER('[14]Sektorski plasman'!G121)=TRUE,'[14]Sektorski plasman'!G121,"")</f>
        <v/>
      </c>
      <c r="H125" s="57" t="str">
        <f>IF(ISNUMBER('[14]Sektorski plasman'!H121)=TRUE,'[14]Sektorski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IF(ISTEXT('[14]Sektorski plasman'!B122)=TRUE,'[14]Sektorski plasman'!B122,"")</f>
        <v/>
      </c>
      <c r="C126" s="52" t="str">
        <f>IF(ISTEXT('[14]Sektorski plasman'!C122)=TRUE,'[14]Sektorski plasman'!C122,"")</f>
        <v/>
      </c>
      <c r="D126" s="53" t="str">
        <f>IF(ISNUMBER('[14]Sektorski plasman'!E122)=TRUE,'[14]Sektorski plasman'!E122,"")</f>
        <v/>
      </c>
      <c r="E126" s="54" t="str">
        <f>IF(ISTEXT('[14]Sektorski plasman'!F122)=TRUE,'[14]Sektorski plasman'!F122,"")</f>
        <v/>
      </c>
      <c r="F126" s="55" t="str">
        <f>IF(ISNUMBER('[14]Sektorski plasman'!D122)=TRUE,'[14]Sektorski plasman'!D122,"")</f>
        <v/>
      </c>
      <c r="G126" s="56" t="str">
        <f>IF(ISNUMBER('[14]Sektorski plasman'!G122)=TRUE,'[14]Sektorski plasman'!G122,"")</f>
        <v/>
      </c>
      <c r="H126" s="57" t="str">
        <f>IF(ISNUMBER('[14]Sektorski plasman'!H122)=TRUE,'[14]Sektorski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IF(ISTEXT('[14]Sektorski plasman'!B123)=TRUE,'[14]Sektorski plasman'!B123,"")</f>
        <v/>
      </c>
      <c r="C127" s="52" t="str">
        <f>IF(ISTEXT('[14]Sektorski plasman'!C123)=TRUE,'[14]Sektorski plasman'!C123,"")</f>
        <v/>
      </c>
      <c r="D127" s="53" t="str">
        <f>IF(ISNUMBER('[14]Sektorski plasman'!E123)=TRUE,'[14]Sektorski plasman'!E123,"")</f>
        <v/>
      </c>
      <c r="E127" s="54" t="str">
        <f>IF(ISTEXT('[14]Sektorski plasman'!F123)=TRUE,'[14]Sektorski plasman'!F123,"")</f>
        <v/>
      </c>
      <c r="F127" s="55" t="str">
        <f>IF(ISNUMBER('[14]Sektorski plasman'!D123)=TRUE,'[14]Sektorski plasman'!D123,"")</f>
        <v/>
      </c>
      <c r="G127" s="56" t="str">
        <f>IF(ISNUMBER('[14]Sektorski plasman'!G123)=TRUE,'[14]Sektorski plasman'!G123,"")</f>
        <v/>
      </c>
      <c r="H127" s="57" t="str">
        <f>IF(ISNUMBER('[14]Sektorski plasman'!H123)=TRUE,'[14]Sektorski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IF(ISTEXT('[14]Sektorski plasman'!B124)=TRUE,'[14]Sektorski plasman'!B124,"")</f>
        <v/>
      </c>
      <c r="C128" s="52" t="str">
        <f>IF(ISTEXT('[14]Sektorski plasman'!C124)=TRUE,'[14]Sektorski plasman'!C124,"")</f>
        <v/>
      </c>
      <c r="D128" s="53" t="str">
        <f>IF(ISNUMBER('[14]Sektorski plasman'!E124)=TRUE,'[14]Sektorski plasman'!E124,"")</f>
        <v/>
      </c>
      <c r="E128" s="54" t="str">
        <f>IF(ISTEXT('[14]Sektorski plasman'!F124)=TRUE,'[14]Sektorski plasman'!F124,"")</f>
        <v/>
      </c>
      <c r="F128" s="55" t="str">
        <f>IF(ISNUMBER('[14]Sektorski plasman'!D124)=TRUE,'[14]Sektorski plasman'!D124,"")</f>
        <v/>
      </c>
      <c r="G128" s="56" t="str">
        <f>IF(ISNUMBER('[14]Sektorski plasman'!G124)=TRUE,'[14]Sektorski plasman'!G124,"")</f>
        <v/>
      </c>
      <c r="H128" s="57" t="str">
        <f>IF(ISNUMBER('[14]Sektorski plasman'!H124)=TRUE,'[14]Sektorski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IF(ISTEXT('[14]Sektorski plasman'!B125)=TRUE,'[14]Sektorski plasman'!B125,"")</f>
        <v/>
      </c>
      <c r="C129" s="52" t="str">
        <f>IF(ISTEXT('[14]Sektorski plasman'!C125)=TRUE,'[14]Sektorski plasman'!C125,"")</f>
        <v/>
      </c>
      <c r="D129" s="53" t="str">
        <f>IF(ISNUMBER('[14]Sektorski plasman'!E125)=TRUE,'[14]Sektorski plasman'!E125,"")</f>
        <v/>
      </c>
      <c r="E129" s="54" t="str">
        <f>IF(ISTEXT('[14]Sektorski plasman'!F125)=TRUE,'[14]Sektorski plasman'!F125,"")</f>
        <v/>
      </c>
      <c r="F129" s="55" t="str">
        <f>IF(ISNUMBER('[14]Sektorski plasman'!D125)=TRUE,'[14]Sektorski plasman'!D125,"")</f>
        <v/>
      </c>
      <c r="G129" s="56" t="str">
        <f>IF(ISNUMBER('[14]Sektorski plasman'!G125)=TRUE,'[14]Sektorski plasman'!G125,"")</f>
        <v/>
      </c>
      <c r="H129" s="57" t="str">
        <f>IF(ISNUMBER('[14]Sektorski plasman'!H125)=TRUE,'[14]Sektorski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IF(ISTEXT('[14]Sektorski plasman'!B126)=TRUE,'[14]Sektorski plasman'!B126,"")</f>
        <v/>
      </c>
      <c r="C130" s="52" t="str">
        <f>IF(ISTEXT('[14]Sektorski plasman'!C126)=TRUE,'[14]Sektorski plasman'!C126,"")</f>
        <v/>
      </c>
      <c r="D130" s="53" t="str">
        <f>IF(ISNUMBER('[14]Sektorski plasman'!E126)=TRUE,'[14]Sektorski plasman'!E126,"")</f>
        <v/>
      </c>
      <c r="E130" s="54" t="str">
        <f>IF(ISTEXT('[14]Sektorski plasman'!F126)=TRUE,'[14]Sektorski plasman'!F126,"")</f>
        <v/>
      </c>
      <c r="F130" s="55" t="str">
        <f>IF(ISNUMBER('[14]Sektorski plasman'!D126)=TRUE,'[14]Sektorski plasman'!D126,"")</f>
        <v/>
      </c>
      <c r="G130" s="56" t="str">
        <f>IF(ISNUMBER('[14]Sektorski plasman'!G126)=TRUE,'[14]Sektorski plasman'!G126,"")</f>
        <v/>
      </c>
      <c r="H130" s="57" t="str">
        <f>IF(ISNUMBER('[14]Sektorski plasman'!H126)=TRUE,'[14]Sektorski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IF(ISTEXT('[14]Sektorski plasman'!B127)=TRUE,'[14]Sektorski plasman'!B127,"")</f>
        <v/>
      </c>
      <c r="C131" s="52" t="str">
        <f>IF(ISTEXT('[14]Sektorski plasman'!C127)=TRUE,'[14]Sektorski plasman'!C127,"")</f>
        <v/>
      </c>
      <c r="D131" s="53" t="str">
        <f>IF(ISNUMBER('[14]Sektorski plasman'!E127)=TRUE,'[14]Sektorski plasman'!E127,"")</f>
        <v/>
      </c>
      <c r="E131" s="54" t="str">
        <f>IF(ISTEXT('[14]Sektorski plasman'!F127)=TRUE,'[14]Sektorski plasman'!F127,"")</f>
        <v/>
      </c>
      <c r="F131" s="55" t="str">
        <f>IF(ISNUMBER('[14]Sektorski plasman'!D127)=TRUE,'[14]Sektorski plasman'!D127,"")</f>
        <v/>
      </c>
      <c r="G131" s="56" t="str">
        <f>IF(ISNUMBER('[14]Sektorski plasman'!G127)=TRUE,'[14]Sektorski plasman'!G127,"")</f>
        <v/>
      </c>
      <c r="H131" s="57" t="str">
        <f>IF(ISNUMBER('[14]Sektorski plasman'!H127)=TRUE,'[14]Sektorski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IF(ISTEXT('[14]Sektorski plasman'!B128)=TRUE,'[14]Sektorski plasman'!B128,"")</f>
        <v/>
      </c>
      <c r="C132" s="52" t="str">
        <f>IF(ISTEXT('[14]Sektorski plasman'!C128)=TRUE,'[14]Sektorski plasman'!C128,"")</f>
        <v/>
      </c>
      <c r="D132" s="53" t="str">
        <f>IF(ISNUMBER('[14]Sektorski plasman'!E128)=TRUE,'[14]Sektorski plasman'!E128,"")</f>
        <v/>
      </c>
      <c r="E132" s="54" t="str">
        <f>IF(ISTEXT('[14]Sektorski plasman'!F128)=TRUE,'[14]Sektorski plasman'!F128,"")</f>
        <v/>
      </c>
      <c r="F132" s="55" t="str">
        <f>IF(ISNUMBER('[14]Sektorski plasman'!D128)=TRUE,'[14]Sektorski plasman'!D128,"")</f>
        <v/>
      </c>
      <c r="G132" s="56" t="str">
        <f>IF(ISNUMBER('[14]Sektorski plasman'!G128)=TRUE,'[14]Sektorski plasman'!G128,"")</f>
        <v/>
      </c>
      <c r="H132" s="57" t="str">
        <f>IF(ISNUMBER('[14]Sektorski plasman'!H128)=TRUE,'[14]Sektorski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IF(ISTEXT('[14]Sektorski plasman'!B129)=TRUE,'[14]Sektorski plasman'!B129,"")</f>
        <v/>
      </c>
      <c r="C133" s="52" t="str">
        <f>IF(ISTEXT('[14]Sektorski plasman'!C129)=TRUE,'[14]Sektorski plasman'!C129,"")</f>
        <v/>
      </c>
      <c r="D133" s="53" t="str">
        <f>IF(ISNUMBER('[14]Sektorski plasman'!E129)=TRUE,'[14]Sektorski plasman'!E129,"")</f>
        <v/>
      </c>
      <c r="E133" s="54" t="str">
        <f>IF(ISTEXT('[14]Sektorski plasman'!F129)=TRUE,'[14]Sektorski plasman'!F129,"")</f>
        <v/>
      </c>
      <c r="F133" s="55" t="str">
        <f>IF(ISNUMBER('[14]Sektorski plasman'!D129)=TRUE,'[14]Sektorski plasman'!D129,"")</f>
        <v/>
      </c>
      <c r="G133" s="56" t="str">
        <f>IF(ISNUMBER('[14]Sektorski plasman'!G129)=TRUE,'[14]Sektorski plasman'!G129,"")</f>
        <v/>
      </c>
      <c r="H133" s="57" t="str">
        <f>IF(ISNUMBER('[14]Sektorski plasman'!H129)=TRUE,'[14]Sektorski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IF(ISTEXT('[14]Sektorski plasman'!B130)=TRUE,'[14]Sektorski plasman'!B130,"")</f>
        <v/>
      </c>
      <c r="C134" s="52" t="str">
        <f>IF(ISTEXT('[14]Sektorski plasman'!C130)=TRUE,'[14]Sektorski plasman'!C130,"")</f>
        <v/>
      </c>
      <c r="D134" s="53" t="str">
        <f>IF(ISNUMBER('[14]Sektorski plasman'!E130)=TRUE,'[14]Sektorski plasman'!E130,"")</f>
        <v/>
      </c>
      <c r="E134" s="54" t="str">
        <f>IF(ISTEXT('[14]Sektorski plasman'!F130)=TRUE,'[14]Sektorski plasman'!F130,"")</f>
        <v/>
      </c>
      <c r="F134" s="55" t="str">
        <f>IF(ISNUMBER('[14]Sektorski plasman'!D130)=TRUE,'[14]Sektorski plasman'!D130,"")</f>
        <v/>
      </c>
      <c r="G134" s="56" t="str">
        <f>IF(ISNUMBER('[14]Sektorski plasman'!G130)=TRUE,'[14]Sektorski plasman'!G130,"")</f>
        <v/>
      </c>
      <c r="H134" s="57" t="str">
        <f>IF(ISNUMBER('[14]Sektorski plasman'!H130)=TRUE,'[14]Sektorski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IF(ISTEXT('[14]Sektorski plasman'!B131)=TRUE,'[14]Sektorski plasman'!B131,"")</f>
        <v/>
      </c>
      <c r="C135" s="52" t="str">
        <f>IF(ISTEXT('[14]Sektorski plasman'!C131)=TRUE,'[14]Sektorski plasman'!C131,"")</f>
        <v/>
      </c>
      <c r="D135" s="53" t="str">
        <f>IF(ISNUMBER('[14]Sektorski plasman'!E131)=TRUE,'[14]Sektorski plasman'!E131,"")</f>
        <v/>
      </c>
      <c r="E135" s="54" t="str">
        <f>IF(ISTEXT('[14]Sektorski plasman'!F131)=TRUE,'[14]Sektorski plasman'!F131,"")</f>
        <v/>
      </c>
      <c r="F135" s="55" t="str">
        <f>IF(ISNUMBER('[14]Sektorski plasman'!D131)=TRUE,'[14]Sektorski plasman'!D131,"")</f>
        <v/>
      </c>
      <c r="G135" s="56" t="str">
        <f>IF(ISNUMBER('[14]Sektorski plasman'!G131)=TRUE,'[14]Sektorski plasman'!G131,"")</f>
        <v/>
      </c>
      <c r="H135" s="57" t="str">
        <f>IF(ISNUMBER('[14]Sektorski plasman'!H131)=TRUE,'[14]Sektorski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IF(ISTEXT('[14]Sektorski plasman'!B132)=TRUE,'[14]Sektorski plasman'!B132,"")</f>
        <v/>
      </c>
      <c r="C136" s="52" t="str">
        <f>IF(ISTEXT('[14]Sektorski plasman'!C132)=TRUE,'[14]Sektorski plasman'!C132,"")</f>
        <v/>
      </c>
      <c r="D136" s="53" t="str">
        <f>IF(ISNUMBER('[14]Sektorski plasman'!E132)=TRUE,'[14]Sektorski plasman'!E132,"")</f>
        <v/>
      </c>
      <c r="E136" s="54" t="str">
        <f>IF(ISTEXT('[14]Sektorski plasman'!F132)=TRUE,'[14]Sektorski plasman'!F132,"")</f>
        <v/>
      </c>
      <c r="F136" s="55" t="str">
        <f>IF(ISNUMBER('[14]Sektorski plasman'!D132)=TRUE,'[14]Sektorski plasman'!D132,"")</f>
        <v/>
      </c>
      <c r="G136" s="56" t="str">
        <f>IF(ISNUMBER('[14]Sektorski plasman'!G132)=TRUE,'[14]Sektorski plasman'!G132,"")</f>
        <v/>
      </c>
      <c r="H136" s="57" t="str">
        <f>IF(ISNUMBER('[14]Sektorski plasman'!H132)=TRUE,'[14]Sektorski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IF(ISTEXT('[14]Sektorski plasman'!B133)=TRUE,'[14]Sektorski plasman'!B133,"")</f>
        <v/>
      </c>
      <c r="C137" s="52" t="str">
        <f>IF(ISTEXT('[14]Sektorski plasman'!C133)=TRUE,'[14]Sektorski plasman'!C133,"")</f>
        <v/>
      </c>
      <c r="D137" s="53" t="str">
        <f>IF(ISNUMBER('[14]Sektorski plasman'!E133)=TRUE,'[14]Sektorski plasman'!E133,"")</f>
        <v/>
      </c>
      <c r="E137" s="54" t="str">
        <f>IF(ISTEXT('[14]Sektorski plasman'!F133)=TRUE,'[14]Sektorski plasman'!F133,"")</f>
        <v/>
      </c>
      <c r="F137" s="55" t="str">
        <f>IF(ISNUMBER('[14]Sektorski plasman'!D133)=TRUE,'[14]Sektorski plasman'!D133,"")</f>
        <v/>
      </c>
      <c r="G137" s="56" t="str">
        <f>IF(ISNUMBER('[14]Sektorski plasman'!G133)=TRUE,'[14]Sektorski plasman'!G133,"")</f>
        <v/>
      </c>
      <c r="H137" s="57" t="str">
        <f>IF(ISNUMBER('[14]Sektorski plasman'!H133)=TRUE,'[14]Sektorski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IF(ISTEXT('[14]Sektorski plasman'!B134)=TRUE,'[14]Sektorski plasman'!B134,"")</f>
        <v/>
      </c>
      <c r="C138" s="52" t="str">
        <f>IF(ISTEXT('[14]Sektorski plasman'!C134)=TRUE,'[14]Sektorski plasman'!C134,"")</f>
        <v/>
      </c>
      <c r="D138" s="53" t="str">
        <f>IF(ISNUMBER('[14]Sektorski plasman'!E134)=TRUE,'[14]Sektorski plasman'!E134,"")</f>
        <v/>
      </c>
      <c r="E138" s="54" t="str">
        <f>IF(ISTEXT('[14]Sektorski plasman'!F134)=TRUE,'[14]Sektorski plasman'!F134,"")</f>
        <v/>
      </c>
      <c r="F138" s="55" t="str">
        <f>IF(ISNUMBER('[14]Sektorski plasman'!D134)=TRUE,'[14]Sektorski plasman'!D134,"")</f>
        <v/>
      </c>
      <c r="G138" s="56" t="str">
        <f>IF(ISNUMBER('[14]Sektorski plasman'!G134)=TRUE,'[14]Sektorski plasman'!G134,"")</f>
        <v/>
      </c>
      <c r="H138" s="57" t="str">
        <f>IF(ISNUMBER('[14]Sektorski plasman'!H134)=TRUE,'[14]Sektorski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IF(ISTEXT('[14]Sektorski plasman'!B135)=TRUE,'[14]Sektorski plasman'!B135,"")</f>
        <v/>
      </c>
      <c r="C139" s="52" t="str">
        <f>IF(ISTEXT('[14]Sektorski plasman'!C135)=TRUE,'[14]Sektorski plasman'!C135,"")</f>
        <v/>
      </c>
      <c r="D139" s="53" t="str">
        <f>IF(ISNUMBER('[14]Sektorski plasman'!E135)=TRUE,'[14]Sektorski plasman'!E135,"")</f>
        <v/>
      </c>
      <c r="E139" s="54" t="str">
        <f>IF(ISTEXT('[14]Sektorski plasman'!F135)=TRUE,'[14]Sektorski plasman'!F135,"")</f>
        <v/>
      </c>
      <c r="F139" s="55" t="str">
        <f>IF(ISNUMBER('[14]Sektorski plasman'!D135)=TRUE,'[14]Sektorski plasman'!D135,"")</f>
        <v/>
      </c>
      <c r="G139" s="56" t="str">
        <f>IF(ISNUMBER('[14]Sektorski plasman'!G135)=TRUE,'[14]Sektorski plasman'!G135,"")</f>
        <v/>
      </c>
      <c r="H139" s="57" t="str">
        <f>IF(ISNUMBER('[14]Sektorski plasman'!H135)=TRUE,'[14]Sektorski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IF(ISTEXT('[14]Sektorski plasman'!B136)=TRUE,'[14]Sektorski plasman'!B136,"")</f>
        <v/>
      </c>
      <c r="C140" s="52" t="str">
        <f>IF(ISTEXT('[14]Sektorski plasman'!C136)=TRUE,'[14]Sektorski plasman'!C136,"")</f>
        <v/>
      </c>
      <c r="D140" s="53" t="str">
        <f>IF(ISNUMBER('[14]Sektorski plasman'!E136)=TRUE,'[14]Sektorski plasman'!E136,"")</f>
        <v/>
      </c>
      <c r="E140" s="54" t="str">
        <f>IF(ISTEXT('[14]Sektorski plasman'!F136)=TRUE,'[14]Sektorski plasman'!F136,"")</f>
        <v/>
      </c>
      <c r="F140" s="55" t="str">
        <f>IF(ISNUMBER('[14]Sektorski plasman'!D136)=TRUE,'[14]Sektorski plasman'!D136,"")</f>
        <v/>
      </c>
      <c r="G140" s="56" t="str">
        <f>IF(ISNUMBER('[14]Sektorski plasman'!G136)=TRUE,'[14]Sektorski plasman'!G136,"")</f>
        <v/>
      </c>
      <c r="H140" s="57" t="str">
        <f>IF(ISNUMBER('[14]Sektorski plasman'!H136)=TRUE,'[14]Sektorski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IF(ISTEXT('[14]Sektorski plasman'!B137)=TRUE,'[14]Sektorski plasman'!B137,"")</f>
        <v/>
      </c>
      <c r="C141" s="52" t="str">
        <f>IF(ISTEXT('[14]Sektorski plasman'!C137)=TRUE,'[14]Sektorski plasman'!C137,"")</f>
        <v/>
      </c>
      <c r="D141" s="53" t="str">
        <f>IF(ISNUMBER('[14]Sektorski plasman'!E137)=TRUE,'[14]Sektorski plasman'!E137,"")</f>
        <v/>
      </c>
      <c r="E141" s="54" t="str">
        <f>IF(ISTEXT('[14]Sektorski plasman'!F137)=TRUE,'[14]Sektorski plasman'!F137,"")</f>
        <v/>
      </c>
      <c r="F141" s="55" t="str">
        <f>IF(ISNUMBER('[14]Sektorski plasman'!D137)=TRUE,'[14]Sektorski plasman'!D137,"")</f>
        <v/>
      </c>
      <c r="G141" s="56" t="str">
        <f>IF(ISNUMBER('[14]Sektorski plasman'!G137)=TRUE,'[14]Sektorski plasman'!G137,"")</f>
        <v/>
      </c>
      <c r="H141" s="57" t="str">
        <f>IF(ISNUMBER('[14]Sektorski plasman'!H137)=TRUE,'[14]Sektorski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IF(ISTEXT('[14]Sektorski plasman'!B138)=TRUE,'[14]Sektorski plasman'!B138,"")</f>
        <v/>
      </c>
      <c r="C142" s="52" t="str">
        <f>IF(ISTEXT('[14]Sektorski plasman'!C138)=TRUE,'[14]Sektorski plasman'!C138,"")</f>
        <v/>
      </c>
      <c r="D142" s="53" t="str">
        <f>IF(ISNUMBER('[14]Sektorski plasman'!E138)=TRUE,'[14]Sektorski plasman'!E138,"")</f>
        <v/>
      </c>
      <c r="E142" s="54" t="str">
        <f>IF(ISTEXT('[14]Sektorski plasman'!F138)=TRUE,'[14]Sektorski plasman'!F138,"")</f>
        <v/>
      </c>
      <c r="F142" s="55" t="str">
        <f>IF(ISNUMBER('[14]Sektorski plasman'!D138)=TRUE,'[14]Sektorski plasman'!D138,"")</f>
        <v/>
      </c>
      <c r="G142" s="56" t="str">
        <f>IF(ISNUMBER('[14]Sektorski plasman'!G138)=TRUE,'[14]Sektorski plasman'!G138,"")</f>
        <v/>
      </c>
      <c r="H142" s="57" t="str">
        <f>IF(ISNUMBER('[14]Sektorski plasman'!H138)=TRUE,'[14]Sektorski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IF(ISTEXT('[14]Sektorski plasman'!B139)=TRUE,'[14]Sektorski plasman'!B139,"")</f>
        <v/>
      </c>
      <c r="C143" s="52" t="str">
        <f>IF(ISTEXT('[14]Sektorski plasman'!C139)=TRUE,'[14]Sektorski plasman'!C139,"")</f>
        <v/>
      </c>
      <c r="D143" s="53" t="str">
        <f>IF(ISNUMBER('[14]Sektorski plasman'!E139)=TRUE,'[14]Sektorski plasman'!E139,"")</f>
        <v/>
      </c>
      <c r="E143" s="54" t="str">
        <f>IF(ISTEXT('[14]Sektorski plasman'!F139)=TRUE,'[14]Sektorski plasman'!F139,"")</f>
        <v/>
      </c>
      <c r="F143" s="55" t="str">
        <f>IF(ISNUMBER('[14]Sektorski plasman'!D139)=TRUE,'[14]Sektorski plasman'!D139,"")</f>
        <v/>
      </c>
      <c r="G143" s="56" t="str">
        <f>IF(ISNUMBER('[14]Sektorski plasman'!G139)=TRUE,'[14]Sektorski plasman'!G139,"")</f>
        <v/>
      </c>
      <c r="H143" s="57" t="str">
        <f>IF(ISNUMBER('[14]Sektorski plasman'!H139)=TRUE,'[14]Sektorski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IF(ISTEXT('[14]Sektorski plasman'!B140)=TRUE,'[14]Sektorski plasman'!B140,"")</f>
        <v/>
      </c>
      <c r="C144" s="52" t="str">
        <f>IF(ISTEXT('[14]Sektorski plasman'!C140)=TRUE,'[14]Sektorski plasman'!C140,"")</f>
        <v/>
      </c>
      <c r="D144" s="53" t="str">
        <f>IF(ISNUMBER('[14]Sektorski plasman'!E140)=TRUE,'[14]Sektorski plasman'!E140,"")</f>
        <v/>
      </c>
      <c r="E144" s="54" t="str">
        <f>IF(ISTEXT('[14]Sektorski plasman'!F140)=TRUE,'[14]Sektorski plasman'!F140,"")</f>
        <v/>
      </c>
      <c r="F144" s="55" t="str">
        <f>IF(ISNUMBER('[14]Sektorski plasman'!D140)=TRUE,'[14]Sektorski plasman'!D140,"")</f>
        <v/>
      </c>
      <c r="G144" s="56" t="str">
        <f>IF(ISNUMBER('[14]Sektorski plasman'!G140)=TRUE,'[14]Sektorski plasman'!G140,"")</f>
        <v/>
      </c>
      <c r="H144" s="57" t="str">
        <f>IF(ISNUMBER('[14]Sektorski plasman'!H140)=TRUE,'[14]Sektorski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IF(ISTEXT('[14]Sektorski plasman'!B141)=TRUE,'[14]Sektorski plasman'!B141,"")</f>
        <v/>
      </c>
      <c r="C145" s="52" t="str">
        <f>IF(ISTEXT('[14]Sektorski plasman'!C141)=TRUE,'[14]Sektorski plasman'!C141,"")</f>
        <v/>
      </c>
      <c r="D145" s="53" t="str">
        <f>IF(ISNUMBER('[14]Sektorski plasman'!E141)=TRUE,'[14]Sektorski plasman'!E141,"")</f>
        <v/>
      </c>
      <c r="E145" s="54" t="str">
        <f>IF(ISTEXT('[14]Sektorski plasman'!F141)=TRUE,'[14]Sektorski plasman'!F141,"")</f>
        <v/>
      </c>
      <c r="F145" s="55" t="str">
        <f>IF(ISNUMBER('[14]Sektorski plasman'!D141)=TRUE,'[14]Sektorski plasman'!D141,"")</f>
        <v/>
      </c>
      <c r="G145" s="56" t="str">
        <f>IF(ISNUMBER('[14]Sektorski plasman'!G141)=TRUE,'[14]Sektorski plasman'!G141,"")</f>
        <v/>
      </c>
      <c r="H145" s="57" t="str">
        <f>IF(ISNUMBER('[14]Sektorski plasman'!H141)=TRUE,'[14]Sektorski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IF(ISTEXT('[14]Sektorski plasman'!B142)=TRUE,'[14]Sektorski plasman'!B142,"")</f>
        <v/>
      </c>
      <c r="C146" s="52" t="str">
        <f>IF(ISTEXT('[14]Sektorski plasman'!C142)=TRUE,'[14]Sektorski plasman'!C142,"")</f>
        <v/>
      </c>
      <c r="D146" s="53" t="str">
        <f>IF(ISNUMBER('[14]Sektorski plasman'!E142)=TRUE,'[14]Sektorski plasman'!E142,"")</f>
        <v/>
      </c>
      <c r="E146" s="54" t="str">
        <f>IF(ISTEXT('[14]Sektorski plasman'!F142)=TRUE,'[14]Sektorski plasman'!F142,"")</f>
        <v/>
      </c>
      <c r="F146" s="55" t="str">
        <f>IF(ISNUMBER('[14]Sektorski plasman'!D142)=TRUE,'[14]Sektorski plasman'!D142,"")</f>
        <v/>
      </c>
      <c r="G146" s="56" t="str">
        <f>IF(ISNUMBER('[14]Sektorski plasman'!G142)=TRUE,'[14]Sektorski plasman'!G142,"")</f>
        <v/>
      </c>
      <c r="H146" s="57" t="str">
        <f>IF(ISNUMBER('[14]Sektorski plasman'!H142)=TRUE,'[14]Sektorski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IF(ISTEXT('[14]Sektorski plasman'!B143)=TRUE,'[14]Sektorski plasman'!B143,"")</f>
        <v/>
      </c>
      <c r="C147" s="52" t="str">
        <f>IF(ISTEXT('[14]Sektorski plasman'!C143)=TRUE,'[14]Sektorski plasman'!C143,"")</f>
        <v/>
      </c>
      <c r="D147" s="53" t="str">
        <f>IF(ISNUMBER('[14]Sektorski plasman'!E143)=TRUE,'[14]Sektorski plasman'!E143,"")</f>
        <v/>
      </c>
      <c r="E147" s="54" t="str">
        <f>IF(ISTEXT('[14]Sektorski plasman'!F143)=TRUE,'[14]Sektorski plasman'!F143,"")</f>
        <v/>
      </c>
      <c r="F147" s="55" t="str">
        <f>IF(ISNUMBER('[14]Sektorski plasman'!D143)=TRUE,'[14]Sektorski plasman'!D143,"")</f>
        <v/>
      </c>
      <c r="G147" s="56" t="str">
        <f>IF(ISNUMBER('[14]Sektorski plasman'!G143)=TRUE,'[14]Sektorski plasman'!G143,"")</f>
        <v/>
      </c>
      <c r="H147" s="57" t="str">
        <f>IF(ISNUMBER('[14]Sektorski plasman'!H143)=TRUE,'[14]Sektorski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IF(ISTEXT('[14]Sektorski plasman'!B144)=TRUE,'[14]Sektorski plasman'!B144,"")</f>
        <v/>
      </c>
      <c r="C148" s="52" t="str">
        <f>IF(ISTEXT('[14]Sektorski plasman'!C144)=TRUE,'[14]Sektorski plasman'!C144,"")</f>
        <v/>
      </c>
      <c r="D148" s="53" t="str">
        <f>IF(ISNUMBER('[14]Sektorski plasman'!E144)=TRUE,'[14]Sektorski plasman'!E144,"")</f>
        <v/>
      </c>
      <c r="E148" s="54" t="str">
        <f>IF(ISTEXT('[14]Sektorski plasman'!F144)=TRUE,'[14]Sektorski plasman'!F144,"")</f>
        <v/>
      </c>
      <c r="F148" s="55" t="str">
        <f>IF(ISNUMBER('[14]Sektorski plasman'!D144)=TRUE,'[14]Sektorski plasman'!D144,"")</f>
        <v/>
      </c>
      <c r="G148" s="56" t="str">
        <f>IF(ISNUMBER('[14]Sektorski plasman'!G144)=TRUE,'[14]Sektorski plasman'!G144,"")</f>
        <v/>
      </c>
      <c r="H148" s="57" t="str">
        <f>IF(ISNUMBER('[14]Sektorski plasman'!H144)=TRUE,'[14]Sektorski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IF(ISTEXT('[14]Sektorski plasman'!B145)=TRUE,'[14]Sektorski plasman'!B145,"")</f>
        <v/>
      </c>
      <c r="C149" s="52" t="str">
        <f>IF(ISTEXT('[14]Sektorski plasman'!C145)=TRUE,'[14]Sektorski plasman'!C145,"")</f>
        <v/>
      </c>
      <c r="D149" s="53" t="str">
        <f>IF(ISNUMBER('[14]Sektorski plasman'!E145)=TRUE,'[14]Sektorski plasman'!E145,"")</f>
        <v/>
      </c>
      <c r="E149" s="54" t="str">
        <f>IF(ISTEXT('[14]Sektorski plasman'!F145)=TRUE,'[14]Sektorski plasman'!F145,"")</f>
        <v/>
      </c>
      <c r="F149" s="55" t="str">
        <f>IF(ISNUMBER('[14]Sektorski plasman'!D145)=TRUE,'[14]Sektorski plasman'!D145,"")</f>
        <v/>
      </c>
      <c r="G149" s="56" t="str">
        <f>IF(ISNUMBER('[14]Sektorski plasman'!G145)=TRUE,'[14]Sektorski plasman'!G145,"")</f>
        <v/>
      </c>
      <c r="H149" s="57" t="str">
        <f>IF(ISNUMBER('[14]Sektorski plasman'!H145)=TRUE,'[14]Sektorski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IF(ISTEXT('[14]Sektorski plasman'!B146)=TRUE,'[14]Sektorski plasman'!B146,"")</f>
        <v/>
      </c>
      <c r="C150" s="52" t="str">
        <f>IF(ISTEXT('[14]Sektorski plasman'!C146)=TRUE,'[14]Sektorski plasman'!C146,"")</f>
        <v/>
      </c>
      <c r="D150" s="53" t="str">
        <f>IF(ISNUMBER('[14]Sektorski plasman'!E146)=TRUE,'[14]Sektorski plasman'!E146,"")</f>
        <v/>
      </c>
      <c r="E150" s="54" t="str">
        <f>IF(ISTEXT('[14]Sektorski plasman'!F146)=TRUE,'[14]Sektorski plasman'!F146,"")</f>
        <v/>
      </c>
      <c r="F150" s="55" t="str">
        <f>IF(ISNUMBER('[14]Sektorski plasman'!D146)=TRUE,'[14]Sektorski plasman'!D146,"")</f>
        <v/>
      </c>
      <c r="G150" s="56" t="str">
        <f>IF(ISNUMBER('[14]Sektorski plasman'!G146)=TRUE,'[14]Sektorski plasman'!G146,"")</f>
        <v/>
      </c>
      <c r="H150" s="57" t="str">
        <f>IF(ISNUMBER('[14]Sektorski plasman'!H146)=TRUE,'[14]Sektorski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IF(ISTEXT('[14]Sektorski plasman'!B147)=TRUE,'[14]Sektorski plasman'!B147,"")</f>
        <v/>
      </c>
      <c r="C151" s="52" t="str">
        <f>IF(ISTEXT('[14]Sektorski plasman'!C147)=TRUE,'[14]Sektorski plasman'!C147,"")</f>
        <v/>
      </c>
      <c r="D151" s="53" t="str">
        <f>IF(ISNUMBER('[14]Sektorski plasman'!E147)=TRUE,'[14]Sektorski plasman'!E147,"")</f>
        <v/>
      </c>
      <c r="E151" s="54" t="str">
        <f>IF(ISTEXT('[14]Sektorski plasman'!F147)=TRUE,'[14]Sektorski plasman'!F147,"")</f>
        <v/>
      </c>
      <c r="F151" s="55" t="str">
        <f>IF(ISNUMBER('[14]Sektorski plasman'!D147)=TRUE,'[14]Sektorski plasman'!D147,"")</f>
        <v/>
      </c>
      <c r="G151" s="56" t="str">
        <f>IF(ISNUMBER('[14]Sektorski plasman'!G147)=TRUE,'[14]Sektorski plasman'!G147,"")</f>
        <v/>
      </c>
      <c r="H151" s="57" t="str">
        <f>IF(ISNUMBER('[14]Sektorski plasman'!H147)=TRUE,'[14]Sektorski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IF(ISTEXT('[14]Sektorski plasman'!B148)=TRUE,'[14]Sektorski plasman'!B148,"")</f>
        <v/>
      </c>
      <c r="C152" s="52" t="str">
        <f>IF(ISTEXT('[14]Sektorski plasman'!C148)=TRUE,'[14]Sektorski plasman'!C148,"")</f>
        <v/>
      </c>
      <c r="D152" s="53" t="str">
        <f>IF(ISNUMBER('[14]Sektorski plasman'!E148)=TRUE,'[14]Sektorski plasman'!E148,"")</f>
        <v/>
      </c>
      <c r="E152" s="54" t="str">
        <f>IF(ISTEXT('[14]Sektorski plasman'!F148)=TRUE,'[14]Sektorski plasman'!F148,"")</f>
        <v/>
      </c>
      <c r="F152" s="55" t="str">
        <f>IF(ISNUMBER('[14]Sektorski plasman'!D148)=TRUE,'[14]Sektorski plasman'!D148,"")</f>
        <v/>
      </c>
      <c r="G152" s="56" t="str">
        <f>IF(ISNUMBER('[14]Sektorski plasman'!G148)=TRUE,'[14]Sektorski plasman'!G148,"")</f>
        <v/>
      </c>
      <c r="H152" s="57" t="str">
        <f>IF(ISNUMBER('[14]Sektorski plasman'!H148)=TRUE,'[14]Sektorski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IF(ISTEXT('[14]Sektorski plasman'!B149)=TRUE,'[14]Sektorski plasman'!B149,"")</f>
        <v/>
      </c>
      <c r="C153" s="52" t="str">
        <f>IF(ISTEXT('[14]Sektorski plasman'!C149)=TRUE,'[14]Sektorski plasman'!C149,"")</f>
        <v/>
      </c>
      <c r="D153" s="53" t="str">
        <f>IF(ISNUMBER('[14]Sektorski plasman'!E149)=TRUE,'[14]Sektorski plasman'!E149,"")</f>
        <v/>
      </c>
      <c r="E153" s="54" t="str">
        <f>IF(ISTEXT('[14]Sektorski plasman'!F149)=TRUE,'[14]Sektorski plasman'!F149,"")</f>
        <v/>
      </c>
      <c r="F153" s="55" t="str">
        <f>IF(ISNUMBER('[14]Sektorski plasman'!D149)=TRUE,'[14]Sektorski plasman'!D149,"")</f>
        <v/>
      </c>
      <c r="G153" s="56" t="str">
        <f>IF(ISNUMBER('[14]Sektorski plasman'!G149)=TRUE,'[14]Sektorski plasman'!G149,"")</f>
        <v/>
      </c>
      <c r="H153" s="57" t="str">
        <f>IF(ISNUMBER('[14]Sektorski plasman'!H149)=TRUE,'[14]Sektorski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IF(ISTEXT('[14]Sektorski plasman'!B150)=TRUE,'[14]Sektorski plasman'!B150,"")</f>
        <v/>
      </c>
      <c r="C154" s="52" t="str">
        <f>IF(ISTEXT('[14]Sektorski plasman'!C150)=TRUE,'[14]Sektorski plasman'!C150,"")</f>
        <v/>
      </c>
      <c r="D154" s="53" t="str">
        <f>IF(ISNUMBER('[14]Sektorski plasman'!E150)=TRUE,'[14]Sektorski plasman'!E150,"")</f>
        <v/>
      </c>
      <c r="E154" s="54" t="str">
        <f>IF(ISTEXT('[14]Sektorski plasman'!F150)=TRUE,'[14]Sektorski plasman'!F150,"")</f>
        <v/>
      </c>
      <c r="F154" s="55" t="str">
        <f>IF(ISNUMBER('[14]Sektorski plasman'!D150)=TRUE,'[14]Sektorski plasman'!D150,"")</f>
        <v/>
      </c>
      <c r="G154" s="56" t="str">
        <f>IF(ISNUMBER('[14]Sektorski plasman'!G150)=TRUE,'[14]Sektorski plasman'!G150,"")</f>
        <v/>
      </c>
      <c r="H154" s="57" t="str">
        <f>IF(ISNUMBER('[14]Sektorski plasman'!H150)=TRUE,'[14]Sektorski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IF(ISTEXT('[14]Sektorski plasman'!B151)=TRUE,'[14]Sektorski plasman'!B151,"")</f>
        <v/>
      </c>
      <c r="C155" s="52" t="str">
        <f>IF(ISTEXT('[14]Sektorski plasman'!C151)=TRUE,'[14]Sektorski plasman'!C151,"")</f>
        <v/>
      </c>
      <c r="D155" s="53" t="str">
        <f>IF(ISNUMBER('[14]Sektorski plasman'!E151)=TRUE,'[14]Sektorski plasman'!E151,"")</f>
        <v/>
      </c>
      <c r="E155" s="54" t="str">
        <f>IF(ISTEXT('[14]Sektorski plasman'!F151)=TRUE,'[14]Sektorski plasman'!F151,"")</f>
        <v/>
      </c>
      <c r="F155" s="55" t="str">
        <f>IF(ISNUMBER('[14]Sektorski plasman'!D151)=TRUE,'[14]Sektorski plasman'!D151,"")</f>
        <v/>
      </c>
      <c r="G155" s="56" t="str">
        <f>IF(ISNUMBER('[14]Sektorski plasman'!G151)=TRUE,'[14]Sektorski plasman'!G151,"")</f>
        <v/>
      </c>
      <c r="H155" s="57" t="str">
        <f>IF(ISNUMBER('[14]Sektorski plasman'!H151)=TRUE,'[14]Sektorski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IF(ISTEXT('[14]Sektorski plasman'!B152)=TRUE,'[14]Sektorski plasman'!B152,"")</f>
        <v/>
      </c>
      <c r="C156" s="52" t="str">
        <f>IF(ISTEXT('[14]Sektorski plasman'!C152)=TRUE,'[14]Sektorski plasman'!C152,"")</f>
        <v/>
      </c>
      <c r="D156" s="53" t="str">
        <f>IF(ISNUMBER('[14]Sektorski plasman'!E152)=TRUE,'[14]Sektorski plasman'!E152,"")</f>
        <v/>
      </c>
      <c r="E156" s="54" t="str">
        <f>IF(ISTEXT('[14]Sektorski plasman'!F152)=TRUE,'[14]Sektorski plasman'!F152,"")</f>
        <v/>
      </c>
      <c r="F156" s="55" t="str">
        <f>IF(ISNUMBER('[14]Sektorski plasman'!D152)=TRUE,'[14]Sektorski plasman'!D152,"")</f>
        <v/>
      </c>
      <c r="G156" s="56" t="str">
        <f>IF(ISNUMBER('[14]Sektorski plasman'!G152)=TRUE,'[14]Sektorski plasman'!G152,"")</f>
        <v/>
      </c>
      <c r="H156" s="57" t="str">
        <f>IF(ISNUMBER('[14]Sektorski plasman'!H152)=TRUE,'[14]Sektorski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IF(ISTEXT('[14]Sektorski plasman'!B153)=TRUE,'[14]Sektorski plasman'!B153,"")</f>
        <v/>
      </c>
      <c r="C157" s="52" t="str">
        <f>IF(ISTEXT('[14]Sektorski plasman'!C153)=TRUE,'[14]Sektorski plasman'!C153,"")</f>
        <v/>
      </c>
      <c r="D157" s="53" t="str">
        <f>IF(ISNUMBER('[14]Sektorski plasman'!E153)=TRUE,'[14]Sektorski plasman'!E153,"")</f>
        <v/>
      </c>
      <c r="E157" s="54" t="str">
        <f>IF(ISTEXT('[14]Sektorski plasman'!F153)=TRUE,'[14]Sektorski plasman'!F153,"")</f>
        <v/>
      </c>
      <c r="F157" s="55" t="str">
        <f>IF(ISNUMBER('[14]Sektorski plasman'!D153)=TRUE,'[14]Sektorski plasman'!D153,"")</f>
        <v/>
      </c>
      <c r="G157" s="56" t="str">
        <f>IF(ISNUMBER('[14]Sektorski plasman'!G153)=TRUE,'[14]Sektorski plasman'!G153,"")</f>
        <v/>
      </c>
      <c r="H157" s="57" t="str">
        <f>IF(ISNUMBER('[14]Sektorski plasman'!H153)=TRUE,'[14]Sektorski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IF(ISTEXT('[14]Sektorski plasman'!B154)=TRUE,'[14]Sektorski plasman'!B154,"")</f>
        <v/>
      </c>
      <c r="C158" s="52" t="str">
        <f>IF(ISTEXT('[14]Sektorski plasman'!C154)=TRUE,'[14]Sektorski plasman'!C154,"")</f>
        <v/>
      </c>
      <c r="D158" s="53" t="str">
        <f>IF(ISNUMBER('[14]Sektorski plasman'!E154)=TRUE,'[14]Sektorski plasman'!E154,"")</f>
        <v/>
      </c>
      <c r="E158" s="54" t="str">
        <f>IF(ISTEXT('[14]Sektorski plasman'!F154)=TRUE,'[14]Sektorski plasman'!F154,"")</f>
        <v/>
      </c>
      <c r="F158" s="55" t="str">
        <f>IF(ISNUMBER('[14]Sektorski plasman'!D154)=TRUE,'[14]Sektorski plasman'!D154,"")</f>
        <v/>
      </c>
      <c r="G158" s="56" t="str">
        <f>IF(ISNUMBER('[14]Sektorski plasman'!G154)=TRUE,'[14]Sektorski plasman'!G154,"")</f>
        <v/>
      </c>
      <c r="H158" s="57" t="str">
        <f>IF(ISNUMBER('[14]Sektorski plasman'!H154)=TRUE,'[14]Sektorski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IF(ISTEXT('[14]Sektorski plasman'!B155)=TRUE,'[14]Sektorski plasman'!B155,"")</f>
        <v/>
      </c>
      <c r="C159" s="60" t="str">
        <f>IF(ISTEXT('[14]Sektorski plasman'!C155)=TRUE,'[14]Sektorski plasman'!C155,"")</f>
        <v/>
      </c>
      <c r="D159" s="61" t="str">
        <f>IF(ISNUMBER('[14]Sektorski plasman'!E155)=TRUE,'[14]Sektorski plasman'!E155,"")</f>
        <v/>
      </c>
      <c r="E159" s="62" t="str">
        <f>IF(ISTEXT('[14]Sektorski plasman'!F155)=TRUE,'[14]Sektorski plasman'!F155,"")</f>
        <v/>
      </c>
      <c r="F159" s="63" t="str">
        <f>IF(ISNUMBER('[14]Sektorski plasman'!D155)=TRUE,'[14]Sektorski plasman'!D155,"")</f>
        <v/>
      </c>
      <c r="G159" s="64" t="str">
        <f>IF(ISNUMBER('[14]Sektorski plasman'!G155)=TRUE,'[14]Sektorski plasman'!G155,"")</f>
        <v/>
      </c>
      <c r="H159" s="57" t="str">
        <f>IF(ISNUMBER('[14]Sektorski plasman'!H155)=TRUE,'[14]Sektorski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79F5-816E-401A-B212-D3826CC1E072}">
  <sheetPr codeName="Sheet18">
    <tabColor theme="9" tint="0.39997558519241921"/>
    <pageSetUpPr autoPageBreaks="0" fitToPage="1"/>
  </sheetPr>
  <dimension ref="A1:K186"/>
  <sheetViews>
    <sheetView showRowColHeaders="0" showWhiteSpace="0" topLeftCell="A4" zoomScaleNormal="100" workbookViewId="0">
      <selection activeCell="M38" sqref="M38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IF(ISNONTEXT('[15]Organizacija natjecanja'!$H$2)=TRUE,"",'[15]Organizacija natjecanja'!$H$2)</f>
        <v>3. kolo lige veterana SSRD MŽ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IF(ISNONTEXT('[15]Organizacija natjecanja'!$H$5)=TRUE,"",'[15]Organizacija natjecanja'!$H$5)</f>
        <v>Turčišće, 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IF(ISNONTEXT('[15]Organizacija natjecanja'!$H$7)=TRUE,"",'[15]Organizacija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IF(ISNONTEXT('[15]Organizacija natjecanja'!$H$13)=TRUE,"",'[15]Organizacija natjecanja'!$H$13)</f>
        <v>Ribica Turčišće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IF(ISNONTEXT('[15]Organizacija natjecanja'!$H$4)=TRUE,"",'[15]Organizacija natjecanja'!$H$4)</f>
        <v>Stara Graba Turčišće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IF(ISBLANK('[15]Organizacija natjecanja'!$H$9)=TRUE,"",'[15]Organizacija natjecanja'!$H$9)</f>
        <v>VETERANI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IF(ISTEXT('[15]Sektorski plasman'!B6)=TRUE,'[15]Sektorski plasman'!B6,"")</f>
        <v>Pokrivač Rajmond</v>
      </c>
      <c r="C10" s="304" t="str">
        <f>IF(ISTEXT('[15]Sektorski plasman'!C6)=TRUE,'[15]Sektorski plasman'!C6,"")</f>
        <v>Mura Mursko Središće</v>
      </c>
      <c r="D10" s="305">
        <f>IF(ISNUMBER('[15]Sektorski plasman'!E6)=TRUE,'[15]Sektorski plasman'!E6,"")</f>
        <v>1</v>
      </c>
      <c r="E10" s="306" t="str">
        <f>IF(ISTEXT('[15]Sektorski plasman'!F6)=TRUE,'[15]Sektorski plasman'!F6,"")</f>
        <v>A</v>
      </c>
      <c r="F10" s="307">
        <f>IF(ISNUMBER('[15]Sektorski plasman'!D6)=TRUE,'[15]Sektorski plasman'!D6,"")</f>
        <v>2960</v>
      </c>
      <c r="G10" s="308">
        <f>IF(ISNUMBER('[15]Sektorski plasman'!G6)=TRUE,'[15]Sektorski plasman'!G6,"")</f>
        <v>1</v>
      </c>
      <c r="H10" s="309">
        <f>IF(ISNUMBER('[15]Sektorski plasman'!H6)=TRUE,'[15]Sektorski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IF(ISTEXT('[15]Sektorski plasman'!B7)=TRUE,'[15]Sektorski plasman'!B7,"")</f>
        <v>Horvat Dragutin</v>
      </c>
      <c r="C11" s="314" t="str">
        <f>IF(ISTEXT('[15]Sektorski plasman'!C7)=TRUE,'[15]Sektorski plasman'!C7,"")</f>
        <v>Som Kotoriba</v>
      </c>
      <c r="D11" s="315">
        <f>IF(ISNUMBER('[15]Sektorski plasman'!E7)=TRUE,'[15]Sektorski plasman'!E7,"")</f>
        <v>10</v>
      </c>
      <c r="E11" s="316" t="str">
        <f>IF(ISTEXT('[15]Sektorski plasman'!F7)=TRUE,'[15]Sektorski plasman'!F7,"")</f>
        <v>A</v>
      </c>
      <c r="F11" s="317">
        <f>IF(ISNUMBER('[15]Sektorski plasman'!D7)=TRUE,'[15]Sektorski plasman'!D7,"")</f>
        <v>1905</v>
      </c>
      <c r="G11" s="318">
        <f>IF(ISNUMBER('[15]Sektorski plasman'!G7)=TRUE,'[15]Sektorski plasman'!G7,"")</f>
        <v>2</v>
      </c>
      <c r="H11" s="319">
        <f>IF(ISNUMBER('[15]Sektorski plasman'!H7)=TRUE,'[15]Sektorski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IF(ISTEXT('[15]Sektorski plasman'!B8)=TRUE,'[15]Sektorski plasman'!B8,"")</f>
        <v>Filipašić Drago</v>
      </c>
      <c r="C12" s="314" t="str">
        <f>IF(ISTEXT('[15]Sektorski plasman'!C8)=TRUE,'[15]Sektorski plasman'!C8,"")</f>
        <v>Som Kotoriba</v>
      </c>
      <c r="D12" s="315">
        <f>IF(ISNUMBER('[15]Sektorski plasman'!E8)=TRUE,'[15]Sektorski plasman'!E8,"")</f>
        <v>5</v>
      </c>
      <c r="E12" s="316" t="str">
        <f>IF(ISTEXT('[15]Sektorski plasman'!F8)=TRUE,'[15]Sektorski plasman'!F8,"")</f>
        <v>A</v>
      </c>
      <c r="F12" s="317">
        <f>IF(ISNUMBER('[15]Sektorski plasman'!D8)=TRUE,'[15]Sektorski plasman'!D8,"")</f>
        <v>1850</v>
      </c>
      <c r="G12" s="318">
        <f>IF(ISNUMBER('[15]Sektorski plasman'!G8)=TRUE,'[15]Sektorski plasman'!G8,"")</f>
        <v>3</v>
      </c>
      <c r="H12" s="319">
        <f>IF(ISNUMBER('[15]Sektorski plasman'!H8)=TRUE,'[15]Sektorski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IF(ISTEXT('[15]Sektorski plasman'!B9)=TRUE,'[15]Sektorski plasman'!B9,"")</f>
        <v>Halić Marijan</v>
      </c>
      <c r="C13" s="314" t="str">
        <f>IF(ISTEXT('[15]Sektorski plasman'!C9)=TRUE,'[15]Sektorski plasman'!C9,"")</f>
        <v>Linjak Ivanovec</v>
      </c>
      <c r="D13" s="315">
        <f>IF(ISNUMBER('[15]Sektorski plasman'!E9)=TRUE,'[15]Sektorski plasman'!E9,"")</f>
        <v>8</v>
      </c>
      <c r="E13" s="316" t="str">
        <f>IF(ISTEXT('[15]Sektorski plasman'!F9)=TRUE,'[15]Sektorski plasman'!F9,"")</f>
        <v>A</v>
      </c>
      <c r="F13" s="317">
        <f>IF(ISNUMBER('[15]Sektorski plasman'!D9)=TRUE,'[15]Sektorski plasman'!D9,"")</f>
        <v>1810</v>
      </c>
      <c r="G13" s="318">
        <f>IF(ISNUMBER('[15]Sektorski plasman'!G9)=TRUE,'[15]Sektorski plasman'!G9,"")</f>
        <v>4</v>
      </c>
      <c r="H13" s="319">
        <f>IF(ISNUMBER('[15]Sektorski plasman'!H9)=TRUE,'[15]Sektorski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IF(ISTEXT('[15]Sektorski plasman'!B10)=TRUE,'[15]Sektorski plasman'!B10,"")</f>
        <v>Nađ Nenad</v>
      </c>
      <c r="C14" s="314" t="str">
        <f>IF(ISTEXT('[15]Sektorski plasman'!C10)=TRUE,'[15]Sektorski plasman'!C10,"")</f>
        <v>Linjak Palovec</v>
      </c>
      <c r="D14" s="315">
        <f>IF(ISNUMBER('[15]Sektorski plasman'!E10)=TRUE,'[15]Sektorski plasman'!E10,"")</f>
        <v>7</v>
      </c>
      <c r="E14" s="316" t="str">
        <f>IF(ISTEXT('[15]Sektorski plasman'!F10)=TRUE,'[15]Sektorski plasman'!F10,"")</f>
        <v>A</v>
      </c>
      <c r="F14" s="317">
        <f>IF(ISNUMBER('[15]Sektorski plasman'!D10)=TRUE,'[15]Sektorski plasman'!D10,"")</f>
        <v>1350</v>
      </c>
      <c r="G14" s="318">
        <f>IF(ISNUMBER('[15]Sektorski plasman'!G10)=TRUE,'[15]Sektorski plasman'!G10,"")</f>
        <v>5</v>
      </c>
      <c r="H14" s="319">
        <f>IF(ISNUMBER('[15]Sektorski plasman'!H10)=TRUE,'[15]Sektorski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IF(ISTEXT('[15]Sektorski plasman'!B11)=TRUE,'[15]Sektorski plasman'!B11,"")</f>
        <v>Mišić Branko</v>
      </c>
      <c r="C15" s="314" t="str">
        <f>IF(ISTEXT('[15]Sektorski plasman'!C11)=TRUE,'[15]Sektorski plasman'!C11,"")</f>
        <v>Drava Donji Mihaljevec</v>
      </c>
      <c r="D15" s="315">
        <f>IF(ISNUMBER('[15]Sektorski plasman'!E11)=TRUE,'[15]Sektorski plasman'!E11,"")</f>
        <v>9</v>
      </c>
      <c r="E15" s="316" t="str">
        <f>IF(ISTEXT('[15]Sektorski plasman'!F11)=TRUE,'[15]Sektorski plasman'!F11,"")</f>
        <v>A</v>
      </c>
      <c r="F15" s="317">
        <f>IF(ISNUMBER('[15]Sektorski plasman'!D11)=TRUE,'[15]Sektorski plasman'!D11,"")</f>
        <v>1345</v>
      </c>
      <c r="G15" s="318">
        <f>IF(ISNUMBER('[15]Sektorski plasman'!G11)=TRUE,'[15]Sektorski plasman'!G11,"")</f>
        <v>6</v>
      </c>
      <c r="H15" s="319">
        <f>IF(ISNUMBER('[15]Sektorski plasman'!H11)=TRUE,'[15]Sektorski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IF(ISTEXT('[15]Sektorski plasman'!B12)=TRUE,'[15]Sektorski plasman'!B12,"")</f>
        <v>Kedmenec Antun</v>
      </c>
      <c r="C16" s="314" t="str">
        <f>IF(ISTEXT('[15]Sektorski plasman'!C12)=TRUE,'[15]Sektorski plasman'!C12,"")</f>
        <v>Klen Sveta Marija</v>
      </c>
      <c r="D16" s="315">
        <f>IF(ISNUMBER('[15]Sektorski plasman'!E12)=TRUE,'[15]Sektorski plasman'!E12,"")</f>
        <v>2</v>
      </c>
      <c r="E16" s="316" t="str">
        <f>IF(ISTEXT('[15]Sektorski plasman'!F12)=TRUE,'[15]Sektorski plasman'!F12,"")</f>
        <v>A</v>
      </c>
      <c r="F16" s="317">
        <f>IF(ISNUMBER('[15]Sektorski plasman'!D12)=TRUE,'[15]Sektorski plasman'!D12,"")</f>
        <v>1310</v>
      </c>
      <c r="G16" s="318">
        <f>IF(ISNUMBER('[15]Sektorski plasman'!G12)=TRUE,'[15]Sektorski plasman'!G12,"")</f>
        <v>7</v>
      </c>
      <c r="H16" s="319">
        <f>IF(ISNUMBER('[15]Sektorski plasman'!H12)=TRUE,'[15]Sektorski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IF(ISTEXT('[15]Sektorski plasman'!B13)=TRUE,'[15]Sektorski plasman'!B13,"")</f>
        <v>Mikloška Josip</v>
      </c>
      <c r="C17" s="314" t="str">
        <f>IF(ISTEXT('[15]Sektorski plasman'!C13)=TRUE,'[15]Sektorski plasman'!C13,"")</f>
        <v>Glavatica Futtura Sensas Prelog</v>
      </c>
      <c r="D17" s="315">
        <f>IF(ISNUMBER('[15]Sektorski plasman'!E13)=TRUE,'[15]Sektorski plasman'!E13,"")</f>
        <v>3</v>
      </c>
      <c r="E17" s="316" t="str">
        <f>IF(ISTEXT('[15]Sektorski plasman'!F13)=TRUE,'[15]Sektorski plasman'!F13,"")</f>
        <v>A</v>
      </c>
      <c r="F17" s="317">
        <f>IF(ISNUMBER('[15]Sektorski plasman'!D13)=TRUE,'[15]Sektorski plasman'!D13,"")</f>
        <v>1075</v>
      </c>
      <c r="G17" s="318">
        <f>IF(ISNUMBER('[15]Sektorski plasman'!G13)=TRUE,'[15]Sektorski plasman'!G13,"")</f>
        <v>8</v>
      </c>
      <c r="H17" s="319">
        <f>IF(ISNUMBER('[15]Sektorski plasman'!H13)=TRUE,'[15]Sektorski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IF(ISTEXT('[15]Sektorski plasman'!B14)=TRUE,'[15]Sektorski plasman'!B14,"")</f>
        <v>Orehovec Stjepan</v>
      </c>
      <c r="C18" s="314" t="str">
        <f>IF(ISTEXT('[15]Sektorski plasman'!C14)=TRUE,'[15]Sektorski plasman'!C14,"")</f>
        <v>Drava Donji Mihaljevec</v>
      </c>
      <c r="D18" s="315">
        <f>IF(ISNUMBER('[15]Sektorski plasman'!E14)=TRUE,'[15]Sektorski plasman'!E14,"")</f>
        <v>4</v>
      </c>
      <c r="E18" s="316" t="str">
        <f>IF(ISTEXT('[15]Sektorski plasman'!F14)=TRUE,'[15]Sektorski plasman'!F14,"")</f>
        <v>A</v>
      </c>
      <c r="F18" s="317">
        <f>IF(ISNUMBER('[15]Sektorski plasman'!D14)=TRUE,'[15]Sektorski plasman'!D14,"")</f>
        <v>635</v>
      </c>
      <c r="G18" s="318">
        <f>IF(ISNUMBER('[15]Sektorski plasman'!G14)=TRUE,'[15]Sektorski plasman'!G14,"")</f>
        <v>9</v>
      </c>
      <c r="H18" s="319">
        <f>IF(ISNUMBER('[15]Sektorski plasman'!H14)=TRUE,'[15]Sektorski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IF(ISTEXT('[15]Sektorski plasman'!B15)=TRUE,'[15]Sektorski plasman'!B15,"")</f>
        <v>Jagec Josip</v>
      </c>
      <c r="C19" s="314" t="str">
        <f>IF(ISTEXT('[15]Sektorski plasman'!C15)=TRUE,'[15]Sektorski plasman'!C15,"")</f>
        <v>Čakovec Interland Čakovec</v>
      </c>
      <c r="D19" s="315">
        <f>IF(ISNUMBER('[15]Sektorski plasman'!E15)=TRUE,'[15]Sektorski plasman'!E15,"")</f>
        <v>6</v>
      </c>
      <c r="E19" s="316" t="str">
        <f>IF(ISTEXT('[15]Sektorski plasman'!F15)=TRUE,'[15]Sektorski plasman'!F15,"")</f>
        <v>A</v>
      </c>
      <c r="F19" s="317">
        <f>IF(ISNUMBER('[15]Sektorski plasman'!D15)=TRUE,'[15]Sektorski plasman'!D15,"")</f>
        <v>600</v>
      </c>
      <c r="G19" s="318">
        <f>IF(ISNUMBER('[15]Sektorski plasman'!G15)=TRUE,'[15]Sektorski plasman'!G15,"")</f>
        <v>10</v>
      </c>
      <c r="H19" s="319">
        <f>IF(ISNUMBER('[15]Sektorski plasman'!H15)=TRUE,'[15]Sektorski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IF(ISTEXT('[15]Sektorski plasman'!B16)=TRUE,'[15]Sektorski plasman'!B16,"")</f>
        <v>Katančić Zlatko</v>
      </c>
      <c r="C20" s="314" t="str">
        <f>IF(ISTEXT('[15]Sektorski plasman'!C16)=TRUE,'[15]Sektorski plasman'!C16,"")</f>
        <v>Ribica Turčišće</v>
      </c>
      <c r="D20" s="315">
        <f>IF(ISNUMBER('[15]Sektorski plasman'!E16)=TRUE,'[15]Sektorski plasman'!E16,"")</f>
        <v>15</v>
      </c>
      <c r="E20" s="316" t="str">
        <f>IF(ISTEXT('[15]Sektorski plasman'!F16)=TRUE,'[15]Sektorski plasman'!F16,"")</f>
        <v>B</v>
      </c>
      <c r="F20" s="317">
        <f>IF(ISNUMBER('[15]Sektorski plasman'!D16)=TRUE,'[15]Sektorski plasman'!D16,"")</f>
        <v>2670</v>
      </c>
      <c r="G20" s="318">
        <f>IF(ISNUMBER('[15]Sektorski plasman'!G16)=TRUE,'[15]Sektorski plasman'!G16,"")</f>
        <v>1</v>
      </c>
      <c r="H20" s="319">
        <f>IF(ISNUMBER('[15]Sektorski plasman'!H16)=TRUE,'[15]Sektorski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IF(ISTEXT('[15]Sektorski plasman'!B17)=TRUE,'[15]Sektorski plasman'!B17,"")</f>
        <v>Rošić Mensur</v>
      </c>
      <c r="C21" s="314" t="str">
        <f>IF(ISTEXT('[15]Sektorski plasman'!C17)=TRUE,'[15]Sektorski plasman'!C17,"")</f>
        <v>Mura Mursko Središće</v>
      </c>
      <c r="D21" s="315">
        <f>IF(ISNUMBER('[15]Sektorski plasman'!E17)=TRUE,'[15]Sektorski plasman'!E17,"")</f>
        <v>19</v>
      </c>
      <c r="E21" s="316" t="str">
        <f>IF(ISTEXT('[15]Sektorski plasman'!F17)=TRUE,'[15]Sektorski plasman'!F17,"")</f>
        <v>B</v>
      </c>
      <c r="F21" s="317">
        <f>IF(ISNUMBER('[15]Sektorski plasman'!D17)=TRUE,'[15]Sektorski plasman'!D17,"")</f>
        <v>2600</v>
      </c>
      <c r="G21" s="318">
        <f>IF(ISNUMBER('[15]Sektorski plasman'!G17)=TRUE,'[15]Sektorski plasman'!G17,"")</f>
        <v>2</v>
      </c>
      <c r="H21" s="319">
        <f>IF(ISNUMBER('[15]Sektorski plasman'!H17)=TRUE,'[15]Sektorski plasman'!H17,"")</f>
        <v>3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IF(ISTEXT('[15]Sektorski plasman'!B18)=TRUE,'[15]Sektorski plasman'!B18,"")</f>
        <v>Dolenec Željko</v>
      </c>
      <c r="C22" s="314" t="str">
        <f>IF(ISTEXT('[15]Sektorski plasman'!C18)=TRUE,'[15]Sektorski plasman'!C18,"")</f>
        <v>Som Kotoriba</v>
      </c>
      <c r="D22" s="315">
        <f>IF(ISNUMBER('[15]Sektorski plasman'!E18)=TRUE,'[15]Sektorski plasman'!E18,"")</f>
        <v>14</v>
      </c>
      <c r="E22" s="316" t="str">
        <f>IF(ISTEXT('[15]Sektorski plasman'!F18)=TRUE,'[15]Sektorski plasman'!F18,"")</f>
        <v>B</v>
      </c>
      <c r="F22" s="317">
        <f>IF(ISNUMBER('[15]Sektorski plasman'!D18)=TRUE,'[15]Sektorski plasman'!D18,"")</f>
        <v>2420</v>
      </c>
      <c r="G22" s="318">
        <f>IF(ISNUMBER('[15]Sektorski plasman'!G18)=TRUE,'[15]Sektorski plasman'!G18,"")</f>
        <v>3</v>
      </c>
      <c r="H22" s="319">
        <f>IF(ISNUMBER('[15]Sektorski plasman'!H18)=TRUE,'[15]Sektorski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IF(ISTEXT('[15]Sektorski plasman'!B19)=TRUE,'[15]Sektorski plasman'!B19,"")</f>
        <v>Deban Ivan</v>
      </c>
      <c r="C23" s="314" t="str">
        <f>IF(ISTEXT('[15]Sektorski plasman'!C19)=TRUE,'[15]Sektorski plasman'!C19,"")</f>
        <v>Glavatica Futtura Sensas Prelog</v>
      </c>
      <c r="D23" s="315">
        <f>IF(ISNUMBER('[15]Sektorski plasman'!E19)=TRUE,'[15]Sektorski plasman'!E19,"")</f>
        <v>16</v>
      </c>
      <c r="E23" s="316" t="str">
        <f>IF(ISTEXT('[15]Sektorski plasman'!F19)=TRUE,'[15]Sektorski plasman'!F19,"")</f>
        <v>B</v>
      </c>
      <c r="F23" s="317">
        <f>IF(ISNUMBER('[15]Sektorski plasman'!D19)=TRUE,'[15]Sektorski plasman'!D19,"")</f>
        <v>2385</v>
      </c>
      <c r="G23" s="318">
        <f>IF(ISNUMBER('[15]Sektorski plasman'!G19)=TRUE,'[15]Sektorski plasman'!G19,"")</f>
        <v>4</v>
      </c>
      <c r="H23" s="319">
        <f>IF(ISNUMBER('[15]Sektorski plasman'!H19)=TRUE,'[15]Sektorski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IF(ISTEXT('[15]Sektorski plasman'!B20)=TRUE,'[15]Sektorski plasman'!B20,"")</f>
        <v>Kedmenec Dragutin</v>
      </c>
      <c r="C24" s="314" t="str">
        <f>IF(ISTEXT('[15]Sektorski plasman'!C20)=TRUE,'[15]Sektorski plasman'!C20,"")</f>
        <v>Klen Sveta Marija</v>
      </c>
      <c r="D24" s="315">
        <f>IF(ISNUMBER('[15]Sektorski plasman'!E20)=TRUE,'[15]Sektorski plasman'!E20,"")</f>
        <v>20</v>
      </c>
      <c r="E24" s="316" t="str">
        <f>IF(ISTEXT('[15]Sektorski plasman'!F20)=TRUE,'[15]Sektorski plasman'!F20,"")</f>
        <v>B</v>
      </c>
      <c r="F24" s="317">
        <f>IF(ISNUMBER('[15]Sektorski plasman'!D20)=TRUE,'[15]Sektorski plasman'!D20,"")</f>
        <v>2300</v>
      </c>
      <c r="G24" s="318">
        <f>IF(ISNUMBER('[15]Sektorski plasman'!G20)=TRUE,'[15]Sektorski plasman'!G20,"")</f>
        <v>5</v>
      </c>
      <c r="H24" s="319">
        <f>IF(ISNUMBER('[15]Sektorski plasman'!H20)=TRUE,'[15]Sektorski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IF(ISTEXT('[15]Sektorski plasman'!B21)=TRUE,'[15]Sektorski plasman'!B21,"")</f>
        <v>Kovač Mladen</v>
      </c>
      <c r="C25" s="314" t="str">
        <f>IF(ISTEXT('[15]Sektorski plasman'!C21)=TRUE,'[15]Sektorski plasman'!C21,"")</f>
        <v>Glavatica Futtura Sensas Prelog</v>
      </c>
      <c r="D25" s="315">
        <f>IF(ISNUMBER('[15]Sektorski plasman'!E21)=TRUE,'[15]Sektorski plasman'!E21,"")</f>
        <v>17</v>
      </c>
      <c r="E25" s="316" t="str">
        <f>IF(ISTEXT('[15]Sektorski plasman'!F21)=TRUE,'[15]Sektorski plasman'!F21,"")</f>
        <v>B</v>
      </c>
      <c r="F25" s="317">
        <f>IF(ISNUMBER('[15]Sektorski plasman'!D21)=TRUE,'[15]Sektorski plasman'!D21,"")</f>
        <v>2075</v>
      </c>
      <c r="G25" s="318">
        <f>IF(ISNUMBER('[15]Sektorski plasman'!G21)=TRUE,'[15]Sektorski plasman'!G21,"")</f>
        <v>6</v>
      </c>
      <c r="H25" s="319">
        <f>IF(ISNUMBER('[15]Sektorski plasman'!H21)=TRUE,'[15]Sektorski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IF(ISTEXT('[15]Sektorski plasman'!B22)=TRUE,'[15]Sektorski plasman'!B22,"")</f>
        <v>Ivanović Branko</v>
      </c>
      <c r="C26" s="314" t="str">
        <f>IF(ISTEXT('[15]Sektorski plasman'!C22)=TRUE,'[15]Sektorski plasman'!C22,"")</f>
        <v>Smuđ Goričan</v>
      </c>
      <c r="D26" s="315">
        <f>IF(ISNUMBER('[15]Sektorski plasman'!E22)=TRUE,'[15]Sektorski plasman'!E22,"")</f>
        <v>18</v>
      </c>
      <c r="E26" s="316" t="str">
        <f>IF(ISTEXT('[15]Sektorski plasman'!F22)=TRUE,'[15]Sektorski plasman'!F22,"")</f>
        <v>B</v>
      </c>
      <c r="F26" s="317">
        <f>IF(ISNUMBER('[15]Sektorski plasman'!D22)=TRUE,'[15]Sektorski plasman'!D22,"")</f>
        <v>2000</v>
      </c>
      <c r="G26" s="318">
        <f>IF(ISNUMBER('[15]Sektorski plasman'!G22)=TRUE,'[15]Sektorski plasman'!G22,"")</f>
        <v>7</v>
      </c>
      <c r="H26" s="319">
        <f>IF(ISNUMBER('[15]Sektorski plasman'!H22)=TRUE,'[15]Sektorski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IF(ISTEXT('[15]Sektorski plasman'!B23)=TRUE,'[15]Sektorski plasman'!B23,"")</f>
        <v xml:space="preserve">Zadravec Ivan </v>
      </c>
      <c r="C27" s="314" t="str">
        <f>IF(ISTEXT('[15]Sektorski plasman'!C23)=TRUE,'[15]Sektorski plasman'!C23,"")</f>
        <v>Verk Križovec</v>
      </c>
      <c r="D27" s="315">
        <f>IF(ISNUMBER('[15]Sektorski plasman'!E23)=TRUE,'[15]Sektorski plasman'!E23,"")</f>
        <v>13</v>
      </c>
      <c r="E27" s="316" t="str">
        <f>IF(ISTEXT('[15]Sektorski plasman'!F23)=TRUE,'[15]Sektorski plasman'!F23,"")</f>
        <v>B</v>
      </c>
      <c r="F27" s="317">
        <f>IF(ISNUMBER('[15]Sektorski plasman'!D23)=TRUE,'[15]Sektorski plasman'!D23,"")</f>
        <v>1995</v>
      </c>
      <c r="G27" s="318">
        <f>IF(ISNUMBER('[15]Sektorski plasman'!G23)=TRUE,'[15]Sektorski plasman'!G23,"")</f>
        <v>8</v>
      </c>
      <c r="H27" s="319">
        <f>IF(ISNUMBER('[15]Sektorski plasman'!H23)=TRUE,'[15]Sektorski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IF(ISTEXT('[15]Sektorski plasman'!B24)=TRUE,'[15]Sektorski plasman'!B24,"")</f>
        <v>Marđetko Josip</v>
      </c>
      <c r="C28" s="314" t="str">
        <f>IF(ISTEXT('[15]Sektorski plasman'!C24)=TRUE,'[15]Sektorski plasman'!C24,"")</f>
        <v>Som Kotoriba</v>
      </c>
      <c r="D28" s="315">
        <f>IF(ISNUMBER('[15]Sektorski plasman'!E24)=TRUE,'[15]Sektorski plasman'!E24,"")</f>
        <v>12</v>
      </c>
      <c r="E28" s="316" t="str">
        <f>IF(ISTEXT('[15]Sektorski plasman'!F24)=TRUE,'[15]Sektorski plasman'!F24,"")</f>
        <v>B</v>
      </c>
      <c r="F28" s="317">
        <f>IF(ISNUMBER('[15]Sektorski plasman'!D24)=TRUE,'[15]Sektorski plasman'!D24,"")</f>
        <v>1540</v>
      </c>
      <c r="G28" s="318">
        <f>IF(ISNUMBER('[15]Sektorski plasman'!G24)=TRUE,'[15]Sektorski plasman'!G24,"")</f>
        <v>9</v>
      </c>
      <c r="H28" s="319">
        <f>IF(ISNUMBER('[15]Sektorski plasman'!H24)=TRUE,'[15]Sektorski plasman'!H24,"")</f>
        <v>17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IF(ISTEXT('[15]Sektorski plasman'!B25)=TRUE,'[15]Sektorski plasman'!B25,"")</f>
        <v>Međimurec Ivan</v>
      </c>
      <c r="C29" s="314" t="str">
        <f>IF(ISTEXT('[15]Sektorski plasman'!C25)=TRUE,'[15]Sektorski plasman'!C25,"")</f>
        <v>TSH Sensas Som.si Čakovec</v>
      </c>
      <c r="D29" s="315">
        <f>IF(ISNUMBER('[15]Sektorski plasman'!E25)=TRUE,'[15]Sektorski plasman'!E25,"")</f>
        <v>11</v>
      </c>
      <c r="E29" s="316" t="str">
        <f>IF(ISTEXT('[15]Sektorski plasman'!F25)=TRUE,'[15]Sektorski plasman'!F25,"")</f>
        <v>B</v>
      </c>
      <c r="F29" s="317">
        <f>IF(ISNUMBER('[15]Sektorski plasman'!D25)=TRUE,'[15]Sektorski plasman'!D25,"")</f>
        <v>700</v>
      </c>
      <c r="G29" s="318">
        <f>IF(ISNUMBER('[15]Sektorski plasman'!G25)=TRUE,'[15]Sektorski plasman'!G25,"")</f>
        <v>10</v>
      </c>
      <c r="H29" s="319">
        <f>IF(ISNUMBER('[15]Sektorski plasman'!H25)=TRUE,'[15]Sektorski plasman'!H25,"")</f>
        <v>19</v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IF(ISTEXT('[15]Sektorski plasman'!B26)=TRUE,'[15]Sektorski plasman'!B26,"")</f>
        <v/>
      </c>
      <c r="C30" s="314" t="str">
        <f>IF(ISTEXT('[15]Sektorski plasman'!C26)=TRUE,'[15]Sektorski plasman'!C26,"")</f>
        <v/>
      </c>
      <c r="D30" s="315" t="str">
        <f>IF(ISNUMBER('[15]Sektorski plasman'!E26)=TRUE,'[15]Sektorski plasman'!E26,"")</f>
        <v/>
      </c>
      <c r="E30" s="316" t="str">
        <f>IF(ISTEXT('[15]Sektorski plasman'!F26)=TRUE,'[15]Sektorski plasman'!F26,"")</f>
        <v/>
      </c>
      <c r="F30" s="317" t="str">
        <f>IF(ISNUMBER('[15]Sektorski plasman'!D26)=TRUE,'[15]Sektorski plasman'!D26,"")</f>
        <v/>
      </c>
      <c r="G30" s="318" t="str">
        <f>IF(ISNUMBER('[15]Sektorski plasman'!G26)=TRUE,'[15]Sektorski plasman'!G26,"")</f>
        <v/>
      </c>
      <c r="H30" s="319" t="str">
        <f>IF(ISNUMBER('[15]Sektorski plasman'!H26)=TRUE,'[15]Sektorski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IF(ISTEXT('[15]Sektorski plasman'!B27)=TRUE,'[15]Sektorski plasman'!B27,"")</f>
        <v/>
      </c>
      <c r="C31" s="314" t="str">
        <f>IF(ISTEXT('[15]Sektorski plasman'!C27)=TRUE,'[15]Sektorski plasman'!C27,"")</f>
        <v/>
      </c>
      <c r="D31" s="315" t="str">
        <f>IF(ISNUMBER('[15]Sektorski plasman'!E27)=TRUE,'[15]Sektorski plasman'!E27,"")</f>
        <v/>
      </c>
      <c r="E31" s="316" t="str">
        <f>IF(ISTEXT('[15]Sektorski plasman'!F27)=TRUE,'[15]Sektorski plasman'!F27,"")</f>
        <v/>
      </c>
      <c r="F31" s="317" t="str">
        <f>IF(ISNUMBER('[15]Sektorski plasman'!D27)=TRUE,'[15]Sektorski plasman'!D27,"")</f>
        <v/>
      </c>
      <c r="G31" s="318" t="str">
        <f>IF(ISNUMBER('[15]Sektorski plasman'!G27)=TRUE,'[15]Sektorski plasman'!G27,"")</f>
        <v/>
      </c>
      <c r="H31" s="319" t="str">
        <f>IF(ISNUMBER('[15]Sektorski plasman'!H27)=TRUE,'[15]Sektorski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IF(ISTEXT('[15]Sektorski plasman'!B28)=TRUE,'[15]Sektorski plasman'!B28,"")</f>
        <v/>
      </c>
      <c r="C32" s="314" t="str">
        <f>IF(ISTEXT('[15]Sektorski plasman'!C28)=TRUE,'[15]Sektorski plasman'!C28,"")</f>
        <v/>
      </c>
      <c r="D32" s="315" t="str">
        <f>IF(ISNUMBER('[15]Sektorski plasman'!E28)=TRUE,'[15]Sektorski plasman'!E28,"")</f>
        <v/>
      </c>
      <c r="E32" s="316" t="str">
        <f>IF(ISTEXT('[15]Sektorski plasman'!F28)=TRUE,'[15]Sektorski plasman'!F28,"")</f>
        <v/>
      </c>
      <c r="F32" s="317" t="str">
        <f>IF(ISNUMBER('[15]Sektorski plasman'!D28)=TRUE,'[15]Sektorski plasman'!D28,"")</f>
        <v/>
      </c>
      <c r="G32" s="318" t="str">
        <f>IF(ISNUMBER('[15]Sektorski plasman'!G28)=TRUE,'[15]Sektorski plasman'!G28,"")</f>
        <v/>
      </c>
      <c r="H32" s="319" t="str">
        <f>IF(ISNUMBER('[15]Sektorski plasman'!H28)=TRUE,'[15]Sektorski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IF(ISTEXT('[15]Sektorski plasman'!B29)=TRUE,'[15]Sektorski plasman'!B29,"")</f>
        <v/>
      </c>
      <c r="C33" s="314" t="str">
        <f>IF(ISTEXT('[15]Sektorski plasman'!C29)=TRUE,'[15]Sektorski plasman'!C29,"")</f>
        <v/>
      </c>
      <c r="D33" s="315" t="str">
        <f>IF(ISNUMBER('[15]Sektorski plasman'!E29)=TRUE,'[15]Sektorski plasman'!E29,"")</f>
        <v/>
      </c>
      <c r="E33" s="316" t="str">
        <f>IF(ISTEXT('[15]Sektorski plasman'!F29)=TRUE,'[15]Sektorski plasman'!F29,"")</f>
        <v/>
      </c>
      <c r="F33" s="317" t="str">
        <f>IF(ISNUMBER('[15]Sektorski plasman'!D29)=TRUE,'[15]Sektorski plasman'!D29,"")</f>
        <v/>
      </c>
      <c r="G33" s="318" t="str">
        <f>IF(ISNUMBER('[15]Sektorski plasman'!G29)=TRUE,'[15]Sektorski plasman'!G29,"")</f>
        <v/>
      </c>
      <c r="H33" s="319" t="str">
        <f>IF(ISNUMBER('[15]Sektorski plasman'!H29)=TRUE,'[15]Sektorski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IF(ISTEXT('[15]Sektorski plasman'!B30)=TRUE,'[15]Sektorski plasman'!B30,"")</f>
        <v/>
      </c>
      <c r="C34" s="314" t="str">
        <f>IF(ISTEXT('[15]Sektorski plasman'!C30)=TRUE,'[15]Sektorski plasman'!C30,"")</f>
        <v/>
      </c>
      <c r="D34" s="315" t="str">
        <f>IF(ISNUMBER('[15]Sektorski plasman'!E30)=TRUE,'[15]Sektorski plasman'!E30,"")</f>
        <v/>
      </c>
      <c r="E34" s="316" t="str">
        <f>IF(ISTEXT('[15]Sektorski plasman'!F30)=TRUE,'[15]Sektorski plasman'!F30,"")</f>
        <v/>
      </c>
      <c r="F34" s="317" t="str">
        <f>IF(ISNUMBER('[15]Sektorski plasman'!D30)=TRUE,'[15]Sektorski plasman'!D30,"")</f>
        <v/>
      </c>
      <c r="G34" s="318" t="str">
        <f>IF(ISNUMBER('[15]Sektorski plasman'!G30)=TRUE,'[15]Sektorski plasman'!G30,"")</f>
        <v/>
      </c>
      <c r="H34" s="319" t="str">
        <f>IF(ISNUMBER('[15]Sektorski plasman'!H30)=TRUE,'[15]Sektorski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IF(ISTEXT('[15]Sektorski plasman'!B31)=TRUE,'[15]Sektorski plasman'!B31,"")</f>
        <v/>
      </c>
      <c r="C35" s="314" t="str">
        <f>IF(ISTEXT('[15]Sektorski plasman'!C31)=TRUE,'[15]Sektorski plasman'!C31,"")</f>
        <v/>
      </c>
      <c r="D35" s="315" t="str">
        <f>IF(ISNUMBER('[15]Sektorski plasman'!E31)=TRUE,'[15]Sektorski plasman'!E31,"")</f>
        <v/>
      </c>
      <c r="E35" s="316" t="str">
        <f>IF(ISTEXT('[15]Sektorski plasman'!F31)=TRUE,'[15]Sektorski plasman'!F31,"")</f>
        <v/>
      </c>
      <c r="F35" s="317" t="str">
        <f>IF(ISNUMBER('[15]Sektorski plasman'!D31)=TRUE,'[15]Sektorski plasman'!D31,"")</f>
        <v/>
      </c>
      <c r="G35" s="318" t="str">
        <f>IF(ISNUMBER('[15]Sektorski plasman'!G31)=TRUE,'[15]Sektorski plasman'!G31,"")</f>
        <v/>
      </c>
      <c r="H35" s="319" t="str">
        <f>IF(ISNUMBER('[15]Sektorski plasman'!H31)=TRUE,'[15]Sektorski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IF(ISTEXT('[15]Sektorski plasman'!B32)=TRUE,'[15]Sektorski plasman'!B32,"")</f>
        <v/>
      </c>
      <c r="C36" s="314" t="str">
        <f>IF(ISTEXT('[15]Sektorski plasman'!C32)=TRUE,'[15]Sektorski plasman'!C32,"")</f>
        <v/>
      </c>
      <c r="D36" s="315" t="str">
        <f>IF(ISNUMBER('[15]Sektorski plasman'!E32)=TRUE,'[15]Sektorski plasman'!E32,"")</f>
        <v/>
      </c>
      <c r="E36" s="316" t="str">
        <f>IF(ISTEXT('[15]Sektorski plasman'!F32)=TRUE,'[15]Sektorski plasman'!F32,"")</f>
        <v/>
      </c>
      <c r="F36" s="317" t="str">
        <f>IF(ISNUMBER('[15]Sektorski plasman'!D32)=TRUE,'[15]Sektorski plasman'!D32,"")</f>
        <v/>
      </c>
      <c r="G36" s="318" t="str">
        <f>IF(ISNUMBER('[15]Sektorski plasman'!G32)=TRUE,'[15]Sektorski plasman'!G32,"")</f>
        <v/>
      </c>
      <c r="H36" s="319" t="str">
        <f>IF(ISNUMBER('[15]Sektorski plasman'!H32)=TRUE,'[15]Sektorski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IF(ISTEXT('[15]Sektorski plasman'!B33)=TRUE,'[15]Sektorski plasman'!B33,"")</f>
        <v/>
      </c>
      <c r="C37" s="314" t="str">
        <f>IF(ISTEXT('[15]Sektorski plasman'!C33)=TRUE,'[15]Sektorski plasman'!C33,"")</f>
        <v/>
      </c>
      <c r="D37" s="315" t="str">
        <f>IF(ISNUMBER('[15]Sektorski plasman'!E33)=TRUE,'[15]Sektorski plasman'!E33,"")</f>
        <v/>
      </c>
      <c r="E37" s="316" t="str">
        <f>IF(ISTEXT('[15]Sektorski plasman'!F33)=TRUE,'[15]Sektorski plasman'!F33,"")</f>
        <v/>
      </c>
      <c r="F37" s="317" t="str">
        <f>IF(ISNUMBER('[15]Sektorski plasman'!D33)=TRUE,'[15]Sektorski plasman'!D33,"")</f>
        <v/>
      </c>
      <c r="G37" s="318" t="str">
        <f>IF(ISNUMBER('[15]Sektorski plasman'!G33)=TRUE,'[15]Sektorski plasman'!G33,"")</f>
        <v/>
      </c>
      <c r="H37" s="319" t="str">
        <f>IF(ISNUMBER('[15]Sektorski plasman'!H33)=TRUE,'[15]Sektorski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IF(ISTEXT('[15]Sektorski plasman'!B34)=TRUE,'[15]Sektorski plasman'!B34,"")</f>
        <v/>
      </c>
      <c r="C38" s="314" t="str">
        <f>IF(ISTEXT('[15]Sektorski plasman'!C34)=TRUE,'[15]Sektorski plasman'!C34,"")</f>
        <v/>
      </c>
      <c r="D38" s="315" t="str">
        <f>IF(ISNUMBER('[15]Sektorski plasman'!E34)=TRUE,'[15]Sektorski plasman'!E34,"")</f>
        <v/>
      </c>
      <c r="E38" s="316" t="str">
        <f>IF(ISTEXT('[15]Sektorski plasman'!F34)=TRUE,'[15]Sektorski plasman'!F34,"")</f>
        <v/>
      </c>
      <c r="F38" s="317" t="str">
        <f>IF(ISNUMBER('[15]Sektorski plasman'!D34)=TRUE,'[15]Sektorski plasman'!D34,"")</f>
        <v/>
      </c>
      <c r="G38" s="318" t="str">
        <f>IF(ISNUMBER('[15]Sektorski plasman'!G34)=TRUE,'[15]Sektorski plasman'!G34,"")</f>
        <v/>
      </c>
      <c r="H38" s="319" t="str">
        <f>IF(ISNUMBER('[15]Sektorski plasman'!H34)=TRUE,'[15]Sektorski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IF(ISTEXT('[15]Sektorski plasman'!B35)=TRUE,'[15]Sektorski plasman'!B35,"")</f>
        <v/>
      </c>
      <c r="C39" s="314" t="str">
        <f>IF(ISTEXT('[15]Sektorski plasman'!C35)=TRUE,'[15]Sektorski plasman'!C35,"")</f>
        <v/>
      </c>
      <c r="D39" s="315" t="str">
        <f>IF(ISNUMBER('[15]Sektorski plasman'!E35)=TRUE,'[15]Sektorski plasman'!E35,"")</f>
        <v/>
      </c>
      <c r="E39" s="316" t="str">
        <f>IF(ISTEXT('[15]Sektorski plasman'!F35)=TRUE,'[15]Sektorski plasman'!F35,"")</f>
        <v/>
      </c>
      <c r="F39" s="317" t="str">
        <f>IF(ISNUMBER('[15]Sektorski plasman'!D35)=TRUE,'[15]Sektorski plasman'!D35,"")</f>
        <v/>
      </c>
      <c r="G39" s="318" t="str">
        <f>IF(ISNUMBER('[15]Sektorski plasman'!G35)=TRUE,'[15]Sektorski plasman'!G35,"")</f>
        <v/>
      </c>
      <c r="H39" s="319" t="str">
        <f>IF(ISNUMBER('[15]Sektorski plasman'!H35)=TRUE,'[15]Sektorski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IF(ISTEXT('[15]Sektorski plasman'!B36)=TRUE,'[15]Sektorski plasman'!B36,"")</f>
        <v/>
      </c>
      <c r="C40" s="314" t="str">
        <f>IF(ISTEXT('[15]Sektorski plasman'!C36)=TRUE,'[15]Sektorski plasman'!C36,"")</f>
        <v/>
      </c>
      <c r="D40" s="315" t="str">
        <f>IF(ISNUMBER('[15]Sektorski plasman'!E36)=TRUE,'[15]Sektorski plasman'!E36,"")</f>
        <v/>
      </c>
      <c r="E40" s="316" t="str">
        <f>IF(ISTEXT('[15]Sektorski plasman'!F36)=TRUE,'[15]Sektorski plasman'!F36,"")</f>
        <v/>
      </c>
      <c r="F40" s="317" t="str">
        <f>IF(ISNUMBER('[15]Sektorski plasman'!D36)=TRUE,'[15]Sektorski plasman'!D36,"")</f>
        <v/>
      </c>
      <c r="G40" s="318" t="str">
        <f>IF(ISNUMBER('[15]Sektorski plasman'!G36)=TRUE,'[15]Sektorski plasman'!G36,"")</f>
        <v/>
      </c>
      <c r="H40" s="319" t="str">
        <f>IF(ISNUMBER('[15]Sektorski plasman'!H36)=TRUE,'[15]Sektorski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IF(ISTEXT('[15]Sektorski plasman'!B37)=TRUE,'[15]Sektorski plasman'!B37,"")</f>
        <v/>
      </c>
      <c r="C41" s="314" t="str">
        <f>IF(ISTEXT('[15]Sektorski plasman'!C37)=TRUE,'[15]Sektorski plasman'!C37,"")</f>
        <v/>
      </c>
      <c r="D41" s="315" t="str">
        <f>IF(ISNUMBER('[15]Sektorski plasman'!E37)=TRUE,'[15]Sektorski plasman'!E37,"")</f>
        <v/>
      </c>
      <c r="E41" s="316" t="str">
        <f>IF(ISTEXT('[15]Sektorski plasman'!F37)=TRUE,'[15]Sektorski plasman'!F37,"")</f>
        <v/>
      </c>
      <c r="F41" s="317" t="str">
        <f>IF(ISNUMBER('[15]Sektorski plasman'!D37)=TRUE,'[15]Sektorski plasman'!D37,"")</f>
        <v/>
      </c>
      <c r="G41" s="318" t="str">
        <f>IF(ISNUMBER('[15]Sektorski plasman'!G37)=TRUE,'[15]Sektorski plasman'!G37,"")</f>
        <v/>
      </c>
      <c r="H41" s="319" t="str">
        <f>IF(ISNUMBER('[15]Sektorski plasman'!H37)=TRUE,'[15]Sektorski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IF(ISTEXT('[15]Sektorski plasman'!B38)=TRUE,'[15]Sektorski plasman'!B38,"")</f>
        <v/>
      </c>
      <c r="C42" s="314" t="str">
        <f>IF(ISTEXT('[15]Sektorski plasman'!C38)=TRUE,'[15]Sektorski plasman'!C38,"")</f>
        <v/>
      </c>
      <c r="D42" s="315" t="str">
        <f>IF(ISNUMBER('[15]Sektorski plasman'!E38)=TRUE,'[15]Sektorski plasman'!E38,"")</f>
        <v/>
      </c>
      <c r="E42" s="316" t="str">
        <f>IF(ISTEXT('[15]Sektorski plasman'!F38)=TRUE,'[15]Sektorski plasman'!F38,"")</f>
        <v/>
      </c>
      <c r="F42" s="317" t="str">
        <f>IF(ISNUMBER('[15]Sektorski plasman'!D38)=TRUE,'[15]Sektorski plasman'!D38,"")</f>
        <v/>
      </c>
      <c r="G42" s="318" t="str">
        <f>IF(ISNUMBER('[15]Sektorski plasman'!G38)=TRUE,'[15]Sektorski plasman'!G38,"")</f>
        <v/>
      </c>
      <c r="H42" s="319" t="str">
        <f>IF(ISNUMBER('[15]Sektorski plasman'!H38)=TRUE,'[15]Sektorski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IF(ISTEXT('[15]Sektorski plasman'!B39)=TRUE,'[15]Sektorski plasman'!B39,"")</f>
        <v/>
      </c>
      <c r="C43" s="314" t="str">
        <f>IF(ISTEXT('[15]Sektorski plasman'!C39)=TRUE,'[15]Sektorski plasman'!C39,"")</f>
        <v/>
      </c>
      <c r="D43" s="315" t="str">
        <f>IF(ISNUMBER('[15]Sektorski plasman'!E39)=TRUE,'[15]Sektorski plasman'!E39,"")</f>
        <v/>
      </c>
      <c r="E43" s="316" t="str">
        <f>IF(ISTEXT('[15]Sektorski plasman'!F39)=TRUE,'[15]Sektorski plasman'!F39,"")</f>
        <v/>
      </c>
      <c r="F43" s="317" t="str">
        <f>IF(ISNUMBER('[15]Sektorski plasman'!D39)=TRUE,'[15]Sektorski plasman'!D39,"")</f>
        <v/>
      </c>
      <c r="G43" s="318" t="str">
        <f>IF(ISNUMBER('[15]Sektorski plasman'!G39)=TRUE,'[15]Sektorski plasman'!G39,"")</f>
        <v/>
      </c>
      <c r="H43" s="319" t="str">
        <f>IF(ISNUMBER('[15]Sektorski plasman'!H39)=TRUE,'[15]Sektorski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IF(ISTEXT('[15]Sektorski plasman'!B40)=TRUE,'[15]Sektorski plasman'!B40,"")</f>
        <v/>
      </c>
      <c r="C44" s="314" t="str">
        <f>IF(ISTEXT('[15]Sektorski plasman'!C40)=TRUE,'[15]Sektorski plasman'!C40,"")</f>
        <v/>
      </c>
      <c r="D44" s="315" t="str">
        <f>IF(ISNUMBER('[15]Sektorski plasman'!E40)=TRUE,'[15]Sektorski plasman'!E40,"")</f>
        <v/>
      </c>
      <c r="E44" s="316" t="str">
        <f>IF(ISTEXT('[15]Sektorski plasman'!F40)=TRUE,'[15]Sektorski plasman'!F40,"")</f>
        <v/>
      </c>
      <c r="F44" s="317" t="str">
        <f>IF(ISNUMBER('[15]Sektorski plasman'!D40)=TRUE,'[15]Sektorski plasman'!D40,"")</f>
        <v/>
      </c>
      <c r="G44" s="318" t="str">
        <f>IF(ISNUMBER('[15]Sektorski plasman'!G40)=TRUE,'[15]Sektorski plasman'!G40,"")</f>
        <v/>
      </c>
      <c r="H44" s="319" t="str">
        <f>IF(ISNUMBER('[15]Sektorski plasman'!H40)=TRUE,'[15]Sektorski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IF(ISTEXT('[15]Sektorski plasman'!B41)=TRUE,'[15]Sektorski plasman'!B41,"")</f>
        <v/>
      </c>
      <c r="C45" s="314" t="str">
        <f>IF(ISTEXT('[15]Sektorski plasman'!C41)=TRUE,'[15]Sektorski plasman'!C41,"")</f>
        <v/>
      </c>
      <c r="D45" s="315" t="str">
        <f>IF(ISNUMBER('[15]Sektorski plasman'!E41)=TRUE,'[15]Sektorski plasman'!E41,"")</f>
        <v/>
      </c>
      <c r="E45" s="316" t="str">
        <f>IF(ISTEXT('[15]Sektorski plasman'!F41)=TRUE,'[15]Sektorski plasman'!F41,"")</f>
        <v/>
      </c>
      <c r="F45" s="317" t="str">
        <f>IF(ISNUMBER('[15]Sektorski plasman'!D41)=TRUE,'[15]Sektorski plasman'!D41,"")</f>
        <v/>
      </c>
      <c r="G45" s="318" t="str">
        <f>IF(ISNUMBER('[15]Sektorski plasman'!G41)=TRUE,'[15]Sektorski plasman'!G41,"")</f>
        <v/>
      </c>
      <c r="H45" s="319" t="str">
        <f>IF(ISNUMBER('[15]Sektorski plasman'!H41)=TRUE,'[15]Sektorski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IF(ISTEXT('[15]Sektorski plasman'!B42)=TRUE,'[15]Sektorski plasman'!B42,"")</f>
        <v/>
      </c>
      <c r="C46" s="314" t="str">
        <f>IF(ISTEXT('[15]Sektorski plasman'!C42)=TRUE,'[15]Sektorski plasman'!C42,"")</f>
        <v/>
      </c>
      <c r="D46" s="315" t="str">
        <f>IF(ISNUMBER('[15]Sektorski plasman'!E42)=TRUE,'[15]Sektorski plasman'!E42,"")</f>
        <v/>
      </c>
      <c r="E46" s="316" t="str">
        <f>IF(ISTEXT('[15]Sektorski plasman'!F42)=TRUE,'[15]Sektorski plasman'!F42,"")</f>
        <v/>
      </c>
      <c r="F46" s="317" t="str">
        <f>IF(ISNUMBER('[15]Sektorski plasman'!D42)=TRUE,'[15]Sektorski plasman'!D42,"")</f>
        <v/>
      </c>
      <c r="G46" s="318" t="str">
        <f>IF(ISNUMBER('[15]Sektorski plasman'!G42)=TRUE,'[15]Sektorski plasman'!G42,"")</f>
        <v/>
      </c>
      <c r="H46" s="319" t="str">
        <f>IF(ISNUMBER('[15]Sektorski plasman'!H42)=TRUE,'[15]Sektorski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IF(ISTEXT('[15]Sektorski plasman'!B43)=TRUE,'[15]Sektorski plasman'!B43,"")</f>
        <v/>
      </c>
      <c r="C47" s="314" t="str">
        <f>IF(ISTEXT('[15]Sektorski plasman'!C43)=TRUE,'[15]Sektorski plasman'!C43,"")</f>
        <v/>
      </c>
      <c r="D47" s="315" t="str">
        <f>IF(ISNUMBER('[15]Sektorski plasman'!E43)=TRUE,'[15]Sektorski plasman'!E43,"")</f>
        <v/>
      </c>
      <c r="E47" s="316" t="str">
        <f>IF(ISTEXT('[15]Sektorski plasman'!F43)=TRUE,'[15]Sektorski plasman'!F43,"")</f>
        <v/>
      </c>
      <c r="F47" s="317" t="str">
        <f>IF(ISNUMBER('[15]Sektorski plasman'!D43)=TRUE,'[15]Sektorski plasman'!D43,"")</f>
        <v/>
      </c>
      <c r="G47" s="318" t="str">
        <f>IF(ISNUMBER('[15]Sektorski plasman'!G43)=TRUE,'[15]Sektorski plasman'!G43,"")</f>
        <v/>
      </c>
      <c r="H47" s="319" t="str">
        <f>IF(ISNUMBER('[15]Sektorski plasman'!H43)=TRUE,'[15]Sektorski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IF(ISTEXT('[15]Sektorski plasman'!B44)=TRUE,'[15]Sektorski plasman'!B44,"")</f>
        <v/>
      </c>
      <c r="C48" s="314" t="str">
        <f>IF(ISTEXT('[15]Sektorski plasman'!C44)=TRUE,'[15]Sektorski plasman'!C44,"")</f>
        <v/>
      </c>
      <c r="D48" s="315" t="str">
        <f>IF(ISNUMBER('[15]Sektorski plasman'!E44)=TRUE,'[15]Sektorski plasman'!E44,"")</f>
        <v/>
      </c>
      <c r="E48" s="316" t="str">
        <f>IF(ISTEXT('[15]Sektorski plasman'!F44)=TRUE,'[15]Sektorski plasman'!F44,"")</f>
        <v/>
      </c>
      <c r="F48" s="317" t="str">
        <f>IF(ISNUMBER('[15]Sektorski plasman'!D44)=TRUE,'[15]Sektorski plasman'!D44,"")</f>
        <v/>
      </c>
      <c r="G48" s="318" t="str">
        <f>IF(ISNUMBER('[15]Sektorski plasman'!G44)=TRUE,'[15]Sektorski plasman'!G44,"")</f>
        <v/>
      </c>
      <c r="H48" s="319" t="str">
        <f>IF(ISNUMBER('[15]Sektorski plasman'!H44)=TRUE,'[15]Sektorski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IF(ISTEXT('[15]Sektorski plasman'!B45)=TRUE,'[15]Sektorski plasman'!B45,"")</f>
        <v/>
      </c>
      <c r="C49" s="314" t="str">
        <f>IF(ISTEXT('[15]Sektorski plasman'!C45)=TRUE,'[15]Sektorski plasman'!C45,"")</f>
        <v/>
      </c>
      <c r="D49" s="315" t="str">
        <f>IF(ISNUMBER('[15]Sektorski plasman'!E45)=TRUE,'[15]Sektorski plasman'!E45,"")</f>
        <v/>
      </c>
      <c r="E49" s="316" t="str">
        <f>IF(ISTEXT('[15]Sektorski plasman'!F45)=TRUE,'[15]Sektorski plasman'!F45,"")</f>
        <v/>
      </c>
      <c r="F49" s="317" t="str">
        <f>IF(ISNUMBER('[15]Sektorski plasman'!D45)=TRUE,'[15]Sektorski plasman'!D45,"")</f>
        <v/>
      </c>
      <c r="G49" s="318" t="str">
        <f>IF(ISNUMBER('[15]Sektorski plasman'!G45)=TRUE,'[15]Sektorski plasman'!G45,"")</f>
        <v/>
      </c>
      <c r="H49" s="319" t="str">
        <f>IF(ISNUMBER('[15]Sektorski plasman'!H45)=TRUE,'[15]Sektorski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IF(ISTEXT('[15]Sektorski plasman'!B46)=TRUE,'[15]Sektorski plasman'!B46,"")</f>
        <v/>
      </c>
      <c r="C50" s="314" t="str">
        <f>IF(ISTEXT('[15]Sektorski plasman'!C46)=TRUE,'[15]Sektorski plasman'!C46,"")</f>
        <v/>
      </c>
      <c r="D50" s="315" t="str">
        <f>IF(ISNUMBER('[15]Sektorski plasman'!E46)=TRUE,'[15]Sektorski plasman'!E46,"")</f>
        <v/>
      </c>
      <c r="E50" s="316" t="str">
        <f>IF(ISTEXT('[15]Sektorski plasman'!F46)=TRUE,'[15]Sektorski plasman'!F46,"")</f>
        <v/>
      </c>
      <c r="F50" s="317" t="str">
        <f>IF(ISNUMBER('[15]Sektorski plasman'!D46)=TRUE,'[15]Sektorski plasman'!D46,"")</f>
        <v/>
      </c>
      <c r="G50" s="318" t="str">
        <f>IF(ISNUMBER('[15]Sektorski plasman'!G46)=TRUE,'[15]Sektorski plasman'!G46,"")</f>
        <v/>
      </c>
      <c r="H50" s="319" t="str">
        <f>IF(ISNUMBER('[15]Sektorski plasman'!H46)=TRUE,'[15]Sektorski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IF(ISTEXT('[15]Sektorski plasman'!B47)=TRUE,'[15]Sektorski plasman'!B47,"")</f>
        <v/>
      </c>
      <c r="C51" s="314" t="str">
        <f>IF(ISTEXT('[15]Sektorski plasman'!C47)=TRUE,'[15]Sektorski plasman'!C47,"")</f>
        <v/>
      </c>
      <c r="D51" s="315" t="str">
        <f>IF(ISNUMBER('[15]Sektorski plasman'!E47)=TRUE,'[15]Sektorski plasman'!E47,"")</f>
        <v/>
      </c>
      <c r="E51" s="316" t="str">
        <f>IF(ISTEXT('[15]Sektorski plasman'!F47)=TRUE,'[15]Sektorski plasman'!F47,"")</f>
        <v/>
      </c>
      <c r="F51" s="317" t="str">
        <f>IF(ISNUMBER('[15]Sektorski plasman'!D47)=TRUE,'[15]Sektorski plasman'!D47,"")</f>
        <v/>
      </c>
      <c r="G51" s="318" t="str">
        <f>IF(ISNUMBER('[15]Sektorski plasman'!G47)=TRUE,'[15]Sektorski plasman'!G47,"")</f>
        <v/>
      </c>
      <c r="H51" s="319" t="str">
        <f>IF(ISNUMBER('[15]Sektorski plasman'!H47)=TRUE,'[15]Sektorski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IF(ISTEXT('[15]Sektorski plasman'!B48)=TRUE,'[15]Sektorski plasman'!B48,"")</f>
        <v/>
      </c>
      <c r="C52" s="314" t="str">
        <f>IF(ISTEXT('[15]Sektorski plasman'!C48)=TRUE,'[15]Sektorski plasman'!C48,"")</f>
        <v/>
      </c>
      <c r="D52" s="315" t="str">
        <f>IF(ISNUMBER('[15]Sektorski plasman'!E48)=TRUE,'[15]Sektorski plasman'!E48,"")</f>
        <v/>
      </c>
      <c r="E52" s="316" t="str">
        <f>IF(ISTEXT('[15]Sektorski plasman'!F48)=TRUE,'[15]Sektorski plasman'!F48,"")</f>
        <v/>
      </c>
      <c r="F52" s="317" t="str">
        <f>IF(ISNUMBER('[15]Sektorski plasman'!D48)=TRUE,'[15]Sektorski plasman'!D48,"")</f>
        <v/>
      </c>
      <c r="G52" s="318" t="str">
        <f>IF(ISNUMBER('[15]Sektorski plasman'!G48)=TRUE,'[15]Sektorski plasman'!G48,"")</f>
        <v/>
      </c>
      <c r="H52" s="319" t="str">
        <f>IF(ISNUMBER('[15]Sektorski plasman'!H48)=TRUE,'[15]Sektorski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IF(ISTEXT('[15]Sektorski plasman'!B49)=TRUE,'[15]Sektorski plasman'!B49,"")</f>
        <v/>
      </c>
      <c r="C53" s="314" t="str">
        <f>IF(ISTEXT('[15]Sektorski plasman'!C49)=TRUE,'[15]Sektorski plasman'!C49,"")</f>
        <v/>
      </c>
      <c r="D53" s="315" t="str">
        <f>IF(ISNUMBER('[15]Sektorski plasman'!E49)=TRUE,'[15]Sektorski plasman'!E49,"")</f>
        <v/>
      </c>
      <c r="E53" s="316" t="str">
        <f>IF(ISTEXT('[15]Sektorski plasman'!F49)=TRUE,'[15]Sektorski plasman'!F49,"")</f>
        <v/>
      </c>
      <c r="F53" s="317" t="str">
        <f>IF(ISNUMBER('[15]Sektorski plasman'!D49)=TRUE,'[15]Sektorski plasman'!D49,"")</f>
        <v/>
      </c>
      <c r="G53" s="318" t="str">
        <f>IF(ISNUMBER('[15]Sektorski plasman'!G49)=TRUE,'[15]Sektorski plasman'!G49,"")</f>
        <v/>
      </c>
      <c r="H53" s="319" t="str">
        <f>IF(ISNUMBER('[15]Sektorski plasman'!H49)=TRUE,'[15]Sektorski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IF(ISTEXT('[15]Sektorski plasman'!B50)=TRUE,'[15]Sektorski plasman'!B50,"")</f>
        <v/>
      </c>
      <c r="C54" s="314" t="str">
        <f>IF(ISTEXT('[15]Sektorski plasman'!C50)=TRUE,'[15]Sektorski plasman'!C50,"")</f>
        <v/>
      </c>
      <c r="D54" s="315" t="str">
        <f>IF(ISNUMBER('[15]Sektorski plasman'!E50)=TRUE,'[15]Sektorski plasman'!E50,"")</f>
        <v/>
      </c>
      <c r="E54" s="316" t="str">
        <f>IF(ISTEXT('[15]Sektorski plasman'!F50)=TRUE,'[15]Sektorski plasman'!F50,"")</f>
        <v/>
      </c>
      <c r="F54" s="317" t="str">
        <f>IF(ISNUMBER('[15]Sektorski plasman'!D50)=TRUE,'[15]Sektorski plasman'!D50,"")</f>
        <v/>
      </c>
      <c r="G54" s="318" t="str">
        <f>IF(ISNUMBER('[15]Sektorski plasman'!G50)=TRUE,'[15]Sektorski plasman'!G50,"")</f>
        <v/>
      </c>
      <c r="H54" s="319" t="str">
        <f>IF(ISNUMBER('[15]Sektorski plasman'!H50)=TRUE,'[15]Sektorski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IF(ISTEXT('[15]Sektorski plasman'!B51)=TRUE,'[15]Sektorski plasman'!B51,"")</f>
        <v/>
      </c>
      <c r="C55" s="314" t="str">
        <f>IF(ISTEXT('[15]Sektorski plasman'!C51)=TRUE,'[15]Sektorski plasman'!C51,"")</f>
        <v/>
      </c>
      <c r="D55" s="315" t="str">
        <f>IF(ISNUMBER('[15]Sektorski plasman'!E51)=TRUE,'[15]Sektorski plasman'!E51,"")</f>
        <v/>
      </c>
      <c r="E55" s="316" t="str">
        <f>IF(ISTEXT('[15]Sektorski plasman'!F51)=TRUE,'[15]Sektorski plasman'!F51,"")</f>
        <v/>
      </c>
      <c r="F55" s="317" t="str">
        <f>IF(ISNUMBER('[15]Sektorski plasman'!D51)=TRUE,'[15]Sektorski plasman'!D51,"")</f>
        <v/>
      </c>
      <c r="G55" s="318" t="str">
        <f>IF(ISNUMBER('[15]Sektorski plasman'!G51)=TRUE,'[15]Sektorski plasman'!G51,"")</f>
        <v/>
      </c>
      <c r="H55" s="319" t="str">
        <f>IF(ISNUMBER('[15]Sektorski plasman'!H51)=TRUE,'[15]Sektorski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IF(ISTEXT('[15]Sektorski plasman'!B52)=TRUE,'[15]Sektorski plasman'!B52,"")</f>
        <v/>
      </c>
      <c r="C56" s="314" t="str">
        <f>IF(ISTEXT('[15]Sektorski plasman'!C52)=TRUE,'[15]Sektorski plasman'!C52,"")</f>
        <v/>
      </c>
      <c r="D56" s="315" t="str">
        <f>IF(ISNUMBER('[15]Sektorski plasman'!E52)=TRUE,'[15]Sektorski plasman'!E52,"")</f>
        <v/>
      </c>
      <c r="E56" s="316" t="str">
        <f>IF(ISTEXT('[15]Sektorski plasman'!F52)=TRUE,'[15]Sektorski plasman'!F52,"")</f>
        <v/>
      </c>
      <c r="F56" s="317" t="str">
        <f>IF(ISNUMBER('[15]Sektorski plasman'!D52)=TRUE,'[15]Sektorski plasman'!D52,"")</f>
        <v/>
      </c>
      <c r="G56" s="318" t="str">
        <f>IF(ISNUMBER('[15]Sektorski plasman'!G52)=TRUE,'[15]Sektorski plasman'!G52,"")</f>
        <v/>
      </c>
      <c r="H56" s="319" t="str">
        <f>IF(ISNUMBER('[15]Sektorski plasman'!H52)=TRUE,'[15]Sektorski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IF(ISTEXT('[15]Sektorski plasman'!B53)=TRUE,'[15]Sektorski plasman'!B53,"")</f>
        <v/>
      </c>
      <c r="C57" s="314" t="str">
        <f>IF(ISTEXT('[15]Sektorski plasman'!C53)=TRUE,'[15]Sektorski plasman'!C53,"")</f>
        <v/>
      </c>
      <c r="D57" s="315" t="str">
        <f>IF(ISNUMBER('[15]Sektorski plasman'!E53)=TRUE,'[15]Sektorski plasman'!E53,"")</f>
        <v/>
      </c>
      <c r="E57" s="316" t="str">
        <f>IF(ISTEXT('[15]Sektorski plasman'!F53)=TRUE,'[15]Sektorski plasman'!F53,"")</f>
        <v/>
      </c>
      <c r="F57" s="317" t="str">
        <f>IF(ISNUMBER('[15]Sektorski plasman'!D53)=TRUE,'[15]Sektorski plasman'!D53,"")</f>
        <v/>
      </c>
      <c r="G57" s="318" t="str">
        <f>IF(ISNUMBER('[15]Sektorski plasman'!G53)=TRUE,'[15]Sektorski plasman'!G53,"")</f>
        <v/>
      </c>
      <c r="H57" s="319" t="str">
        <f>IF(ISNUMBER('[15]Sektorski plasman'!H53)=TRUE,'[15]Sektorski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IF(ISTEXT('[15]Sektorski plasman'!B54)=TRUE,'[15]Sektorski plasman'!B54,"")</f>
        <v/>
      </c>
      <c r="C58" s="314" t="str">
        <f>IF(ISTEXT('[15]Sektorski plasman'!C54)=TRUE,'[15]Sektorski plasman'!C54,"")</f>
        <v/>
      </c>
      <c r="D58" s="315" t="str">
        <f>IF(ISNUMBER('[15]Sektorski plasman'!E54)=TRUE,'[15]Sektorski plasman'!E54,"")</f>
        <v/>
      </c>
      <c r="E58" s="316" t="str">
        <f>IF(ISTEXT('[15]Sektorski plasman'!F54)=TRUE,'[15]Sektorski plasman'!F54,"")</f>
        <v/>
      </c>
      <c r="F58" s="317" t="str">
        <f>IF(ISNUMBER('[15]Sektorski plasman'!D54)=TRUE,'[15]Sektorski plasman'!D54,"")</f>
        <v/>
      </c>
      <c r="G58" s="318" t="str">
        <f>IF(ISNUMBER('[15]Sektorski plasman'!G54)=TRUE,'[15]Sektorski plasman'!G54,"")</f>
        <v/>
      </c>
      <c r="H58" s="319" t="str">
        <f>IF(ISNUMBER('[15]Sektorski plasman'!H54)=TRUE,'[15]Sektorski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IF(ISTEXT('[15]Sektorski plasman'!B55)=TRUE,'[15]Sektorski plasman'!B55,"")</f>
        <v/>
      </c>
      <c r="C59" s="314" t="str">
        <f>IF(ISTEXT('[15]Sektorski plasman'!C55)=TRUE,'[15]Sektorski plasman'!C55,"")</f>
        <v/>
      </c>
      <c r="D59" s="315" t="str">
        <f>IF(ISNUMBER('[15]Sektorski plasman'!E55)=TRUE,'[15]Sektorski plasman'!E55,"")</f>
        <v/>
      </c>
      <c r="E59" s="316" t="str">
        <f>IF(ISTEXT('[15]Sektorski plasman'!F55)=TRUE,'[15]Sektorski plasman'!F55,"")</f>
        <v/>
      </c>
      <c r="F59" s="317" t="str">
        <f>IF(ISNUMBER('[15]Sektorski plasman'!D55)=TRUE,'[15]Sektorski plasman'!D55,"")</f>
        <v/>
      </c>
      <c r="G59" s="318" t="str">
        <f>IF(ISNUMBER('[15]Sektorski plasman'!G55)=TRUE,'[15]Sektorski plasman'!G55,"")</f>
        <v/>
      </c>
      <c r="H59" s="319" t="str">
        <f>IF(ISNUMBER('[15]Sektorski plasman'!H55)=TRUE,'[15]Sektorski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IF(ISTEXT('[15]Sektorski plasman'!B56)=TRUE,'[15]Sektorski plasman'!B56,"")</f>
        <v/>
      </c>
      <c r="C60" s="314" t="str">
        <f>IF(ISTEXT('[15]Sektorski plasman'!C56)=TRUE,'[15]Sektorski plasman'!C56,"")</f>
        <v/>
      </c>
      <c r="D60" s="315" t="str">
        <f>IF(ISNUMBER('[15]Sektorski plasman'!E56)=TRUE,'[15]Sektorski plasman'!E56,"")</f>
        <v/>
      </c>
      <c r="E60" s="316" t="str">
        <f>IF(ISTEXT('[15]Sektorski plasman'!F56)=TRUE,'[15]Sektorski plasman'!F56,"")</f>
        <v/>
      </c>
      <c r="F60" s="317" t="str">
        <f>IF(ISNUMBER('[15]Sektorski plasman'!D56)=TRUE,'[15]Sektorski plasman'!D56,"")</f>
        <v/>
      </c>
      <c r="G60" s="318" t="str">
        <f>IF(ISNUMBER('[15]Sektorski plasman'!G56)=TRUE,'[15]Sektorski plasman'!G56,"")</f>
        <v/>
      </c>
      <c r="H60" s="319" t="str">
        <f>IF(ISNUMBER('[15]Sektorski plasman'!H56)=TRUE,'[15]Sektorski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IF(ISTEXT('[15]Sektorski plasman'!B57)=TRUE,'[15]Sektorski plasman'!B57,"")</f>
        <v/>
      </c>
      <c r="C61" s="314" t="str">
        <f>IF(ISTEXT('[15]Sektorski plasman'!C57)=TRUE,'[15]Sektorski plasman'!C57,"")</f>
        <v/>
      </c>
      <c r="D61" s="315" t="str">
        <f>IF(ISNUMBER('[15]Sektorski plasman'!E57)=TRUE,'[15]Sektorski plasman'!E57,"")</f>
        <v/>
      </c>
      <c r="E61" s="316" t="str">
        <f>IF(ISTEXT('[15]Sektorski plasman'!F57)=TRUE,'[15]Sektorski plasman'!F57,"")</f>
        <v/>
      </c>
      <c r="F61" s="317" t="str">
        <f>IF(ISNUMBER('[15]Sektorski plasman'!D57)=TRUE,'[15]Sektorski plasman'!D57,"")</f>
        <v/>
      </c>
      <c r="G61" s="318" t="str">
        <f>IF(ISNUMBER('[15]Sektorski plasman'!G57)=TRUE,'[15]Sektorski plasman'!G57,"")</f>
        <v/>
      </c>
      <c r="H61" s="319" t="str">
        <f>IF(ISNUMBER('[15]Sektorski plasman'!H57)=TRUE,'[15]Sektorski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IF(ISTEXT('[15]Sektorski plasman'!B58)=TRUE,'[15]Sektorski plasman'!B58,"")</f>
        <v/>
      </c>
      <c r="C62" s="314" t="str">
        <f>IF(ISTEXT('[15]Sektorski plasman'!C58)=TRUE,'[15]Sektorski plasman'!C58,"")</f>
        <v/>
      </c>
      <c r="D62" s="315" t="str">
        <f>IF(ISNUMBER('[15]Sektorski plasman'!E58)=TRUE,'[15]Sektorski plasman'!E58,"")</f>
        <v/>
      </c>
      <c r="E62" s="316" t="str">
        <f>IF(ISTEXT('[15]Sektorski plasman'!F58)=TRUE,'[15]Sektorski plasman'!F58,"")</f>
        <v/>
      </c>
      <c r="F62" s="317" t="str">
        <f>IF(ISNUMBER('[15]Sektorski plasman'!D58)=TRUE,'[15]Sektorski plasman'!D58,"")</f>
        <v/>
      </c>
      <c r="G62" s="318" t="str">
        <f>IF(ISNUMBER('[15]Sektorski plasman'!G58)=TRUE,'[15]Sektorski plasman'!G58,"")</f>
        <v/>
      </c>
      <c r="H62" s="319" t="str">
        <f>IF(ISNUMBER('[15]Sektorski plasman'!H58)=TRUE,'[15]Sektorski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IF(ISTEXT('[15]Sektorski plasman'!B59)=TRUE,'[15]Sektorski plasman'!B59,"")</f>
        <v/>
      </c>
      <c r="C63" s="314" t="str">
        <f>IF(ISTEXT('[15]Sektorski plasman'!C59)=TRUE,'[15]Sektorski plasman'!C59,"")</f>
        <v/>
      </c>
      <c r="D63" s="315" t="str">
        <f>IF(ISNUMBER('[15]Sektorski plasman'!E59)=TRUE,'[15]Sektorski plasman'!E59,"")</f>
        <v/>
      </c>
      <c r="E63" s="316" t="str">
        <f>IF(ISTEXT('[15]Sektorski plasman'!F59)=TRUE,'[15]Sektorski plasman'!F59,"")</f>
        <v/>
      </c>
      <c r="F63" s="317" t="str">
        <f>IF(ISNUMBER('[15]Sektorski plasman'!D59)=TRUE,'[15]Sektorski plasman'!D59,"")</f>
        <v/>
      </c>
      <c r="G63" s="318" t="str">
        <f>IF(ISNUMBER('[15]Sektorski plasman'!G59)=TRUE,'[15]Sektorski plasman'!G59,"")</f>
        <v/>
      </c>
      <c r="H63" s="319" t="str">
        <f>IF(ISNUMBER('[15]Sektorski plasman'!H59)=TRUE,'[15]Sektorski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IF(ISTEXT('[15]Sektorski plasman'!B60)=TRUE,'[15]Sektorski plasman'!B60,"")</f>
        <v/>
      </c>
      <c r="C64" s="314" t="str">
        <f>IF(ISTEXT('[15]Sektorski plasman'!C60)=TRUE,'[15]Sektorski plasman'!C60,"")</f>
        <v/>
      </c>
      <c r="D64" s="315" t="str">
        <f>IF(ISNUMBER('[15]Sektorski plasman'!E60)=TRUE,'[15]Sektorski plasman'!E60,"")</f>
        <v/>
      </c>
      <c r="E64" s="316" t="str">
        <f>IF(ISTEXT('[15]Sektorski plasman'!F60)=TRUE,'[15]Sektorski plasman'!F60,"")</f>
        <v/>
      </c>
      <c r="F64" s="317" t="str">
        <f>IF(ISNUMBER('[15]Sektorski plasman'!D60)=TRUE,'[15]Sektorski plasman'!D60,"")</f>
        <v/>
      </c>
      <c r="G64" s="318" t="str">
        <f>IF(ISNUMBER('[15]Sektorski plasman'!G60)=TRUE,'[15]Sektorski plasman'!G60,"")</f>
        <v/>
      </c>
      <c r="H64" s="319" t="str">
        <f>IF(ISNUMBER('[15]Sektorski plasman'!H60)=TRUE,'[15]Sektorski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IF(ISTEXT('[15]Sektorski plasman'!B61)=TRUE,'[15]Sektorski plasman'!B61,"")</f>
        <v/>
      </c>
      <c r="C65" s="314" t="str">
        <f>IF(ISTEXT('[15]Sektorski plasman'!C61)=TRUE,'[15]Sektorski plasman'!C61,"")</f>
        <v/>
      </c>
      <c r="D65" s="315" t="str">
        <f>IF(ISNUMBER('[15]Sektorski plasman'!E61)=TRUE,'[15]Sektorski plasman'!E61,"")</f>
        <v/>
      </c>
      <c r="E65" s="316" t="str">
        <f>IF(ISTEXT('[15]Sektorski plasman'!F61)=TRUE,'[15]Sektorski plasman'!F61,"")</f>
        <v/>
      </c>
      <c r="F65" s="317" t="str">
        <f>IF(ISNUMBER('[15]Sektorski plasman'!D61)=TRUE,'[15]Sektorski plasman'!D61,"")</f>
        <v/>
      </c>
      <c r="G65" s="318" t="str">
        <f>IF(ISNUMBER('[15]Sektorski plasman'!G61)=TRUE,'[15]Sektorski plasman'!G61,"")</f>
        <v/>
      </c>
      <c r="H65" s="319" t="str">
        <f>IF(ISNUMBER('[15]Sektorski plasman'!H61)=TRUE,'[15]Sektorski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IF(ISTEXT('[15]Sektorski plasman'!B62)=TRUE,'[15]Sektorski plasman'!B62,"")</f>
        <v/>
      </c>
      <c r="C66" s="314" t="str">
        <f>IF(ISTEXT('[15]Sektorski plasman'!C62)=TRUE,'[15]Sektorski plasman'!C62,"")</f>
        <v/>
      </c>
      <c r="D66" s="315" t="str">
        <f>IF(ISNUMBER('[15]Sektorski plasman'!E62)=TRUE,'[15]Sektorski plasman'!E62,"")</f>
        <v/>
      </c>
      <c r="E66" s="316" t="str">
        <f>IF(ISTEXT('[15]Sektorski plasman'!F62)=TRUE,'[15]Sektorski plasman'!F62,"")</f>
        <v/>
      </c>
      <c r="F66" s="317" t="str">
        <f>IF(ISNUMBER('[15]Sektorski plasman'!D62)=TRUE,'[15]Sektorski plasman'!D62,"")</f>
        <v/>
      </c>
      <c r="G66" s="318" t="str">
        <f>IF(ISNUMBER('[15]Sektorski plasman'!G62)=TRUE,'[15]Sektorski plasman'!G62,"")</f>
        <v/>
      </c>
      <c r="H66" s="319" t="str">
        <f>IF(ISNUMBER('[15]Sektorski plasman'!H62)=TRUE,'[15]Sektorski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IF(ISTEXT('[15]Sektorski plasman'!B63)=TRUE,'[15]Sektorski plasman'!B63,"")</f>
        <v/>
      </c>
      <c r="C67" s="314" t="str">
        <f>IF(ISTEXT('[15]Sektorski plasman'!C63)=TRUE,'[15]Sektorski plasman'!C63,"")</f>
        <v/>
      </c>
      <c r="D67" s="315" t="str">
        <f>IF(ISNUMBER('[15]Sektorski plasman'!E63)=TRUE,'[15]Sektorski plasman'!E63,"")</f>
        <v/>
      </c>
      <c r="E67" s="316" t="str">
        <f>IF(ISTEXT('[15]Sektorski plasman'!F63)=TRUE,'[15]Sektorski plasman'!F63,"")</f>
        <v/>
      </c>
      <c r="F67" s="317" t="str">
        <f>IF(ISNUMBER('[15]Sektorski plasman'!D63)=TRUE,'[15]Sektorski plasman'!D63,"")</f>
        <v/>
      </c>
      <c r="G67" s="318" t="str">
        <f>IF(ISNUMBER('[15]Sektorski plasman'!G63)=TRUE,'[15]Sektorski plasman'!G63,"")</f>
        <v/>
      </c>
      <c r="H67" s="319" t="str">
        <f>IF(ISNUMBER('[15]Sektorski plasman'!H63)=TRUE,'[15]Sektorski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IF(ISTEXT('[15]Sektorski plasman'!B64)=TRUE,'[15]Sektorski plasman'!B64,"")</f>
        <v/>
      </c>
      <c r="C68" s="314" t="str">
        <f>IF(ISTEXT('[15]Sektorski plasman'!C64)=TRUE,'[15]Sektorski plasman'!C64,"")</f>
        <v/>
      </c>
      <c r="D68" s="315" t="str">
        <f>IF(ISNUMBER('[15]Sektorski plasman'!E64)=TRUE,'[15]Sektorski plasman'!E64,"")</f>
        <v/>
      </c>
      <c r="E68" s="316" t="str">
        <f>IF(ISTEXT('[15]Sektorski plasman'!F64)=TRUE,'[15]Sektorski plasman'!F64,"")</f>
        <v/>
      </c>
      <c r="F68" s="317" t="str">
        <f>IF(ISNUMBER('[15]Sektorski plasman'!D64)=TRUE,'[15]Sektorski plasman'!D64,"")</f>
        <v/>
      </c>
      <c r="G68" s="318" t="str">
        <f>IF(ISNUMBER('[15]Sektorski plasman'!G64)=TRUE,'[15]Sektorski plasman'!G64,"")</f>
        <v/>
      </c>
      <c r="H68" s="319" t="str">
        <f>IF(ISNUMBER('[15]Sektorski plasman'!H64)=TRUE,'[15]Sektorski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IF(ISTEXT('[15]Sektorski plasman'!B65)=TRUE,'[15]Sektorski plasman'!B65,"")</f>
        <v/>
      </c>
      <c r="C69" s="314" t="str">
        <f>IF(ISTEXT('[15]Sektorski plasman'!C65)=TRUE,'[15]Sektorski plasman'!C65,"")</f>
        <v/>
      </c>
      <c r="D69" s="315" t="str">
        <f>IF(ISNUMBER('[15]Sektorski plasman'!E65)=TRUE,'[15]Sektorski plasman'!E65,"")</f>
        <v/>
      </c>
      <c r="E69" s="316" t="str">
        <f>IF(ISTEXT('[15]Sektorski plasman'!F65)=TRUE,'[15]Sektorski plasman'!F65,"")</f>
        <v/>
      </c>
      <c r="F69" s="317" t="str">
        <f>IF(ISNUMBER('[15]Sektorski plasman'!D65)=TRUE,'[15]Sektorski plasman'!D65,"")</f>
        <v/>
      </c>
      <c r="G69" s="318" t="str">
        <f>IF(ISNUMBER('[15]Sektorski plasman'!G65)=TRUE,'[15]Sektorski plasman'!G65,"")</f>
        <v/>
      </c>
      <c r="H69" s="319" t="str">
        <f>IF(ISNUMBER('[15]Sektorski plasman'!H65)=TRUE,'[15]Sektorski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IF(ISTEXT('[15]Sektorski plasman'!B66)=TRUE,'[15]Sektorski plasman'!B66,"")</f>
        <v/>
      </c>
      <c r="C70" s="314" t="str">
        <f>IF(ISTEXT('[15]Sektorski plasman'!C66)=TRUE,'[15]Sektorski plasman'!C66,"")</f>
        <v/>
      </c>
      <c r="D70" s="315" t="str">
        <f>IF(ISNUMBER('[15]Sektorski plasman'!E66)=TRUE,'[15]Sektorski plasman'!E66,"")</f>
        <v/>
      </c>
      <c r="E70" s="316" t="str">
        <f>IF(ISTEXT('[15]Sektorski plasman'!F66)=TRUE,'[15]Sektorski plasman'!F66,"")</f>
        <v/>
      </c>
      <c r="F70" s="317" t="str">
        <f>IF(ISNUMBER('[15]Sektorski plasman'!D66)=TRUE,'[15]Sektorski plasman'!D66,"")</f>
        <v/>
      </c>
      <c r="G70" s="318" t="str">
        <f>IF(ISNUMBER('[15]Sektorski plasman'!G66)=TRUE,'[15]Sektorski plasman'!G66,"")</f>
        <v/>
      </c>
      <c r="H70" s="319" t="str">
        <f>IF(ISNUMBER('[15]Sektorski plasman'!H66)=TRUE,'[15]Sektorski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IF(ISTEXT('[15]Sektorski plasman'!B67)=TRUE,'[15]Sektorski plasman'!B67,"")</f>
        <v/>
      </c>
      <c r="C71" s="314" t="str">
        <f>IF(ISTEXT('[15]Sektorski plasman'!C67)=TRUE,'[15]Sektorski plasman'!C67,"")</f>
        <v/>
      </c>
      <c r="D71" s="315" t="str">
        <f>IF(ISNUMBER('[15]Sektorski plasman'!E67)=TRUE,'[15]Sektorski plasman'!E67,"")</f>
        <v/>
      </c>
      <c r="E71" s="316" t="str">
        <f>IF(ISTEXT('[15]Sektorski plasman'!F67)=TRUE,'[15]Sektorski plasman'!F67,"")</f>
        <v/>
      </c>
      <c r="F71" s="317" t="str">
        <f>IF(ISNUMBER('[15]Sektorski plasman'!D67)=TRUE,'[15]Sektorski plasman'!D67,"")</f>
        <v/>
      </c>
      <c r="G71" s="318" t="str">
        <f>IF(ISNUMBER('[15]Sektorski plasman'!G67)=TRUE,'[15]Sektorski plasman'!G67,"")</f>
        <v/>
      </c>
      <c r="H71" s="319" t="str">
        <f>IF(ISNUMBER('[15]Sektorski plasman'!H67)=TRUE,'[15]Sektorski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IF(ISTEXT('[15]Sektorski plasman'!B68)=TRUE,'[15]Sektorski plasman'!B68,"")</f>
        <v/>
      </c>
      <c r="C72" s="314" t="str">
        <f>IF(ISTEXT('[15]Sektorski plasman'!C68)=TRUE,'[15]Sektorski plasman'!C68,"")</f>
        <v/>
      </c>
      <c r="D72" s="315" t="str">
        <f>IF(ISNUMBER('[15]Sektorski plasman'!E68)=TRUE,'[15]Sektorski plasman'!E68,"")</f>
        <v/>
      </c>
      <c r="E72" s="316" t="str">
        <f>IF(ISTEXT('[15]Sektorski plasman'!F68)=TRUE,'[15]Sektorski plasman'!F68,"")</f>
        <v/>
      </c>
      <c r="F72" s="317" t="str">
        <f>IF(ISNUMBER('[15]Sektorski plasman'!D68)=TRUE,'[15]Sektorski plasman'!D68,"")</f>
        <v/>
      </c>
      <c r="G72" s="318" t="str">
        <f>IF(ISNUMBER('[15]Sektorski plasman'!G68)=TRUE,'[15]Sektorski plasman'!G68,"")</f>
        <v/>
      </c>
      <c r="H72" s="319" t="str">
        <f>IF(ISNUMBER('[15]Sektorski plasman'!H68)=TRUE,'[15]Sektorski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IF(ISTEXT('[15]Sektorski plasman'!B69)=TRUE,'[15]Sektorski plasman'!B69,"")</f>
        <v/>
      </c>
      <c r="C73" s="314" t="str">
        <f>IF(ISTEXT('[15]Sektorski plasman'!C69)=TRUE,'[15]Sektorski plasman'!C69,"")</f>
        <v/>
      </c>
      <c r="D73" s="315" t="str">
        <f>IF(ISNUMBER('[15]Sektorski plasman'!E69)=TRUE,'[15]Sektorski plasman'!E69,"")</f>
        <v/>
      </c>
      <c r="E73" s="316" t="str">
        <f>IF(ISTEXT('[15]Sektorski plasman'!F69)=TRUE,'[15]Sektorski plasman'!F69,"")</f>
        <v/>
      </c>
      <c r="F73" s="317" t="str">
        <f>IF(ISNUMBER('[15]Sektorski plasman'!D69)=TRUE,'[15]Sektorski plasman'!D69,"")</f>
        <v/>
      </c>
      <c r="G73" s="318" t="str">
        <f>IF(ISNUMBER('[15]Sektorski plasman'!G69)=TRUE,'[15]Sektorski plasman'!G69,"")</f>
        <v/>
      </c>
      <c r="H73" s="319" t="str">
        <f>IF(ISNUMBER('[15]Sektorski plasman'!H69)=TRUE,'[15]Sektorski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IF(ISTEXT('[15]Sektorski plasman'!B70)=TRUE,'[15]Sektorski plasman'!B70,"")</f>
        <v/>
      </c>
      <c r="C74" s="314" t="str">
        <f>IF(ISTEXT('[15]Sektorski plasman'!C70)=TRUE,'[15]Sektorski plasman'!C70,"")</f>
        <v/>
      </c>
      <c r="D74" s="315" t="str">
        <f>IF(ISNUMBER('[15]Sektorski plasman'!E70)=TRUE,'[15]Sektorski plasman'!E70,"")</f>
        <v/>
      </c>
      <c r="E74" s="316" t="str">
        <f>IF(ISTEXT('[15]Sektorski plasman'!F70)=TRUE,'[15]Sektorski plasman'!F70,"")</f>
        <v/>
      </c>
      <c r="F74" s="317" t="str">
        <f>IF(ISNUMBER('[15]Sektorski plasman'!D70)=TRUE,'[15]Sektorski plasman'!D70,"")</f>
        <v/>
      </c>
      <c r="G74" s="318" t="str">
        <f>IF(ISNUMBER('[15]Sektorski plasman'!G70)=TRUE,'[15]Sektorski plasman'!G70,"")</f>
        <v/>
      </c>
      <c r="H74" s="319" t="str">
        <f>IF(ISNUMBER('[15]Sektorski plasman'!H70)=TRUE,'[15]Sektorski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IF(ISTEXT('[15]Sektorski plasman'!B71)=TRUE,'[15]Sektorski plasman'!B71,"")</f>
        <v/>
      </c>
      <c r="C75" s="314" t="str">
        <f>IF(ISTEXT('[15]Sektorski plasman'!C71)=TRUE,'[15]Sektorski plasman'!C71,"")</f>
        <v/>
      </c>
      <c r="D75" s="315" t="str">
        <f>IF(ISNUMBER('[15]Sektorski plasman'!E71)=TRUE,'[15]Sektorski plasman'!E71,"")</f>
        <v/>
      </c>
      <c r="E75" s="316" t="str">
        <f>IF(ISTEXT('[15]Sektorski plasman'!F71)=TRUE,'[15]Sektorski plasman'!F71,"")</f>
        <v/>
      </c>
      <c r="F75" s="317" t="str">
        <f>IF(ISNUMBER('[15]Sektorski plasman'!D71)=TRUE,'[15]Sektorski plasman'!D71,"")</f>
        <v/>
      </c>
      <c r="G75" s="318" t="str">
        <f>IF(ISNUMBER('[15]Sektorski plasman'!G71)=TRUE,'[15]Sektorski plasman'!G71,"")</f>
        <v/>
      </c>
      <c r="H75" s="319" t="str">
        <f>IF(ISNUMBER('[15]Sektorski plasman'!H71)=TRUE,'[15]Sektorski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IF(ISTEXT('[15]Sektorski plasman'!B72)=TRUE,'[15]Sektorski plasman'!B72,"")</f>
        <v/>
      </c>
      <c r="C76" s="314" t="str">
        <f>IF(ISTEXT('[15]Sektorski plasman'!C72)=TRUE,'[15]Sektorski plasman'!C72,"")</f>
        <v/>
      </c>
      <c r="D76" s="315" t="str">
        <f>IF(ISNUMBER('[15]Sektorski plasman'!E72)=TRUE,'[15]Sektorski plasman'!E72,"")</f>
        <v/>
      </c>
      <c r="E76" s="316" t="str">
        <f>IF(ISTEXT('[15]Sektorski plasman'!F72)=TRUE,'[15]Sektorski plasman'!F72,"")</f>
        <v/>
      </c>
      <c r="F76" s="317" t="str">
        <f>IF(ISNUMBER('[15]Sektorski plasman'!D72)=TRUE,'[15]Sektorski plasman'!D72,"")</f>
        <v/>
      </c>
      <c r="G76" s="318" t="str">
        <f>IF(ISNUMBER('[15]Sektorski plasman'!G72)=TRUE,'[15]Sektorski plasman'!G72,"")</f>
        <v/>
      </c>
      <c r="H76" s="319" t="str">
        <f>IF(ISNUMBER('[15]Sektorski plasman'!H72)=TRUE,'[15]Sektorski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IF(ISTEXT('[15]Sektorski plasman'!B73)=TRUE,'[15]Sektorski plasman'!B73,"")</f>
        <v/>
      </c>
      <c r="C77" s="314" t="str">
        <f>IF(ISTEXT('[15]Sektorski plasman'!C73)=TRUE,'[15]Sektorski plasman'!C73,"")</f>
        <v/>
      </c>
      <c r="D77" s="315" t="str">
        <f>IF(ISNUMBER('[15]Sektorski plasman'!E73)=TRUE,'[15]Sektorski plasman'!E73,"")</f>
        <v/>
      </c>
      <c r="E77" s="316" t="str">
        <f>IF(ISTEXT('[15]Sektorski plasman'!F73)=TRUE,'[15]Sektorski plasman'!F73,"")</f>
        <v/>
      </c>
      <c r="F77" s="317" t="str">
        <f>IF(ISNUMBER('[15]Sektorski plasman'!D73)=TRUE,'[15]Sektorski plasman'!D73,"")</f>
        <v/>
      </c>
      <c r="G77" s="318" t="str">
        <f>IF(ISNUMBER('[15]Sektorski plasman'!G73)=TRUE,'[15]Sektorski plasman'!G73,"")</f>
        <v/>
      </c>
      <c r="H77" s="319" t="str">
        <f>IF(ISNUMBER('[15]Sektorski plasman'!H73)=TRUE,'[15]Sektorski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IF(ISTEXT('[15]Sektorski plasman'!B74)=TRUE,'[15]Sektorski plasman'!B74,"")</f>
        <v/>
      </c>
      <c r="C78" s="314" t="str">
        <f>IF(ISTEXT('[15]Sektorski plasman'!C74)=TRUE,'[15]Sektorski plasman'!C74,"")</f>
        <v/>
      </c>
      <c r="D78" s="315" t="str">
        <f>IF(ISNUMBER('[15]Sektorski plasman'!E74)=TRUE,'[15]Sektorski plasman'!E74,"")</f>
        <v/>
      </c>
      <c r="E78" s="316" t="str">
        <f>IF(ISTEXT('[15]Sektorski plasman'!F74)=TRUE,'[15]Sektorski plasman'!F74,"")</f>
        <v/>
      </c>
      <c r="F78" s="317" t="str">
        <f>IF(ISNUMBER('[15]Sektorski plasman'!D74)=TRUE,'[15]Sektorski plasman'!D74,"")</f>
        <v/>
      </c>
      <c r="G78" s="318" t="str">
        <f>IF(ISNUMBER('[15]Sektorski plasman'!G74)=TRUE,'[15]Sektorski plasman'!G74,"")</f>
        <v/>
      </c>
      <c r="H78" s="319" t="str">
        <f>IF(ISNUMBER('[15]Sektorski plasman'!H74)=TRUE,'[15]Sektorski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IF(ISTEXT('[15]Sektorski plasman'!B75)=TRUE,'[15]Sektorski plasman'!B75,"")</f>
        <v/>
      </c>
      <c r="C79" s="314" t="str">
        <f>IF(ISTEXT('[15]Sektorski plasman'!C75)=TRUE,'[15]Sektorski plasman'!C75,"")</f>
        <v/>
      </c>
      <c r="D79" s="315" t="str">
        <f>IF(ISNUMBER('[15]Sektorski plasman'!E75)=TRUE,'[15]Sektorski plasman'!E75,"")</f>
        <v/>
      </c>
      <c r="E79" s="316" t="str">
        <f>IF(ISTEXT('[15]Sektorski plasman'!F75)=TRUE,'[15]Sektorski plasman'!F75,"")</f>
        <v/>
      </c>
      <c r="F79" s="317" t="str">
        <f>IF(ISNUMBER('[15]Sektorski plasman'!D75)=TRUE,'[15]Sektorski plasman'!D75,"")</f>
        <v/>
      </c>
      <c r="G79" s="318" t="str">
        <f>IF(ISNUMBER('[15]Sektorski plasman'!G75)=TRUE,'[15]Sektorski plasman'!G75,"")</f>
        <v/>
      </c>
      <c r="H79" s="319" t="str">
        <f>IF(ISNUMBER('[15]Sektorski plasman'!H75)=TRUE,'[15]Sektorski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IF(ISTEXT('[15]Sektorski plasman'!B76)=TRUE,'[15]Sektorski plasman'!B76,"")</f>
        <v/>
      </c>
      <c r="C80" s="314" t="str">
        <f>IF(ISTEXT('[15]Sektorski plasman'!C76)=TRUE,'[15]Sektorski plasman'!C76,"")</f>
        <v/>
      </c>
      <c r="D80" s="315" t="str">
        <f>IF(ISNUMBER('[15]Sektorski plasman'!E76)=TRUE,'[15]Sektorski plasman'!E76,"")</f>
        <v/>
      </c>
      <c r="E80" s="316" t="str">
        <f>IF(ISTEXT('[15]Sektorski plasman'!F76)=TRUE,'[15]Sektorski plasman'!F76,"")</f>
        <v/>
      </c>
      <c r="F80" s="317" t="str">
        <f>IF(ISNUMBER('[15]Sektorski plasman'!D76)=TRUE,'[15]Sektorski plasman'!D76,"")</f>
        <v/>
      </c>
      <c r="G80" s="318" t="str">
        <f>IF(ISNUMBER('[15]Sektorski plasman'!G76)=TRUE,'[15]Sektorski plasman'!G76,"")</f>
        <v/>
      </c>
      <c r="H80" s="319" t="str">
        <f>IF(ISNUMBER('[15]Sektorski plasman'!H76)=TRUE,'[15]Sektorski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IF(ISTEXT('[15]Sektorski plasman'!B77)=TRUE,'[15]Sektorski plasman'!B77,"")</f>
        <v/>
      </c>
      <c r="C81" s="314" t="str">
        <f>IF(ISTEXT('[15]Sektorski plasman'!C77)=TRUE,'[15]Sektorski plasman'!C77,"")</f>
        <v/>
      </c>
      <c r="D81" s="315" t="str">
        <f>IF(ISNUMBER('[15]Sektorski plasman'!E77)=TRUE,'[15]Sektorski plasman'!E77,"")</f>
        <v/>
      </c>
      <c r="E81" s="316" t="str">
        <f>IF(ISTEXT('[15]Sektorski plasman'!F77)=TRUE,'[15]Sektorski plasman'!F77,"")</f>
        <v/>
      </c>
      <c r="F81" s="317" t="str">
        <f>IF(ISNUMBER('[15]Sektorski plasman'!D77)=TRUE,'[15]Sektorski plasman'!D77,"")</f>
        <v/>
      </c>
      <c r="G81" s="318" t="str">
        <f>IF(ISNUMBER('[15]Sektorski plasman'!G77)=TRUE,'[15]Sektorski plasman'!G77,"")</f>
        <v/>
      </c>
      <c r="H81" s="319" t="str">
        <f>IF(ISNUMBER('[15]Sektorski plasman'!H77)=TRUE,'[15]Sektorski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IF(ISTEXT('[15]Sektorski plasman'!B78)=TRUE,'[15]Sektorski plasman'!B78,"")</f>
        <v/>
      </c>
      <c r="C82" s="314" t="str">
        <f>IF(ISTEXT('[15]Sektorski plasman'!C78)=TRUE,'[15]Sektorski plasman'!C78,"")</f>
        <v/>
      </c>
      <c r="D82" s="315" t="str">
        <f>IF(ISNUMBER('[15]Sektorski plasman'!E78)=TRUE,'[15]Sektorski plasman'!E78,"")</f>
        <v/>
      </c>
      <c r="E82" s="316" t="str">
        <f>IF(ISTEXT('[15]Sektorski plasman'!F78)=TRUE,'[15]Sektorski plasman'!F78,"")</f>
        <v/>
      </c>
      <c r="F82" s="317" t="str">
        <f>IF(ISNUMBER('[15]Sektorski plasman'!D78)=TRUE,'[15]Sektorski plasman'!D78,"")</f>
        <v/>
      </c>
      <c r="G82" s="318" t="str">
        <f>IF(ISNUMBER('[15]Sektorski plasman'!G78)=TRUE,'[15]Sektorski plasman'!G78,"")</f>
        <v/>
      </c>
      <c r="H82" s="319" t="str">
        <f>IF(ISNUMBER('[15]Sektorski plasman'!H78)=TRUE,'[15]Sektorski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IF(ISTEXT('[15]Sektorski plasman'!B79)=TRUE,'[15]Sektorski plasman'!B79,"")</f>
        <v/>
      </c>
      <c r="C83" s="314" t="str">
        <f>IF(ISTEXT('[15]Sektorski plasman'!C79)=TRUE,'[15]Sektorski plasman'!C79,"")</f>
        <v/>
      </c>
      <c r="D83" s="315" t="str">
        <f>IF(ISNUMBER('[15]Sektorski plasman'!E79)=TRUE,'[15]Sektorski plasman'!E79,"")</f>
        <v/>
      </c>
      <c r="E83" s="316" t="str">
        <f>IF(ISTEXT('[15]Sektorski plasman'!F79)=TRUE,'[15]Sektorski plasman'!F79,"")</f>
        <v/>
      </c>
      <c r="F83" s="317" t="str">
        <f>IF(ISNUMBER('[15]Sektorski plasman'!D79)=TRUE,'[15]Sektorski plasman'!D79,"")</f>
        <v/>
      </c>
      <c r="G83" s="318" t="str">
        <f>IF(ISNUMBER('[15]Sektorski plasman'!G79)=TRUE,'[15]Sektorski plasman'!G79,"")</f>
        <v/>
      </c>
      <c r="H83" s="319" t="str">
        <f>IF(ISNUMBER('[15]Sektorski plasman'!H79)=TRUE,'[15]Sektorski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IF(ISTEXT('[15]Sektorski plasman'!B80)=TRUE,'[15]Sektorski plasman'!B80,"")</f>
        <v/>
      </c>
      <c r="C84" s="314" t="str">
        <f>IF(ISTEXT('[15]Sektorski plasman'!C80)=TRUE,'[15]Sektorski plasman'!C80,"")</f>
        <v/>
      </c>
      <c r="D84" s="315" t="str">
        <f>IF(ISNUMBER('[15]Sektorski plasman'!E80)=TRUE,'[15]Sektorski plasman'!E80,"")</f>
        <v/>
      </c>
      <c r="E84" s="316" t="str">
        <f>IF(ISTEXT('[15]Sektorski plasman'!F80)=TRUE,'[15]Sektorski plasman'!F80,"")</f>
        <v/>
      </c>
      <c r="F84" s="317" t="str">
        <f>IF(ISNUMBER('[15]Sektorski plasman'!D80)=TRUE,'[15]Sektorski plasman'!D80,"")</f>
        <v/>
      </c>
      <c r="G84" s="318" t="str">
        <f>IF(ISNUMBER('[15]Sektorski plasman'!G80)=TRUE,'[15]Sektorski plasman'!G80,"")</f>
        <v/>
      </c>
      <c r="H84" s="319" t="str">
        <f>IF(ISNUMBER('[15]Sektorski plasman'!H80)=TRUE,'[15]Sektorski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IF(ISTEXT('[15]Sektorski plasman'!B81)=TRUE,'[15]Sektorski plasman'!B81,"")</f>
        <v/>
      </c>
      <c r="C85" s="314" t="str">
        <f>IF(ISTEXT('[15]Sektorski plasman'!C81)=TRUE,'[15]Sektorski plasman'!C81,"")</f>
        <v/>
      </c>
      <c r="D85" s="315" t="str">
        <f>IF(ISNUMBER('[15]Sektorski plasman'!E81)=TRUE,'[15]Sektorski plasman'!E81,"")</f>
        <v/>
      </c>
      <c r="E85" s="316" t="str">
        <f>IF(ISTEXT('[15]Sektorski plasman'!F81)=TRUE,'[15]Sektorski plasman'!F81,"")</f>
        <v/>
      </c>
      <c r="F85" s="317" t="str">
        <f>IF(ISNUMBER('[15]Sektorski plasman'!D81)=TRUE,'[15]Sektorski plasman'!D81,"")</f>
        <v/>
      </c>
      <c r="G85" s="318" t="str">
        <f>IF(ISNUMBER('[15]Sektorski plasman'!G81)=TRUE,'[15]Sektorski plasman'!G81,"")</f>
        <v/>
      </c>
      <c r="H85" s="319" t="str">
        <f>IF(ISNUMBER('[15]Sektorski plasman'!H81)=TRUE,'[15]Sektorski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IF(ISTEXT('[15]Sektorski plasman'!B82)=TRUE,'[15]Sektorski plasman'!B82,"")</f>
        <v/>
      </c>
      <c r="C86" s="314" t="str">
        <f>IF(ISTEXT('[15]Sektorski plasman'!C82)=TRUE,'[15]Sektorski plasman'!C82,"")</f>
        <v/>
      </c>
      <c r="D86" s="315" t="str">
        <f>IF(ISNUMBER('[15]Sektorski plasman'!E82)=TRUE,'[15]Sektorski plasman'!E82,"")</f>
        <v/>
      </c>
      <c r="E86" s="316" t="str">
        <f>IF(ISTEXT('[15]Sektorski plasman'!F82)=TRUE,'[15]Sektorski plasman'!F82,"")</f>
        <v/>
      </c>
      <c r="F86" s="317" t="str">
        <f>IF(ISNUMBER('[15]Sektorski plasman'!D82)=TRUE,'[15]Sektorski plasman'!D82,"")</f>
        <v/>
      </c>
      <c r="G86" s="318" t="str">
        <f>IF(ISNUMBER('[15]Sektorski plasman'!G82)=TRUE,'[15]Sektorski plasman'!G82,"")</f>
        <v/>
      </c>
      <c r="H86" s="319" t="str">
        <f>IF(ISNUMBER('[15]Sektorski plasman'!H82)=TRUE,'[15]Sektorski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IF(ISTEXT('[15]Sektorski plasman'!B83)=TRUE,'[15]Sektorski plasman'!B83,"")</f>
        <v/>
      </c>
      <c r="C87" s="314" t="str">
        <f>IF(ISTEXT('[15]Sektorski plasman'!C83)=TRUE,'[15]Sektorski plasman'!C83,"")</f>
        <v/>
      </c>
      <c r="D87" s="315" t="str">
        <f>IF(ISNUMBER('[15]Sektorski plasman'!E83)=TRUE,'[15]Sektorski plasman'!E83,"")</f>
        <v/>
      </c>
      <c r="E87" s="316" t="str">
        <f>IF(ISTEXT('[15]Sektorski plasman'!F83)=TRUE,'[15]Sektorski plasman'!F83,"")</f>
        <v/>
      </c>
      <c r="F87" s="317" t="str">
        <f>IF(ISNUMBER('[15]Sektorski plasman'!D83)=TRUE,'[15]Sektorski plasman'!D83,"")</f>
        <v/>
      </c>
      <c r="G87" s="318" t="str">
        <f>IF(ISNUMBER('[15]Sektorski plasman'!G83)=TRUE,'[15]Sektorski plasman'!G83,"")</f>
        <v/>
      </c>
      <c r="H87" s="319" t="str">
        <f>IF(ISNUMBER('[15]Sektorski plasman'!H83)=TRUE,'[15]Sektorski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IF(ISTEXT('[15]Sektorski plasman'!B84)=TRUE,'[15]Sektorski plasman'!B84,"")</f>
        <v/>
      </c>
      <c r="C88" s="314" t="str">
        <f>IF(ISTEXT('[15]Sektorski plasman'!C84)=TRUE,'[15]Sektorski plasman'!C84,"")</f>
        <v/>
      </c>
      <c r="D88" s="315" t="str">
        <f>IF(ISNUMBER('[15]Sektorski plasman'!E84)=TRUE,'[15]Sektorski plasman'!E84,"")</f>
        <v/>
      </c>
      <c r="E88" s="316" t="str">
        <f>IF(ISTEXT('[15]Sektorski plasman'!F84)=TRUE,'[15]Sektorski plasman'!F84,"")</f>
        <v/>
      </c>
      <c r="F88" s="317" t="str">
        <f>IF(ISNUMBER('[15]Sektorski plasman'!D84)=TRUE,'[15]Sektorski plasman'!D84,"")</f>
        <v/>
      </c>
      <c r="G88" s="318" t="str">
        <f>IF(ISNUMBER('[15]Sektorski plasman'!G84)=TRUE,'[15]Sektorski plasman'!G84,"")</f>
        <v/>
      </c>
      <c r="H88" s="319" t="str">
        <f>IF(ISNUMBER('[15]Sektorski plasman'!H84)=TRUE,'[15]Sektorski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IF(ISTEXT('[15]Sektorski plasman'!B85)=TRUE,'[15]Sektorski plasman'!B85,"")</f>
        <v/>
      </c>
      <c r="C89" s="314" t="str">
        <f>IF(ISTEXT('[15]Sektorski plasman'!C85)=TRUE,'[15]Sektorski plasman'!C85,"")</f>
        <v/>
      </c>
      <c r="D89" s="315" t="str">
        <f>IF(ISNUMBER('[15]Sektorski plasman'!E85)=TRUE,'[15]Sektorski plasman'!E85,"")</f>
        <v/>
      </c>
      <c r="E89" s="316" t="str">
        <f>IF(ISTEXT('[15]Sektorski plasman'!F85)=TRUE,'[15]Sektorski plasman'!F85,"")</f>
        <v/>
      </c>
      <c r="F89" s="317" t="str">
        <f>IF(ISNUMBER('[15]Sektorski plasman'!D85)=TRUE,'[15]Sektorski plasman'!D85,"")</f>
        <v/>
      </c>
      <c r="G89" s="318" t="str">
        <f>IF(ISNUMBER('[15]Sektorski plasman'!G85)=TRUE,'[15]Sektorski plasman'!G85,"")</f>
        <v/>
      </c>
      <c r="H89" s="319" t="str">
        <f>IF(ISNUMBER('[15]Sektorski plasman'!H85)=TRUE,'[15]Sektorski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IF(ISTEXT('[15]Sektorski plasman'!B86)=TRUE,'[15]Sektorski plasman'!B86,"")</f>
        <v/>
      </c>
      <c r="C90" s="314" t="str">
        <f>IF(ISTEXT('[15]Sektorski plasman'!C86)=TRUE,'[15]Sektorski plasman'!C86,"")</f>
        <v/>
      </c>
      <c r="D90" s="315" t="str">
        <f>IF(ISNUMBER('[15]Sektorski plasman'!E86)=TRUE,'[15]Sektorski plasman'!E86,"")</f>
        <v/>
      </c>
      <c r="E90" s="316" t="str">
        <f>IF(ISTEXT('[15]Sektorski plasman'!F86)=TRUE,'[15]Sektorski plasman'!F86,"")</f>
        <v/>
      </c>
      <c r="F90" s="317" t="str">
        <f>IF(ISNUMBER('[15]Sektorski plasman'!D86)=TRUE,'[15]Sektorski plasman'!D86,"")</f>
        <v/>
      </c>
      <c r="G90" s="318" t="str">
        <f>IF(ISNUMBER('[15]Sektorski plasman'!G86)=TRUE,'[15]Sektorski plasman'!G86,"")</f>
        <v/>
      </c>
      <c r="H90" s="319" t="str">
        <f>IF(ISNUMBER('[15]Sektorski plasman'!H86)=TRUE,'[15]Sektorski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IF(ISTEXT('[15]Sektorski plasman'!B87)=TRUE,'[15]Sektorski plasman'!B87,"")</f>
        <v/>
      </c>
      <c r="C91" s="314" t="str">
        <f>IF(ISTEXT('[15]Sektorski plasman'!C87)=TRUE,'[15]Sektorski plasman'!C87,"")</f>
        <v/>
      </c>
      <c r="D91" s="315" t="str">
        <f>IF(ISNUMBER('[15]Sektorski plasman'!E87)=TRUE,'[15]Sektorski plasman'!E87,"")</f>
        <v/>
      </c>
      <c r="E91" s="316" t="str">
        <f>IF(ISTEXT('[15]Sektorski plasman'!F87)=TRUE,'[15]Sektorski plasman'!F87,"")</f>
        <v/>
      </c>
      <c r="F91" s="317" t="str">
        <f>IF(ISNUMBER('[15]Sektorski plasman'!D87)=TRUE,'[15]Sektorski plasman'!D87,"")</f>
        <v/>
      </c>
      <c r="G91" s="318" t="str">
        <f>IF(ISNUMBER('[15]Sektorski plasman'!G87)=TRUE,'[15]Sektorski plasman'!G87,"")</f>
        <v/>
      </c>
      <c r="H91" s="319" t="str">
        <f>IF(ISNUMBER('[15]Sektorski plasman'!H87)=TRUE,'[15]Sektorski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IF(ISTEXT('[15]Sektorski plasman'!B88)=TRUE,'[15]Sektorski plasman'!B88,"")</f>
        <v/>
      </c>
      <c r="C92" s="314" t="str">
        <f>IF(ISTEXT('[15]Sektorski plasman'!C88)=TRUE,'[15]Sektorski plasman'!C88,"")</f>
        <v/>
      </c>
      <c r="D92" s="315" t="str">
        <f>IF(ISNUMBER('[15]Sektorski plasman'!E88)=TRUE,'[15]Sektorski plasman'!E88,"")</f>
        <v/>
      </c>
      <c r="E92" s="316" t="str">
        <f>IF(ISTEXT('[15]Sektorski plasman'!F88)=TRUE,'[15]Sektorski plasman'!F88,"")</f>
        <v/>
      </c>
      <c r="F92" s="317" t="str">
        <f>IF(ISNUMBER('[15]Sektorski plasman'!D88)=TRUE,'[15]Sektorski plasman'!D88,"")</f>
        <v/>
      </c>
      <c r="G92" s="318" t="str">
        <f>IF(ISNUMBER('[15]Sektorski plasman'!G88)=TRUE,'[15]Sektorski plasman'!G88,"")</f>
        <v/>
      </c>
      <c r="H92" s="319" t="str">
        <f>IF(ISNUMBER('[15]Sektorski plasman'!H88)=TRUE,'[15]Sektorski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IF(ISTEXT('[15]Sektorski plasman'!B89)=TRUE,'[15]Sektorski plasman'!B89,"")</f>
        <v/>
      </c>
      <c r="C93" s="314" t="str">
        <f>IF(ISTEXT('[15]Sektorski plasman'!C89)=TRUE,'[15]Sektorski plasman'!C89,"")</f>
        <v/>
      </c>
      <c r="D93" s="315" t="str">
        <f>IF(ISNUMBER('[15]Sektorski plasman'!E89)=TRUE,'[15]Sektorski plasman'!E89,"")</f>
        <v/>
      </c>
      <c r="E93" s="316" t="str">
        <f>IF(ISTEXT('[15]Sektorski plasman'!F89)=TRUE,'[15]Sektorski plasman'!F89,"")</f>
        <v/>
      </c>
      <c r="F93" s="317" t="str">
        <f>IF(ISNUMBER('[15]Sektorski plasman'!D89)=TRUE,'[15]Sektorski plasman'!D89,"")</f>
        <v/>
      </c>
      <c r="G93" s="318" t="str">
        <f>IF(ISNUMBER('[15]Sektorski plasman'!G89)=TRUE,'[15]Sektorski plasman'!G89,"")</f>
        <v/>
      </c>
      <c r="H93" s="319" t="str">
        <f>IF(ISNUMBER('[15]Sektorski plasman'!H89)=TRUE,'[15]Sektorski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IF(ISTEXT('[15]Sektorski plasman'!B90)=TRUE,'[15]Sektorski plasman'!B90,"")</f>
        <v/>
      </c>
      <c r="C94" s="314" t="str">
        <f>IF(ISTEXT('[15]Sektorski plasman'!C90)=TRUE,'[15]Sektorski plasman'!C90,"")</f>
        <v/>
      </c>
      <c r="D94" s="315" t="str">
        <f>IF(ISNUMBER('[15]Sektorski plasman'!E90)=TRUE,'[15]Sektorski plasman'!E90,"")</f>
        <v/>
      </c>
      <c r="E94" s="316" t="str">
        <f>IF(ISTEXT('[15]Sektorski plasman'!F90)=TRUE,'[15]Sektorski plasman'!F90,"")</f>
        <v/>
      </c>
      <c r="F94" s="317" t="str">
        <f>IF(ISNUMBER('[15]Sektorski plasman'!D90)=TRUE,'[15]Sektorski plasman'!D90,"")</f>
        <v/>
      </c>
      <c r="G94" s="318" t="str">
        <f>IF(ISNUMBER('[15]Sektorski plasman'!G90)=TRUE,'[15]Sektorski plasman'!G90,"")</f>
        <v/>
      </c>
      <c r="H94" s="319" t="str">
        <f>IF(ISNUMBER('[15]Sektorski plasman'!H90)=TRUE,'[15]Sektorski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IF(ISTEXT('[15]Sektorski plasman'!B91)=TRUE,'[15]Sektorski plasman'!B91,"")</f>
        <v/>
      </c>
      <c r="C95" s="314" t="str">
        <f>IF(ISTEXT('[15]Sektorski plasman'!C91)=TRUE,'[15]Sektorski plasman'!C91,"")</f>
        <v/>
      </c>
      <c r="D95" s="315" t="str">
        <f>IF(ISNUMBER('[15]Sektorski plasman'!E91)=TRUE,'[15]Sektorski plasman'!E91,"")</f>
        <v/>
      </c>
      <c r="E95" s="316" t="str">
        <f>IF(ISTEXT('[15]Sektorski plasman'!F91)=TRUE,'[15]Sektorski plasman'!F91,"")</f>
        <v/>
      </c>
      <c r="F95" s="317" t="str">
        <f>IF(ISNUMBER('[15]Sektorski plasman'!D91)=TRUE,'[15]Sektorski plasman'!D91,"")</f>
        <v/>
      </c>
      <c r="G95" s="318" t="str">
        <f>IF(ISNUMBER('[15]Sektorski plasman'!G91)=TRUE,'[15]Sektorski plasman'!G91,"")</f>
        <v/>
      </c>
      <c r="H95" s="319" t="str">
        <f>IF(ISNUMBER('[15]Sektorski plasman'!H91)=TRUE,'[15]Sektorski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IF(ISTEXT('[15]Sektorski plasman'!B92)=TRUE,'[15]Sektorski plasman'!B92,"")</f>
        <v/>
      </c>
      <c r="C96" s="314" t="str">
        <f>IF(ISTEXT('[15]Sektorski plasman'!C92)=TRUE,'[15]Sektorski plasman'!C92,"")</f>
        <v/>
      </c>
      <c r="D96" s="315" t="str">
        <f>IF(ISNUMBER('[15]Sektorski plasman'!E92)=TRUE,'[15]Sektorski plasman'!E92,"")</f>
        <v/>
      </c>
      <c r="E96" s="316" t="str">
        <f>IF(ISTEXT('[15]Sektorski plasman'!F92)=TRUE,'[15]Sektorski plasman'!F92,"")</f>
        <v/>
      </c>
      <c r="F96" s="317" t="str">
        <f>IF(ISNUMBER('[15]Sektorski plasman'!D92)=TRUE,'[15]Sektorski plasman'!D92,"")</f>
        <v/>
      </c>
      <c r="G96" s="318" t="str">
        <f>IF(ISNUMBER('[15]Sektorski plasman'!G92)=TRUE,'[15]Sektorski plasman'!G92,"")</f>
        <v/>
      </c>
      <c r="H96" s="319" t="str">
        <f>IF(ISNUMBER('[15]Sektorski plasman'!H92)=TRUE,'[15]Sektorski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IF(ISTEXT('[15]Sektorski plasman'!B93)=TRUE,'[15]Sektorski plasman'!B93,"")</f>
        <v/>
      </c>
      <c r="C97" s="314" t="str">
        <f>IF(ISTEXT('[15]Sektorski plasman'!C93)=TRUE,'[15]Sektorski plasman'!C93,"")</f>
        <v/>
      </c>
      <c r="D97" s="315" t="str">
        <f>IF(ISNUMBER('[15]Sektorski plasman'!E93)=TRUE,'[15]Sektorski plasman'!E93,"")</f>
        <v/>
      </c>
      <c r="E97" s="316" t="str">
        <f>IF(ISTEXT('[15]Sektorski plasman'!F93)=TRUE,'[15]Sektorski plasman'!F93,"")</f>
        <v/>
      </c>
      <c r="F97" s="317" t="str">
        <f>IF(ISNUMBER('[15]Sektorski plasman'!D93)=TRUE,'[15]Sektorski plasman'!D93,"")</f>
        <v/>
      </c>
      <c r="G97" s="318" t="str">
        <f>IF(ISNUMBER('[15]Sektorski plasman'!G93)=TRUE,'[15]Sektorski plasman'!G93,"")</f>
        <v/>
      </c>
      <c r="H97" s="319" t="str">
        <f>IF(ISNUMBER('[15]Sektorski plasman'!H93)=TRUE,'[15]Sektorski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IF(ISTEXT('[15]Sektorski plasman'!B94)=TRUE,'[15]Sektorski plasman'!B94,"")</f>
        <v/>
      </c>
      <c r="C98" s="314" t="str">
        <f>IF(ISTEXT('[15]Sektorski plasman'!C94)=TRUE,'[15]Sektorski plasman'!C94,"")</f>
        <v/>
      </c>
      <c r="D98" s="315" t="str">
        <f>IF(ISNUMBER('[15]Sektorski plasman'!E94)=TRUE,'[15]Sektorski plasman'!E94,"")</f>
        <v/>
      </c>
      <c r="E98" s="316" t="str">
        <f>IF(ISTEXT('[15]Sektorski plasman'!F94)=TRUE,'[15]Sektorski plasman'!F94,"")</f>
        <v/>
      </c>
      <c r="F98" s="317" t="str">
        <f>IF(ISNUMBER('[15]Sektorski plasman'!D94)=TRUE,'[15]Sektorski plasman'!D94,"")</f>
        <v/>
      </c>
      <c r="G98" s="318" t="str">
        <f>IF(ISNUMBER('[15]Sektorski plasman'!G94)=TRUE,'[15]Sektorski plasman'!G94,"")</f>
        <v/>
      </c>
      <c r="H98" s="319" t="str">
        <f>IF(ISNUMBER('[15]Sektorski plasman'!H94)=TRUE,'[15]Sektorski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IF(ISTEXT('[15]Sektorski plasman'!B95)=TRUE,'[15]Sektorski plasman'!B95,"")</f>
        <v/>
      </c>
      <c r="C99" s="314" t="str">
        <f>IF(ISTEXT('[15]Sektorski plasman'!C95)=TRUE,'[15]Sektorski plasman'!C95,"")</f>
        <v/>
      </c>
      <c r="D99" s="315" t="str">
        <f>IF(ISNUMBER('[15]Sektorski plasman'!E95)=TRUE,'[15]Sektorski plasman'!E95,"")</f>
        <v/>
      </c>
      <c r="E99" s="316" t="str">
        <f>IF(ISTEXT('[15]Sektorski plasman'!F95)=TRUE,'[15]Sektorski plasman'!F95,"")</f>
        <v/>
      </c>
      <c r="F99" s="317" t="str">
        <f>IF(ISNUMBER('[15]Sektorski plasman'!D95)=TRUE,'[15]Sektorski plasman'!D95,"")</f>
        <v/>
      </c>
      <c r="G99" s="318" t="str">
        <f>IF(ISNUMBER('[15]Sektorski plasman'!G95)=TRUE,'[15]Sektorski plasman'!G95,"")</f>
        <v/>
      </c>
      <c r="H99" s="319" t="str">
        <f>IF(ISNUMBER('[15]Sektorski plasman'!H95)=TRUE,'[15]Sektorski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IF(ISTEXT('[15]Sektorski plasman'!B96)=TRUE,'[15]Sektorski plasman'!B96,"")</f>
        <v/>
      </c>
      <c r="C100" s="314" t="str">
        <f>IF(ISTEXT('[15]Sektorski plasman'!C96)=TRUE,'[15]Sektorski plasman'!C96,"")</f>
        <v/>
      </c>
      <c r="D100" s="315" t="str">
        <f>IF(ISNUMBER('[15]Sektorski plasman'!E96)=TRUE,'[15]Sektorski plasman'!E96,"")</f>
        <v/>
      </c>
      <c r="E100" s="316" t="str">
        <f>IF(ISTEXT('[15]Sektorski plasman'!F96)=TRUE,'[15]Sektorski plasman'!F96,"")</f>
        <v/>
      </c>
      <c r="F100" s="317" t="str">
        <f>IF(ISNUMBER('[15]Sektorski plasman'!D96)=TRUE,'[15]Sektorski plasman'!D96,"")</f>
        <v/>
      </c>
      <c r="G100" s="318" t="str">
        <f>IF(ISNUMBER('[15]Sektorski plasman'!G96)=TRUE,'[15]Sektorski plasman'!G96,"")</f>
        <v/>
      </c>
      <c r="H100" s="319" t="str">
        <f>IF(ISNUMBER('[15]Sektorski plasman'!H96)=TRUE,'[15]Sektorski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IF(ISTEXT('[15]Sektorski plasman'!B97)=TRUE,'[15]Sektorski plasman'!B97,"")</f>
        <v/>
      </c>
      <c r="C101" s="314" t="str">
        <f>IF(ISTEXT('[15]Sektorski plasman'!C97)=TRUE,'[15]Sektorski plasman'!C97,"")</f>
        <v/>
      </c>
      <c r="D101" s="315" t="str">
        <f>IF(ISNUMBER('[15]Sektorski plasman'!E97)=TRUE,'[15]Sektorski plasman'!E97,"")</f>
        <v/>
      </c>
      <c r="E101" s="316" t="str">
        <f>IF(ISTEXT('[15]Sektorski plasman'!F97)=TRUE,'[15]Sektorski plasman'!F97,"")</f>
        <v/>
      </c>
      <c r="F101" s="317" t="str">
        <f>IF(ISNUMBER('[15]Sektorski plasman'!D97)=TRUE,'[15]Sektorski plasman'!D97,"")</f>
        <v/>
      </c>
      <c r="G101" s="318" t="str">
        <f>IF(ISNUMBER('[15]Sektorski plasman'!G97)=TRUE,'[15]Sektorski plasman'!G97,"")</f>
        <v/>
      </c>
      <c r="H101" s="319" t="str">
        <f>IF(ISNUMBER('[15]Sektorski plasman'!H97)=TRUE,'[15]Sektorski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IF(ISTEXT('[15]Sektorski plasman'!B98)=TRUE,'[15]Sektorski plasman'!B98,"")</f>
        <v/>
      </c>
      <c r="C102" s="314" t="str">
        <f>IF(ISTEXT('[15]Sektorski plasman'!C98)=TRUE,'[15]Sektorski plasman'!C98,"")</f>
        <v/>
      </c>
      <c r="D102" s="315" t="str">
        <f>IF(ISNUMBER('[15]Sektorski plasman'!E98)=TRUE,'[15]Sektorski plasman'!E98,"")</f>
        <v/>
      </c>
      <c r="E102" s="316" t="str">
        <f>IF(ISTEXT('[15]Sektorski plasman'!F98)=TRUE,'[15]Sektorski plasman'!F98,"")</f>
        <v/>
      </c>
      <c r="F102" s="317" t="str">
        <f>IF(ISNUMBER('[15]Sektorski plasman'!D98)=TRUE,'[15]Sektorski plasman'!D98,"")</f>
        <v/>
      </c>
      <c r="G102" s="318" t="str">
        <f>IF(ISNUMBER('[15]Sektorski plasman'!G98)=TRUE,'[15]Sektorski plasman'!G98,"")</f>
        <v/>
      </c>
      <c r="H102" s="319" t="str">
        <f>IF(ISNUMBER('[15]Sektorski plasman'!H98)=TRUE,'[15]Sektorski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IF(ISTEXT('[15]Sektorski plasman'!B99)=TRUE,'[15]Sektorski plasman'!B99,"")</f>
        <v/>
      </c>
      <c r="C103" s="314" t="str">
        <f>IF(ISTEXT('[15]Sektorski plasman'!C99)=TRUE,'[15]Sektorski plasman'!C99,"")</f>
        <v/>
      </c>
      <c r="D103" s="315" t="str">
        <f>IF(ISNUMBER('[15]Sektorski plasman'!E99)=TRUE,'[15]Sektorski plasman'!E99,"")</f>
        <v/>
      </c>
      <c r="E103" s="316" t="str">
        <f>IF(ISTEXT('[15]Sektorski plasman'!F99)=TRUE,'[15]Sektorski plasman'!F99,"")</f>
        <v/>
      </c>
      <c r="F103" s="317" t="str">
        <f>IF(ISNUMBER('[15]Sektorski plasman'!D99)=TRUE,'[15]Sektorski plasman'!D99,"")</f>
        <v/>
      </c>
      <c r="G103" s="318" t="str">
        <f>IF(ISNUMBER('[15]Sektorski plasman'!G99)=TRUE,'[15]Sektorski plasman'!G99,"")</f>
        <v/>
      </c>
      <c r="H103" s="319" t="str">
        <f>IF(ISNUMBER('[15]Sektorski plasman'!H99)=TRUE,'[15]Sektorski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IF(ISTEXT('[15]Sektorski plasman'!B100)=TRUE,'[15]Sektorski plasman'!B100,"")</f>
        <v/>
      </c>
      <c r="C104" s="314" t="str">
        <f>IF(ISTEXT('[15]Sektorski plasman'!C100)=TRUE,'[15]Sektorski plasman'!C100,"")</f>
        <v/>
      </c>
      <c r="D104" s="315" t="str">
        <f>IF(ISNUMBER('[15]Sektorski plasman'!E100)=TRUE,'[15]Sektorski plasman'!E100,"")</f>
        <v/>
      </c>
      <c r="E104" s="316" t="str">
        <f>IF(ISTEXT('[15]Sektorski plasman'!F100)=TRUE,'[15]Sektorski plasman'!F100,"")</f>
        <v/>
      </c>
      <c r="F104" s="317" t="str">
        <f>IF(ISNUMBER('[15]Sektorski plasman'!D100)=TRUE,'[15]Sektorski plasman'!D100,"")</f>
        <v/>
      </c>
      <c r="G104" s="318" t="str">
        <f>IF(ISNUMBER('[15]Sektorski plasman'!G100)=TRUE,'[15]Sektorski plasman'!G100,"")</f>
        <v/>
      </c>
      <c r="H104" s="319" t="str">
        <f>IF(ISNUMBER('[15]Sektorski plasman'!H100)=TRUE,'[15]Sektorski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IF(ISTEXT('[15]Sektorski plasman'!B101)=TRUE,'[15]Sektorski plasman'!B101,"")</f>
        <v/>
      </c>
      <c r="C105" s="314" t="str">
        <f>IF(ISTEXT('[15]Sektorski plasman'!C101)=TRUE,'[15]Sektorski plasman'!C101,"")</f>
        <v/>
      </c>
      <c r="D105" s="315" t="str">
        <f>IF(ISNUMBER('[15]Sektorski plasman'!E101)=TRUE,'[15]Sektorski plasman'!E101,"")</f>
        <v/>
      </c>
      <c r="E105" s="316" t="str">
        <f>IF(ISTEXT('[15]Sektorski plasman'!F101)=TRUE,'[15]Sektorski plasman'!F101,"")</f>
        <v/>
      </c>
      <c r="F105" s="317" t="str">
        <f>IF(ISNUMBER('[15]Sektorski plasman'!D101)=TRUE,'[15]Sektorski plasman'!D101,"")</f>
        <v/>
      </c>
      <c r="G105" s="318" t="str">
        <f>IF(ISNUMBER('[15]Sektorski plasman'!G101)=TRUE,'[15]Sektorski plasman'!G101,"")</f>
        <v/>
      </c>
      <c r="H105" s="319" t="str">
        <f>IF(ISNUMBER('[15]Sektorski plasman'!H101)=TRUE,'[15]Sektorski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IF(ISTEXT('[15]Sektorski plasman'!B102)=TRUE,'[15]Sektorski plasman'!B102,"")</f>
        <v/>
      </c>
      <c r="C106" s="314" t="str">
        <f>IF(ISTEXT('[15]Sektorski plasman'!C102)=TRUE,'[15]Sektorski plasman'!C102,"")</f>
        <v/>
      </c>
      <c r="D106" s="315" t="str">
        <f>IF(ISNUMBER('[15]Sektorski plasman'!E102)=TRUE,'[15]Sektorski plasman'!E102,"")</f>
        <v/>
      </c>
      <c r="E106" s="316" t="str">
        <f>IF(ISTEXT('[15]Sektorski plasman'!F102)=TRUE,'[15]Sektorski plasman'!F102,"")</f>
        <v/>
      </c>
      <c r="F106" s="317" t="str">
        <f>IF(ISNUMBER('[15]Sektorski plasman'!D102)=TRUE,'[15]Sektorski plasman'!D102,"")</f>
        <v/>
      </c>
      <c r="G106" s="318" t="str">
        <f>IF(ISNUMBER('[15]Sektorski plasman'!G102)=TRUE,'[15]Sektorski plasman'!G102,"")</f>
        <v/>
      </c>
      <c r="H106" s="319" t="str">
        <f>IF(ISNUMBER('[15]Sektorski plasman'!H102)=TRUE,'[15]Sektorski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IF(ISTEXT('[15]Sektorski plasman'!B103)=TRUE,'[15]Sektorski plasman'!B103,"")</f>
        <v/>
      </c>
      <c r="C107" s="314" t="str">
        <f>IF(ISTEXT('[15]Sektorski plasman'!C103)=TRUE,'[15]Sektorski plasman'!C103,"")</f>
        <v/>
      </c>
      <c r="D107" s="315" t="str">
        <f>IF(ISNUMBER('[15]Sektorski plasman'!E103)=TRUE,'[15]Sektorski plasman'!E103,"")</f>
        <v/>
      </c>
      <c r="E107" s="316" t="str">
        <f>IF(ISTEXT('[15]Sektorski plasman'!F103)=TRUE,'[15]Sektorski plasman'!F103,"")</f>
        <v/>
      </c>
      <c r="F107" s="317" t="str">
        <f>IF(ISNUMBER('[15]Sektorski plasman'!D103)=TRUE,'[15]Sektorski plasman'!D103,"")</f>
        <v/>
      </c>
      <c r="G107" s="318" t="str">
        <f>IF(ISNUMBER('[15]Sektorski plasman'!G103)=TRUE,'[15]Sektorski plasman'!G103,"")</f>
        <v/>
      </c>
      <c r="H107" s="319" t="str">
        <f>IF(ISNUMBER('[15]Sektorski plasman'!H103)=TRUE,'[15]Sektorski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IF(ISTEXT('[15]Sektorski plasman'!B104)=TRUE,'[15]Sektorski plasman'!B104,"")</f>
        <v/>
      </c>
      <c r="C108" s="314" t="str">
        <f>IF(ISTEXT('[15]Sektorski plasman'!C104)=TRUE,'[15]Sektorski plasman'!C104,"")</f>
        <v/>
      </c>
      <c r="D108" s="315" t="str">
        <f>IF(ISNUMBER('[15]Sektorski plasman'!E104)=TRUE,'[15]Sektorski plasman'!E104,"")</f>
        <v/>
      </c>
      <c r="E108" s="316" t="str">
        <f>IF(ISTEXT('[15]Sektorski plasman'!F104)=TRUE,'[15]Sektorski plasman'!F104,"")</f>
        <v/>
      </c>
      <c r="F108" s="317" t="str">
        <f>IF(ISNUMBER('[15]Sektorski plasman'!D104)=TRUE,'[15]Sektorski plasman'!D104,"")</f>
        <v/>
      </c>
      <c r="G108" s="318" t="str">
        <f>IF(ISNUMBER('[15]Sektorski plasman'!G104)=TRUE,'[15]Sektorski plasman'!G104,"")</f>
        <v/>
      </c>
      <c r="H108" s="319" t="str">
        <f>IF(ISNUMBER('[15]Sektorski plasman'!H104)=TRUE,'[15]Sektorski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IF(ISTEXT('[15]Sektorski plasman'!B105)=TRUE,'[15]Sektorski plasman'!B105,"")</f>
        <v/>
      </c>
      <c r="C109" s="314" t="str">
        <f>IF(ISTEXT('[15]Sektorski plasman'!C105)=TRUE,'[15]Sektorski plasman'!C105,"")</f>
        <v/>
      </c>
      <c r="D109" s="315" t="str">
        <f>IF(ISNUMBER('[15]Sektorski plasman'!E105)=TRUE,'[15]Sektorski plasman'!E105,"")</f>
        <v/>
      </c>
      <c r="E109" s="316" t="str">
        <f>IF(ISTEXT('[15]Sektorski plasman'!F105)=TRUE,'[15]Sektorski plasman'!F105,"")</f>
        <v/>
      </c>
      <c r="F109" s="317" t="str">
        <f>IF(ISNUMBER('[15]Sektorski plasman'!D105)=TRUE,'[15]Sektorski plasman'!D105,"")</f>
        <v/>
      </c>
      <c r="G109" s="318" t="str">
        <f>IF(ISNUMBER('[15]Sektorski plasman'!G105)=TRUE,'[15]Sektorski plasman'!G105,"")</f>
        <v/>
      </c>
      <c r="H109" s="319" t="str">
        <f>IF(ISNUMBER('[15]Sektorski plasman'!H105)=TRUE,'[15]Sektorski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IF(ISTEXT('[15]Sektorski plasman'!B106)=TRUE,'[15]Sektorski plasman'!B106,"")</f>
        <v/>
      </c>
      <c r="C110" s="314" t="str">
        <f>IF(ISTEXT('[15]Sektorski plasman'!C106)=TRUE,'[15]Sektorski plasman'!C106,"")</f>
        <v/>
      </c>
      <c r="D110" s="315" t="str">
        <f>IF(ISNUMBER('[15]Sektorski plasman'!E106)=TRUE,'[15]Sektorski plasman'!E106,"")</f>
        <v/>
      </c>
      <c r="E110" s="316" t="str">
        <f>IF(ISTEXT('[15]Sektorski plasman'!F106)=TRUE,'[15]Sektorski plasman'!F106,"")</f>
        <v/>
      </c>
      <c r="F110" s="317" t="str">
        <f>IF(ISNUMBER('[15]Sektorski plasman'!D106)=TRUE,'[15]Sektorski plasman'!D106,"")</f>
        <v/>
      </c>
      <c r="G110" s="318" t="str">
        <f>IF(ISNUMBER('[15]Sektorski plasman'!G106)=TRUE,'[15]Sektorski plasman'!G106,"")</f>
        <v/>
      </c>
      <c r="H110" s="319" t="str">
        <f>IF(ISNUMBER('[15]Sektorski plasman'!H106)=TRUE,'[15]Sektorski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IF(ISTEXT('[15]Sektorski plasman'!B107)=TRUE,'[15]Sektorski plasman'!B107,"")</f>
        <v/>
      </c>
      <c r="C111" s="314" t="str">
        <f>IF(ISTEXT('[15]Sektorski plasman'!C107)=TRUE,'[15]Sektorski plasman'!C107,"")</f>
        <v/>
      </c>
      <c r="D111" s="315" t="str">
        <f>IF(ISNUMBER('[15]Sektorski plasman'!E107)=TRUE,'[15]Sektorski plasman'!E107,"")</f>
        <v/>
      </c>
      <c r="E111" s="316" t="str">
        <f>IF(ISTEXT('[15]Sektorski plasman'!F107)=TRUE,'[15]Sektorski plasman'!F107,"")</f>
        <v/>
      </c>
      <c r="F111" s="317" t="str">
        <f>IF(ISNUMBER('[15]Sektorski plasman'!D107)=TRUE,'[15]Sektorski plasman'!D107,"")</f>
        <v/>
      </c>
      <c r="G111" s="318" t="str">
        <f>IF(ISNUMBER('[15]Sektorski plasman'!G107)=TRUE,'[15]Sektorski plasman'!G107,"")</f>
        <v/>
      </c>
      <c r="H111" s="319" t="str">
        <f>IF(ISNUMBER('[15]Sektorski plasman'!H107)=TRUE,'[15]Sektorski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IF(ISTEXT('[15]Sektorski plasman'!B108)=TRUE,'[15]Sektorski plasman'!B108,"")</f>
        <v/>
      </c>
      <c r="C112" s="314" t="str">
        <f>IF(ISTEXT('[15]Sektorski plasman'!C108)=TRUE,'[15]Sektorski plasman'!C108,"")</f>
        <v/>
      </c>
      <c r="D112" s="315" t="str">
        <f>IF(ISNUMBER('[15]Sektorski plasman'!E108)=TRUE,'[15]Sektorski plasman'!E108,"")</f>
        <v/>
      </c>
      <c r="E112" s="316" t="str">
        <f>IF(ISTEXT('[15]Sektorski plasman'!F108)=TRUE,'[15]Sektorski plasman'!F108,"")</f>
        <v/>
      </c>
      <c r="F112" s="317" t="str">
        <f>IF(ISNUMBER('[15]Sektorski plasman'!D108)=TRUE,'[15]Sektorski plasman'!D108,"")</f>
        <v/>
      </c>
      <c r="G112" s="318" t="str">
        <f>IF(ISNUMBER('[15]Sektorski plasman'!G108)=TRUE,'[15]Sektorski plasman'!G108,"")</f>
        <v/>
      </c>
      <c r="H112" s="319" t="str">
        <f>IF(ISNUMBER('[15]Sektorski plasman'!H108)=TRUE,'[15]Sektorski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IF(ISTEXT('[15]Sektorski plasman'!B109)=TRUE,'[15]Sektorski plasman'!B109,"")</f>
        <v/>
      </c>
      <c r="C113" s="314" t="str">
        <f>IF(ISTEXT('[15]Sektorski plasman'!C109)=TRUE,'[15]Sektorski plasman'!C109,"")</f>
        <v/>
      </c>
      <c r="D113" s="315" t="str">
        <f>IF(ISNUMBER('[15]Sektorski plasman'!E109)=TRUE,'[15]Sektorski plasman'!E109,"")</f>
        <v/>
      </c>
      <c r="E113" s="316" t="str">
        <f>IF(ISTEXT('[15]Sektorski plasman'!F109)=TRUE,'[15]Sektorski plasman'!F109,"")</f>
        <v/>
      </c>
      <c r="F113" s="317" t="str">
        <f>IF(ISNUMBER('[15]Sektorski plasman'!D109)=TRUE,'[15]Sektorski plasman'!D109,"")</f>
        <v/>
      </c>
      <c r="G113" s="318" t="str">
        <f>IF(ISNUMBER('[15]Sektorski plasman'!G109)=TRUE,'[15]Sektorski plasman'!G109,"")</f>
        <v/>
      </c>
      <c r="H113" s="319" t="str">
        <f>IF(ISNUMBER('[15]Sektorski plasman'!H109)=TRUE,'[15]Sektorski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IF(ISTEXT('[15]Sektorski plasman'!B110)=TRUE,'[15]Sektorski plasman'!B110,"")</f>
        <v/>
      </c>
      <c r="C114" s="314" t="str">
        <f>IF(ISTEXT('[15]Sektorski plasman'!C110)=TRUE,'[15]Sektorski plasman'!C110,"")</f>
        <v/>
      </c>
      <c r="D114" s="315" t="str">
        <f>IF(ISNUMBER('[15]Sektorski plasman'!E110)=TRUE,'[15]Sektorski plasman'!E110,"")</f>
        <v/>
      </c>
      <c r="E114" s="316" t="str">
        <f>IF(ISTEXT('[15]Sektorski plasman'!F110)=TRUE,'[15]Sektorski plasman'!F110,"")</f>
        <v/>
      </c>
      <c r="F114" s="317" t="str">
        <f>IF(ISNUMBER('[15]Sektorski plasman'!D110)=TRUE,'[15]Sektorski plasman'!D110,"")</f>
        <v/>
      </c>
      <c r="G114" s="318" t="str">
        <f>IF(ISNUMBER('[15]Sektorski plasman'!G110)=TRUE,'[15]Sektorski plasman'!G110,"")</f>
        <v/>
      </c>
      <c r="H114" s="319" t="str">
        <f>IF(ISNUMBER('[15]Sektorski plasman'!H110)=TRUE,'[15]Sektorski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IF(ISTEXT('[15]Sektorski plasman'!B111)=TRUE,'[15]Sektorski plasman'!B111,"")</f>
        <v/>
      </c>
      <c r="C115" s="314" t="str">
        <f>IF(ISTEXT('[15]Sektorski plasman'!C111)=TRUE,'[15]Sektorski plasman'!C111,"")</f>
        <v/>
      </c>
      <c r="D115" s="315" t="str">
        <f>IF(ISNUMBER('[15]Sektorski plasman'!E111)=TRUE,'[15]Sektorski plasman'!E111,"")</f>
        <v/>
      </c>
      <c r="E115" s="316" t="str">
        <f>IF(ISTEXT('[15]Sektorski plasman'!F111)=TRUE,'[15]Sektorski plasman'!F111,"")</f>
        <v/>
      </c>
      <c r="F115" s="317" t="str">
        <f>IF(ISNUMBER('[15]Sektorski plasman'!D111)=TRUE,'[15]Sektorski plasman'!D111,"")</f>
        <v/>
      </c>
      <c r="G115" s="318" t="str">
        <f>IF(ISNUMBER('[15]Sektorski plasman'!G111)=TRUE,'[15]Sektorski plasman'!G111,"")</f>
        <v/>
      </c>
      <c r="H115" s="319" t="str">
        <f>IF(ISNUMBER('[15]Sektorski plasman'!H111)=TRUE,'[15]Sektorski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IF(ISTEXT('[15]Sektorski plasman'!B112)=TRUE,'[15]Sektorski plasman'!B112,"")</f>
        <v/>
      </c>
      <c r="C116" s="314" t="str">
        <f>IF(ISTEXT('[15]Sektorski plasman'!C112)=TRUE,'[15]Sektorski plasman'!C112,"")</f>
        <v/>
      </c>
      <c r="D116" s="315" t="str">
        <f>IF(ISNUMBER('[15]Sektorski plasman'!E112)=TRUE,'[15]Sektorski plasman'!E112,"")</f>
        <v/>
      </c>
      <c r="E116" s="316" t="str">
        <f>IF(ISTEXT('[15]Sektorski plasman'!F112)=TRUE,'[15]Sektorski plasman'!F112,"")</f>
        <v/>
      </c>
      <c r="F116" s="317" t="str">
        <f>IF(ISNUMBER('[15]Sektorski plasman'!D112)=TRUE,'[15]Sektorski plasman'!D112,"")</f>
        <v/>
      </c>
      <c r="G116" s="318" t="str">
        <f>IF(ISNUMBER('[15]Sektorski plasman'!G112)=TRUE,'[15]Sektorski plasman'!G112,"")</f>
        <v/>
      </c>
      <c r="H116" s="319" t="str">
        <f>IF(ISNUMBER('[15]Sektorski plasman'!H112)=TRUE,'[15]Sektorski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IF(ISTEXT('[15]Sektorski plasman'!B113)=TRUE,'[15]Sektorski plasman'!B113,"")</f>
        <v/>
      </c>
      <c r="C117" s="314" t="str">
        <f>IF(ISTEXT('[15]Sektorski plasman'!C113)=TRUE,'[15]Sektorski plasman'!C113,"")</f>
        <v/>
      </c>
      <c r="D117" s="315" t="str">
        <f>IF(ISNUMBER('[15]Sektorski plasman'!E113)=TRUE,'[15]Sektorski plasman'!E113,"")</f>
        <v/>
      </c>
      <c r="E117" s="316" t="str">
        <f>IF(ISTEXT('[15]Sektorski plasman'!F113)=TRUE,'[15]Sektorski plasman'!F113,"")</f>
        <v/>
      </c>
      <c r="F117" s="317" t="str">
        <f>IF(ISNUMBER('[15]Sektorski plasman'!D113)=TRUE,'[15]Sektorski plasman'!D113,"")</f>
        <v/>
      </c>
      <c r="G117" s="318" t="str">
        <f>IF(ISNUMBER('[15]Sektorski plasman'!G113)=TRUE,'[15]Sektorski plasman'!G113,"")</f>
        <v/>
      </c>
      <c r="H117" s="319" t="str">
        <f>IF(ISNUMBER('[15]Sektorski plasman'!H113)=TRUE,'[15]Sektorski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IF(ISTEXT('[15]Sektorski plasman'!B114)=TRUE,'[15]Sektorski plasman'!B114,"")</f>
        <v/>
      </c>
      <c r="C118" s="314" t="str">
        <f>IF(ISTEXT('[15]Sektorski plasman'!C114)=TRUE,'[15]Sektorski plasman'!C114,"")</f>
        <v/>
      </c>
      <c r="D118" s="315" t="str">
        <f>IF(ISNUMBER('[15]Sektorski plasman'!E114)=TRUE,'[15]Sektorski plasman'!E114,"")</f>
        <v/>
      </c>
      <c r="E118" s="316" t="str">
        <f>IF(ISTEXT('[15]Sektorski plasman'!F114)=TRUE,'[15]Sektorski plasman'!F114,"")</f>
        <v/>
      </c>
      <c r="F118" s="317" t="str">
        <f>IF(ISNUMBER('[15]Sektorski plasman'!D114)=TRUE,'[15]Sektorski plasman'!D114,"")</f>
        <v/>
      </c>
      <c r="G118" s="318" t="str">
        <f>IF(ISNUMBER('[15]Sektorski plasman'!G114)=TRUE,'[15]Sektorski plasman'!G114,"")</f>
        <v/>
      </c>
      <c r="H118" s="319" t="str">
        <f>IF(ISNUMBER('[15]Sektorski plasman'!H114)=TRUE,'[15]Sektorski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IF(ISTEXT('[15]Sektorski plasman'!B115)=TRUE,'[15]Sektorski plasman'!B115,"")</f>
        <v/>
      </c>
      <c r="C119" s="314" t="str">
        <f>IF(ISTEXT('[15]Sektorski plasman'!C115)=TRUE,'[15]Sektorski plasman'!C115,"")</f>
        <v/>
      </c>
      <c r="D119" s="315" t="str">
        <f>IF(ISNUMBER('[15]Sektorski plasman'!E115)=TRUE,'[15]Sektorski plasman'!E115,"")</f>
        <v/>
      </c>
      <c r="E119" s="316" t="str">
        <f>IF(ISTEXT('[15]Sektorski plasman'!F115)=TRUE,'[15]Sektorski plasman'!F115,"")</f>
        <v/>
      </c>
      <c r="F119" s="317" t="str">
        <f>IF(ISNUMBER('[15]Sektorski plasman'!D115)=TRUE,'[15]Sektorski plasman'!D115,"")</f>
        <v/>
      </c>
      <c r="G119" s="318" t="str">
        <f>IF(ISNUMBER('[15]Sektorski plasman'!G115)=TRUE,'[15]Sektorski plasman'!G115,"")</f>
        <v/>
      </c>
      <c r="H119" s="319" t="str">
        <f>IF(ISNUMBER('[15]Sektorski plasman'!H115)=TRUE,'[15]Sektorski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IF(ISTEXT('[15]Sektorski plasman'!B116)=TRUE,'[15]Sektorski plasman'!B116,"")</f>
        <v/>
      </c>
      <c r="C120" s="314" t="str">
        <f>IF(ISTEXT('[15]Sektorski plasman'!C116)=TRUE,'[15]Sektorski plasman'!C116,"")</f>
        <v/>
      </c>
      <c r="D120" s="315" t="str">
        <f>IF(ISNUMBER('[15]Sektorski plasman'!E116)=TRUE,'[15]Sektorski plasman'!E116,"")</f>
        <v/>
      </c>
      <c r="E120" s="316" t="str">
        <f>IF(ISTEXT('[15]Sektorski plasman'!F116)=TRUE,'[15]Sektorski plasman'!F116,"")</f>
        <v/>
      </c>
      <c r="F120" s="317" t="str">
        <f>IF(ISNUMBER('[15]Sektorski plasman'!D116)=TRUE,'[15]Sektorski plasman'!D116,"")</f>
        <v/>
      </c>
      <c r="G120" s="318" t="str">
        <f>IF(ISNUMBER('[15]Sektorski plasman'!G116)=TRUE,'[15]Sektorski plasman'!G116,"")</f>
        <v/>
      </c>
      <c r="H120" s="319" t="str">
        <f>IF(ISNUMBER('[15]Sektorski plasman'!H116)=TRUE,'[15]Sektorski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IF(ISTEXT('[15]Sektorski plasman'!B117)=TRUE,'[15]Sektorski plasman'!B117,"")</f>
        <v/>
      </c>
      <c r="C121" s="314" t="str">
        <f>IF(ISTEXT('[15]Sektorski plasman'!C117)=TRUE,'[15]Sektorski plasman'!C117,"")</f>
        <v/>
      </c>
      <c r="D121" s="315" t="str">
        <f>IF(ISNUMBER('[15]Sektorski plasman'!E117)=TRUE,'[15]Sektorski plasman'!E117,"")</f>
        <v/>
      </c>
      <c r="E121" s="316" t="str">
        <f>IF(ISTEXT('[15]Sektorski plasman'!F117)=TRUE,'[15]Sektorski plasman'!F117,"")</f>
        <v/>
      </c>
      <c r="F121" s="317" t="str">
        <f>IF(ISNUMBER('[15]Sektorski plasman'!D117)=TRUE,'[15]Sektorski plasman'!D117,"")</f>
        <v/>
      </c>
      <c r="G121" s="318" t="str">
        <f>IF(ISNUMBER('[15]Sektorski plasman'!G117)=TRUE,'[15]Sektorski plasman'!G117,"")</f>
        <v/>
      </c>
      <c r="H121" s="319" t="str">
        <f>IF(ISNUMBER('[15]Sektorski plasman'!H117)=TRUE,'[15]Sektorski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IF(ISTEXT('[15]Sektorski plasman'!B118)=TRUE,'[15]Sektorski plasman'!B118,"")</f>
        <v/>
      </c>
      <c r="C122" s="314" t="str">
        <f>IF(ISTEXT('[15]Sektorski plasman'!C118)=TRUE,'[15]Sektorski plasman'!C118,"")</f>
        <v/>
      </c>
      <c r="D122" s="315" t="str">
        <f>IF(ISNUMBER('[15]Sektorski plasman'!E118)=TRUE,'[15]Sektorski plasman'!E118,"")</f>
        <v/>
      </c>
      <c r="E122" s="316" t="str">
        <f>IF(ISTEXT('[15]Sektorski plasman'!F118)=TRUE,'[15]Sektorski plasman'!F118,"")</f>
        <v/>
      </c>
      <c r="F122" s="317" t="str">
        <f>IF(ISNUMBER('[15]Sektorski plasman'!D118)=TRUE,'[15]Sektorski plasman'!D118,"")</f>
        <v/>
      </c>
      <c r="G122" s="318" t="str">
        <f>IF(ISNUMBER('[15]Sektorski plasman'!G118)=TRUE,'[15]Sektorski plasman'!G118,"")</f>
        <v/>
      </c>
      <c r="H122" s="319" t="str">
        <f>IF(ISNUMBER('[15]Sektorski plasman'!H118)=TRUE,'[15]Sektorski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IF(ISTEXT('[15]Sektorski plasman'!B119)=TRUE,'[15]Sektorski plasman'!B119,"")</f>
        <v/>
      </c>
      <c r="C123" s="314" t="str">
        <f>IF(ISTEXT('[15]Sektorski plasman'!C119)=TRUE,'[15]Sektorski plasman'!C119,"")</f>
        <v/>
      </c>
      <c r="D123" s="315" t="str">
        <f>IF(ISNUMBER('[15]Sektorski plasman'!E119)=TRUE,'[15]Sektorski plasman'!E119,"")</f>
        <v/>
      </c>
      <c r="E123" s="316" t="str">
        <f>IF(ISTEXT('[15]Sektorski plasman'!F119)=TRUE,'[15]Sektorski plasman'!F119,"")</f>
        <v/>
      </c>
      <c r="F123" s="317" t="str">
        <f>IF(ISNUMBER('[15]Sektorski plasman'!D119)=TRUE,'[15]Sektorski plasman'!D119,"")</f>
        <v/>
      </c>
      <c r="G123" s="318" t="str">
        <f>IF(ISNUMBER('[15]Sektorski plasman'!G119)=TRUE,'[15]Sektorski plasman'!G119,"")</f>
        <v/>
      </c>
      <c r="H123" s="319" t="str">
        <f>IF(ISNUMBER('[15]Sektorski plasman'!H119)=TRUE,'[15]Sektorski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IF(ISTEXT('[15]Sektorski plasman'!B120)=TRUE,'[15]Sektorski plasman'!B120,"")</f>
        <v/>
      </c>
      <c r="C124" s="314" t="str">
        <f>IF(ISTEXT('[15]Sektorski plasman'!C120)=TRUE,'[15]Sektorski plasman'!C120,"")</f>
        <v/>
      </c>
      <c r="D124" s="315" t="str">
        <f>IF(ISNUMBER('[15]Sektorski plasman'!E120)=TRUE,'[15]Sektorski plasman'!E120,"")</f>
        <v/>
      </c>
      <c r="E124" s="316" t="str">
        <f>IF(ISTEXT('[15]Sektorski plasman'!F120)=TRUE,'[15]Sektorski plasman'!F120,"")</f>
        <v/>
      </c>
      <c r="F124" s="317" t="str">
        <f>IF(ISNUMBER('[15]Sektorski plasman'!D120)=TRUE,'[15]Sektorski plasman'!D120,"")</f>
        <v/>
      </c>
      <c r="G124" s="318" t="str">
        <f>IF(ISNUMBER('[15]Sektorski plasman'!G120)=TRUE,'[15]Sektorski plasman'!G120,"")</f>
        <v/>
      </c>
      <c r="H124" s="319" t="str">
        <f>IF(ISNUMBER('[15]Sektorski plasman'!H120)=TRUE,'[15]Sektorski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IF(ISTEXT('[15]Sektorski plasman'!B121)=TRUE,'[15]Sektorski plasman'!B121,"")</f>
        <v/>
      </c>
      <c r="C125" s="314" t="str">
        <f>IF(ISTEXT('[15]Sektorski plasman'!C121)=TRUE,'[15]Sektorski plasman'!C121,"")</f>
        <v/>
      </c>
      <c r="D125" s="315" t="str">
        <f>IF(ISNUMBER('[15]Sektorski plasman'!E121)=TRUE,'[15]Sektorski plasman'!E121,"")</f>
        <v/>
      </c>
      <c r="E125" s="316" t="str">
        <f>IF(ISTEXT('[15]Sektorski plasman'!F121)=TRUE,'[15]Sektorski plasman'!F121,"")</f>
        <v/>
      </c>
      <c r="F125" s="317" t="str">
        <f>IF(ISNUMBER('[15]Sektorski plasman'!D121)=TRUE,'[15]Sektorski plasman'!D121,"")</f>
        <v/>
      </c>
      <c r="G125" s="318" t="str">
        <f>IF(ISNUMBER('[15]Sektorski plasman'!G121)=TRUE,'[15]Sektorski plasman'!G121,"")</f>
        <v/>
      </c>
      <c r="H125" s="319" t="str">
        <f>IF(ISNUMBER('[15]Sektorski plasman'!H121)=TRUE,'[15]Sektorski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IF(ISTEXT('[15]Sektorski plasman'!B122)=TRUE,'[15]Sektorski plasman'!B122,"")</f>
        <v/>
      </c>
      <c r="C126" s="314" t="str">
        <f>IF(ISTEXT('[15]Sektorski plasman'!C122)=TRUE,'[15]Sektorski plasman'!C122,"")</f>
        <v/>
      </c>
      <c r="D126" s="315" t="str">
        <f>IF(ISNUMBER('[15]Sektorski plasman'!E122)=TRUE,'[15]Sektorski plasman'!E122,"")</f>
        <v/>
      </c>
      <c r="E126" s="316" t="str">
        <f>IF(ISTEXT('[15]Sektorski plasman'!F122)=TRUE,'[15]Sektorski plasman'!F122,"")</f>
        <v/>
      </c>
      <c r="F126" s="317" t="str">
        <f>IF(ISNUMBER('[15]Sektorski plasman'!D122)=TRUE,'[15]Sektorski plasman'!D122,"")</f>
        <v/>
      </c>
      <c r="G126" s="318" t="str">
        <f>IF(ISNUMBER('[15]Sektorski plasman'!G122)=TRUE,'[15]Sektorski plasman'!G122,"")</f>
        <v/>
      </c>
      <c r="H126" s="319" t="str">
        <f>IF(ISNUMBER('[15]Sektorski plasman'!H122)=TRUE,'[15]Sektorski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IF(ISTEXT('[15]Sektorski plasman'!B123)=TRUE,'[15]Sektorski plasman'!B123,"")</f>
        <v/>
      </c>
      <c r="C127" s="314" t="str">
        <f>IF(ISTEXT('[15]Sektorski plasman'!C123)=TRUE,'[15]Sektorski plasman'!C123,"")</f>
        <v/>
      </c>
      <c r="D127" s="315" t="str">
        <f>IF(ISNUMBER('[15]Sektorski plasman'!E123)=TRUE,'[15]Sektorski plasman'!E123,"")</f>
        <v/>
      </c>
      <c r="E127" s="316" t="str">
        <f>IF(ISTEXT('[15]Sektorski plasman'!F123)=TRUE,'[15]Sektorski plasman'!F123,"")</f>
        <v/>
      </c>
      <c r="F127" s="317" t="str">
        <f>IF(ISNUMBER('[15]Sektorski plasman'!D123)=TRUE,'[15]Sektorski plasman'!D123,"")</f>
        <v/>
      </c>
      <c r="G127" s="318" t="str">
        <f>IF(ISNUMBER('[15]Sektorski plasman'!G123)=TRUE,'[15]Sektorski plasman'!G123,"")</f>
        <v/>
      </c>
      <c r="H127" s="319" t="str">
        <f>IF(ISNUMBER('[15]Sektorski plasman'!H123)=TRUE,'[15]Sektorski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IF(ISTEXT('[15]Sektorski plasman'!B124)=TRUE,'[15]Sektorski plasman'!B124,"")</f>
        <v/>
      </c>
      <c r="C128" s="314" t="str">
        <f>IF(ISTEXT('[15]Sektorski plasman'!C124)=TRUE,'[15]Sektorski plasman'!C124,"")</f>
        <v/>
      </c>
      <c r="D128" s="315" t="str">
        <f>IF(ISNUMBER('[15]Sektorski plasman'!E124)=TRUE,'[15]Sektorski plasman'!E124,"")</f>
        <v/>
      </c>
      <c r="E128" s="316" t="str">
        <f>IF(ISTEXT('[15]Sektorski plasman'!F124)=TRUE,'[15]Sektorski plasman'!F124,"")</f>
        <v/>
      </c>
      <c r="F128" s="317" t="str">
        <f>IF(ISNUMBER('[15]Sektorski plasman'!D124)=TRUE,'[15]Sektorski plasman'!D124,"")</f>
        <v/>
      </c>
      <c r="G128" s="318" t="str">
        <f>IF(ISNUMBER('[15]Sektorski plasman'!G124)=TRUE,'[15]Sektorski plasman'!G124,"")</f>
        <v/>
      </c>
      <c r="H128" s="319" t="str">
        <f>IF(ISNUMBER('[15]Sektorski plasman'!H124)=TRUE,'[15]Sektorski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IF(ISTEXT('[15]Sektorski plasman'!B125)=TRUE,'[15]Sektorski plasman'!B125,"")</f>
        <v/>
      </c>
      <c r="C129" s="314" t="str">
        <f>IF(ISTEXT('[15]Sektorski plasman'!C125)=TRUE,'[15]Sektorski plasman'!C125,"")</f>
        <v/>
      </c>
      <c r="D129" s="315" t="str">
        <f>IF(ISNUMBER('[15]Sektorski plasman'!E125)=TRUE,'[15]Sektorski plasman'!E125,"")</f>
        <v/>
      </c>
      <c r="E129" s="316" t="str">
        <f>IF(ISTEXT('[15]Sektorski plasman'!F125)=TRUE,'[15]Sektorski plasman'!F125,"")</f>
        <v/>
      </c>
      <c r="F129" s="317" t="str">
        <f>IF(ISNUMBER('[15]Sektorski plasman'!D125)=TRUE,'[15]Sektorski plasman'!D125,"")</f>
        <v/>
      </c>
      <c r="G129" s="318" t="str">
        <f>IF(ISNUMBER('[15]Sektorski plasman'!G125)=TRUE,'[15]Sektorski plasman'!G125,"")</f>
        <v/>
      </c>
      <c r="H129" s="319" t="str">
        <f>IF(ISNUMBER('[15]Sektorski plasman'!H125)=TRUE,'[15]Sektorski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IF(ISTEXT('[15]Sektorski plasman'!B126)=TRUE,'[15]Sektorski plasman'!B126,"")</f>
        <v/>
      </c>
      <c r="C130" s="314" t="str">
        <f>IF(ISTEXT('[15]Sektorski plasman'!C126)=TRUE,'[15]Sektorski plasman'!C126,"")</f>
        <v/>
      </c>
      <c r="D130" s="315" t="str">
        <f>IF(ISNUMBER('[15]Sektorski plasman'!E126)=TRUE,'[15]Sektorski plasman'!E126,"")</f>
        <v/>
      </c>
      <c r="E130" s="316" t="str">
        <f>IF(ISTEXT('[15]Sektorski plasman'!F126)=TRUE,'[15]Sektorski plasman'!F126,"")</f>
        <v/>
      </c>
      <c r="F130" s="317" t="str">
        <f>IF(ISNUMBER('[15]Sektorski plasman'!D126)=TRUE,'[15]Sektorski plasman'!D126,"")</f>
        <v/>
      </c>
      <c r="G130" s="318" t="str">
        <f>IF(ISNUMBER('[15]Sektorski plasman'!G126)=TRUE,'[15]Sektorski plasman'!G126,"")</f>
        <v/>
      </c>
      <c r="H130" s="319" t="str">
        <f>IF(ISNUMBER('[15]Sektorski plasman'!H126)=TRUE,'[15]Sektorski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IF(ISTEXT('[15]Sektorski plasman'!B127)=TRUE,'[15]Sektorski plasman'!B127,"")</f>
        <v/>
      </c>
      <c r="C131" s="314" t="str">
        <f>IF(ISTEXT('[15]Sektorski plasman'!C127)=TRUE,'[15]Sektorski plasman'!C127,"")</f>
        <v/>
      </c>
      <c r="D131" s="315" t="str">
        <f>IF(ISNUMBER('[15]Sektorski plasman'!E127)=TRUE,'[15]Sektorski plasman'!E127,"")</f>
        <v/>
      </c>
      <c r="E131" s="316" t="str">
        <f>IF(ISTEXT('[15]Sektorski plasman'!F127)=TRUE,'[15]Sektorski plasman'!F127,"")</f>
        <v/>
      </c>
      <c r="F131" s="317" t="str">
        <f>IF(ISNUMBER('[15]Sektorski plasman'!D127)=TRUE,'[15]Sektorski plasman'!D127,"")</f>
        <v/>
      </c>
      <c r="G131" s="318" t="str">
        <f>IF(ISNUMBER('[15]Sektorski plasman'!G127)=TRUE,'[15]Sektorski plasman'!G127,"")</f>
        <v/>
      </c>
      <c r="H131" s="319" t="str">
        <f>IF(ISNUMBER('[15]Sektorski plasman'!H127)=TRUE,'[15]Sektorski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IF(ISTEXT('[15]Sektorski plasman'!B128)=TRUE,'[15]Sektorski plasman'!B128,"")</f>
        <v/>
      </c>
      <c r="C132" s="314" t="str">
        <f>IF(ISTEXT('[15]Sektorski plasman'!C128)=TRUE,'[15]Sektorski plasman'!C128,"")</f>
        <v/>
      </c>
      <c r="D132" s="315" t="str">
        <f>IF(ISNUMBER('[15]Sektorski plasman'!E128)=TRUE,'[15]Sektorski plasman'!E128,"")</f>
        <v/>
      </c>
      <c r="E132" s="316" t="str">
        <f>IF(ISTEXT('[15]Sektorski plasman'!F128)=TRUE,'[15]Sektorski plasman'!F128,"")</f>
        <v/>
      </c>
      <c r="F132" s="317" t="str">
        <f>IF(ISNUMBER('[15]Sektorski plasman'!D128)=TRUE,'[15]Sektorski plasman'!D128,"")</f>
        <v/>
      </c>
      <c r="G132" s="318" t="str">
        <f>IF(ISNUMBER('[15]Sektorski plasman'!G128)=TRUE,'[15]Sektorski plasman'!G128,"")</f>
        <v/>
      </c>
      <c r="H132" s="319" t="str">
        <f>IF(ISNUMBER('[15]Sektorski plasman'!H128)=TRUE,'[15]Sektorski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IF(ISTEXT('[15]Sektorski plasman'!B129)=TRUE,'[15]Sektorski plasman'!B129,"")</f>
        <v/>
      </c>
      <c r="C133" s="314" t="str">
        <f>IF(ISTEXT('[15]Sektorski plasman'!C129)=TRUE,'[15]Sektorski plasman'!C129,"")</f>
        <v/>
      </c>
      <c r="D133" s="315" t="str">
        <f>IF(ISNUMBER('[15]Sektorski plasman'!E129)=TRUE,'[15]Sektorski plasman'!E129,"")</f>
        <v/>
      </c>
      <c r="E133" s="316" t="str">
        <f>IF(ISTEXT('[15]Sektorski plasman'!F129)=TRUE,'[15]Sektorski plasman'!F129,"")</f>
        <v/>
      </c>
      <c r="F133" s="317" t="str">
        <f>IF(ISNUMBER('[15]Sektorski plasman'!D129)=TRUE,'[15]Sektorski plasman'!D129,"")</f>
        <v/>
      </c>
      <c r="G133" s="318" t="str">
        <f>IF(ISNUMBER('[15]Sektorski plasman'!G129)=TRUE,'[15]Sektorski plasman'!G129,"")</f>
        <v/>
      </c>
      <c r="H133" s="319" t="str">
        <f>IF(ISNUMBER('[15]Sektorski plasman'!H129)=TRUE,'[15]Sektorski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IF(ISTEXT('[15]Sektorski plasman'!B130)=TRUE,'[15]Sektorski plasman'!B130,"")</f>
        <v/>
      </c>
      <c r="C134" s="314" t="str">
        <f>IF(ISTEXT('[15]Sektorski plasman'!C130)=TRUE,'[15]Sektorski plasman'!C130,"")</f>
        <v/>
      </c>
      <c r="D134" s="315" t="str">
        <f>IF(ISNUMBER('[15]Sektorski plasman'!E130)=TRUE,'[15]Sektorski plasman'!E130,"")</f>
        <v/>
      </c>
      <c r="E134" s="316" t="str">
        <f>IF(ISTEXT('[15]Sektorski plasman'!F130)=TRUE,'[15]Sektorski plasman'!F130,"")</f>
        <v/>
      </c>
      <c r="F134" s="317" t="str">
        <f>IF(ISNUMBER('[15]Sektorski plasman'!D130)=TRUE,'[15]Sektorski plasman'!D130,"")</f>
        <v/>
      </c>
      <c r="G134" s="318" t="str">
        <f>IF(ISNUMBER('[15]Sektorski plasman'!G130)=TRUE,'[15]Sektorski plasman'!G130,"")</f>
        <v/>
      </c>
      <c r="H134" s="319" t="str">
        <f>IF(ISNUMBER('[15]Sektorski plasman'!H130)=TRUE,'[15]Sektorski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IF(ISTEXT('[15]Sektorski plasman'!B131)=TRUE,'[15]Sektorski plasman'!B131,"")</f>
        <v/>
      </c>
      <c r="C135" s="314" t="str">
        <f>IF(ISTEXT('[15]Sektorski plasman'!C131)=TRUE,'[15]Sektorski plasman'!C131,"")</f>
        <v/>
      </c>
      <c r="D135" s="315" t="str">
        <f>IF(ISNUMBER('[15]Sektorski plasman'!E131)=TRUE,'[15]Sektorski plasman'!E131,"")</f>
        <v/>
      </c>
      <c r="E135" s="316" t="str">
        <f>IF(ISTEXT('[15]Sektorski plasman'!F131)=TRUE,'[15]Sektorski plasman'!F131,"")</f>
        <v/>
      </c>
      <c r="F135" s="317" t="str">
        <f>IF(ISNUMBER('[15]Sektorski plasman'!D131)=TRUE,'[15]Sektorski plasman'!D131,"")</f>
        <v/>
      </c>
      <c r="G135" s="318" t="str">
        <f>IF(ISNUMBER('[15]Sektorski plasman'!G131)=TRUE,'[15]Sektorski plasman'!G131,"")</f>
        <v/>
      </c>
      <c r="H135" s="319" t="str">
        <f>IF(ISNUMBER('[15]Sektorski plasman'!H131)=TRUE,'[15]Sektorski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IF(ISTEXT('[15]Sektorski plasman'!B132)=TRUE,'[15]Sektorski plasman'!B132,"")</f>
        <v/>
      </c>
      <c r="C136" s="314" t="str">
        <f>IF(ISTEXT('[15]Sektorski plasman'!C132)=TRUE,'[15]Sektorski plasman'!C132,"")</f>
        <v/>
      </c>
      <c r="D136" s="315" t="str">
        <f>IF(ISNUMBER('[15]Sektorski plasman'!E132)=TRUE,'[15]Sektorski plasman'!E132,"")</f>
        <v/>
      </c>
      <c r="E136" s="316" t="str">
        <f>IF(ISTEXT('[15]Sektorski plasman'!F132)=TRUE,'[15]Sektorski plasman'!F132,"")</f>
        <v/>
      </c>
      <c r="F136" s="317" t="str">
        <f>IF(ISNUMBER('[15]Sektorski plasman'!D132)=TRUE,'[15]Sektorski plasman'!D132,"")</f>
        <v/>
      </c>
      <c r="G136" s="318" t="str">
        <f>IF(ISNUMBER('[15]Sektorski plasman'!G132)=TRUE,'[15]Sektorski plasman'!G132,"")</f>
        <v/>
      </c>
      <c r="H136" s="319" t="str">
        <f>IF(ISNUMBER('[15]Sektorski plasman'!H132)=TRUE,'[15]Sektorski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IF(ISTEXT('[15]Sektorski plasman'!B133)=TRUE,'[15]Sektorski plasman'!B133,"")</f>
        <v/>
      </c>
      <c r="C137" s="314" t="str">
        <f>IF(ISTEXT('[15]Sektorski plasman'!C133)=TRUE,'[15]Sektorski plasman'!C133,"")</f>
        <v/>
      </c>
      <c r="D137" s="315" t="str">
        <f>IF(ISNUMBER('[15]Sektorski plasman'!E133)=TRUE,'[15]Sektorski plasman'!E133,"")</f>
        <v/>
      </c>
      <c r="E137" s="316" t="str">
        <f>IF(ISTEXT('[15]Sektorski plasman'!F133)=TRUE,'[15]Sektorski plasman'!F133,"")</f>
        <v/>
      </c>
      <c r="F137" s="317" t="str">
        <f>IF(ISNUMBER('[15]Sektorski plasman'!D133)=TRUE,'[15]Sektorski plasman'!D133,"")</f>
        <v/>
      </c>
      <c r="G137" s="318" t="str">
        <f>IF(ISNUMBER('[15]Sektorski plasman'!G133)=TRUE,'[15]Sektorski plasman'!G133,"")</f>
        <v/>
      </c>
      <c r="H137" s="319" t="str">
        <f>IF(ISNUMBER('[15]Sektorski plasman'!H133)=TRUE,'[15]Sektorski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IF(ISTEXT('[15]Sektorski plasman'!B134)=TRUE,'[15]Sektorski plasman'!B134,"")</f>
        <v/>
      </c>
      <c r="C138" s="314" t="str">
        <f>IF(ISTEXT('[15]Sektorski plasman'!C134)=TRUE,'[15]Sektorski plasman'!C134,"")</f>
        <v/>
      </c>
      <c r="D138" s="315" t="str">
        <f>IF(ISNUMBER('[15]Sektorski plasman'!E134)=TRUE,'[15]Sektorski plasman'!E134,"")</f>
        <v/>
      </c>
      <c r="E138" s="316" t="str">
        <f>IF(ISTEXT('[15]Sektorski plasman'!F134)=TRUE,'[15]Sektorski plasman'!F134,"")</f>
        <v/>
      </c>
      <c r="F138" s="317" t="str">
        <f>IF(ISNUMBER('[15]Sektorski plasman'!D134)=TRUE,'[15]Sektorski plasman'!D134,"")</f>
        <v/>
      </c>
      <c r="G138" s="318" t="str">
        <f>IF(ISNUMBER('[15]Sektorski plasman'!G134)=TRUE,'[15]Sektorski plasman'!G134,"")</f>
        <v/>
      </c>
      <c r="H138" s="319" t="str">
        <f>IF(ISNUMBER('[15]Sektorski plasman'!H134)=TRUE,'[15]Sektorski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IF(ISTEXT('[15]Sektorski plasman'!B135)=TRUE,'[15]Sektorski plasman'!B135,"")</f>
        <v/>
      </c>
      <c r="C139" s="314" t="str">
        <f>IF(ISTEXT('[15]Sektorski plasman'!C135)=TRUE,'[15]Sektorski plasman'!C135,"")</f>
        <v/>
      </c>
      <c r="D139" s="315" t="str">
        <f>IF(ISNUMBER('[15]Sektorski plasman'!E135)=TRUE,'[15]Sektorski plasman'!E135,"")</f>
        <v/>
      </c>
      <c r="E139" s="316" t="str">
        <f>IF(ISTEXT('[15]Sektorski plasman'!F135)=TRUE,'[15]Sektorski plasman'!F135,"")</f>
        <v/>
      </c>
      <c r="F139" s="317" t="str">
        <f>IF(ISNUMBER('[15]Sektorski plasman'!D135)=TRUE,'[15]Sektorski plasman'!D135,"")</f>
        <v/>
      </c>
      <c r="G139" s="318" t="str">
        <f>IF(ISNUMBER('[15]Sektorski plasman'!G135)=TRUE,'[15]Sektorski plasman'!G135,"")</f>
        <v/>
      </c>
      <c r="H139" s="319" t="str">
        <f>IF(ISNUMBER('[15]Sektorski plasman'!H135)=TRUE,'[15]Sektorski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IF(ISTEXT('[15]Sektorski plasman'!B136)=TRUE,'[15]Sektorski plasman'!B136,"")</f>
        <v/>
      </c>
      <c r="C140" s="314" t="str">
        <f>IF(ISTEXT('[15]Sektorski plasman'!C136)=TRUE,'[15]Sektorski plasman'!C136,"")</f>
        <v/>
      </c>
      <c r="D140" s="315" t="str">
        <f>IF(ISNUMBER('[15]Sektorski plasman'!E136)=TRUE,'[15]Sektorski plasman'!E136,"")</f>
        <v/>
      </c>
      <c r="E140" s="316" t="str">
        <f>IF(ISTEXT('[15]Sektorski plasman'!F136)=TRUE,'[15]Sektorski plasman'!F136,"")</f>
        <v/>
      </c>
      <c r="F140" s="317" t="str">
        <f>IF(ISNUMBER('[15]Sektorski plasman'!D136)=TRUE,'[15]Sektorski plasman'!D136,"")</f>
        <v/>
      </c>
      <c r="G140" s="318" t="str">
        <f>IF(ISNUMBER('[15]Sektorski plasman'!G136)=TRUE,'[15]Sektorski plasman'!G136,"")</f>
        <v/>
      </c>
      <c r="H140" s="319" t="str">
        <f>IF(ISNUMBER('[15]Sektorski plasman'!H136)=TRUE,'[15]Sektorski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IF(ISTEXT('[15]Sektorski plasman'!B137)=TRUE,'[15]Sektorski plasman'!B137,"")</f>
        <v/>
      </c>
      <c r="C141" s="314" t="str">
        <f>IF(ISTEXT('[15]Sektorski plasman'!C137)=TRUE,'[15]Sektorski plasman'!C137,"")</f>
        <v/>
      </c>
      <c r="D141" s="315" t="str">
        <f>IF(ISNUMBER('[15]Sektorski plasman'!E137)=TRUE,'[15]Sektorski plasman'!E137,"")</f>
        <v/>
      </c>
      <c r="E141" s="316" t="str">
        <f>IF(ISTEXT('[15]Sektorski plasman'!F137)=TRUE,'[15]Sektorski plasman'!F137,"")</f>
        <v/>
      </c>
      <c r="F141" s="317" t="str">
        <f>IF(ISNUMBER('[15]Sektorski plasman'!D137)=TRUE,'[15]Sektorski plasman'!D137,"")</f>
        <v/>
      </c>
      <c r="G141" s="318" t="str">
        <f>IF(ISNUMBER('[15]Sektorski plasman'!G137)=TRUE,'[15]Sektorski plasman'!G137,"")</f>
        <v/>
      </c>
      <c r="H141" s="319" t="str">
        <f>IF(ISNUMBER('[15]Sektorski plasman'!H137)=TRUE,'[15]Sektorski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IF(ISTEXT('[15]Sektorski plasman'!B138)=TRUE,'[15]Sektorski plasman'!B138,"")</f>
        <v/>
      </c>
      <c r="C142" s="314" t="str">
        <f>IF(ISTEXT('[15]Sektorski plasman'!C138)=TRUE,'[15]Sektorski plasman'!C138,"")</f>
        <v/>
      </c>
      <c r="D142" s="315" t="str">
        <f>IF(ISNUMBER('[15]Sektorski plasman'!E138)=TRUE,'[15]Sektorski plasman'!E138,"")</f>
        <v/>
      </c>
      <c r="E142" s="316" t="str">
        <f>IF(ISTEXT('[15]Sektorski plasman'!F138)=TRUE,'[15]Sektorski plasman'!F138,"")</f>
        <v/>
      </c>
      <c r="F142" s="317" t="str">
        <f>IF(ISNUMBER('[15]Sektorski plasman'!D138)=TRUE,'[15]Sektorski plasman'!D138,"")</f>
        <v/>
      </c>
      <c r="G142" s="318" t="str">
        <f>IF(ISNUMBER('[15]Sektorski plasman'!G138)=TRUE,'[15]Sektorski plasman'!G138,"")</f>
        <v/>
      </c>
      <c r="H142" s="319" t="str">
        <f>IF(ISNUMBER('[15]Sektorski plasman'!H138)=TRUE,'[15]Sektorski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IF(ISTEXT('[15]Sektorski plasman'!B139)=TRUE,'[15]Sektorski plasman'!B139,"")</f>
        <v/>
      </c>
      <c r="C143" s="314" t="str">
        <f>IF(ISTEXT('[15]Sektorski plasman'!C139)=TRUE,'[15]Sektorski plasman'!C139,"")</f>
        <v/>
      </c>
      <c r="D143" s="315" t="str">
        <f>IF(ISNUMBER('[15]Sektorski plasman'!E139)=TRUE,'[15]Sektorski plasman'!E139,"")</f>
        <v/>
      </c>
      <c r="E143" s="316" t="str">
        <f>IF(ISTEXT('[15]Sektorski plasman'!F139)=TRUE,'[15]Sektorski plasman'!F139,"")</f>
        <v/>
      </c>
      <c r="F143" s="317" t="str">
        <f>IF(ISNUMBER('[15]Sektorski plasman'!D139)=TRUE,'[15]Sektorski plasman'!D139,"")</f>
        <v/>
      </c>
      <c r="G143" s="318" t="str">
        <f>IF(ISNUMBER('[15]Sektorski plasman'!G139)=TRUE,'[15]Sektorski plasman'!G139,"")</f>
        <v/>
      </c>
      <c r="H143" s="319" t="str">
        <f>IF(ISNUMBER('[15]Sektorski plasman'!H139)=TRUE,'[15]Sektorski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IF(ISTEXT('[15]Sektorski plasman'!B140)=TRUE,'[15]Sektorski plasman'!B140,"")</f>
        <v/>
      </c>
      <c r="C144" s="314" t="str">
        <f>IF(ISTEXT('[15]Sektorski plasman'!C140)=TRUE,'[15]Sektorski plasman'!C140,"")</f>
        <v/>
      </c>
      <c r="D144" s="315" t="str">
        <f>IF(ISNUMBER('[15]Sektorski plasman'!E140)=TRUE,'[15]Sektorski plasman'!E140,"")</f>
        <v/>
      </c>
      <c r="E144" s="316" t="str">
        <f>IF(ISTEXT('[15]Sektorski plasman'!F140)=TRUE,'[15]Sektorski plasman'!F140,"")</f>
        <v/>
      </c>
      <c r="F144" s="317" t="str">
        <f>IF(ISNUMBER('[15]Sektorski plasman'!D140)=TRUE,'[15]Sektorski plasman'!D140,"")</f>
        <v/>
      </c>
      <c r="G144" s="318" t="str">
        <f>IF(ISNUMBER('[15]Sektorski plasman'!G140)=TRUE,'[15]Sektorski plasman'!G140,"")</f>
        <v/>
      </c>
      <c r="H144" s="319" t="str">
        <f>IF(ISNUMBER('[15]Sektorski plasman'!H140)=TRUE,'[15]Sektorski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IF(ISTEXT('[15]Sektorski plasman'!B141)=TRUE,'[15]Sektorski plasman'!B141,"")</f>
        <v/>
      </c>
      <c r="C145" s="314" t="str">
        <f>IF(ISTEXT('[15]Sektorski plasman'!C141)=TRUE,'[15]Sektorski plasman'!C141,"")</f>
        <v/>
      </c>
      <c r="D145" s="315" t="str">
        <f>IF(ISNUMBER('[15]Sektorski plasman'!E141)=TRUE,'[15]Sektorski plasman'!E141,"")</f>
        <v/>
      </c>
      <c r="E145" s="316" t="str">
        <f>IF(ISTEXT('[15]Sektorski plasman'!F141)=TRUE,'[15]Sektorski plasman'!F141,"")</f>
        <v/>
      </c>
      <c r="F145" s="317" t="str">
        <f>IF(ISNUMBER('[15]Sektorski plasman'!D141)=TRUE,'[15]Sektorski plasman'!D141,"")</f>
        <v/>
      </c>
      <c r="G145" s="318" t="str">
        <f>IF(ISNUMBER('[15]Sektorski plasman'!G141)=TRUE,'[15]Sektorski plasman'!G141,"")</f>
        <v/>
      </c>
      <c r="H145" s="319" t="str">
        <f>IF(ISNUMBER('[15]Sektorski plasman'!H141)=TRUE,'[15]Sektorski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IF(ISTEXT('[15]Sektorski plasman'!B142)=TRUE,'[15]Sektorski plasman'!B142,"")</f>
        <v/>
      </c>
      <c r="C146" s="314" t="str">
        <f>IF(ISTEXT('[15]Sektorski plasman'!C142)=TRUE,'[15]Sektorski plasman'!C142,"")</f>
        <v/>
      </c>
      <c r="D146" s="315" t="str">
        <f>IF(ISNUMBER('[15]Sektorski plasman'!E142)=TRUE,'[15]Sektorski plasman'!E142,"")</f>
        <v/>
      </c>
      <c r="E146" s="316" t="str">
        <f>IF(ISTEXT('[15]Sektorski plasman'!F142)=TRUE,'[15]Sektorski plasman'!F142,"")</f>
        <v/>
      </c>
      <c r="F146" s="317" t="str">
        <f>IF(ISNUMBER('[15]Sektorski plasman'!D142)=TRUE,'[15]Sektorski plasman'!D142,"")</f>
        <v/>
      </c>
      <c r="G146" s="318" t="str">
        <f>IF(ISNUMBER('[15]Sektorski plasman'!G142)=TRUE,'[15]Sektorski plasman'!G142,"")</f>
        <v/>
      </c>
      <c r="H146" s="319" t="str">
        <f>IF(ISNUMBER('[15]Sektorski plasman'!H142)=TRUE,'[15]Sektorski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IF(ISTEXT('[15]Sektorski plasman'!B143)=TRUE,'[15]Sektorski plasman'!B143,"")</f>
        <v/>
      </c>
      <c r="C147" s="314" t="str">
        <f>IF(ISTEXT('[15]Sektorski plasman'!C143)=TRUE,'[15]Sektorski plasman'!C143,"")</f>
        <v/>
      </c>
      <c r="D147" s="315" t="str">
        <f>IF(ISNUMBER('[15]Sektorski plasman'!E143)=TRUE,'[15]Sektorski plasman'!E143,"")</f>
        <v/>
      </c>
      <c r="E147" s="316" t="str">
        <f>IF(ISTEXT('[15]Sektorski plasman'!F143)=TRUE,'[15]Sektorski plasman'!F143,"")</f>
        <v/>
      </c>
      <c r="F147" s="317" t="str">
        <f>IF(ISNUMBER('[15]Sektorski plasman'!D143)=TRUE,'[15]Sektorski plasman'!D143,"")</f>
        <v/>
      </c>
      <c r="G147" s="318" t="str">
        <f>IF(ISNUMBER('[15]Sektorski plasman'!G143)=TRUE,'[15]Sektorski plasman'!G143,"")</f>
        <v/>
      </c>
      <c r="H147" s="319" t="str">
        <f>IF(ISNUMBER('[15]Sektorski plasman'!H143)=TRUE,'[15]Sektorski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IF(ISTEXT('[15]Sektorski plasman'!B144)=TRUE,'[15]Sektorski plasman'!B144,"")</f>
        <v/>
      </c>
      <c r="C148" s="314" t="str">
        <f>IF(ISTEXT('[15]Sektorski plasman'!C144)=TRUE,'[15]Sektorski plasman'!C144,"")</f>
        <v/>
      </c>
      <c r="D148" s="315" t="str">
        <f>IF(ISNUMBER('[15]Sektorski plasman'!E144)=TRUE,'[15]Sektorski plasman'!E144,"")</f>
        <v/>
      </c>
      <c r="E148" s="316" t="str">
        <f>IF(ISTEXT('[15]Sektorski plasman'!F144)=TRUE,'[15]Sektorski plasman'!F144,"")</f>
        <v/>
      </c>
      <c r="F148" s="317" t="str">
        <f>IF(ISNUMBER('[15]Sektorski plasman'!D144)=TRUE,'[15]Sektorski plasman'!D144,"")</f>
        <v/>
      </c>
      <c r="G148" s="318" t="str">
        <f>IF(ISNUMBER('[15]Sektorski plasman'!G144)=TRUE,'[15]Sektorski plasman'!G144,"")</f>
        <v/>
      </c>
      <c r="H148" s="319" t="str">
        <f>IF(ISNUMBER('[15]Sektorski plasman'!H144)=TRUE,'[15]Sektorski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IF(ISTEXT('[15]Sektorski plasman'!B145)=TRUE,'[15]Sektorski plasman'!B145,"")</f>
        <v/>
      </c>
      <c r="C149" s="314" t="str">
        <f>IF(ISTEXT('[15]Sektorski plasman'!C145)=TRUE,'[15]Sektorski plasman'!C145,"")</f>
        <v/>
      </c>
      <c r="D149" s="315" t="str">
        <f>IF(ISNUMBER('[15]Sektorski plasman'!E145)=TRUE,'[15]Sektorski plasman'!E145,"")</f>
        <v/>
      </c>
      <c r="E149" s="316" t="str">
        <f>IF(ISTEXT('[15]Sektorski plasman'!F145)=TRUE,'[15]Sektorski plasman'!F145,"")</f>
        <v/>
      </c>
      <c r="F149" s="317" t="str">
        <f>IF(ISNUMBER('[15]Sektorski plasman'!D145)=TRUE,'[15]Sektorski plasman'!D145,"")</f>
        <v/>
      </c>
      <c r="G149" s="318" t="str">
        <f>IF(ISNUMBER('[15]Sektorski plasman'!G145)=TRUE,'[15]Sektorski plasman'!G145,"")</f>
        <v/>
      </c>
      <c r="H149" s="319" t="str">
        <f>IF(ISNUMBER('[15]Sektorski plasman'!H145)=TRUE,'[15]Sektorski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IF(ISTEXT('[15]Sektorski plasman'!B146)=TRUE,'[15]Sektorski plasman'!B146,"")</f>
        <v/>
      </c>
      <c r="C150" s="314" t="str">
        <f>IF(ISTEXT('[15]Sektorski plasman'!C146)=TRUE,'[15]Sektorski plasman'!C146,"")</f>
        <v/>
      </c>
      <c r="D150" s="315" t="str">
        <f>IF(ISNUMBER('[15]Sektorski plasman'!E146)=TRUE,'[15]Sektorski plasman'!E146,"")</f>
        <v/>
      </c>
      <c r="E150" s="316" t="str">
        <f>IF(ISTEXT('[15]Sektorski plasman'!F146)=TRUE,'[15]Sektorski plasman'!F146,"")</f>
        <v/>
      </c>
      <c r="F150" s="317" t="str">
        <f>IF(ISNUMBER('[15]Sektorski plasman'!D146)=TRUE,'[15]Sektorski plasman'!D146,"")</f>
        <v/>
      </c>
      <c r="G150" s="318" t="str">
        <f>IF(ISNUMBER('[15]Sektorski plasman'!G146)=TRUE,'[15]Sektorski plasman'!G146,"")</f>
        <v/>
      </c>
      <c r="H150" s="319" t="str">
        <f>IF(ISNUMBER('[15]Sektorski plasman'!H146)=TRUE,'[15]Sektorski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IF(ISTEXT('[15]Sektorski plasman'!B147)=TRUE,'[15]Sektorski plasman'!B147,"")</f>
        <v/>
      </c>
      <c r="C151" s="314" t="str">
        <f>IF(ISTEXT('[15]Sektorski plasman'!C147)=TRUE,'[15]Sektorski plasman'!C147,"")</f>
        <v/>
      </c>
      <c r="D151" s="315" t="str">
        <f>IF(ISNUMBER('[15]Sektorski plasman'!E147)=TRUE,'[15]Sektorski plasman'!E147,"")</f>
        <v/>
      </c>
      <c r="E151" s="316" t="str">
        <f>IF(ISTEXT('[15]Sektorski plasman'!F147)=TRUE,'[15]Sektorski plasman'!F147,"")</f>
        <v/>
      </c>
      <c r="F151" s="317" t="str">
        <f>IF(ISNUMBER('[15]Sektorski plasman'!D147)=TRUE,'[15]Sektorski plasman'!D147,"")</f>
        <v/>
      </c>
      <c r="G151" s="318" t="str">
        <f>IF(ISNUMBER('[15]Sektorski plasman'!G147)=TRUE,'[15]Sektorski plasman'!G147,"")</f>
        <v/>
      </c>
      <c r="H151" s="319" t="str">
        <f>IF(ISNUMBER('[15]Sektorski plasman'!H147)=TRUE,'[15]Sektorski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IF(ISTEXT('[15]Sektorski plasman'!B148)=TRUE,'[15]Sektorski plasman'!B148,"")</f>
        <v/>
      </c>
      <c r="C152" s="314" t="str">
        <f>IF(ISTEXT('[15]Sektorski plasman'!C148)=TRUE,'[15]Sektorski plasman'!C148,"")</f>
        <v/>
      </c>
      <c r="D152" s="315" t="str">
        <f>IF(ISNUMBER('[15]Sektorski plasman'!E148)=TRUE,'[15]Sektorski plasman'!E148,"")</f>
        <v/>
      </c>
      <c r="E152" s="316" t="str">
        <f>IF(ISTEXT('[15]Sektorski plasman'!F148)=TRUE,'[15]Sektorski plasman'!F148,"")</f>
        <v/>
      </c>
      <c r="F152" s="317" t="str">
        <f>IF(ISNUMBER('[15]Sektorski plasman'!D148)=TRUE,'[15]Sektorski plasman'!D148,"")</f>
        <v/>
      </c>
      <c r="G152" s="318" t="str">
        <f>IF(ISNUMBER('[15]Sektorski plasman'!G148)=TRUE,'[15]Sektorski plasman'!G148,"")</f>
        <v/>
      </c>
      <c r="H152" s="319" t="str">
        <f>IF(ISNUMBER('[15]Sektorski plasman'!H148)=TRUE,'[15]Sektorski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IF(ISTEXT('[15]Sektorski plasman'!B149)=TRUE,'[15]Sektorski plasman'!B149,"")</f>
        <v/>
      </c>
      <c r="C153" s="314" t="str">
        <f>IF(ISTEXT('[15]Sektorski plasman'!C149)=TRUE,'[15]Sektorski plasman'!C149,"")</f>
        <v/>
      </c>
      <c r="D153" s="315" t="str">
        <f>IF(ISNUMBER('[15]Sektorski plasman'!E149)=TRUE,'[15]Sektorski plasman'!E149,"")</f>
        <v/>
      </c>
      <c r="E153" s="316" t="str">
        <f>IF(ISTEXT('[15]Sektorski plasman'!F149)=TRUE,'[15]Sektorski plasman'!F149,"")</f>
        <v/>
      </c>
      <c r="F153" s="317" t="str">
        <f>IF(ISNUMBER('[15]Sektorski plasman'!D149)=TRUE,'[15]Sektorski plasman'!D149,"")</f>
        <v/>
      </c>
      <c r="G153" s="318" t="str">
        <f>IF(ISNUMBER('[15]Sektorski plasman'!G149)=TRUE,'[15]Sektorski plasman'!G149,"")</f>
        <v/>
      </c>
      <c r="H153" s="319" t="str">
        <f>IF(ISNUMBER('[15]Sektorski plasman'!H149)=TRUE,'[15]Sektorski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IF(ISTEXT('[15]Sektorski plasman'!B150)=TRUE,'[15]Sektorski plasman'!B150,"")</f>
        <v/>
      </c>
      <c r="C154" s="314" t="str">
        <f>IF(ISTEXT('[15]Sektorski plasman'!C150)=TRUE,'[15]Sektorski plasman'!C150,"")</f>
        <v/>
      </c>
      <c r="D154" s="315" t="str">
        <f>IF(ISNUMBER('[15]Sektorski plasman'!E150)=TRUE,'[15]Sektorski plasman'!E150,"")</f>
        <v/>
      </c>
      <c r="E154" s="316" t="str">
        <f>IF(ISTEXT('[15]Sektorski plasman'!F150)=TRUE,'[15]Sektorski plasman'!F150,"")</f>
        <v/>
      </c>
      <c r="F154" s="317" t="str">
        <f>IF(ISNUMBER('[15]Sektorski plasman'!D150)=TRUE,'[15]Sektorski plasman'!D150,"")</f>
        <v/>
      </c>
      <c r="G154" s="318" t="str">
        <f>IF(ISNUMBER('[15]Sektorski plasman'!G150)=TRUE,'[15]Sektorski plasman'!G150,"")</f>
        <v/>
      </c>
      <c r="H154" s="319" t="str">
        <f>IF(ISNUMBER('[15]Sektorski plasman'!H150)=TRUE,'[15]Sektorski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IF(ISTEXT('[15]Sektorski plasman'!B151)=TRUE,'[15]Sektorski plasman'!B151,"")</f>
        <v/>
      </c>
      <c r="C155" s="314" t="str">
        <f>IF(ISTEXT('[15]Sektorski plasman'!C151)=TRUE,'[15]Sektorski plasman'!C151,"")</f>
        <v/>
      </c>
      <c r="D155" s="315" t="str">
        <f>IF(ISNUMBER('[15]Sektorski plasman'!E151)=TRUE,'[15]Sektorski plasman'!E151,"")</f>
        <v/>
      </c>
      <c r="E155" s="316" t="str">
        <f>IF(ISTEXT('[15]Sektorski plasman'!F151)=TRUE,'[15]Sektorski plasman'!F151,"")</f>
        <v/>
      </c>
      <c r="F155" s="317" t="str">
        <f>IF(ISNUMBER('[15]Sektorski plasman'!D151)=TRUE,'[15]Sektorski plasman'!D151,"")</f>
        <v/>
      </c>
      <c r="G155" s="318" t="str">
        <f>IF(ISNUMBER('[15]Sektorski plasman'!G151)=TRUE,'[15]Sektorski plasman'!G151,"")</f>
        <v/>
      </c>
      <c r="H155" s="319" t="str">
        <f>IF(ISNUMBER('[15]Sektorski plasman'!H151)=TRUE,'[15]Sektorski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IF(ISTEXT('[15]Sektorski plasman'!B152)=TRUE,'[15]Sektorski plasman'!B152,"")</f>
        <v/>
      </c>
      <c r="C156" s="314" t="str">
        <f>IF(ISTEXT('[15]Sektorski plasman'!C152)=TRUE,'[15]Sektorski plasman'!C152,"")</f>
        <v/>
      </c>
      <c r="D156" s="315" t="str">
        <f>IF(ISNUMBER('[15]Sektorski plasman'!E152)=TRUE,'[15]Sektorski plasman'!E152,"")</f>
        <v/>
      </c>
      <c r="E156" s="316" t="str">
        <f>IF(ISTEXT('[15]Sektorski plasman'!F152)=TRUE,'[15]Sektorski plasman'!F152,"")</f>
        <v/>
      </c>
      <c r="F156" s="317" t="str">
        <f>IF(ISNUMBER('[15]Sektorski plasman'!D152)=TRUE,'[15]Sektorski plasman'!D152,"")</f>
        <v/>
      </c>
      <c r="G156" s="318" t="str">
        <f>IF(ISNUMBER('[15]Sektorski plasman'!G152)=TRUE,'[15]Sektorski plasman'!G152,"")</f>
        <v/>
      </c>
      <c r="H156" s="319" t="str">
        <f>IF(ISNUMBER('[15]Sektorski plasman'!H152)=TRUE,'[15]Sektorski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IF(ISTEXT('[15]Sektorski plasman'!B153)=TRUE,'[15]Sektorski plasman'!B153,"")</f>
        <v/>
      </c>
      <c r="C157" s="314" t="str">
        <f>IF(ISTEXT('[15]Sektorski plasman'!C153)=TRUE,'[15]Sektorski plasman'!C153,"")</f>
        <v/>
      </c>
      <c r="D157" s="315" t="str">
        <f>IF(ISNUMBER('[15]Sektorski plasman'!E153)=TRUE,'[15]Sektorski plasman'!E153,"")</f>
        <v/>
      </c>
      <c r="E157" s="316" t="str">
        <f>IF(ISTEXT('[15]Sektorski plasman'!F153)=TRUE,'[15]Sektorski plasman'!F153,"")</f>
        <v/>
      </c>
      <c r="F157" s="317" t="str">
        <f>IF(ISNUMBER('[15]Sektorski plasman'!D153)=TRUE,'[15]Sektorski plasman'!D153,"")</f>
        <v/>
      </c>
      <c r="G157" s="318" t="str">
        <f>IF(ISNUMBER('[15]Sektorski plasman'!G153)=TRUE,'[15]Sektorski plasman'!G153,"")</f>
        <v/>
      </c>
      <c r="H157" s="319" t="str">
        <f>IF(ISNUMBER('[15]Sektorski plasman'!H153)=TRUE,'[15]Sektorski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IF(ISTEXT('[15]Sektorski plasman'!B154)=TRUE,'[15]Sektorski plasman'!B154,"")</f>
        <v/>
      </c>
      <c r="C158" s="314" t="str">
        <f>IF(ISTEXT('[15]Sektorski plasman'!C154)=TRUE,'[15]Sektorski plasman'!C154,"")</f>
        <v/>
      </c>
      <c r="D158" s="315" t="str">
        <f>IF(ISNUMBER('[15]Sektorski plasman'!E154)=TRUE,'[15]Sektorski plasman'!E154,"")</f>
        <v/>
      </c>
      <c r="E158" s="316" t="str">
        <f>IF(ISTEXT('[15]Sektorski plasman'!F154)=TRUE,'[15]Sektorski plasman'!F154,"")</f>
        <v/>
      </c>
      <c r="F158" s="317" t="str">
        <f>IF(ISNUMBER('[15]Sektorski plasman'!D154)=TRUE,'[15]Sektorski plasman'!D154,"")</f>
        <v/>
      </c>
      <c r="G158" s="318" t="str">
        <f>IF(ISNUMBER('[15]Sektorski plasman'!G154)=TRUE,'[15]Sektorski plasman'!G154,"")</f>
        <v/>
      </c>
      <c r="H158" s="319" t="str">
        <f>IF(ISNUMBER('[15]Sektorski plasman'!H154)=TRUE,'[15]Sektorski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IF(ISTEXT('[15]Sektorski plasman'!B155)=TRUE,'[15]Sektorski plasman'!B155,"")</f>
        <v/>
      </c>
      <c r="C159" s="322" t="str">
        <f>IF(ISTEXT('[15]Sektorski plasman'!C155)=TRUE,'[15]Sektorski plasman'!C155,"")</f>
        <v/>
      </c>
      <c r="D159" s="323" t="str">
        <f>IF(ISNUMBER('[15]Sektorski plasman'!E155)=TRUE,'[15]Sektorski plasman'!E155,"")</f>
        <v/>
      </c>
      <c r="E159" s="324" t="str">
        <f>IF(ISTEXT('[15]Sektorski plasman'!F155)=TRUE,'[15]Sektorski plasman'!F155,"")</f>
        <v/>
      </c>
      <c r="F159" s="325" t="str">
        <f>IF(ISNUMBER('[15]Sektorski plasman'!D155)=TRUE,'[15]Sektorski plasman'!D155,"")</f>
        <v/>
      </c>
      <c r="G159" s="326" t="str">
        <f>IF(ISNUMBER('[15]Sektorski plasman'!G155)=TRUE,'[15]Sektorski plasman'!G155,"")</f>
        <v/>
      </c>
      <c r="H159" s="319" t="str">
        <f>IF(ISNUMBER('[15]Sektorski plasman'!H155)=TRUE,'[15]Sektorski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5AD8-A63F-4DFB-B72A-7A56A6AC99D0}">
  <sheetPr codeName="List2">
    <tabColor theme="9" tint="-0.249977111117893"/>
    <pageSetUpPr fitToPage="1"/>
  </sheetPr>
  <dimension ref="A1:AE53"/>
  <sheetViews>
    <sheetView showRowColHeaders="0" tabSelected="1" zoomScaleNormal="100" workbookViewId="0">
      <selection activeCell="N6" sqref="N6:O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39" t="s">
        <v>14</v>
      </c>
      <c r="C1" s="439"/>
      <c r="K1" s="177" t="s">
        <v>15</v>
      </c>
      <c r="Q1" s="66"/>
    </row>
    <row r="2" spans="1:31" ht="23.25" x14ac:dyDescent="0.35">
      <c r="B2" s="440"/>
      <c r="C2" s="440"/>
      <c r="K2" s="177" t="s">
        <v>91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41" t="s">
        <v>18</v>
      </c>
      <c r="B5" s="443" t="s">
        <v>19</v>
      </c>
      <c r="C5" s="445" t="s">
        <v>20</v>
      </c>
      <c r="D5" s="437" t="s">
        <v>21</v>
      </c>
      <c r="E5" s="438"/>
      <c r="F5" s="424" t="s">
        <v>22</v>
      </c>
      <c r="G5" s="425"/>
      <c r="H5" s="437" t="s">
        <v>23</v>
      </c>
      <c r="I5" s="438"/>
      <c r="J5" s="424" t="s">
        <v>24</v>
      </c>
      <c r="K5" s="425"/>
      <c r="L5" s="437" t="s">
        <v>25</v>
      </c>
      <c r="M5" s="438"/>
      <c r="N5" s="424" t="s">
        <v>26</v>
      </c>
      <c r="O5" s="425"/>
      <c r="P5" s="437" t="s">
        <v>27</v>
      </c>
      <c r="Q5" s="438"/>
      <c r="R5" s="424" t="s">
        <v>28</v>
      </c>
      <c r="S5" s="425"/>
      <c r="T5" s="182" t="s">
        <v>29</v>
      </c>
      <c r="U5" s="426" t="s">
        <v>30</v>
      </c>
      <c r="V5" s="427"/>
      <c r="W5" s="428"/>
    </row>
    <row r="6" spans="1:31" ht="39.950000000000003" customHeight="1" x14ac:dyDescent="0.2">
      <c r="A6" s="442"/>
      <c r="B6" s="444"/>
      <c r="C6" s="446"/>
      <c r="D6" s="432" t="s">
        <v>93</v>
      </c>
      <c r="E6" s="433"/>
      <c r="F6" s="432" t="s">
        <v>94</v>
      </c>
      <c r="G6" s="433"/>
      <c r="H6" s="434" t="s">
        <v>166</v>
      </c>
      <c r="I6" s="435"/>
      <c r="J6" s="434" t="s">
        <v>95</v>
      </c>
      <c r="K6" s="435"/>
      <c r="L6" s="434" t="s">
        <v>96</v>
      </c>
      <c r="M6" s="435"/>
      <c r="N6" s="434" t="s">
        <v>167</v>
      </c>
      <c r="O6" s="435"/>
      <c r="P6" s="436"/>
      <c r="Q6" s="435"/>
      <c r="R6" s="436"/>
      <c r="S6" s="435"/>
      <c r="T6" s="183">
        <v>-0.5</v>
      </c>
      <c r="U6" s="429"/>
      <c r="V6" s="430"/>
      <c r="W6" s="431"/>
    </row>
    <row r="7" spans="1:31" ht="12.75" customHeight="1" x14ac:dyDescent="0.2">
      <c r="A7" s="442"/>
      <c r="B7" s="444"/>
      <c r="C7" s="446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83" t="s">
        <v>104</v>
      </c>
      <c r="C10" s="384" t="s">
        <v>103</v>
      </c>
      <c r="D10" s="385">
        <v>3</v>
      </c>
      <c r="E10" s="386">
        <v>2891</v>
      </c>
      <c r="F10" s="365">
        <v>1</v>
      </c>
      <c r="G10" s="366">
        <v>13070</v>
      </c>
      <c r="H10" s="218">
        <v>2</v>
      </c>
      <c r="I10" s="219">
        <v>2600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1.5</v>
      </c>
      <c r="U10" s="222">
        <f t="shared" ref="U10:U49" si="1">IF(ISNUMBER(D10)=TRUE,SUM(D10,F10,H10,J10,L10,N10,P10,R10)-T10,"")</f>
        <v>4.5</v>
      </c>
      <c r="V10" s="223">
        <f t="shared" ref="V10:V49" si="2">IF(ISNUMBER(E10)=TRUE,SUM(E10,G10,I10,K10,M10,O10,Q10,S10),"")</f>
        <v>18561</v>
      </c>
      <c r="W10" s="224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4.5</v>
      </c>
      <c r="Z10" s="225">
        <f>IF(ISNUMBER(V10)=TRUE,V10,"")</f>
        <v>18561</v>
      </c>
      <c r="AA10" s="226">
        <f>MAX(E10,G10,I10,K10,M10,O10,Q10,S10)</f>
        <v>13070</v>
      </c>
      <c r="AB10" s="225">
        <f>IF(ISNUMBER(Y10)=TRUE,Y10-Z10/100000-AA10/1000000000,"")</f>
        <v>4.3143769300000008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3</v>
      </c>
      <c r="AE10" s="225">
        <f>IF(ISNUMBER(AD10),AD10*50%,"")</f>
        <v>1.5</v>
      </c>
    </row>
    <row r="11" spans="1:31" s="225" customFormat="1" ht="15" customHeight="1" x14ac:dyDescent="0.25">
      <c r="A11" s="227">
        <v>2</v>
      </c>
      <c r="B11" s="387" t="s">
        <v>102</v>
      </c>
      <c r="C11" s="388" t="s">
        <v>103</v>
      </c>
      <c r="D11" s="389">
        <v>2</v>
      </c>
      <c r="E11" s="390">
        <v>1885</v>
      </c>
      <c r="F11" s="371">
        <v>3</v>
      </c>
      <c r="G11" s="372">
        <v>6635</v>
      </c>
      <c r="H11" s="230">
        <v>1</v>
      </c>
      <c r="I11" s="231">
        <v>2960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1.5</v>
      </c>
      <c r="U11" s="222">
        <f t="shared" si="1"/>
        <v>4.5</v>
      </c>
      <c r="V11" s="223">
        <f t="shared" si="2"/>
        <v>11480</v>
      </c>
      <c r="W11" s="224">
        <f t="shared" si="3"/>
        <v>2</v>
      </c>
      <c r="X11" s="225">
        <f t="shared" si="4"/>
        <v>1</v>
      </c>
      <c r="Y11" s="225">
        <f t="shared" ref="Y11:Z49" si="6">IF(ISNUMBER(U11)=TRUE,U11,"")</f>
        <v>4.5</v>
      </c>
      <c r="Z11" s="225">
        <f t="shared" si="6"/>
        <v>11480</v>
      </c>
      <c r="AA11" s="226">
        <f t="shared" ref="AA11:AA49" si="7">MAX(E11,G11,I11,K11,M11,O11,Q11,S11)</f>
        <v>6635</v>
      </c>
      <c r="AB11" s="225">
        <f t="shared" ref="AB11:AB49" si="8">IF(ISNUMBER(Y11)=TRUE,Y11-Z11/100000-AA11/1000000000,"")</f>
        <v>4.3851933650000001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225">
        <f t="shared" ref="AE11:AE49" si="10">IF(ISNUMBER(AD11),AD11*50%,"")</f>
        <v>1.5</v>
      </c>
    </row>
    <row r="12" spans="1:31" s="225" customFormat="1" ht="15" customHeight="1" x14ac:dyDescent="0.25">
      <c r="A12" s="227">
        <v>3</v>
      </c>
      <c r="B12" s="387" t="s">
        <v>109</v>
      </c>
      <c r="C12" s="388" t="s">
        <v>110</v>
      </c>
      <c r="D12" s="389">
        <v>5</v>
      </c>
      <c r="E12" s="390">
        <v>2040</v>
      </c>
      <c r="F12" s="371">
        <v>2</v>
      </c>
      <c r="G12" s="372">
        <v>9125</v>
      </c>
      <c r="H12" s="230">
        <v>1</v>
      </c>
      <c r="I12" s="231">
        <v>2670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5.5</v>
      </c>
      <c r="V12" s="223">
        <f t="shared" si="2"/>
        <v>13835</v>
      </c>
      <c r="W12" s="224">
        <f t="shared" si="3"/>
        <v>3</v>
      </c>
      <c r="X12" s="225">
        <f t="shared" si="4"/>
        <v>1</v>
      </c>
      <c r="Y12" s="225">
        <f t="shared" si="6"/>
        <v>5.5</v>
      </c>
      <c r="Z12" s="225">
        <f t="shared" si="6"/>
        <v>13835</v>
      </c>
      <c r="AA12" s="226">
        <f t="shared" si="7"/>
        <v>9125</v>
      </c>
      <c r="AB12" s="225">
        <f t="shared" si="8"/>
        <v>5.361640875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87" t="s">
        <v>97</v>
      </c>
      <c r="C13" s="388" t="s">
        <v>98</v>
      </c>
      <c r="D13" s="389">
        <v>1</v>
      </c>
      <c r="E13" s="390">
        <v>3252</v>
      </c>
      <c r="F13" s="371">
        <v>2</v>
      </c>
      <c r="G13" s="372">
        <v>4330</v>
      </c>
      <c r="H13" s="230">
        <v>5</v>
      </c>
      <c r="I13" s="231">
        <v>1350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2.5</v>
      </c>
      <c r="U13" s="222">
        <f t="shared" si="1"/>
        <v>5.5</v>
      </c>
      <c r="V13" s="223">
        <f t="shared" si="2"/>
        <v>8932</v>
      </c>
      <c r="W13" s="224">
        <f t="shared" si="3"/>
        <v>4</v>
      </c>
      <c r="X13" s="225">
        <f t="shared" si="4"/>
        <v>1</v>
      </c>
      <c r="Y13" s="225">
        <f t="shared" si="6"/>
        <v>5.5</v>
      </c>
      <c r="Z13" s="225">
        <f t="shared" si="6"/>
        <v>8932</v>
      </c>
      <c r="AA13" s="226">
        <f t="shared" si="7"/>
        <v>4330</v>
      </c>
      <c r="AB13" s="225">
        <f t="shared" si="8"/>
        <v>5.4106756699999998</v>
      </c>
      <c r="AC13" s="225">
        <f t="shared" si="5"/>
        <v>4</v>
      </c>
      <c r="AD13" s="225">
        <f t="shared" si="9"/>
        <v>5</v>
      </c>
      <c r="AE13" s="225">
        <f t="shared" si="10"/>
        <v>2.5</v>
      </c>
    </row>
    <row r="14" spans="1:31" s="225" customFormat="1" ht="15" customHeight="1" x14ac:dyDescent="0.25">
      <c r="A14" s="227">
        <v>5</v>
      </c>
      <c r="B14" s="387" t="s">
        <v>116</v>
      </c>
      <c r="C14" s="388" t="s">
        <v>54</v>
      </c>
      <c r="D14" s="389">
        <v>7</v>
      </c>
      <c r="E14" s="390">
        <v>1043</v>
      </c>
      <c r="F14" s="371">
        <v>1</v>
      </c>
      <c r="G14" s="372">
        <v>5095</v>
      </c>
      <c r="H14" s="230">
        <v>3</v>
      </c>
      <c r="I14" s="231">
        <v>1850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3.5</v>
      </c>
      <c r="U14" s="222">
        <f t="shared" si="1"/>
        <v>7.5</v>
      </c>
      <c r="V14" s="223">
        <f t="shared" si="2"/>
        <v>7988</v>
      </c>
      <c r="W14" s="224">
        <f t="shared" si="3"/>
        <v>5</v>
      </c>
      <c r="X14" s="225">
        <f t="shared" si="4"/>
        <v>1</v>
      </c>
      <c r="Y14" s="225">
        <f t="shared" si="6"/>
        <v>7.5</v>
      </c>
      <c r="Z14" s="225">
        <f t="shared" si="6"/>
        <v>7988</v>
      </c>
      <c r="AA14" s="226">
        <f t="shared" si="7"/>
        <v>5095</v>
      </c>
      <c r="AB14" s="225">
        <f t="shared" si="8"/>
        <v>7.4201149050000001</v>
      </c>
      <c r="AC14" s="225">
        <f t="shared" si="5"/>
        <v>5</v>
      </c>
      <c r="AD14" s="225">
        <f t="shared" si="9"/>
        <v>7</v>
      </c>
      <c r="AE14" s="225">
        <f t="shared" si="10"/>
        <v>3.5</v>
      </c>
    </row>
    <row r="15" spans="1:31" s="225" customFormat="1" ht="15" customHeight="1" x14ac:dyDescent="0.25">
      <c r="A15" s="227">
        <v>6</v>
      </c>
      <c r="B15" s="387" t="s">
        <v>99</v>
      </c>
      <c r="C15" s="388" t="s">
        <v>85</v>
      </c>
      <c r="D15" s="389">
        <v>1</v>
      </c>
      <c r="E15" s="390">
        <v>2589</v>
      </c>
      <c r="F15" s="371">
        <v>6</v>
      </c>
      <c r="G15" s="372">
        <v>5250</v>
      </c>
      <c r="H15" s="230">
        <v>6</v>
      </c>
      <c r="I15" s="231">
        <v>2075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3</v>
      </c>
      <c r="U15" s="222">
        <f t="shared" si="1"/>
        <v>10</v>
      </c>
      <c r="V15" s="223">
        <f t="shared" si="2"/>
        <v>9914</v>
      </c>
      <c r="W15" s="224">
        <f t="shared" si="3"/>
        <v>6</v>
      </c>
      <c r="X15" s="225">
        <f t="shared" si="4"/>
        <v>1</v>
      </c>
      <c r="Y15" s="225">
        <f t="shared" si="6"/>
        <v>10</v>
      </c>
      <c r="Z15" s="225">
        <f t="shared" si="6"/>
        <v>9914</v>
      </c>
      <c r="AA15" s="226">
        <f t="shared" si="7"/>
        <v>5250</v>
      </c>
      <c r="AB15" s="225">
        <f t="shared" si="8"/>
        <v>9.9008547500000006</v>
      </c>
      <c r="AC15" s="225">
        <f t="shared" si="5"/>
        <v>6</v>
      </c>
      <c r="AD15" s="225">
        <f t="shared" si="9"/>
        <v>6</v>
      </c>
      <c r="AE15" s="225">
        <f t="shared" si="10"/>
        <v>3</v>
      </c>
    </row>
    <row r="16" spans="1:31" s="225" customFormat="1" ht="15" customHeight="1" x14ac:dyDescent="0.25">
      <c r="A16" s="215">
        <v>7</v>
      </c>
      <c r="B16" s="387" t="s">
        <v>108</v>
      </c>
      <c r="C16" s="388" t="s">
        <v>54</v>
      </c>
      <c r="D16" s="389">
        <v>4</v>
      </c>
      <c r="E16" s="390">
        <v>1630</v>
      </c>
      <c r="F16" s="371">
        <v>8</v>
      </c>
      <c r="G16" s="372">
        <v>745</v>
      </c>
      <c r="H16" s="230">
        <v>2</v>
      </c>
      <c r="I16" s="231">
        <v>1905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4</v>
      </c>
      <c r="U16" s="222">
        <f t="shared" si="1"/>
        <v>10</v>
      </c>
      <c r="V16" s="223">
        <f t="shared" si="2"/>
        <v>4280</v>
      </c>
      <c r="W16" s="224">
        <f t="shared" si="3"/>
        <v>7</v>
      </c>
      <c r="X16" s="225">
        <f t="shared" si="4"/>
        <v>1</v>
      </c>
      <c r="Y16" s="225">
        <f t="shared" si="6"/>
        <v>10</v>
      </c>
      <c r="Z16" s="225">
        <f t="shared" si="6"/>
        <v>4280</v>
      </c>
      <c r="AA16" s="226">
        <f t="shared" si="7"/>
        <v>1905</v>
      </c>
      <c r="AB16" s="225">
        <f t="shared" si="8"/>
        <v>9.9571980950000007</v>
      </c>
      <c r="AC16" s="225">
        <f t="shared" si="5"/>
        <v>7</v>
      </c>
      <c r="AD16" s="225">
        <f t="shared" si="9"/>
        <v>8</v>
      </c>
      <c r="AE16" s="225">
        <f t="shared" si="10"/>
        <v>4</v>
      </c>
    </row>
    <row r="17" spans="1:31" s="225" customFormat="1" ht="15" customHeight="1" x14ac:dyDescent="0.25">
      <c r="A17" s="227">
        <v>8</v>
      </c>
      <c r="B17" s="387" t="s">
        <v>107</v>
      </c>
      <c r="C17" s="388" t="s">
        <v>45</v>
      </c>
      <c r="D17" s="389">
        <v>4</v>
      </c>
      <c r="E17" s="390">
        <v>2851</v>
      </c>
      <c r="F17" s="371">
        <v>4</v>
      </c>
      <c r="G17" s="372">
        <v>6450</v>
      </c>
      <c r="H17" s="230">
        <v>5</v>
      </c>
      <c r="I17" s="231">
        <v>2300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2.5</v>
      </c>
      <c r="U17" s="222">
        <f t="shared" si="1"/>
        <v>10.5</v>
      </c>
      <c r="V17" s="223">
        <f t="shared" si="2"/>
        <v>11601</v>
      </c>
      <c r="W17" s="224">
        <f t="shared" si="3"/>
        <v>8</v>
      </c>
      <c r="X17" s="225">
        <f t="shared" si="4"/>
        <v>1</v>
      </c>
      <c r="Y17" s="225">
        <f t="shared" si="6"/>
        <v>10.5</v>
      </c>
      <c r="Z17" s="225">
        <f t="shared" si="6"/>
        <v>11601</v>
      </c>
      <c r="AA17" s="226">
        <f t="shared" si="7"/>
        <v>6450</v>
      </c>
      <c r="AB17" s="225">
        <f t="shared" si="8"/>
        <v>10.38398355</v>
      </c>
      <c r="AC17" s="225">
        <f t="shared" si="5"/>
        <v>8</v>
      </c>
      <c r="AD17" s="225">
        <f t="shared" si="9"/>
        <v>5</v>
      </c>
      <c r="AE17" s="225">
        <f t="shared" si="10"/>
        <v>2.5</v>
      </c>
    </row>
    <row r="18" spans="1:31" s="225" customFormat="1" ht="15" customHeight="1" x14ac:dyDescent="0.25">
      <c r="A18" s="227">
        <v>9</v>
      </c>
      <c r="B18" s="387" t="s">
        <v>105</v>
      </c>
      <c r="C18" s="388" t="s">
        <v>106</v>
      </c>
      <c r="D18" s="389">
        <v>3</v>
      </c>
      <c r="E18" s="390">
        <v>1767</v>
      </c>
      <c r="F18" s="371">
        <v>4</v>
      </c>
      <c r="G18" s="372">
        <v>2500</v>
      </c>
      <c r="H18" s="230">
        <v>8</v>
      </c>
      <c r="I18" s="231">
        <v>1995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6262</v>
      </c>
      <c r="W18" s="224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6262</v>
      </c>
      <c r="AA18" s="226">
        <f t="shared" si="7"/>
        <v>2500</v>
      </c>
      <c r="AB18" s="225">
        <f t="shared" si="8"/>
        <v>10.937377499999998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87" t="s">
        <v>114</v>
      </c>
      <c r="C19" s="388" t="s">
        <v>54</v>
      </c>
      <c r="D19" s="389">
        <v>6</v>
      </c>
      <c r="E19" s="390">
        <v>1386</v>
      </c>
      <c r="F19" s="371">
        <v>7</v>
      </c>
      <c r="G19" s="372">
        <v>5200</v>
      </c>
      <c r="H19" s="230">
        <v>3</v>
      </c>
      <c r="I19" s="231">
        <v>2420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3.5</v>
      </c>
      <c r="U19" s="222">
        <f t="shared" si="1"/>
        <v>12.5</v>
      </c>
      <c r="V19" s="223">
        <f t="shared" si="2"/>
        <v>9006</v>
      </c>
      <c r="W19" s="224">
        <f t="shared" si="3"/>
        <v>10</v>
      </c>
      <c r="X19" s="225">
        <f t="shared" si="4"/>
        <v>1</v>
      </c>
      <c r="Y19" s="225">
        <f t="shared" si="6"/>
        <v>12.5</v>
      </c>
      <c r="Z19" s="225">
        <f t="shared" si="6"/>
        <v>9006</v>
      </c>
      <c r="AA19" s="226">
        <f t="shared" si="7"/>
        <v>5200</v>
      </c>
      <c r="AB19" s="225">
        <f t="shared" si="8"/>
        <v>12.4099348</v>
      </c>
      <c r="AC19" s="225">
        <f t="shared" si="5"/>
        <v>10</v>
      </c>
      <c r="AD19" s="225">
        <f t="shared" si="9"/>
        <v>7</v>
      </c>
      <c r="AE19" s="225">
        <f t="shared" si="10"/>
        <v>3.5</v>
      </c>
    </row>
    <row r="20" spans="1:31" s="225" customFormat="1" ht="15" customHeight="1" x14ac:dyDescent="0.25">
      <c r="A20" s="227">
        <v>11</v>
      </c>
      <c r="B20" s="387" t="s">
        <v>100</v>
      </c>
      <c r="C20" s="388" t="s">
        <v>101</v>
      </c>
      <c r="D20" s="389">
        <v>2</v>
      </c>
      <c r="E20" s="390">
        <v>3200</v>
      </c>
      <c r="F20" s="371">
        <v>5</v>
      </c>
      <c r="G20" s="372">
        <v>1365</v>
      </c>
      <c r="H20" s="230">
        <v>12</v>
      </c>
      <c r="I20" s="231">
        <v>0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6</v>
      </c>
      <c r="U20" s="222">
        <f t="shared" si="1"/>
        <v>13</v>
      </c>
      <c r="V20" s="223">
        <f t="shared" si="2"/>
        <v>4565</v>
      </c>
      <c r="W20" s="224">
        <f t="shared" si="3"/>
        <v>11</v>
      </c>
      <c r="X20" s="225">
        <f t="shared" si="4"/>
        <v>1</v>
      </c>
      <c r="Y20" s="225">
        <f t="shared" si="6"/>
        <v>13</v>
      </c>
      <c r="Z20" s="225">
        <f t="shared" si="6"/>
        <v>4565</v>
      </c>
      <c r="AA20" s="226">
        <f t="shared" si="7"/>
        <v>3200</v>
      </c>
      <c r="AB20" s="225">
        <f t="shared" si="8"/>
        <v>12.9543468</v>
      </c>
      <c r="AC20" s="225">
        <f t="shared" si="5"/>
        <v>11</v>
      </c>
      <c r="AD20" s="225">
        <f t="shared" si="9"/>
        <v>12</v>
      </c>
      <c r="AE20" s="225">
        <f t="shared" si="10"/>
        <v>6</v>
      </c>
    </row>
    <row r="21" spans="1:31" s="225" customFormat="1" ht="15" customHeight="1" x14ac:dyDescent="0.25">
      <c r="A21" s="227">
        <v>12</v>
      </c>
      <c r="B21" s="387" t="s">
        <v>111</v>
      </c>
      <c r="C21" s="388" t="s">
        <v>112</v>
      </c>
      <c r="D21" s="389">
        <v>5</v>
      </c>
      <c r="E21" s="390">
        <v>1428</v>
      </c>
      <c r="F21" s="371">
        <v>11</v>
      </c>
      <c r="G21" s="372">
        <v>2270</v>
      </c>
      <c r="H21" s="230">
        <v>4</v>
      </c>
      <c r="I21" s="231">
        <v>1810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5.5</v>
      </c>
      <c r="U21" s="222">
        <f t="shared" si="1"/>
        <v>14.5</v>
      </c>
      <c r="V21" s="223">
        <f t="shared" si="2"/>
        <v>5508</v>
      </c>
      <c r="W21" s="224">
        <f t="shared" si="3"/>
        <v>12</v>
      </c>
      <c r="X21" s="225">
        <f t="shared" si="4"/>
        <v>1</v>
      </c>
      <c r="Y21" s="225">
        <f t="shared" si="6"/>
        <v>14.5</v>
      </c>
      <c r="Z21" s="225">
        <f t="shared" si="6"/>
        <v>5508</v>
      </c>
      <c r="AA21" s="226">
        <f t="shared" si="7"/>
        <v>2270</v>
      </c>
      <c r="AB21" s="225">
        <f t="shared" si="8"/>
        <v>14.44491773</v>
      </c>
      <c r="AC21" s="225">
        <f t="shared" si="5"/>
        <v>12</v>
      </c>
      <c r="AD21" s="225">
        <f t="shared" si="9"/>
        <v>11</v>
      </c>
      <c r="AE21" s="225">
        <f t="shared" si="10"/>
        <v>5.5</v>
      </c>
    </row>
    <row r="22" spans="1:31" ht="15" customHeight="1" x14ac:dyDescent="0.25">
      <c r="A22" s="215">
        <v>13</v>
      </c>
      <c r="B22" s="387" t="s">
        <v>115</v>
      </c>
      <c r="C22" s="388" t="s">
        <v>43</v>
      </c>
      <c r="D22" s="389">
        <v>7</v>
      </c>
      <c r="E22" s="390">
        <v>1699</v>
      </c>
      <c r="F22" s="371">
        <v>3</v>
      </c>
      <c r="G22" s="372">
        <v>2720</v>
      </c>
      <c r="H22" s="230">
        <v>10</v>
      </c>
      <c r="I22" s="231">
        <v>700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5119</v>
      </c>
      <c r="W22" s="224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5119</v>
      </c>
      <c r="AA22" s="226">
        <f t="shared" si="7"/>
        <v>2720</v>
      </c>
      <c r="AB22" s="225">
        <f t="shared" si="8"/>
        <v>14.94880728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87" t="s">
        <v>123</v>
      </c>
      <c r="C23" s="388" t="s">
        <v>85</v>
      </c>
      <c r="D23" s="389">
        <v>10</v>
      </c>
      <c r="E23" s="390">
        <v>854</v>
      </c>
      <c r="F23" s="371">
        <v>6</v>
      </c>
      <c r="G23" s="372">
        <v>1185</v>
      </c>
      <c r="H23" s="230">
        <v>4</v>
      </c>
      <c r="I23" s="231">
        <v>2385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5</v>
      </c>
      <c r="U23" s="222">
        <f t="shared" si="1"/>
        <v>15</v>
      </c>
      <c r="V23" s="223">
        <f t="shared" si="2"/>
        <v>4424</v>
      </c>
      <c r="W23" s="224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4424</v>
      </c>
      <c r="AA23" s="226">
        <f t="shared" si="7"/>
        <v>2385</v>
      </c>
      <c r="AB23" s="225">
        <f t="shared" si="8"/>
        <v>14.955757615</v>
      </c>
      <c r="AC23" s="225">
        <f t="shared" si="5"/>
        <v>14</v>
      </c>
      <c r="AD23" s="225">
        <f t="shared" si="9"/>
        <v>10</v>
      </c>
      <c r="AE23" s="225">
        <f t="shared" si="10"/>
        <v>5</v>
      </c>
    </row>
    <row r="24" spans="1:31" ht="16.5" x14ac:dyDescent="0.25">
      <c r="A24" s="227">
        <v>15</v>
      </c>
      <c r="B24" s="387" t="s">
        <v>119</v>
      </c>
      <c r="C24" s="388" t="s">
        <v>45</v>
      </c>
      <c r="D24" s="389">
        <v>8</v>
      </c>
      <c r="E24" s="390">
        <v>890</v>
      </c>
      <c r="F24" s="371">
        <v>5</v>
      </c>
      <c r="G24" s="372">
        <v>5550</v>
      </c>
      <c r="H24" s="230">
        <v>7</v>
      </c>
      <c r="I24" s="231">
        <v>1310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4</v>
      </c>
      <c r="U24" s="222">
        <f t="shared" si="1"/>
        <v>16</v>
      </c>
      <c r="V24" s="223">
        <f t="shared" si="2"/>
        <v>7750</v>
      </c>
      <c r="W24" s="224">
        <f t="shared" si="3"/>
        <v>15</v>
      </c>
      <c r="X24" s="225">
        <f t="shared" si="4"/>
        <v>1</v>
      </c>
      <c r="Y24" s="225">
        <f t="shared" si="6"/>
        <v>16</v>
      </c>
      <c r="Z24" s="225">
        <f t="shared" si="6"/>
        <v>7750</v>
      </c>
      <c r="AA24" s="226">
        <f t="shared" si="7"/>
        <v>5550</v>
      </c>
      <c r="AB24" s="225">
        <f t="shared" si="8"/>
        <v>15.92249445</v>
      </c>
      <c r="AC24" s="225">
        <f t="shared" si="5"/>
        <v>15</v>
      </c>
      <c r="AD24" s="225">
        <f t="shared" si="9"/>
        <v>8</v>
      </c>
      <c r="AE24" s="225">
        <f t="shared" si="10"/>
        <v>4</v>
      </c>
    </row>
    <row r="25" spans="1:31" ht="16.5" x14ac:dyDescent="0.25">
      <c r="A25" s="215">
        <v>16</v>
      </c>
      <c r="B25" s="387" t="s">
        <v>113</v>
      </c>
      <c r="C25" s="388" t="s">
        <v>81</v>
      </c>
      <c r="D25" s="389">
        <v>6</v>
      </c>
      <c r="E25" s="390">
        <v>1769</v>
      </c>
      <c r="F25" s="371">
        <v>9</v>
      </c>
      <c r="G25" s="372">
        <v>4620</v>
      </c>
      <c r="H25" s="230">
        <v>7</v>
      </c>
      <c r="I25" s="231">
        <v>2000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4.5</v>
      </c>
      <c r="U25" s="222">
        <f t="shared" si="1"/>
        <v>17.5</v>
      </c>
      <c r="V25" s="223">
        <f t="shared" si="2"/>
        <v>8389</v>
      </c>
      <c r="W25" s="224">
        <f t="shared" si="3"/>
        <v>16</v>
      </c>
      <c r="X25" s="225">
        <f t="shared" si="4"/>
        <v>1</v>
      </c>
      <c r="Y25" s="225">
        <f t="shared" si="6"/>
        <v>17.5</v>
      </c>
      <c r="Z25" s="225">
        <f t="shared" si="6"/>
        <v>8389</v>
      </c>
      <c r="AA25" s="226">
        <f t="shared" si="7"/>
        <v>4620</v>
      </c>
      <c r="AB25" s="225">
        <f t="shared" si="8"/>
        <v>17.416105380000001</v>
      </c>
      <c r="AC25" s="225">
        <f t="shared" si="5"/>
        <v>16</v>
      </c>
      <c r="AD25" s="225">
        <f t="shared" si="9"/>
        <v>9</v>
      </c>
      <c r="AE25" s="225">
        <f t="shared" si="10"/>
        <v>4.5</v>
      </c>
    </row>
    <row r="26" spans="1:31" ht="16.5" x14ac:dyDescent="0.25">
      <c r="A26" s="227">
        <v>17</v>
      </c>
      <c r="B26" s="387" t="s">
        <v>117</v>
      </c>
      <c r="C26" s="388" t="s">
        <v>118</v>
      </c>
      <c r="D26" s="389">
        <v>8</v>
      </c>
      <c r="E26" s="390">
        <v>1472</v>
      </c>
      <c r="F26" s="371">
        <v>8</v>
      </c>
      <c r="G26" s="372">
        <v>4655</v>
      </c>
      <c r="H26" s="230">
        <v>10</v>
      </c>
      <c r="I26" s="231">
        <v>600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</v>
      </c>
      <c r="U26" s="222">
        <f t="shared" si="1"/>
        <v>21</v>
      </c>
      <c r="V26" s="223">
        <f t="shared" si="2"/>
        <v>6727</v>
      </c>
      <c r="W26" s="224">
        <f t="shared" si="3"/>
        <v>17</v>
      </c>
      <c r="X26" s="225">
        <f t="shared" si="4"/>
        <v>1</v>
      </c>
      <c r="Y26" s="225">
        <f t="shared" si="6"/>
        <v>21</v>
      </c>
      <c r="Z26" s="225">
        <f t="shared" si="6"/>
        <v>6727</v>
      </c>
      <c r="AA26" s="226">
        <f t="shared" si="7"/>
        <v>4655</v>
      </c>
      <c r="AB26" s="225">
        <f t="shared" si="8"/>
        <v>20.932725344999998</v>
      </c>
      <c r="AC26" s="225">
        <f t="shared" si="5"/>
        <v>17</v>
      </c>
      <c r="AD26" s="225">
        <f t="shared" si="9"/>
        <v>10</v>
      </c>
      <c r="AE26" s="225">
        <f t="shared" si="10"/>
        <v>5</v>
      </c>
    </row>
    <row r="27" spans="1:31" ht="16.5" x14ac:dyDescent="0.25">
      <c r="A27" s="227">
        <v>18</v>
      </c>
      <c r="B27" s="387" t="s">
        <v>126</v>
      </c>
      <c r="C27" s="388" t="s">
        <v>122</v>
      </c>
      <c r="D27" s="389">
        <v>11</v>
      </c>
      <c r="E27" s="390">
        <v>386</v>
      </c>
      <c r="F27" s="371">
        <v>10</v>
      </c>
      <c r="G27" s="372">
        <v>2340</v>
      </c>
      <c r="H27" s="230">
        <v>6</v>
      </c>
      <c r="I27" s="231">
        <v>1345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5.5</v>
      </c>
      <c r="U27" s="222">
        <f t="shared" si="1"/>
        <v>21.5</v>
      </c>
      <c r="V27" s="223">
        <f t="shared" si="2"/>
        <v>4071</v>
      </c>
      <c r="W27" s="224">
        <f t="shared" si="3"/>
        <v>18</v>
      </c>
      <c r="X27" s="225">
        <f t="shared" si="4"/>
        <v>1</v>
      </c>
      <c r="Y27" s="225">
        <f t="shared" si="6"/>
        <v>21.5</v>
      </c>
      <c r="Z27" s="225">
        <f t="shared" si="6"/>
        <v>4071</v>
      </c>
      <c r="AA27" s="226">
        <f t="shared" si="7"/>
        <v>2340</v>
      </c>
      <c r="AB27" s="225">
        <f t="shared" si="8"/>
        <v>21.459287659999998</v>
      </c>
      <c r="AC27" s="225">
        <f t="shared" si="5"/>
        <v>18</v>
      </c>
      <c r="AD27" s="225">
        <f t="shared" si="9"/>
        <v>11</v>
      </c>
      <c r="AE27" s="225">
        <f t="shared" si="10"/>
        <v>5.5</v>
      </c>
    </row>
    <row r="28" spans="1:31" ht="16.5" x14ac:dyDescent="0.25">
      <c r="A28" s="215">
        <v>19</v>
      </c>
      <c r="B28" s="387" t="s">
        <v>120</v>
      </c>
      <c r="C28" s="388" t="s">
        <v>85</v>
      </c>
      <c r="D28" s="389">
        <v>9</v>
      </c>
      <c r="E28" s="390">
        <v>1133</v>
      </c>
      <c r="F28" s="371">
        <v>11</v>
      </c>
      <c r="G28" s="372">
        <v>125</v>
      </c>
      <c r="H28" s="230">
        <v>8</v>
      </c>
      <c r="I28" s="231">
        <v>1075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22.5</v>
      </c>
      <c r="V28" s="223">
        <f t="shared" si="2"/>
        <v>2333</v>
      </c>
      <c r="W28" s="224">
        <f t="shared" si="3"/>
        <v>19</v>
      </c>
      <c r="X28" s="225">
        <f t="shared" si="4"/>
        <v>1</v>
      </c>
      <c r="Y28" s="225">
        <f t="shared" si="6"/>
        <v>22.5</v>
      </c>
      <c r="Z28" s="225">
        <f t="shared" si="6"/>
        <v>2333</v>
      </c>
      <c r="AA28" s="226">
        <f t="shared" si="7"/>
        <v>1133</v>
      </c>
      <c r="AB28" s="225">
        <f t="shared" si="8"/>
        <v>22.476668866999997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6.5" x14ac:dyDescent="0.25">
      <c r="A29" s="227">
        <v>20</v>
      </c>
      <c r="B29" s="387" t="s">
        <v>121</v>
      </c>
      <c r="C29" s="388" t="s">
        <v>122</v>
      </c>
      <c r="D29" s="389">
        <v>9</v>
      </c>
      <c r="E29" s="390">
        <v>885</v>
      </c>
      <c r="F29" s="371">
        <v>10</v>
      </c>
      <c r="G29" s="372">
        <v>330</v>
      </c>
      <c r="H29" s="230">
        <v>9</v>
      </c>
      <c r="I29" s="231">
        <v>635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</v>
      </c>
      <c r="U29" s="222">
        <f t="shared" si="1"/>
        <v>23</v>
      </c>
      <c r="V29" s="223">
        <f t="shared" si="2"/>
        <v>1850</v>
      </c>
      <c r="W29" s="224">
        <f t="shared" si="3"/>
        <v>20</v>
      </c>
      <c r="X29" s="225">
        <f t="shared" si="4"/>
        <v>1</v>
      </c>
      <c r="Y29" s="225">
        <f t="shared" si="6"/>
        <v>23</v>
      </c>
      <c r="Z29" s="225">
        <f t="shared" si="6"/>
        <v>1850</v>
      </c>
      <c r="AA29" s="226">
        <f t="shared" si="7"/>
        <v>885</v>
      </c>
      <c r="AB29" s="225">
        <f t="shared" si="8"/>
        <v>22.981499115000002</v>
      </c>
      <c r="AC29" s="225">
        <f t="shared" si="5"/>
        <v>20</v>
      </c>
      <c r="AD29" s="225">
        <f t="shared" si="9"/>
        <v>10</v>
      </c>
      <c r="AE29" s="225">
        <f t="shared" si="10"/>
        <v>5</v>
      </c>
    </row>
    <row r="30" spans="1:31" ht="16.5" x14ac:dyDescent="0.25">
      <c r="A30" s="227">
        <v>21</v>
      </c>
      <c r="B30" s="387" t="s">
        <v>124</v>
      </c>
      <c r="C30" s="388" t="s">
        <v>98</v>
      </c>
      <c r="D30" s="389">
        <v>10</v>
      </c>
      <c r="E30" s="390">
        <v>645</v>
      </c>
      <c r="F30" s="371">
        <v>7</v>
      </c>
      <c r="G30" s="372">
        <v>1100</v>
      </c>
      <c r="H30" s="230">
        <v>12</v>
      </c>
      <c r="I30" s="231">
        <v>0</v>
      </c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>
        <f t="shared" si="0"/>
        <v>6</v>
      </c>
      <c r="U30" s="222">
        <f t="shared" si="1"/>
        <v>23</v>
      </c>
      <c r="V30" s="223">
        <f t="shared" si="2"/>
        <v>1745</v>
      </c>
      <c r="W30" s="224">
        <f t="shared" si="3"/>
        <v>21</v>
      </c>
      <c r="X30" s="225">
        <f t="shared" si="4"/>
        <v>1</v>
      </c>
      <c r="Y30" s="225">
        <f t="shared" si="6"/>
        <v>23</v>
      </c>
      <c r="Z30" s="225">
        <f t="shared" si="6"/>
        <v>1745</v>
      </c>
      <c r="AA30" s="226">
        <f t="shared" si="7"/>
        <v>1100</v>
      </c>
      <c r="AB30" s="225">
        <f t="shared" si="8"/>
        <v>22.982548900000001</v>
      </c>
      <c r="AC30" s="225">
        <f t="shared" si="5"/>
        <v>21</v>
      </c>
      <c r="AD30" s="225">
        <f t="shared" si="9"/>
        <v>12</v>
      </c>
      <c r="AE30" s="225">
        <f t="shared" si="10"/>
        <v>6</v>
      </c>
    </row>
    <row r="31" spans="1:31" ht="16.5" x14ac:dyDescent="0.25">
      <c r="A31" s="215">
        <v>22</v>
      </c>
      <c r="B31" s="391" t="s">
        <v>125</v>
      </c>
      <c r="C31" s="388" t="s">
        <v>54</v>
      </c>
      <c r="D31" s="389">
        <v>11</v>
      </c>
      <c r="E31" s="390">
        <v>711</v>
      </c>
      <c r="F31" s="371">
        <v>9</v>
      </c>
      <c r="G31" s="372">
        <v>565</v>
      </c>
      <c r="H31" s="230">
        <v>9</v>
      </c>
      <c r="I31" s="231">
        <v>1540</v>
      </c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>
        <f t="shared" si="0"/>
        <v>5.5</v>
      </c>
      <c r="U31" s="222">
        <f t="shared" si="1"/>
        <v>23.5</v>
      </c>
      <c r="V31" s="223">
        <f t="shared" si="2"/>
        <v>2816</v>
      </c>
      <c r="W31" s="224">
        <f t="shared" si="3"/>
        <v>22</v>
      </c>
      <c r="X31" s="225">
        <f t="shared" si="4"/>
        <v>1</v>
      </c>
      <c r="Y31" s="225">
        <f t="shared" si="6"/>
        <v>23.5</v>
      </c>
      <c r="Z31" s="225">
        <f t="shared" si="6"/>
        <v>2816</v>
      </c>
      <c r="AA31" s="226">
        <f t="shared" si="7"/>
        <v>1540</v>
      </c>
      <c r="AB31" s="225">
        <f t="shared" si="8"/>
        <v>23.471838460000001</v>
      </c>
      <c r="AC31" s="225">
        <f t="shared" si="5"/>
        <v>22</v>
      </c>
      <c r="AD31" s="225">
        <f t="shared" si="9"/>
        <v>11</v>
      </c>
      <c r="AE31" s="225">
        <f t="shared" si="10"/>
        <v>5.5</v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B0F-1C8B-46F8-A079-C64252E7CC51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D39" sqref="D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IF(ISNONTEXT('[2]Organizacija natjecanja'!$H$2)=TRUE,"",'[2]Organizacija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IF(ISNONTEXT('[2]Organizacija natjecanja'!$H$5)=TRUE,"",'[2]Organizacija natjecanja'!$H$5)</f>
        <v>ŽABNIK, 14.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IF(ISNONTEXT('[2]Organizacija natjecanja'!$H$7)=TRUE,"",'[2]Organizacija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IF(ISNONTEXT('[2]Organizacija natjecanja'!$H$13)=TRUE,"",'[2]Organizacija natjecanja'!$H$13)</f>
        <v>ČIKOV, S. MARTIN NA MURI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IF(ISNONTEXT('[2]Organizacija natjecanja'!$H$4)=TRUE,"",'[2]Organizacija natjecanja'!$H$4)</f>
        <v>STARA MURA ŽABNIK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IF(ISBLANK('[2]Organizacija natjecanja'!$H$9)=TRUE,"",'[2]Organizacija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IF(ISTEXT('[2]Sektorski plasman'!B6)=TRUE,'[2]Sektorski plasman'!B6,"")</f>
        <v>Hertelendi Matej</v>
      </c>
      <c r="C10" s="304" t="str">
        <f>IF(ISTEXT('[2]Sektorski plasman'!C6)=TRUE,'[2]Sektorski plasman'!C6,"")</f>
        <v>Som Kotoriba</v>
      </c>
      <c r="D10" s="305">
        <f>IF(ISNUMBER('[2]Sektorski plasman'!E6)=TRUE,'[2]Sektorski plasman'!E6,"")</f>
        <v>9</v>
      </c>
      <c r="E10" s="306" t="str">
        <f>IF(ISTEXT('[2]Sektorski plasman'!F6)=TRUE,'[2]Sektorski plasman'!F6,"")</f>
        <v>A</v>
      </c>
      <c r="F10" s="307">
        <f>IF(ISNUMBER('[2]Sektorski plasman'!D6)=TRUE,'[2]Sektorski plasman'!D6,"")</f>
        <v>1639</v>
      </c>
      <c r="G10" s="308">
        <f>IF(ISNUMBER('[2]Sektorski plasman'!G6)=TRUE,'[2]Sektorski plasman'!G6,"")</f>
        <v>1</v>
      </c>
      <c r="H10" s="309">
        <f>IF(ISNUMBER('[2]Sektorski plasman'!H6)=TRUE,'[2]Sektorski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IF(ISTEXT('[2]Sektorski plasman'!B7)=TRUE,'[2]Sektorski plasman'!B7,"")</f>
        <v>Vlah Abel</v>
      </c>
      <c r="C11" s="314" t="str">
        <f>IF(ISTEXT('[2]Sektorski plasman'!C7)=TRUE,'[2]Sektorski plasman'!C7,"")</f>
        <v>Glavatica Futtura Seansas Prelog</v>
      </c>
      <c r="D11" s="315">
        <f>IF(ISNUMBER('[2]Sektorski plasman'!E7)=TRUE,'[2]Sektorski plasman'!E7,"")</f>
        <v>10</v>
      </c>
      <c r="E11" s="316" t="str">
        <f>IF(ISTEXT('[2]Sektorski plasman'!F7)=TRUE,'[2]Sektorski plasman'!F7,"")</f>
        <v>A</v>
      </c>
      <c r="F11" s="317">
        <f>IF(ISNUMBER('[2]Sektorski plasman'!D7)=TRUE,'[2]Sektorski plasman'!D7,"")</f>
        <v>1594</v>
      </c>
      <c r="G11" s="318">
        <f>IF(ISNUMBER('[2]Sektorski plasman'!G7)=TRUE,'[2]Sektorski plasman'!G7,"")</f>
        <v>2</v>
      </c>
      <c r="H11" s="319">
        <f>IF(ISNUMBER('[2]Sektorski plasman'!H7)=TRUE,'[2]Sektorski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IF(ISTEXT('[2]Sektorski plasman'!B8)=TRUE,'[2]Sektorski plasman'!B8,"")</f>
        <v>Špiranac Jan</v>
      </c>
      <c r="C12" s="314" t="str">
        <f>IF(ISTEXT('[2]Sektorski plasman'!C8)=TRUE,'[2]Sektorski plasman'!C8,"")</f>
        <v>Som Kotoriba</v>
      </c>
      <c r="D12" s="315">
        <f>IF(ISNUMBER('[2]Sektorski plasman'!E8)=TRUE,'[2]Sektorski plasman'!E8,"")</f>
        <v>6</v>
      </c>
      <c r="E12" s="316" t="str">
        <f>IF(ISTEXT('[2]Sektorski plasman'!F8)=TRUE,'[2]Sektorski plasman'!F8,"")</f>
        <v>A</v>
      </c>
      <c r="F12" s="317">
        <f>IF(ISNUMBER('[2]Sektorski plasman'!D8)=TRUE,'[2]Sektorski plasman'!D8,"")</f>
        <v>1210</v>
      </c>
      <c r="G12" s="318">
        <f>IF(ISNUMBER('[2]Sektorski plasman'!G8)=TRUE,'[2]Sektorski plasman'!G8,"")</f>
        <v>3</v>
      </c>
      <c r="H12" s="319">
        <f>IF(ISNUMBER('[2]Sektorski plasman'!H8)=TRUE,'[2]Sektorski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IF(ISTEXT('[2]Sektorski plasman'!B9)=TRUE,'[2]Sektorski plasman'!B9,"")</f>
        <v>Košak Karlo</v>
      </c>
      <c r="C13" s="314" t="str">
        <f>IF(ISTEXT('[2]Sektorski plasman'!C9)=TRUE,'[2]Sektorski plasman'!C9,"")</f>
        <v>Klen Sveta Marija</v>
      </c>
      <c r="D13" s="315">
        <f>IF(ISNUMBER('[2]Sektorski plasman'!E9)=TRUE,'[2]Sektorski plasman'!E9,"")</f>
        <v>2</v>
      </c>
      <c r="E13" s="316" t="str">
        <f>IF(ISTEXT('[2]Sektorski plasman'!F9)=TRUE,'[2]Sektorski plasman'!F9,"")</f>
        <v>A</v>
      </c>
      <c r="F13" s="317">
        <f>IF(ISNUMBER('[2]Sektorski plasman'!D9)=TRUE,'[2]Sektorski plasman'!D9,"")</f>
        <v>1074</v>
      </c>
      <c r="G13" s="318">
        <f>IF(ISNUMBER('[2]Sektorski plasman'!G9)=TRUE,'[2]Sektorski plasman'!G9,"")</f>
        <v>4</v>
      </c>
      <c r="H13" s="319">
        <f>IF(ISNUMBER('[2]Sektorski plasman'!H9)=TRUE,'[2]Sektorski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IF(ISTEXT('[2]Sektorski plasman'!B10)=TRUE,'[2]Sektorski plasman'!B10,"")</f>
        <v>Rumek Marija</v>
      </c>
      <c r="C14" s="314" t="str">
        <f>IF(ISTEXT('[2]Sektorski plasman'!C10)=TRUE,'[2]Sektorski plasman'!C10,"")</f>
        <v>TSH Sensas Som.si Čakovec</v>
      </c>
      <c r="D14" s="315">
        <f>IF(ISNUMBER('[2]Sektorski plasman'!E10)=TRUE,'[2]Sektorski plasman'!E10,"")</f>
        <v>3</v>
      </c>
      <c r="E14" s="316" t="str">
        <f>IF(ISTEXT('[2]Sektorski plasman'!F10)=TRUE,'[2]Sektorski plasman'!F10,"")</f>
        <v>A</v>
      </c>
      <c r="F14" s="317">
        <f>IF(ISNUMBER('[2]Sektorski plasman'!D10)=TRUE,'[2]Sektorski plasman'!D10,"")</f>
        <v>978</v>
      </c>
      <c r="G14" s="318">
        <f>IF(ISNUMBER('[2]Sektorski plasman'!G10)=TRUE,'[2]Sektorski plasman'!G10,"")</f>
        <v>5</v>
      </c>
      <c r="H14" s="319">
        <f>IF(ISNUMBER('[2]Sektorski plasman'!H10)=TRUE,'[2]Sektorski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IF(ISTEXT('[2]Sektorski plasman'!B11)=TRUE,'[2]Sektorski plasman'!B11,"")</f>
        <v>Markan Ivan</v>
      </c>
      <c r="C15" s="314" t="str">
        <f>IF(ISTEXT('[2]Sektorski plasman'!C11)=TRUE,'[2]Sektorski plasman'!C11,"")</f>
        <v>Som Kotoriba</v>
      </c>
      <c r="D15" s="315">
        <f>IF(ISNUMBER('[2]Sektorski plasman'!E11)=TRUE,'[2]Sektorski plasman'!E11,"")</f>
        <v>8</v>
      </c>
      <c r="E15" s="316" t="str">
        <f>IF(ISTEXT('[2]Sektorski plasman'!F11)=TRUE,'[2]Sektorski plasman'!F11,"")</f>
        <v>A</v>
      </c>
      <c r="F15" s="317">
        <f>IF(ISNUMBER('[2]Sektorski plasman'!D11)=TRUE,'[2]Sektorski plasman'!D11,"")</f>
        <v>907</v>
      </c>
      <c r="G15" s="318">
        <f>IF(ISNUMBER('[2]Sektorski plasman'!G11)=TRUE,'[2]Sektorski plasman'!G11,"")</f>
        <v>6</v>
      </c>
      <c r="H15" s="319">
        <f>IF(ISNUMBER('[2]Sektorski plasman'!H11)=TRUE,'[2]Sektorski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IF(ISTEXT('[2]Sektorski plasman'!B12)=TRUE,'[2]Sektorski plasman'!B12,"")</f>
        <v xml:space="preserve">Horvat Julija </v>
      </c>
      <c r="C16" s="314" t="str">
        <f>IF(ISTEXT('[2]Sektorski plasman'!C12)=TRUE,'[2]Sektorski plasman'!C12,"")</f>
        <v>TSH Sensas Som.si Čakovec</v>
      </c>
      <c r="D16" s="315">
        <f>IF(ISNUMBER('[2]Sektorski plasman'!E12)=TRUE,'[2]Sektorski plasman'!E12,"")</f>
        <v>5</v>
      </c>
      <c r="E16" s="316" t="str">
        <f>IF(ISTEXT('[2]Sektorski plasman'!F12)=TRUE,'[2]Sektorski plasman'!F12,"")</f>
        <v>A</v>
      </c>
      <c r="F16" s="317">
        <f>IF(ISNUMBER('[2]Sektorski plasman'!D12)=TRUE,'[2]Sektorski plasman'!D12,"")</f>
        <v>823</v>
      </c>
      <c r="G16" s="318">
        <f>IF(ISNUMBER('[2]Sektorski plasman'!G12)=TRUE,'[2]Sektorski plasman'!G12,"")</f>
        <v>7</v>
      </c>
      <c r="H16" s="319">
        <f>IF(ISNUMBER('[2]Sektorski plasman'!H12)=TRUE,'[2]Sektorski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IF(ISTEXT('[2]Sektorski plasman'!B13)=TRUE,'[2]Sektorski plasman'!B13,"")</f>
        <v>Mičić Vigo</v>
      </c>
      <c r="C17" s="314" t="str">
        <f>IF(ISTEXT('[2]Sektorski plasman'!C13)=TRUE,'[2]Sektorski plasman'!C13,"")</f>
        <v>Klen Sveta Marija</v>
      </c>
      <c r="D17" s="315">
        <f>IF(ISNUMBER('[2]Sektorski plasman'!E13)=TRUE,'[2]Sektorski plasman'!E13,"")</f>
        <v>7</v>
      </c>
      <c r="E17" s="316" t="str">
        <f>IF(ISTEXT('[2]Sektorski plasman'!F13)=TRUE,'[2]Sektorski plasman'!F13,"")</f>
        <v>A</v>
      </c>
      <c r="F17" s="317">
        <f>IF(ISNUMBER('[2]Sektorski plasman'!D13)=TRUE,'[2]Sektorski plasman'!D13,"")</f>
        <v>736</v>
      </c>
      <c r="G17" s="318">
        <f>IF(ISNUMBER('[2]Sektorski plasman'!G13)=TRUE,'[2]Sektorski plasman'!G13,"")</f>
        <v>8</v>
      </c>
      <c r="H17" s="319">
        <f>IF(ISNUMBER('[2]Sektorski plasman'!H13)=TRUE,'[2]Sektorski plasman'!H13,"")</f>
        <v>15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IF(ISTEXT('[2]Sektorski plasman'!B14)=TRUE,'[2]Sektorski plasman'!B14,"")</f>
        <v>Židov Erik</v>
      </c>
      <c r="C18" s="314" t="str">
        <f>IF(ISTEXT('[2]Sektorski plasman'!C14)=TRUE,'[2]Sektorski plasman'!C14,"")</f>
        <v>Glavatica Futtura Seansas Prelog</v>
      </c>
      <c r="D18" s="315">
        <f>IF(ISNUMBER('[2]Sektorski plasman'!E14)=TRUE,'[2]Sektorski plasman'!E14,"")</f>
        <v>1</v>
      </c>
      <c r="E18" s="316" t="str">
        <f>IF(ISTEXT('[2]Sektorski plasman'!F14)=TRUE,'[2]Sektorski plasman'!F14,"")</f>
        <v>A</v>
      </c>
      <c r="F18" s="317">
        <f>IF(ISNUMBER('[2]Sektorski plasman'!D14)=TRUE,'[2]Sektorski plasman'!D14,"")</f>
        <v>688</v>
      </c>
      <c r="G18" s="318">
        <f>IF(ISNUMBER('[2]Sektorski plasman'!G14)=TRUE,'[2]Sektorski plasman'!G14,"")</f>
        <v>9</v>
      </c>
      <c r="H18" s="319">
        <f>IF(ISNUMBER('[2]Sektorski plasman'!H14)=TRUE,'[2]Sektorski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IF(ISTEXT('[2]Sektorski plasman'!B15)=TRUE,'[2]Sektorski plasman'!B15,"")</f>
        <v>Ružić Vito</v>
      </c>
      <c r="C19" s="314" t="str">
        <f>IF(ISTEXT('[2]Sektorski plasman'!C15)=TRUE,'[2]Sektorski plasman'!C15,"")</f>
        <v>Klen Sveta Marija</v>
      </c>
      <c r="D19" s="315">
        <f>IF(ISNUMBER('[2]Sektorski plasman'!E15)=TRUE,'[2]Sektorski plasman'!E15,"")</f>
        <v>4</v>
      </c>
      <c r="E19" s="316" t="str">
        <f>IF(ISTEXT('[2]Sektorski plasman'!F15)=TRUE,'[2]Sektorski plasman'!F15,"")</f>
        <v>A</v>
      </c>
      <c r="F19" s="317">
        <f>IF(ISNUMBER('[2]Sektorski plasman'!D15)=TRUE,'[2]Sektorski plasman'!D15,"")</f>
        <v>566</v>
      </c>
      <c r="G19" s="318">
        <f>IF(ISNUMBER('[2]Sektorski plasman'!G15)=TRUE,'[2]Sektorski plasman'!G15,"")</f>
        <v>10</v>
      </c>
      <c r="H19" s="319">
        <f>IF(ISNUMBER('[2]Sektorski plasman'!H15)=TRUE,'[2]Sektorski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IF(ISTEXT('[2]Sektorski plasman'!B16)=TRUE,'[2]Sektorski plasman'!B16,"")</f>
        <v>Petrić Viktor</v>
      </c>
      <c r="C20" s="314" t="str">
        <f>IF(ISTEXT('[2]Sektorski plasman'!C16)=TRUE,'[2]Sektorski plasman'!C16,"")</f>
        <v>Glavatica Futtura Seansas Prelog</v>
      </c>
      <c r="D20" s="315">
        <f>IF(ISNUMBER('[2]Sektorski plasman'!E16)=TRUE,'[2]Sektorski plasman'!E16,"")</f>
        <v>11</v>
      </c>
      <c r="E20" s="316" t="str">
        <f>IF(ISTEXT('[2]Sektorski plasman'!F16)=TRUE,'[2]Sektorski plasman'!F16,"")</f>
        <v>A</v>
      </c>
      <c r="F20" s="317">
        <f>IF(ISNUMBER('[2]Sektorski plasman'!D16)=TRUE,'[2]Sektorski plasman'!D16,"")</f>
        <v>490</v>
      </c>
      <c r="G20" s="318">
        <f>IF(ISNUMBER('[2]Sektorski plasman'!G16)=TRUE,'[2]Sektorski plasman'!G16,"")</f>
        <v>11</v>
      </c>
      <c r="H20" s="319">
        <f>IF(ISNUMBER('[2]Sektorski plasman'!H16)=TRUE,'[2]Sektorski plasman'!H16,"")</f>
        <v>21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IF(ISTEXT('[2]Sektorski plasman'!B17)=TRUE,'[2]Sektorski plasman'!B17,"")</f>
        <v>Fundak Fran</v>
      </c>
      <c r="C21" s="314" t="str">
        <f>IF(ISTEXT('[2]Sektorski plasman'!C17)=TRUE,'[2]Sektorski plasman'!C17,"")</f>
        <v>Klen Sveta Marija</v>
      </c>
      <c r="D21" s="315">
        <f>IF(ISNUMBER('[2]Sektorski plasman'!E17)=TRUE,'[2]Sektorski plasman'!E17,"")</f>
        <v>19</v>
      </c>
      <c r="E21" s="316" t="str">
        <f>IF(ISTEXT('[2]Sektorski plasman'!F17)=TRUE,'[2]Sektorski plasman'!F17,"")</f>
        <v>B</v>
      </c>
      <c r="F21" s="317">
        <f>IF(ISNUMBER('[2]Sektorski plasman'!D17)=TRUE,'[2]Sektorski plasman'!D17,"")</f>
        <v>1567</v>
      </c>
      <c r="G21" s="318">
        <f>IF(ISNUMBER('[2]Sektorski plasman'!G17)=TRUE,'[2]Sektorski plasman'!G17,"")</f>
        <v>1</v>
      </c>
      <c r="H21" s="319">
        <f>IF(ISNUMBER('[2]Sektorski plasman'!H17)=TRUE,'[2]Sektorski plasman'!H17,"")</f>
        <v>2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IF(ISTEXT('[2]Sektorski plasman'!B18)=TRUE,'[2]Sektorski plasman'!B18,"")</f>
        <v>Lipić Vito</v>
      </c>
      <c r="C22" s="314" t="str">
        <f>IF(ISTEXT('[2]Sektorski plasman'!C18)=TRUE,'[2]Sektorski plasman'!C18,"")</f>
        <v>Som Kotoriba</v>
      </c>
      <c r="D22" s="315">
        <f>IF(ISNUMBER('[2]Sektorski plasman'!E18)=TRUE,'[2]Sektorski plasman'!E18,"")</f>
        <v>21</v>
      </c>
      <c r="E22" s="316" t="str">
        <f>IF(ISTEXT('[2]Sektorski plasman'!F18)=TRUE,'[2]Sektorski plasman'!F18,"")</f>
        <v>B</v>
      </c>
      <c r="F22" s="317">
        <f>IF(ISNUMBER('[2]Sektorski plasman'!D18)=TRUE,'[2]Sektorski plasman'!D18,"")</f>
        <v>1444</v>
      </c>
      <c r="G22" s="318">
        <f>IF(ISNUMBER('[2]Sektorski plasman'!G18)=TRUE,'[2]Sektorski plasman'!G18,"")</f>
        <v>2</v>
      </c>
      <c r="H22" s="319">
        <f>IF(ISNUMBER('[2]Sektorski plasman'!H18)=TRUE,'[2]Sektorski plasman'!H18,"")</f>
        <v>4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IF(ISTEXT('[2]Sektorski plasman'!B19)=TRUE,'[2]Sektorski plasman'!B19,"")</f>
        <v>Horvat Hana</v>
      </c>
      <c r="C23" s="314" t="str">
        <f>IF(ISTEXT('[2]Sektorski plasman'!C19)=TRUE,'[2]Sektorski plasman'!C19,"")</f>
        <v>TSH Sensas Som.si Čakovec</v>
      </c>
      <c r="D23" s="315">
        <f>IF(ISNUMBER('[2]Sektorski plasman'!E19)=TRUE,'[2]Sektorski plasman'!E19,"")</f>
        <v>14</v>
      </c>
      <c r="E23" s="316" t="str">
        <f>IF(ISTEXT('[2]Sektorski plasman'!F19)=TRUE,'[2]Sektorski plasman'!F19,"")</f>
        <v>B</v>
      </c>
      <c r="F23" s="317">
        <f>IF(ISNUMBER('[2]Sektorski plasman'!D19)=TRUE,'[2]Sektorski plasman'!D19,"")</f>
        <v>1309</v>
      </c>
      <c r="G23" s="318">
        <f>IF(ISNUMBER('[2]Sektorski plasman'!G19)=TRUE,'[2]Sektorski plasman'!G19,"")</f>
        <v>3</v>
      </c>
      <c r="H23" s="319">
        <f>IF(ISNUMBER('[2]Sektorski plasman'!H19)=TRUE,'[2]Sektorski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IF(ISTEXT('[2]Sektorski plasman'!B20)=TRUE,'[2]Sektorski plasman'!B20,"")</f>
        <v>Gašpir Josip</v>
      </c>
      <c r="C24" s="314" t="str">
        <f>IF(ISTEXT('[2]Sektorski plasman'!C20)=TRUE,'[2]Sektorski plasman'!C20,"")</f>
        <v>TSH Sensas Som.si Čakovec</v>
      </c>
      <c r="D24" s="315">
        <f>IF(ISNUMBER('[2]Sektorski plasman'!E20)=TRUE,'[2]Sektorski plasman'!E20,"")</f>
        <v>20</v>
      </c>
      <c r="E24" s="316" t="str">
        <f>IF(ISTEXT('[2]Sektorski plasman'!F20)=TRUE,'[2]Sektorski plasman'!F20,"")</f>
        <v>B</v>
      </c>
      <c r="F24" s="317">
        <f>IF(ISNUMBER('[2]Sektorski plasman'!D20)=TRUE,'[2]Sektorski plasman'!D20,"")</f>
        <v>1293</v>
      </c>
      <c r="G24" s="318">
        <f>IF(ISNUMBER('[2]Sektorski plasman'!G20)=TRUE,'[2]Sektorski plasman'!G20,"")</f>
        <v>4</v>
      </c>
      <c r="H24" s="319">
        <f>IF(ISNUMBER('[2]Sektorski plasman'!H20)=TRUE,'[2]Sektorski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IF(ISTEXT('[2]Sektorski plasman'!B21)=TRUE,'[2]Sektorski plasman'!B21,"")</f>
        <v>Naranđa Roko</v>
      </c>
      <c r="C25" s="314" t="str">
        <f>IF(ISTEXT('[2]Sektorski plasman'!C21)=TRUE,'[2]Sektorski plasman'!C21,"")</f>
        <v>Glavatica Futtura Seansas</v>
      </c>
      <c r="D25" s="315">
        <f>IF(ISNUMBER('[2]Sektorski plasman'!E21)=TRUE,'[2]Sektorski plasman'!E21,"")</f>
        <v>16</v>
      </c>
      <c r="E25" s="316" t="str">
        <f>IF(ISTEXT('[2]Sektorski plasman'!F21)=TRUE,'[2]Sektorski plasman'!F21,"")</f>
        <v>B</v>
      </c>
      <c r="F25" s="317">
        <f>IF(ISNUMBER('[2]Sektorski plasman'!D21)=TRUE,'[2]Sektorski plasman'!D21,"")</f>
        <v>1129</v>
      </c>
      <c r="G25" s="318">
        <f>IF(ISNUMBER('[2]Sektorski plasman'!G21)=TRUE,'[2]Sektorski plasman'!G21,"")</f>
        <v>5</v>
      </c>
      <c r="H25" s="319">
        <f>IF(ISNUMBER('[2]Sektorski plasman'!H21)=TRUE,'[2]Sektorski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IF(ISTEXT('[2]Sektorski plasman'!B22)=TRUE,'[2]Sektorski plasman'!B22,"")</f>
        <v>Naranđa Andrija</v>
      </c>
      <c r="C26" s="314" t="str">
        <f>IF(ISTEXT('[2]Sektorski plasman'!C22)=TRUE,'[2]Sektorski plasman'!C22,"")</f>
        <v>Glavatica Futtura Seansas</v>
      </c>
      <c r="D26" s="315">
        <f>IF(ISNUMBER('[2]Sektorski plasman'!E22)=TRUE,'[2]Sektorski plasman'!E22,"")</f>
        <v>12</v>
      </c>
      <c r="E26" s="316" t="str">
        <f>IF(ISTEXT('[2]Sektorski plasman'!F22)=TRUE,'[2]Sektorski plasman'!F22,"")</f>
        <v>B</v>
      </c>
      <c r="F26" s="317">
        <f>IF(ISNUMBER('[2]Sektorski plasman'!D22)=TRUE,'[2]Sektorski plasman'!D22,"")</f>
        <v>977</v>
      </c>
      <c r="G26" s="318">
        <f>IF(ISNUMBER('[2]Sektorski plasman'!G22)=TRUE,'[2]Sektorski plasman'!G22,"")</f>
        <v>6</v>
      </c>
      <c r="H26" s="319">
        <f>IF(ISNUMBER('[2]Sektorski plasman'!H22)=TRUE,'[2]Sektorski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IF(ISTEXT('[2]Sektorski plasman'!B23)=TRUE,'[2]Sektorski plasman'!B23,"")</f>
        <v>Mikolaj Filip</v>
      </c>
      <c r="C27" s="314" t="str">
        <f>IF(ISTEXT('[2]Sektorski plasman'!C23)=TRUE,'[2]Sektorski plasman'!C23,"")</f>
        <v>TSH Sensas Som.si Čakovec</v>
      </c>
      <c r="D27" s="315">
        <f>IF(ISNUMBER('[2]Sektorski plasman'!E23)=TRUE,'[2]Sektorski plasman'!E23,"")</f>
        <v>18</v>
      </c>
      <c r="E27" s="316" t="str">
        <f>IF(ISTEXT('[2]Sektorski plasman'!F23)=TRUE,'[2]Sektorski plasman'!F23,"")</f>
        <v>B</v>
      </c>
      <c r="F27" s="317">
        <f>IF(ISNUMBER('[2]Sektorski plasman'!D23)=TRUE,'[2]Sektorski plasman'!D23,"")</f>
        <v>829</v>
      </c>
      <c r="G27" s="318">
        <f>IF(ISNUMBER('[2]Sektorski plasman'!G23)=TRUE,'[2]Sektorski plasman'!G23,"")</f>
        <v>7</v>
      </c>
      <c r="H27" s="319">
        <f>IF(ISNUMBER('[2]Sektorski plasman'!H23)=TRUE,'[2]Sektorski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IF(ISTEXT('[2]Sektorski plasman'!B24)=TRUE,'[2]Sektorski plasman'!B24,"")</f>
        <v>Sanjković Silvio</v>
      </c>
      <c r="C28" s="314" t="str">
        <f>IF(ISTEXT('[2]Sektorski plasman'!C24)=TRUE,'[2]Sektorski plasman'!C24,"")</f>
        <v>TSH Sensas Som.si Čakovec</v>
      </c>
      <c r="D28" s="315">
        <f>IF(ISNUMBER('[2]Sektorski plasman'!E24)=TRUE,'[2]Sektorski plasman'!E24,"")</f>
        <v>17</v>
      </c>
      <c r="E28" s="316" t="str">
        <f>IF(ISTEXT('[2]Sektorski plasman'!F24)=TRUE,'[2]Sektorski plasman'!F24,"")</f>
        <v>B</v>
      </c>
      <c r="F28" s="317">
        <f>IF(ISNUMBER('[2]Sektorski plasman'!D24)=TRUE,'[2]Sektorski plasman'!D24,"")</f>
        <v>373</v>
      </c>
      <c r="G28" s="318">
        <f>IF(ISNUMBER('[2]Sektorski plasman'!G24)=TRUE,'[2]Sektorski plasman'!G24,"")</f>
        <v>8</v>
      </c>
      <c r="H28" s="319">
        <f>IF(ISNUMBER('[2]Sektorski plasman'!H24)=TRUE,'[2]Sektorski plasman'!H24,"")</f>
        <v>16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IF(ISTEXT('[2]Sektorski plasman'!B25)=TRUE,'[2]Sektorski plasman'!B25,"")</f>
        <v>Židov Lovro</v>
      </c>
      <c r="C29" s="314" t="str">
        <f>IF(ISTEXT('[2]Sektorski plasman'!C25)=TRUE,'[2]Sektorski plasman'!C25,"")</f>
        <v>Glavatica Futtura Seansas Prelog</v>
      </c>
      <c r="D29" s="315">
        <f>IF(ISNUMBER('[2]Sektorski plasman'!E25)=TRUE,'[2]Sektorski plasman'!E25,"")</f>
        <v>15</v>
      </c>
      <c r="E29" s="316" t="str">
        <f>IF(ISTEXT('[2]Sektorski plasman'!F25)=TRUE,'[2]Sektorski plasman'!F25,"")</f>
        <v>B</v>
      </c>
      <c r="F29" s="317">
        <f>IF(ISNUMBER('[2]Sektorski plasman'!D25)=TRUE,'[2]Sektorski plasman'!D25,"")</f>
        <v>254</v>
      </c>
      <c r="G29" s="318">
        <f>IF(ISNUMBER('[2]Sektorski plasman'!G25)=TRUE,'[2]Sektorski plasman'!G25,"")</f>
        <v>9</v>
      </c>
      <c r="H29" s="319">
        <f>IF(ISNUMBER('[2]Sektorski plasman'!H25)=TRUE,'[2]Sektorski plasman'!H25,"")</f>
        <v>18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IF(ISTEXT('[2]Sektorski plasman'!B26)=TRUE,'[2]Sektorski plasman'!B26,"")</f>
        <v xml:space="preserve">Srnec Vilim </v>
      </c>
      <c r="C30" s="314" t="str">
        <f>IF(ISTEXT('[2]Sektorski plasman'!C26)=TRUE,'[2]Sektorski plasman'!C26,"")</f>
        <v>ČAKOVEC Intreland</v>
      </c>
      <c r="D30" s="315">
        <f>IF(ISNUMBER('[2]Sektorski plasman'!E26)=TRUE,'[2]Sektorski plasman'!E26,"")</f>
        <v>13</v>
      </c>
      <c r="E30" s="316" t="str">
        <f>IF(ISTEXT('[2]Sektorski plasman'!F26)=TRUE,'[2]Sektorski plasman'!F26,"")</f>
        <v>B</v>
      </c>
      <c r="F30" s="317">
        <f>IF(ISNUMBER('[2]Sektorski plasman'!D26)=TRUE,'[2]Sektorski plasman'!D26,"")</f>
        <v>103</v>
      </c>
      <c r="G30" s="318">
        <f>IF(ISNUMBER('[2]Sektorski plasman'!G26)=TRUE,'[2]Sektorski plasman'!G26,"")</f>
        <v>10</v>
      </c>
      <c r="H30" s="319">
        <f>IF(ISNUMBER('[2]Sektorski plasman'!H26)=TRUE,'[2]Sektorski plasman'!H26,"")</f>
        <v>20</v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IF(ISTEXT('[2]Sektorski plasman'!B27)=TRUE,'[2]Sektorski plasman'!B27,"")</f>
        <v/>
      </c>
      <c r="C31" s="314" t="str">
        <f>IF(ISTEXT('[2]Sektorski plasman'!C27)=TRUE,'[2]Sektorski plasman'!C27,"")</f>
        <v/>
      </c>
      <c r="D31" s="315" t="str">
        <f>IF(ISNUMBER('[2]Sektorski plasman'!E27)=TRUE,'[2]Sektorski plasman'!E27,"")</f>
        <v/>
      </c>
      <c r="E31" s="316" t="str">
        <f>IF(ISTEXT('[2]Sektorski plasman'!F27)=TRUE,'[2]Sektorski plasman'!F27,"")</f>
        <v/>
      </c>
      <c r="F31" s="317" t="str">
        <f>IF(ISNUMBER('[2]Sektorski plasman'!D27)=TRUE,'[2]Sektorski plasman'!D27,"")</f>
        <v/>
      </c>
      <c r="G31" s="318" t="str">
        <f>IF(ISNUMBER('[2]Sektorski plasman'!G27)=TRUE,'[2]Sektorski plasman'!G27,"")</f>
        <v/>
      </c>
      <c r="H31" s="319" t="str">
        <f>IF(ISNUMBER('[2]Sektorski plasman'!H27)=TRUE,'[2]Sektorski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IF(ISTEXT('[2]Sektorski plasman'!B28)=TRUE,'[2]Sektorski plasman'!B28,"")</f>
        <v/>
      </c>
      <c r="C32" s="314" t="str">
        <f>IF(ISTEXT('[2]Sektorski plasman'!C28)=TRUE,'[2]Sektorski plasman'!C28,"")</f>
        <v/>
      </c>
      <c r="D32" s="315" t="str">
        <f>IF(ISNUMBER('[2]Sektorski plasman'!E28)=TRUE,'[2]Sektorski plasman'!E28,"")</f>
        <v/>
      </c>
      <c r="E32" s="316" t="str">
        <f>IF(ISTEXT('[2]Sektorski plasman'!F28)=TRUE,'[2]Sektorski plasman'!F28,"")</f>
        <v/>
      </c>
      <c r="F32" s="317" t="str">
        <f>IF(ISNUMBER('[2]Sektorski plasman'!D28)=TRUE,'[2]Sektorski plasman'!D28,"")</f>
        <v/>
      </c>
      <c r="G32" s="318" t="str">
        <f>IF(ISNUMBER('[2]Sektorski plasman'!G28)=TRUE,'[2]Sektorski plasman'!G28,"")</f>
        <v/>
      </c>
      <c r="H32" s="319" t="str">
        <f>IF(ISNUMBER('[2]Sektorski plasman'!H28)=TRUE,'[2]Sektorski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IF(ISTEXT('[2]Sektorski plasman'!B29)=TRUE,'[2]Sektorski plasman'!B29,"")</f>
        <v/>
      </c>
      <c r="C33" s="314" t="str">
        <f>IF(ISTEXT('[2]Sektorski plasman'!C29)=TRUE,'[2]Sektorski plasman'!C29,"")</f>
        <v/>
      </c>
      <c r="D33" s="315" t="str">
        <f>IF(ISNUMBER('[2]Sektorski plasman'!E29)=TRUE,'[2]Sektorski plasman'!E29,"")</f>
        <v/>
      </c>
      <c r="E33" s="316" t="str">
        <f>IF(ISTEXT('[2]Sektorski plasman'!F29)=TRUE,'[2]Sektorski plasman'!F29,"")</f>
        <v/>
      </c>
      <c r="F33" s="317" t="str">
        <f>IF(ISNUMBER('[2]Sektorski plasman'!D29)=TRUE,'[2]Sektorski plasman'!D29,"")</f>
        <v/>
      </c>
      <c r="G33" s="318" t="str">
        <f>IF(ISNUMBER('[2]Sektorski plasman'!G29)=TRUE,'[2]Sektorski plasman'!G29,"")</f>
        <v/>
      </c>
      <c r="H33" s="319" t="str">
        <f>IF(ISNUMBER('[2]Sektorski plasman'!H29)=TRUE,'[2]Sektorski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IF(ISTEXT('[2]Sektorski plasman'!B30)=TRUE,'[2]Sektorski plasman'!B30,"")</f>
        <v/>
      </c>
      <c r="C34" s="314" t="str">
        <f>IF(ISTEXT('[2]Sektorski plasman'!C30)=TRUE,'[2]Sektorski plasman'!C30,"")</f>
        <v/>
      </c>
      <c r="D34" s="315" t="str">
        <f>IF(ISNUMBER('[2]Sektorski plasman'!E30)=TRUE,'[2]Sektorski plasman'!E30,"")</f>
        <v/>
      </c>
      <c r="E34" s="316" t="str">
        <f>IF(ISTEXT('[2]Sektorski plasman'!F30)=TRUE,'[2]Sektorski plasman'!F30,"")</f>
        <v/>
      </c>
      <c r="F34" s="317" t="str">
        <f>IF(ISNUMBER('[2]Sektorski plasman'!D30)=TRUE,'[2]Sektorski plasman'!D30,"")</f>
        <v/>
      </c>
      <c r="G34" s="318" t="str">
        <f>IF(ISNUMBER('[2]Sektorski plasman'!G30)=TRUE,'[2]Sektorski plasman'!G30,"")</f>
        <v/>
      </c>
      <c r="H34" s="319" t="str">
        <f>IF(ISNUMBER('[2]Sektorski plasman'!H30)=TRUE,'[2]Sektorski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IF(ISTEXT('[2]Sektorski plasman'!B31)=TRUE,'[2]Sektorski plasman'!B31,"")</f>
        <v/>
      </c>
      <c r="C35" s="314" t="str">
        <f>IF(ISTEXT('[2]Sektorski plasman'!C31)=TRUE,'[2]Sektorski plasman'!C31,"")</f>
        <v/>
      </c>
      <c r="D35" s="315" t="str">
        <f>IF(ISNUMBER('[2]Sektorski plasman'!E31)=TRUE,'[2]Sektorski plasman'!E31,"")</f>
        <v/>
      </c>
      <c r="E35" s="316" t="str">
        <f>IF(ISTEXT('[2]Sektorski plasman'!F31)=TRUE,'[2]Sektorski plasman'!F31,"")</f>
        <v/>
      </c>
      <c r="F35" s="317" t="str">
        <f>IF(ISNUMBER('[2]Sektorski plasman'!D31)=TRUE,'[2]Sektorski plasman'!D31,"")</f>
        <v/>
      </c>
      <c r="G35" s="318" t="str">
        <f>IF(ISNUMBER('[2]Sektorski plasman'!G31)=TRUE,'[2]Sektorski plasman'!G31,"")</f>
        <v/>
      </c>
      <c r="H35" s="319" t="str">
        <f>IF(ISNUMBER('[2]Sektorski plasman'!H31)=TRUE,'[2]Sektorski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IF(ISTEXT('[2]Sektorski plasman'!B32)=TRUE,'[2]Sektorski plasman'!B32,"")</f>
        <v/>
      </c>
      <c r="C36" s="314" t="str">
        <f>IF(ISTEXT('[2]Sektorski plasman'!C32)=TRUE,'[2]Sektorski plasman'!C32,"")</f>
        <v/>
      </c>
      <c r="D36" s="315" t="str">
        <f>IF(ISNUMBER('[2]Sektorski plasman'!E32)=TRUE,'[2]Sektorski plasman'!E32,"")</f>
        <v/>
      </c>
      <c r="E36" s="316" t="str">
        <f>IF(ISTEXT('[2]Sektorski plasman'!F32)=TRUE,'[2]Sektorski plasman'!F32,"")</f>
        <v/>
      </c>
      <c r="F36" s="317" t="str">
        <f>IF(ISNUMBER('[2]Sektorski plasman'!D32)=TRUE,'[2]Sektorski plasman'!D32,"")</f>
        <v/>
      </c>
      <c r="G36" s="318" t="str">
        <f>IF(ISNUMBER('[2]Sektorski plasman'!G32)=TRUE,'[2]Sektorski plasman'!G32,"")</f>
        <v/>
      </c>
      <c r="H36" s="319" t="str">
        <f>IF(ISNUMBER('[2]Sektorski plasman'!H32)=TRUE,'[2]Sektorski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IF(ISTEXT('[2]Sektorski plasman'!B33)=TRUE,'[2]Sektorski plasman'!B33,"")</f>
        <v/>
      </c>
      <c r="C37" s="314" t="str">
        <f>IF(ISTEXT('[2]Sektorski plasman'!C33)=TRUE,'[2]Sektorski plasman'!C33,"")</f>
        <v/>
      </c>
      <c r="D37" s="315" t="str">
        <f>IF(ISNUMBER('[2]Sektorski plasman'!E33)=TRUE,'[2]Sektorski plasman'!E33,"")</f>
        <v/>
      </c>
      <c r="E37" s="316" t="str">
        <f>IF(ISTEXT('[2]Sektorski plasman'!F33)=TRUE,'[2]Sektorski plasman'!F33,"")</f>
        <v/>
      </c>
      <c r="F37" s="317" t="str">
        <f>IF(ISNUMBER('[2]Sektorski plasman'!D33)=TRUE,'[2]Sektorski plasman'!D33,"")</f>
        <v/>
      </c>
      <c r="G37" s="318" t="str">
        <f>IF(ISNUMBER('[2]Sektorski plasman'!G33)=TRUE,'[2]Sektorski plasman'!G33,"")</f>
        <v/>
      </c>
      <c r="H37" s="319" t="str">
        <f>IF(ISNUMBER('[2]Sektorski plasman'!H33)=TRUE,'[2]Sektorski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IF(ISTEXT('[2]Sektorski plasman'!B34)=TRUE,'[2]Sektorski plasman'!B34,"")</f>
        <v/>
      </c>
      <c r="C38" s="314" t="str">
        <f>IF(ISTEXT('[2]Sektorski plasman'!C34)=TRUE,'[2]Sektorski plasman'!C34,"")</f>
        <v/>
      </c>
      <c r="D38" s="315" t="str">
        <f>IF(ISNUMBER('[2]Sektorski plasman'!E34)=TRUE,'[2]Sektorski plasman'!E34,"")</f>
        <v/>
      </c>
      <c r="E38" s="316" t="str">
        <f>IF(ISTEXT('[2]Sektorski plasman'!F34)=TRUE,'[2]Sektorski plasman'!F34,"")</f>
        <v/>
      </c>
      <c r="F38" s="317" t="str">
        <f>IF(ISNUMBER('[2]Sektorski plasman'!D34)=TRUE,'[2]Sektorski plasman'!D34,"")</f>
        <v/>
      </c>
      <c r="G38" s="318" t="str">
        <f>IF(ISNUMBER('[2]Sektorski plasman'!G34)=TRUE,'[2]Sektorski plasman'!G34,"")</f>
        <v/>
      </c>
      <c r="H38" s="319" t="str">
        <f>IF(ISNUMBER('[2]Sektorski plasman'!H34)=TRUE,'[2]Sektorski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IF(ISTEXT('[2]Sektorski plasman'!B35)=TRUE,'[2]Sektorski plasman'!B35,"")</f>
        <v/>
      </c>
      <c r="C39" s="314" t="str">
        <f>IF(ISTEXT('[2]Sektorski plasman'!C35)=TRUE,'[2]Sektorski plasman'!C35,"")</f>
        <v/>
      </c>
      <c r="D39" s="315" t="str">
        <f>IF(ISNUMBER('[2]Sektorski plasman'!E35)=TRUE,'[2]Sektorski plasman'!E35,"")</f>
        <v/>
      </c>
      <c r="E39" s="316" t="str">
        <f>IF(ISTEXT('[2]Sektorski plasman'!F35)=TRUE,'[2]Sektorski plasman'!F35,"")</f>
        <v/>
      </c>
      <c r="F39" s="317" t="str">
        <f>IF(ISNUMBER('[2]Sektorski plasman'!D35)=TRUE,'[2]Sektorski plasman'!D35,"")</f>
        <v/>
      </c>
      <c r="G39" s="318" t="str">
        <f>IF(ISNUMBER('[2]Sektorski plasman'!G35)=TRUE,'[2]Sektorski plasman'!G35,"")</f>
        <v/>
      </c>
      <c r="H39" s="319" t="str">
        <f>IF(ISNUMBER('[2]Sektorski plasman'!H35)=TRUE,'[2]Sektorski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IF(ISTEXT('[2]Sektorski plasman'!B36)=TRUE,'[2]Sektorski plasman'!B36,"")</f>
        <v/>
      </c>
      <c r="C40" s="314" t="str">
        <f>IF(ISTEXT('[2]Sektorski plasman'!C36)=TRUE,'[2]Sektorski plasman'!C36,"")</f>
        <v/>
      </c>
      <c r="D40" s="315" t="str">
        <f>IF(ISNUMBER('[2]Sektorski plasman'!E36)=TRUE,'[2]Sektorski plasman'!E36,"")</f>
        <v/>
      </c>
      <c r="E40" s="316" t="str">
        <f>IF(ISTEXT('[2]Sektorski plasman'!F36)=TRUE,'[2]Sektorski plasman'!F36,"")</f>
        <v/>
      </c>
      <c r="F40" s="317" t="str">
        <f>IF(ISNUMBER('[2]Sektorski plasman'!D36)=TRUE,'[2]Sektorski plasman'!D36,"")</f>
        <v/>
      </c>
      <c r="G40" s="318" t="str">
        <f>IF(ISNUMBER('[2]Sektorski plasman'!G36)=TRUE,'[2]Sektorski plasman'!G36,"")</f>
        <v/>
      </c>
      <c r="H40" s="319" t="str">
        <f>IF(ISNUMBER('[2]Sektorski plasman'!H36)=TRUE,'[2]Sektorski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IF(ISTEXT('[2]Sektorski plasman'!B37)=TRUE,'[2]Sektorski plasman'!B37,"")</f>
        <v/>
      </c>
      <c r="C41" s="314" t="str">
        <f>IF(ISTEXT('[2]Sektorski plasman'!C37)=TRUE,'[2]Sektorski plasman'!C37,"")</f>
        <v/>
      </c>
      <c r="D41" s="315" t="str">
        <f>IF(ISNUMBER('[2]Sektorski plasman'!E37)=TRUE,'[2]Sektorski plasman'!E37,"")</f>
        <v/>
      </c>
      <c r="E41" s="316" t="str">
        <f>IF(ISTEXT('[2]Sektorski plasman'!F37)=TRUE,'[2]Sektorski plasman'!F37,"")</f>
        <v/>
      </c>
      <c r="F41" s="317" t="str">
        <f>IF(ISNUMBER('[2]Sektorski plasman'!D37)=TRUE,'[2]Sektorski plasman'!D37,"")</f>
        <v/>
      </c>
      <c r="G41" s="318" t="str">
        <f>IF(ISNUMBER('[2]Sektorski plasman'!G37)=TRUE,'[2]Sektorski plasman'!G37,"")</f>
        <v/>
      </c>
      <c r="H41" s="319" t="str">
        <f>IF(ISNUMBER('[2]Sektorski plasman'!H37)=TRUE,'[2]Sektorski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IF(ISTEXT('[2]Sektorski plasman'!B38)=TRUE,'[2]Sektorski plasman'!B38,"")</f>
        <v/>
      </c>
      <c r="C42" s="314" t="str">
        <f>IF(ISTEXT('[2]Sektorski plasman'!C38)=TRUE,'[2]Sektorski plasman'!C38,"")</f>
        <v/>
      </c>
      <c r="D42" s="315" t="str">
        <f>IF(ISNUMBER('[2]Sektorski plasman'!E38)=TRUE,'[2]Sektorski plasman'!E38,"")</f>
        <v/>
      </c>
      <c r="E42" s="316" t="str">
        <f>IF(ISTEXT('[2]Sektorski plasman'!F38)=TRUE,'[2]Sektorski plasman'!F38,"")</f>
        <v/>
      </c>
      <c r="F42" s="317" t="str">
        <f>IF(ISNUMBER('[2]Sektorski plasman'!D38)=TRUE,'[2]Sektorski plasman'!D38,"")</f>
        <v/>
      </c>
      <c r="G42" s="318" t="str">
        <f>IF(ISNUMBER('[2]Sektorski plasman'!G38)=TRUE,'[2]Sektorski plasman'!G38,"")</f>
        <v/>
      </c>
      <c r="H42" s="319" t="str">
        <f>IF(ISNUMBER('[2]Sektorski plasman'!H38)=TRUE,'[2]Sektorski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IF(ISTEXT('[2]Sektorski plasman'!B39)=TRUE,'[2]Sektorski plasman'!B39,"")</f>
        <v/>
      </c>
      <c r="C43" s="314" t="str">
        <f>IF(ISTEXT('[2]Sektorski plasman'!C39)=TRUE,'[2]Sektorski plasman'!C39,"")</f>
        <v/>
      </c>
      <c r="D43" s="315" t="str">
        <f>IF(ISNUMBER('[2]Sektorski plasman'!E39)=TRUE,'[2]Sektorski plasman'!E39,"")</f>
        <v/>
      </c>
      <c r="E43" s="316" t="str">
        <f>IF(ISTEXT('[2]Sektorski plasman'!F39)=TRUE,'[2]Sektorski plasman'!F39,"")</f>
        <v/>
      </c>
      <c r="F43" s="317" t="str">
        <f>IF(ISNUMBER('[2]Sektorski plasman'!D39)=TRUE,'[2]Sektorski plasman'!D39,"")</f>
        <v/>
      </c>
      <c r="G43" s="318" t="str">
        <f>IF(ISNUMBER('[2]Sektorski plasman'!G39)=TRUE,'[2]Sektorski plasman'!G39,"")</f>
        <v/>
      </c>
      <c r="H43" s="319" t="str">
        <f>IF(ISNUMBER('[2]Sektorski plasman'!H39)=TRUE,'[2]Sektorski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IF(ISTEXT('[2]Sektorski plasman'!B40)=TRUE,'[2]Sektorski plasman'!B40,"")</f>
        <v/>
      </c>
      <c r="C44" s="314" t="str">
        <f>IF(ISTEXT('[2]Sektorski plasman'!C40)=TRUE,'[2]Sektorski plasman'!C40,"")</f>
        <v/>
      </c>
      <c r="D44" s="315" t="str">
        <f>IF(ISNUMBER('[2]Sektorski plasman'!E40)=TRUE,'[2]Sektorski plasman'!E40,"")</f>
        <v/>
      </c>
      <c r="E44" s="316" t="str">
        <f>IF(ISTEXT('[2]Sektorski plasman'!F40)=TRUE,'[2]Sektorski plasman'!F40,"")</f>
        <v/>
      </c>
      <c r="F44" s="317" t="str">
        <f>IF(ISNUMBER('[2]Sektorski plasman'!D40)=TRUE,'[2]Sektorski plasman'!D40,"")</f>
        <v/>
      </c>
      <c r="G44" s="318" t="str">
        <f>IF(ISNUMBER('[2]Sektorski plasman'!G40)=TRUE,'[2]Sektorski plasman'!G40,"")</f>
        <v/>
      </c>
      <c r="H44" s="319" t="str">
        <f>IF(ISNUMBER('[2]Sektorski plasman'!H40)=TRUE,'[2]Sektorski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IF(ISTEXT('[2]Sektorski plasman'!B41)=TRUE,'[2]Sektorski plasman'!B41,"")</f>
        <v/>
      </c>
      <c r="C45" s="314" t="str">
        <f>IF(ISTEXT('[2]Sektorski plasman'!C41)=TRUE,'[2]Sektorski plasman'!C41,"")</f>
        <v/>
      </c>
      <c r="D45" s="315" t="str">
        <f>IF(ISNUMBER('[2]Sektorski plasman'!E41)=TRUE,'[2]Sektorski plasman'!E41,"")</f>
        <v/>
      </c>
      <c r="E45" s="316" t="str">
        <f>IF(ISTEXT('[2]Sektorski plasman'!F41)=TRUE,'[2]Sektorski plasman'!F41,"")</f>
        <v/>
      </c>
      <c r="F45" s="317" t="str">
        <f>IF(ISNUMBER('[2]Sektorski plasman'!D41)=TRUE,'[2]Sektorski plasman'!D41,"")</f>
        <v/>
      </c>
      <c r="G45" s="318" t="str">
        <f>IF(ISNUMBER('[2]Sektorski plasman'!G41)=TRUE,'[2]Sektorski plasman'!G41,"")</f>
        <v/>
      </c>
      <c r="H45" s="319" t="str">
        <f>IF(ISNUMBER('[2]Sektorski plasman'!H41)=TRUE,'[2]Sektorski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IF(ISTEXT('[2]Sektorski plasman'!B42)=TRUE,'[2]Sektorski plasman'!B42,"")</f>
        <v/>
      </c>
      <c r="C46" s="314" t="str">
        <f>IF(ISTEXT('[2]Sektorski plasman'!C42)=TRUE,'[2]Sektorski plasman'!C42,"")</f>
        <v/>
      </c>
      <c r="D46" s="315" t="str">
        <f>IF(ISNUMBER('[2]Sektorski plasman'!E42)=TRUE,'[2]Sektorski plasman'!E42,"")</f>
        <v/>
      </c>
      <c r="E46" s="316" t="str">
        <f>IF(ISTEXT('[2]Sektorski plasman'!F42)=TRUE,'[2]Sektorski plasman'!F42,"")</f>
        <v/>
      </c>
      <c r="F46" s="317" t="str">
        <f>IF(ISNUMBER('[2]Sektorski plasman'!D42)=TRUE,'[2]Sektorski plasman'!D42,"")</f>
        <v/>
      </c>
      <c r="G46" s="318" t="str">
        <f>IF(ISNUMBER('[2]Sektorski plasman'!G42)=TRUE,'[2]Sektorski plasman'!G42,"")</f>
        <v/>
      </c>
      <c r="H46" s="319" t="str">
        <f>IF(ISNUMBER('[2]Sektorski plasman'!H42)=TRUE,'[2]Sektorski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IF(ISTEXT('[2]Sektorski plasman'!B43)=TRUE,'[2]Sektorski plasman'!B43,"")</f>
        <v/>
      </c>
      <c r="C47" s="314" t="str">
        <f>IF(ISTEXT('[2]Sektorski plasman'!C43)=TRUE,'[2]Sektorski plasman'!C43,"")</f>
        <v/>
      </c>
      <c r="D47" s="315" t="str">
        <f>IF(ISNUMBER('[2]Sektorski plasman'!E43)=TRUE,'[2]Sektorski plasman'!E43,"")</f>
        <v/>
      </c>
      <c r="E47" s="316" t="str">
        <f>IF(ISTEXT('[2]Sektorski plasman'!F43)=TRUE,'[2]Sektorski plasman'!F43,"")</f>
        <v/>
      </c>
      <c r="F47" s="317" t="str">
        <f>IF(ISNUMBER('[2]Sektorski plasman'!D43)=TRUE,'[2]Sektorski plasman'!D43,"")</f>
        <v/>
      </c>
      <c r="G47" s="318" t="str">
        <f>IF(ISNUMBER('[2]Sektorski plasman'!G43)=TRUE,'[2]Sektorski plasman'!G43,"")</f>
        <v/>
      </c>
      <c r="H47" s="319" t="str">
        <f>IF(ISNUMBER('[2]Sektorski plasman'!H43)=TRUE,'[2]Sektorski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IF(ISTEXT('[2]Sektorski plasman'!B44)=TRUE,'[2]Sektorski plasman'!B44,"")</f>
        <v/>
      </c>
      <c r="C48" s="314" t="str">
        <f>IF(ISTEXT('[2]Sektorski plasman'!C44)=TRUE,'[2]Sektorski plasman'!C44,"")</f>
        <v/>
      </c>
      <c r="D48" s="315" t="str">
        <f>IF(ISNUMBER('[2]Sektorski plasman'!E44)=TRUE,'[2]Sektorski plasman'!E44,"")</f>
        <v/>
      </c>
      <c r="E48" s="316" t="str">
        <f>IF(ISTEXT('[2]Sektorski plasman'!F44)=TRUE,'[2]Sektorski plasman'!F44,"")</f>
        <v/>
      </c>
      <c r="F48" s="317" t="str">
        <f>IF(ISNUMBER('[2]Sektorski plasman'!D44)=TRUE,'[2]Sektorski plasman'!D44,"")</f>
        <v/>
      </c>
      <c r="G48" s="318" t="str">
        <f>IF(ISNUMBER('[2]Sektorski plasman'!G44)=TRUE,'[2]Sektorski plasman'!G44,"")</f>
        <v/>
      </c>
      <c r="H48" s="319" t="str">
        <f>IF(ISNUMBER('[2]Sektorski plasman'!H44)=TRUE,'[2]Sektorski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IF(ISTEXT('[2]Sektorski plasman'!B45)=TRUE,'[2]Sektorski plasman'!B45,"")</f>
        <v/>
      </c>
      <c r="C49" s="314" t="str">
        <f>IF(ISTEXT('[2]Sektorski plasman'!C45)=TRUE,'[2]Sektorski plasman'!C45,"")</f>
        <v/>
      </c>
      <c r="D49" s="315" t="str">
        <f>IF(ISNUMBER('[2]Sektorski plasman'!E45)=TRUE,'[2]Sektorski plasman'!E45,"")</f>
        <v/>
      </c>
      <c r="E49" s="316" t="str">
        <f>IF(ISTEXT('[2]Sektorski plasman'!F45)=TRUE,'[2]Sektorski plasman'!F45,"")</f>
        <v/>
      </c>
      <c r="F49" s="317" t="str">
        <f>IF(ISNUMBER('[2]Sektorski plasman'!D45)=TRUE,'[2]Sektorski plasman'!D45,"")</f>
        <v/>
      </c>
      <c r="G49" s="318" t="str">
        <f>IF(ISNUMBER('[2]Sektorski plasman'!G45)=TRUE,'[2]Sektorski plasman'!G45,"")</f>
        <v/>
      </c>
      <c r="H49" s="319" t="str">
        <f>IF(ISNUMBER('[2]Sektorski plasman'!H45)=TRUE,'[2]Sektorski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IF(ISTEXT('[2]Sektorski plasman'!B46)=TRUE,'[2]Sektorski plasman'!B46,"")</f>
        <v/>
      </c>
      <c r="C50" s="314" t="str">
        <f>IF(ISTEXT('[2]Sektorski plasman'!C46)=TRUE,'[2]Sektorski plasman'!C46,"")</f>
        <v/>
      </c>
      <c r="D50" s="315" t="str">
        <f>IF(ISNUMBER('[2]Sektorski plasman'!E46)=TRUE,'[2]Sektorski plasman'!E46,"")</f>
        <v/>
      </c>
      <c r="E50" s="316" t="str">
        <f>IF(ISTEXT('[2]Sektorski plasman'!F46)=TRUE,'[2]Sektorski plasman'!F46,"")</f>
        <v/>
      </c>
      <c r="F50" s="317" t="str">
        <f>IF(ISNUMBER('[2]Sektorski plasman'!D46)=TRUE,'[2]Sektorski plasman'!D46,"")</f>
        <v/>
      </c>
      <c r="G50" s="318" t="str">
        <f>IF(ISNUMBER('[2]Sektorski plasman'!G46)=TRUE,'[2]Sektorski plasman'!G46,"")</f>
        <v/>
      </c>
      <c r="H50" s="319" t="str">
        <f>IF(ISNUMBER('[2]Sektorski plasman'!H46)=TRUE,'[2]Sektorski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IF(ISTEXT('[2]Sektorski plasman'!B47)=TRUE,'[2]Sektorski plasman'!B47,"")</f>
        <v/>
      </c>
      <c r="C51" s="314" t="str">
        <f>IF(ISTEXT('[2]Sektorski plasman'!C47)=TRUE,'[2]Sektorski plasman'!C47,"")</f>
        <v/>
      </c>
      <c r="D51" s="315" t="str">
        <f>IF(ISNUMBER('[2]Sektorski plasman'!E47)=TRUE,'[2]Sektorski plasman'!E47,"")</f>
        <v/>
      </c>
      <c r="E51" s="316" t="str">
        <f>IF(ISTEXT('[2]Sektorski plasman'!F47)=TRUE,'[2]Sektorski plasman'!F47,"")</f>
        <v/>
      </c>
      <c r="F51" s="317" t="str">
        <f>IF(ISNUMBER('[2]Sektorski plasman'!D47)=TRUE,'[2]Sektorski plasman'!D47,"")</f>
        <v/>
      </c>
      <c r="G51" s="318" t="str">
        <f>IF(ISNUMBER('[2]Sektorski plasman'!G47)=TRUE,'[2]Sektorski plasman'!G47,"")</f>
        <v/>
      </c>
      <c r="H51" s="319" t="str">
        <f>IF(ISNUMBER('[2]Sektorski plasman'!H47)=TRUE,'[2]Sektorski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IF(ISTEXT('[2]Sektorski plasman'!B48)=TRUE,'[2]Sektorski plasman'!B48,"")</f>
        <v/>
      </c>
      <c r="C52" s="314" t="str">
        <f>IF(ISTEXT('[2]Sektorski plasman'!C48)=TRUE,'[2]Sektorski plasman'!C48,"")</f>
        <v/>
      </c>
      <c r="D52" s="315" t="str">
        <f>IF(ISNUMBER('[2]Sektorski plasman'!E48)=TRUE,'[2]Sektorski plasman'!E48,"")</f>
        <v/>
      </c>
      <c r="E52" s="316" t="str">
        <f>IF(ISTEXT('[2]Sektorski plasman'!F48)=TRUE,'[2]Sektorski plasman'!F48,"")</f>
        <v/>
      </c>
      <c r="F52" s="317" t="str">
        <f>IF(ISNUMBER('[2]Sektorski plasman'!D48)=TRUE,'[2]Sektorski plasman'!D48,"")</f>
        <v/>
      </c>
      <c r="G52" s="318" t="str">
        <f>IF(ISNUMBER('[2]Sektorski plasman'!G48)=TRUE,'[2]Sektorski plasman'!G48,"")</f>
        <v/>
      </c>
      <c r="H52" s="319" t="str">
        <f>IF(ISNUMBER('[2]Sektorski plasman'!H48)=TRUE,'[2]Sektorski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IF(ISTEXT('[2]Sektorski plasman'!B49)=TRUE,'[2]Sektorski plasman'!B49,"")</f>
        <v/>
      </c>
      <c r="C53" s="314" t="str">
        <f>IF(ISTEXT('[2]Sektorski plasman'!C49)=TRUE,'[2]Sektorski plasman'!C49,"")</f>
        <v/>
      </c>
      <c r="D53" s="315" t="str">
        <f>IF(ISNUMBER('[2]Sektorski plasman'!E49)=TRUE,'[2]Sektorski plasman'!E49,"")</f>
        <v/>
      </c>
      <c r="E53" s="316" t="str">
        <f>IF(ISTEXT('[2]Sektorski plasman'!F49)=TRUE,'[2]Sektorski plasman'!F49,"")</f>
        <v/>
      </c>
      <c r="F53" s="317" t="str">
        <f>IF(ISNUMBER('[2]Sektorski plasman'!D49)=TRUE,'[2]Sektorski plasman'!D49,"")</f>
        <v/>
      </c>
      <c r="G53" s="318" t="str">
        <f>IF(ISNUMBER('[2]Sektorski plasman'!G49)=TRUE,'[2]Sektorski plasman'!G49,"")</f>
        <v/>
      </c>
      <c r="H53" s="319" t="str">
        <f>IF(ISNUMBER('[2]Sektorski plasman'!H49)=TRUE,'[2]Sektorski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IF(ISTEXT('[2]Sektorski plasman'!B50)=TRUE,'[2]Sektorski plasman'!B50,"")</f>
        <v/>
      </c>
      <c r="C54" s="314" t="str">
        <f>IF(ISTEXT('[2]Sektorski plasman'!C50)=TRUE,'[2]Sektorski plasman'!C50,"")</f>
        <v/>
      </c>
      <c r="D54" s="315" t="str">
        <f>IF(ISNUMBER('[2]Sektorski plasman'!E50)=TRUE,'[2]Sektorski plasman'!E50,"")</f>
        <v/>
      </c>
      <c r="E54" s="316" t="str">
        <f>IF(ISTEXT('[2]Sektorski plasman'!F50)=TRUE,'[2]Sektorski plasman'!F50,"")</f>
        <v/>
      </c>
      <c r="F54" s="317" t="str">
        <f>IF(ISNUMBER('[2]Sektorski plasman'!D50)=TRUE,'[2]Sektorski plasman'!D50,"")</f>
        <v/>
      </c>
      <c r="G54" s="318" t="str">
        <f>IF(ISNUMBER('[2]Sektorski plasman'!G50)=TRUE,'[2]Sektorski plasman'!G50,"")</f>
        <v/>
      </c>
      <c r="H54" s="319" t="str">
        <f>IF(ISNUMBER('[2]Sektorski plasman'!H50)=TRUE,'[2]Sektorski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IF(ISTEXT('[2]Sektorski plasman'!B51)=TRUE,'[2]Sektorski plasman'!B51,"")</f>
        <v/>
      </c>
      <c r="C55" s="314" t="str">
        <f>IF(ISTEXT('[2]Sektorski plasman'!C51)=TRUE,'[2]Sektorski plasman'!C51,"")</f>
        <v/>
      </c>
      <c r="D55" s="315" t="str">
        <f>IF(ISNUMBER('[2]Sektorski plasman'!E51)=TRUE,'[2]Sektorski plasman'!E51,"")</f>
        <v/>
      </c>
      <c r="E55" s="316" t="str">
        <f>IF(ISTEXT('[2]Sektorski plasman'!F51)=TRUE,'[2]Sektorski plasman'!F51,"")</f>
        <v/>
      </c>
      <c r="F55" s="317" t="str">
        <f>IF(ISNUMBER('[2]Sektorski plasman'!D51)=TRUE,'[2]Sektorski plasman'!D51,"")</f>
        <v/>
      </c>
      <c r="G55" s="318" t="str">
        <f>IF(ISNUMBER('[2]Sektorski plasman'!G51)=TRUE,'[2]Sektorski plasman'!G51,"")</f>
        <v/>
      </c>
      <c r="H55" s="319" t="str">
        <f>IF(ISNUMBER('[2]Sektorski plasman'!H51)=TRUE,'[2]Sektorski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IF(ISTEXT('[2]Sektorski plasman'!B52)=TRUE,'[2]Sektorski plasman'!B52,"")</f>
        <v/>
      </c>
      <c r="C56" s="314" t="str">
        <f>IF(ISTEXT('[2]Sektorski plasman'!C52)=TRUE,'[2]Sektorski plasman'!C52,"")</f>
        <v/>
      </c>
      <c r="D56" s="315" t="str">
        <f>IF(ISNUMBER('[2]Sektorski plasman'!E52)=TRUE,'[2]Sektorski plasman'!E52,"")</f>
        <v/>
      </c>
      <c r="E56" s="316" t="str">
        <f>IF(ISTEXT('[2]Sektorski plasman'!F52)=TRUE,'[2]Sektorski plasman'!F52,"")</f>
        <v/>
      </c>
      <c r="F56" s="317" t="str">
        <f>IF(ISNUMBER('[2]Sektorski plasman'!D52)=TRUE,'[2]Sektorski plasman'!D52,"")</f>
        <v/>
      </c>
      <c r="G56" s="318" t="str">
        <f>IF(ISNUMBER('[2]Sektorski plasman'!G52)=TRUE,'[2]Sektorski plasman'!G52,"")</f>
        <v/>
      </c>
      <c r="H56" s="319" t="str">
        <f>IF(ISNUMBER('[2]Sektorski plasman'!H52)=TRUE,'[2]Sektorski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IF(ISTEXT('[2]Sektorski plasman'!B53)=TRUE,'[2]Sektorski plasman'!B53,"")</f>
        <v/>
      </c>
      <c r="C57" s="314" t="str">
        <f>IF(ISTEXT('[2]Sektorski plasman'!C53)=TRUE,'[2]Sektorski plasman'!C53,"")</f>
        <v/>
      </c>
      <c r="D57" s="315" t="str">
        <f>IF(ISNUMBER('[2]Sektorski plasman'!E53)=TRUE,'[2]Sektorski plasman'!E53,"")</f>
        <v/>
      </c>
      <c r="E57" s="316" t="str">
        <f>IF(ISTEXT('[2]Sektorski plasman'!F53)=TRUE,'[2]Sektorski plasman'!F53,"")</f>
        <v/>
      </c>
      <c r="F57" s="317" t="str">
        <f>IF(ISNUMBER('[2]Sektorski plasman'!D53)=TRUE,'[2]Sektorski plasman'!D53,"")</f>
        <v/>
      </c>
      <c r="G57" s="318" t="str">
        <f>IF(ISNUMBER('[2]Sektorski plasman'!G53)=TRUE,'[2]Sektorski plasman'!G53,"")</f>
        <v/>
      </c>
      <c r="H57" s="319" t="str">
        <f>IF(ISNUMBER('[2]Sektorski plasman'!H53)=TRUE,'[2]Sektorski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IF(ISTEXT('[2]Sektorski plasman'!B54)=TRUE,'[2]Sektorski plasman'!B54,"")</f>
        <v/>
      </c>
      <c r="C58" s="314" t="str">
        <f>IF(ISTEXT('[2]Sektorski plasman'!C54)=TRUE,'[2]Sektorski plasman'!C54,"")</f>
        <v/>
      </c>
      <c r="D58" s="315" t="str">
        <f>IF(ISNUMBER('[2]Sektorski plasman'!E54)=TRUE,'[2]Sektorski plasman'!E54,"")</f>
        <v/>
      </c>
      <c r="E58" s="316" t="str">
        <f>IF(ISTEXT('[2]Sektorski plasman'!F54)=TRUE,'[2]Sektorski plasman'!F54,"")</f>
        <v/>
      </c>
      <c r="F58" s="317" t="str">
        <f>IF(ISNUMBER('[2]Sektorski plasman'!D54)=TRUE,'[2]Sektorski plasman'!D54,"")</f>
        <v/>
      </c>
      <c r="G58" s="318" t="str">
        <f>IF(ISNUMBER('[2]Sektorski plasman'!G54)=TRUE,'[2]Sektorski plasman'!G54,"")</f>
        <v/>
      </c>
      <c r="H58" s="319" t="str">
        <f>IF(ISNUMBER('[2]Sektorski plasman'!H54)=TRUE,'[2]Sektorski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IF(ISTEXT('[2]Sektorski plasman'!B55)=TRUE,'[2]Sektorski plasman'!B55,"")</f>
        <v/>
      </c>
      <c r="C59" s="314" t="str">
        <f>IF(ISTEXT('[2]Sektorski plasman'!C55)=TRUE,'[2]Sektorski plasman'!C55,"")</f>
        <v/>
      </c>
      <c r="D59" s="315" t="str">
        <f>IF(ISNUMBER('[2]Sektorski plasman'!E55)=TRUE,'[2]Sektorski plasman'!E55,"")</f>
        <v/>
      </c>
      <c r="E59" s="316" t="str">
        <f>IF(ISTEXT('[2]Sektorski plasman'!F55)=TRUE,'[2]Sektorski plasman'!F55,"")</f>
        <v/>
      </c>
      <c r="F59" s="317" t="str">
        <f>IF(ISNUMBER('[2]Sektorski plasman'!D55)=TRUE,'[2]Sektorski plasman'!D55,"")</f>
        <v/>
      </c>
      <c r="G59" s="318" t="str">
        <f>IF(ISNUMBER('[2]Sektorski plasman'!G55)=TRUE,'[2]Sektorski plasman'!G55,"")</f>
        <v/>
      </c>
      <c r="H59" s="319" t="str">
        <f>IF(ISNUMBER('[2]Sektorski plasman'!H55)=TRUE,'[2]Sektorski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IF(ISTEXT('[2]Sektorski plasman'!B56)=TRUE,'[2]Sektorski plasman'!B56,"")</f>
        <v/>
      </c>
      <c r="C60" s="314" t="str">
        <f>IF(ISTEXT('[2]Sektorski plasman'!C56)=TRUE,'[2]Sektorski plasman'!C56,"")</f>
        <v/>
      </c>
      <c r="D60" s="315" t="str">
        <f>IF(ISNUMBER('[2]Sektorski plasman'!E56)=TRUE,'[2]Sektorski plasman'!E56,"")</f>
        <v/>
      </c>
      <c r="E60" s="316" t="str">
        <f>IF(ISTEXT('[2]Sektorski plasman'!F56)=TRUE,'[2]Sektorski plasman'!F56,"")</f>
        <v/>
      </c>
      <c r="F60" s="317" t="str">
        <f>IF(ISNUMBER('[2]Sektorski plasman'!D56)=TRUE,'[2]Sektorski plasman'!D56,"")</f>
        <v/>
      </c>
      <c r="G60" s="318" t="str">
        <f>IF(ISNUMBER('[2]Sektorski plasman'!G56)=TRUE,'[2]Sektorski plasman'!G56,"")</f>
        <v/>
      </c>
      <c r="H60" s="319" t="str">
        <f>IF(ISNUMBER('[2]Sektorski plasman'!H56)=TRUE,'[2]Sektorski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IF(ISTEXT('[2]Sektorski plasman'!B57)=TRUE,'[2]Sektorski plasman'!B57,"")</f>
        <v/>
      </c>
      <c r="C61" s="314" t="str">
        <f>IF(ISTEXT('[2]Sektorski plasman'!C57)=TRUE,'[2]Sektorski plasman'!C57,"")</f>
        <v/>
      </c>
      <c r="D61" s="315" t="str">
        <f>IF(ISNUMBER('[2]Sektorski plasman'!E57)=TRUE,'[2]Sektorski plasman'!E57,"")</f>
        <v/>
      </c>
      <c r="E61" s="316" t="str">
        <f>IF(ISTEXT('[2]Sektorski plasman'!F57)=TRUE,'[2]Sektorski plasman'!F57,"")</f>
        <v/>
      </c>
      <c r="F61" s="317" t="str">
        <f>IF(ISNUMBER('[2]Sektorski plasman'!D57)=TRUE,'[2]Sektorski plasman'!D57,"")</f>
        <v/>
      </c>
      <c r="G61" s="318" t="str">
        <f>IF(ISNUMBER('[2]Sektorski plasman'!G57)=TRUE,'[2]Sektorski plasman'!G57,"")</f>
        <v/>
      </c>
      <c r="H61" s="319" t="str">
        <f>IF(ISNUMBER('[2]Sektorski plasman'!H57)=TRUE,'[2]Sektorski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IF(ISTEXT('[2]Sektorski plasman'!B58)=TRUE,'[2]Sektorski plasman'!B58,"")</f>
        <v/>
      </c>
      <c r="C62" s="314" t="str">
        <f>IF(ISTEXT('[2]Sektorski plasman'!C58)=TRUE,'[2]Sektorski plasman'!C58,"")</f>
        <v/>
      </c>
      <c r="D62" s="315" t="str">
        <f>IF(ISNUMBER('[2]Sektorski plasman'!E58)=TRUE,'[2]Sektorski plasman'!E58,"")</f>
        <v/>
      </c>
      <c r="E62" s="316" t="str">
        <f>IF(ISTEXT('[2]Sektorski plasman'!F58)=TRUE,'[2]Sektorski plasman'!F58,"")</f>
        <v/>
      </c>
      <c r="F62" s="317" t="str">
        <f>IF(ISNUMBER('[2]Sektorski plasman'!D58)=TRUE,'[2]Sektorski plasman'!D58,"")</f>
        <v/>
      </c>
      <c r="G62" s="318" t="str">
        <f>IF(ISNUMBER('[2]Sektorski plasman'!G58)=TRUE,'[2]Sektorski plasman'!G58,"")</f>
        <v/>
      </c>
      <c r="H62" s="319" t="str">
        <f>IF(ISNUMBER('[2]Sektorski plasman'!H58)=TRUE,'[2]Sektorski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IF(ISTEXT('[2]Sektorski plasman'!B59)=TRUE,'[2]Sektorski plasman'!B59,"")</f>
        <v/>
      </c>
      <c r="C63" s="314" t="str">
        <f>IF(ISTEXT('[2]Sektorski plasman'!C59)=TRUE,'[2]Sektorski plasman'!C59,"")</f>
        <v/>
      </c>
      <c r="D63" s="315" t="str">
        <f>IF(ISNUMBER('[2]Sektorski plasman'!E59)=TRUE,'[2]Sektorski plasman'!E59,"")</f>
        <v/>
      </c>
      <c r="E63" s="316" t="str">
        <f>IF(ISTEXT('[2]Sektorski plasman'!F59)=TRUE,'[2]Sektorski plasman'!F59,"")</f>
        <v/>
      </c>
      <c r="F63" s="317" t="str">
        <f>IF(ISNUMBER('[2]Sektorski plasman'!D59)=TRUE,'[2]Sektorski plasman'!D59,"")</f>
        <v/>
      </c>
      <c r="G63" s="318" t="str">
        <f>IF(ISNUMBER('[2]Sektorski plasman'!G59)=TRUE,'[2]Sektorski plasman'!G59,"")</f>
        <v/>
      </c>
      <c r="H63" s="319" t="str">
        <f>IF(ISNUMBER('[2]Sektorski plasman'!H59)=TRUE,'[2]Sektorski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IF(ISTEXT('[2]Sektorski plasman'!B60)=TRUE,'[2]Sektorski plasman'!B60,"")</f>
        <v/>
      </c>
      <c r="C64" s="314" t="str">
        <f>IF(ISTEXT('[2]Sektorski plasman'!C60)=TRUE,'[2]Sektorski plasman'!C60,"")</f>
        <v/>
      </c>
      <c r="D64" s="315" t="str">
        <f>IF(ISNUMBER('[2]Sektorski plasman'!E60)=TRUE,'[2]Sektorski plasman'!E60,"")</f>
        <v/>
      </c>
      <c r="E64" s="316" t="str">
        <f>IF(ISTEXT('[2]Sektorski plasman'!F60)=TRUE,'[2]Sektorski plasman'!F60,"")</f>
        <v/>
      </c>
      <c r="F64" s="317" t="str">
        <f>IF(ISNUMBER('[2]Sektorski plasman'!D60)=TRUE,'[2]Sektorski plasman'!D60,"")</f>
        <v/>
      </c>
      <c r="G64" s="318" t="str">
        <f>IF(ISNUMBER('[2]Sektorski plasman'!G60)=TRUE,'[2]Sektorski plasman'!G60,"")</f>
        <v/>
      </c>
      <c r="H64" s="319" t="str">
        <f>IF(ISNUMBER('[2]Sektorski plasman'!H60)=TRUE,'[2]Sektorski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IF(ISTEXT('[2]Sektorski plasman'!B61)=TRUE,'[2]Sektorski plasman'!B61,"")</f>
        <v/>
      </c>
      <c r="C65" s="314" t="str">
        <f>IF(ISTEXT('[2]Sektorski plasman'!C61)=TRUE,'[2]Sektorski plasman'!C61,"")</f>
        <v/>
      </c>
      <c r="D65" s="315" t="str">
        <f>IF(ISNUMBER('[2]Sektorski plasman'!E61)=TRUE,'[2]Sektorski plasman'!E61,"")</f>
        <v/>
      </c>
      <c r="E65" s="316" t="str">
        <f>IF(ISTEXT('[2]Sektorski plasman'!F61)=TRUE,'[2]Sektorski plasman'!F61,"")</f>
        <v/>
      </c>
      <c r="F65" s="317" t="str">
        <f>IF(ISNUMBER('[2]Sektorski plasman'!D61)=TRUE,'[2]Sektorski plasman'!D61,"")</f>
        <v/>
      </c>
      <c r="G65" s="318" t="str">
        <f>IF(ISNUMBER('[2]Sektorski plasman'!G61)=TRUE,'[2]Sektorski plasman'!G61,"")</f>
        <v/>
      </c>
      <c r="H65" s="319" t="str">
        <f>IF(ISNUMBER('[2]Sektorski plasman'!H61)=TRUE,'[2]Sektorski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IF(ISTEXT('[2]Sektorski plasman'!B62)=TRUE,'[2]Sektorski plasman'!B62,"")</f>
        <v/>
      </c>
      <c r="C66" s="314" t="str">
        <f>IF(ISTEXT('[2]Sektorski plasman'!C62)=TRUE,'[2]Sektorski plasman'!C62,"")</f>
        <v/>
      </c>
      <c r="D66" s="315" t="str">
        <f>IF(ISNUMBER('[2]Sektorski plasman'!E62)=TRUE,'[2]Sektorski plasman'!E62,"")</f>
        <v/>
      </c>
      <c r="E66" s="316" t="str">
        <f>IF(ISTEXT('[2]Sektorski plasman'!F62)=TRUE,'[2]Sektorski plasman'!F62,"")</f>
        <v/>
      </c>
      <c r="F66" s="317" t="str">
        <f>IF(ISNUMBER('[2]Sektorski plasman'!D62)=TRUE,'[2]Sektorski plasman'!D62,"")</f>
        <v/>
      </c>
      <c r="G66" s="318" t="str">
        <f>IF(ISNUMBER('[2]Sektorski plasman'!G62)=TRUE,'[2]Sektorski plasman'!G62,"")</f>
        <v/>
      </c>
      <c r="H66" s="319" t="str">
        <f>IF(ISNUMBER('[2]Sektorski plasman'!H62)=TRUE,'[2]Sektorski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IF(ISTEXT('[2]Sektorski plasman'!B63)=TRUE,'[2]Sektorski plasman'!B63,"")</f>
        <v/>
      </c>
      <c r="C67" s="314" t="str">
        <f>IF(ISTEXT('[2]Sektorski plasman'!C63)=TRUE,'[2]Sektorski plasman'!C63,"")</f>
        <v/>
      </c>
      <c r="D67" s="315" t="str">
        <f>IF(ISNUMBER('[2]Sektorski plasman'!E63)=TRUE,'[2]Sektorski plasman'!E63,"")</f>
        <v/>
      </c>
      <c r="E67" s="316" t="str">
        <f>IF(ISTEXT('[2]Sektorski plasman'!F63)=TRUE,'[2]Sektorski plasman'!F63,"")</f>
        <v/>
      </c>
      <c r="F67" s="317" t="str">
        <f>IF(ISNUMBER('[2]Sektorski plasman'!D63)=TRUE,'[2]Sektorski plasman'!D63,"")</f>
        <v/>
      </c>
      <c r="G67" s="318" t="str">
        <f>IF(ISNUMBER('[2]Sektorski plasman'!G63)=TRUE,'[2]Sektorski plasman'!G63,"")</f>
        <v/>
      </c>
      <c r="H67" s="319" t="str">
        <f>IF(ISNUMBER('[2]Sektorski plasman'!H63)=TRUE,'[2]Sektorski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IF(ISTEXT('[2]Sektorski plasman'!B64)=TRUE,'[2]Sektorski plasman'!B64,"")</f>
        <v/>
      </c>
      <c r="C68" s="314" t="str">
        <f>IF(ISTEXT('[2]Sektorski plasman'!C64)=TRUE,'[2]Sektorski plasman'!C64,"")</f>
        <v/>
      </c>
      <c r="D68" s="315" t="str">
        <f>IF(ISNUMBER('[2]Sektorski plasman'!E64)=TRUE,'[2]Sektorski plasman'!E64,"")</f>
        <v/>
      </c>
      <c r="E68" s="316" t="str">
        <f>IF(ISTEXT('[2]Sektorski plasman'!F64)=TRUE,'[2]Sektorski plasman'!F64,"")</f>
        <v/>
      </c>
      <c r="F68" s="317" t="str">
        <f>IF(ISNUMBER('[2]Sektorski plasman'!D64)=TRUE,'[2]Sektorski plasman'!D64,"")</f>
        <v/>
      </c>
      <c r="G68" s="318" t="str">
        <f>IF(ISNUMBER('[2]Sektorski plasman'!G64)=TRUE,'[2]Sektorski plasman'!G64,"")</f>
        <v/>
      </c>
      <c r="H68" s="319" t="str">
        <f>IF(ISNUMBER('[2]Sektorski plasman'!H64)=TRUE,'[2]Sektorski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IF(ISTEXT('[2]Sektorski plasman'!B65)=TRUE,'[2]Sektorski plasman'!B65,"")</f>
        <v/>
      </c>
      <c r="C69" s="314" t="str">
        <f>IF(ISTEXT('[2]Sektorski plasman'!C65)=TRUE,'[2]Sektorski plasman'!C65,"")</f>
        <v/>
      </c>
      <c r="D69" s="315" t="str">
        <f>IF(ISNUMBER('[2]Sektorski plasman'!E65)=TRUE,'[2]Sektorski plasman'!E65,"")</f>
        <v/>
      </c>
      <c r="E69" s="316" t="str">
        <f>IF(ISTEXT('[2]Sektorski plasman'!F65)=TRUE,'[2]Sektorski plasman'!F65,"")</f>
        <v/>
      </c>
      <c r="F69" s="317" t="str">
        <f>IF(ISNUMBER('[2]Sektorski plasman'!D65)=TRUE,'[2]Sektorski plasman'!D65,"")</f>
        <v/>
      </c>
      <c r="G69" s="318" t="str">
        <f>IF(ISNUMBER('[2]Sektorski plasman'!G65)=TRUE,'[2]Sektorski plasman'!G65,"")</f>
        <v/>
      </c>
      <c r="H69" s="319" t="str">
        <f>IF(ISNUMBER('[2]Sektorski plasman'!H65)=TRUE,'[2]Sektorski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IF(ISTEXT('[2]Sektorski plasman'!B66)=TRUE,'[2]Sektorski plasman'!B66,"")</f>
        <v/>
      </c>
      <c r="C70" s="314" t="str">
        <f>IF(ISTEXT('[2]Sektorski plasman'!C66)=TRUE,'[2]Sektorski plasman'!C66,"")</f>
        <v/>
      </c>
      <c r="D70" s="315" t="str">
        <f>IF(ISNUMBER('[2]Sektorski plasman'!E66)=TRUE,'[2]Sektorski plasman'!E66,"")</f>
        <v/>
      </c>
      <c r="E70" s="316" t="str">
        <f>IF(ISTEXT('[2]Sektorski plasman'!F66)=TRUE,'[2]Sektorski plasman'!F66,"")</f>
        <v/>
      </c>
      <c r="F70" s="317" t="str">
        <f>IF(ISNUMBER('[2]Sektorski plasman'!D66)=TRUE,'[2]Sektorski plasman'!D66,"")</f>
        <v/>
      </c>
      <c r="G70" s="318" t="str">
        <f>IF(ISNUMBER('[2]Sektorski plasman'!G66)=TRUE,'[2]Sektorski plasman'!G66,"")</f>
        <v/>
      </c>
      <c r="H70" s="319" t="str">
        <f>IF(ISNUMBER('[2]Sektorski plasman'!H66)=TRUE,'[2]Sektorski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IF(ISTEXT('[2]Sektorski plasman'!B67)=TRUE,'[2]Sektorski plasman'!B67,"")</f>
        <v/>
      </c>
      <c r="C71" s="314" t="str">
        <f>IF(ISTEXT('[2]Sektorski plasman'!C67)=TRUE,'[2]Sektorski plasman'!C67,"")</f>
        <v/>
      </c>
      <c r="D71" s="315" t="str">
        <f>IF(ISNUMBER('[2]Sektorski plasman'!E67)=TRUE,'[2]Sektorski plasman'!E67,"")</f>
        <v/>
      </c>
      <c r="E71" s="316" t="str">
        <f>IF(ISTEXT('[2]Sektorski plasman'!F67)=TRUE,'[2]Sektorski plasman'!F67,"")</f>
        <v/>
      </c>
      <c r="F71" s="317" t="str">
        <f>IF(ISNUMBER('[2]Sektorski plasman'!D67)=TRUE,'[2]Sektorski plasman'!D67,"")</f>
        <v/>
      </c>
      <c r="G71" s="318" t="str">
        <f>IF(ISNUMBER('[2]Sektorski plasman'!G67)=TRUE,'[2]Sektorski plasman'!G67,"")</f>
        <v/>
      </c>
      <c r="H71" s="319" t="str">
        <f>IF(ISNUMBER('[2]Sektorski plasman'!H67)=TRUE,'[2]Sektorski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IF(ISTEXT('[2]Sektorski plasman'!B68)=TRUE,'[2]Sektorski plasman'!B68,"")</f>
        <v/>
      </c>
      <c r="C72" s="314" t="str">
        <f>IF(ISTEXT('[2]Sektorski plasman'!C68)=TRUE,'[2]Sektorski plasman'!C68,"")</f>
        <v/>
      </c>
      <c r="D72" s="315" t="str">
        <f>IF(ISNUMBER('[2]Sektorski plasman'!E68)=TRUE,'[2]Sektorski plasman'!E68,"")</f>
        <v/>
      </c>
      <c r="E72" s="316" t="str">
        <f>IF(ISTEXT('[2]Sektorski plasman'!F68)=TRUE,'[2]Sektorski plasman'!F68,"")</f>
        <v/>
      </c>
      <c r="F72" s="317" t="str">
        <f>IF(ISNUMBER('[2]Sektorski plasman'!D68)=TRUE,'[2]Sektorski plasman'!D68,"")</f>
        <v/>
      </c>
      <c r="G72" s="318" t="str">
        <f>IF(ISNUMBER('[2]Sektorski plasman'!G68)=TRUE,'[2]Sektorski plasman'!G68,"")</f>
        <v/>
      </c>
      <c r="H72" s="319" t="str">
        <f>IF(ISNUMBER('[2]Sektorski plasman'!H68)=TRUE,'[2]Sektorski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IF(ISTEXT('[2]Sektorski plasman'!B69)=TRUE,'[2]Sektorski plasman'!B69,"")</f>
        <v/>
      </c>
      <c r="C73" s="314" t="str">
        <f>IF(ISTEXT('[2]Sektorski plasman'!C69)=TRUE,'[2]Sektorski plasman'!C69,"")</f>
        <v/>
      </c>
      <c r="D73" s="315" t="str">
        <f>IF(ISNUMBER('[2]Sektorski plasman'!E69)=TRUE,'[2]Sektorski plasman'!E69,"")</f>
        <v/>
      </c>
      <c r="E73" s="316" t="str">
        <f>IF(ISTEXT('[2]Sektorski plasman'!F69)=TRUE,'[2]Sektorski plasman'!F69,"")</f>
        <v/>
      </c>
      <c r="F73" s="317" t="str">
        <f>IF(ISNUMBER('[2]Sektorski plasman'!D69)=TRUE,'[2]Sektorski plasman'!D69,"")</f>
        <v/>
      </c>
      <c r="G73" s="318" t="str">
        <f>IF(ISNUMBER('[2]Sektorski plasman'!G69)=TRUE,'[2]Sektorski plasman'!G69,"")</f>
        <v/>
      </c>
      <c r="H73" s="319" t="str">
        <f>IF(ISNUMBER('[2]Sektorski plasman'!H69)=TRUE,'[2]Sektorski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IF(ISTEXT('[2]Sektorski plasman'!B70)=TRUE,'[2]Sektorski plasman'!B70,"")</f>
        <v/>
      </c>
      <c r="C74" s="314" t="str">
        <f>IF(ISTEXT('[2]Sektorski plasman'!C70)=TRUE,'[2]Sektorski plasman'!C70,"")</f>
        <v/>
      </c>
      <c r="D74" s="315" t="str">
        <f>IF(ISNUMBER('[2]Sektorski plasman'!E70)=TRUE,'[2]Sektorski plasman'!E70,"")</f>
        <v/>
      </c>
      <c r="E74" s="316" t="str">
        <f>IF(ISTEXT('[2]Sektorski plasman'!F70)=TRUE,'[2]Sektorski plasman'!F70,"")</f>
        <v/>
      </c>
      <c r="F74" s="317" t="str">
        <f>IF(ISNUMBER('[2]Sektorski plasman'!D70)=TRUE,'[2]Sektorski plasman'!D70,"")</f>
        <v/>
      </c>
      <c r="G74" s="318" t="str">
        <f>IF(ISNUMBER('[2]Sektorski plasman'!G70)=TRUE,'[2]Sektorski plasman'!G70,"")</f>
        <v/>
      </c>
      <c r="H74" s="319" t="str">
        <f>IF(ISNUMBER('[2]Sektorski plasman'!H70)=TRUE,'[2]Sektorski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IF(ISTEXT('[2]Sektorski plasman'!B71)=TRUE,'[2]Sektorski plasman'!B71,"")</f>
        <v/>
      </c>
      <c r="C75" s="314" t="str">
        <f>IF(ISTEXT('[2]Sektorski plasman'!C71)=TRUE,'[2]Sektorski plasman'!C71,"")</f>
        <v/>
      </c>
      <c r="D75" s="315" t="str">
        <f>IF(ISNUMBER('[2]Sektorski plasman'!E71)=TRUE,'[2]Sektorski plasman'!E71,"")</f>
        <v/>
      </c>
      <c r="E75" s="316" t="str">
        <f>IF(ISTEXT('[2]Sektorski plasman'!F71)=TRUE,'[2]Sektorski plasman'!F71,"")</f>
        <v/>
      </c>
      <c r="F75" s="317" t="str">
        <f>IF(ISNUMBER('[2]Sektorski plasman'!D71)=TRUE,'[2]Sektorski plasman'!D71,"")</f>
        <v/>
      </c>
      <c r="G75" s="318" t="str">
        <f>IF(ISNUMBER('[2]Sektorski plasman'!G71)=TRUE,'[2]Sektorski plasman'!G71,"")</f>
        <v/>
      </c>
      <c r="H75" s="319" t="str">
        <f>IF(ISNUMBER('[2]Sektorski plasman'!H71)=TRUE,'[2]Sektorski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IF(ISTEXT('[2]Sektorski plasman'!B72)=TRUE,'[2]Sektorski plasman'!B72,"")</f>
        <v/>
      </c>
      <c r="C76" s="314" t="str">
        <f>IF(ISTEXT('[2]Sektorski plasman'!C72)=TRUE,'[2]Sektorski plasman'!C72,"")</f>
        <v/>
      </c>
      <c r="D76" s="315" t="str">
        <f>IF(ISNUMBER('[2]Sektorski plasman'!E72)=TRUE,'[2]Sektorski plasman'!E72,"")</f>
        <v/>
      </c>
      <c r="E76" s="316" t="str">
        <f>IF(ISTEXT('[2]Sektorski plasman'!F72)=TRUE,'[2]Sektorski plasman'!F72,"")</f>
        <v/>
      </c>
      <c r="F76" s="317" t="str">
        <f>IF(ISNUMBER('[2]Sektorski plasman'!D72)=TRUE,'[2]Sektorski plasman'!D72,"")</f>
        <v/>
      </c>
      <c r="G76" s="318" t="str">
        <f>IF(ISNUMBER('[2]Sektorski plasman'!G72)=TRUE,'[2]Sektorski plasman'!G72,"")</f>
        <v/>
      </c>
      <c r="H76" s="319" t="str">
        <f>IF(ISNUMBER('[2]Sektorski plasman'!H72)=TRUE,'[2]Sektorski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IF(ISTEXT('[2]Sektorski plasman'!B73)=TRUE,'[2]Sektorski plasman'!B73,"")</f>
        <v/>
      </c>
      <c r="C77" s="314" t="str">
        <f>IF(ISTEXT('[2]Sektorski plasman'!C73)=TRUE,'[2]Sektorski plasman'!C73,"")</f>
        <v/>
      </c>
      <c r="D77" s="315" t="str">
        <f>IF(ISNUMBER('[2]Sektorski plasman'!E73)=TRUE,'[2]Sektorski plasman'!E73,"")</f>
        <v/>
      </c>
      <c r="E77" s="316" t="str">
        <f>IF(ISTEXT('[2]Sektorski plasman'!F73)=TRUE,'[2]Sektorski plasman'!F73,"")</f>
        <v/>
      </c>
      <c r="F77" s="317" t="str">
        <f>IF(ISNUMBER('[2]Sektorski plasman'!D73)=TRUE,'[2]Sektorski plasman'!D73,"")</f>
        <v/>
      </c>
      <c r="G77" s="318" t="str">
        <f>IF(ISNUMBER('[2]Sektorski plasman'!G73)=TRUE,'[2]Sektorski plasman'!G73,"")</f>
        <v/>
      </c>
      <c r="H77" s="319" t="str">
        <f>IF(ISNUMBER('[2]Sektorski plasman'!H73)=TRUE,'[2]Sektorski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IF(ISTEXT('[2]Sektorski plasman'!B74)=TRUE,'[2]Sektorski plasman'!B74,"")</f>
        <v/>
      </c>
      <c r="C78" s="314" t="str">
        <f>IF(ISTEXT('[2]Sektorski plasman'!C74)=TRUE,'[2]Sektorski plasman'!C74,"")</f>
        <v/>
      </c>
      <c r="D78" s="315" t="str">
        <f>IF(ISNUMBER('[2]Sektorski plasman'!E74)=TRUE,'[2]Sektorski plasman'!E74,"")</f>
        <v/>
      </c>
      <c r="E78" s="316" t="str">
        <f>IF(ISTEXT('[2]Sektorski plasman'!F74)=TRUE,'[2]Sektorski plasman'!F74,"")</f>
        <v/>
      </c>
      <c r="F78" s="317" t="str">
        <f>IF(ISNUMBER('[2]Sektorski plasman'!D74)=TRUE,'[2]Sektorski plasman'!D74,"")</f>
        <v/>
      </c>
      <c r="G78" s="318" t="str">
        <f>IF(ISNUMBER('[2]Sektorski plasman'!G74)=TRUE,'[2]Sektorski plasman'!G74,"")</f>
        <v/>
      </c>
      <c r="H78" s="319" t="str">
        <f>IF(ISNUMBER('[2]Sektorski plasman'!H74)=TRUE,'[2]Sektorski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IF(ISTEXT('[2]Sektorski plasman'!B75)=TRUE,'[2]Sektorski plasman'!B75,"")</f>
        <v/>
      </c>
      <c r="C79" s="314" t="str">
        <f>IF(ISTEXT('[2]Sektorski plasman'!C75)=TRUE,'[2]Sektorski plasman'!C75,"")</f>
        <v/>
      </c>
      <c r="D79" s="315" t="str">
        <f>IF(ISNUMBER('[2]Sektorski plasman'!E75)=TRUE,'[2]Sektorski plasman'!E75,"")</f>
        <v/>
      </c>
      <c r="E79" s="316" t="str">
        <f>IF(ISTEXT('[2]Sektorski plasman'!F75)=TRUE,'[2]Sektorski plasman'!F75,"")</f>
        <v/>
      </c>
      <c r="F79" s="317" t="str">
        <f>IF(ISNUMBER('[2]Sektorski plasman'!D75)=TRUE,'[2]Sektorski plasman'!D75,"")</f>
        <v/>
      </c>
      <c r="G79" s="318" t="str">
        <f>IF(ISNUMBER('[2]Sektorski plasman'!G75)=TRUE,'[2]Sektorski plasman'!G75,"")</f>
        <v/>
      </c>
      <c r="H79" s="319" t="str">
        <f>IF(ISNUMBER('[2]Sektorski plasman'!H75)=TRUE,'[2]Sektorski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IF(ISTEXT('[2]Sektorski plasman'!B76)=TRUE,'[2]Sektorski plasman'!B76,"")</f>
        <v/>
      </c>
      <c r="C80" s="314" t="str">
        <f>IF(ISTEXT('[2]Sektorski plasman'!C76)=TRUE,'[2]Sektorski plasman'!C76,"")</f>
        <v/>
      </c>
      <c r="D80" s="315" t="str">
        <f>IF(ISNUMBER('[2]Sektorski plasman'!E76)=TRUE,'[2]Sektorski plasman'!E76,"")</f>
        <v/>
      </c>
      <c r="E80" s="316" t="str">
        <f>IF(ISTEXT('[2]Sektorski plasman'!F76)=TRUE,'[2]Sektorski plasman'!F76,"")</f>
        <v/>
      </c>
      <c r="F80" s="317" t="str">
        <f>IF(ISNUMBER('[2]Sektorski plasman'!D76)=TRUE,'[2]Sektorski plasman'!D76,"")</f>
        <v/>
      </c>
      <c r="G80" s="318" t="str">
        <f>IF(ISNUMBER('[2]Sektorski plasman'!G76)=TRUE,'[2]Sektorski plasman'!G76,"")</f>
        <v/>
      </c>
      <c r="H80" s="319" t="str">
        <f>IF(ISNUMBER('[2]Sektorski plasman'!H76)=TRUE,'[2]Sektorski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IF(ISTEXT('[2]Sektorski plasman'!B77)=TRUE,'[2]Sektorski plasman'!B77,"")</f>
        <v/>
      </c>
      <c r="C81" s="314" t="str">
        <f>IF(ISTEXT('[2]Sektorski plasman'!C77)=TRUE,'[2]Sektorski plasman'!C77,"")</f>
        <v/>
      </c>
      <c r="D81" s="315" t="str">
        <f>IF(ISNUMBER('[2]Sektorski plasman'!E77)=TRUE,'[2]Sektorski plasman'!E77,"")</f>
        <v/>
      </c>
      <c r="E81" s="316" t="str">
        <f>IF(ISTEXT('[2]Sektorski plasman'!F77)=TRUE,'[2]Sektorski plasman'!F77,"")</f>
        <v/>
      </c>
      <c r="F81" s="317" t="str">
        <f>IF(ISNUMBER('[2]Sektorski plasman'!D77)=TRUE,'[2]Sektorski plasman'!D77,"")</f>
        <v/>
      </c>
      <c r="G81" s="318" t="str">
        <f>IF(ISNUMBER('[2]Sektorski plasman'!G77)=TRUE,'[2]Sektorski plasman'!G77,"")</f>
        <v/>
      </c>
      <c r="H81" s="319" t="str">
        <f>IF(ISNUMBER('[2]Sektorski plasman'!H77)=TRUE,'[2]Sektorski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IF(ISTEXT('[2]Sektorski plasman'!B78)=TRUE,'[2]Sektorski plasman'!B78,"")</f>
        <v/>
      </c>
      <c r="C82" s="314" t="str">
        <f>IF(ISTEXT('[2]Sektorski plasman'!C78)=TRUE,'[2]Sektorski plasman'!C78,"")</f>
        <v/>
      </c>
      <c r="D82" s="315" t="str">
        <f>IF(ISNUMBER('[2]Sektorski plasman'!E78)=TRUE,'[2]Sektorski plasman'!E78,"")</f>
        <v/>
      </c>
      <c r="E82" s="316" t="str">
        <f>IF(ISTEXT('[2]Sektorski plasman'!F78)=TRUE,'[2]Sektorski plasman'!F78,"")</f>
        <v/>
      </c>
      <c r="F82" s="317" t="str">
        <f>IF(ISNUMBER('[2]Sektorski plasman'!D78)=TRUE,'[2]Sektorski plasman'!D78,"")</f>
        <v/>
      </c>
      <c r="G82" s="318" t="str">
        <f>IF(ISNUMBER('[2]Sektorski plasman'!G78)=TRUE,'[2]Sektorski plasman'!G78,"")</f>
        <v/>
      </c>
      <c r="H82" s="319" t="str">
        <f>IF(ISNUMBER('[2]Sektorski plasman'!H78)=TRUE,'[2]Sektorski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IF(ISTEXT('[2]Sektorski plasman'!B79)=TRUE,'[2]Sektorski plasman'!B79,"")</f>
        <v/>
      </c>
      <c r="C83" s="314" t="str">
        <f>IF(ISTEXT('[2]Sektorski plasman'!C79)=TRUE,'[2]Sektorski plasman'!C79,"")</f>
        <v/>
      </c>
      <c r="D83" s="315" t="str">
        <f>IF(ISNUMBER('[2]Sektorski plasman'!E79)=TRUE,'[2]Sektorski plasman'!E79,"")</f>
        <v/>
      </c>
      <c r="E83" s="316" t="str">
        <f>IF(ISTEXT('[2]Sektorski plasman'!F79)=TRUE,'[2]Sektorski plasman'!F79,"")</f>
        <v/>
      </c>
      <c r="F83" s="317" t="str">
        <f>IF(ISNUMBER('[2]Sektorski plasman'!D79)=TRUE,'[2]Sektorski plasman'!D79,"")</f>
        <v/>
      </c>
      <c r="G83" s="318" t="str">
        <f>IF(ISNUMBER('[2]Sektorski plasman'!G79)=TRUE,'[2]Sektorski plasman'!G79,"")</f>
        <v/>
      </c>
      <c r="H83" s="319" t="str">
        <f>IF(ISNUMBER('[2]Sektorski plasman'!H79)=TRUE,'[2]Sektorski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IF(ISTEXT('[2]Sektorski plasman'!B80)=TRUE,'[2]Sektorski plasman'!B80,"")</f>
        <v/>
      </c>
      <c r="C84" s="314" t="str">
        <f>IF(ISTEXT('[2]Sektorski plasman'!C80)=TRUE,'[2]Sektorski plasman'!C80,"")</f>
        <v/>
      </c>
      <c r="D84" s="315" t="str">
        <f>IF(ISNUMBER('[2]Sektorski plasman'!E80)=TRUE,'[2]Sektorski plasman'!E80,"")</f>
        <v/>
      </c>
      <c r="E84" s="316" t="str">
        <f>IF(ISTEXT('[2]Sektorski plasman'!F80)=TRUE,'[2]Sektorski plasman'!F80,"")</f>
        <v/>
      </c>
      <c r="F84" s="317" t="str">
        <f>IF(ISNUMBER('[2]Sektorski plasman'!D80)=TRUE,'[2]Sektorski plasman'!D80,"")</f>
        <v/>
      </c>
      <c r="G84" s="318" t="str">
        <f>IF(ISNUMBER('[2]Sektorski plasman'!G80)=TRUE,'[2]Sektorski plasman'!G80,"")</f>
        <v/>
      </c>
      <c r="H84" s="319" t="str">
        <f>IF(ISNUMBER('[2]Sektorski plasman'!H80)=TRUE,'[2]Sektorski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IF(ISTEXT('[2]Sektorski plasman'!B81)=TRUE,'[2]Sektorski plasman'!B81,"")</f>
        <v/>
      </c>
      <c r="C85" s="314" t="str">
        <f>IF(ISTEXT('[2]Sektorski plasman'!C81)=TRUE,'[2]Sektorski plasman'!C81,"")</f>
        <v/>
      </c>
      <c r="D85" s="315" t="str">
        <f>IF(ISNUMBER('[2]Sektorski plasman'!E81)=TRUE,'[2]Sektorski plasman'!E81,"")</f>
        <v/>
      </c>
      <c r="E85" s="316" t="str">
        <f>IF(ISTEXT('[2]Sektorski plasman'!F81)=TRUE,'[2]Sektorski plasman'!F81,"")</f>
        <v/>
      </c>
      <c r="F85" s="317" t="str">
        <f>IF(ISNUMBER('[2]Sektorski plasman'!D81)=TRUE,'[2]Sektorski plasman'!D81,"")</f>
        <v/>
      </c>
      <c r="G85" s="318" t="str">
        <f>IF(ISNUMBER('[2]Sektorski plasman'!G81)=TRUE,'[2]Sektorski plasman'!G81,"")</f>
        <v/>
      </c>
      <c r="H85" s="319" t="str">
        <f>IF(ISNUMBER('[2]Sektorski plasman'!H81)=TRUE,'[2]Sektorski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IF(ISTEXT('[2]Sektorski plasman'!B82)=TRUE,'[2]Sektorski plasman'!B82,"")</f>
        <v/>
      </c>
      <c r="C86" s="314" t="str">
        <f>IF(ISTEXT('[2]Sektorski plasman'!C82)=TRUE,'[2]Sektorski plasman'!C82,"")</f>
        <v/>
      </c>
      <c r="D86" s="315" t="str">
        <f>IF(ISNUMBER('[2]Sektorski plasman'!E82)=TRUE,'[2]Sektorski plasman'!E82,"")</f>
        <v/>
      </c>
      <c r="E86" s="316" t="str">
        <f>IF(ISTEXT('[2]Sektorski plasman'!F82)=TRUE,'[2]Sektorski plasman'!F82,"")</f>
        <v/>
      </c>
      <c r="F86" s="317" t="str">
        <f>IF(ISNUMBER('[2]Sektorski plasman'!D82)=TRUE,'[2]Sektorski plasman'!D82,"")</f>
        <v/>
      </c>
      <c r="G86" s="318" t="str">
        <f>IF(ISNUMBER('[2]Sektorski plasman'!G82)=TRUE,'[2]Sektorski plasman'!G82,"")</f>
        <v/>
      </c>
      <c r="H86" s="319" t="str">
        <f>IF(ISNUMBER('[2]Sektorski plasman'!H82)=TRUE,'[2]Sektorski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IF(ISTEXT('[2]Sektorski plasman'!B83)=TRUE,'[2]Sektorski plasman'!B83,"")</f>
        <v/>
      </c>
      <c r="C87" s="314" t="str">
        <f>IF(ISTEXT('[2]Sektorski plasman'!C83)=TRUE,'[2]Sektorski plasman'!C83,"")</f>
        <v/>
      </c>
      <c r="D87" s="315" t="str">
        <f>IF(ISNUMBER('[2]Sektorski plasman'!E83)=TRUE,'[2]Sektorski plasman'!E83,"")</f>
        <v/>
      </c>
      <c r="E87" s="316" t="str">
        <f>IF(ISTEXT('[2]Sektorski plasman'!F83)=TRUE,'[2]Sektorski plasman'!F83,"")</f>
        <v/>
      </c>
      <c r="F87" s="317" t="str">
        <f>IF(ISNUMBER('[2]Sektorski plasman'!D83)=TRUE,'[2]Sektorski plasman'!D83,"")</f>
        <v/>
      </c>
      <c r="G87" s="318" t="str">
        <f>IF(ISNUMBER('[2]Sektorski plasman'!G83)=TRUE,'[2]Sektorski plasman'!G83,"")</f>
        <v/>
      </c>
      <c r="H87" s="319" t="str">
        <f>IF(ISNUMBER('[2]Sektorski plasman'!H83)=TRUE,'[2]Sektorski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IF(ISTEXT('[2]Sektorski plasman'!B84)=TRUE,'[2]Sektorski plasman'!B84,"")</f>
        <v/>
      </c>
      <c r="C88" s="314" t="str">
        <f>IF(ISTEXT('[2]Sektorski plasman'!C84)=TRUE,'[2]Sektorski plasman'!C84,"")</f>
        <v/>
      </c>
      <c r="D88" s="315" t="str">
        <f>IF(ISNUMBER('[2]Sektorski plasman'!E84)=TRUE,'[2]Sektorski plasman'!E84,"")</f>
        <v/>
      </c>
      <c r="E88" s="316" t="str">
        <f>IF(ISTEXT('[2]Sektorski plasman'!F84)=TRUE,'[2]Sektorski plasman'!F84,"")</f>
        <v/>
      </c>
      <c r="F88" s="317" t="str">
        <f>IF(ISNUMBER('[2]Sektorski plasman'!D84)=TRUE,'[2]Sektorski plasman'!D84,"")</f>
        <v/>
      </c>
      <c r="G88" s="318" t="str">
        <f>IF(ISNUMBER('[2]Sektorski plasman'!G84)=TRUE,'[2]Sektorski plasman'!G84,"")</f>
        <v/>
      </c>
      <c r="H88" s="319" t="str">
        <f>IF(ISNUMBER('[2]Sektorski plasman'!H84)=TRUE,'[2]Sektorski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IF(ISTEXT('[2]Sektorski plasman'!B85)=TRUE,'[2]Sektorski plasman'!B85,"")</f>
        <v/>
      </c>
      <c r="C89" s="314" t="str">
        <f>IF(ISTEXT('[2]Sektorski plasman'!C85)=TRUE,'[2]Sektorski plasman'!C85,"")</f>
        <v/>
      </c>
      <c r="D89" s="315" t="str">
        <f>IF(ISNUMBER('[2]Sektorski plasman'!E85)=TRUE,'[2]Sektorski plasman'!E85,"")</f>
        <v/>
      </c>
      <c r="E89" s="316" t="str">
        <f>IF(ISTEXT('[2]Sektorski plasman'!F85)=TRUE,'[2]Sektorski plasman'!F85,"")</f>
        <v/>
      </c>
      <c r="F89" s="317" t="str">
        <f>IF(ISNUMBER('[2]Sektorski plasman'!D85)=TRUE,'[2]Sektorski plasman'!D85,"")</f>
        <v/>
      </c>
      <c r="G89" s="318" t="str">
        <f>IF(ISNUMBER('[2]Sektorski plasman'!G85)=TRUE,'[2]Sektorski plasman'!G85,"")</f>
        <v/>
      </c>
      <c r="H89" s="319" t="str">
        <f>IF(ISNUMBER('[2]Sektorski plasman'!H85)=TRUE,'[2]Sektorski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IF(ISTEXT('[2]Sektorski plasman'!B86)=TRUE,'[2]Sektorski plasman'!B86,"")</f>
        <v/>
      </c>
      <c r="C90" s="314" t="str">
        <f>IF(ISTEXT('[2]Sektorski plasman'!C86)=TRUE,'[2]Sektorski plasman'!C86,"")</f>
        <v/>
      </c>
      <c r="D90" s="315" t="str">
        <f>IF(ISNUMBER('[2]Sektorski plasman'!E86)=TRUE,'[2]Sektorski plasman'!E86,"")</f>
        <v/>
      </c>
      <c r="E90" s="316" t="str">
        <f>IF(ISTEXT('[2]Sektorski plasman'!F86)=TRUE,'[2]Sektorski plasman'!F86,"")</f>
        <v/>
      </c>
      <c r="F90" s="317" t="str">
        <f>IF(ISNUMBER('[2]Sektorski plasman'!D86)=TRUE,'[2]Sektorski plasman'!D86,"")</f>
        <v/>
      </c>
      <c r="G90" s="318" t="str">
        <f>IF(ISNUMBER('[2]Sektorski plasman'!G86)=TRUE,'[2]Sektorski plasman'!G86,"")</f>
        <v/>
      </c>
      <c r="H90" s="319" t="str">
        <f>IF(ISNUMBER('[2]Sektorski plasman'!H86)=TRUE,'[2]Sektorski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IF(ISTEXT('[2]Sektorski plasman'!B87)=TRUE,'[2]Sektorski plasman'!B87,"")</f>
        <v/>
      </c>
      <c r="C91" s="314" t="str">
        <f>IF(ISTEXT('[2]Sektorski plasman'!C87)=TRUE,'[2]Sektorski plasman'!C87,"")</f>
        <v/>
      </c>
      <c r="D91" s="315" t="str">
        <f>IF(ISNUMBER('[2]Sektorski plasman'!E87)=TRUE,'[2]Sektorski plasman'!E87,"")</f>
        <v/>
      </c>
      <c r="E91" s="316" t="str">
        <f>IF(ISTEXT('[2]Sektorski plasman'!F87)=TRUE,'[2]Sektorski plasman'!F87,"")</f>
        <v/>
      </c>
      <c r="F91" s="317" t="str">
        <f>IF(ISNUMBER('[2]Sektorski plasman'!D87)=TRUE,'[2]Sektorski plasman'!D87,"")</f>
        <v/>
      </c>
      <c r="G91" s="318" t="str">
        <f>IF(ISNUMBER('[2]Sektorski plasman'!G87)=TRUE,'[2]Sektorski plasman'!G87,"")</f>
        <v/>
      </c>
      <c r="H91" s="319" t="str">
        <f>IF(ISNUMBER('[2]Sektorski plasman'!H87)=TRUE,'[2]Sektorski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IF(ISTEXT('[2]Sektorski plasman'!B88)=TRUE,'[2]Sektorski plasman'!B88,"")</f>
        <v/>
      </c>
      <c r="C92" s="314" t="str">
        <f>IF(ISTEXT('[2]Sektorski plasman'!C88)=TRUE,'[2]Sektorski plasman'!C88,"")</f>
        <v/>
      </c>
      <c r="D92" s="315" t="str">
        <f>IF(ISNUMBER('[2]Sektorski plasman'!E88)=TRUE,'[2]Sektorski plasman'!E88,"")</f>
        <v/>
      </c>
      <c r="E92" s="316" t="str">
        <f>IF(ISTEXT('[2]Sektorski plasman'!F88)=TRUE,'[2]Sektorski plasman'!F88,"")</f>
        <v/>
      </c>
      <c r="F92" s="317" t="str">
        <f>IF(ISNUMBER('[2]Sektorski plasman'!D88)=TRUE,'[2]Sektorski plasman'!D88,"")</f>
        <v/>
      </c>
      <c r="G92" s="318" t="str">
        <f>IF(ISNUMBER('[2]Sektorski plasman'!G88)=TRUE,'[2]Sektorski plasman'!G88,"")</f>
        <v/>
      </c>
      <c r="H92" s="319" t="str">
        <f>IF(ISNUMBER('[2]Sektorski plasman'!H88)=TRUE,'[2]Sektorski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IF(ISTEXT('[2]Sektorski plasman'!B89)=TRUE,'[2]Sektorski plasman'!B89,"")</f>
        <v/>
      </c>
      <c r="C93" s="314" t="str">
        <f>IF(ISTEXT('[2]Sektorski plasman'!C89)=TRUE,'[2]Sektorski plasman'!C89,"")</f>
        <v/>
      </c>
      <c r="D93" s="315" t="str">
        <f>IF(ISNUMBER('[2]Sektorski plasman'!E89)=TRUE,'[2]Sektorski plasman'!E89,"")</f>
        <v/>
      </c>
      <c r="E93" s="316" t="str">
        <f>IF(ISTEXT('[2]Sektorski plasman'!F89)=TRUE,'[2]Sektorski plasman'!F89,"")</f>
        <v/>
      </c>
      <c r="F93" s="317" t="str">
        <f>IF(ISNUMBER('[2]Sektorski plasman'!D89)=TRUE,'[2]Sektorski plasman'!D89,"")</f>
        <v/>
      </c>
      <c r="G93" s="318" t="str">
        <f>IF(ISNUMBER('[2]Sektorski plasman'!G89)=TRUE,'[2]Sektorski plasman'!G89,"")</f>
        <v/>
      </c>
      <c r="H93" s="319" t="str">
        <f>IF(ISNUMBER('[2]Sektorski plasman'!H89)=TRUE,'[2]Sektorski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IF(ISTEXT('[2]Sektorski plasman'!B90)=TRUE,'[2]Sektorski plasman'!B90,"")</f>
        <v/>
      </c>
      <c r="C94" s="314" t="str">
        <f>IF(ISTEXT('[2]Sektorski plasman'!C90)=TRUE,'[2]Sektorski plasman'!C90,"")</f>
        <v/>
      </c>
      <c r="D94" s="315" t="str">
        <f>IF(ISNUMBER('[2]Sektorski plasman'!E90)=TRUE,'[2]Sektorski plasman'!E90,"")</f>
        <v/>
      </c>
      <c r="E94" s="316" t="str">
        <f>IF(ISTEXT('[2]Sektorski plasman'!F90)=TRUE,'[2]Sektorski plasman'!F90,"")</f>
        <v/>
      </c>
      <c r="F94" s="317" t="str">
        <f>IF(ISNUMBER('[2]Sektorski plasman'!D90)=TRUE,'[2]Sektorski plasman'!D90,"")</f>
        <v/>
      </c>
      <c r="G94" s="318" t="str">
        <f>IF(ISNUMBER('[2]Sektorski plasman'!G90)=TRUE,'[2]Sektorski plasman'!G90,"")</f>
        <v/>
      </c>
      <c r="H94" s="319" t="str">
        <f>IF(ISNUMBER('[2]Sektorski plasman'!H90)=TRUE,'[2]Sektorski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IF(ISTEXT('[2]Sektorski plasman'!B91)=TRUE,'[2]Sektorski plasman'!B91,"")</f>
        <v/>
      </c>
      <c r="C95" s="314" t="str">
        <f>IF(ISTEXT('[2]Sektorski plasman'!C91)=TRUE,'[2]Sektorski plasman'!C91,"")</f>
        <v/>
      </c>
      <c r="D95" s="315" t="str">
        <f>IF(ISNUMBER('[2]Sektorski plasman'!E91)=TRUE,'[2]Sektorski plasman'!E91,"")</f>
        <v/>
      </c>
      <c r="E95" s="316" t="str">
        <f>IF(ISTEXT('[2]Sektorski plasman'!F91)=TRUE,'[2]Sektorski plasman'!F91,"")</f>
        <v/>
      </c>
      <c r="F95" s="317" t="str">
        <f>IF(ISNUMBER('[2]Sektorski plasman'!D91)=TRUE,'[2]Sektorski plasman'!D91,"")</f>
        <v/>
      </c>
      <c r="G95" s="318" t="str">
        <f>IF(ISNUMBER('[2]Sektorski plasman'!G91)=TRUE,'[2]Sektorski plasman'!G91,"")</f>
        <v/>
      </c>
      <c r="H95" s="319" t="str">
        <f>IF(ISNUMBER('[2]Sektorski plasman'!H91)=TRUE,'[2]Sektorski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IF(ISTEXT('[2]Sektorski plasman'!B92)=TRUE,'[2]Sektorski plasman'!B92,"")</f>
        <v/>
      </c>
      <c r="C96" s="314" t="str">
        <f>IF(ISTEXT('[2]Sektorski plasman'!C92)=TRUE,'[2]Sektorski plasman'!C92,"")</f>
        <v/>
      </c>
      <c r="D96" s="315" t="str">
        <f>IF(ISNUMBER('[2]Sektorski plasman'!E92)=TRUE,'[2]Sektorski plasman'!E92,"")</f>
        <v/>
      </c>
      <c r="E96" s="316" t="str">
        <f>IF(ISTEXT('[2]Sektorski plasman'!F92)=TRUE,'[2]Sektorski plasman'!F92,"")</f>
        <v/>
      </c>
      <c r="F96" s="317" t="str">
        <f>IF(ISNUMBER('[2]Sektorski plasman'!D92)=TRUE,'[2]Sektorski plasman'!D92,"")</f>
        <v/>
      </c>
      <c r="G96" s="318" t="str">
        <f>IF(ISNUMBER('[2]Sektorski plasman'!G92)=TRUE,'[2]Sektorski plasman'!G92,"")</f>
        <v/>
      </c>
      <c r="H96" s="319" t="str">
        <f>IF(ISNUMBER('[2]Sektorski plasman'!H92)=TRUE,'[2]Sektorski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IF(ISTEXT('[2]Sektorski plasman'!B93)=TRUE,'[2]Sektorski plasman'!B93,"")</f>
        <v/>
      </c>
      <c r="C97" s="314" t="str">
        <f>IF(ISTEXT('[2]Sektorski plasman'!C93)=TRUE,'[2]Sektorski plasman'!C93,"")</f>
        <v/>
      </c>
      <c r="D97" s="315" t="str">
        <f>IF(ISNUMBER('[2]Sektorski plasman'!E93)=TRUE,'[2]Sektorski plasman'!E93,"")</f>
        <v/>
      </c>
      <c r="E97" s="316" t="str">
        <f>IF(ISTEXT('[2]Sektorski plasman'!F93)=TRUE,'[2]Sektorski plasman'!F93,"")</f>
        <v/>
      </c>
      <c r="F97" s="317" t="str">
        <f>IF(ISNUMBER('[2]Sektorski plasman'!D93)=TRUE,'[2]Sektorski plasman'!D93,"")</f>
        <v/>
      </c>
      <c r="G97" s="318" t="str">
        <f>IF(ISNUMBER('[2]Sektorski plasman'!G93)=TRUE,'[2]Sektorski plasman'!G93,"")</f>
        <v/>
      </c>
      <c r="H97" s="319" t="str">
        <f>IF(ISNUMBER('[2]Sektorski plasman'!H93)=TRUE,'[2]Sektorski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IF(ISTEXT('[2]Sektorski plasman'!B94)=TRUE,'[2]Sektorski plasman'!B94,"")</f>
        <v/>
      </c>
      <c r="C98" s="314" t="str">
        <f>IF(ISTEXT('[2]Sektorski plasman'!C94)=TRUE,'[2]Sektorski plasman'!C94,"")</f>
        <v/>
      </c>
      <c r="D98" s="315" t="str">
        <f>IF(ISNUMBER('[2]Sektorski plasman'!E94)=TRUE,'[2]Sektorski plasman'!E94,"")</f>
        <v/>
      </c>
      <c r="E98" s="316" t="str">
        <f>IF(ISTEXT('[2]Sektorski plasman'!F94)=TRUE,'[2]Sektorski plasman'!F94,"")</f>
        <v/>
      </c>
      <c r="F98" s="317" t="str">
        <f>IF(ISNUMBER('[2]Sektorski plasman'!D94)=TRUE,'[2]Sektorski plasman'!D94,"")</f>
        <v/>
      </c>
      <c r="G98" s="318" t="str">
        <f>IF(ISNUMBER('[2]Sektorski plasman'!G94)=TRUE,'[2]Sektorski plasman'!G94,"")</f>
        <v/>
      </c>
      <c r="H98" s="319" t="str">
        <f>IF(ISNUMBER('[2]Sektorski plasman'!H94)=TRUE,'[2]Sektorski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IF(ISTEXT('[2]Sektorski plasman'!B95)=TRUE,'[2]Sektorski plasman'!B95,"")</f>
        <v/>
      </c>
      <c r="C99" s="314" t="str">
        <f>IF(ISTEXT('[2]Sektorski plasman'!C95)=TRUE,'[2]Sektorski plasman'!C95,"")</f>
        <v/>
      </c>
      <c r="D99" s="315" t="str">
        <f>IF(ISNUMBER('[2]Sektorski plasman'!E95)=TRUE,'[2]Sektorski plasman'!E95,"")</f>
        <v/>
      </c>
      <c r="E99" s="316" t="str">
        <f>IF(ISTEXT('[2]Sektorski plasman'!F95)=TRUE,'[2]Sektorski plasman'!F95,"")</f>
        <v/>
      </c>
      <c r="F99" s="317" t="str">
        <f>IF(ISNUMBER('[2]Sektorski plasman'!D95)=TRUE,'[2]Sektorski plasman'!D95,"")</f>
        <v/>
      </c>
      <c r="G99" s="318" t="str">
        <f>IF(ISNUMBER('[2]Sektorski plasman'!G95)=TRUE,'[2]Sektorski plasman'!G95,"")</f>
        <v/>
      </c>
      <c r="H99" s="319" t="str">
        <f>IF(ISNUMBER('[2]Sektorski plasman'!H95)=TRUE,'[2]Sektorski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IF(ISTEXT('[2]Sektorski plasman'!B96)=TRUE,'[2]Sektorski plasman'!B96,"")</f>
        <v/>
      </c>
      <c r="C100" s="314" t="str">
        <f>IF(ISTEXT('[2]Sektorski plasman'!C96)=TRUE,'[2]Sektorski plasman'!C96,"")</f>
        <v/>
      </c>
      <c r="D100" s="315" t="str">
        <f>IF(ISNUMBER('[2]Sektorski plasman'!E96)=TRUE,'[2]Sektorski plasman'!E96,"")</f>
        <v/>
      </c>
      <c r="E100" s="316" t="str">
        <f>IF(ISTEXT('[2]Sektorski plasman'!F96)=TRUE,'[2]Sektorski plasman'!F96,"")</f>
        <v/>
      </c>
      <c r="F100" s="317" t="str">
        <f>IF(ISNUMBER('[2]Sektorski plasman'!D96)=TRUE,'[2]Sektorski plasman'!D96,"")</f>
        <v/>
      </c>
      <c r="G100" s="318" t="str">
        <f>IF(ISNUMBER('[2]Sektorski plasman'!G96)=TRUE,'[2]Sektorski plasman'!G96,"")</f>
        <v/>
      </c>
      <c r="H100" s="319" t="str">
        <f>IF(ISNUMBER('[2]Sektorski plasman'!H96)=TRUE,'[2]Sektorski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IF(ISTEXT('[2]Sektorski plasman'!B97)=TRUE,'[2]Sektorski plasman'!B97,"")</f>
        <v/>
      </c>
      <c r="C101" s="314" t="str">
        <f>IF(ISTEXT('[2]Sektorski plasman'!C97)=TRUE,'[2]Sektorski plasman'!C97,"")</f>
        <v/>
      </c>
      <c r="D101" s="315" t="str">
        <f>IF(ISNUMBER('[2]Sektorski plasman'!E97)=TRUE,'[2]Sektorski plasman'!E97,"")</f>
        <v/>
      </c>
      <c r="E101" s="316" t="str">
        <f>IF(ISTEXT('[2]Sektorski plasman'!F97)=TRUE,'[2]Sektorski plasman'!F97,"")</f>
        <v/>
      </c>
      <c r="F101" s="317" t="str">
        <f>IF(ISNUMBER('[2]Sektorski plasman'!D97)=TRUE,'[2]Sektorski plasman'!D97,"")</f>
        <v/>
      </c>
      <c r="G101" s="318" t="str">
        <f>IF(ISNUMBER('[2]Sektorski plasman'!G97)=TRUE,'[2]Sektorski plasman'!G97,"")</f>
        <v/>
      </c>
      <c r="H101" s="319" t="str">
        <f>IF(ISNUMBER('[2]Sektorski plasman'!H97)=TRUE,'[2]Sektorski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IF(ISTEXT('[2]Sektorski plasman'!B98)=TRUE,'[2]Sektorski plasman'!B98,"")</f>
        <v/>
      </c>
      <c r="C102" s="314" t="str">
        <f>IF(ISTEXT('[2]Sektorski plasman'!C98)=TRUE,'[2]Sektorski plasman'!C98,"")</f>
        <v/>
      </c>
      <c r="D102" s="315" t="str">
        <f>IF(ISNUMBER('[2]Sektorski plasman'!E98)=TRUE,'[2]Sektorski plasman'!E98,"")</f>
        <v/>
      </c>
      <c r="E102" s="316" t="str">
        <f>IF(ISTEXT('[2]Sektorski plasman'!F98)=TRUE,'[2]Sektorski plasman'!F98,"")</f>
        <v/>
      </c>
      <c r="F102" s="317" t="str">
        <f>IF(ISNUMBER('[2]Sektorski plasman'!D98)=TRUE,'[2]Sektorski plasman'!D98,"")</f>
        <v/>
      </c>
      <c r="G102" s="318" t="str">
        <f>IF(ISNUMBER('[2]Sektorski plasman'!G98)=TRUE,'[2]Sektorski plasman'!G98,"")</f>
        <v/>
      </c>
      <c r="H102" s="319" t="str">
        <f>IF(ISNUMBER('[2]Sektorski plasman'!H98)=TRUE,'[2]Sektorski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IF(ISTEXT('[2]Sektorski plasman'!B99)=TRUE,'[2]Sektorski plasman'!B99,"")</f>
        <v/>
      </c>
      <c r="C103" s="314" t="str">
        <f>IF(ISTEXT('[2]Sektorski plasman'!C99)=TRUE,'[2]Sektorski plasman'!C99,"")</f>
        <v/>
      </c>
      <c r="D103" s="315" t="str">
        <f>IF(ISNUMBER('[2]Sektorski plasman'!E99)=TRUE,'[2]Sektorski plasman'!E99,"")</f>
        <v/>
      </c>
      <c r="E103" s="316" t="str">
        <f>IF(ISTEXT('[2]Sektorski plasman'!F99)=TRUE,'[2]Sektorski plasman'!F99,"")</f>
        <v/>
      </c>
      <c r="F103" s="317" t="str">
        <f>IF(ISNUMBER('[2]Sektorski plasman'!D99)=TRUE,'[2]Sektorski plasman'!D99,"")</f>
        <v/>
      </c>
      <c r="G103" s="318" t="str">
        <f>IF(ISNUMBER('[2]Sektorski plasman'!G99)=TRUE,'[2]Sektorski plasman'!G99,"")</f>
        <v/>
      </c>
      <c r="H103" s="319" t="str">
        <f>IF(ISNUMBER('[2]Sektorski plasman'!H99)=TRUE,'[2]Sektorski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IF(ISTEXT('[2]Sektorski plasman'!B100)=TRUE,'[2]Sektorski plasman'!B100,"")</f>
        <v/>
      </c>
      <c r="C104" s="314" t="str">
        <f>IF(ISTEXT('[2]Sektorski plasman'!C100)=TRUE,'[2]Sektorski plasman'!C100,"")</f>
        <v/>
      </c>
      <c r="D104" s="315" t="str">
        <f>IF(ISNUMBER('[2]Sektorski plasman'!E100)=TRUE,'[2]Sektorski plasman'!E100,"")</f>
        <v/>
      </c>
      <c r="E104" s="316" t="str">
        <f>IF(ISTEXT('[2]Sektorski plasman'!F100)=TRUE,'[2]Sektorski plasman'!F100,"")</f>
        <v/>
      </c>
      <c r="F104" s="317" t="str">
        <f>IF(ISNUMBER('[2]Sektorski plasman'!D100)=TRUE,'[2]Sektorski plasman'!D100,"")</f>
        <v/>
      </c>
      <c r="G104" s="318" t="str">
        <f>IF(ISNUMBER('[2]Sektorski plasman'!G100)=TRUE,'[2]Sektorski plasman'!G100,"")</f>
        <v/>
      </c>
      <c r="H104" s="319" t="str">
        <f>IF(ISNUMBER('[2]Sektorski plasman'!H100)=TRUE,'[2]Sektorski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IF(ISTEXT('[2]Sektorski plasman'!B101)=TRUE,'[2]Sektorski plasman'!B101,"")</f>
        <v/>
      </c>
      <c r="C105" s="314" t="str">
        <f>IF(ISTEXT('[2]Sektorski plasman'!C101)=TRUE,'[2]Sektorski plasman'!C101,"")</f>
        <v/>
      </c>
      <c r="D105" s="315" t="str">
        <f>IF(ISNUMBER('[2]Sektorski plasman'!E101)=TRUE,'[2]Sektorski plasman'!E101,"")</f>
        <v/>
      </c>
      <c r="E105" s="316" t="str">
        <f>IF(ISTEXT('[2]Sektorski plasman'!F101)=TRUE,'[2]Sektorski plasman'!F101,"")</f>
        <v/>
      </c>
      <c r="F105" s="317" t="str">
        <f>IF(ISNUMBER('[2]Sektorski plasman'!D101)=TRUE,'[2]Sektorski plasman'!D101,"")</f>
        <v/>
      </c>
      <c r="G105" s="318" t="str">
        <f>IF(ISNUMBER('[2]Sektorski plasman'!G101)=TRUE,'[2]Sektorski plasman'!G101,"")</f>
        <v/>
      </c>
      <c r="H105" s="319" t="str">
        <f>IF(ISNUMBER('[2]Sektorski plasman'!H101)=TRUE,'[2]Sektorski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IF(ISTEXT('[2]Sektorski plasman'!B102)=TRUE,'[2]Sektorski plasman'!B102,"")</f>
        <v/>
      </c>
      <c r="C106" s="314" t="str">
        <f>IF(ISTEXT('[2]Sektorski plasman'!C102)=TRUE,'[2]Sektorski plasman'!C102,"")</f>
        <v/>
      </c>
      <c r="D106" s="315" t="str">
        <f>IF(ISNUMBER('[2]Sektorski plasman'!E102)=TRUE,'[2]Sektorski plasman'!E102,"")</f>
        <v/>
      </c>
      <c r="E106" s="316" t="str">
        <f>IF(ISTEXT('[2]Sektorski plasman'!F102)=TRUE,'[2]Sektorski plasman'!F102,"")</f>
        <v/>
      </c>
      <c r="F106" s="317" t="str">
        <f>IF(ISNUMBER('[2]Sektorski plasman'!D102)=TRUE,'[2]Sektorski plasman'!D102,"")</f>
        <v/>
      </c>
      <c r="G106" s="318" t="str">
        <f>IF(ISNUMBER('[2]Sektorski plasman'!G102)=TRUE,'[2]Sektorski plasman'!G102,"")</f>
        <v/>
      </c>
      <c r="H106" s="319" t="str">
        <f>IF(ISNUMBER('[2]Sektorski plasman'!H102)=TRUE,'[2]Sektorski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IF(ISTEXT('[2]Sektorski plasman'!B103)=TRUE,'[2]Sektorski plasman'!B103,"")</f>
        <v/>
      </c>
      <c r="C107" s="314" t="str">
        <f>IF(ISTEXT('[2]Sektorski plasman'!C103)=TRUE,'[2]Sektorski plasman'!C103,"")</f>
        <v/>
      </c>
      <c r="D107" s="315" t="str">
        <f>IF(ISNUMBER('[2]Sektorski plasman'!E103)=TRUE,'[2]Sektorski plasman'!E103,"")</f>
        <v/>
      </c>
      <c r="E107" s="316" t="str">
        <f>IF(ISTEXT('[2]Sektorski plasman'!F103)=TRUE,'[2]Sektorski plasman'!F103,"")</f>
        <v/>
      </c>
      <c r="F107" s="317" t="str">
        <f>IF(ISNUMBER('[2]Sektorski plasman'!D103)=TRUE,'[2]Sektorski plasman'!D103,"")</f>
        <v/>
      </c>
      <c r="G107" s="318" t="str">
        <f>IF(ISNUMBER('[2]Sektorski plasman'!G103)=TRUE,'[2]Sektorski plasman'!G103,"")</f>
        <v/>
      </c>
      <c r="H107" s="319" t="str">
        <f>IF(ISNUMBER('[2]Sektorski plasman'!H103)=TRUE,'[2]Sektorski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IF(ISTEXT('[2]Sektorski plasman'!B104)=TRUE,'[2]Sektorski plasman'!B104,"")</f>
        <v/>
      </c>
      <c r="C108" s="314" t="str">
        <f>IF(ISTEXT('[2]Sektorski plasman'!C104)=TRUE,'[2]Sektorski plasman'!C104,"")</f>
        <v/>
      </c>
      <c r="D108" s="315" t="str">
        <f>IF(ISNUMBER('[2]Sektorski plasman'!E104)=TRUE,'[2]Sektorski plasman'!E104,"")</f>
        <v/>
      </c>
      <c r="E108" s="316" t="str">
        <f>IF(ISTEXT('[2]Sektorski plasman'!F104)=TRUE,'[2]Sektorski plasman'!F104,"")</f>
        <v/>
      </c>
      <c r="F108" s="317" t="str">
        <f>IF(ISNUMBER('[2]Sektorski plasman'!D104)=TRUE,'[2]Sektorski plasman'!D104,"")</f>
        <v/>
      </c>
      <c r="G108" s="318" t="str">
        <f>IF(ISNUMBER('[2]Sektorski plasman'!G104)=TRUE,'[2]Sektorski plasman'!G104,"")</f>
        <v/>
      </c>
      <c r="H108" s="319" t="str">
        <f>IF(ISNUMBER('[2]Sektorski plasman'!H104)=TRUE,'[2]Sektorski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IF(ISTEXT('[2]Sektorski plasman'!B105)=TRUE,'[2]Sektorski plasman'!B105,"")</f>
        <v/>
      </c>
      <c r="C109" s="314" t="str">
        <f>IF(ISTEXT('[2]Sektorski plasman'!C105)=TRUE,'[2]Sektorski plasman'!C105,"")</f>
        <v/>
      </c>
      <c r="D109" s="315" t="str">
        <f>IF(ISNUMBER('[2]Sektorski plasman'!E105)=TRUE,'[2]Sektorski plasman'!E105,"")</f>
        <v/>
      </c>
      <c r="E109" s="316" t="str">
        <f>IF(ISTEXT('[2]Sektorski plasman'!F105)=TRUE,'[2]Sektorski plasman'!F105,"")</f>
        <v/>
      </c>
      <c r="F109" s="317" t="str">
        <f>IF(ISNUMBER('[2]Sektorski plasman'!D105)=TRUE,'[2]Sektorski plasman'!D105,"")</f>
        <v/>
      </c>
      <c r="G109" s="318" t="str">
        <f>IF(ISNUMBER('[2]Sektorski plasman'!G105)=TRUE,'[2]Sektorski plasman'!G105,"")</f>
        <v/>
      </c>
      <c r="H109" s="319" t="str">
        <f>IF(ISNUMBER('[2]Sektorski plasman'!H105)=TRUE,'[2]Sektorski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IF(ISTEXT('[2]Sektorski plasman'!B106)=TRUE,'[2]Sektorski plasman'!B106,"")</f>
        <v/>
      </c>
      <c r="C110" s="314" t="str">
        <f>IF(ISTEXT('[2]Sektorski plasman'!C106)=TRUE,'[2]Sektorski plasman'!C106,"")</f>
        <v/>
      </c>
      <c r="D110" s="315" t="str">
        <f>IF(ISNUMBER('[2]Sektorski plasman'!E106)=TRUE,'[2]Sektorski plasman'!E106,"")</f>
        <v/>
      </c>
      <c r="E110" s="316" t="str">
        <f>IF(ISTEXT('[2]Sektorski plasman'!F106)=TRUE,'[2]Sektorski plasman'!F106,"")</f>
        <v/>
      </c>
      <c r="F110" s="317" t="str">
        <f>IF(ISNUMBER('[2]Sektorski plasman'!D106)=TRUE,'[2]Sektorski plasman'!D106,"")</f>
        <v/>
      </c>
      <c r="G110" s="318" t="str">
        <f>IF(ISNUMBER('[2]Sektorski plasman'!G106)=TRUE,'[2]Sektorski plasman'!G106,"")</f>
        <v/>
      </c>
      <c r="H110" s="319" t="str">
        <f>IF(ISNUMBER('[2]Sektorski plasman'!H106)=TRUE,'[2]Sektorski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IF(ISTEXT('[2]Sektorski plasman'!B107)=TRUE,'[2]Sektorski plasman'!B107,"")</f>
        <v/>
      </c>
      <c r="C111" s="314" t="str">
        <f>IF(ISTEXT('[2]Sektorski plasman'!C107)=TRUE,'[2]Sektorski plasman'!C107,"")</f>
        <v/>
      </c>
      <c r="D111" s="315" t="str">
        <f>IF(ISNUMBER('[2]Sektorski plasman'!E107)=TRUE,'[2]Sektorski plasman'!E107,"")</f>
        <v/>
      </c>
      <c r="E111" s="316" t="str">
        <f>IF(ISTEXT('[2]Sektorski plasman'!F107)=TRUE,'[2]Sektorski plasman'!F107,"")</f>
        <v/>
      </c>
      <c r="F111" s="317" t="str">
        <f>IF(ISNUMBER('[2]Sektorski plasman'!D107)=TRUE,'[2]Sektorski plasman'!D107,"")</f>
        <v/>
      </c>
      <c r="G111" s="318" t="str">
        <f>IF(ISNUMBER('[2]Sektorski plasman'!G107)=TRUE,'[2]Sektorski plasman'!G107,"")</f>
        <v/>
      </c>
      <c r="H111" s="319" t="str">
        <f>IF(ISNUMBER('[2]Sektorski plasman'!H107)=TRUE,'[2]Sektorski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IF(ISTEXT('[2]Sektorski plasman'!B108)=TRUE,'[2]Sektorski plasman'!B108,"")</f>
        <v/>
      </c>
      <c r="C112" s="314" t="str">
        <f>IF(ISTEXT('[2]Sektorski plasman'!C108)=TRUE,'[2]Sektorski plasman'!C108,"")</f>
        <v/>
      </c>
      <c r="D112" s="315" t="str">
        <f>IF(ISNUMBER('[2]Sektorski plasman'!E108)=TRUE,'[2]Sektorski plasman'!E108,"")</f>
        <v/>
      </c>
      <c r="E112" s="316" t="str">
        <f>IF(ISTEXT('[2]Sektorski plasman'!F108)=TRUE,'[2]Sektorski plasman'!F108,"")</f>
        <v/>
      </c>
      <c r="F112" s="317" t="str">
        <f>IF(ISNUMBER('[2]Sektorski plasman'!D108)=TRUE,'[2]Sektorski plasman'!D108,"")</f>
        <v/>
      </c>
      <c r="G112" s="318" t="str">
        <f>IF(ISNUMBER('[2]Sektorski plasman'!G108)=TRUE,'[2]Sektorski plasman'!G108,"")</f>
        <v/>
      </c>
      <c r="H112" s="319" t="str">
        <f>IF(ISNUMBER('[2]Sektorski plasman'!H108)=TRUE,'[2]Sektorski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IF(ISTEXT('[2]Sektorski plasman'!B109)=TRUE,'[2]Sektorski plasman'!B109,"")</f>
        <v/>
      </c>
      <c r="C113" s="314" t="str">
        <f>IF(ISTEXT('[2]Sektorski plasman'!C109)=TRUE,'[2]Sektorski plasman'!C109,"")</f>
        <v/>
      </c>
      <c r="D113" s="315" t="str">
        <f>IF(ISNUMBER('[2]Sektorski plasman'!E109)=TRUE,'[2]Sektorski plasman'!E109,"")</f>
        <v/>
      </c>
      <c r="E113" s="316" t="str">
        <f>IF(ISTEXT('[2]Sektorski plasman'!F109)=TRUE,'[2]Sektorski plasman'!F109,"")</f>
        <v/>
      </c>
      <c r="F113" s="317" t="str">
        <f>IF(ISNUMBER('[2]Sektorski plasman'!D109)=TRUE,'[2]Sektorski plasman'!D109,"")</f>
        <v/>
      </c>
      <c r="G113" s="318" t="str">
        <f>IF(ISNUMBER('[2]Sektorski plasman'!G109)=TRUE,'[2]Sektorski plasman'!G109,"")</f>
        <v/>
      </c>
      <c r="H113" s="319" t="str">
        <f>IF(ISNUMBER('[2]Sektorski plasman'!H109)=TRUE,'[2]Sektorski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IF(ISTEXT('[2]Sektorski plasman'!B110)=TRUE,'[2]Sektorski plasman'!B110,"")</f>
        <v/>
      </c>
      <c r="C114" s="314" t="str">
        <f>IF(ISTEXT('[2]Sektorski plasman'!C110)=TRUE,'[2]Sektorski plasman'!C110,"")</f>
        <v/>
      </c>
      <c r="D114" s="315" t="str">
        <f>IF(ISNUMBER('[2]Sektorski plasman'!E110)=TRUE,'[2]Sektorski plasman'!E110,"")</f>
        <v/>
      </c>
      <c r="E114" s="316" t="str">
        <f>IF(ISTEXT('[2]Sektorski plasman'!F110)=TRUE,'[2]Sektorski plasman'!F110,"")</f>
        <v/>
      </c>
      <c r="F114" s="317" t="str">
        <f>IF(ISNUMBER('[2]Sektorski plasman'!D110)=TRUE,'[2]Sektorski plasman'!D110,"")</f>
        <v/>
      </c>
      <c r="G114" s="318" t="str">
        <f>IF(ISNUMBER('[2]Sektorski plasman'!G110)=TRUE,'[2]Sektorski plasman'!G110,"")</f>
        <v/>
      </c>
      <c r="H114" s="319" t="str">
        <f>IF(ISNUMBER('[2]Sektorski plasman'!H110)=TRUE,'[2]Sektorski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IF(ISTEXT('[2]Sektorski plasman'!B111)=TRUE,'[2]Sektorski plasman'!B111,"")</f>
        <v/>
      </c>
      <c r="C115" s="314" t="str">
        <f>IF(ISTEXT('[2]Sektorski plasman'!C111)=TRUE,'[2]Sektorski plasman'!C111,"")</f>
        <v/>
      </c>
      <c r="D115" s="315" t="str">
        <f>IF(ISNUMBER('[2]Sektorski plasman'!E111)=TRUE,'[2]Sektorski plasman'!E111,"")</f>
        <v/>
      </c>
      <c r="E115" s="316" t="str">
        <f>IF(ISTEXT('[2]Sektorski plasman'!F111)=TRUE,'[2]Sektorski plasman'!F111,"")</f>
        <v/>
      </c>
      <c r="F115" s="317" t="str">
        <f>IF(ISNUMBER('[2]Sektorski plasman'!D111)=TRUE,'[2]Sektorski plasman'!D111,"")</f>
        <v/>
      </c>
      <c r="G115" s="318" t="str">
        <f>IF(ISNUMBER('[2]Sektorski plasman'!G111)=TRUE,'[2]Sektorski plasman'!G111,"")</f>
        <v/>
      </c>
      <c r="H115" s="319" t="str">
        <f>IF(ISNUMBER('[2]Sektorski plasman'!H111)=TRUE,'[2]Sektorski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IF(ISTEXT('[2]Sektorski plasman'!B112)=TRUE,'[2]Sektorski plasman'!B112,"")</f>
        <v/>
      </c>
      <c r="C116" s="314" t="str">
        <f>IF(ISTEXT('[2]Sektorski plasman'!C112)=TRUE,'[2]Sektorski plasman'!C112,"")</f>
        <v/>
      </c>
      <c r="D116" s="315" t="str">
        <f>IF(ISNUMBER('[2]Sektorski plasman'!E112)=TRUE,'[2]Sektorski plasman'!E112,"")</f>
        <v/>
      </c>
      <c r="E116" s="316" t="str">
        <f>IF(ISTEXT('[2]Sektorski plasman'!F112)=TRUE,'[2]Sektorski plasman'!F112,"")</f>
        <v/>
      </c>
      <c r="F116" s="317" t="str">
        <f>IF(ISNUMBER('[2]Sektorski plasman'!D112)=TRUE,'[2]Sektorski plasman'!D112,"")</f>
        <v/>
      </c>
      <c r="G116" s="318" t="str">
        <f>IF(ISNUMBER('[2]Sektorski plasman'!G112)=TRUE,'[2]Sektorski plasman'!G112,"")</f>
        <v/>
      </c>
      <c r="H116" s="319" t="str">
        <f>IF(ISNUMBER('[2]Sektorski plasman'!H112)=TRUE,'[2]Sektorski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IF(ISTEXT('[2]Sektorski plasman'!B113)=TRUE,'[2]Sektorski plasman'!B113,"")</f>
        <v/>
      </c>
      <c r="C117" s="314" t="str">
        <f>IF(ISTEXT('[2]Sektorski plasman'!C113)=TRUE,'[2]Sektorski plasman'!C113,"")</f>
        <v/>
      </c>
      <c r="D117" s="315" t="str">
        <f>IF(ISNUMBER('[2]Sektorski plasman'!E113)=TRUE,'[2]Sektorski plasman'!E113,"")</f>
        <v/>
      </c>
      <c r="E117" s="316" t="str">
        <f>IF(ISTEXT('[2]Sektorski plasman'!F113)=TRUE,'[2]Sektorski plasman'!F113,"")</f>
        <v/>
      </c>
      <c r="F117" s="317" t="str">
        <f>IF(ISNUMBER('[2]Sektorski plasman'!D113)=TRUE,'[2]Sektorski plasman'!D113,"")</f>
        <v/>
      </c>
      <c r="G117" s="318" t="str">
        <f>IF(ISNUMBER('[2]Sektorski plasman'!G113)=TRUE,'[2]Sektorski plasman'!G113,"")</f>
        <v/>
      </c>
      <c r="H117" s="319" t="str">
        <f>IF(ISNUMBER('[2]Sektorski plasman'!H113)=TRUE,'[2]Sektorski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IF(ISTEXT('[2]Sektorski plasman'!B114)=TRUE,'[2]Sektorski plasman'!B114,"")</f>
        <v/>
      </c>
      <c r="C118" s="314" t="str">
        <f>IF(ISTEXT('[2]Sektorski plasman'!C114)=TRUE,'[2]Sektorski plasman'!C114,"")</f>
        <v/>
      </c>
      <c r="D118" s="315" t="str">
        <f>IF(ISNUMBER('[2]Sektorski plasman'!E114)=TRUE,'[2]Sektorski plasman'!E114,"")</f>
        <v/>
      </c>
      <c r="E118" s="316" t="str">
        <f>IF(ISTEXT('[2]Sektorski plasman'!F114)=TRUE,'[2]Sektorski plasman'!F114,"")</f>
        <v/>
      </c>
      <c r="F118" s="317" t="str">
        <f>IF(ISNUMBER('[2]Sektorski plasman'!D114)=TRUE,'[2]Sektorski plasman'!D114,"")</f>
        <v/>
      </c>
      <c r="G118" s="318" t="str">
        <f>IF(ISNUMBER('[2]Sektorski plasman'!G114)=TRUE,'[2]Sektorski plasman'!G114,"")</f>
        <v/>
      </c>
      <c r="H118" s="319" t="str">
        <f>IF(ISNUMBER('[2]Sektorski plasman'!H114)=TRUE,'[2]Sektorski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IF(ISTEXT('[2]Sektorski plasman'!B115)=TRUE,'[2]Sektorski plasman'!B115,"")</f>
        <v/>
      </c>
      <c r="C119" s="314" t="str">
        <f>IF(ISTEXT('[2]Sektorski plasman'!C115)=TRUE,'[2]Sektorski plasman'!C115,"")</f>
        <v/>
      </c>
      <c r="D119" s="315" t="str">
        <f>IF(ISNUMBER('[2]Sektorski plasman'!E115)=TRUE,'[2]Sektorski plasman'!E115,"")</f>
        <v/>
      </c>
      <c r="E119" s="316" t="str">
        <f>IF(ISTEXT('[2]Sektorski plasman'!F115)=TRUE,'[2]Sektorski plasman'!F115,"")</f>
        <v/>
      </c>
      <c r="F119" s="317" t="str">
        <f>IF(ISNUMBER('[2]Sektorski plasman'!D115)=TRUE,'[2]Sektorski plasman'!D115,"")</f>
        <v/>
      </c>
      <c r="G119" s="318" t="str">
        <f>IF(ISNUMBER('[2]Sektorski plasman'!G115)=TRUE,'[2]Sektorski plasman'!G115,"")</f>
        <v/>
      </c>
      <c r="H119" s="319" t="str">
        <f>IF(ISNUMBER('[2]Sektorski plasman'!H115)=TRUE,'[2]Sektorski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IF(ISTEXT('[2]Sektorski plasman'!B116)=TRUE,'[2]Sektorski plasman'!B116,"")</f>
        <v/>
      </c>
      <c r="C120" s="314" t="str">
        <f>IF(ISTEXT('[2]Sektorski plasman'!C116)=TRUE,'[2]Sektorski plasman'!C116,"")</f>
        <v/>
      </c>
      <c r="D120" s="315" t="str">
        <f>IF(ISNUMBER('[2]Sektorski plasman'!E116)=TRUE,'[2]Sektorski plasman'!E116,"")</f>
        <v/>
      </c>
      <c r="E120" s="316" t="str">
        <f>IF(ISTEXT('[2]Sektorski plasman'!F116)=TRUE,'[2]Sektorski plasman'!F116,"")</f>
        <v/>
      </c>
      <c r="F120" s="317" t="str">
        <f>IF(ISNUMBER('[2]Sektorski plasman'!D116)=TRUE,'[2]Sektorski plasman'!D116,"")</f>
        <v/>
      </c>
      <c r="G120" s="318" t="str">
        <f>IF(ISNUMBER('[2]Sektorski plasman'!G116)=TRUE,'[2]Sektorski plasman'!G116,"")</f>
        <v/>
      </c>
      <c r="H120" s="319" t="str">
        <f>IF(ISNUMBER('[2]Sektorski plasman'!H116)=TRUE,'[2]Sektorski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IF(ISTEXT('[2]Sektorski plasman'!B117)=TRUE,'[2]Sektorski plasman'!B117,"")</f>
        <v/>
      </c>
      <c r="C121" s="314" t="str">
        <f>IF(ISTEXT('[2]Sektorski plasman'!C117)=TRUE,'[2]Sektorski plasman'!C117,"")</f>
        <v/>
      </c>
      <c r="D121" s="315" t="str">
        <f>IF(ISNUMBER('[2]Sektorski plasman'!E117)=TRUE,'[2]Sektorski plasman'!E117,"")</f>
        <v/>
      </c>
      <c r="E121" s="316" t="str">
        <f>IF(ISTEXT('[2]Sektorski plasman'!F117)=TRUE,'[2]Sektorski plasman'!F117,"")</f>
        <v/>
      </c>
      <c r="F121" s="317" t="str">
        <f>IF(ISNUMBER('[2]Sektorski plasman'!D117)=TRUE,'[2]Sektorski plasman'!D117,"")</f>
        <v/>
      </c>
      <c r="G121" s="318" t="str">
        <f>IF(ISNUMBER('[2]Sektorski plasman'!G117)=TRUE,'[2]Sektorski plasman'!G117,"")</f>
        <v/>
      </c>
      <c r="H121" s="319" t="str">
        <f>IF(ISNUMBER('[2]Sektorski plasman'!H117)=TRUE,'[2]Sektorski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IF(ISTEXT('[2]Sektorski plasman'!B118)=TRUE,'[2]Sektorski plasman'!B118,"")</f>
        <v/>
      </c>
      <c r="C122" s="314" t="str">
        <f>IF(ISTEXT('[2]Sektorski plasman'!C118)=TRUE,'[2]Sektorski plasman'!C118,"")</f>
        <v/>
      </c>
      <c r="D122" s="315" t="str">
        <f>IF(ISNUMBER('[2]Sektorski plasman'!E118)=TRUE,'[2]Sektorski plasman'!E118,"")</f>
        <v/>
      </c>
      <c r="E122" s="316" t="str">
        <f>IF(ISTEXT('[2]Sektorski plasman'!F118)=TRUE,'[2]Sektorski plasman'!F118,"")</f>
        <v/>
      </c>
      <c r="F122" s="317" t="str">
        <f>IF(ISNUMBER('[2]Sektorski plasman'!D118)=TRUE,'[2]Sektorski plasman'!D118,"")</f>
        <v/>
      </c>
      <c r="G122" s="318" t="str">
        <f>IF(ISNUMBER('[2]Sektorski plasman'!G118)=TRUE,'[2]Sektorski plasman'!G118,"")</f>
        <v/>
      </c>
      <c r="H122" s="319" t="str">
        <f>IF(ISNUMBER('[2]Sektorski plasman'!H118)=TRUE,'[2]Sektorski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IF(ISTEXT('[2]Sektorski plasman'!B119)=TRUE,'[2]Sektorski plasman'!B119,"")</f>
        <v/>
      </c>
      <c r="C123" s="314" t="str">
        <f>IF(ISTEXT('[2]Sektorski plasman'!C119)=TRUE,'[2]Sektorski plasman'!C119,"")</f>
        <v/>
      </c>
      <c r="D123" s="315" t="str">
        <f>IF(ISNUMBER('[2]Sektorski plasman'!E119)=TRUE,'[2]Sektorski plasman'!E119,"")</f>
        <v/>
      </c>
      <c r="E123" s="316" t="str">
        <f>IF(ISTEXT('[2]Sektorski plasman'!F119)=TRUE,'[2]Sektorski plasman'!F119,"")</f>
        <v/>
      </c>
      <c r="F123" s="317" t="str">
        <f>IF(ISNUMBER('[2]Sektorski plasman'!D119)=TRUE,'[2]Sektorski plasman'!D119,"")</f>
        <v/>
      </c>
      <c r="G123" s="318" t="str">
        <f>IF(ISNUMBER('[2]Sektorski plasman'!G119)=TRUE,'[2]Sektorski plasman'!G119,"")</f>
        <v/>
      </c>
      <c r="H123" s="319" t="str">
        <f>IF(ISNUMBER('[2]Sektorski plasman'!H119)=TRUE,'[2]Sektorski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IF(ISTEXT('[2]Sektorski plasman'!B120)=TRUE,'[2]Sektorski plasman'!B120,"")</f>
        <v/>
      </c>
      <c r="C124" s="314" t="str">
        <f>IF(ISTEXT('[2]Sektorski plasman'!C120)=TRUE,'[2]Sektorski plasman'!C120,"")</f>
        <v/>
      </c>
      <c r="D124" s="315" t="str">
        <f>IF(ISNUMBER('[2]Sektorski plasman'!E120)=TRUE,'[2]Sektorski plasman'!E120,"")</f>
        <v/>
      </c>
      <c r="E124" s="316" t="str">
        <f>IF(ISTEXT('[2]Sektorski plasman'!F120)=TRUE,'[2]Sektorski plasman'!F120,"")</f>
        <v/>
      </c>
      <c r="F124" s="317" t="str">
        <f>IF(ISNUMBER('[2]Sektorski plasman'!D120)=TRUE,'[2]Sektorski plasman'!D120,"")</f>
        <v/>
      </c>
      <c r="G124" s="318" t="str">
        <f>IF(ISNUMBER('[2]Sektorski plasman'!G120)=TRUE,'[2]Sektorski plasman'!G120,"")</f>
        <v/>
      </c>
      <c r="H124" s="319" t="str">
        <f>IF(ISNUMBER('[2]Sektorski plasman'!H120)=TRUE,'[2]Sektorski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IF(ISTEXT('[2]Sektorski plasman'!B121)=TRUE,'[2]Sektorski plasman'!B121,"")</f>
        <v/>
      </c>
      <c r="C125" s="314" t="str">
        <f>IF(ISTEXT('[2]Sektorski plasman'!C121)=TRUE,'[2]Sektorski plasman'!C121,"")</f>
        <v/>
      </c>
      <c r="D125" s="315" t="str">
        <f>IF(ISNUMBER('[2]Sektorski plasman'!E121)=TRUE,'[2]Sektorski plasman'!E121,"")</f>
        <v/>
      </c>
      <c r="E125" s="316" t="str">
        <f>IF(ISTEXT('[2]Sektorski plasman'!F121)=TRUE,'[2]Sektorski plasman'!F121,"")</f>
        <v/>
      </c>
      <c r="F125" s="317" t="str">
        <f>IF(ISNUMBER('[2]Sektorski plasman'!D121)=TRUE,'[2]Sektorski plasman'!D121,"")</f>
        <v/>
      </c>
      <c r="G125" s="318" t="str">
        <f>IF(ISNUMBER('[2]Sektorski plasman'!G121)=TRUE,'[2]Sektorski plasman'!G121,"")</f>
        <v/>
      </c>
      <c r="H125" s="319" t="str">
        <f>IF(ISNUMBER('[2]Sektorski plasman'!H121)=TRUE,'[2]Sektorski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IF(ISTEXT('[2]Sektorski plasman'!B122)=TRUE,'[2]Sektorski plasman'!B122,"")</f>
        <v/>
      </c>
      <c r="C126" s="314" t="str">
        <f>IF(ISTEXT('[2]Sektorski plasman'!C122)=TRUE,'[2]Sektorski plasman'!C122,"")</f>
        <v/>
      </c>
      <c r="D126" s="315" t="str">
        <f>IF(ISNUMBER('[2]Sektorski plasman'!E122)=TRUE,'[2]Sektorski plasman'!E122,"")</f>
        <v/>
      </c>
      <c r="E126" s="316" t="str">
        <f>IF(ISTEXT('[2]Sektorski plasman'!F122)=TRUE,'[2]Sektorski plasman'!F122,"")</f>
        <v/>
      </c>
      <c r="F126" s="317" t="str">
        <f>IF(ISNUMBER('[2]Sektorski plasman'!D122)=TRUE,'[2]Sektorski plasman'!D122,"")</f>
        <v/>
      </c>
      <c r="G126" s="318" t="str">
        <f>IF(ISNUMBER('[2]Sektorski plasman'!G122)=TRUE,'[2]Sektorski plasman'!G122,"")</f>
        <v/>
      </c>
      <c r="H126" s="319" t="str">
        <f>IF(ISNUMBER('[2]Sektorski plasman'!H122)=TRUE,'[2]Sektorski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IF(ISTEXT('[2]Sektorski plasman'!B123)=TRUE,'[2]Sektorski plasman'!B123,"")</f>
        <v/>
      </c>
      <c r="C127" s="314" t="str">
        <f>IF(ISTEXT('[2]Sektorski plasman'!C123)=TRUE,'[2]Sektorski plasman'!C123,"")</f>
        <v/>
      </c>
      <c r="D127" s="315" t="str">
        <f>IF(ISNUMBER('[2]Sektorski plasman'!E123)=TRUE,'[2]Sektorski plasman'!E123,"")</f>
        <v/>
      </c>
      <c r="E127" s="316" t="str">
        <f>IF(ISTEXT('[2]Sektorski plasman'!F123)=TRUE,'[2]Sektorski plasman'!F123,"")</f>
        <v/>
      </c>
      <c r="F127" s="317" t="str">
        <f>IF(ISNUMBER('[2]Sektorski plasman'!D123)=TRUE,'[2]Sektorski plasman'!D123,"")</f>
        <v/>
      </c>
      <c r="G127" s="318" t="str">
        <f>IF(ISNUMBER('[2]Sektorski plasman'!G123)=TRUE,'[2]Sektorski plasman'!G123,"")</f>
        <v/>
      </c>
      <c r="H127" s="319" t="str">
        <f>IF(ISNUMBER('[2]Sektorski plasman'!H123)=TRUE,'[2]Sektorski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IF(ISTEXT('[2]Sektorski plasman'!B124)=TRUE,'[2]Sektorski plasman'!B124,"")</f>
        <v/>
      </c>
      <c r="C128" s="314" t="str">
        <f>IF(ISTEXT('[2]Sektorski plasman'!C124)=TRUE,'[2]Sektorski plasman'!C124,"")</f>
        <v/>
      </c>
      <c r="D128" s="315" t="str">
        <f>IF(ISNUMBER('[2]Sektorski plasman'!E124)=TRUE,'[2]Sektorski plasman'!E124,"")</f>
        <v/>
      </c>
      <c r="E128" s="316" t="str">
        <f>IF(ISTEXT('[2]Sektorski plasman'!F124)=TRUE,'[2]Sektorski plasman'!F124,"")</f>
        <v/>
      </c>
      <c r="F128" s="317" t="str">
        <f>IF(ISNUMBER('[2]Sektorski plasman'!D124)=TRUE,'[2]Sektorski plasman'!D124,"")</f>
        <v/>
      </c>
      <c r="G128" s="318" t="str">
        <f>IF(ISNUMBER('[2]Sektorski plasman'!G124)=TRUE,'[2]Sektorski plasman'!G124,"")</f>
        <v/>
      </c>
      <c r="H128" s="319" t="str">
        <f>IF(ISNUMBER('[2]Sektorski plasman'!H124)=TRUE,'[2]Sektorski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IF(ISTEXT('[2]Sektorski plasman'!B125)=TRUE,'[2]Sektorski plasman'!B125,"")</f>
        <v/>
      </c>
      <c r="C129" s="314" t="str">
        <f>IF(ISTEXT('[2]Sektorski plasman'!C125)=TRUE,'[2]Sektorski plasman'!C125,"")</f>
        <v/>
      </c>
      <c r="D129" s="315" t="str">
        <f>IF(ISNUMBER('[2]Sektorski plasman'!E125)=TRUE,'[2]Sektorski plasman'!E125,"")</f>
        <v/>
      </c>
      <c r="E129" s="316" t="str">
        <f>IF(ISTEXT('[2]Sektorski plasman'!F125)=TRUE,'[2]Sektorski plasman'!F125,"")</f>
        <v/>
      </c>
      <c r="F129" s="317" t="str">
        <f>IF(ISNUMBER('[2]Sektorski plasman'!D125)=TRUE,'[2]Sektorski plasman'!D125,"")</f>
        <v/>
      </c>
      <c r="G129" s="318" t="str">
        <f>IF(ISNUMBER('[2]Sektorski plasman'!G125)=TRUE,'[2]Sektorski plasman'!G125,"")</f>
        <v/>
      </c>
      <c r="H129" s="319" t="str">
        <f>IF(ISNUMBER('[2]Sektorski plasman'!H125)=TRUE,'[2]Sektorski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IF(ISTEXT('[2]Sektorski plasman'!B126)=TRUE,'[2]Sektorski plasman'!B126,"")</f>
        <v/>
      </c>
      <c r="C130" s="314" t="str">
        <f>IF(ISTEXT('[2]Sektorski plasman'!C126)=TRUE,'[2]Sektorski plasman'!C126,"")</f>
        <v/>
      </c>
      <c r="D130" s="315" t="str">
        <f>IF(ISNUMBER('[2]Sektorski plasman'!E126)=TRUE,'[2]Sektorski plasman'!E126,"")</f>
        <v/>
      </c>
      <c r="E130" s="316" t="str">
        <f>IF(ISTEXT('[2]Sektorski plasman'!F126)=TRUE,'[2]Sektorski plasman'!F126,"")</f>
        <v/>
      </c>
      <c r="F130" s="317" t="str">
        <f>IF(ISNUMBER('[2]Sektorski plasman'!D126)=TRUE,'[2]Sektorski plasman'!D126,"")</f>
        <v/>
      </c>
      <c r="G130" s="318" t="str">
        <f>IF(ISNUMBER('[2]Sektorski plasman'!G126)=TRUE,'[2]Sektorski plasman'!G126,"")</f>
        <v/>
      </c>
      <c r="H130" s="319" t="str">
        <f>IF(ISNUMBER('[2]Sektorski plasman'!H126)=TRUE,'[2]Sektorski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IF(ISTEXT('[2]Sektorski plasman'!B127)=TRUE,'[2]Sektorski plasman'!B127,"")</f>
        <v/>
      </c>
      <c r="C131" s="314" t="str">
        <f>IF(ISTEXT('[2]Sektorski plasman'!C127)=TRUE,'[2]Sektorski plasman'!C127,"")</f>
        <v/>
      </c>
      <c r="D131" s="315" t="str">
        <f>IF(ISNUMBER('[2]Sektorski plasman'!E127)=TRUE,'[2]Sektorski plasman'!E127,"")</f>
        <v/>
      </c>
      <c r="E131" s="316" t="str">
        <f>IF(ISTEXT('[2]Sektorski plasman'!F127)=TRUE,'[2]Sektorski plasman'!F127,"")</f>
        <v/>
      </c>
      <c r="F131" s="317" t="str">
        <f>IF(ISNUMBER('[2]Sektorski plasman'!D127)=TRUE,'[2]Sektorski plasman'!D127,"")</f>
        <v/>
      </c>
      <c r="G131" s="318" t="str">
        <f>IF(ISNUMBER('[2]Sektorski plasman'!G127)=TRUE,'[2]Sektorski plasman'!G127,"")</f>
        <v/>
      </c>
      <c r="H131" s="319" t="str">
        <f>IF(ISNUMBER('[2]Sektorski plasman'!H127)=TRUE,'[2]Sektorski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IF(ISTEXT('[2]Sektorski plasman'!B128)=TRUE,'[2]Sektorski plasman'!B128,"")</f>
        <v/>
      </c>
      <c r="C132" s="314" t="str">
        <f>IF(ISTEXT('[2]Sektorski plasman'!C128)=TRUE,'[2]Sektorski plasman'!C128,"")</f>
        <v/>
      </c>
      <c r="D132" s="315" t="str">
        <f>IF(ISNUMBER('[2]Sektorski plasman'!E128)=TRUE,'[2]Sektorski plasman'!E128,"")</f>
        <v/>
      </c>
      <c r="E132" s="316" t="str">
        <f>IF(ISTEXT('[2]Sektorski plasman'!F128)=TRUE,'[2]Sektorski plasman'!F128,"")</f>
        <v/>
      </c>
      <c r="F132" s="317" t="str">
        <f>IF(ISNUMBER('[2]Sektorski plasman'!D128)=TRUE,'[2]Sektorski plasman'!D128,"")</f>
        <v/>
      </c>
      <c r="G132" s="318" t="str">
        <f>IF(ISNUMBER('[2]Sektorski plasman'!G128)=TRUE,'[2]Sektorski plasman'!G128,"")</f>
        <v/>
      </c>
      <c r="H132" s="319" t="str">
        <f>IF(ISNUMBER('[2]Sektorski plasman'!H128)=TRUE,'[2]Sektorski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IF(ISTEXT('[2]Sektorski plasman'!B129)=TRUE,'[2]Sektorski plasman'!B129,"")</f>
        <v/>
      </c>
      <c r="C133" s="314" t="str">
        <f>IF(ISTEXT('[2]Sektorski plasman'!C129)=TRUE,'[2]Sektorski plasman'!C129,"")</f>
        <v/>
      </c>
      <c r="D133" s="315" t="str">
        <f>IF(ISNUMBER('[2]Sektorski plasman'!E129)=TRUE,'[2]Sektorski plasman'!E129,"")</f>
        <v/>
      </c>
      <c r="E133" s="316" t="str">
        <f>IF(ISTEXT('[2]Sektorski plasman'!F129)=TRUE,'[2]Sektorski plasman'!F129,"")</f>
        <v/>
      </c>
      <c r="F133" s="317" t="str">
        <f>IF(ISNUMBER('[2]Sektorski plasman'!D129)=TRUE,'[2]Sektorski plasman'!D129,"")</f>
        <v/>
      </c>
      <c r="G133" s="318" t="str">
        <f>IF(ISNUMBER('[2]Sektorski plasman'!G129)=TRUE,'[2]Sektorski plasman'!G129,"")</f>
        <v/>
      </c>
      <c r="H133" s="319" t="str">
        <f>IF(ISNUMBER('[2]Sektorski plasman'!H129)=TRUE,'[2]Sektorski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IF(ISTEXT('[2]Sektorski plasman'!B130)=TRUE,'[2]Sektorski plasman'!B130,"")</f>
        <v/>
      </c>
      <c r="C134" s="314" t="str">
        <f>IF(ISTEXT('[2]Sektorski plasman'!C130)=TRUE,'[2]Sektorski plasman'!C130,"")</f>
        <v/>
      </c>
      <c r="D134" s="315" t="str">
        <f>IF(ISNUMBER('[2]Sektorski plasman'!E130)=TRUE,'[2]Sektorski plasman'!E130,"")</f>
        <v/>
      </c>
      <c r="E134" s="316" t="str">
        <f>IF(ISTEXT('[2]Sektorski plasman'!F130)=TRUE,'[2]Sektorski plasman'!F130,"")</f>
        <v/>
      </c>
      <c r="F134" s="317" t="str">
        <f>IF(ISNUMBER('[2]Sektorski plasman'!D130)=TRUE,'[2]Sektorski plasman'!D130,"")</f>
        <v/>
      </c>
      <c r="G134" s="318" t="str">
        <f>IF(ISNUMBER('[2]Sektorski plasman'!G130)=TRUE,'[2]Sektorski plasman'!G130,"")</f>
        <v/>
      </c>
      <c r="H134" s="319" t="str">
        <f>IF(ISNUMBER('[2]Sektorski plasman'!H130)=TRUE,'[2]Sektorski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IF(ISTEXT('[2]Sektorski plasman'!B131)=TRUE,'[2]Sektorski plasman'!B131,"")</f>
        <v/>
      </c>
      <c r="C135" s="314" t="str">
        <f>IF(ISTEXT('[2]Sektorski plasman'!C131)=TRUE,'[2]Sektorski plasman'!C131,"")</f>
        <v/>
      </c>
      <c r="D135" s="315" t="str">
        <f>IF(ISNUMBER('[2]Sektorski plasman'!E131)=TRUE,'[2]Sektorski plasman'!E131,"")</f>
        <v/>
      </c>
      <c r="E135" s="316" t="str">
        <f>IF(ISTEXT('[2]Sektorski plasman'!F131)=TRUE,'[2]Sektorski plasman'!F131,"")</f>
        <v/>
      </c>
      <c r="F135" s="317" t="str">
        <f>IF(ISNUMBER('[2]Sektorski plasman'!D131)=TRUE,'[2]Sektorski plasman'!D131,"")</f>
        <v/>
      </c>
      <c r="G135" s="318" t="str">
        <f>IF(ISNUMBER('[2]Sektorski plasman'!G131)=TRUE,'[2]Sektorski plasman'!G131,"")</f>
        <v/>
      </c>
      <c r="H135" s="319" t="str">
        <f>IF(ISNUMBER('[2]Sektorski plasman'!H131)=TRUE,'[2]Sektorski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IF(ISTEXT('[2]Sektorski plasman'!B132)=TRUE,'[2]Sektorski plasman'!B132,"")</f>
        <v/>
      </c>
      <c r="C136" s="314" t="str">
        <f>IF(ISTEXT('[2]Sektorski plasman'!C132)=TRUE,'[2]Sektorski plasman'!C132,"")</f>
        <v/>
      </c>
      <c r="D136" s="315" t="str">
        <f>IF(ISNUMBER('[2]Sektorski plasman'!E132)=TRUE,'[2]Sektorski plasman'!E132,"")</f>
        <v/>
      </c>
      <c r="E136" s="316" t="str">
        <f>IF(ISTEXT('[2]Sektorski plasman'!F132)=TRUE,'[2]Sektorski plasman'!F132,"")</f>
        <v/>
      </c>
      <c r="F136" s="317" t="str">
        <f>IF(ISNUMBER('[2]Sektorski plasman'!D132)=TRUE,'[2]Sektorski plasman'!D132,"")</f>
        <v/>
      </c>
      <c r="G136" s="318" t="str">
        <f>IF(ISNUMBER('[2]Sektorski plasman'!G132)=TRUE,'[2]Sektorski plasman'!G132,"")</f>
        <v/>
      </c>
      <c r="H136" s="319" t="str">
        <f>IF(ISNUMBER('[2]Sektorski plasman'!H132)=TRUE,'[2]Sektorski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IF(ISTEXT('[2]Sektorski plasman'!B133)=TRUE,'[2]Sektorski plasman'!B133,"")</f>
        <v/>
      </c>
      <c r="C137" s="314" t="str">
        <f>IF(ISTEXT('[2]Sektorski plasman'!C133)=TRUE,'[2]Sektorski plasman'!C133,"")</f>
        <v/>
      </c>
      <c r="D137" s="315" t="str">
        <f>IF(ISNUMBER('[2]Sektorski plasman'!E133)=TRUE,'[2]Sektorski plasman'!E133,"")</f>
        <v/>
      </c>
      <c r="E137" s="316" t="str">
        <f>IF(ISTEXT('[2]Sektorski plasman'!F133)=TRUE,'[2]Sektorski plasman'!F133,"")</f>
        <v/>
      </c>
      <c r="F137" s="317" t="str">
        <f>IF(ISNUMBER('[2]Sektorski plasman'!D133)=TRUE,'[2]Sektorski plasman'!D133,"")</f>
        <v/>
      </c>
      <c r="G137" s="318" t="str">
        <f>IF(ISNUMBER('[2]Sektorski plasman'!G133)=TRUE,'[2]Sektorski plasman'!G133,"")</f>
        <v/>
      </c>
      <c r="H137" s="319" t="str">
        <f>IF(ISNUMBER('[2]Sektorski plasman'!H133)=TRUE,'[2]Sektorski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IF(ISTEXT('[2]Sektorski plasman'!B134)=TRUE,'[2]Sektorski plasman'!B134,"")</f>
        <v/>
      </c>
      <c r="C138" s="314" t="str">
        <f>IF(ISTEXT('[2]Sektorski plasman'!C134)=TRUE,'[2]Sektorski plasman'!C134,"")</f>
        <v/>
      </c>
      <c r="D138" s="315" t="str">
        <f>IF(ISNUMBER('[2]Sektorski plasman'!E134)=TRUE,'[2]Sektorski plasman'!E134,"")</f>
        <v/>
      </c>
      <c r="E138" s="316" t="str">
        <f>IF(ISTEXT('[2]Sektorski plasman'!F134)=TRUE,'[2]Sektorski plasman'!F134,"")</f>
        <v/>
      </c>
      <c r="F138" s="317" t="str">
        <f>IF(ISNUMBER('[2]Sektorski plasman'!D134)=TRUE,'[2]Sektorski plasman'!D134,"")</f>
        <v/>
      </c>
      <c r="G138" s="318" t="str">
        <f>IF(ISNUMBER('[2]Sektorski plasman'!G134)=TRUE,'[2]Sektorski plasman'!G134,"")</f>
        <v/>
      </c>
      <c r="H138" s="319" t="str">
        <f>IF(ISNUMBER('[2]Sektorski plasman'!H134)=TRUE,'[2]Sektorski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IF(ISTEXT('[2]Sektorski plasman'!B135)=TRUE,'[2]Sektorski plasman'!B135,"")</f>
        <v/>
      </c>
      <c r="C139" s="314" t="str">
        <f>IF(ISTEXT('[2]Sektorski plasman'!C135)=TRUE,'[2]Sektorski plasman'!C135,"")</f>
        <v/>
      </c>
      <c r="D139" s="315" t="str">
        <f>IF(ISNUMBER('[2]Sektorski plasman'!E135)=TRUE,'[2]Sektorski plasman'!E135,"")</f>
        <v/>
      </c>
      <c r="E139" s="316" t="str">
        <f>IF(ISTEXT('[2]Sektorski plasman'!F135)=TRUE,'[2]Sektorski plasman'!F135,"")</f>
        <v/>
      </c>
      <c r="F139" s="317" t="str">
        <f>IF(ISNUMBER('[2]Sektorski plasman'!D135)=TRUE,'[2]Sektorski plasman'!D135,"")</f>
        <v/>
      </c>
      <c r="G139" s="318" t="str">
        <f>IF(ISNUMBER('[2]Sektorski plasman'!G135)=TRUE,'[2]Sektorski plasman'!G135,"")</f>
        <v/>
      </c>
      <c r="H139" s="319" t="str">
        <f>IF(ISNUMBER('[2]Sektorski plasman'!H135)=TRUE,'[2]Sektorski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IF(ISTEXT('[2]Sektorski plasman'!B136)=TRUE,'[2]Sektorski plasman'!B136,"")</f>
        <v/>
      </c>
      <c r="C140" s="314" t="str">
        <f>IF(ISTEXT('[2]Sektorski plasman'!C136)=TRUE,'[2]Sektorski plasman'!C136,"")</f>
        <v/>
      </c>
      <c r="D140" s="315" t="str">
        <f>IF(ISNUMBER('[2]Sektorski plasman'!E136)=TRUE,'[2]Sektorski plasman'!E136,"")</f>
        <v/>
      </c>
      <c r="E140" s="316" t="str">
        <f>IF(ISTEXT('[2]Sektorski plasman'!F136)=TRUE,'[2]Sektorski plasman'!F136,"")</f>
        <v/>
      </c>
      <c r="F140" s="317" t="str">
        <f>IF(ISNUMBER('[2]Sektorski plasman'!D136)=TRUE,'[2]Sektorski plasman'!D136,"")</f>
        <v/>
      </c>
      <c r="G140" s="318" t="str">
        <f>IF(ISNUMBER('[2]Sektorski plasman'!G136)=TRUE,'[2]Sektorski plasman'!G136,"")</f>
        <v/>
      </c>
      <c r="H140" s="319" t="str">
        <f>IF(ISNUMBER('[2]Sektorski plasman'!H136)=TRUE,'[2]Sektorski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IF(ISTEXT('[2]Sektorski plasman'!B137)=TRUE,'[2]Sektorski plasman'!B137,"")</f>
        <v/>
      </c>
      <c r="C141" s="314" t="str">
        <f>IF(ISTEXT('[2]Sektorski plasman'!C137)=TRUE,'[2]Sektorski plasman'!C137,"")</f>
        <v/>
      </c>
      <c r="D141" s="315" t="str">
        <f>IF(ISNUMBER('[2]Sektorski plasman'!E137)=TRUE,'[2]Sektorski plasman'!E137,"")</f>
        <v/>
      </c>
      <c r="E141" s="316" t="str">
        <f>IF(ISTEXT('[2]Sektorski plasman'!F137)=TRUE,'[2]Sektorski plasman'!F137,"")</f>
        <v/>
      </c>
      <c r="F141" s="317" t="str">
        <f>IF(ISNUMBER('[2]Sektorski plasman'!D137)=TRUE,'[2]Sektorski plasman'!D137,"")</f>
        <v/>
      </c>
      <c r="G141" s="318" t="str">
        <f>IF(ISNUMBER('[2]Sektorski plasman'!G137)=TRUE,'[2]Sektorski plasman'!G137,"")</f>
        <v/>
      </c>
      <c r="H141" s="319" t="str">
        <f>IF(ISNUMBER('[2]Sektorski plasman'!H137)=TRUE,'[2]Sektorski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IF(ISTEXT('[2]Sektorski plasman'!B138)=TRUE,'[2]Sektorski plasman'!B138,"")</f>
        <v/>
      </c>
      <c r="C142" s="314" t="str">
        <f>IF(ISTEXT('[2]Sektorski plasman'!C138)=TRUE,'[2]Sektorski plasman'!C138,"")</f>
        <v/>
      </c>
      <c r="D142" s="315" t="str">
        <f>IF(ISNUMBER('[2]Sektorski plasman'!E138)=TRUE,'[2]Sektorski plasman'!E138,"")</f>
        <v/>
      </c>
      <c r="E142" s="316" t="str">
        <f>IF(ISTEXT('[2]Sektorski plasman'!F138)=TRUE,'[2]Sektorski plasman'!F138,"")</f>
        <v/>
      </c>
      <c r="F142" s="317" t="str">
        <f>IF(ISNUMBER('[2]Sektorski plasman'!D138)=TRUE,'[2]Sektorski plasman'!D138,"")</f>
        <v/>
      </c>
      <c r="G142" s="318" t="str">
        <f>IF(ISNUMBER('[2]Sektorski plasman'!G138)=TRUE,'[2]Sektorski plasman'!G138,"")</f>
        <v/>
      </c>
      <c r="H142" s="319" t="str">
        <f>IF(ISNUMBER('[2]Sektorski plasman'!H138)=TRUE,'[2]Sektorski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IF(ISTEXT('[2]Sektorski plasman'!B139)=TRUE,'[2]Sektorski plasman'!B139,"")</f>
        <v/>
      </c>
      <c r="C143" s="314" t="str">
        <f>IF(ISTEXT('[2]Sektorski plasman'!C139)=TRUE,'[2]Sektorski plasman'!C139,"")</f>
        <v/>
      </c>
      <c r="D143" s="315" t="str">
        <f>IF(ISNUMBER('[2]Sektorski plasman'!E139)=TRUE,'[2]Sektorski plasman'!E139,"")</f>
        <v/>
      </c>
      <c r="E143" s="316" t="str">
        <f>IF(ISTEXT('[2]Sektorski plasman'!F139)=TRUE,'[2]Sektorski plasman'!F139,"")</f>
        <v/>
      </c>
      <c r="F143" s="317" t="str">
        <f>IF(ISNUMBER('[2]Sektorski plasman'!D139)=TRUE,'[2]Sektorski plasman'!D139,"")</f>
        <v/>
      </c>
      <c r="G143" s="318" t="str">
        <f>IF(ISNUMBER('[2]Sektorski plasman'!G139)=TRUE,'[2]Sektorski plasman'!G139,"")</f>
        <v/>
      </c>
      <c r="H143" s="319" t="str">
        <f>IF(ISNUMBER('[2]Sektorski plasman'!H139)=TRUE,'[2]Sektorski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IF(ISTEXT('[2]Sektorski plasman'!B140)=TRUE,'[2]Sektorski plasman'!B140,"")</f>
        <v/>
      </c>
      <c r="C144" s="314" t="str">
        <f>IF(ISTEXT('[2]Sektorski plasman'!C140)=TRUE,'[2]Sektorski plasman'!C140,"")</f>
        <v/>
      </c>
      <c r="D144" s="315" t="str">
        <f>IF(ISNUMBER('[2]Sektorski plasman'!E140)=TRUE,'[2]Sektorski plasman'!E140,"")</f>
        <v/>
      </c>
      <c r="E144" s="316" t="str">
        <f>IF(ISTEXT('[2]Sektorski plasman'!F140)=TRUE,'[2]Sektorski plasman'!F140,"")</f>
        <v/>
      </c>
      <c r="F144" s="317" t="str">
        <f>IF(ISNUMBER('[2]Sektorski plasman'!D140)=TRUE,'[2]Sektorski plasman'!D140,"")</f>
        <v/>
      </c>
      <c r="G144" s="318" t="str">
        <f>IF(ISNUMBER('[2]Sektorski plasman'!G140)=TRUE,'[2]Sektorski plasman'!G140,"")</f>
        <v/>
      </c>
      <c r="H144" s="319" t="str">
        <f>IF(ISNUMBER('[2]Sektorski plasman'!H140)=TRUE,'[2]Sektorski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IF(ISTEXT('[2]Sektorski plasman'!B141)=TRUE,'[2]Sektorski plasman'!B141,"")</f>
        <v/>
      </c>
      <c r="C145" s="314" t="str">
        <f>IF(ISTEXT('[2]Sektorski plasman'!C141)=TRUE,'[2]Sektorski plasman'!C141,"")</f>
        <v/>
      </c>
      <c r="D145" s="315" t="str">
        <f>IF(ISNUMBER('[2]Sektorski plasman'!E141)=TRUE,'[2]Sektorski plasman'!E141,"")</f>
        <v/>
      </c>
      <c r="E145" s="316" t="str">
        <f>IF(ISTEXT('[2]Sektorski plasman'!F141)=TRUE,'[2]Sektorski plasman'!F141,"")</f>
        <v/>
      </c>
      <c r="F145" s="317" t="str">
        <f>IF(ISNUMBER('[2]Sektorski plasman'!D141)=TRUE,'[2]Sektorski plasman'!D141,"")</f>
        <v/>
      </c>
      <c r="G145" s="318" t="str">
        <f>IF(ISNUMBER('[2]Sektorski plasman'!G141)=TRUE,'[2]Sektorski plasman'!G141,"")</f>
        <v/>
      </c>
      <c r="H145" s="319" t="str">
        <f>IF(ISNUMBER('[2]Sektorski plasman'!H141)=TRUE,'[2]Sektorski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IF(ISTEXT('[2]Sektorski plasman'!B142)=TRUE,'[2]Sektorski plasman'!B142,"")</f>
        <v/>
      </c>
      <c r="C146" s="314" t="str">
        <f>IF(ISTEXT('[2]Sektorski plasman'!C142)=TRUE,'[2]Sektorski plasman'!C142,"")</f>
        <v/>
      </c>
      <c r="D146" s="315" t="str">
        <f>IF(ISNUMBER('[2]Sektorski plasman'!E142)=TRUE,'[2]Sektorski plasman'!E142,"")</f>
        <v/>
      </c>
      <c r="E146" s="316" t="str">
        <f>IF(ISTEXT('[2]Sektorski plasman'!F142)=TRUE,'[2]Sektorski plasman'!F142,"")</f>
        <v/>
      </c>
      <c r="F146" s="317" t="str">
        <f>IF(ISNUMBER('[2]Sektorski plasman'!D142)=TRUE,'[2]Sektorski plasman'!D142,"")</f>
        <v/>
      </c>
      <c r="G146" s="318" t="str">
        <f>IF(ISNUMBER('[2]Sektorski plasman'!G142)=TRUE,'[2]Sektorski plasman'!G142,"")</f>
        <v/>
      </c>
      <c r="H146" s="319" t="str">
        <f>IF(ISNUMBER('[2]Sektorski plasman'!H142)=TRUE,'[2]Sektorski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IF(ISTEXT('[2]Sektorski plasman'!B143)=TRUE,'[2]Sektorski plasman'!B143,"")</f>
        <v/>
      </c>
      <c r="C147" s="314" t="str">
        <f>IF(ISTEXT('[2]Sektorski plasman'!C143)=TRUE,'[2]Sektorski plasman'!C143,"")</f>
        <v/>
      </c>
      <c r="D147" s="315" t="str">
        <f>IF(ISNUMBER('[2]Sektorski plasman'!E143)=TRUE,'[2]Sektorski plasman'!E143,"")</f>
        <v/>
      </c>
      <c r="E147" s="316" t="str">
        <f>IF(ISTEXT('[2]Sektorski plasman'!F143)=TRUE,'[2]Sektorski plasman'!F143,"")</f>
        <v/>
      </c>
      <c r="F147" s="317" t="str">
        <f>IF(ISNUMBER('[2]Sektorski plasman'!D143)=TRUE,'[2]Sektorski plasman'!D143,"")</f>
        <v/>
      </c>
      <c r="G147" s="318" t="str">
        <f>IF(ISNUMBER('[2]Sektorski plasman'!G143)=TRUE,'[2]Sektorski plasman'!G143,"")</f>
        <v/>
      </c>
      <c r="H147" s="319" t="str">
        <f>IF(ISNUMBER('[2]Sektorski plasman'!H143)=TRUE,'[2]Sektorski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IF(ISTEXT('[2]Sektorski plasman'!B144)=TRUE,'[2]Sektorski plasman'!B144,"")</f>
        <v/>
      </c>
      <c r="C148" s="314" t="str">
        <f>IF(ISTEXT('[2]Sektorski plasman'!C144)=TRUE,'[2]Sektorski plasman'!C144,"")</f>
        <v/>
      </c>
      <c r="D148" s="315" t="str">
        <f>IF(ISNUMBER('[2]Sektorski plasman'!E144)=TRUE,'[2]Sektorski plasman'!E144,"")</f>
        <v/>
      </c>
      <c r="E148" s="316" t="str">
        <f>IF(ISTEXT('[2]Sektorski plasman'!F144)=TRUE,'[2]Sektorski plasman'!F144,"")</f>
        <v/>
      </c>
      <c r="F148" s="317" t="str">
        <f>IF(ISNUMBER('[2]Sektorski plasman'!D144)=TRUE,'[2]Sektorski plasman'!D144,"")</f>
        <v/>
      </c>
      <c r="G148" s="318" t="str">
        <f>IF(ISNUMBER('[2]Sektorski plasman'!G144)=TRUE,'[2]Sektorski plasman'!G144,"")</f>
        <v/>
      </c>
      <c r="H148" s="319" t="str">
        <f>IF(ISNUMBER('[2]Sektorski plasman'!H144)=TRUE,'[2]Sektorski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IF(ISTEXT('[2]Sektorski plasman'!B145)=TRUE,'[2]Sektorski plasman'!B145,"")</f>
        <v/>
      </c>
      <c r="C149" s="314" t="str">
        <f>IF(ISTEXT('[2]Sektorski plasman'!C145)=TRUE,'[2]Sektorski plasman'!C145,"")</f>
        <v/>
      </c>
      <c r="D149" s="315" t="str">
        <f>IF(ISNUMBER('[2]Sektorski plasman'!E145)=TRUE,'[2]Sektorski plasman'!E145,"")</f>
        <v/>
      </c>
      <c r="E149" s="316" t="str">
        <f>IF(ISTEXT('[2]Sektorski plasman'!F145)=TRUE,'[2]Sektorski plasman'!F145,"")</f>
        <v/>
      </c>
      <c r="F149" s="317" t="str">
        <f>IF(ISNUMBER('[2]Sektorski plasman'!D145)=TRUE,'[2]Sektorski plasman'!D145,"")</f>
        <v/>
      </c>
      <c r="G149" s="318" t="str">
        <f>IF(ISNUMBER('[2]Sektorski plasman'!G145)=TRUE,'[2]Sektorski plasman'!G145,"")</f>
        <v/>
      </c>
      <c r="H149" s="319" t="str">
        <f>IF(ISNUMBER('[2]Sektorski plasman'!H145)=TRUE,'[2]Sektorski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IF(ISTEXT('[2]Sektorski plasman'!B146)=TRUE,'[2]Sektorski plasman'!B146,"")</f>
        <v/>
      </c>
      <c r="C150" s="314" t="str">
        <f>IF(ISTEXT('[2]Sektorski plasman'!C146)=TRUE,'[2]Sektorski plasman'!C146,"")</f>
        <v/>
      </c>
      <c r="D150" s="315" t="str">
        <f>IF(ISNUMBER('[2]Sektorski plasman'!E146)=TRUE,'[2]Sektorski plasman'!E146,"")</f>
        <v/>
      </c>
      <c r="E150" s="316" t="str">
        <f>IF(ISTEXT('[2]Sektorski plasman'!F146)=TRUE,'[2]Sektorski plasman'!F146,"")</f>
        <v/>
      </c>
      <c r="F150" s="317" t="str">
        <f>IF(ISNUMBER('[2]Sektorski plasman'!D146)=TRUE,'[2]Sektorski plasman'!D146,"")</f>
        <v/>
      </c>
      <c r="G150" s="318" t="str">
        <f>IF(ISNUMBER('[2]Sektorski plasman'!G146)=TRUE,'[2]Sektorski plasman'!G146,"")</f>
        <v/>
      </c>
      <c r="H150" s="319" t="str">
        <f>IF(ISNUMBER('[2]Sektorski plasman'!H146)=TRUE,'[2]Sektorski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IF(ISTEXT('[2]Sektorski plasman'!B147)=TRUE,'[2]Sektorski plasman'!B147,"")</f>
        <v/>
      </c>
      <c r="C151" s="314" t="str">
        <f>IF(ISTEXT('[2]Sektorski plasman'!C147)=TRUE,'[2]Sektorski plasman'!C147,"")</f>
        <v/>
      </c>
      <c r="D151" s="315" t="str">
        <f>IF(ISNUMBER('[2]Sektorski plasman'!E147)=TRUE,'[2]Sektorski plasman'!E147,"")</f>
        <v/>
      </c>
      <c r="E151" s="316" t="str">
        <f>IF(ISTEXT('[2]Sektorski plasman'!F147)=TRUE,'[2]Sektorski plasman'!F147,"")</f>
        <v/>
      </c>
      <c r="F151" s="317" t="str">
        <f>IF(ISNUMBER('[2]Sektorski plasman'!D147)=TRUE,'[2]Sektorski plasman'!D147,"")</f>
        <v/>
      </c>
      <c r="G151" s="318" t="str">
        <f>IF(ISNUMBER('[2]Sektorski plasman'!G147)=TRUE,'[2]Sektorski plasman'!G147,"")</f>
        <v/>
      </c>
      <c r="H151" s="319" t="str">
        <f>IF(ISNUMBER('[2]Sektorski plasman'!H147)=TRUE,'[2]Sektorski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IF(ISTEXT('[2]Sektorski plasman'!B148)=TRUE,'[2]Sektorski plasman'!B148,"")</f>
        <v/>
      </c>
      <c r="C152" s="314" t="str">
        <f>IF(ISTEXT('[2]Sektorski plasman'!C148)=TRUE,'[2]Sektorski plasman'!C148,"")</f>
        <v/>
      </c>
      <c r="D152" s="315" t="str">
        <f>IF(ISNUMBER('[2]Sektorski plasman'!E148)=TRUE,'[2]Sektorski plasman'!E148,"")</f>
        <v/>
      </c>
      <c r="E152" s="316" t="str">
        <f>IF(ISTEXT('[2]Sektorski plasman'!F148)=TRUE,'[2]Sektorski plasman'!F148,"")</f>
        <v/>
      </c>
      <c r="F152" s="317" t="str">
        <f>IF(ISNUMBER('[2]Sektorski plasman'!D148)=TRUE,'[2]Sektorski plasman'!D148,"")</f>
        <v/>
      </c>
      <c r="G152" s="318" t="str">
        <f>IF(ISNUMBER('[2]Sektorski plasman'!G148)=TRUE,'[2]Sektorski plasman'!G148,"")</f>
        <v/>
      </c>
      <c r="H152" s="319" t="str">
        <f>IF(ISNUMBER('[2]Sektorski plasman'!H148)=TRUE,'[2]Sektorski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IF(ISTEXT('[2]Sektorski plasman'!B149)=TRUE,'[2]Sektorski plasman'!B149,"")</f>
        <v/>
      </c>
      <c r="C153" s="314" t="str">
        <f>IF(ISTEXT('[2]Sektorski plasman'!C149)=TRUE,'[2]Sektorski plasman'!C149,"")</f>
        <v/>
      </c>
      <c r="D153" s="315" t="str">
        <f>IF(ISNUMBER('[2]Sektorski plasman'!E149)=TRUE,'[2]Sektorski plasman'!E149,"")</f>
        <v/>
      </c>
      <c r="E153" s="316" t="str">
        <f>IF(ISTEXT('[2]Sektorski plasman'!F149)=TRUE,'[2]Sektorski plasman'!F149,"")</f>
        <v/>
      </c>
      <c r="F153" s="317" t="str">
        <f>IF(ISNUMBER('[2]Sektorski plasman'!D149)=TRUE,'[2]Sektorski plasman'!D149,"")</f>
        <v/>
      </c>
      <c r="G153" s="318" t="str">
        <f>IF(ISNUMBER('[2]Sektorski plasman'!G149)=TRUE,'[2]Sektorski plasman'!G149,"")</f>
        <v/>
      </c>
      <c r="H153" s="319" t="str">
        <f>IF(ISNUMBER('[2]Sektorski plasman'!H149)=TRUE,'[2]Sektorski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IF(ISTEXT('[2]Sektorski plasman'!B150)=TRUE,'[2]Sektorski plasman'!B150,"")</f>
        <v/>
      </c>
      <c r="C154" s="314" t="str">
        <f>IF(ISTEXT('[2]Sektorski plasman'!C150)=TRUE,'[2]Sektorski plasman'!C150,"")</f>
        <v/>
      </c>
      <c r="D154" s="315" t="str">
        <f>IF(ISNUMBER('[2]Sektorski plasman'!E150)=TRUE,'[2]Sektorski plasman'!E150,"")</f>
        <v/>
      </c>
      <c r="E154" s="316" t="str">
        <f>IF(ISTEXT('[2]Sektorski plasman'!F150)=TRUE,'[2]Sektorski plasman'!F150,"")</f>
        <v/>
      </c>
      <c r="F154" s="317" t="str">
        <f>IF(ISNUMBER('[2]Sektorski plasman'!D150)=TRUE,'[2]Sektorski plasman'!D150,"")</f>
        <v/>
      </c>
      <c r="G154" s="318" t="str">
        <f>IF(ISNUMBER('[2]Sektorski plasman'!G150)=TRUE,'[2]Sektorski plasman'!G150,"")</f>
        <v/>
      </c>
      <c r="H154" s="319" t="str">
        <f>IF(ISNUMBER('[2]Sektorski plasman'!H150)=TRUE,'[2]Sektorski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IF(ISTEXT('[2]Sektorski plasman'!B151)=TRUE,'[2]Sektorski plasman'!B151,"")</f>
        <v/>
      </c>
      <c r="C155" s="314" t="str">
        <f>IF(ISTEXT('[2]Sektorski plasman'!C151)=TRUE,'[2]Sektorski plasman'!C151,"")</f>
        <v/>
      </c>
      <c r="D155" s="315" t="str">
        <f>IF(ISNUMBER('[2]Sektorski plasman'!E151)=TRUE,'[2]Sektorski plasman'!E151,"")</f>
        <v/>
      </c>
      <c r="E155" s="316" t="str">
        <f>IF(ISTEXT('[2]Sektorski plasman'!F151)=TRUE,'[2]Sektorski plasman'!F151,"")</f>
        <v/>
      </c>
      <c r="F155" s="317" t="str">
        <f>IF(ISNUMBER('[2]Sektorski plasman'!D151)=TRUE,'[2]Sektorski plasman'!D151,"")</f>
        <v/>
      </c>
      <c r="G155" s="318" t="str">
        <f>IF(ISNUMBER('[2]Sektorski plasman'!G151)=TRUE,'[2]Sektorski plasman'!G151,"")</f>
        <v/>
      </c>
      <c r="H155" s="319" t="str">
        <f>IF(ISNUMBER('[2]Sektorski plasman'!H151)=TRUE,'[2]Sektorski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IF(ISTEXT('[2]Sektorski plasman'!B152)=TRUE,'[2]Sektorski plasman'!B152,"")</f>
        <v/>
      </c>
      <c r="C156" s="314" t="str">
        <f>IF(ISTEXT('[2]Sektorski plasman'!C152)=TRUE,'[2]Sektorski plasman'!C152,"")</f>
        <v/>
      </c>
      <c r="D156" s="315" t="str">
        <f>IF(ISNUMBER('[2]Sektorski plasman'!E152)=TRUE,'[2]Sektorski plasman'!E152,"")</f>
        <v/>
      </c>
      <c r="E156" s="316" t="str">
        <f>IF(ISTEXT('[2]Sektorski plasman'!F152)=TRUE,'[2]Sektorski plasman'!F152,"")</f>
        <v/>
      </c>
      <c r="F156" s="317" t="str">
        <f>IF(ISNUMBER('[2]Sektorski plasman'!D152)=TRUE,'[2]Sektorski plasman'!D152,"")</f>
        <v/>
      </c>
      <c r="G156" s="318" t="str">
        <f>IF(ISNUMBER('[2]Sektorski plasman'!G152)=TRUE,'[2]Sektorski plasman'!G152,"")</f>
        <v/>
      </c>
      <c r="H156" s="319" t="str">
        <f>IF(ISNUMBER('[2]Sektorski plasman'!H152)=TRUE,'[2]Sektorski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IF(ISTEXT('[2]Sektorski plasman'!B153)=TRUE,'[2]Sektorski plasman'!B153,"")</f>
        <v/>
      </c>
      <c r="C157" s="314" t="str">
        <f>IF(ISTEXT('[2]Sektorski plasman'!C153)=TRUE,'[2]Sektorski plasman'!C153,"")</f>
        <v/>
      </c>
      <c r="D157" s="315" t="str">
        <f>IF(ISNUMBER('[2]Sektorski plasman'!E153)=TRUE,'[2]Sektorski plasman'!E153,"")</f>
        <v/>
      </c>
      <c r="E157" s="316" t="str">
        <f>IF(ISTEXT('[2]Sektorski plasman'!F153)=TRUE,'[2]Sektorski plasman'!F153,"")</f>
        <v/>
      </c>
      <c r="F157" s="317" t="str">
        <f>IF(ISNUMBER('[2]Sektorski plasman'!D153)=TRUE,'[2]Sektorski plasman'!D153,"")</f>
        <v/>
      </c>
      <c r="G157" s="318" t="str">
        <f>IF(ISNUMBER('[2]Sektorski plasman'!G153)=TRUE,'[2]Sektorski plasman'!G153,"")</f>
        <v/>
      </c>
      <c r="H157" s="319" t="str">
        <f>IF(ISNUMBER('[2]Sektorski plasman'!H153)=TRUE,'[2]Sektorski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IF(ISTEXT('[2]Sektorski plasman'!B154)=TRUE,'[2]Sektorski plasman'!B154,"")</f>
        <v/>
      </c>
      <c r="C158" s="314" t="str">
        <f>IF(ISTEXT('[2]Sektorski plasman'!C154)=TRUE,'[2]Sektorski plasman'!C154,"")</f>
        <v/>
      </c>
      <c r="D158" s="315" t="str">
        <f>IF(ISNUMBER('[2]Sektorski plasman'!E154)=TRUE,'[2]Sektorski plasman'!E154,"")</f>
        <v/>
      </c>
      <c r="E158" s="316" t="str">
        <f>IF(ISTEXT('[2]Sektorski plasman'!F154)=TRUE,'[2]Sektorski plasman'!F154,"")</f>
        <v/>
      </c>
      <c r="F158" s="317" t="str">
        <f>IF(ISNUMBER('[2]Sektorski plasman'!D154)=TRUE,'[2]Sektorski plasman'!D154,"")</f>
        <v/>
      </c>
      <c r="G158" s="318" t="str">
        <f>IF(ISNUMBER('[2]Sektorski plasman'!G154)=TRUE,'[2]Sektorski plasman'!G154,"")</f>
        <v/>
      </c>
      <c r="H158" s="319" t="str">
        <f>IF(ISNUMBER('[2]Sektorski plasman'!H154)=TRUE,'[2]Sektorski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IF(ISTEXT('[2]Sektorski plasman'!B155)=TRUE,'[2]Sektorski plasman'!B155,"")</f>
        <v/>
      </c>
      <c r="C159" s="322" t="str">
        <f>IF(ISTEXT('[2]Sektorski plasman'!C155)=TRUE,'[2]Sektorski plasman'!C155,"")</f>
        <v/>
      </c>
      <c r="D159" s="323" t="str">
        <f>IF(ISNUMBER('[2]Sektorski plasman'!E155)=TRUE,'[2]Sektorski plasman'!E155,"")</f>
        <v/>
      </c>
      <c r="E159" s="324" t="str">
        <f>IF(ISTEXT('[2]Sektorski plasman'!F155)=TRUE,'[2]Sektorski plasman'!F155,"")</f>
        <v/>
      </c>
      <c r="F159" s="325" t="str">
        <f>IF(ISNUMBER('[2]Sektorski plasman'!D155)=TRUE,'[2]Sektorski plasman'!D155,"")</f>
        <v/>
      </c>
      <c r="G159" s="326" t="str">
        <f>IF(ISNUMBER('[2]Sektorski plasman'!G155)=TRUE,'[2]Sektorski plasman'!G155,"")</f>
        <v/>
      </c>
      <c r="H159" s="319" t="str">
        <f>IF(ISNUMBER('[2]Sektorski plasman'!H155)=TRUE,'[2]Sektorski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3EE5-BF2C-4B81-9963-30A28EF5376D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46" sqref="F46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IF(ISNONTEXT('[3]Organizacija natjecanja'!$H$2)=TRUE,"",'[3]Organizacija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IF(ISNONTEXT('[3]Organizacija natjecanja'!$H$5)=TRUE,"",'[3]Organizacija natjecanja'!$H$5)</f>
        <v>SELNICA, 21.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IF(ISNONTEXT('[3]Organizacija natjecanja'!$H$7)=TRUE,"",'[3]Organizacija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IF(ISNONTEXT('[3]Organizacija natjecanja'!$H$13)=TRUE,"",'[3]Organizacija natjecanja'!$H$13)</f>
        <v>MURA M. SREDIŠĆE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IF(ISNONTEXT('[3]Organizacija natjecanja'!$H$4)=TRUE,"",'[3]Organizacija natjecanja'!$H$4)</f>
        <v>RETENCIJA SELNICA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IF(ISBLANK('[3]Organizacija natjecanja'!$H$9)=TRUE,"",'[3]Organizacija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IF(ISTEXT('[3]Sektorski plasman'!B6)=TRUE,'[3]Sektorski plasman'!B6,"")</f>
        <v>Fundak Fran</v>
      </c>
      <c r="C10" s="304" t="str">
        <f>IF(ISTEXT('[3]Sektorski plasman'!C6)=TRUE,'[3]Sektorski plasman'!C6,"")</f>
        <v>Klen Sveta Marija</v>
      </c>
      <c r="D10" s="305">
        <f>IF(ISNUMBER('[3]Sektorski plasman'!E6)=TRUE,'[3]Sektorski plasman'!E6,"")</f>
        <v>8</v>
      </c>
      <c r="E10" s="306" t="str">
        <f>IF(ISTEXT('[3]Sektorski plasman'!F6)=TRUE,'[3]Sektorski plasman'!F6,"")</f>
        <v>A</v>
      </c>
      <c r="F10" s="307">
        <f>IF(ISNUMBER('[3]Sektorski plasman'!D6)=TRUE,'[3]Sektorski plasman'!D6,"")</f>
        <v>2825</v>
      </c>
      <c r="G10" s="308">
        <f>IF(ISNUMBER('[3]Sektorski plasman'!G6)=TRUE,'[3]Sektorski plasman'!G6,"")</f>
        <v>1</v>
      </c>
      <c r="H10" s="309">
        <f>IF(ISNUMBER('[3]Sektorski plasman'!H6)=TRUE,'[3]Sektorski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IF(ISTEXT('[3]Sektorski plasman'!B7)=TRUE,'[3]Sektorski plasman'!B7,"")</f>
        <v>Kuzmić Nela</v>
      </c>
      <c r="C11" s="314" t="str">
        <f>IF(ISTEXT('[3]Sektorski plasman'!C7)=TRUE,'[3]Sektorski plasman'!C7,"")</f>
        <v>Klen Sveta Marija</v>
      </c>
      <c r="D11" s="315">
        <f>IF(ISNUMBER('[3]Sektorski plasman'!E7)=TRUE,'[3]Sektorski plasman'!E7,"")</f>
        <v>4</v>
      </c>
      <c r="E11" s="316" t="str">
        <f>IF(ISTEXT('[3]Sektorski plasman'!F7)=TRUE,'[3]Sektorski plasman'!F7,"")</f>
        <v>A</v>
      </c>
      <c r="F11" s="317">
        <f>IF(ISNUMBER('[3]Sektorski plasman'!D7)=TRUE,'[3]Sektorski plasman'!D7,"")</f>
        <v>1945</v>
      </c>
      <c r="G11" s="318">
        <f>IF(ISNUMBER('[3]Sektorski plasman'!G7)=TRUE,'[3]Sektorski plasman'!G7,"")</f>
        <v>2</v>
      </c>
      <c r="H11" s="319">
        <f>IF(ISNUMBER('[3]Sektorski plasman'!H7)=TRUE,'[3]Sektorski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IF(ISTEXT('[3]Sektorski plasman'!B8)=TRUE,'[3]Sektorski plasman'!B8,"")</f>
        <v>Košak Karlo</v>
      </c>
      <c r="C12" s="314" t="str">
        <f>IF(ISTEXT('[3]Sektorski plasman'!C8)=TRUE,'[3]Sektorski plasman'!C8,"")</f>
        <v>Klen Sveta Marija</v>
      </c>
      <c r="D12" s="315">
        <f>IF(ISNUMBER('[3]Sektorski plasman'!E8)=TRUE,'[3]Sektorski plasman'!E8,"")</f>
        <v>10</v>
      </c>
      <c r="E12" s="316" t="str">
        <f>IF(ISTEXT('[3]Sektorski plasman'!F8)=TRUE,'[3]Sektorski plasman'!F8,"")</f>
        <v>A</v>
      </c>
      <c r="F12" s="317">
        <f>IF(ISNUMBER('[3]Sektorski plasman'!D8)=TRUE,'[3]Sektorski plasman'!D8,"")</f>
        <v>1860</v>
      </c>
      <c r="G12" s="318">
        <f>IF(ISNUMBER('[3]Sektorski plasman'!G8)=TRUE,'[3]Sektorski plasman'!G8,"")</f>
        <v>3</v>
      </c>
      <c r="H12" s="319">
        <f>IF(ISNUMBER('[3]Sektorski plasman'!H8)=TRUE,'[3]Sektorski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IF(ISTEXT('[3]Sektorski plasman'!B9)=TRUE,'[3]Sektorski plasman'!B9,"")</f>
        <v>Markan Ivan</v>
      </c>
      <c r="C13" s="314" t="str">
        <f>IF(ISTEXT('[3]Sektorski plasman'!C9)=TRUE,'[3]Sektorski plasman'!C9,"")</f>
        <v>Som Kotoriba</v>
      </c>
      <c r="D13" s="315">
        <f>IF(ISNUMBER('[3]Sektorski plasman'!E9)=TRUE,'[3]Sektorski plasman'!E9,"")</f>
        <v>3</v>
      </c>
      <c r="E13" s="316" t="str">
        <f>IF(ISTEXT('[3]Sektorski plasman'!F9)=TRUE,'[3]Sektorski plasman'!F9,"")</f>
        <v>A</v>
      </c>
      <c r="F13" s="317">
        <f>IF(ISNUMBER('[3]Sektorski plasman'!D9)=TRUE,'[3]Sektorski plasman'!D9,"")</f>
        <v>1736</v>
      </c>
      <c r="G13" s="318">
        <f>IF(ISNUMBER('[3]Sektorski plasman'!G9)=TRUE,'[3]Sektorski plasman'!G9,"")</f>
        <v>4</v>
      </c>
      <c r="H13" s="319">
        <f>IF(ISNUMBER('[3]Sektorski plasman'!H9)=TRUE,'[3]Sektorski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IF(ISTEXT('[3]Sektorski plasman'!B10)=TRUE,'[3]Sektorski plasman'!B10,"")</f>
        <v>Naranđa Andrija</v>
      </c>
      <c r="C14" s="314" t="str">
        <f>IF(ISTEXT('[3]Sektorski plasman'!C10)=TRUE,'[3]Sektorski plasman'!C10,"")</f>
        <v>Glavatica Futtura Seansas</v>
      </c>
      <c r="D14" s="315">
        <f>IF(ISNUMBER('[3]Sektorski plasman'!E10)=TRUE,'[3]Sektorski plasman'!E10,"")</f>
        <v>1</v>
      </c>
      <c r="E14" s="316" t="str">
        <f>IF(ISTEXT('[3]Sektorski plasman'!F10)=TRUE,'[3]Sektorski plasman'!F10,"")</f>
        <v>A</v>
      </c>
      <c r="F14" s="317">
        <f>IF(ISNUMBER('[3]Sektorski plasman'!D10)=TRUE,'[3]Sektorski plasman'!D10,"")</f>
        <v>1622</v>
      </c>
      <c r="G14" s="318">
        <f>IF(ISNUMBER('[3]Sektorski plasman'!G10)=TRUE,'[3]Sektorski plasman'!G10,"")</f>
        <v>5</v>
      </c>
      <c r="H14" s="319">
        <f>IF(ISNUMBER('[3]Sektorski plasman'!H10)=TRUE,'[3]Sektorski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IF(ISTEXT('[3]Sektorski plasman'!B11)=TRUE,'[3]Sektorski plasman'!B11,"")</f>
        <v>Špiranac Jan</v>
      </c>
      <c r="C15" s="314" t="str">
        <f>IF(ISTEXT('[3]Sektorski plasman'!C11)=TRUE,'[3]Sektorski plasman'!C11,"")</f>
        <v>Som Kotoriba</v>
      </c>
      <c r="D15" s="315">
        <f>IF(ISNUMBER('[3]Sektorski plasman'!E11)=TRUE,'[3]Sektorski plasman'!E11,"")</f>
        <v>2</v>
      </c>
      <c r="E15" s="316" t="str">
        <f>IF(ISTEXT('[3]Sektorski plasman'!F11)=TRUE,'[3]Sektorski plasman'!F11,"")</f>
        <v>A</v>
      </c>
      <c r="F15" s="317">
        <f>IF(ISNUMBER('[3]Sektorski plasman'!D11)=TRUE,'[3]Sektorski plasman'!D11,"")</f>
        <v>782</v>
      </c>
      <c r="G15" s="318">
        <f>IF(ISNUMBER('[3]Sektorski plasman'!G11)=TRUE,'[3]Sektorski plasman'!G11,"")</f>
        <v>6</v>
      </c>
      <c r="H15" s="319">
        <f>IF(ISNUMBER('[3]Sektorski plasman'!H11)=TRUE,'[3]Sektorski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IF(ISTEXT('[3]Sektorski plasman'!B12)=TRUE,'[3]Sektorski plasman'!B12,"")</f>
        <v>Rumek Marija</v>
      </c>
      <c r="C16" s="314" t="str">
        <f>IF(ISTEXT('[3]Sektorski plasman'!C12)=TRUE,'[3]Sektorski plasman'!C12,"")</f>
        <v>TSH Sensas Som.si Čakovec</v>
      </c>
      <c r="D16" s="315">
        <f>IF(ISNUMBER('[3]Sektorski plasman'!E12)=TRUE,'[3]Sektorski plasman'!E12,"")</f>
        <v>6</v>
      </c>
      <c r="E16" s="316" t="str">
        <f>IF(ISTEXT('[3]Sektorski plasman'!F12)=TRUE,'[3]Sektorski plasman'!F12,"")</f>
        <v>A</v>
      </c>
      <c r="F16" s="317">
        <f>IF(ISNUMBER('[3]Sektorski plasman'!D12)=TRUE,'[3]Sektorski plasman'!D12,"")</f>
        <v>516</v>
      </c>
      <c r="G16" s="318">
        <f>IF(ISNUMBER('[3]Sektorski plasman'!G12)=TRUE,'[3]Sektorski plasman'!G12,"")</f>
        <v>7</v>
      </c>
      <c r="H16" s="319">
        <f>IF(ISNUMBER('[3]Sektorski plasman'!H12)=TRUE,'[3]Sektorski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IF(ISTEXT('[3]Sektorski plasman'!B13)=TRUE,'[3]Sektorski plasman'!B13,"")</f>
        <v>Židov Erik</v>
      </c>
      <c r="C17" s="314" t="str">
        <f>IF(ISTEXT('[3]Sektorski plasman'!C13)=TRUE,'[3]Sektorski plasman'!C13,"")</f>
        <v>Glavatica Futtura Seansas Prelog</v>
      </c>
      <c r="D17" s="315">
        <f>IF(ISNUMBER('[3]Sektorski plasman'!E13)=TRUE,'[3]Sektorski plasman'!E13,"")</f>
        <v>11</v>
      </c>
      <c r="E17" s="316" t="str">
        <f>IF(ISTEXT('[3]Sektorski plasman'!F13)=TRUE,'[3]Sektorski plasman'!F13,"")</f>
        <v>A</v>
      </c>
      <c r="F17" s="317">
        <f>IF(ISNUMBER('[3]Sektorski plasman'!D13)=TRUE,'[3]Sektorski plasman'!D13,"")</f>
        <v>505</v>
      </c>
      <c r="G17" s="318">
        <f>IF(ISNUMBER('[3]Sektorski plasman'!G13)=TRUE,'[3]Sektorski plasman'!G13,"")</f>
        <v>8</v>
      </c>
      <c r="H17" s="319">
        <f>IF(ISNUMBER('[3]Sektorski plasman'!H13)=TRUE,'[3]Sektorski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IF(ISTEXT('[3]Sektorski plasman'!B14)=TRUE,'[3]Sektorski plasman'!B14,"")</f>
        <v>Naranđa Roko</v>
      </c>
      <c r="C18" s="314" t="str">
        <f>IF(ISTEXT('[3]Sektorski plasman'!C14)=TRUE,'[3]Sektorski plasman'!C14,"")</f>
        <v>Glavatica Futtura Seansas</v>
      </c>
      <c r="D18" s="315">
        <f>IF(ISNUMBER('[3]Sektorski plasman'!E14)=TRUE,'[3]Sektorski plasman'!E14,"")</f>
        <v>5</v>
      </c>
      <c r="E18" s="316" t="str">
        <f>IF(ISTEXT('[3]Sektorski plasman'!F14)=TRUE,'[3]Sektorski plasman'!F14,"")</f>
        <v>A</v>
      </c>
      <c r="F18" s="317">
        <f>IF(ISNUMBER('[3]Sektorski plasman'!D14)=TRUE,'[3]Sektorski plasman'!D14,"")</f>
        <v>489</v>
      </c>
      <c r="G18" s="318">
        <f>IF(ISNUMBER('[3]Sektorski plasman'!G14)=TRUE,'[3]Sektorski plasman'!G14,"")</f>
        <v>9</v>
      </c>
      <c r="H18" s="319">
        <f>IF(ISNUMBER('[3]Sektorski plasman'!H14)=TRUE,'[3]Sektorski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IF(ISTEXT('[3]Sektorski plasman'!B15)=TRUE,'[3]Sektorski plasman'!B15,"")</f>
        <v>Mihalac Rebeka</v>
      </c>
      <c r="C19" s="314" t="str">
        <f>IF(ISTEXT('[3]Sektorski plasman'!C15)=TRUE,'[3]Sektorski plasman'!C15,"")</f>
        <v>Klen Sveta Marija</v>
      </c>
      <c r="D19" s="315">
        <f>IF(ISNUMBER('[3]Sektorski plasman'!E15)=TRUE,'[3]Sektorski plasman'!E15,"")</f>
        <v>7</v>
      </c>
      <c r="E19" s="316" t="str">
        <f>IF(ISTEXT('[3]Sektorski plasman'!F15)=TRUE,'[3]Sektorski plasman'!F15,"")</f>
        <v>A</v>
      </c>
      <c r="F19" s="317">
        <f>IF(ISNUMBER('[3]Sektorski plasman'!D15)=TRUE,'[3]Sektorski plasman'!D15,"")</f>
        <v>446</v>
      </c>
      <c r="G19" s="318">
        <f>IF(ISNUMBER('[3]Sektorski plasman'!G15)=TRUE,'[3]Sektorski plasman'!G15,"")</f>
        <v>10</v>
      </c>
      <c r="H19" s="319">
        <f>IF(ISNUMBER('[3]Sektorski plasman'!H15)=TRUE,'[3]Sektorski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IF(ISTEXT('[3]Sektorski plasman'!B16)=TRUE,'[3]Sektorski plasman'!B16,"")</f>
        <v>Petrić Viktor</v>
      </c>
      <c r="C20" s="314" t="str">
        <f>IF(ISTEXT('[3]Sektorski plasman'!C16)=TRUE,'[3]Sektorski plasman'!C16,"")</f>
        <v>Glavatica Futtura Seansas Prelog</v>
      </c>
      <c r="D20" s="315">
        <f>IF(ISNUMBER('[3]Sektorski plasman'!E16)=TRUE,'[3]Sektorski plasman'!E16,"")</f>
        <v>9</v>
      </c>
      <c r="E20" s="316" t="str">
        <f>IF(ISTEXT('[3]Sektorski plasman'!F16)=TRUE,'[3]Sektorski plasman'!F16,"")</f>
        <v>A</v>
      </c>
      <c r="F20" s="317">
        <f>IF(ISNUMBER('[3]Sektorski plasman'!D16)=TRUE,'[3]Sektorski plasman'!D16,"")</f>
        <v>339</v>
      </c>
      <c r="G20" s="318">
        <f>IF(ISNUMBER('[3]Sektorski plasman'!G16)=TRUE,'[3]Sektorski plasman'!G16,"")</f>
        <v>11</v>
      </c>
      <c r="H20" s="319">
        <f>IF(ISNUMBER('[3]Sektorski plasman'!H16)=TRUE,'[3]Sektorski plasman'!H16,"")</f>
        <v>22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IF(ISTEXT('[3]Sektorski plasman'!B17)=TRUE,'[3]Sektorski plasman'!B17,"")</f>
        <v xml:space="preserve">Srnec Vilim </v>
      </c>
      <c r="C21" s="314" t="str">
        <f>IF(ISTEXT('[3]Sektorski plasman'!C17)=TRUE,'[3]Sektorski plasman'!C17,"")</f>
        <v>ČAKOVEC Intreland</v>
      </c>
      <c r="D21" s="315">
        <f>IF(ISNUMBER('[3]Sektorski plasman'!E17)=TRUE,'[3]Sektorski plasman'!E17,"")</f>
        <v>21</v>
      </c>
      <c r="E21" s="316" t="str">
        <f>IF(ISTEXT('[3]Sektorski plasman'!F17)=TRUE,'[3]Sektorski plasman'!F17,"")</f>
        <v>B</v>
      </c>
      <c r="F21" s="317">
        <f>IF(ISNUMBER('[3]Sektorski plasman'!D17)=TRUE,'[3]Sektorski plasman'!D17,"")</f>
        <v>3854</v>
      </c>
      <c r="G21" s="318">
        <f>IF(ISNUMBER('[3]Sektorski plasman'!G17)=TRUE,'[3]Sektorski plasman'!G17,"")</f>
        <v>1</v>
      </c>
      <c r="H21" s="319">
        <f>IF(ISNUMBER('[3]Sektorski plasman'!H17)=TRUE,'[3]Sektorski plasman'!H17,"")</f>
        <v>1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IF(ISTEXT('[3]Sektorski plasman'!B18)=TRUE,'[3]Sektorski plasman'!B18,"")</f>
        <v>Horvat Hana</v>
      </c>
      <c r="C22" s="314" t="str">
        <f>IF(ISTEXT('[3]Sektorski plasman'!C18)=TRUE,'[3]Sektorski plasman'!C18,"")</f>
        <v>TSH Sensas Som.si Čakovec</v>
      </c>
      <c r="D22" s="315">
        <f>IF(ISNUMBER('[3]Sektorski plasman'!E18)=TRUE,'[3]Sektorski plasman'!E18,"")</f>
        <v>18</v>
      </c>
      <c r="E22" s="316" t="str">
        <f>IF(ISTEXT('[3]Sektorski plasman'!F18)=TRUE,'[3]Sektorski plasman'!F18,"")</f>
        <v>B</v>
      </c>
      <c r="F22" s="317">
        <f>IF(ISNUMBER('[3]Sektorski plasman'!D18)=TRUE,'[3]Sektorski plasman'!D18,"")</f>
        <v>2725</v>
      </c>
      <c r="G22" s="318">
        <f>IF(ISNUMBER('[3]Sektorski plasman'!G18)=TRUE,'[3]Sektorski plasman'!G18,"")</f>
        <v>2</v>
      </c>
      <c r="H22" s="319">
        <f>IF(ISNUMBER('[3]Sektorski plasman'!H18)=TRUE,'[3]Sektorski plasman'!H18,"")</f>
        <v>3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IF(ISTEXT('[3]Sektorski plasman'!B19)=TRUE,'[3]Sektorski plasman'!B19,"")</f>
        <v>Vlah Abel</v>
      </c>
      <c r="C23" s="314" t="str">
        <f>IF(ISTEXT('[3]Sektorski plasman'!C19)=TRUE,'[3]Sektorski plasman'!C19,"")</f>
        <v>Glavatica Futtura Seansas Prelog</v>
      </c>
      <c r="D23" s="315">
        <f>IF(ISNUMBER('[3]Sektorski plasman'!E19)=TRUE,'[3]Sektorski plasman'!E19,"")</f>
        <v>22</v>
      </c>
      <c r="E23" s="316" t="str">
        <f>IF(ISTEXT('[3]Sektorski plasman'!F19)=TRUE,'[3]Sektorski plasman'!F19,"")</f>
        <v>B</v>
      </c>
      <c r="F23" s="317">
        <f>IF(ISNUMBER('[3]Sektorski plasman'!D19)=TRUE,'[3]Sektorski plasman'!D19,"")</f>
        <v>2709</v>
      </c>
      <c r="G23" s="318">
        <f>IF(ISNUMBER('[3]Sektorski plasman'!G19)=TRUE,'[3]Sektorski plasman'!G19,"")</f>
        <v>3</v>
      </c>
      <c r="H23" s="319">
        <f>IF(ISNUMBER('[3]Sektorski plasman'!H19)=TRUE,'[3]Sektorski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IF(ISTEXT('[3]Sektorski plasman'!B20)=TRUE,'[3]Sektorski plasman'!B20,"")</f>
        <v>Mikolaj Filip</v>
      </c>
      <c r="C24" s="314" t="str">
        <f>IF(ISTEXT('[3]Sektorski plasman'!C20)=TRUE,'[3]Sektorski plasman'!C20,"")</f>
        <v>TSH Sensas Som.si Čakovec</v>
      </c>
      <c r="D24" s="315">
        <f>IF(ISNUMBER('[3]Sektorski plasman'!E20)=TRUE,'[3]Sektorski plasman'!E20,"")</f>
        <v>14</v>
      </c>
      <c r="E24" s="316" t="str">
        <f>IF(ISTEXT('[3]Sektorski plasman'!F20)=TRUE,'[3]Sektorski plasman'!F20,"")</f>
        <v>B</v>
      </c>
      <c r="F24" s="317">
        <f>IF(ISNUMBER('[3]Sektorski plasman'!D20)=TRUE,'[3]Sektorski plasman'!D20,"")</f>
        <v>2059</v>
      </c>
      <c r="G24" s="318">
        <f>IF(ISNUMBER('[3]Sektorski plasman'!G20)=TRUE,'[3]Sektorski plasman'!G20,"")</f>
        <v>4</v>
      </c>
      <c r="H24" s="319">
        <f>IF(ISNUMBER('[3]Sektorski plasman'!H20)=TRUE,'[3]Sektorski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IF(ISTEXT('[3]Sektorski plasman'!B21)=TRUE,'[3]Sektorski plasman'!B21,"")</f>
        <v>Lipić Vito</v>
      </c>
      <c r="C25" s="314" t="str">
        <f>IF(ISTEXT('[3]Sektorski plasman'!C21)=TRUE,'[3]Sektorski plasman'!C21,"")</f>
        <v>Som Kotoriba</v>
      </c>
      <c r="D25" s="315">
        <f>IF(ISNUMBER('[3]Sektorski plasman'!E21)=TRUE,'[3]Sektorski plasman'!E21,"")</f>
        <v>16</v>
      </c>
      <c r="E25" s="316" t="str">
        <f>IF(ISTEXT('[3]Sektorski plasman'!F21)=TRUE,'[3]Sektorski plasman'!F21,"")</f>
        <v>B</v>
      </c>
      <c r="F25" s="317">
        <f>IF(ISNUMBER('[3]Sektorski plasman'!D21)=TRUE,'[3]Sektorski plasman'!D21,"")</f>
        <v>1840</v>
      </c>
      <c r="G25" s="318">
        <f>IF(ISNUMBER('[3]Sektorski plasman'!G21)=TRUE,'[3]Sektorski plasman'!G21,"")</f>
        <v>5</v>
      </c>
      <c r="H25" s="319">
        <f>IF(ISNUMBER('[3]Sektorski plasman'!H21)=TRUE,'[3]Sektorski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IF(ISTEXT('[3]Sektorski plasman'!B22)=TRUE,'[3]Sektorski plasman'!B22,"")</f>
        <v>Setnik Ivan</v>
      </c>
      <c r="C26" s="314" t="str">
        <f>IF(ISTEXT('[3]Sektorski plasman'!C22)=TRUE,'[3]Sektorski plasman'!C22,"")</f>
        <v>Klen Sveta Marija</v>
      </c>
      <c r="D26" s="315">
        <f>IF(ISNUMBER('[3]Sektorski plasman'!E22)=TRUE,'[3]Sektorski plasman'!E22,"")</f>
        <v>19</v>
      </c>
      <c r="E26" s="316" t="str">
        <f>IF(ISTEXT('[3]Sektorski plasman'!F22)=TRUE,'[3]Sektorski plasman'!F22,"")</f>
        <v>B</v>
      </c>
      <c r="F26" s="317">
        <f>IF(ISNUMBER('[3]Sektorski plasman'!D22)=TRUE,'[3]Sektorski plasman'!D22,"")</f>
        <v>1781</v>
      </c>
      <c r="G26" s="318">
        <f>IF(ISNUMBER('[3]Sektorski plasman'!G22)=TRUE,'[3]Sektorski plasman'!G22,"")</f>
        <v>6</v>
      </c>
      <c r="H26" s="319">
        <f>IF(ISNUMBER('[3]Sektorski plasman'!H22)=TRUE,'[3]Sektorski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IF(ISTEXT('[3]Sektorski plasman'!B23)=TRUE,'[3]Sektorski plasman'!B23,"")</f>
        <v>Gašpir Josip</v>
      </c>
      <c r="C27" s="314" t="str">
        <f>IF(ISTEXT('[3]Sektorski plasman'!C23)=TRUE,'[3]Sektorski plasman'!C23,"")</f>
        <v>TSH Sensas Som.si Čakovec</v>
      </c>
      <c r="D27" s="315">
        <f>IF(ISNUMBER('[3]Sektorski plasman'!E23)=TRUE,'[3]Sektorski plasman'!E23,"")</f>
        <v>15</v>
      </c>
      <c r="E27" s="316" t="str">
        <f>IF(ISTEXT('[3]Sektorski plasman'!F23)=TRUE,'[3]Sektorski plasman'!F23,"")</f>
        <v>B</v>
      </c>
      <c r="F27" s="317">
        <f>IF(ISNUMBER('[3]Sektorski plasman'!D23)=TRUE,'[3]Sektorski plasman'!D23,"")</f>
        <v>1653</v>
      </c>
      <c r="G27" s="318">
        <f>IF(ISNUMBER('[3]Sektorski plasman'!G23)=TRUE,'[3]Sektorski plasman'!G23,"")</f>
        <v>7</v>
      </c>
      <c r="H27" s="319">
        <f>IF(ISNUMBER('[3]Sektorski plasman'!H23)=TRUE,'[3]Sektorski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IF(ISTEXT('[3]Sektorski plasman'!B24)=TRUE,'[3]Sektorski plasman'!B24,"")</f>
        <v>Židov Lovro</v>
      </c>
      <c r="C28" s="314" t="str">
        <f>IF(ISTEXT('[3]Sektorski plasman'!C24)=TRUE,'[3]Sektorski plasman'!C24,"")</f>
        <v>Glavatica Futtura Seansas Prelog</v>
      </c>
      <c r="D28" s="315">
        <f>IF(ISNUMBER('[3]Sektorski plasman'!E24)=TRUE,'[3]Sektorski plasman'!E24,"")</f>
        <v>20</v>
      </c>
      <c r="E28" s="316" t="str">
        <f>IF(ISTEXT('[3]Sektorski plasman'!F24)=TRUE,'[3]Sektorski plasman'!F24,"")</f>
        <v>B</v>
      </c>
      <c r="F28" s="317">
        <f>IF(ISNUMBER('[3]Sektorski plasman'!D24)=TRUE,'[3]Sektorski plasman'!D24,"")</f>
        <v>751</v>
      </c>
      <c r="G28" s="318">
        <f>IF(ISNUMBER('[3]Sektorski plasman'!G24)=TRUE,'[3]Sektorski plasman'!G24,"")</f>
        <v>8</v>
      </c>
      <c r="H28" s="319">
        <f>IF(ISNUMBER('[3]Sektorski plasman'!H24)=TRUE,'[3]Sektorski plasman'!H24,"")</f>
        <v>15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IF(ISTEXT('[3]Sektorski plasman'!B25)=TRUE,'[3]Sektorski plasman'!B25,"")</f>
        <v xml:space="preserve">Horvat Julija </v>
      </c>
      <c r="C29" s="314" t="str">
        <f>IF(ISTEXT('[3]Sektorski plasman'!C25)=TRUE,'[3]Sektorski plasman'!C25,"")</f>
        <v>TSH Sensas Som.si Čakovec</v>
      </c>
      <c r="D29" s="315">
        <f>IF(ISNUMBER('[3]Sektorski plasman'!E25)=TRUE,'[3]Sektorski plasman'!E25,"")</f>
        <v>12</v>
      </c>
      <c r="E29" s="316" t="str">
        <f>IF(ISTEXT('[3]Sektorski plasman'!F25)=TRUE,'[3]Sektorski plasman'!F25,"")</f>
        <v>B</v>
      </c>
      <c r="F29" s="317">
        <f>IF(ISNUMBER('[3]Sektorski plasman'!D25)=TRUE,'[3]Sektorski plasman'!D25,"")</f>
        <v>650</v>
      </c>
      <c r="G29" s="318">
        <f>IF(ISNUMBER('[3]Sektorski plasman'!G25)=TRUE,'[3]Sektorski plasman'!G25,"")</f>
        <v>9</v>
      </c>
      <c r="H29" s="319">
        <f>IF(ISNUMBER('[3]Sektorski plasman'!H25)=TRUE,'[3]Sektorski plasman'!H25,"")</f>
        <v>17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IF(ISTEXT('[3]Sektorski plasman'!B26)=TRUE,'[3]Sektorski plasman'!B26,"")</f>
        <v>Mičić Vigo</v>
      </c>
      <c r="C30" s="314" t="str">
        <f>IF(ISTEXT('[3]Sektorski plasman'!C26)=TRUE,'[3]Sektorski plasman'!C26,"")</f>
        <v>Klen Sveta Marija</v>
      </c>
      <c r="D30" s="315">
        <f>IF(ISNUMBER('[3]Sektorski plasman'!E26)=TRUE,'[3]Sektorski plasman'!E26,"")</f>
        <v>13</v>
      </c>
      <c r="E30" s="316" t="str">
        <f>IF(ISTEXT('[3]Sektorski plasman'!F26)=TRUE,'[3]Sektorski plasman'!F26,"")</f>
        <v>B</v>
      </c>
      <c r="F30" s="317">
        <f>IF(ISNUMBER('[3]Sektorski plasman'!D26)=TRUE,'[3]Sektorski plasman'!D26,"")</f>
        <v>548</v>
      </c>
      <c r="G30" s="318">
        <f>IF(ISNUMBER('[3]Sektorski plasman'!G26)=TRUE,'[3]Sektorski plasman'!G26,"")</f>
        <v>10</v>
      </c>
      <c r="H30" s="319">
        <f>IF(ISNUMBER('[3]Sektorski plasman'!H26)=TRUE,'[3]Sektorski plasman'!H26,"")</f>
        <v>19</v>
      </c>
      <c r="I30" s="310"/>
      <c r="J30" s="311"/>
      <c r="K30" s="270"/>
    </row>
    <row r="31" spans="1:11" x14ac:dyDescent="0.2">
      <c r="A31" s="312">
        <f>IF(ISNUMBER(H31)=FALSE,"",22)</f>
        <v>22</v>
      </c>
      <c r="B31" s="313" t="str">
        <f>IF(ISTEXT('[3]Sektorski plasman'!B27)=TRUE,'[3]Sektorski plasman'!B27,"")</f>
        <v>Sanjković Silvio</v>
      </c>
      <c r="C31" s="314" t="str">
        <f>IF(ISTEXT('[3]Sektorski plasman'!C27)=TRUE,'[3]Sektorski plasman'!C27,"")</f>
        <v>TSH Sensas Som.si Čakovec</v>
      </c>
      <c r="D31" s="315">
        <f>IF(ISNUMBER('[3]Sektorski plasman'!E27)=TRUE,'[3]Sektorski plasman'!E27,"")</f>
        <v>17</v>
      </c>
      <c r="E31" s="316" t="str">
        <f>IF(ISTEXT('[3]Sektorski plasman'!F27)=TRUE,'[3]Sektorski plasman'!F27,"")</f>
        <v>B</v>
      </c>
      <c r="F31" s="317">
        <f>IF(ISNUMBER('[3]Sektorski plasman'!D27)=TRUE,'[3]Sektorski plasman'!D27,"")</f>
        <v>395</v>
      </c>
      <c r="G31" s="318">
        <f>IF(ISNUMBER('[3]Sektorski plasman'!G27)=TRUE,'[3]Sektorski plasman'!G27,"")</f>
        <v>11</v>
      </c>
      <c r="H31" s="319">
        <f>IF(ISNUMBER('[3]Sektorski plasman'!H27)=TRUE,'[3]Sektorski plasman'!H27,"")</f>
        <v>21</v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IF(ISTEXT('[3]Sektorski plasman'!B28)=TRUE,'[3]Sektorski plasman'!B28,"")</f>
        <v/>
      </c>
      <c r="C32" s="314" t="str">
        <f>IF(ISTEXT('[3]Sektorski plasman'!C28)=TRUE,'[3]Sektorski plasman'!C28,"")</f>
        <v/>
      </c>
      <c r="D32" s="315" t="str">
        <f>IF(ISNUMBER('[3]Sektorski plasman'!E28)=TRUE,'[3]Sektorski plasman'!E28,"")</f>
        <v/>
      </c>
      <c r="E32" s="316" t="str">
        <f>IF(ISTEXT('[3]Sektorski plasman'!F28)=TRUE,'[3]Sektorski plasman'!F28,"")</f>
        <v/>
      </c>
      <c r="F32" s="317" t="str">
        <f>IF(ISNUMBER('[3]Sektorski plasman'!D28)=TRUE,'[3]Sektorski plasman'!D28,"")</f>
        <v/>
      </c>
      <c r="G32" s="318" t="str">
        <f>IF(ISNUMBER('[3]Sektorski plasman'!G28)=TRUE,'[3]Sektorski plasman'!G28,"")</f>
        <v/>
      </c>
      <c r="H32" s="319" t="str">
        <f>IF(ISNUMBER('[3]Sektorski plasman'!H28)=TRUE,'[3]Sektorski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IF(ISTEXT('[3]Sektorski plasman'!B29)=TRUE,'[3]Sektorski plasman'!B29,"")</f>
        <v/>
      </c>
      <c r="C33" s="314" t="str">
        <f>IF(ISTEXT('[3]Sektorski plasman'!C29)=TRUE,'[3]Sektorski plasman'!C29,"")</f>
        <v/>
      </c>
      <c r="D33" s="315" t="str">
        <f>IF(ISNUMBER('[3]Sektorski plasman'!E29)=TRUE,'[3]Sektorski plasman'!E29,"")</f>
        <v/>
      </c>
      <c r="E33" s="316" t="str">
        <f>IF(ISTEXT('[3]Sektorski plasman'!F29)=TRUE,'[3]Sektorski plasman'!F29,"")</f>
        <v/>
      </c>
      <c r="F33" s="317" t="str">
        <f>IF(ISNUMBER('[3]Sektorski plasman'!D29)=TRUE,'[3]Sektorski plasman'!D29,"")</f>
        <v/>
      </c>
      <c r="G33" s="318" t="str">
        <f>IF(ISNUMBER('[3]Sektorski plasman'!G29)=TRUE,'[3]Sektorski plasman'!G29,"")</f>
        <v/>
      </c>
      <c r="H33" s="319" t="str">
        <f>IF(ISNUMBER('[3]Sektorski plasman'!H29)=TRUE,'[3]Sektorski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IF(ISTEXT('[3]Sektorski plasman'!B30)=TRUE,'[3]Sektorski plasman'!B30,"")</f>
        <v/>
      </c>
      <c r="C34" s="314" t="str">
        <f>IF(ISTEXT('[3]Sektorski plasman'!C30)=TRUE,'[3]Sektorski plasman'!C30,"")</f>
        <v/>
      </c>
      <c r="D34" s="315" t="str">
        <f>IF(ISNUMBER('[3]Sektorski plasman'!E30)=TRUE,'[3]Sektorski plasman'!E30,"")</f>
        <v/>
      </c>
      <c r="E34" s="316" t="str">
        <f>IF(ISTEXT('[3]Sektorski plasman'!F30)=TRUE,'[3]Sektorski plasman'!F30,"")</f>
        <v/>
      </c>
      <c r="F34" s="317" t="str">
        <f>IF(ISNUMBER('[3]Sektorski plasman'!D30)=TRUE,'[3]Sektorski plasman'!D30,"")</f>
        <v/>
      </c>
      <c r="G34" s="318" t="str">
        <f>IF(ISNUMBER('[3]Sektorski plasman'!G30)=TRUE,'[3]Sektorski plasman'!G30,"")</f>
        <v/>
      </c>
      <c r="H34" s="319" t="str">
        <f>IF(ISNUMBER('[3]Sektorski plasman'!H30)=TRUE,'[3]Sektorski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IF(ISTEXT('[3]Sektorski plasman'!B31)=TRUE,'[3]Sektorski plasman'!B31,"")</f>
        <v/>
      </c>
      <c r="C35" s="314" t="str">
        <f>IF(ISTEXT('[3]Sektorski plasman'!C31)=TRUE,'[3]Sektorski plasman'!C31,"")</f>
        <v/>
      </c>
      <c r="D35" s="315" t="str">
        <f>IF(ISNUMBER('[3]Sektorski plasman'!E31)=TRUE,'[3]Sektorski plasman'!E31,"")</f>
        <v/>
      </c>
      <c r="E35" s="316" t="str">
        <f>IF(ISTEXT('[3]Sektorski plasman'!F31)=TRUE,'[3]Sektorski plasman'!F31,"")</f>
        <v/>
      </c>
      <c r="F35" s="317" t="str">
        <f>IF(ISNUMBER('[3]Sektorski plasman'!D31)=TRUE,'[3]Sektorski plasman'!D31,"")</f>
        <v/>
      </c>
      <c r="G35" s="318" t="str">
        <f>IF(ISNUMBER('[3]Sektorski plasman'!G31)=TRUE,'[3]Sektorski plasman'!G31,"")</f>
        <v/>
      </c>
      <c r="H35" s="319" t="str">
        <f>IF(ISNUMBER('[3]Sektorski plasman'!H31)=TRUE,'[3]Sektorski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IF(ISTEXT('[3]Sektorski plasman'!B32)=TRUE,'[3]Sektorski plasman'!B32,"")</f>
        <v/>
      </c>
      <c r="C36" s="314" t="str">
        <f>IF(ISTEXT('[3]Sektorski plasman'!C32)=TRUE,'[3]Sektorski plasman'!C32,"")</f>
        <v/>
      </c>
      <c r="D36" s="315" t="str">
        <f>IF(ISNUMBER('[3]Sektorski plasman'!E32)=TRUE,'[3]Sektorski plasman'!E32,"")</f>
        <v/>
      </c>
      <c r="E36" s="316" t="str">
        <f>IF(ISTEXT('[3]Sektorski plasman'!F32)=TRUE,'[3]Sektorski plasman'!F32,"")</f>
        <v/>
      </c>
      <c r="F36" s="317" t="str">
        <f>IF(ISNUMBER('[3]Sektorski plasman'!D32)=TRUE,'[3]Sektorski plasman'!D32,"")</f>
        <v/>
      </c>
      <c r="G36" s="318" t="str">
        <f>IF(ISNUMBER('[3]Sektorski plasman'!G32)=TRUE,'[3]Sektorski plasman'!G32,"")</f>
        <v/>
      </c>
      <c r="H36" s="319" t="str">
        <f>IF(ISNUMBER('[3]Sektorski plasman'!H32)=TRUE,'[3]Sektorski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IF(ISTEXT('[3]Sektorski plasman'!B33)=TRUE,'[3]Sektorski plasman'!B33,"")</f>
        <v/>
      </c>
      <c r="C37" s="314" t="str">
        <f>IF(ISTEXT('[3]Sektorski plasman'!C33)=TRUE,'[3]Sektorski plasman'!C33,"")</f>
        <v/>
      </c>
      <c r="D37" s="315" t="str">
        <f>IF(ISNUMBER('[3]Sektorski plasman'!E33)=TRUE,'[3]Sektorski plasman'!E33,"")</f>
        <v/>
      </c>
      <c r="E37" s="316" t="str">
        <f>IF(ISTEXT('[3]Sektorski plasman'!F33)=TRUE,'[3]Sektorski plasman'!F33,"")</f>
        <v/>
      </c>
      <c r="F37" s="317" t="str">
        <f>IF(ISNUMBER('[3]Sektorski plasman'!D33)=TRUE,'[3]Sektorski plasman'!D33,"")</f>
        <v/>
      </c>
      <c r="G37" s="318" t="str">
        <f>IF(ISNUMBER('[3]Sektorski plasman'!G33)=TRUE,'[3]Sektorski plasman'!G33,"")</f>
        <v/>
      </c>
      <c r="H37" s="319" t="str">
        <f>IF(ISNUMBER('[3]Sektorski plasman'!H33)=TRUE,'[3]Sektorski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IF(ISTEXT('[3]Sektorski plasman'!B34)=TRUE,'[3]Sektorski plasman'!B34,"")</f>
        <v/>
      </c>
      <c r="C38" s="314" t="str">
        <f>IF(ISTEXT('[3]Sektorski plasman'!C34)=TRUE,'[3]Sektorski plasman'!C34,"")</f>
        <v/>
      </c>
      <c r="D38" s="315" t="str">
        <f>IF(ISNUMBER('[3]Sektorski plasman'!E34)=TRUE,'[3]Sektorski plasman'!E34,"")</f>
        <v/>
      </c>
      <c r="E38" s="316" t="str">
        <f>IF(ISTEXT('[3]Sektorski plasman'!F34)=TRUE,'[3]Sektorski plasman'!F34,"")</f>
        <v/>
      </c>
      <c r="F38" s="317" t="str">
        <f>IF(ISNUMBER('[3]Sektorski plasman'!D34)=TRUE,'[3]Sektorski plasman'!D34,"")</f>
        <v/>
      </c>
      <c r="G38" s="318" t="str">
        <f>IF(ISNUMBER('[3]Sektorski plasman'!G34)=TRUE,'[3]Sektorski plasman'!G34,"")</f>
        <v/>
      </c>
      <c r="H38" s="319" t="str">
        <f>IF(ISNUMBER('[3]Sektorski plasman'!H34)=TRUE,'[3]Sektorski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IF(ISTEXT('[3]Sektorski plasman'!B35)=TRUE,'[3]Sektorski plasman'!B35,"")</f>
        <v/>
      </c>
      <c r="C39" s="314" t="str">
        <f>IF(ISTEXT('[3]Sektorski plasman'!C35)=TRUE,'[3]Sektorski plasman'!C35,"")</f>
        <v/>
      </c>
      <c r="D39" s="315" t="str">
        <f>IF(ISNUMBER('[3]Sektorski plasman'!E35)=TRUE,'[3]Sektorski plasman'!E35,"")</f>
        <v/>
      </c>
      <c r="E39" s="316" t="str">
        <f>IF(ISTEXT('[3]Sektorski plasman'!F35)=TRUE,'[3]Sektorski plasman'!F35,"")</f>
        <v/>
      </c>
      <c r="F39" s="317" t="str">
        <f>IF(ISNUMBER('[3]Sektorski plasman'!D35)=TRUE,'[3]Sektorski plasman'!D35,"")</f>
        <v/>
      </c>
      <c r="G39" s="318" t="str">
        <f>IF(ISNUMBER('[3]Sektorski plasman'!G35)=TRUE,'[3]Sektorski plasman'!G35,"")</f>
        <v/>
      </c>
      <c r="H39" s="319" t="str">
        <f>IF(ISNUMBER('[3]Sektorski plasman'!H35)=TRUE,'[3]Sektorski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IF(ISTEXT('[3]Sektorski plasman'!B36)=TRUE,'[3]Sektorski plasman'!B36,"")</f>
        <v/>
      </c>
      <c r="C40" s="314" t="str">
        <f>IF(ISTEXT('[3]Sektorski plasman'!C36)=TRUE,'[3]Sektorski plasman'!C36,"")</f>
        <v/>
      </c>
      <c r="D40" s="315" t="str">
        <f>IF(ISNUMBER('[3]Sektorski plasman'!E36)=TRUE,'[3]Sektorski plasman'!E36,"")</f>
        <v/>
      </c>
      <c r="E40" s="316" t="str">
        <f>IF(ISTEXT('[3]Sektorski plasman'!F36)=TRUE,'[3]Sektorski plasman'!F36,"")</f>
        <v/>
      </c>
      <c r="F40" s="317" t="str">
        <f>IF(ISNUMBER('[3]Sektorski plasman'!D36)=TRUE,'[3]Sektorski plasman'!D36,"")</f>
        <v/>
      </c>
      <c r="G40" s="318" t="str">
        <f>IF(ISNUMBER('[3]Sektorski plasman'!G36)=TRUE,'[3]Sektorski plasman'!G36,"")</f>
        <v/>
      </c>
      <c r="H40" s="319" t="str">
        <f>IF(ISNUMBER('[3]Sektorski plasman'!H36)=TRUE,'[3]Sektorski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IF(ISTEXT('[3]Sektorski plasman'!B37)=TRUE,'[3]Sektorski plasman'!B37,"")</f>
        <v/>
      </c>
      <c r="C41" s="314" t="str">
        <f>IF(ISTEXT('[3]Sektorski plasman'!C37)=TRUE,'[3]Sektorski plasman'!C37,"")</f>
        <v/>
      </c>
      <c r="D41" s="315" t="str">
        <f>IF(ISNUMBER('[3]Sektorski plasman'!E37)=TRUE,'[3]Sektorski plasman'!E37,"")</f>
        <v/>
      </c>
      <c r="E41" s="316" t="str">
        <f>IF(ISTEXT('[3]Sektorski plasman'!F37)=TRUE,'[3]Sektorski plasman'!F37,"")</f>
        <v/>
      </c>
      <c r="F41" s="317" t="str">
        <f>IF(ISNUMBER('[3]Sektorski plasman'!D37)=TRUE,'[3]Sektorski plasman'!D37,"")</f>
        <v/>
      </c>
      <c r="G41" s="318" t="str">
        <f>IF(ISNUMBER('[3]Sektorski plasman'!G37)=TRUE,'[3]Sektorski plasman'!G37,"")</f>
        <v/>
      </c>
      <c r="H41" s="319" t="str">
        <f>IF(ISNUMBER('[3]Sektorski plasman'!H37)=TRUE,'[3]Sektorski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IF(ISTEXT('[3]Sektorski plasman'!B38)=TRUE,'[3]Sektorski plasman'!B38,"")</f>
        <v/>
      </c>
      <c r="C42" s="314" t="str">
        <f>IF(ISTEXT('[3]Sektorski plasman'!C38)=TRUE,'[3]Sektorski plasman'!C38,"")</f>
        <v/>
      </c>
      <c r="D42" s="315" t="str">
        <f>IF(ISNUMBER('[3]Sektorski plasman'!E38)=TRUE,'[3]Sektorski plasman'!E38,"")</f>
        <v/>
      </c>
      <c r="E42" s="316" t="str">
        <f>IF(ISTEXT('[3]Sektorski plasman'!F38)=TRUE,'[3]Sektorski plasman'!F38,"")</f>
        <v/>
      </c>
      <c r="F42" s="317" t="str">
        <f>IF(ISNUMBER('[3]Sektorski plasman'!D38)=TRUE,'[3]Sektorski plasman'!D38,"")</f>
        <v/>
      </c>
      <c r="G42" s="318" t="str">
        <f>IF(ISNUMBER('[3]Sektorski plasman'!G38)=TRUE,'[3]Sektorski plasman'!G38,"")</f>
        <v/>
      </c>
      <c r="H42" s="319" t="str">
        <f>IF(ISNUMBER('[3]Sektorski plasman'!H38)=TRUE,'[3]Sektorski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IF(ISTEXT('[3]Sektorski plasman'!B39)=TRUE,'[3]Sektorski plasman'!B39,"")</f>
        <v/>
      </c>
      <c r="C43" s="314" t="str">
        <f>IF(ISTEXT('[3]Sektorski plasman'!C39)=TRUE,'[3]Sektorski plasman'!C39,"")</f>
        <v/>
      </c>
      <c r="D43" s="315" t="str">
        <f>IF(ISNUMBER('[3]Sektorski plasman'!E39)=TRUE,'[3]Sektorski plasman'!E39,"")</f>
        <v/>
      </c>
      <c r="E43" s="316" t="str">
        <f>IF(ISTEXT('[3]Sektorski plasman'!F39)=TRUE,'[3]Sektorski plasman'!F39,"")</f>
        <v/>
      </c>
      <c r="F43" s="317" t="str">
        <f>IF(ISNUMBER('[3]Sektorski plasman'!D39)=TRUE,'[3]Sektorski plasman'!D39,"")</f>
        <v/>
      </c>
      <c r="G43" s="318" t="str">
        <f>IF(ISNUMBER('[3]Sektorski plasman'!G39)=TRUE,'[3]Sektorski plasman'!G39,"")</f>
        <v/>
      </c>
      <c r="H43" s="319" t="str">
        <f>IF(ISNUMBER('[3]Sektorski plasman'!H39)=TRUE,'[3]Sektorski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IF(ISTEXT('[3]Sektorski plasman'!B40)=TRUE,'[3]Sektorski plasman'!B40,"")</f>
        <v/>
      </c>
      <c r="C44" s="314" t="str">
        <f>IF(ISTEXT('[3]Sektorski plasman'!C40)=TRUE,'[3]Sektorski plasman'!C40,"")</f>
        <v/>
      </c>
      <c r="D44" s="315" t="str">
        <f>IF(ISNUMBER('[3]Sektorski plasman'!E40)=TRUE,'[3]Sektorski plasman'!E40,"")</f>
        <v/>
      </c>
      <c r="E44" s="316" t="str">
        <f>IF(ISTEXT('[3]Sektorski plasman'!F40)=TRUE,'[3]Sektorski plasman'!F40,"")</f>
        <v/>
      </c>
      <c r="F44" s="317" t="str">
        <f>IF(ISNUMBER('[3]Sektorski plasman'!D40)=TRUE,'[3]Sektorski plasman'!D40,"")</f>
        <v/>
      </c>
      <c r="G44" s="318" t="str">
        <f>IF(ISNUMBER('[3]Sektorski plasman'!G40)=TRUE,'[3]Sektorski plasman'!G40,"")</f>
        <v/>
      </c>
      <c r="H44" s="319" t="str">
        <f>IF(ISNUMBER('[3]Sektorski plasman'!H40)=TRUE,'[3]Sektorski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IF(ISTEXT('[3]Sektorski plasman'!B41)=TRUE,'[3]Sektorski plasman'!B41,"")</f>
        <v/>
      </c>
      <c r="C45" s="314" t="str">
        <f>IF(ISTEXT('[3]Sektorski plasman'!C41)=TRUE,'[3]Sektorski plasman'!C41,"")</f>
        <v/>
      </c>
      <c r="D45" s="315" t="str">
        <f>IF(ISNUMBER('[3]Sektorski plasman'!E41)=TRUE,'[3]Sektorski plasman'!E41,"")</f>
        <v/>
      </c>
      <c r="E45" s="316" t="str">
        <f>IF(ISTEXT('[3]Sektorski plasman'!F41)=TRUE,'[3]Sektorski plasman'!F41,"")</f>
        <v/>
      </c>
      <c r="F45" s="317" t="str">
        <f>IF(ISNUMBER('[3]Sektorski plasman'!D41)=TRUE,'[3]Sektorski plasman'!D41,"")</f>
        <v/>
      </c>
      <c r="G45" s="318" t="str">
        <f>IF(ISNUMBER('[3]Sektorski plasman'!G41)=TRUE,'[3]Sektorski plasman'!G41,"")</f>
        <v/>
      </c>
      <c r="H45" s="319" t="str">
        <f>IF(ISNUMBER('[3]Sektorski plasman'!H41)=TRUE,'[3]Sektorski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IF(ISTEXT('[3]Sektorski plasman'!B42)=TRUE,'[3]Sektorski plasman'!B42,"")</f>
        <v/>
      </c>
      <c r="C46" s="314" t="str">
        <f>IF(ISTEXT('[3]Sektorski plasman'!C42)=TRUE,'[3]Sektorski plasman'!C42,"")</f>
        <v/>
      </c>
      <c r="D46" s="315" t="str">
        <f>IF(ISNUMBER('[3]Sektorski plasman'!E42)=TRUE,'[3]Sektorski plasman'!E42,"")</f>
        <v/>
      </c>
      <c r="E46" s="316" t="str">
        <f>IF(ISTEXT('[3]Sektorski plasman'!F42)=TRUE,'[3]Sektorski plasman'!F42,"")</f>
        <v/>
      </c>
      <c r="F46" s="317" t="str">
        <f>IF(ISNUMBER('[3]Sektorski plasman'!D42)=TRUE,'[3]Sektorski plasman'!D42,"")</f>
        <v/>
      </c>
      <c r="G46" s="318" t="str">
        <f>IF(ISNUMBER('[3]Sektorski plasman'!G42)=TRUE,'[3]Sektorski plasman'!G42,"")</f>
        <v/>
      </c>
      <c r="H46" s="319" t="str">
        <f>IF(ISNUMBER('[3]Sektorski plasman'!H42)=TRUE,'[3]Sektorski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IF(ISTEXT('[3]Sektorski plasman'!B43)=TRUE,'[3]Sektorski plasman'!B43,"")</f>
        <v/>
      </c>
      <c r="C47" s="314" t="str">
        <f>IF(ISTEXT('[3]Sektorski plasman'!C43)=TRUE,'[3]Sektorski plasman'!C43,"")</f>
        <v/>
      </c>
      <c r="D47" s="315" t="str">
        <f>IF(ISNUMBER('[3]Sektorski plasman'!E43)=TRUE,'[3]Sektorski plasman'!E43,"")</f>
        <v/>
      </c>
      <c r="E47" s="316" t="str">
        <f>IF(ISTEXT('[3]Sektorski plasman'!F43)=TRUE,'[3]Sektorski plasman'!F43,"")</f>
        <v/>
      </c>
      <c r="F47" s="317" t="str">
        <f>IF(ISNUMBER('[3]Sektorski plasman'!D43)=TRUE,'[3]Sektorski plasman'!D43,"")</f>
        <v/>
      </c>
      <c r="G47" s="318" t="str">
        <f>IF(ISNUMBER('[3]Sektorski plasman'!G43)=TRUE,'[3]Sektorski plasman'!G43,"")</f>
        <v/>
      </c>
      <c r="H47" s="319" t="str">
        <f>IF(ISNUMBER('[3]Sektorski plasman'!H43)=TRUE,'[3]Sektorski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IF(ISTEXT('[3]Sektorski plasman'!B44)=TRUE,'[3]Sektorski plasman'!B44,"")</f>
        <v/>
      </c>
      <c r="C48" s="314" t="str">
        <f>IF(ISTEXT('[3]Sektorski plasman'!C44)=TRUE,'[3]Sektorski plasman'!C44,"")</f>
        <v/>
      </c>
      <c r="D48" s="315" t="str">
        <f>IF(ISNUMBER('[3]Sektorski plasman'!E44)=TRUE,'[3]Sektorski plasman'!E44,"")</f>
        <v/>
      </c>
      <c r="E48" s="316" t="str">
        <f>IF(ISTEXT('[3]Sektorski plasman'!F44)=TRUE,'[3]Sektorski plasman'!F44,"")</f>
        <v/>
      </c>
      <c r="F48" s="317" t="str">
        <f>IF(ISNUMBER('[3]Sektorski plasman'!D44)=TRUE,'[3]Sektorski plasman'!D44,"")</f>
        <v/>
      </c>
      <c r="G48" s="318" t="str">
        <f>IF(ISNUMBER('[3]Sektorski plasman'!G44)=TRUE,'[3]Sektorski plasman'!G44,"")</f>
        <v/>
      </c>
      <c r="H48" s="319" t="str">
        <f>IF(ISNUMBER('[3]Sektorski plasman'!H44)=TRUE,'[3]Sektorski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IF(ISTEXT('[3]Sektorski plasman'!B45)=TRUE,'[3]Sektorski plasman'!B45,"")</f>
        <v/>
      </c>
      <c r="C49" s="314" t="str">
        <f>IF(ISTEXT('[3]Sektorski plasman'!C45)=TRUE,'[3]Sektorski plasman'!C45,"")</f>
        <v/>
      </c>
      <c r="D49" s="315" t="str">
        <f>IF(ISNUMBER('[3]Sektorski plasman'!E45)=TRUE,'[3]Sektorski plasman'!E45,"")</f>
        <v/>
      </c>
      <c r="E49" s="316" t="str">
        <f>IF(ISTEXT('[3]Sektorski plasman'!F45)=TRUE,'[3]Sektorski plasman'!F45,"")</f>
        <v/>
      </c>
      <c r="F49" s="317" t="str">
        <f>IF(ISNUMBER('[3]Sektorski plasman'!D45)=TRUE,'[3]Sektorski plasman'!D45,"")</f>
        <v/>
      </c>
      <c r="G49" s="318" t="str">
        <f>IF(ISNUMBER('[3]Sektorski plasman'!G45)=TRUE,'[3]Sektorski plasman'!G45,"")</f>
        <v/>
      </c>
      <c r="H49" s="319" t="str">
        <f>IF(ISNUMBER('[3]Sektorski plasman'!H45)=TRUE,'[3]Sektorski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IF(ISTEXT('[3]Sektorski plasman'!B46)=TRUE,'[3]Sektorski plasman'!B46,"")</f>
        <v/>
      </c>
      <c r="C50" s="314" t="str">
        <f>IF(ISTEXT('[3]Sektorski plasman'!C46)=TRUE,'[3]Sektorski plasman'!C46,"")</f>
        <v/>
      </c>
      <c r="D50" s="315" t="str">
        <f>IF(ISNUMBER('[3]Sektorski plasman'!E46)=TRUE,'[3]Sektorski plasman'!E46,"")</f>
        <v/>
      </c>
      <c r="E50" s="316" t="str">
        <f>IF(ISTEXT('[3]Sektorski plasman'!F46)=TRUE,'[3]Sektorski plasman'!F46,"")</f>
        <v/>
      </c>
      <c r="F50" s="317" t="str">
        <f>IF(ISNUMBER('[3]Sektorski plasman'!D46)=TRUE,'[3]Sektorski plasman'!D46,"")</f>
        <v/>
      </c>
      <c r="G50" s="318" t="str">
        <f>IF(ISNUMBER('[3]Sektorski plasman'!G46)=TRUE,'[3]Sektorski plasman'!G46,"")</f>
        <v/>
      </c>
      <c r="H50" s="319" t="str">
        <f>IF(ISNUMBER('[3]Sektorski plasman'!H46)=TRUE,'[3]Sektorski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IF(ISTEXT('[3]Sektorski plasman'!B47)=TRUE,'[3]Sektorski plasman'!B47,"")</f>
        <v/>
      </c>
      <c r="C51" s="314" t="str">
        <f>IF(ISTEXT('[3]Sektorski plasman'!C47)=TRUE,'[3]Sektorski plasman'!C47,"")</f>
        <v/>
      </c>
      <c r="D51" s="315" t="str">
        <f>IF(ISNUMBER('[3]Sektorski plasman'!E47)=TRUE,'[3]Sektorski plasman'!E47,"")</f>
        <v/>
      </c>
      <c r="E51" s="316" t="str">
        <f>IF(ISTEXT('[3]Sektorski plasman'!F47)=TRUE,'[3]Sektorski plasman'!F47,"")</f>
        <v/>
      </c>
      <c r="F51" s="317" t="str">
        <f>IF(ISNUMBER('[3]Sektorski plasman'!D47)=TRUE,'[3]Sektorski plasman'!D47,"")</f>
        <v/>
      </c>
      <c r="G51" s="318" t="str">
        <f>IF(ISNUMBER('[3]Sektorski plasman'!G47)=TRUE,'[3]Sektorski plasman'!G47,"")</f>
        <v/>
      </c>
      <c r="H51" s="319" t="str">
        <f>IF(ISNUMBER('[3]Sektorski plasman'!H47)=TRUE,'[3]Sektorski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IF(ISTEXT('[3]Sektorski plasman'!B48)=TRUE,'[3]Sektorski plasman'!B48,"")</f>
        <v/>
      </c>
      <c r="C52" s="314" t="str">
        <f>IF(ISTEXT('[3]Sektorski plasman'!C48)=TRUE,'[3]Sektorski plasman'!C48,"")</f>
        <v/>
      </c>
      <c r="D52" s="315" t="str">
        <f>IF(ISNUMBER('[3]Sektorski plasman'!E48)=TRUE,'[3]Sektorski plasman'!E48,"")</f>
        <v/>
      </c>
      <c r="E52" s="316" t="str">
        <f>IF(ISTEXT('[3]Sektorski plasman'!F48)=TRUE,'[3]Sektorski plasman'!F48,"")</f>
        <v/>
      </c>
      <c r="F52" s="317" t="str">
        <f>IF(ISNUMBER('[3]Sektorski plasman'!D48)=TRUE,'[3]Sektorski plasman'!D48,"")</f>
        <v/>
      </c>
      <c r="G52" s="318" t="str">
        <f>IF(ISNUMBER('[3]Sektorski plasman'!G48)=TRUE,'[3]Sektorski plasman'!G48,"")</f>
        <v/>
      </c>
      <c r="H52" s="319" t="str">
        <f>IF(ISNUMBER('[3]Sektorski plasman'!H48)=TRUE,'[3]Sektorski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IF(ISTEXT('[3]Sektorski plasman'!B49)=TRUE,'[3]Sektorski plasman'!B49,"")</f>
        <v/>
      </c>
      <c r="C53" s="314" t="str">
        <f>IF(ISTEXT('[3]Sektorski plasman'!C49)=TRUE,'[3]Sektorski plasman'!C49,"")</f>
        <v/>
      </c>
      <c r="D53" s="315" t="str">
        <f>IF(ISNUMBER('[3]Sektorski plasman'!E49)=TRUE,'[3]Sektorski plasman'!E49,"")</f>
        <v/>
      </c>
      <c r="E53" s="316" t="str">
        <f>IF(ISTEXT('[3]Sektorski plasman'!F49)=TRUE,'[3]Sektorski plasman'!F49,"")</f>
        <v/>
      </c>
      <c r="F53" s="317" t="str">
        <f>IF(ISNUMBER('[3]Sektorski plasman'!D49)=TRUE,'[3]Sektorski plasman'!D49,"")</f>
        <v/>
      </c>
      <c r="G53" s="318" t="str">
        <f>IF(ISNUMBER('[3]Sektorski plasman'!G49)=TRUE,'[3]Sektorski plasman'!G49,"")</f>
        <v/>
      </c>
      <c r="H53" s="319" t="str">
        <f>IF(ISNUMBER('[3]Sektorski plasman'!H49)=TRUE,'[3]Sektorski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IF(ISTEXT('[3]Sektorski plasman'!B50)=TRUE,'[3]Sektorski plasman'!B50,"")</f>
        <v/>
      </c>
      <c r="C54" s="314" t="str">
        <f>IF(ISTEXT('[3]Sektorski plasman'!C50)=TRUE,'[3]Sektorski plasman'!C50,"")</f>
        <v/>
      </c>
      <c r="D54" s="315" t="str">
        <f>IF(ISNUMBER('[3]Sektorski plasman'!E50)=TRUE,'[3]Sektorski plasman'!E50,"")</f>
        <v/>
      </c>
      <c r="E54" s="316" t="str">
        <f>IF(ISTEXT('[3]Sektorski plasman'!F50)=TRUE,'[3]Sektorski plasman'!F50,"")</f>
        <v/>
      </c>
      <c r="F54" s="317" t="str">
        <f>IF(ISNUMBER('[3]Sektorski plasman'!D50)=TRUE,'[3]Sektorski plasman'!D50,"")</f>
        <v/>
      </c>
      <c r="G54" s="318" t="str">
        <f>IF(ISNUMBER('[3]Sektorski plasman'!G50)=TRUE,'[3]Sektorski plasman'!G50,"")</f>
        <v/>
      </c>
      <c r="H54" s="319" t="str">
        <f>IF(ISNUMBER('[3]Sektorski plasman'!H50)=TRUE,'[3]Sektorski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IF(ISTEXT('[3]Sektorski plasman'!B51)=TRUE,'[3]Sektorski plasman'!B51,"")</f>
        <v/>
      </c>
      <c r="C55" s="314" t="str">
        <f>IF(ISTEXT('[3]Sektorski plasman'!C51)=TRUE,'[3]Sektorski plasman'!C51,"")</f>
        <v/>
      </c>
      <c r="D55" s="315" t="str">
        <f>IF(ISNUMBER('[3]Sektorski plasman'!E51)=TRUE,'[3]Sektorski plasman'!E51,"")</f>
        <v/>
      </c>
      <c r="E55" s="316" t="str">
        <f>IF(ISTEXT('[3]Sektorski plasman'!F51)=TRUE,'[3]Sektorski plasman'!F51,"")</f>
        <v/>
      </c>
      <c r="F55" s="317" t="str">
        <f>IF(ISNUMBER('[3]Sektorski plasman'!D51)=TRUE,'[3]Sektorski plasman'!D51,"")</f>
        <v/>
      </c>
      <c r="G55" s="318" t="str">
        <f>IF(ISNUMBER('[3]Sektorski plasman'!G51)=TRUE,'[3]Sektorski plasman'!G51,"")</f>
        <v/>
      </c>
      <c r="H55" s="319" t="str">
        <f>IF(ISNUMBER('[3]Sektorski plasman'!H51)=TRUE,'[3]Sektorski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IF(ISTEXT('[3]Sektorski plasman'!B52)=TRUE,'[3]Sektorski plasman'!B52,"")</f>
        <v/>
      </c>
      <c r="C56" s="314" t="str">
        <f>IF(ISTEXT('[3]Sektorski plasman'!C52)=TRUE,'[3]Sektorski plasman'!C52,"")</f>
        <v/>
      </c>
      <c r="D56" s="315" t="str">
        <f>IF(ISNUMBER('[3]Sektorski plasman'!E52)=TRUE,'[3]Sektorski plasman'!E52,"")</f>
        <v/>
      </c>
      <c r="E56" s="316" t="str">
        <f>IF(ISTEXT('[3]Sektorski plasman'!F52)=TRUE,'[3]Sektorski plasman'!F52,"")</f>
        <v/>
      </c>
      <c r="F56" s="317" t="str">
        <f>IF(ISNUMBER('[3]Sektorski plasman'!D52)=TRUE,'[3]Sektorski plasman'!D52,"")</f>
        <v/>
      </c>
      <c r="G56" s="318" t="str">
        <f>IF(ISNUMBER('[3]Sektorski plasman'!G52)=TRUE,'[3]Sektorski plasman'!G52,"")</f>
        <v/>
      </c>
      <c r="H56" s="319" t="str">
        <f>IF(ISNUMBER('[3]Sektorski plasman'!H52)=TRUE,'[3]Sektorski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IF(ISTEXT('[3]Sektorski plasman'!B53)=TRUE,'[3]Sektorski plasman'!B53,"")</f>
        <v/>
      </c>
      <c r="C57" s="314" t="str">
        <f>IF(ISTEXT('[3]Sektorski plasman'!C53)=TRUE,'[3]Sektorski plasman'!C53,"")</f>
        <v/>
      </c>
      <c r="D57" s="315" t="str">
        <f>IF(ISNUMBER('[3]Sektorski plasman'!E53)=TRUE,'[3]Sektorski plasman'!E53,"")</f>
        <v/>
      </c>
      <c r="E57" s="316" t="str">
        <f>IF(ISTEXT('[3]Sektorski plasman'!F53)=TRUE,'[3]Sektorski plasman'!F53,"")</f>
        <v/>
      </c>
      <c r="F57" s="317" t="str">
        <f>IF(ISNUMBER('[3]Sektorski plasman'!D53)=TRUE,'[3]Sektorski plasman'!D53,"")</f>
        <v/>
      </c>
      <c r="G57" s="318" t="str">
        <f>IF(ISNUMBER('[3]Sektorski plasman'!G53)=TRUE,'[3]Sektorski plasman'!G53,"")</f>
        <v/>
      </c>
      <c r="H57" s="319" t="str">
        <f>IF(ISNUMBER('[3]Sektorski plasman'!H53)=TRUE,'[3]Sektorski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IF(ISTEXT('[3]Sektorski plasman'!B54)=TRUE,'[3]Sektorski plasman'!B54,"")</f>
        <v/>
      </c>
      <c r="C58" s="314" t="str">
        <f>IF(ISTEXT('[3]Sektorski plasman'!C54)=TRUE,'[3]Sektorski plasman'!C54,"")</f>
        <v/>
      </c>
      <c r="D58" s="315" t="str">
        <f>IF(ISNUMBER('[3]Sektorski plasman'!E54)=TRUE,'[3]Sektorski plasman'!E54,"")</f>
        <v/>
      </c>
      <c r="E58" s="316" t="str">
        <f>IF(ISTEXT('[3]Sektorski plasman'!F54)=TRUE,'[3]Sektorski plasman'!F54,"")</f>
        <v/>
      </c>
      <c r="F58" s="317" t="str">
        <f>IF(ISNUMBER('[3]Sektorski plasman'!D54)=TRUE,'[3]Sektorski plasman'!D54,"")</f>
        <v/>
      </c>
      <c r="G58" s="318" t="str">
        <f>IF(ISNUMBER('[3]Sektorski plasman'!G54)=TRUE,'[3]Sektorski plasman'!G54,"")</f>
        <v/>
      </c>
      <c r="H58" s="319" t="str">
        <f>IF(ISNUMBER('[3]Sektorski plasman'!H54)=TRUE,'[3]Sektorski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IF(ISTEXT('[3]Sektorski plasman'!B55)=TRUE,'[3]Sektorski plasman'!B55,"")</f>
        <v/>
      </c>
      <c r="C59" s="314" t="str">
        <f>IF(ISTEXT('[3]Sektorski plasman'!C55)=TRUE,'[3]Sektorski plasman'!C55,"")</f>
        <v/>
      </c>
      <c r="D59" s="315" t="str">
        <f>IF(ISNUMBER('[3]Sektorski plasman'!E55)=TRUE,'[3]Sektorski plasman'!E55,"")</f>
        <v/>
      </c>
      <c r="E59" s="316" t="str">
        <f>IF(ISTEXT('[3]Sektorski plasman'!F55)=TRUE,'[3]Sektorski plasman'!F55,"")</f>
        <v/>
      </c>
      <c r="F59" s="317" t="str">
        <f>IF(ISNUMBER('[3]Sektorski plasman'!D55)=TRUE,'[3]Sektorski plasman'!D55,"")</f>
        <v/>
      </c>
      <c r="G59" s="318" t="str">
        <f>IF(ISNUMBER('[3]Sektorski plasman'!G55)=TRUE,'[3]Sektorski plasman'!G55,"")</f>
        <v/>
      </c>
      <c r="H59" s="319" t="str">
        <f>IF(ISNUMBER('[3]Sektorski plasman'!H55)=TRUE,'[3]Sektorski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IF(ISTEXT('[3]Sektorski plasman'!B56)=TRUE,'[3]Sektorski plasman'!B56,"")</f>
        <v/>
      </c>
      <c r="C60" s="314" t="str">
        <f>IF(ISTEXT('[3]Sektorski plasman'!C56)=TRUE,'[3]Sektorski plasman'!C56,"")</f>
        <v/>
      </c>
      <c r="D60" s="315" t="str">
        <f>IF(ISNUMBER('[3]Sektorski plasman'!E56)=TRUE,'[3]Sektorski plasman'!E56,"")</f>
        <v/>
      </c>
      <c r="E60" s="316" t="str">
        <f>IF(ISTEXT('[3]Sektorski plasman'!F56)=TRUE,'[3]Sektorski plasman'!F56,"")</f>
        <v/>
      </c>
      <c r="F60" s="317" t="str">
        <f>IF(ISNUMBER('[3]Sektorski plasman'!D56)=TRUE,'[3]Sektorski plasman'!D56,"")</f>
        <v/>
      </c>
      <c r="G60" s="318" t="str">
        <f>IF(ISNUMBER('[3]Sektorski plasman'!G56)=TRUE,'[3]Sektorski plasman'!G56,"")</f>
        <v/>
      </c>
      <c r="H60" s="319" t="str">
        <f>IF(ISNUMBER('[3]Sektorski plasman'!H56)=TRUE,'[3]Sektorski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IF(ISTEXT('[3]Sektorski plasman'!B57)=TRUE,'[3]Sektorski plasman'!B57,"")</f>
        <v/>
      </c>
      <c r="C61" s="314" t="str">
        <f>IF(ISTEXT('[3]Sektorski plasman'!C57)=TRUE,'[3]Sektorski plasman'!C57,"")</f>
        <v/>
      </c>
      <c r="D61" s="315" t="str">
        <f>IF(ISNUMBER('[3]Sektorski plasman'!E57)=TRUE,'[3]Sektorski plasman'!E57,"")</f>
        <v/>
      </c>
      <c r="E61" s="316" t="str">
        <f>IF(ISTEXT('[3]Sektorski plasman'!F57)=TRUE,'[3]Sektorski plasman'!F57,"")</f>
        <v/>
      </c>
      <c r="F61" s="317" t="str">
        <f>IF(ISNUMBER('[3]Sektorski plasman'!D57)=TRUE,'[3]Sektorski plasman'!D57,"")</f>
        <v/>
      </c>
      <c r="G61" s="318" t="str">
        <f>IF(ISNUMBER('[3]Sektorski plasman'!G57)=TRUE,'[3]Sektorski plasman'!G57,"")</f>
        <v/>
      </c>
      <c r="H61" s="319" t="str">
        <f>IF(ISNUMBER('[3]Sektorski plasman'!H57)=TRUE,'[3]Sektorski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IF(ISTEXT('[3]Sektorski plasman'!B58)=TRUE,'[3]Sektorski plasman'!B58,"")</f>
        <v/>
      </c>
      <c r="C62" s="314" t="str">
        <f>IF(ISTEXT('[3]Sektorski plasman'!C58)=TRUE,'[3]Sektorski plasman'!C58,"")</f>
        <v/>
      </c>
      <c r="D62" s="315" t="str">
        <f>IF(ISNUMBER('[3]Sektorski plasman'!E58)=TRUE,'[3]Sektorski plasman'!E58,"")</f>
        <v/>
      </c>
      <c r="E62" s="316" t="str">
        <f>IF(ISTEXT('[3]Sektorski plasman'!F58)=TRUE,'[3]Sektorski plasman'!F58,"")</f>
        <v/>
      </c>
      <c r="F62" s="317" t="str">
        <f>IF(ISNUMBER('[3]Sektorski plasman'!D58)=TRUE,'[3]Sektorski plasman'!D58,"")</f>
        <v/>
      </c>
      <c r="G62" s="318" t="str">
        <f>IF(ISNUMBER('[3]Sektorski plasman'!G58)=TRUE,'[3]Sektorski plasman'!G58,"")</f>
        <v/>
      </c>
      <c r="H62" s="319" t="str">
        <f>IF(ISNUMBER('[3]Sektorski plasman'!H58)=TRUE,'[3]Sektorski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IF(ISTEXT('[3]Sektorski plasman'!B59)=TRUE,'[3]Sektorski plasman'!B59,"")</f>
        <v/>
      </c>
      <c r="C63" s="314" t="str">
        <f>IF(ISTEXT('[3]Sektorski plasman'!C59)=TRUE,'[3]Sektorski plasman'!C59,"")</f>
        <v/>
      </c>
      <c r="D63" s="315" t="str">
        <f>IF(ISNUMBER('[3]Sektorski plasman'!E59)=TRUE,'[3]Sektorski plasman'!E59,"")</f>
        <v/>
      </c>
      <c r="E63" s="316" t="str">
        <f>IF(ISTEXT('[3]Sektorski plasman'!F59)=TRUE,'[3]Sektorski plasman'!F59,"")</f>
        <v/>
      </c>
      <c r="F63" s="317" t="str">
        <f>IF(ISNUMBER('[3]Sektorski plasman'!D59)=TRUE,'[3]Sektorski plasman'!D59,"")</f>
        <v/>
      </c>
      <c r="G63" s="318" t="str">
        <f>IF(ISNUMBER('[3]Sektorski plasman'!G59)=TRUE,'[3]Sektorski plasman'!G59,"")</f>
        <v/>
      </c>
      <c r="H63" s="319" t="str">
        <f>IF(ISNUMBER('[3]Sektorski plasman'!H59)=TRUE,'[3]Sektorski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IF(ISTEXT('[3]Sektorski plasman'!B60)=TRUE,'[3]Sektorski plasman'!B60,"")</f>
        <v/>
      </c>
      <c r="C64" s="314" t="str">
        <f>IF(ISTEXT('[3]Sektorski plasman'!C60)=TRUE,'[3]Sektorski plasman'!C60,"")</f>
        <v/>
      </c>
      <c r="D64" s="315" t="str">
        <f>IF(ISNUMBER('[3]Sektorski plasman'!E60)=TRUE,'[3]Sektorski plasman'!E60,"")</f>
        <v/>
      </c>
      <c r="E64" s="316" t="str">
        <f>IF(ISTEXT('[3]Sektorski plasman'!F60)=TRUE,'[3]Sektorski plasman'!F60,"")</f>
        <v/>
      </c>
      <c r="F64" s="317" t="str">
        <f>IF(ISNUMBER('[3]Sektorski plasman'!D60)=TRUE,'[3]Sektorski plasman'!D60,"")</f>
        <v/>
      </c>
      <c r="G64" s="318" t="str">
        <f>IF(ISNUMBER('[3]Sektorski plasman'!G60)=TRUE,'[3]Sektorski plasman'!G60,"")</f>
        <v/>
      </c>
      <c r="H64" s="319" t="str">
        <f>IF(ISNUMBER('[3]Sektorski plasman'!H60)=TRUE,'[3]Sektorski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IF(ISTEXT('[3]Sektorski plasman'!B61)=TRUE,'[3]Sektorski plasman'!B61,"")</f>
        <v/>
      </c>
      <c r="C65" s="314" t="str">
        <f>IF(ISTEXT('[3]Sektorski plasman'!C61)=TRUE,'[3]Sektorski plasman'!C61,"")</f>
        <v/>
      </c>
      <c r="D65" s="315" t="str">
        <f>IF(ISNUMBER('[3]Sektorski plasman'!E61)=TRUE,'[3]Sektorski plasman'!E61,"")</f>
        <v/>
      </c>
      <c r="E65" s="316" t="str">
        <f>IF(ISTEXT('[3]Sektorski plasman'!F61)=TRUE,'[3]Sektorski plasman'!F61,"")</f>
        <v/>
      </c>
      <c r="F65" s="317" t="str">
        <f>IF(ISNUMBER('[3]Sektorski plasman'!D61)=TRUE,'[3]Sektorski plasman'!D61,"")</f>
        <v/>
      </c>
      <c r="G65" s="318" t="str">
        <f>IF(ISNUMBER('[3]Sektorski plasman'!G61)=TRUE,'[3]Sektorski plasman'!G61,"")</f>
        <v/>
      </c>
      <c r="H65" s="319" t="str">
        <f>IF(ISNUMBER('[3]Sektorski plasman'!H61)=TRUE,'[3]Sektorski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IF(ISTEXT('[3]Sektorski plasman'!B62)=TRUE,'[3]Sektorski plasman'!B62,"")</f>
        <v/>
      </c>
      <c r="C66" s="314" t="str">
        <f>IF(ISTEXT('[3]Sektorski plasman'!C62)=TRUE,'[3]Sektorski plasman'!C62,"")</f>
        <v/>
      </c>
      <c r="D66" s="315" t="str">
        <f>IF(ISNUMBER('[3]Sektorski plasman'!E62)=TRUE,'[3]Sektorski plasman'!E62,"")</f>
        <v/>
      </c>
      <c r="E66" s="316" t="str">
        <f>IF(ISTEXT('[3]Sektorski plasman'!F62)=TRUE,'[3]Sektorski plasman'!F62,"")</f>
        <v/>
      </c>
      <c r="F66" s="317" t="str">
        <f>IF(ISNUMBER('[3]Sektorski plasman'!D62)=TRUE,'[3]Sektorski plasman'!D62,"")</f>
        <v/>
      </c>
      <c r="G66" s="318" t="str">
        <f>IF(ISNUMBER('[3]Sektorski plasman'!G62)=TRUE,'[3]Sektorski plasman'!G62,"")</f>
        <v/>
      </c>
      <c r="H66" s="319" t="str">
        <f>IF(ISNUMBER('[3]Sektorski plasman'!H62)=TRUE,'[3]Sektorski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IF(ISTEXT('[3]Sektorski plasman'!B63)=TRUE,'[3]Sektorski plasman'!B63,"")</f>
        <v/>
      </c>
      <c r="C67" s="314" t="str">
        <f>IF(ISTEXT('[3]Sektorski plasman'!C63)=TRUE,'[3]Sektorski plasman'!C63,"")</f>
        <v/>
      </c>
      <c r="D67" s="315" t="str">
        <f>IF(ISNUMBER('[3]Sektorski plasman'!E63)=TRUE,'[3]Sektorski plasman'!E63,"")</f>
        <v/>
      </c>
      <c r="E67" s="316" t="str">
        <f>IF(ISTEXT('[3]Sektorski plasman'!F63)=TRUE,'[3]Sektorski plasman'!F63,"")</f>
        <v/>
      </c>
      <c r="F67" s="317" t="str">
        <f>IF(ISNUMBER('[3]Sektorski plasman'!D63)=TRUE,'[3]Sektorski plasman'!D63,"")</f>
        <v/>
      </c>
      <c r="G67" s="318" t="str">
        <f>IF(ISNUMBER('[3]Sektorski plasman'!G63)=TRUE,'[3]Sektorski plasman'!G63,"")</f>
        <v/>
      </c>
      <c r="H67" s="319" t="str">
        <f>IF(ISNUMBER('[3]Sektorski plasman'!H63)=TRUE,'[3]Sektorski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IF(ISTEXT('[3]Sektorski plasman'!B64)=TRUE,'[3]Sektorski plasman'!B64,"")</f>
        <v/>
      </c>
      <c r="C68" s="314" t="str">
        <f>IF(ISTEXT('[3]Sektorski plasman'!C64)=TRUE,'[3]Sektorski plasman'!C64,"")</f>
        <v/>
      </c>
      <c r="D68" s="315" t="str">
        <f>IF(ISNUMBER('[3]Sektorski plasman'!E64)=TRUE,'[3]Sektorski plasman'!E64,"")</f>
        <v/>
      </c>
      <c r="E68" s="316" t="str">
        <f>IF(ISTEXT('[3]Sektorski plasman'!F64)=TRUE,'[3]Sektorski plasman'!F64,"")</f>
        <v/>
      </c>
      <c r="F68" s="317" t="str">
        <f>IF(ISNUMBER('[3]Sektorski plasman'!D64)=TRUE,'[3]Sektorski plasman'!D64,"")</f>
        <v/>
      </c>
      <c r="G68" s="318" t="str">
        <f>IF(ISNUMBER('[3]Sektorski plasman'!G64)=TRUE,'[3]Sektorski plasman'!G64,"")</f>
        <v/>
      </c>
      <c r="H68" s="319" t="str">
        <f>IF(ISNUMBER('[3]Sektorski plasman'!H64)=TRUE,'[3]Sektorski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IF(ISTEXT('[3]Sektorski plasman'!B65)=TRUE,'[3]Sektorski plasman'!B65,"")</f>
        <v/>
      </c>
      <c r="C69" s="314" t="str">
        <f>IF(ISTEXT('[3]Sektorski plasman'!C65)=TRUE,'[3]Sektorski plasman'!C65,"")</f>
        <v/>
      </c>
      <c r="D69" s="315" t="str">
        <f>IF(ISNUMBER('[3]Sektorski plasman'!E65)=TRUE,'[3]Sektorski plasman'!E65,"")</f>
        <v/>
      </c>
      <c r="E69" s="316" t="str">
        <f>IF(ISTEXT('[3]Sektorski plasman'!F65)=TRUE,'[3]Sektorski plasman'!F65,"")</f>
        <v/>
      </c>
      <c r="F69" s="317" t="str">
        <f>IF(ISNUMBER('[3]Sektorski plasman'!D65)=TRUE,'[3]Sektorski plasman'!D65,"")</f>
        <v/>
      </c>
      <c r="G69" s="318" t="str">
        <f>IF(ISNUMBER('[3]Sektorski plasman'!G65)=TRUE,'[3]Sektorski plasman'!G65,"")</f>
        <v/>
      </c>
      <c r="H69" s="319" t="str">
        <f>IF(ISNUMBER('[3]Sektorski plasman'!H65)=TRUE,'[3]Sektorski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IF(ISTEXT('[3]Sektorski plasman'!B66)=TRUE,'[3]Sektorski plasman'!B66,"")</f>
        <v/>
      </c>
      <c r="C70" s="314" t="str">
        <f>IF(ISTEXT('[3]Sektorski plasman'!C66)=TRUE,'[3]Sektorski plasman'!C66,"")</f>
        <v/>
      </c>
      <c r="D70" s="315" t="str">
        <f>IF(ISNUMBER('[3]Sektorski plasman'!E66)=TRUE,'[3]Sektorski plasman'!E66,"")</f>
        <v/>
      </c>
      <c r="E70" s="316" t="str">
        <f>IF(ISTEXT('[3]Sektorski plasman'!F66)=TRUE,'[3]Sektorski plasman'!F66,"")</f>
        <v/>
      </c>
      <c r="F70" s="317" t="str">
        <f>IF(ISNUMBER('[3]Sektorski plasman'!D66)=TRUE,'[3]Sektorski plasman'!D66,"")</f>
        <v/>
      </c>
      <c r="G70" s="318" t="str">
        <f>IF(ISNUMBER('[3]Sektorski plasman'!G66)=TRUE,'[3]Sektorski plasman'!G66,"")</f>
        <v/>
      </c>
      <c r="H70" s="319" t="str">
        <f>IF(ISNUMBER('[3]Sektorski plasman'!H66)=TRUE,'[3]Sektorski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IF(ISTEXT('[3]Sektorski plasman'!B67)=TRUE,'[3]Sektorski plasman'!B67,"")</f>
        <v/>
      </c>
      <c r="C71" s="314" t="str">
        <f>IF(ISTEXT('[3]Sektorski plasman'!C67)=TRUE,'[3]Sektorski plasman'!C67,"")</f>
        <v/>
      </c>
      <c r="D71" s="315" t="str">
        <f>IF(ISNUMBER('[3]Sektorski plasman'!E67)=TRUE,'[3]Sektorski plasman'!E67,"")</f>
        <v/>
      </c>
      <c r="E71" s="316" t="str">
        <f>IF(ISTEXT('[3]Sektorski plasman'!F67)=TRUE,'[3]Sektorski plasman'!F67,"")</f>
        <v/>
      </c>
      <c r="F71" s="317" t="str">
        <f>IF(ISNUMBER('[3]Sektorski plasman'!D67)=TRUE,'[3]Sektorski plasman'!D67,"")</f>
        <v/>
      </c>
      <c r="G71" s="318" t="str">
        <f>IF(ISNUMBER('[3]Sektorski plasman'!G67)=TRUE,'[3]Sektorski plasman'!G67,"")</f>
        <v/>
      </c>
      <c r="H71" s="319" t="str">
        <f>IF(ISNUMBER('[3]Sektorski plasman'!H67)=TRUE,'[3]Sektorski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IF(ISTEXT('[3]Sektorski plasman'!B68)=TRUE,'[3]Sektorski plasman'!B68,"")</f>
        <v/>
      </c>
      <c r="C72" s="314" t="str">
        <f>IF(ISTEXT('[3]Sektorski plasman'!C68)=TRUE,'[3]Sektorski plasman'!C68,"")</f>
        <v/>
      </c>
      <c r="D72" s="315" t="str">
        <f>IF(ISNUMBER('[3]Sektorski plasman'!E68)=TRUE,'[3]Sektorski plasman'!E68,"")</f>
        <v/>
      </c>
      <c r="E72" s="316" t="str">
        <f>IF(ISTEXT('[3]Sektorski plasman'!F68)=TRUE,'[3]Sektorski plasman'!F68,"")</f>
        <v/>
      </c>
      <c r="F72" s="317" t="str">
        <f>IF(ISNUMBER('[3]Sektorski plasman'!D68)=TRUE,'[3]Sektorski plasman'!D68,"")</f>
        <v/>
      </c>
      <c r="G72" s="318" t="str">
        <f>IF(ISNUMBER('[3]Sektorski plasman'!G68)=TRUE,'[3]Sektorski plasman'!G68,"")</f>
        <v/>
      </c>
      <c r="H72" s="319" t="str">
        <f>IF(ISNUMBER('[3]Sektorski plasman'!H68)=TRUE,'[3]Sektorski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IF(ISTEXT('[3]Sektorski plasman'!B69)=TRUE,'[3]Sektorski plasman'!B69,"")</f>
        <v/>
      </c>
      <c r="C73" s="314" t="str">
        <f>IF(ISTEXT('[3]Sektorski plasman'!C69)=TRUE,'[3]Sektorski plasman'!C69,"")</f>
        <v/>
      </c>
      <c r="D73" s="315" t="str">
        <f>IF(ISNUMBER('[3]Sektorski plasman'!E69)=TRUE,'[3]Sektorski plasman'!E69,"")</f>
        <v/>
      </c>
      <c r="E73" s="316" t="str">
        <f>IF(ISTEXT('[3]Sektorski plasman'!F69)=TRUE,'[3]Sektorski plasman'!F69,"")</f>
        <v/>
      </c>
      <c r="F73" s="317" t="str">
        <f>IF(ISNUMBER('[3]Sektorski plasman'!D69)=TRUE,'[3]Sektorski plasman'!D69,"")</f>
        <v/>
      </c>
      <c r="G73" s="318" t="str">
        <f>IF(ISNUMBER('[3]Sektorski plasman'!G69)=TRUE,'[3]Sektorski plasman'!G69,"")</f>
        <v/>
      </c>
      <c r="H73" s="319" t="str">
        <f>IF(ISNUMBER('[3]Sektorski plasman'!H69)=TRUE,'[3]Sektorski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IF(ISTEXT('[3]Sektorski plasman'!B70)=TRUE,'[3]Sektorski plasman'!B70,"")</f>
        <v/>
      </c>
      <c r="C74" s="314" t="str">
        <f>IF(ISTEXT('[3]Sektorski plasman'!C70)=TRUE,'[3]Sektorski plasman'!C70,"")</f>
        <v/>
      </c>
      <c r="D74" s="315" t="str">
        <f>IF(ISNUMBER('[3]Sektorski plasman'!E70)=TRUE,'[3]Sektorski plasman'!E70,"")</f>
        <v/>
      </c>
      <c r="E74" s="316" t="str">
        <f>IF(ISTEXT('[3]Sektorski plasman'!F70)=TRUE,'[3]Sektorski plasman'!F70,"")</f>
        <v/>
      </c>
      <c r="F74" s="317" t="str">
        <f>IF(ISNUMBER('[3]Sektorski plasman'!D70)=TRUE,'[3]Sektorski plasman'!D70,"")</f>
        <v/>
      </c>
      <c r="G74" s="318" t="str">
        <f>IF(ISNUMBER('[3]Sektorski plasman'!G70)=TRUE,'[3]Sektorski plasman'!G70,"")</f>
        <v/>
      </c>
      <c r="H74" s="319" t="str">
        <f>IF(ISNUMBER('[3]Sektorski plasman'!H70)=TRUE,'[3]Sektorski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IF(ISTEXT('[3]Sektorski plasman'!B71)=TRUE,'[3]Sektorski plasman'!B71,"")</f>
        <v/>
      </c>
      <c r="C75" s="314" t="str">
        <f>IF(ISTEXT('[3]Sektorski plasman'!C71)=TRUE,'[3]Sektorski plasman'!C71,"")</f>
        <v/>
      </c>
      <c r="D75" s="315" t="str">
        <f>IF(ISNUMBER('[3]Sektorski plasman'!E71)=TRUE,'[3]Sektorski plasman'!E71,"")</f>
        <v/>
      </c>
      <c r="E75" s="316" t="str">
        <f>IF(ISTEXT('[3]Sektorski plasman'!F71)=TRUE,'[3]Sektorski plasman'!F71,"")</f>
        <v/>
      </c>
      <c r="F75" s="317" t="str">
        <f>IF(ISNUMBER('[3]Sektorski plasman'!D71)=TRUE,'[3]Sektorski plasman'!D71,"")</f>
        <v/>
      </c>
      <c r="G75" s="318" t="str">
        <f>IF(ISNUMBER('[3]Sektorski plasman'!G71)=TRUE,'[3]Sektorski plasman'!G71,"")</f>
        <v/>
      </c>
      <c r="H75" s="319" t="str">
        <f>IF(ISNUMBER('[3]Sektorski plasman'!H71)=TRUE,'[3]Sektorski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IF(ISTEXT('[3]Sektorski plasman'!B72)=TRUE,'[3]Sektorski plasman'!B72,"")</f>
        <v/>
      </c>
      <c r="C76" s="314" t="str">
        <f>IF(ISTEXT('[3]Sektorski plasman'!C72)=TRUE,'[3]Sektorski plasman'!C72,"")</f>
        <v/>
      </c>
      <c r="D76" s="315" t="str">
        <f>IF(ISNUMBER('[3]Sektorski plasman'!E72)=TRUE,'[3]Sektorski plasman'!E72,"")</f>
        <v/>
      </c>
      <c r="E76" s="316" t="str">
        <f>IF(ISTEXT('[3]Sektorski plasman'!F72)=TRUE,'[3]Sektorski plasman'!F72,"")</f>
        <v/>
      </c>
      <c r="F76" s="317" t="str">
        <f>IF(ISNUMBER('[3]Sektorski plasman'!D72)=TRUE,'[3]Sektorski plasman'!D72,"")</f>
        <v/>
      </c>
      <c r="G76" s="318" t="str">
        <f>IF(ISNUMBER('[3]Sektorski plasman'!G72)=TRUE,'[3]Sektorski plasman'!G72,"")</f>
        <v/>
      </c>
      <c r="H76" s="319" t="str">
        <f>IF(ISNUMBER('[3]Sektorski plasman'!H72)=TRUE,'[3]Sektorski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IF(ISTEXT('[3]Sektorski plasman'!B73)=TRUE,'[3]Sektorski plasman'!B73,"")</f>
        <v/>
      </c>
      <c r="C77" s="314" t="str">
        <f>IF(ISTEXT('[3]Sektorski plasman'!C73)=TRUE,'[3]Sektorski plasman'!C73,"")</f>
        <v/>
      </c>
      <c r="D77" s="315" t="str">
        <f>IF(ISNUMBER('[3]Sektorski plasman'!E73)=TRUE,'[3]Sektorski plasman'!E73,"")</f>
        <v/>
      </c>
      <c r="E77" s="316" t="str">
        <f>IF(ISTEXT('[3]Sektorski plasman'!F73)=TRUE,'[3]Sektorski plasman'!F73,"")</f>
        <v/>
      </c>
      <c r="F77" s="317" t="str">
        <f>IF(ISNUMBER('[3]Sektorski plasman'!D73)=TRUE,'[3]Sektorski plasman'!D73,"")</f>
        <v/>
      </c>
      <c r="G77" s="318" t="str">
        <f>IF(ISNUMBER('[3]Sektorski plasman'!G73)=TRUE,'[3]Sektorski plasman'!G73,"")</f>
        <v/>
      </c>
      <c r="H77" s="319" t="str">
        <f>IF(ISNUMBER('[3]Sektorski plasman'!H73)=TRUE,'[3]Sektorski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IF(ISTEXT('[3]Sektorski plasman'!B74)=TRUE,'[3]Sektorski plasman'!B74,"")</f>
        <v/>
      </c>
      <c r="C78" s="314" t="str">
        <f>IF(ISTEXT('[3]Sektorski plasman'!C74)=TRUE,'[3]Sektorski plasman'!C74,"")</f>
        <v/>
      </c>
      <c r="D78" s="315" t="str">
        <f>IF(ISNUMBER('[3]Sektorski plasman'!E74)=TRUE,'[3]Sektorski plasman'!E74,"")</f>
        <v/>
      </c>
      <c r="E78" s="316" t="str">
        <f>IF(ISTEXT('[3]Sektorski plasman'!F74)=TRUE,'[3]Sektorski plasman'!F74,"")</f>
        <v/>
      </c>
      <c r="F78" s="317" t="str">
        <f>IF(ISNUMBER('[3]Sektorski plasman'!D74)=TRUE,'[3]Sektorski plasman'!D74,"")</f>
        <v/>
      </c>
      <c r="G78" s="318" t="str">
        <f>IF(ISNUMBER('[3]Sektorski plasman'!G74)=TRUE,'[3]Sektorski plasman'!G74,"")</f>
        <v/>
      </c>
      <c r="H78" s="319" t="str">
        <f>IF(ISNUMBER('[3]Sektorski plasman'!H74)=TRUE,'[3]Sektorski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IF(ISTEXT('[3]Sektorski plasman'!B75)=TRUE,'[3]Sektorski plasman'!B75,"")</f>
        <v/>
      </c>
      <c r="C79" s="314" t="str">
        <f>IF(ISTEXT('[3]Sektorski plasman'!C75)=TRUE,'[3]Sektorski plasman'!C75,"")</f>
        <v/>
      </c>
      <c r="D79" s="315" t="str">
        <f>IF(ISNUMBER('[3]Sektorski plasman'!E75)=TRUE,'[3]Sektorski plasman'!E75,"")</f>
        <v/>
      </c>
      <c r="E79" s="316" t="str">
        <f>IF(ISTEXT('[3]Sektorski plasman'!F75)=TRUE,'[3]Sektorski plasman'!F75,"")</f>
        <v/>
      </c>
      <c r="F79" s="317" t="str">
        <f>IF(ISNUMBER('[3]Sektorski plasman'!D75)=TRUE,'[3]Sektorski plasman'!D75,"")</f>
        <v/>
      </c>
      <c r="G79" s="318" t="str">
        <f>IF(ISNUMBER('[3]Sektorski plasman'!G75)=TRUE,'[3]Sektorski plasman'!G75,"")</f>
        <v/>
      </c>
      <c r="H79" s="319" t="str">
        <f>IF(ISNUMBER('[3]Sektorski plasman'!H75)=TRUE,'[3]Sektorski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IF(ISTEXT('[3]Sektorski plasman'!B76)=TRUE,'[3]Sektorski plasman'!B76,"")</f>
        <v/>
      </c>
      <c r="C80" s="314" t="str">
        <f>IF(ISTEXT('[3]Sektorski plasman'!C76)=TRUE,'[3]Sektorski plasman'!C76,"")</f>
        <v/>
      </c>
      <c r="D80" s="315" t="str">
        <f>IF(ISNUMBER('[3]Sektorski plasman'!E76)=TRUE,'[3]Sektorski plasman'!E76,"")</f>
        <v/>
      </c>
      <c r="E80" s="316" t="str">
        <f>IF(ISTEXT('[3]Sektorski plasman'!F76)=TRUE,'[3]Sektorski plasman'!F76,"")</f>
        <v/>
      </c>
      <c r="F80" s="317" t="str">
        <f>IF(ISNUMBER('[3]Sektorski plasman'!D76)=TRUE,'[3]Sektorski plasman'!D76,"")</f>
        <v/>
      </c>
      <c r="G80" s="318" t="str">
        <f>IF(ISNUMBER('[3]Sektorski plasman'!G76)=TRUE,'[3]Sektorski plasman'!G76,"")</f>
        <v/>
      </c>
      <c r="H80" s="319" t="str">
        <f>IF(ISNUMBER('[3]Sektorski plasman'!H76)=TRUE,'[3]Sektorski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IF(ISTEXT('[3]Sektorski plasman'!B77)=TRUE,'[3]Sektorski plasman'!B77,"")</f>
        <v/>
      </c>
      <c r="C81" s="314" t="str">
        <f>IF(ISTEXT('[3]Sektorski plasman'!C77)=TRUE,'[3]Sektorski plasman'!C77,"")</f>
        <v/>
      </c>
      <c r="D81" s="315" t="str">
        <f>IF(ISNUMBER('[3]Sektorski plasman'!E77)=TRUE,'[3]Sektorski plasman'!E77,"")</f>
        <v/>
      </c>
      <c r="E81" s="316" t="str">
        <f>IF(ISTEXT('[3]Sektorski plasman'!F77)=TRUE,'[3]Sektorski plasman'!F77,"")</f>
        <v/>
      </c>
      <c r="F81" s="317" t="str">
        <f>IF(ISNUMBER('[3]Sektorski plasman'!D77)=TRUE,'[3]Sektorski plasman'!D77,"")</f>
        <v/>
      </c>
      <c r="G81" s="318" t="str">
        <f>IF(ISNUMBER('[3]Sektorski plasman'!G77)=TRUE,'[3]Sektorski plasman'!G77,"")</f>
        <v/>
      </c>
      <c r="H81" s="319" t="str">
        <f>IF(ISNUMBER('[3]Sektorski plasman'!H77)=TRUE,'[3]Sektorski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IF(ISTEXT('[3]Sektorski plasman'!B78)=TRUE,'[3]Sektorski plasman'!B78,"")</f>
        <v/>
      </c>
      <c r="C82" s="314" t="str">
        <f>IF(ISTEXT('[3]Sektorski plasman'!C78)=TRUE,'[3]Sektorski plasman'!C78,"")</f>
        <v/>
      </c>
      <c r="D82" s="315" t="str">
        <f>IF(ISNUMBER('[3]Sektorski plasman'!E78)=TRUE,'[3]Sektorski plasman'!E78,"")</f>
        <v/>
      </c>
      <c r="E82" s="316" t="str">
        <f>IF(ISTEXT('[3]Sektorski plasman'!F78)=TRUE,'[3]Sektorski plasman'!F78,"")</f>
        <v/>
      </c>
      <c r="F82" s="317" t="str">
        <f>IF(ISNUMBER('[3]Sektorski plasman'!D78)=TRUE,'[3]Sektorski plasman'!D78,"")</f>
        <v/>
      </c>
      <c r="G82" s="318" t="str">
        <f>IF(ISNUMBER('[3]Sektorski plasman'!G78)=TRUE,'[3]Sektorski plasman'!G78,"")</f>
        <v/>
      </c>
      <c r="H82" s="319" t="str">
        <f>IF(ISNUMBER('[3]Sektorski plasman'!H78)=TRUE,'[3]Sektorski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IF(ISTEXT('[3]Sektorski plasman'!B79)=TRUE,'[3]Sektorski plasman'!B79,"")</f>
        <v/>
      </c>
      <c r="C83" s="314" t="str">
        <f>IF(ISTEXT('[3]Sektorski plasman'!C79)=TRUE,'[3]Sektorski plasman'!C79,"")</f>
        <v/>
      </c>
      <c r="D83" s="315" t="str">
        <f>IF(ISNUMBER('[3]Sektorski plasman'!E79)=TRUE,'[3]Sektorski plasman'!E79,"")</f>
        <v/>
      </c>
      <c r="E83" s="316" t="str">
        <f>IF(ISTEXT('[3]Sektorski plasman'!F79)=TRUE,'[3]Sektorski plasman'!F79,"")</f>
        <v/>
      </c>
      <c r="F83" s="317" t="str">
        <f>IF(ISNUMBER('[3]Sektorski plasman'!D79)=TRUE,'[3]Sektorski plasman'!D79,"")</f>
        <v/>
      </c>
      <c r="G83" s="318" t="str">
        <f>IF(ISNUMBER('[3]Sektorski plasman'!G79)=TRUE,'[3]Sektorski plasman'!G79,"")</f>
        <v/>
      </c>
      <c r="H83" s="319" t="str">
        <f>IF(ISNUMBER('[3]Sektorski plasman'!H79)=TRUE,'[3]Sektorski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IF(ISTEXT('[3]Sektorski plasman'!B80)=TRUE,'[3]Sektorski plasman'!B80,"")</f>
        <v/>
      </c>
      <c r="C84" s="314" t="str">
        <f>IF(ISTEXT('[3]Sektorski plasman'!C80)=TRUE,'[3]Sektorski plasman'!C80,"")</f>
        <v/>
      </c>
      <c r="D84" s="315" t="str">
        <f>IF(ISNUMBER('[3]Sektorski plasman'!E80)=TRUE,'[3]Sektorski plasman'!E80,"")</f>
        <v/>
      </c>
      <c r="E84" s="316" t="str">
        <f>IF(ISTEXT('[3]Sektorski plasman'!F80)=TRUE,'[3]Sektorski plasman'!F80,"")</f>
        <v/>
      </c>
      <c r="F84" s="317" t="str">
        <f>IF(ISNUMBER('[3]Sektorski plasman'!D80)=TRUE,'[3]Sektorski plasman'!D80,"")</f>
        <v/>
      </c>
      <c r="G84" s="318" t="str">
        <f>IF(ISNUMBER('[3]Sektorski plasman'!G80)=TRUE,'[3]Sektorski plasman'!G80,"")</f>
        <v/>
      </c>
      <c r="H84" s="319" t="str">
        <f>IF(ISNUMBER('[3]Sektorski plasman'!H80)=TRUE,'[3]Sektorski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IF(ISTEXT('[3]Sektorski plasman'!B81)=TRUE,'[3]Sektorski plasman'!B81,"")</f>
        <v/>
      </c>
      <c r="C85" s="314" t="str">
        <f>IF(ISTEXT('[3]Sektorski plasman'!C81)=TRUE,'[3]Sektorski plasman'!C81,"")</f>
        <v/>
      </c>
      <c r="D85" s="315" t="str">
        <f>IF(ISNUMBER('[3]Sektorski plasman'!E81)=TRUE,'[3]Sektorski plasman'!E81,"")</f>
        <v/>
      </c>
      <c r="E85" s="316" t="str">
        <f>IF(ISTEXT('[3]Sektorski plasman'!F81)=TRUE,'[3]Sektorski plasman'!F81,"")</f>
        <v/>
      </c>
      <c r="F85" s="317" t="str">
        <f>IF(ISNUMBER('[3]Sektorski plasman'!D81)=TRUE,'[3]Sektorski plasman'!D81,"")</f>
        <v/>
      </c>
      <c r="G85" s="318" t="str">
        <f>IF(ISNUMBER('[3]Sektorski plasman'!G81)=TRUE,'[3]Sektorski plasman'!G81,"")</f>
        <v/>
      </c>
      <c r="H85" s="319" t="str">
        <f>IF(ISNUMBER('[3]Sektorski plasman'!H81)=TRUE,'[3]Sektorski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IF(ISTEXT('[3]Sektorski plasman'!B82)=TRUE,'[3]Sektorski plasman'!B82,"")</f>
        <v/>
      </c>
      <c r="C86" s="314" t="str">
        <f>IF(ISTEXT('[3]Sektorski plasman'!C82)=TRUE,'[3]Sektorski plasman'!C82,"")</f>
        <v/>
      </c>
      <c r="D86" s="315" t="str">
        <f>IF(ISNUMBER('[3]Sektorski plasman'!E82)=TRUE,'[3]Sektorski plasman'!E82,"")</f>
        <v/>
      </c>
      <c r="E86" s="316" t="str">
        <f>IF(ISTEXT('[3]Sektorski plasman'!F82)=TRUE,'[3]Sektorski plasman'!F82,"")</f>
        <v/>
      </c>
      <c r="F86" s="317" t="str">
        <f>IF(ISNUMBER('[3]Sektorski plasman'!D82)=TRUE,'[3]Sektorski plasman'!D82,"")</f>
        <v/>
      </c>
      <c r="G86" s="318" t="str">
        <f>IF(ISNUMBER('[3]Sektorski plasman'!G82)=TRUE,'[3]Sektorski plasman'!G82,"")</f>
        <v/>
      </c>
      <c r="H86" s="319" t="str">
        <f>IF(ISNUMBER('[3]Sektorski plasman'!H82)=TRUE,'[3]Sektorski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IF(ISTEXT('[3]Sektorski plasman'!B83)=TRUE,'[3]Sektorski plasman'!B83,"")</f>
        <v/>
      </c>
      <c r="C87" s="314" t="str">
        <f>IF(ISTEXT('[3]Sektorski plasman'!C83)=TRUE,'[3]Sektorski plasman'!C83,"")</f>
        <v/>
      </c>
      <c r="D87" s="315" t="str">
        <f>IF(ISNUMBER('[3]Sektorski plasman'!E83)=TRUE,'[3]Sektorski plasman'!E83,"")</f>
        <v/>
      </c>
      <c r="E87" s="316" t="str">
        <f>IF(ISTEXT('[3]Sektorski plasman'!F83)=TRUE,'[3]Sektorski plasman'!F83,"")</f>
        <v/>
      </c>
      <c r="F87" s="317" t="str">
        <f>IF(ISNUMBER('[3]Sektorski plasman'!D83)=TRUE,'[3]Sektorski plasman'!D83,"")</f>
        <v/>
      </c>
      <c r="G87" s="318" t="str">
        <f>IF(ISNUMBER('[3]Sektorski plasman'!G83)=TRUE,'[3]Sektorski plasman'!G83,"")</f>
        <v/>
      </c>
      <c r="H87" s="319" t="str">
        <f>IF(ISNUMBER('[3]Sektorski plasman'!H83)=TRUE,'[3]Sektorski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IF(ISTEXT('[3]Sektorski plasman'!B84)=TRUE,'[3]Sektorski plasman'!B84,"")</f>
        <v/>
      </c>
      <c r="C88" s="314" t="str">
        <f>IF(ISTEXT('[3]Sektorski plasman'!C84)=TRUE,'[3]Sektorski plasman'!C84,"")</f>
        <v/>
      </c>
      <c r="D88" s="315" t="str">
        <f>IF(ISNUMBER('[3]Sektorski plasman'!E84)=TRUE,'[3]Sektorski plasman'!E84,"")</f>
        <v/>
      </c>
      <c r="E88" s="316" t="str">
        <f>IF(ISTEXT('[3]Sektorski plasman'!F84)=TRUE,'[3]Sektorski plasman'!F84,"")</f>
        <v/>
      </c>
      <c r="F88" s="317" t="str">
        <f>IF(ISNUMBER('[3]Sektorski plasman'!D84)=TRUE,'[3]Sektorski plasman'!D84,"")</f>
        <v/>
      </c>
      <c r="G88" s="318" t="str">
        <f>IF(ISNUMBER('[3]Sektorski plasman'!G84)=TRUE,'[3]Sektorski plasman'!G84,"")</f>
        <v/>
      </c>
      <c r="H88" s="319" t="str">
        <f>IF(ISNUMBER('[3]Sektorski plasman'!H84)=TRUE,'[3]Sektorski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IF(ISTEXT('[3]Sektorski plasman'!B85)=TRUE,'[3]Sektorski plasman'!B85,"")</f>
        <v/>
      </c>
      <c r="C89" s="314" t="str">
        <f>IF(ISTEXT('[3]Sektorski plasman'!C85)=TRUE,'[3]Sektorski plasman'!C85,"")</f>
        <v/>
      </c>
      <c r="D89" s="315" t="str">
        <f>IF(ISNUMBER('[3]Sektorski plasman'!E85)=TRUE,'[3]Sektorski plasman'!E85,"")</f>
        <v/>
      </c>
      <c r="E89" s="316" t="str">
        <f>IF(ISTEXT('[3]Sektorski plasman'!F85)=TRUE,'[3]Sektorski plasman'!F85,"")</f>
        <v/>
      </c>
      <c r="F89" s="317" t="str">
        <f>IF(ISNUMBER('[3]Sektorski plasman'!D85)=TRUE,'[3]Sektorski plasman'!D85,"")</f>
        <v/>
      </c>
      <c r="G89" s="318" t="str">
        <f>IF(ISNUMBER('[3]Sektorski plasman'!G85)=TRUE,'[3]Sektorski plasman'!G85,"")</f>
        <v/>
      </c>
      <c r="H89" s="319" t="str">
        <f>IF(ISNUMBER('[3]Sektorski plasman'!H85)=TRUE,'[3]Sektorski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IF(ISTEXT('[3]Sektorski plasman'!B86)=TRUE,'[3]Sektorski plasman'!B86,"")</f>
        <v/>
      </c>
      <c r="C90" s="314" t="str">
        <f>IF(ISTEXT('[3]Sektorski plasman'!C86)=TRUE,'[3]Sektorski plasman'!C86,"")</f>
        <v/>
      </c>
      <c r="D90" s="315" t="str">
        <f>IF(ISNUMBER('[3]Sektorski plasman'!E86)=TRUE,'[3]Sektorski plasman'!E86,"")</f>
        <v/>
      </c>
      <c r="E90" s="316" t="str">
        <f>IF(ISTEXT('[3]Sektorski plasman'!F86)=TRUE,'[3]Sektorski plasman'!F86,"")</f>
        <v/>
      </c>
      <c r="F90" s="317" t="str">
        <f>IF(ISNUMBER('[3]Sektorski plasman'!D86)=TRUE,'[3]Sektorski plasman'!D86,"")</f>
        <v/>
      </c>
      <c r="G90" s="318" t="str">
        <f>IF(ISNUMBER('[3]Sektorski plasman'!G86)=TRUE,'[3]Sektorski plasman'!G86,"")</f>
        <v/>
      </c>
      <c r="H90" s="319" t="str">
        <f>IF(ISNUMBER('[3]Sektorski plasman'!H86)=TRUE,'[3]Sektorski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IF(ISTEXT('[3]Sektorski plasman'!B87)=TRUE,'[3]Sektorski plasman'!B87,"")</f>
        <v/>
      </c>
      <c r="C91" s="314" t="str">
        <f>IF(ISTEXT('[3]Sektorski plasman'!C87)=TRUE,'[3]Sektorski plasman'!C87,"")</f>
        <v/>
      </c>
      <c r="D91" s="315" t="str">
        <f>IF(ISNUMBER('[3]Sektorski plasman'!E87)=TRUE,'[3]Sektorski plasman'!E87,"")</f>
        <v/>
      </c>
      <c r="E91" s="316" t="str">
        <f>IF(ISTEXT('[3]Sektorski plasman'!F87)=TRUE,'[3]Sektorski plasman'!F87,"")</f>
        <v/>
      </c>
      <c r="F91" s="317" t="str">
        <f>IF(ISNUMBER('[3]Sektorski plasman'!D87)=TRUE,'[3]Sektorski plasman'!D87,"")</f>
        <v/>
      </c>
      <c r="G91" s="318" t="str">
        <f>IF(ISNUMBER('[3]Sektorski plasman'!G87)=TRUE,'[3]Sektorski plasman'!G87,"")</f>
        <v/>
      </c>
      <c r="H91" s="319" t="str">
        <f>IF(ISNUMBER('[3]Sektorski plasman'!H87)=TRUE,'[3]Sektorski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IF(ISTEXT('[3]Sektorski plasman'!B88)=TRUE,'[3]Sektorski plasman'!B88,"")</f>
        <v/>
      </c>
      <c r="C92" s="314" t="str">
        <f>IF(ISTEXT('[3]Sektorski plasman'!C88)=TRUE,'[3]Sektorski plasman'!C88,"")</f>
        <v/>
      </c>
      <c r="D92" s="315" t="str">
        <f>IF(ISNUMBER('[3]Sektorski plasman'!E88)=TRUE,'[3]Sektorski plasman'!E88,"")</f>
        <v/>
      </c>
      <c r="E92" s="316" t="str">
        <f>IF(ISTEXT('[3]Sektorski plasman'!F88)=TRUE,'[3]Sektorski plasman'!F88,"")</f>
        <v/>
      </c>
      <c r="F92" s="317" t="str">
        <f>IF(ISNUMBER('[3]Sektorski plasman'!D88)=TRUE,'[3]Sektorski plasman'!D88,"")</f>
        <v/>
      </c>
      <c r="G92" s="318" t="str">
        <f>IF(ISNUMBER('[3]Sektorski plasman'!G88)=TRUE,'[3]Sektorski plasman'!G88,"")</f>
        <v/>
      </c>
      <c r="H92" s="319" t="str">
        <f>IF(ISNUMBER('[3]Sektorski plasman'!H88)=TRUE,'[3]Sektorski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IF(ISTEXT('[3]Sektorski plasman'!B89)=TRUE,'[3]Sektorski plasman'!B89,"")</f>
        <v/>
      </c>
      <c r="C93" s="314" t="str">
        <f>IF(ISTEXT('[3]Sektorski plasman'!C89)=TRUE,'[3]Sektorski plasman'!C89,"")</f>
        <v/>
      </c>
      <c r="D93" s="315" t="str">
        <f>IF(ISNUMBER('[3]Sektorski plasman'!E89)=TRUE,'[3]Sektorski plasman'!E89,"")</f>
        <v/>
      </c>
      <c r="E93" s="316" t="str">
        <f>IF(ISTEXT('[3]Sektorski plasman'!F89)=TRUE,'[3]Sektorski plasman'!F89,"")</f>
        <v/>
      </c>
      <c r="F93" s="317" t="str">
        <f>IF(ISNUMBER('[3]Sektorski plasman'!D89)=TRUE,'[3]Sektorski plasman'!D89,"")</f>
        <v/>
      </c>
      <c r="G93" s="318" t="str">
        <f>IF(ISNUMBER('[3]Sektorski plasman'!G89)=TRUE,'[3]Sektorski plasman'!G89,"")</f>
        <v/>
      </c>
      <c r="H93" s="319" t="str">
        <f>IF(ISNUMBER('[3]Sektorski plasman'!H89)=TRUE,'[3]Sektorski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IF(ISTEXT('[3]Sektorski plasman'!B90)=TRUE,'[3]Sektorski plasman'!B90,"")</f>
        <v/>
      </c>
      <c r="C94" s="314" t="str">
        <f>IF(ISTEXT('[3]Sektorski plasman'!C90)=TRUE,'[3]Sektorski plasman'!C90,"")</f>
        <v/>
      </c>
      <c r="D94" s="315" t="str">
        <f>IF(ISNUMBER('[3]Sektorski plasman'!E90)=TRUE,'[3]Sektorski plasman'!E90,"")</f>
        <v/>
      </c>
      <c r="E94" s="316" t="str">
        <f>IF(ISTEXT('[3]Sektorski plasman'!F90)=TRUE,'[3]Sektorski plasman'!F90,"")</f>
        <v/>
      </c>
      <c r="F94" s="317" t="str">
        <f>IF(ISNUMBER('[3]Sektorski plasman'!D90)=TRUE,'[3]Sektorski plasman'!D90,"")</f>
        <v/>
      </c>
      <c r="G94" s="318" t="str">
        <f>IF(ISNUMBER('[3]Sektorski plasman'!G90)=TRUE,'[3]Sektorski plasman'!G90,"")</f>
        <v/>
      </c>
      <c r="H94" s="319" t="str">
        <f>IF(ISNUMBER('[3]Sektorski plasman'!H90)=TRUE,'[3]Sektorski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IF(ISTEXT('[3]Sektorski plasman'!B91)=TRUE,'[3]Sektorski plasman'!B91,"")</f>
        <v/>
      </c>
      <c r="C95" s="314" t="str">
        <f>IF(ISTEXT('[3]Sektorski plasman'!C91)=TRUE,'[3]Sektorski plasman'!C91,"")</f>
        <v/>
      </c>
      <c r="D95" s="315" t="str">
        <f>IF(ISNUMBER('[3]Sektorski plasman'!E91)=TRUE,'[3]Sektorski plasman'!E91,"")</f>
        <v/>
      </c>
      <c r="E95" s="316" t="str">
        <f>IF(ISTEXT('[3]Sektorski plasman'!F91)=TRUE,'[3]Sektorski plasman'!F91,"")</f>
        <v/>
      </c>
      <c r="F95" s="317" t="str">
        <f>IF(ISNUMBER('[3]Sektorski plasman'!D91)=TRUE,'[3]Sektorski plasman'!D91,"")</f>
        <v/>
      </c>
      <c r="G95" s="318" t="str">
        <f>IF(ISNUMBER('[3]Sektorski plasman'!G91)=TRUE,'[3]Sektorski plasman'!G91,"")</f>
        <v/>
      </c>
      <c r="H95" s="319" t="str">
        <f>IF(ISNUMBER('[3]Sektorski plasman'!H91)=TRUE,'[3]Sektorski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IF(ISTEXT('[3]Sektorski plasman'!B92)=TRUE,'[3]Sektorski plasman'!B92,"")</f>
        <v/>
      </c>
      <c r="C96" s="314" t="str">
        <f>IF(ISTEXT('[3]Sektorski plasman'!C92)=TRUE,'[3]Sektorski plasman'!C92,"")</f>
        <v/>
      </c>
      <c r="D96" s="315" t="str">
        <f>IF(ISNUMBER('[3]Sektorski plasman'!E92)=TRUE,'[3]Sektorski plasman'!E92,"")</f>
        <v/>
      </c>
      <c r="E96" s="316" t="str">
        <f>IF(ISTEXT('[3]Sektorski plasman'!F92)=TRUE,'[3]Sektorski plasman'!F92,"")</f>
        <v/>
      </c>
      <c r="F96" s="317" t="str">
        <f>IF(ISNUMBER('[3]Sektorski plasman'!D92)=TRUE,'[3]Sektorski plasman'!D92,"")</f>
        <v/>
      </c>
      <c r="G96" s="318" t="str">
        <f>IF(ISNUMBER('[3]Sektorski plasman'!G92)=TRUE,'[3]Sektorski plasman'!G92,"")</f>
        <v/>
      </c>
      <c r="H96" s="319" t="str">
        <f>IF(ISNUMBER('[3]Sektorski plasman'!H92)=TRUE,'[3]Sektorski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IF(ISTEXT('[3]Sektorski plasman'!B93)=TRUE,'[3]Sektorski plasman'!B93,"")</f>
        <v/>
      </c>
      <c r="C97" s="314" t="str">
        <f>IF(ISTEXT('[3]Sektorski plasman'!C93)=TRUE,'[3]Sektorski plasman'!C93,"")</f>
        <v/>
      </c>
      <c r="D97" s="315" t="str">
        <f>IF(ISNUMBER('[3]Sektorski plasman'!E93)=TRUE,'[3]Sektorski plasman'!E93,"")</f>
        <v/>
      </c>
      <c r="E97" s="316" t="str">
        <f>IF(ISTEXT('[3]Sektorski plasman'!F93)=TRUE,'[3]Sektorski plasman'!F93,"")</f>
        <v/>
      </c>
      <c r="F97" s="317" t="str">
        <f>IF(ISNUMBER('[3]Sektorski plasman'!D93)=TRUE,'[3]Sektorski plasman'!D93,"")</f>
        <v/>
      </c>
      <c r="G97" s="318" t="str">
        <f>IF(ISNUMBER('[3]Sektorski plasman'!G93)=TRUE,'[3]Sektorski plasman'!G93,"")</f>
        <v/>
      </c>
      <c r="H97" s="319" t="str">
        <f>IF(ISNUMBER('[3]Sektorski plasman'!H93)=TRUE,'[3]Sektorski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IF(ISTEXT('[3]Sektorski plasman'!B94)=TRUE,'[3]Sektorski plasman'!B94,"")</f>
        <v/>
      </c>
      <c r="C98" s="314" t="str">
        <f>IF(ISTEXT('[3]Sektorski plasman'!C94)=TRUE,'[3]Sektorski plasman'!C94,"")</f>
        <v/>
      </c>
      <c r="D98" s="315" t="str">
        <f>IF(ISNUMBER('[3]Sektorski plasman'!E94)=TRUE,'[3]Sektorski plasman'!E94,"")</f>
        <v/>
      </c>
      <c r="E98" s="316" t="str">
        <f>IF(ISTEXT('[3]Sektorski plasman'!F94)=TRUE,'[3]Sektorski plasman'!F94,"")</f>
        <v/>
      </c>
      <c r="F98" s="317" t="str">
        <f>IF(ISNUMBER('[3]Sektorski plasman'!D94)=TRUE,'[3]Sektorski plasman'!D94,"")</f>
        <v/>
      </c>
      <c r="G98" s="318" t="str">
        <f>IF(ISNUMBER('[3]Sektorski plasman'!G94)=TRUE,'[3]Sektorski plasman'!G94,"")</f>
        <v/>
      </c>
      <c r="H98" s="319" t="str">
        <f>IF(ISNUMBER('[3]Sektorski plasman'!H94)=TRUE,'[3]Sektorski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IF(ISTEXT('[3]Sektorski plasman'!B95)=TRUE,'[3]Sektorski plasman'!B95,"")</f>
        <v/>
      </c>
      <c r="C99" s="314" t="str">
        <f>IF(ISTEXT('[3]Sektorski plasman'!C95)=TRUE,'[3]Sektorski plasman'!C95,"")</f>
        <v/>
      </c>
      <c r="D99" s="315" t="str">
        <f>IF(ISNUMBER('[3]Sektorski plasman'!E95)=TRUE,'[3]Sektorski plasman'!E95,"")</f>
        <v/>
      </c>
      <c r="E99" s="316" t="str">
        <f>IF(ISTEXT('[3]Sektorski plasman'!F95)=TRUE,'[3]Sektorski plasman'!F95,"")</f>
        <v/>
      </c>
      <c r="F99" s="317" t="str">
        <f>IF(ISNUMBER('[3]Sektorski plasman'!D95)=TRUE,'[3]Sektorski plasman'!D95,"")</f>
        <v/>
      </c>
      <c r="G99" s="318" t="str">
        <f>IF(ISNUMBER('[3]Sektorski plasman'!G95)=TRUE,'[3]Sektorski plasman'!G95,"")</f>
        <v/>
      </c>
      <c r="H99" s="319" t="str">
        <f>IF(ISNUMBER('[3]Sektorski plasman'!H95)=TRUE,'[3]Sektorski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IF(ISTEXT('[3]Sektorski plasman'!B96)=TRUE,'[3]Sektorski plasman'!B96,"")</f>
        <v/>
      </c>
      <c r="C100" s="314" t="str">
        <f>IF(ISTEXT('[3]Sektorski plasman'!C96)=TRUE,'[3]Sektorski plasman'!C96,"")</f>
        <v/>
      </c>
      <c r="D100" s="315" t="str">
        <f>IF(ISNUMBER('[3]Sektorski plasman'!E96)=TRUE,'[3]Sektorski plasman'!E96,"")</f>
        <v/>
      </c>
      <c r="E100" s="316" t="str">
        <f>IF(ISTEXT('[3]Sektorski plasman'!F96)=TRUE,'[3]Sektorski plasman'!F96,"")</f>
        <v/>
      </c>
      <c r="F100" s="317" t="str">
        <f>IF(ISNUMBER('[3]Sektorski plasman'!D96)=TRUE,'[3]Sektorski plasman'!D96,"")</f>
        <v/>
      </c>
      <c r="G100" s="318" t="str">
        <f>IF(ISNUMBER('[3]Sektorski plasman'!G96)=TRUE,'[3]Sektorski plasman'!G96,"")</f>
        <v/>
      </c>
      <c r="H100" s="319" t="str">
        <f>IF(ISNUMBER('[3]Sektorski plasman'!H96)=TRUE,'[3]Sektorski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IF(ISTEXT('[3]Sektorski plasman'!B97)=TRUE,'[3]Sektorski plasman'!B97,"")</f>
        <v/>
      </c>
      <c r="C101" s="314" t="str">
        <f>IF(ISTEXT('[3]Sektorski plasman'!C97)=TRUE,'[3]Sektorski plasman'!C97,"")</f>
        <v/>
      </c>
      <c r="D101" s="315" t="str">
        <f>IF(ISNUMBER('[3]Sektorski plasman'!E97)=TRUE,'[3]Sektorski plasman'!E97,"")</f>
        <v/>
      </c>
      <c r="E101" s="316" t="str">
        <f>IF(ISTEXT('[3]Sektorski plasman'!F97)=TRUE,'[3]Sektorski plasman'!F97,"")</f>
        <v/>
      </c>
      <c r="F101" s="317" t="str">
        <f>IF(ISNUMBER('[3]Sektorski plasman'!D97)=TRUE,'[3]Sektorski plasman'!D97,"")</f>
        <v/>
      </c>
      <c r="G101" s="318" t="str">
        <f>IF(ISNUMBER('[3]Sektorski plasman'!G97)=TRUE,'[3]Sektorski plasman'!G97,"")</f>
        <v/>
      </c>
      <c r="H101" s="319" t="str">
        <f>IF(ISNUMBER('[3]Sektorski plasman'!H97)=TRUE,'[3]Sektorski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IF(ISTEXT('[3]Sektorski plasman'!B98)=TRUE,'[3]Sektorski plasman'!B98,"")</f>
        <v/>
      </c>
      <c r="C102" s="314" t="str">
        <f>IF(ISTEXT('[3]Sektorski plasman'!C98)=TRUE,'[3]Sektorski plasman'!C98,"")</f>
        <v/>
      </c>
      <c r="D102" s="315" t="str">
        <f>IF(ISNUMBER('[3]Sektorski plasman'!E98)=TRUE,'[3]Sektorski plasman'!E98,"")</f>
        <v/>
      </c>
      <c r="E102" s="316" t="str">
        <f>IF(ISTEXT('[3]Sektorski plasman'!F98)=TRUE,'[3]Sektorski plasman'!F98,"")</f>
        <v/>
      </c>
      <c r="F102" s="317" t="str">
        <f>IF(ISNUMBER('[3]Sektorski plasman'!D98)=TRUE,'[3]Sektorski plasman'!D98,"")</f>
        <v/>
      </c>
      <c r="G102" s="318" t="str">
        <f>IF(ISNUMBER('[3]Sektorski plasman'!G98)=TRUE,'[3]Sektorski plasman'!G98,"")</f>
        <v/>
      </c>
      <c r="H102" s="319" t="str">
        <f>IF(ISNUMBER('[3]Sektorski plasman'!H98)=TRUE,'[3]Sektorski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IF(ISTEXT('[3]Sektorski plasman'!B99)=TRUE,'[3]Sektorski plasman'!B99,"")</f>
        <v/>
      </c>
      <c r="C103" s="314" t="str">
        <f>IF(ISTEXT('[3]Sektorski plasman'!C99)=TRUE,'[3]Sektorski plasman'!C99,"")</f>
        <v/>
      </c>
      <c r="D103" s="315" t="str">
        <f>IF(ISNUMBER('[3]Sektorski plasman'!E99)=TRUE,'[3]Sektorski plasman'!E99,"")</f>
        <v/>
      </c>
      <c r="E103" s="316" t="str">
        <f>IF(ISTEXT('[3]Sektorski plasman'!F99)=TRUE,'[3]Sektorski plasman'!F99,"")</f>
        <v/>
      </c>
      <c r="F103" s="317" t="str">
        <f>IF(ISNUMBER('[3]Sektorski plasman'!D99)=TRUE,'[3]Sektorski plasman'!D99,"")</f>
        <v/>
      </c>
      <c r="G103" s="318" t="str">
        <f>IF(ISNUMBER('[3]Sektorski plasman'!G99)=TRUE,'[3]Sektorski plasman'!G99,"")</f>
        <v/>
      </c>
      <c r="H103" s="319" t="str">
        <f>IF(ISNUMBER('[3]Sektorski plasman'!H99)=TRUE,'[3]Sektorski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IF(ISTEXT('[3]Sektorski plasman'!B100)=TRUE,'[3]Sektorski plasman'!B100,"")</f>
        <v/>
      </c>
      <c r="C104" s="314" t="str">
        <f>IF(ISTEXT('[3]Sektorski plasman'!C100)=TRUE,'[3]Sektorski plasman'!C100,"")</f>
        <v/>
      </c>
      <c r="D104" s="315" t="str">
        <f>IF(ISNUMBER('[3]Sektorski plasman'!E100)=TRUE,'[3]Sektorski plasman'!E100,"")</f>
        <v/>
      </c>
      <c r="E104" s="316" t="str">
        <f>IF(ISTEXT('[3]Sektorski plasman'!F100)=TRUE,'[3]Sektorski plasman'!F100,"")</f>
        <v/>
      </c>
      <c r="F104" s="317" t="str">
        <f>IF(ISNUMBER('[3]Sektorski plasman'!D100)=TRUE,'[3]Sektorski plasman'!D100,"")</f>
        <v/>
      </c>
      <c r="G104" s="318" t="str">
        <f>IF(ISNUMBER('[3]Sektorski plasman'!G100)=TRUE,'[3]Sektorski plasman'!G100,"")</f>
        <v/>
      </c>
      <c r="H104" s="319" t="str">
        <f>IF(ISNUMBER('[3]Sektorski plasman'!H100)=TRUE,'[3]Sektorski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IF(ISTEXT('[3]Sektorski plasman'!B101)=TRUE,'[3]Sektorski plasman'!B101,"")</f>
        <v/>
      </c>
      <c r="C105" s="314" t="str">
        <f>IF(ISTEXT('[3]Sektorski plasman'!C101)=TRUE,'[3]Sektorski plasman'!C101,"")</f>
        <v/>
      </c>
      <c r="D105" s="315" t="str">
        <f>IF(ISNUMBER('[3]Sektorski plasman'!E101)=TRUE,'[3]Sektorski plasman'!E101,"")</f>
        <v/>
      </c>
      <c r="E105" s="316" t="str">
        <f>IF(ISTEXT('[3]Sektorski plasman'!F101)=TRUE,'[3]Sektorski plasman'!F101,"")</f>
        <v/>
      </c>
      <c r="F105" s="317" t="str">
        <f>IF(ISNUMBER('[3]Sektorski plasman'!D101)=TRUE,'[3]Sektorski plasman'!D101,"")</f>
        <v/>
      </c>
      <c r="G105" s="318" t="str">
        <f>IF(ISNUMBER('[3]Sektorski plasman'!G101)=TRUE,'[3]Sektorski plasman'!G101,"")</f>
        <v/>
      </c>
      <c r="H105" s="319" t="str">
        <f>IF(ISNUMBER('[3]Sektorski plasman'!H101)=TRUE,'[3]Sektorski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IF(ISTEXT('[3]Sektorski plasman'!B102)=TRUE,'[3]Sektorski plasman'!B102,"")</f>
        <v/>
      </c>
      <c r="C106" s="314" t="str">
        <f>IF(ISTEXT('[3]Sektorski plasman'!C102)=TRUE,'[3]Sektorski plasman'!C102,"")</f>
        <v/>
      </c>
      <c r="D106" s="315" t="str">
        <f>IF(ISNUMBER('[3]Sektorski plasman'!E102)=TRUE,'[3]Sektorski plasman'!E102,"")</f>
        <v/>
      </c>
      <c r="E106" s="316" t="str">
        <f>IF(ISTEXT('[3]Sektorski plasman'!F102)=TRUE,'[3]Sektorski plasman'!F102,"")</f>
        <v/>
      </c>
      <c r="F106" s="317" t="str">
        <f>IF(ISNUMBER('[3]Sektorski plasman'!D102)=TRUE,'[3]Sektorski plasman'!D102,"")</f>
        <v/>
      </c>
      <c r="G106" s="318" t="str">
        <f>IF(ISNUMBER('[3]Sektorski plasman'!G102)=TRUE,'[3]Sektorski plasman'!G102,"")</f>
        <v/>
      </c>
      <c r="H106" s="319" t="str">
        <f>IF(ISNUMBER('[3]Sektorski plasman'!H102)=TRUE,'[3]Sektorski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IF(ISTEXT('[3]Sektorski plasman'!B103)=TRUE,'[3]Sektorski plasman'!B103,"")</f>
        <v/>
      </c>
      <c r="C107" s="314" t="str">
        <f>IF(ISTEXT('[3]Sektorski plasman'!C103)=TRUE,'[3]Sektorski plasman'!C103,"")</f>
        <v/>
      </c>
      <c r="D107" s="315" t="str">
        <f>IF(ISNUMBER('[3]Sektorski plasman'!E103)=TRUE,'[3]Sektorski plasman'!E103,"")</f>
        <v/>
      </c>
      <c r="E107" s="316" t="str">
        <f>IF(ISTEXT('[3]Sektorski plasman'!F103)=TRUE,'[3]Sektorski plasman'!F103,"")</f>
        <v/>
      </c>
      <c r="F107" s="317" t="str">
        <f>IF(ISNUMBER('[3]Sektorski plasman'!D103)=TRUE,'[3]Sektorski plasman'!D103,"")</f>
        <v/>
      </c>
      <c r="G107" s="318" t="str">
        <f>IF(ISNUMBER('[3]Sektorski plasman'!G103)=TRUE,'[3]Sektorski plasman'!G103,"")</f>
        <v/>
      </c>
      <c r="H107" s="319" t="str">
        <f>IF(ISNUMBER('[3]Sektorski plasman'!H103)=TRUE,'[3]Sektorski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IF(ISTEXT('[3]Sektorski plasman'!B104)=TRUE,'[3]Sektorski plasman'!B104,"")</f>
        <v/>
      </c>
      <c r="C108" s="314" t="str">
        <f>IF(ISTEXT('[3]Sektorski plasman'!C104)=TRUE,'[3]Sektorski plasman'!C104,"")</f>
        <v/>
      </c>
      <c r="D108" s="315" t="str">
        <f>IF(ISNUMBER('[3]Sektorski plasman'!E104)=TRUE,'[3]Sektorski plasman'!E104,"")</f>
        <v/>
      </c>
      <c r="E108" s="316" t="str">
        <f>IF(ISTEXT('[3]Sektorski plasman'!F104)=TRUE,'[3]Sektorski plasman'!F104,"")</f>
        <v/>
      </c>
      <c r="F108" s="317" t="str">
        <f>IF(ISNUMBER('[3]Sektorski plasman'!D104)=TRUE,'[3]Sektorski plasman'!D104,"")</f>
        <v/>
      </c>
      <c r="G108" s="318" t="str">
        <f>IF(ISNUMBER('[3]Sektorski plasman'!G104)=TRUE,'[3]Sektorski plasman'!G104,"")</f>
        <v/>
      </c>
      <c r="H108" s="319" t="str">
        <f>IF(ISNUMBER('[3]Sektorski plasman'!H104)=TRUE,'[3]Sektorski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IF(ISTEXT('[3]Sektorski plasman'!B105)=TRUE,'[3]Sektorski plasman'!B105,"")</f>
        <v/>
      </c>
      <c r="C109" s="314" t="str">
        <f>IF(ISTEXT('[3]Sektorski plasman'!C105)=TRUE,'[3]Sektorski plasman'!C105,"")</f>
        <v/>
      </c>
      <c r="D109" s="315" t="str">
        <f>IF(ISNUMBER('[3]Sektorski plasman'!E105)=TRUE,'[3]Sektorski plasman'!E105,"")</f>
        <v/>
      </c>
      <c r="E109" s="316" t="str">
        <f>IF(ISTEXT('[3]Sektorski plasman'!F105)=TRUE,'[3]Sektorski plasman'!F105,"")</f>
        <v/>
      </c>
      <c r="F109" s="317" t="str">
        <f>IF(ISNUMBER('[3]Sektorski plasman'!D105)=TRUE,'[3]Sektorski plasman'!D105,"")</f>
        <v/>
      </c>
      <c r="G109" s="318" t="str">
        <f>IF(ISNUMBER('[3]Sektorski plasman'!G105)=TRUE,'[3]Sektorski plasman'!G105,"")</f>
        <v/>
      </c>
      <c r="H109" s="319" t="str">
        <f>IF(ISNUMBER('[3]Sektorski plasman'!H105)=TRUE,'[3]Sektorski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IF(ISTEXT('[3]Sektorski plasman'!B106)=TRUE,'[3]Sektorski plasman'!B106,"")</f>
        <v/>
      </c>
      <c r="C110" s="314" t="str">
        <f>IF(ISTEXT('[3]Sektorski plasman'!C106)=TRUE,'[3]Sektorski plasman'!C106,"")</f>
        <v/>
      </c>
      <c r="D110" s="315" t="str">
        <f>IF(ISNUMBER('[3]Sektorski plasman'!E106)=TRUE,'[3]Sektorski plasman'!E106,"")</f>
        <v/>
      </c>
      <c r="E110" s="316" t="str">
        <f>IF(ISTEXT('[3]Sektorski plasman'!F106)=TRUE,'[3]Sektorski plasman'!F106,"")</f>
        <v/>
      </c>
      <c r="F110" s="317" t="str">
        <f>IF(ISNUMBER('[3]Sektorski plasman'!D106)=TRUE,'[3]Sektorski plasman'!D106,"")</f>
        <v/>
      </c>
      <c r="G110" s="318" t="str">
        <f>IF(ISNUMBER('[3]Sektorski plasman'!G106)=TRUE,'[3]Sektorski plasman'!G106,"")</f>
        <v/>
      </c>
      <c r="H110" s="319" t="str">
        <f>IF(ISNUMBER('[3]Sektorski plasman'!H106)=TRUE,'[3]Sektorski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IF(ISTEXT('[3]Sektorski plasman'!B107)=TRUE,'[3]Sektorski plasman'!B107,"")</f>
        <v/>
      </c>
      <c r="C111" s="314" t="str">
        <f>IF(ISTEXT('[3]Sektorski plasman'!C107)=TRUE,'[3]Sektorski plasman'!C107,"")</f>
        <v/>
      </c>
      <c r="D111" s="315" t="str">
        <f>IF(ISNUMBER('[3]Sektorski plasman'!E107)=TRUE,'[3]Sektorski plasman'!E107,"")</f>
        <v/>
      </c>
      <c r="E111" s="316" t="str">
        <f>IF(ISTEXT('[3]Sektorski plasman'!F107)=TRUE,'[3]Sektorski plasman'!F107,"")</f>
        <v/>
      </c>
      <c r="F111" s="317" t="str">
        <f>IF(ISNUMBER('[3]Sektorski plasman'!D107)=TRUE,'[3]Sektorski plasman'!D107,"")</f>
        <v/>
      </c>
      <c r="G111" s="318" t="str">
        <f>IF(ISNUMBER('[3]Sektorski plasman'!G107)=TRUE,'[3]Sektorski plasman'!G107,"")</f>
        <v/>
      </c>
      <c r="H111" s="319" t="str">
        <f>IF(ISNUMBER('[3]Sektorski plasman'!H107)=TRUE,'[3]Sektorski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IF(ISTEXT('[3]Sektorski plasman'!B108)=TRUE,'[3]Sektorski plasman'!B108,"")</f>
        <v/>
      </c>
      <c r="C112" s="314" t="str">
        <f>IF(ISTEXT('[3]Sektorski plasman'!C108)=TRUE,'[3]Sektorski plasman'!C108,"")</f>
        <v/>
      </c>
      <c r="D112" s="315" t="str">
        <f>IF(ISNUMBER('[3]Sektorski plasman'!E108)=TRUE,'[3]Sektorski plasman'!E108,"")</f>
        <v/>
      </c>
      <c r="E112" s="316" t="str">
        <f>IF(ISTEXT('[3]Sektorski plasman'!F108)=TRUE,'[3]Sektorski plasman'!F108,"")</f>
        <v/>
      </c>
      <c r="F112" s="317" t="str">
        <f>IF(ISNUMBER('[3]Sektorski plasman'!D108)=TRUE,'[3]Sektorski plasman'!D108,"")</f>
        <v/>
      </c>
      <c r="G112" s="318" t="str">
        <f>IF(ISNUMBER('[3]Sektorski plasman'!G108)=TRUE,'[3]Sektorski plasman'!G108,"")</f>
        <v/>
      </c>
      <c r="H112" s="319" t="str">
        <f>IF(ISNUMBER('[3]Sektorski plasman'!H108)=TRUE,'[3]Sektorski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IF(ISTEXT('[3]Sektorski plasman'!B109)=TRUE,'[3]Sektorski plasman'!B109,"")</f>
        <v/>
      </c>
      <c r="C113" s="314" t="str">
        <f>IF(ISTEXT('[3]Sektorski plasman'!C109)=TRUE,'[3]Sektorski plasman'!C109,"")</f>
        <v/>
      </c>
      <c r="D113" s="315" t="str">
        <f>IF(ISNUMBER('[3]Sektorski plasman'!E109)=TRUE,'[3]Sektorski plasman'!E109,"")</f>
        <v/>
      </c>
      <c r="E113" s="316" t="str">
        <f>IF(ISTEXT('[3]Sektorski plasman'!F109)=TRUE,'[3]Sektorski plasman'!F109,"")</f>
        <v/>
      </c>
      <c r="F113" s="317" t="str">
        <f>IF(ISNUMBER('[3]Sektorski plasman'!D109)=TRUE,'[3]Sektorski plasman'!D109,"")</f>
        <v/>
      </c>
      <c r="G113" s="318" t="str">
        <f>IF(ISNUMBER('[3]Sektorski plasman'!G109)=TRUE,'[3]Sektorski plasman'!G109,"")</f>
        <v/>
      </c>
      <c r="H113" s="319" t="str">
        <f>IF(ISNUMBER('[3]Sektorski plasman'!H109)=TRUE,'[3]Sektorski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IF(ISTEXT('[3]Sektorski plasman'!B110)=TRUE,'[3]Sektorski plasman'!B110,"")</f>
        <v/>
      </c>
      <c r="C114" s="314" t="str">
        <f>IF(ISTEXT('[3]Sektorski plasman'!C110)=TRUE,'[3]Sektorski plasman'!C110,"")</f>
        <v/>
      </c>
      <c r="D114" s="315" t="str">
        <f>IF(ISNUMBER('[3]Sektorski plasman'!E110)=TRUE,'[3]Sektorski plasman'!E110,"")</f>
        <v/>
      </c>
      <c r="E114" s="316" t="str">
        <f>IF(ISTEXT('[3]Sektorski plasman'!F110)=TRUE,'[3]Sektorski plasman'!F110,"")</f>
        <v/>
      </c>
      <c r="F114" s="317" t="str">
        <f>IF(ISNUMBER('[3]Sektorski plasman'!D110)=TRUE,'[3]Sektorski plasman'!D110,"")</f>
        <v/>
      </c>
      <c r="G114" s="318" t="str">
        <f>IF(ISNUMBER('[3]Sektorski plasman'!G110)=TRUE,'[3]Sektorski plasman'!G110,"")</f>
        <v/>
      </c>
      <c r="H114" s="319" t="str">
        <f>IF(ISNUMBER('[3]Sektorski plasman'!H110)=TRUE,'[3]Sektorski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IF(ISTEXT('[3]Sektorski plasman'!B111)=TRUE,'[3]Sektorski plasman'!B111,"")</f>
        <v/>
      </c>
      <c r="C115" s="314" t="str">
        <f>IF(ISTEXT('[3]Sektorski plasman'!C111)=TRUE,'[3]Sektorski plasman'!C111,"")</f>
        <v/>
      </c>
      <c r="D115" s="315" t="str">
        <f>IF(ISNUMBER('[3]Sektorski plasman'!E111)=TRUE,'[3]Sektorski plasman'!E111,"")</f>
        <v/>
      </c>
      <c r="E115" s="316" t="str">
        <f>IF(ISTEXT('[3]Sektorski plasman'!F111)=TRUE,'[3]Sektorski plasman'!F111,"")</f>
        <v/>
      </c>
      <c r="F115" s="317" t="str">
        <f>IF(ISNUMBER('[3]Sektorski plasman'!D111)=TRUE,'[3]Sektorski plasman'!D111,"")</f>
        <v/>
      </c>
      <c r="G115" s="318" t="str">
        <f>IF(ISNUMBER('[3]Sektorski plasman'!G111)=TRUE,'[3]Sektorski plasman'!G111,"")</f>
        <v/>
      </c>
      <c r="H115" s="319" t="str">
        <f>IF(ISNUMBER('[3]Sektorski plasman'!H111)=TRUE,'[3]Sektorski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IF(ISTEXT('[3]Sektorski plasman'!B112)=TRUE,'[3]Sektorski plasman'!B112,"")</f>
        <v/>
      </c>
      <c r="C116" s="314" t="str">
        <f>IF(ISTEXT('[3]Sektorski plasman'!C112)=TRUE,'[3]Sektorski plasman'!C112,"")</f>
        <v/>
      </c>
      <c r="D116" s="315" t="str">
        <f>IF(ISNUMBER('[3]Sektorski plasman'!E112)=TRUE,'[3]Sektorski plasman'!E112,"")</f>
        <v/>
      </c>
      <c r="E116" s="316" t="str">
        <f>IF(ISTEXT('[3]Sektorski plasman'!F112)=TRUE,'[3]Sektorski plasman'!F112,"")</f>
        <v/>
      </c>
      <c r="F116" s="317" t="str">
        <f>IF(ISNUMBER('[3]Sektorski plasman'!D112)=TRUE,'[3]Sektorski plasman'!D112,"")</f>
        <v/>
      </c>
      <c r="G116" s="318" t="str">
        <f>IF(ISNUMBER('[3]Sektorski plasman'!G112)=TRUE,'[3]Sektorski plasman'!G112,"")</f>
        <v/>
      </c>
      <c r="H116" s="319" t="str">
        <f>IF(ISNUMBER('[3]Sektorski plasman'!H112)=TRUE,'[3]Sektorski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IF(ISTEXT('[3]Sektorski plasman'!B113)=TRUE,'[3]Sektorski plasman'!B113,"")</f>
        <v/>
      </c>
      <c r="C117" s="314" t="str">
        <f>IF(ISTEXT('[3]Sektorski plasman'!C113)=TRUE,'[3]Sektorski plasman'!C113,"")</f>
        <v/>
      </c>
      <c r="D117" s="315" t="str">
        <f>IF(ISNUMBER('[3]Sektorski plasman'!E113)=TRUE,'[3]Sektorski plasman'!E113,"")</f>
        <v/>
      </c>
      <c r="E117" s="316" t="str">
        <f>IF(ISTEXT('[3]Sektorski plasman'!F113)=TRUE,'[3]Sektorski plasman'!F113,"")</f>
        <v/>
      </c>
      <c r="F117" s="317" t="str">
        <f>IF(ISNUMBER('[3]Sektorski plasman'!D113)=TRUE,'[3]Sektorski plasman'!D113,"")</f>
        <v/>
      </c>
      <c r="G117" s="318" t="str">
        <f>IF(ISNUMBER('[3]Sektorski plasman'!G113)=TRUE,'[3]Sektorski plasman'!G113,"")</f>
        <v/>
      </c>
      <c r="H117" s="319" t="str">
        <f>IF(ISNUMBER('[3]Sektorski plasman'!H113)=TRUE,'[3]Sektorski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IF(ISTEXT('[3]Sektorski plasman'!B114)=TRUE,'[3]Sektorski plasman'!B114,"")</f>
        <v/>
      </c>
      <c r="C118" s="314" t="str">
        <f>IF(ISTEXT('[3]Sektorski plasman'!C114)=TRUE,'[3]Sektorski plasman'!C114,"")</f>
        <v/>
      </c>
      <c r="D118" s="315" t="str">
        <f>IF(ISNUMBER('[3]Sektorski plasman'!E114)=TRUE,'[3]Sektorski plasman'!E114,"")</f>
        <v/>
      </c>
      <c r="E118" s="316" t="str">
        <f>IF(ISTEXT('[3]Sektorski plasman'!F114)=TRUE,'[3]Sektorski plasman'!F114,"")</f>
        <v/>
      </c>
      <c r="F118" s="317" t="str">
        <f>IF(ISNUMBER('[3]Sektorski plasman'!D114)=TRUE,'[3]Sektorski plasman'!D114,"")</f>
        <v/>
      </c>
      <c r="G118" s="318" t="str">
        <f>IF(ISNUMBER('[3]Sektorski plasman'!G114)=TRUE,'[3]Sektorski plasman'!G114,"")</f>
        <v/>
      </c>
      <c r="H118" s="319" t="str">
        <f>IF(ISNUMBER('[3]Sektorski plasman'!H114)=TRUE,'[3]Sektorski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IF(ISTEXT('[3]Sektorski plasman'!B115)=TRUE,'[3]Sektorski plasman'!B115,"")</f>
        <v/>
      </c>
      <c r="C119" s="314" t="str">
        <f>IF(ISTEXT('[3]Sektorski plasman'!C115)=TRUE,'[3]Sektorski plasman'!C115,"")</f>
        <v/>
      </c>
      <c r="D119" s="315" t="str">
        <f>IF(ISNUMBER('[3]Sektorski plasman'!E115)=TRUE,'[3]Sektorski plasman'!E115,"")</f>
        <v/>
      </c>
      <c r="E119" s="316" t="str">
        <f>IF(ISTEXT('[3]Sektorski plasman'!F115)=TRUE,'[3]Sektorski plasman'!F115,"")</f>
        <v/>
      </c>
      <c r="F119" s="317" t="str">
        <f>IF(ISNUMBER('[3]Sektorski plasman'!D115)=TRUE,'[3]Sektorski plasman'!D115,"")</f>
        <v/>
      </c>
      <c r="G119" s="318" t="str">
        <f>IF(ISNUMBER('[3]Sektorski plasman'!G115)=TRUE,'[3]Sektorski plasman'!G115,"")</f>
        <v/>
      </c>
      <c r="H119" s="319" t="str">
        <f>IF(ISNUMBER('[3]Sektorski plasman'!H115)=TRUE,'[3]Sektorski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IF(ISTEXT('[3]Sektorski plasman'!B116)=TRUE,'[3]Sektorski plasman'!B116,"")</f>
        <v/>
      </c>
      <c r="C120" s="314" t="str">
        <f>IF(ISTEXT('[3]Sektorski plasman'!C116)=TRUE,'[3]Sektorski plasman'!C116,"")</f>
        <v/>
      </c>
      <c r="D120" s="315" t="str">
        <f>IF(ISNUMBER('[3]Sektorski plasman'!E116)=TRUE,'[3]Sektorski plasman'!E116,"")</f>
        <v/>
      </c>
      <c r="E120" s="316" t="str">
        <f>IF(ISTEXT('[3]Sektorski plasman'!F116)=TRUE,'[3]Sektorski plasman'!F116,"")</f>
        <v/>
      </c>
      <c r="F120" s="317" t="str">
        <f>IF(ISNUMBER('[3]Sektorski plasman'!D116)=TRUE,'[3]Sektorski plasman'!D116,"")</f>
        <v/>
      </c>
      <c r="G120" s="318" t="str">
        <f>IF(ISNUMBER('[3]Sektorski plasman'!G116)=TRUE,'[3]Sektorski plasman'!G116,"")</f>
        <v/>
      </c>
      <c r="H120" s="319" t="str">
        <f>IF(ISNUMBER('[3]Sektorski plasman'!H116)=TRUE,'[3]Sektorski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IF(ISTEXT('[3]Sektorski plasman'!B117)=TRUE,'[3]Sektorski plasman'!B117,"")</f>
        <v/>
      </c>
      <c r="C121" s="314" t="str">
        <f>IF(ISTEXT('[3]Sektorski plasman'!C117)=TRUE,'[3]Sektorski plasman'!C117,"")</f>
        <v/>
      </c>
      <c r="D121" s="315" t="str">
        <f>IF(ISNUMBER('[3]Sektorski plasman'!E117)=TRUE,'[3]Sektorski plasman'!E117,"")</f>
        <v/>
      </c>
      <c r="E121" s="316" t="str">
        <f>IF(ISTEXT('[3]Sektorski plasman'!F117)=TRUE,'[3]Sektorski plasman'!F117,"")</f>
        <v/>
      </c>
      <c r="F121" s="317" t="str">
        <f>IF(ISNUMBER('[3]Sektorski plasman'!D117)=TRUE,'[3]Sektorski plasman'!D117,"")</f>
        <v/>
      </c>
      <c r="G121" s="318" t="str">
        <f>IF(ISNUMBER('[3]Sektorski plasman'!G117)=TRUE,'[3]Sektorski plasman'!G117,"")</f>
        <v/>
      </c>
      <c r="H121" s="319" t="str">
        <f>IF(ISNUMBER('[3]Sektorski plasman'!H117)=TRUE,'[3]Sektorski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IF(ISTEXT('[3]Sektorski plasman'!B118)=TRUE,'[3]Sektorski plasman'!B118,"")</f>
        <v/>
      </c>
      <c r="C122" s="314" t="str">
        <f>IF(ISTEXT('[3]Sektorski plasman'!C118)=TRUE,'[3]Sektorski plasman'!C118,"")</f>
        <v/>
      </c>
      <c r="D122" s="315" t="str">
        <f>IF(ISNUMBER('[3]Sektorski plasman'!E118)=TRUE,'[3]Sektorski plasman'!E118,"")</f>
        <v/>
      </c>
      <c r="E122" s="316" t="str">
        <f>IF(ISTEXT('[3]Sektorski plasman'!F118)=TRUE,'[3]Sektorski plasman'!F118,"")</f>
        <v/>
      </c>
      <c r="F122" s="317" t="str">
        <f>IF(ISNUMBER('[3]Sektorski plasman'!D118)=TRUE,'[3]Sektorski plasman'!D118,"")</f>
        <v/>
      </c>
      <c r="G122" s="318" t="str">
        <f>IF(ISNUMBER('[3]Sektorski plasman'!G118)=TRUE,'[3]Sektorski plasman'!G118,"")</f>
        <v/>
      </c>
      <c r="H122" s="319" t="str">
        <f>IF(ISNUMBER('[3]Sektorski plasman'!H118)=TRUE,'[3]Sektorski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IF(ISTEXT('[3]Sektorski plasman'!B119)=TRUE,'[3]Sektorski plasman'!B119,"")</f>
        <v/>
      </c>
      <c r="C123" s="314" t="str">
        <f>IF(ISTEXT('[3]Sektorski plasman'!C119)=TRUE,'[3]Sektorski plasman'!C119,"")</f>
        <v/>
      </c>
      <c r="D123" s="315" t="str">
        <f>IF(ISNUMBER('[3]Sektorski plasman'!E119)=TRUE,'[3]Sektorski plasman'!E119,"")</f>
        <v/>
      </c>
      <c r="E123" s="316" t="str">
        <f>IF(ISTEXT('[3]Sektorski plasman'!F119)=TRUE,'[3]Sektorski plasman'!F119,"")</f>
        <v/>
      </c>
      <c r="F123" s="317" t="str">
        <f>IF(ISNUMBER('[3]Sektorski plasman'!D119)=TRUE,'[3]Sektorski plasman'!D119,"")</f>
        <v/>
      </c>
      <c r="G123" s="318" t="str">
        <f>IF(ISNUMBER('[3]Sektorski plasman'!G119)=TRUE,'[3]Sektorski plasman'!G119,"")</f>
        <v/>
      </c>
      <c r="H123" s="319" t="str">
        <f>IF(ISNUMBER('[3]Sektorski plasman'!H119)=TRUE,'[3]Sektorski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IF(ISTEXT('[3]Sektorski plasman'!B120)=TRUE,'[3]Sektorski plasman'!B120,"")</f>
        <v/>
      </c>
      <c r="C124" s="314" t="str">
        <f>IF(ISTEXT('[3]Sektorski plasman'!C120)=TRUE,'[3]Sektorski plasman'!C120,"")</f>
        <v/>
      </c>
      <c r="D124" s="315" t="str">
        <f>IF(ISNUMBER('[3]Sektorski plasman'!E120)=TRUE,'[3]Sektorski plasman'!E120,"")</f>
        <v/>
      </c>
      <c r="E124" s="316" t="str">
        <f>IF(ISTEXT('[3]Sektorski plasman'!F120)=TRUE,'[3]Sektorski plasman'!F120,"")</f>
        <v/>
      </c>
      <c r="F124" s="317" t="str">
        <f>IF(ISNUMBER('[3]Sektorski plasman'!D120)=TRUE,'[3]Sektorski plasman'!D120,"")</f>
        <v/>
      </c>
      <c r="G124" s="318" t="str">
        <f>IF(ISNUMBER('[3]Sektorski plasman'!G120)=TRUE,'[3]Sektorski plasman'!G120,"")</f>
        <v/>
      </c>
      <c r="H124" s="319" t="str">
        <f>IF(ISNUMBER('[3]Sektorski plasman'!H120)=TRUE,'[3]Sektorski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IF(ISTEXT('[3]Sektorski plasman'!B121)=TRUE,'[3]Sektorski plasman'!B121,"")</f>
        <v/>
      </c>
      <c r="C125" s="314" t="str">
        <f>IF(ISTEXT('[3]Sektorski plasman'!C121)=TRUE,'[3]Sektorski plasman'!C121,"")</f>
        <v/>
      </c>
      <c r="D125" s="315" t="str">
        <f>IF(ISNUMBER('[3]Sektorski plasman'!E121)=TRUE,'[3]Sektorski plasman'!E121,"")</f>
        <v/>
      </c>
      <c r="E125" s="316" t="str">
        <f>IF(ISTEXT('[3]Sektorski plasman'!F121)=TRUE,'[3]Sektorski plasman'!F121,"")</f>
        <v/>
      </c>
      <c r="F125" s="317" t="str">
        <f>IF(ISNUMBER('[3]Sektorski plasman'!D121)=TRUE,'[3]Sektorski plasman'!D121,"")</f>
        <v/>
      </c>
      <c r="G125" s="318" t="str">
        <f>IF(ISNUMBER('[3]Sektorski plasman'!G121)=TRUE,'[3]Sektorski plasman'!G121,"")</f>
        <v/>
      </c>
      <c r="H125" s="319" t="str">
        <f>IF(ISNUMBER('[3]Sektorski plasman'!H121)=TRUE,'[3]Sektorski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IF(ISTEXT('[3]Sektorski plasman'!B122)=TRUE,'[3]Sektorski plasman'!B122,"")</f>
        <v/>
      </c>
      <c r="C126" s="314" t="str">
        <f>IF(ISTEXT('[3]Sektorski plasman'!C122)=TRUE,'[3]Sektorski plasman'!C122,"")</f>
        <v/>
      </c>
      <c r="D126" s="315" t="str">
        <f>IF(ISNUMBER('[3]Sektorski plasman'!E122)=TRUE,'[3]Sektorski plasman'!E122,"")</f>
        <v/>
      </c>
      <c r="E126" s="316" t="str">
        <f>IF(ISTEXT('[3]Sektorski plasman'!F122)=TRUE,'[3]Sektorski plasman'!F122,"")</f>
        <v/>
      </c>
      <c r="F126" s="317" t="str">
        <f>IF(ISNUMBER('[3]Sektorski plasman'!D122)=TRUE,'[3]Sektorski plasman'!D122,"")</f>
        <v/>
      </c>
      <c r="G126" s="318" t="str">
        <f>IF(ISNUMBER('[3]Sektorski plasman'!G122)=TRUE,'[3]Sektorski plasman'!G122,"")</f>
        <v/>
      </c>
      <c r="H126" s="319" t="str">
        <f>IF(ISNUMBER('[3]Sektorski plasman'!H122)=TRUE,'[3]Sektorski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IF(ISTEXT('[3]Sektorski plasman'!B123)=TRUE,'[3]Sektorski plasman'!B123,"")</f>
        <v/>
      </c>
      <c r="C127" s="314" t="str">
        <f>IF(ISTEXT('[3]Sektorski plasman'!C123)=TRUE,'[3]Sektorski plasman'!C123,"")</f>
        <v/>
      </c>
      <c r="D127" s="315" t="str">
        <f>IF(ISNUMBER('[3]Sektorski plasman'!E123)=TRUE,'[3]Sektorski plasman'!E123,"")</f>
        <v/>
      </c>
      <c r="E127" s="316" t="str">
        <f>IF(ISTEXT('[3]Sektorski plasman'!F123)=TRUE,'[3]Sektorski plasman'!F123,"")</f>
        <v/>
      </c>
      <c r="F127" s="317" t="str">
        <f>IF(ISNUMBER('[3]Sektorski plasman'!D123)=TRUE,'[3]Sektorski plasman'!D123,"")</f>
        <v/>
      </c>
      <c r="G127" s="318" t="str">
        <f>IF(ISNUMBER('[3]Sektorski plasman'!G123)=TRUE,'[3]Sektorski plasman'!G123,"")</f>
        <v/>
      </c>
      <c r="H127" s="319" t="str">
        <f>IF(ISNUMBER('[3]Sektorski plasman'!H123)=TRUE,'[3]Sektorski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IF(ISTEXT('[3]Sektorski plasman'!B124)=TRUE,'[3]Sektorski plasman'!B124,"")</f>
        <v/>
      </c>
      <c r="C128" s="314" t="str">
        <f>IF(ISTEXT('[3]Sektorski plasman'!C124)=TRUE,'[3]Sektorski plasman'!C124,"")</f>
        <v/>
      </c>
      <c r="D128" s="315" t="str">
        <f>IF(ISNUMBER('[3]Sektorski plasman'!E124)=TRUE,'[3]Sektorski plasman'!E124,"")</f>
        <v/>
      </c>
      <c r="E128" s="316" t="str">
        <f>IF(ISTEXT('[3]Sektorski plasman'!F124)=TRUE,'[3]Sektorski plasman'!F124,"")</f>
        <v/>
      </c>
      <c r="F128" s="317" t="str">
        <f>IF(ISNUMBER('[3]Sektorski plasman'!D124)=TRUE,'[3]Sektorski plasman'!D124,"")</f>
        <v/>
      </c>
      <c r="G128" s="318" t="str">
        <f>IF(ISNUMBER('[3]Sektorski plasman'!G124)=TRUE,'[3]Sektorski plasman'!G124,"")</f>
        <v/>
      </c>
      <c r="H128" s="319" t="str">
        <f>IF(ISNUMBER('[3]Sektorski plasman'!H124)=TRUE,'[3]Sektorski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IF(ISTEXT('[3]Sektorski plasman'!B125)=TRUE,'[3]Sektorski plasman'!B125,"")</f>
        <v/>
      </c>
      <c r="C129" s="314" t="str">
        <f>IF(ISTEXT('[3]Sektorski plasman'!C125)=TRUE,'[3]Sektorski plasman'!C125,"")</f>
        <v/>
      </c>
      <c r="D129" s="315" t="str">
        <f>IF(ISNUMBER('[3]Sektorski plasman'!E125)=TRUE,'[3]Sektorski plasman'!E125,"")</f>
        <v/>
      </c>
      <c r="E129" s="316" t="str">
        <f>IF(ISTEXT('[3]Sektorski plasman'!F125)=TRUE,'[3]Sektorski plasman'!F125,"")</f>
        <v/>
      </c>
      <c r="F129" s="317" t="str">
        <f>IF(ISNUMBER('[3]Sektorski plasman'!D125)=TRUE,'[3]Sektorski plasman'!D125,"")</f>
        <v/>
      </c>
      <c r="G129" s="318" t="str">
        <f>IF(ISNUMBER('[3]Sektorski plasman'!G125)=TRUE,'[3]Sektorski plasman'!G125,"")</f>
        <v/>
      </c>
      <c r="H129" s="319" t="str">
        <f>IF(ISNUMBER('[3]Sektorski plasman'!H125)=TRUE,'[3]Sektorski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IF(ISTEXT('[3]Sektorski plasman'!B126)=TRUE,'[3]Sektorski plasman'!B126,"")</f>
        <v/>
      </c>
      <c r="C130" s="314" t="str">
        <f>IF(ISTEXT('[3]Sektorski plasman'!C126)=TRUE,'[3]Sektorski plasman'!C126,"")</f>
        <v/>
      </c>
      <c r="D130" s="315" t="str">
        <f>IF(ISNUMBER('[3]Sektorski plasman'!E126)=TRUE,'[3]Sektorski plasman'!E126,"")</f>
        <v/>
      </c>
      <c r="E130" s="316" t="str">
        <f>IF(ISTEXT('[3]Sektorski plasman'!F126)=TRUE,'[3]Sektorski plasman'!F126,"")</f>
        <v/>
      </c>
      <c r="F130" s="317" t="str">
        <f>IF(ISNUMBER('[3]Sektorski plasman'!D126)=TRUE,'[3]Sektorski plasman'!D126,"")</f>
        <v/>
      </c>
      <c r="G130" s="318" t="str">
        <f>IF(ISNUMBER('[3]Sektorski plasman'!G126)=TRUE,'[3]Sektorski plasman'!G126,"")</f>
        <v/>
      </c>
      <c r="H130" s="319" t="str">
        <f>IF(ISNUMBER('[3]Sektorski plasman'!H126)=TRUE,'[3]Sektorski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IF(ISTEXT('[3]Sektorski plasman'!B127)=TRUE,'[3]Sektorski plasman'!B127,"")</f>
        <v/>
      </c>
      <c r="C131" s="314" t="str">
        <f>IF(ISTEXT('[3]Sektorski plasman'!C127)=TRUE,'[3]Sektorski plasman'!C127,"")</f>
        <v/>
      </c>
      <c r="D131" s="315" t="str">
        <f>IF(ISNUMBER('[3]Sektorski plasman'!E127)=TRUE,'[3]Sektorski plasman'!E127,"")</f>
        <v/>
      </c>
      <c r="E131" s="316" t="str">
        <f>IF(ISTEXT('[3]Sektorski plasman'!F127)=TRUE,'[3]Sektorski plasman'!F127,"")</f>
        <v/>
      </c>
      <c r="F131" s="317" t="str">
        <f>IF(ISNUMBER('[3]Sektorski plasman'!D127)=TRUE,'[3]Sektorski plasman'!D127,"")</f>
        <v/>
      </c>
      <c r="G131" s="318" t="str">
        <f>IF(ISNUMBER('[3]Sektorski plasman'!G127)=TRUE,'[3]Sektorski plasman'!G127,"")</f>
        <v/>
      </c>
      <c r="H131" s="319" t="str">
        <f>IF(ISNUMBER('[3]Sektorski plasman'!H127)=TRUE,'[3]Sektorski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IF(ISTEXT('[3]Sektorski plasman'!B128)=TRUE,'[3]Sektorski plasman'!B128,"")</f>
        <v/>
      </c>
      <c r="C132" s="314" t="str">
        <f>IF(ISTEXT('[3]Sektorski plasman'!C128)=TRUE,'[3]Sektorski plasman'!C128,"")</f>
        <v/>
      </c>
      <c r="D132" s="315" t="str">
        <f>IF(ISNUMBER('[3]Sektorski plasman'!E128)=TRUE,'[3]Sektorski plasman'!E128,"")</f>
        <v/>
      </c>
      <c r="E132" s="316" t="str">
        <f>IF(ISTEXT('[3]Sektorski plasman'!F128)=TRUE,'[3]Sektorski plasman'!F128,"")</f>
        <v/>
      </c>
      <c r="F132" s="317" t="str">
        <f>IF(ISNUMBER('[3]Sektorski plasman'!D128)=TRUE,'[3]Sektorski plasman'!D128,"")</f>
        <v/>
      </c>
      <c r="G132" s="318" t="str">
        <f>IF(ISNUMBER('[3]Sektorski plasman'!G128)=TRUE,'[3]Sektorski plasman'!G128,"")</f>
        <v/>
      </c>
      <c r="H132" s="319" t="str">
        <f>IF(ISNUMBER('[3]Sektorski plasman'!H128)=TRUE,'[3]Sektorski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IF(ISTEXT('[3]Sektorski plasman'!B129)=TRUE,'[3]Sektorski plasman'!B129,"")</f>
        <v/>
      </c>
      <c r="C133" s="314" t="str">
        <f>IF(ISTEXT('[3]Sektorski plasman'!C129)=TRUE,'[3]Sektorski plasman'!C129,"")</f>
        <v/>
      </c>
      <c r="D133" s="315" t="str">
        <f>IF(ISNUMBER('[3]Sektorski plasman'!E129)=TRUE,'[3]Sektorski plasman'!E129,"")</f>
        <v/>
      </c>
      <c r="E133" s="316" t="str">
        <f>IF(ISTEXT('[3]Sektorski plasman'!F129)=TRUE,'[3]Sektorski plasman'!F129,"")</f>
        <v/>
      </c>
      <c r="F133" s="317" t="str">
        <f>IF(ISNUMBER('[3]Sektorski plasman'!D129)=TRUE,'[3]Sektorski plasman'!D129,"")</f>
        <v/>
      </c>
      <c r="G133" s="318" t="str">
        <f>IF(ISNUMBER('[3]Sektorski plasman'!G129)=TRUE,'[3]Sektorski plasman'!G129,"")</f>
        <v/>
      </c>
      <c r="H133" s="319" t="str">
        <f>IF(ISNUMBER('[3]Sektorski plasman'!H129)=TRUE,'[3]Sektorski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IF(ISTEXT('[3]Sektorski plasman'!B130)=TRUE,'[3]Sektorski plasman'!B130,"")</f>
        <v/>
      </c>
      <c r="C134" s="314" t="str">
        <f>IF(ISTEXT('[3]Sektorski plasman'!C130)=TRUE,'[3]Sektorski plasman'!C130,"")</f>
        <v/>
      </c>
      <c r="D134" s="315" t="str">
        <f>IF(ISNUMBER('[3]Sektorski plasman'!E130)=TRUE,'[3]Sektorski plasman'!E130,"")</f>
        <v/>
      </c>
      <c r="E134" s="316" t="str">
        <f>IF(ISTEXT('[3]Sektorski plasman'!F130)=TRUE,'[3]Sektorski plasman'!F130,"")</f>
        <v/>
      </c>
      <c r="F134" s="317" t="str">
        <f>IF(ISNUMBER('[3]Sektorski plasman'!D130)=TRUE,'[3]Sektorski plasman'!D130,"")</f>
        <v/>
      </c>
      <c r="G134" s="318" t="str">
        <f>IF(ISNUMBER('[3]Sektorski plasman'!G130)=TRUE,'[3]Sektorski plasman'!G130,"")</f>
        <v/>
      </c>
      <c r="H134" s="319" t="str">
        <f>IF(ISNUMBER('[3]Sektorski plasman'!H130)=TRUE,'[3]Sektorski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IF(ISTEXT('[3]Sektorski plasman'!B131)=TRUE,'[3]Sektorski plasman'!B131,"")</f>
        <v/>
      </c>
      <c r="C135" s="314" t="str">
        <f>IF(ISTEXT('[3]Sektorski plasman'!C131)=TRUE,'[3]Sektorski plasman'!C131,"")</f>
        <v/>
      </c>
      <c r="D135" s="315" t="str">
        <f>IF(ISNUMBER('[3]Sektorski plasman'!E131)=TRUE,'[3]Sektorski plasman'!E131,"")</f>
        <v/>
      </c>
      <c r="E135" s="316" t="str">
        <f>IF(ISTEXT('[3]Sektorski plasman'!F131)=TRUE,'[3]Sektorski plasman'!F131,"")</f>
        <v/>
      </c>
      <c r="F135" s="317" t="str">
        <f>IF(ISNUMBER('[3]Sektorski plasman'!D131)=TRUE,'[3]Sektorski plasman'!D131,"")</f>
        <v/>
      </c>
      <c r="G135" s="318" t="str">
        <f>IF(ISNUMBER('[3]Sektorski plasman'!G131)=TRUE,'[3]Sektorski plasman'!G131,"")</f>
        <v/>
      </c>
      <c r="H135" s="319" t="str">
        <f>IF(ISNUMBER('[3]Sektorski plasman'!H131)=TRUE,'[3]Sektorski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IF(ISTEXT('[3]Sektorski plasman'!B132)=TRUE,'[3]Sektorski plasman'!B132,"")</f>
        <v/>
      </c>
      <c r="C136" s="314" t="str">
        <f>IF(ISTEXT('[3]Sektorski plasman'!C132)=TRUE,'[3]Sektorski plasman'!C132,"")</f>
        <v/>
      </c>
      <c r="D136" s="315" t="str">
        <f>IF(ISNUMBER('[3]Sektorski plasman'!E132)=TRUE,'[3]Sektorski plasman'!E132,"")</f>
        <v/>
      </c>
      <c r="E136" s="316" t="str">
        <f>IF(ISTEXT('[3]Sektorski plasman'!F132)=TRUE,'[3]Sektorski plasman'!F132,"")</f>
        <v/>
      </c>
      <c r="F136" s="317" t="str">
        <f>IF(ISNUMBER('[3]Sektorski plasman'!D132)=TRUE,'[3]Sektorski plasman'!D132,"")</f>
        <v/>
      </c>
      <c r="G136" s="318" t="str">
        <f>IF(ISNUMBER('[3]Sektorski plasman'!G132)=TRUE,'[3]Sektorski plasman'!G132,"")</f>
        <v/>
      </c>
      <c r="H136" s="319" t="str">
        <f>IF(ISNUMBER('[3]Sektorski plasman'!H132)=TRUE,'[3]Sektorski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IF(ISTEXT('[3]Sektorski plasman'!B133)=TRUE,'[3]Sektorski plasman'!B133,"")</f>
        <v/>
      </c>
      <c r="C137" s="314" t="str">
        <f>IF(ISTEXT('[3]Sektorski plasman'!C133)=TRUE,'[3]Sektorski plasman'!C133,"")</f>
        <v/>
      </c>
      <c r="D137" s="315" t="str">
        <f>IF(ISNUMBER('[3]Sektorski plasman'!E133)=TRUE,'[3]Sektorski plasman'!E133,"")</f>
        <v/>
      </c>
      <c r="E137" s="316" t="str">
        <f>IF(ISTEXT('[3]Sektorski plasman'!F133)=TRUE,'[3]Sektorski plasman'!F133,"")</f>
        <v/>
      </c>
      <c r="F137" s="317" t="str">
        <f>IF(ISNUMBER('[3]Sektorski plasman'!D133)=TRUE,'[3]Sektorski plasman'!D133,"")</f>
        <v/>
      </c>
      <c r="G137" s="318" t="str">
        <f>IF(ISNUMBER('[3]Sektorski plasman'!G133)=TRUE,'[3]Sektorski plasman'!G133,"")</f>
        <v/>
      </c>
      <c r="H137" s="319" t="str">
        <f>IF(ISNUMBER('[3]Sektorski plasman'!H133)=TRUE,'[3]Sektorski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IF(ISTEXT('[3]Sektorski plasman'!B134)=TRUE,'[3]Sektorski plasman'!B134,"")</f>
        <v/>
      </c>
      <c r="C138" s="314" t="str">
        <f>IF(ISTEXT('[3]Sektorski plasman'!C134)=TRUE,'[3]Sektorski plasman'!C134,"")</f>
        <v/>
      </c>
      <c r="D138" s="315" t="str">
        <f>IF(ISNUMBER('[3]Sektorski plasman'!E134)=TRUE,'[3]Sektorski plasman'!E134,"")</f>
        <v/>
      </c>
      <c r="E138" s="316" t="str">
        <f>IF(ISTEXT('[3]Sektorski plasman'!F134)=TRUE,'[3]Sektorski plasman'!F134,"")</f>
        <v/>
      </c>
      <c r="F138" s="317" t="str">
        <f>IF(ISNUMBER('[3]Sektorski plasman'!D134)=TRUE,'[3]Sektorski plasman'!D134,"")</f>
        <v/>
      </c>
      <c r="G138" s="318" t="str">
        <f>IF(ISNUMBER('[3]Sektorski plasman'!G134)=TRUE,'[3]Sektorski plasman'!G134,"")</f>
        <v/>
      </c>
      <c r="H138" s="319" t="str">
        <f>IF(ISNUMBER('[3]Sektorski plasman'!H134)=TRUE,'[3]Sektorski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IF(ISTEXT('[3]Sektorski plasman'!B135)=TRUE,'[3]Sektorski plasman'!B135,"")</f>
        <v/>
      </c>
      <c r="C139" s="314" t="str">
        <f>IF(ISTEXT('[3]Sektorski plasman'!C135)=TRUE,'[3]Sektorski plasman'!C135,"")</f>
        <v/>
      </c>
      <c r="D139" s="315" t="str">
        <f>IF(ISNUMBER('[3]Sektorski plasman'!E135)=TRUE,'[3]Sektorski plasman'!E135,"")</f>
        <v/>
      </c>
      <c r="E139" s="316" t="str">
        <f>IF(ISTEXT('[3]Sektorski plasman'!F135)=TRUE,'[3]Sektorski plasman'!F135,"")</f>
        <v/>
      </c>
      <c r="F139" s="317" t="str">
        <f>IF(ISNUMBER('[3]Sektorski plasman'!D135)=TRUE,'[3]Sektorski plasman'!D135,"")</f>
        <v/>
      </c>
      <c r="G139" s="318" t="str">
        <f>IF(ISNUMBER('[3]Sektorski plasman'!G135)=TRUE,'[3]Sektorski plasman'!G135,"")</f>
        <v/>
      </c>
      <c r="H139" s="319" t="str">
        <f>IF(ISNUMBER('[3]Sektorski plasman'!H135)=TRUE,'[3]Sektorski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IF(ISTEXT('[3]Sektorski plasman'!B136)=TRUE,'[3]Sektorski plasman'!B136,"")</f>
        <v/>
      </c>
      <c r="C140" s="314" t="str">
        <f>IF(ISTEXT('[3]Sektorski plasman'!C136)=TRUE,'[3]Sektorski plasman'!C136,"")</f>
        <v/>
      </c>
      <c r="D140" s="315" t="str">
        <f>IF(ISNUMBER('[3]Sektorski plasman'!E136)=TRUE,'[3]Sektorski plasman'!E136,"")</f>
        <v/>
      </c>
      <c r="E140" s="316" t="str">
        <f>IF(ISTEXT('[3]Sektorski plasman'!F136)=TRUE,'[3]Sektorski plasman'!F136,"")</f>
        <v/>
      </c>
      <c r="F140" s="317" t="str">
        <f>IF(ISNUMBER('[3]Sektorski plasman'!D136)=TRUE,'[3]Sektorski plasman'!D136,"")</f>
        <v/>
      </c>
      <c r="G140" s="318" t="str">
        <f>IF(ISNUMBER('[3]Sektorski plasman'!G136)=TRUE,'[3]Sektorski plasman'!G136,"")</f>
        <v/>
      </c>
      <c r="H140" s="319" t="str">
        <f>IF(ISNUMBER('[3]Sektorski plasman'!H136)=TRUE,'[3]Sektorski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IF(ISTEXT('[3]Sektorski plasman'!B137)=TRUE,'[3]Sektorski plasman'!B137,"")</f>
        <v/>
      </c>
      <c r="C141" s="314" t="str">
        <f>IF(ISTEXT('[3]Sektorski plasman'!C137)=TRUE,'[3]Sektorski plasman'!C137,"")</f>
        <v/>
      </c>
      <c r="D141" s="315" t="str">
        <f>IF(ISNUMBER('[3]Sektorski plasman'!E137)=TRUE,'[3]Sektorski plasman'!E137,"")</f>
        <v/>
      </c>
      <c r="E141" s="316" t="str">
        <f>IF(ISTEXT('[3]Sektorski plasman'!F137)=TRUE,'[3]Sektorski plasman'!F137,"")</f>
        <v/>
      </c>
      <c r="F141" s="317" t="str">
        <f>IF(ISNUMBER('[3]Sektorski plasman'!D137)=TRUE,'[3]Sektorski plasman'!D137,"")</f>
        <v/>
      </c>
      <c r="G141" s="318" t="str">
        <f>IF(ISNUMBER('[3]Sektorski plasman'!G137)=TRUE,'[3]Sektorski plasman'!G137,"")</f>
        <v/>
      </c>
      <c r="H141" s="319" t="str">
        <f>IF(ISNUMBER('[3]Sektorski plasman'!H137)=TRUE,'[3]Sektorski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IF(ISTEXT('[3]Sektorski plasman'!B138)=TRUE,'[3]Sektorski plasman'!B138,"")</f>
        <v/>
      </c>
      <c r="C142" s="314" t="str">
        <f>IF(ISTEXT('[3]Sektorski plasman'!C138)=TRUE,'[3]Sektorski plasman'!C138,"")</f>
        <v/>
      </c>
      <c r="D142" s="315" t="str">
        <f>IF(ISNUMBER('[3]Sektorski plasman'!E138)=TRUE,'[3]Sektorski plasman'!E138,"")</f>
        <v/>
      </c>
      <c r="E142" s="316" t="str">
        <f>IF(ISTEXT('[3]Sektorski plasman'!F138)=TRUE,'[3]Sektorski plasman'!F138,"")</f>
        <v/>
      </c>
      <c r="F142" s="317" t="str">
        <f>IF(ISNUMBER('[3]Sektorski plasman'!D138)=TRUE,'[3]Sektorski plasman'!D138,"")</f>
        <v/>
      </c>
      <c r="G142" s="318" t="str">
        <f>IF(ISNUMBER('[3]Sektorski plasman'!G138)=TRUE,'[3]Sektorski plasman'!G138,"")</f>
        <v/>
      </c>
      <c r="H142" s="319" t="str">
        <f>IF(ISNUMBER('[3]Sektorski plasman'!H138)=TRUE,'[3]Sektorski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IF(ISTEXT('[3]Sektorski plasman'!B139)=TRUE,'[3]Sektorski plasman'!B139,"")</f>
        <v/>
      </c>
      <c r="C143" s="314" t="str">
        <f>IF(ISTEXT('[3]Sektorski plasman'!C139)=TRUE,'[3]Sektorski plasman'!C139,"")</f>
        <v/>
      </c>
      <c r="D143" s="315" t="str">
        <f>IF(ISNUMBER('[3]Sektorski plasman'!E139)=TRUE,'[3]Sektorski plasman'!E139,"")</f>
        <v/>
      </c>
      <c r="E143" s="316" t="str">
        <f>IF(ISTEXT('[3]Sektorski plasman'!F139)=TRUE,'[3]Sektorski plasman'!F139,"")</f>
        <v/>
      </c>
      <c r="F143" s="317" t="str">
        <f>IF(ISNUMBER('[3]Sektorski plasman'!D139)=TRUE,'[3]Sektorski plasman'!D139,"")</f>
        <v/>
      </c>
      <c r="G143" s="318" t="str">
        <f>IF(ISNUMBER('[3]Sektorski plasman'!G139)=TRUE,'[3]Sektorski plasman'!G139,"")</f>
        <v/>
      </c>
      <c r="H143" s="319" t="str">
        <f>IF(ISNUMBER('[3]Sektorski plasman'!H139)=TRUE,'[3]Sektorski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IF(ISTEXT('[3]Sektorski plasman'!B140)=TRUE,'[3]Sektorski plasman'!B140,"")</f>
        <v/>
      </c>
      <c r="C144" s="314" t="str">
        <f>IF(ISTEXT('[3]Sektorski plasman'!C140)=TRUE,'[3]Sektorski plasman'!C140,"")</f>
        <v/>
      </c>
      <c r="D144" s="315" t="str">
        <f>IF(ISNUMBER('[3]Sektorski plasman'!E140)=TRUE,'[3]Sektorski plasman'!E140,"")</f>
        <v/>
      </c>
      <c r="E144" s="316" t="str">
        <f>IF(ISTEXT('[3]Sektorski plasman'!F140)=TRUE,'[3]Sektorski plasman'!F140,"")</f>
        <v/>
      </c>
      <c r="F144" s="317" t="str">
        <f>IF(ISNUMBER('[3]Sektorski plasman'!D140)=TRUE,'[3]Sektorski plasman'!D140,"")</f>
        <v/>
      </c>
      <c r="G144" s="318" t="str">
        <f>IF(ISNUMBER('[3]Sektorski plasman'!G140)=TRUE,'[3]Sektorski plasman'!G140,"")</f>
        <v/>
      </c>
      <c r="H144" s="319" t="str">
        <f>IF(ISNUMBER('[3]Sektorski plasman'!H140)=TRUE,'[3]Sektorski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IF(ISTEXT('[3]Sektorski plasman'!B141)=TRUE,'[3]Sektorski plasman'!B141,"")</f>
        <v/>
      </c>
      <c r="C145" s="314" t="str">
        <f>IF(ISTEXT('[3]Sektorski plasman'!C141)=TRUE,'[3]Sektorski plasman'!C141,"")</f>
        <v/>
      </c>
      <c r="D145" s="315" t="str">
        <f>IF(ISNUMBER('[3]Sektorski plasman'!E141)=TRUE,'[3]Sektorski plasman'!E141,"")</f>
        <v/>
      </c>
      <c r="E145" s="316" t="str">
        <f>IF(ISTEXT('[3]Sektorski plasman'!F141)=TRUE,'[3]Sektorski plasman'!F141,"")</f>
        <v/>
      </c>
      <c r="F145" s="317" t="str">
        <f>IF(ISNUMBER('[3]Sektorski plasman'!D141)=TRUE,'[3]Sektorski plasman'!D141,"")</f>
        <v/>
      </c>
      <c r="G145" s="318" t="str">
        <f>IF(ISNUMBER('[3]Sektorski plasman'!G141)=TRUE,'[3]Sektorski plasman'!G141,"")</f>
        <v/>
      </c>
      <c r="H145" s="319" t="str">
        <f>IF(ISNUMBER('[3]Sektorski plasman'!H141)=TRUE,'[3]Sektorski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IF(ISTEXT('[3]Sektorski plasman'!B142)=TRUE,'[3]Sektorski plasman'!B142,"")</f>
        <v/>
      </c>
      <c r="C146" s="314" t="str">
        <f>IF(ISTEXT('[3]Sektorski plasman'!C142)=TRUE,'[3]Sektorski plasman'!C142,"")</f>
        <v/>
      </c>
      <c r="D146" s="315" t="str">
        <f>IF(ISNUMBER('[3]Sektorski plasman'!E142)=TRUE,'[3]Sektorski plasman'!E142,"")</f>
        <v/>
      </c>
      <c r="E146" s="316" t="str">
        <f>IF(ISTEXT('[3]Sektorski plasman'!F142)=TRUE,'[3]Sektorski plasman'!F142,"")</f>
        <v/>
      </c>
      <c r="F146" s="317" t="str">
        <f>IF(ISNUMBER('[3]Sektorski plasman'!D142)=TRUE,'[3]Sektorski plasman'!D142,"")</f>
        <v/>
      </c>
      <c r="G146" s="318" t="str">
        <f>IF(ISNUMBER('[3]Sektorski plasman'!G142)=TRUE,'[3]Sektorski plasman'!G142,"")</f>
        <v/>
      </c>
      <c r="H146" s="319" t="str">
        <f>IF(ISNUMBER('[3]Sektorski plasman'!H142)=TRUE,'[3]Sektorski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IF(ISTEXT('[3]Sektorski plasman'!B143)=TRUE,'[3]Sektorski plasman'!B143,"")</f>
        <v/>
      </c>
      <c r="C147" s="314" t="str">
        <f>IF(ISTEXT('[3]Sektorski plasman'!C143)=TRUE,'[3]Sektorski plasman'!C143,"")</f>
        <v/>
      </c>
      <c r="D147" s="315" t="str">
        <f>IF(ISNUMBER('[3]Sektorski plasman'!E143)=TRUE,'[3]Sektorski plasman'!E143,"")</f>
        <v/>
      </c>
      <c r="E147" s="316" t="str">
        <f>IF(ISTEXT('[3]Sektorski plasman'!F143)=TRUE,'[3]Sektorski plasman'!F143,"")</f>
        <v/>
      </c>
      <c r="F147" s="317" t="str">
        <f>IF(ISNUMBER('[3]Sektorski plasman'!D143)=TRUE,'[3]Sektorski plasman'!D143,"")</f>
        <v/>
      </c>
      <c r="G147" s="318" t="str">
        <f>IF(ISNUMBER('[3]Sektorski plasman'!G143)=TRUE,'[3]Sektorski plasman'!G143,"")</f>
        <v/>
      </c>
      <c r="H147" s="319" t="str">
        <f>IF(ISNUMBER('[3]Sektorski plasman'!H143)=TRUE,'[3]Sektorski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IF(ISTEXT('[3]Sektorski plasman'!B144)=TRUE,'[3]Sektorski plasman'!B144,"")</f>
        <v/>
      </c>
      <c r="C148" s="314" t="str">
        <f>IF(ISTEXT('[3]Sektorski plasman'!C144)=TRUE,'[3]Sektorski plasman'!C144,"")</f>
        <v/>
      </c>
      <c r="D148" s="315" t="str">
        <f>IF(ISNUMBER('[3]Sektorski plasman'!E144)=TRUE,'[3]Sektorski plasman'!E144,"")</f>
        <v/>
      </c>
      <c r="E148" s="316" t="str">
        <f>IF(ISTEXT('[3]Sektorski plasman'!F144)=TRUE,'[3]Sektorski plasman'!F144,"")</f>
        <v/>
      </c>
      <c r="F148" s="317" t="str">
        <f>IF(ISNUMBER('[3]Sektorski plasman'!D144)=TRUE,'[3]Sektorski plasman'!D144,"")</f>
        <v/>
      </c>
      <c r="G148" s="318" t="str">
        <f>IF(ISNUMBER('[3]Sektorski plasman'!G144)=TRUE,'[3]Sektorski plasman'!G144,"")</f>
        <v/>
      </c>
      <c r="H148" s="319" t="str">
        <f>IF(ISNUMBER('[3]Sektorski plasman'!H144)=TRUE,'[3]Sektorski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IF(ISTEXT('[3]Sektorski plasman'!B145)=TRUE,'[3]Sektorski plasman'!B145,"")</f>
        <v/>
      </c>
      <c r="C149" s="314" t="str">
        <f>IF(ISTEXT('[3]Sektorski plasman'!C145)=TRUE,'[3]Sektorski plasman'!C145,"")</f>
        <v/>
      </c>
      <c r="D149" s="315" t="str">
        <f>IF(ISNUMBER('[3]Sektorski plasman'!E145)=TRUE,'[3]Sektorski plasman'!E145,"")</f>
        <v/>
      </c>
      <c r="E149" s="316" t="str">
        <f>IF(ISTEXT('[3]Sektorski plasman'!F145)=TRUE,'[3]Sektorski plasman'!F145,"")</f>
        <v/>
      </c>
      <c r="F149" s="317" t="str">
        <f>IF(ISNUMBER('[3]Sektorski plasman'!D145)=TRUE,'[3]Sektorski plasman'!D145,"")</f>
        <v/>
      </c>
      <c r="G149" s="318" t="str">
        <f>IF(ISNUMBER('[3]Sektorski plasman'!G145)=TRUE,'[3]Sektorski plasman'!G145,"")</f>
        <v/>
      </c>
      <c r="H149" s="319" t="str">
        <f>IF(ISNUMBER('[3]Sektorski plasman'!H145)=TRUE,'[3]Sektorski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IF(ISTEXT('[3]Sektorski plasman'!B146)=TRUE,'[3]Sektorski plasman'!B146,"")</f>
        <v/>
      </c>
      <c r="C150" s="314" t="str">
        <f>IF(ISTEXT('[3]Sektorski plasman'!C146)=TRUE,'[3]Sektorski plasman'!C146,"")</f>
        <v/>
      </c>
      <c r="D150" s="315" t="str">
        <f>IF(ISNUMBER('[3]Sektorski plasman'!E146)=TRUE,'[3]Sektorski plasman'!E146,"")</f>
        <v/>
      </c>
      <c r="E150" s="316" t="str">
        <f>IF(ISTEXT('[3]Sektorski plasman'!F146)=TRUE,'[3]Sektorski plasman'!F146,"")</f>
        <v/>
      </c>
      <c r="F150" s="317" t="str">
        <f>IF(ISNUMBER('[3]Sektorski plasman'!D146)=TRUE,'[3]Sektorski plasman'!D146,"")</f>
        <v/>
      </c>
      <c r="G150" s="318" t="str">
        <f>IF(ISNUMBER('[3]Sektorski plasman'!G146)=TRUE,'[3]Sektorski plasman'!G146,"")</f>
        <v/>
      </c>
      <c r="H150" s="319" t="str">
        <f>IF(ISNUMBER('[3]Sektorski plasman'!H146)=TRUE,'[3]Sektorski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IF(ISTEXT('[3]Sektorski plasman'!B147)=TRUE,'[3]Sektorski plasman'!B147,"")</f>
        <v/>
      </c>
      <c r="C151" s="314" t="str">
        <f>IF(ISTEXT('[3]Sektorski plasman'!C147)=TRUE,'[3]Sektorski plasman'!C147,"")</f>
        <v/>
      </c>
      <c r="D151" s="315" t="str">
        <f>IF(ISNUMBER('[3]Sektorski plasman'!E147)=TRUE,'[3]Sektorski plasman'!E147,"")</f>
        <v/>
      </c>
      <c r="E151" s="316" t="str">
        <f>IF(ISTEXT('[3]Sektorski plasman'!F147)=TRUE,'[3]Sektorski plasman'!F147,"")</f>
        <v/>
      </c>
      <c r="F151" s="317" t="str">
        <f>IF(ISNUMBER('[3]Sektorski plasman'!D147)=TRUE,'[3]Sektorski plasman'!D147,"")</f>
        <v/>
      </c>
      <c r="G151" s="318" t="str">
        <f>IF(ISNUMBER('[3]Sektorski plasman'!G147)=TRUE,'[3]Sektorski plasman'!G147,"")</f>
        <v/>
      </c>
      <c r="H151" s="319" t="str">
        <f>IF(ISNUMBER('[3]Sektorski plasman'!H147)=TRUE,'[3]Sektorski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IF(ISTEXT('[3]Sektorski plasman'!B148)=TRUE,'[3]Sektorski plasman'!B148,"")</f>
        <v/>
      </c>
      <c r="C152" s="314" t="str">
        <f>IF(ISTEXT('[3]Sektorski plasman'!C148)=TRUE,'[3]Sektorski plasman'!C148,"")</f>
        <v/>
      </c>
      <c r="D152" s="315" t="str">
        <f>IF(ISNUMBER('[3]Sektorski plasman'!E148)=TRUE,'[3]Sektorski plasman'!E148,"")</f>
        <v/>
      </c>
      <c r="E152" s="316" t="str">
        <f>IF(ISTEXT('[3]Sektorski plasman'!F148)=TRUE,'[3]Sektorski plasman'!F148,"")</f>
        <v/>
      </c>
      <c r="F152" s="317" t="str">
        <f>IF(ISNUMBER('[3]Sektorski plasman'!D148)=TRUE,'[3]Sektorski plasman'!D148,"")</f>
        <v/>
      </c>
      <c r="G152" s="318" t="str">
        <f>IF(ISNUMBER('[3]Sektorski plasman'!G148)=TRUE,'[3]Sektorski plasman'!G148,"")</f>
        <v/>
      </c>
      <c r="H152" s="319" t="str">
        <f>IF(ISNUMBER('[3]Sektorski plasman'!H148)=TRUE,'[3]Sektorski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IF(ISTEXT('[3]Sektorski plasman'!B149)=TRUE,'[3]Sektorski plasman'!B149,"")</f>
        <v/>
      </c>
      <c r="C153" s="314" t="str">
        <f>IF(ISTEXT('[3]Sektorski plasman'!C149)=TRUE,'[3]Sektorski plasman'!C149,"")</f>
        <v/>
      </c>
      <c r="D153" s="315" t="str">
        <f>IF(ISNUMBER('[3]Sektorski plasman'!E149)=TRUE,'[3]Sektorski plasman'!E149,"")</f>
        <v/>
      </c>
      <c r="E153" s="316" t="str">
        <f>IF(ISTEXT('[3]Sektorski plasman'!F149)=TRUE,'[3]Sektorski plasman'!F149,"")</f>
        <v/>
      </c>
      <c r="F153" s="317" t="str">
        <f>IF(ISNUMBER('[3]Sektorski plasman'!D149)=TRUE,'[3]Sektorski plasman'!D149,"")</f>
        <v/>
      </c>
      <c r="G153" s="318" t="str">
        <f>IF(ISNUMBER('[3]Sektorski plasman'!G149)=TRUE,'[3]Sektorski plasman'!G149,"")</f>
        <v/>
      </c>
      <c r="H153" s="319" t="str">
        <f>IF(ISNUMBER('[3]Sektorski plasman'!H149)=TRUE,'[3]Sektorski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IF(ISTEXT('[3]Sektorski plasman'!B150)=TRUE,'[3]Sektorski plasman'!B150,"")</f>
        <v/>
      </c>
      <c r="C154" s="314" t="str">
        <f>IF(ISTEXT('[3]Sektorski plasman'!C150)=TRUE,'[3]Sektorski plasman'!C150,"")</f>
        <v/>
      </c>
      <c r="D154" s="315" t="str">
        <f>IF(ISNUMBER('[3]Sektorski plasman'!E150)=TRUE,'[3]Sektorski plasman'!E150,"")</f>
        <v/>
      </c>
      <c r="E154" s="316" t="str">
        <f>IF(ISTEXT('[3]Sektorski plasman'!F150)=TRUE,'[3]Sektorski plasman'!F150,"")</f>
        <v/>
      </c>
      <c r="F154" s="317" t="str">
        <f>IF(ISNUMBER('[3]Sektorski plasman'!D150)=TRUE,'[3]Sektorski plasman'!D150,"")</f>
        <v/>
      </c>
      <c r="G154" s="318" t="str">
        <f>IF(ISNUMBER('[3]Sektorski plasman'!G150)=TRUE,'[3]Sektorski plasman'!G150,"")</f>
        <v/>
      </c>
      <c r="H154" s="319" t="str">
        <f>IF(ISNUMBER('[3]Sektorski plasman'!H150)=TRUE,'[3]Sektorski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IF(ISTEXT('[3]Sektorski plasman'!B151)=TRUE,'[3]Sektorski plasman'!B151,"")</f>
        <v/>
      </c>
      <c r="C155" s="314" t="str">
        <f>IF(ISTEXT('[3]Sektorski plasman'!C151)=TRUE,'[3]Sektorski plasman'!C151,"")</f>
        <v/>
      </c>
      <c r="D155" s="315" t="str">
        <f>IF(ISNUMBER('[3]Sektorski plasman'!E151)=TRUE,'[3]Sektorski plasman'!E151,"")</f>
        <v/>
      </c>
      <c r="E155" s="316" t="str">
        <f>IF(ISTEXT('[3]Sektorski plasman'!F151)=TRUE,'[3]Sektorski plasman'!F151,"")</f>
        <v/>
      </c>
      <c r="F155" s="317" t="str">
        <f>IF(ISNUMBER('[3]Sektorski plasman'!D151)=TRUE,'[3]Sektorski plasman'!D151,"")</f>
        <v/>
      </c>
      <c r="G155" s="318" t="str">
        <f>IF(ISNUMBER('[3]Sektorski plasman'!G151)=TRUE,'[3]Sektorski plasman'!G151,"")</f>
        <v/>
      </c>
      <c r="H155" s="319" t="str">
        <f>IF(ISNUMBER('[3]Sektorski plasman'!H151)=TRUE,'[3]Sektorski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IF(ISTEXT('[3]Sektorski plasman'!B152)=TRUE,'[3]Sektorski plasman'!B152,"")</f>
        <v/>
      </c>
      <c r="C156" s="314" t="str">
        <f>IF(ISTEXT('[3]Sektorski plasman'!C152)=TRUE,'[3]Sektorski plasman'!C152,"")</f>
        <v/>
      </c>
      <c r="D156" s="315" t="str">
        <f>IF(ISNUMBER('[3]Sektorski plasman'!E152)=TRUE,'[3]Sektorski plasman'!E152,"")</f>
        <v/>
      </c>
      <c r="E156" s="316" t="str">
        <f>IF(ISTEXT('[3]Sektorski plasman'!F152)=TRUE,'[3]Sektorski plasman'!F152,"")</f>
        <v/>
      </c>
      <c r="F156" s="317" t="str">
        <f>IF(ISNUMBER('[3]Sektorski plasman'!D152)=TRUE,'[3]Sektorski plasman'!D152,"")</f>
        <v/>
      </c>
      <c r="G156" s="318" t="str">
        <f>IF(ISNUMBER('[3]Sektorski plasman'!G152)=TRUE,'[3]Sektorski plasman'!G152,"")</f>
        <v/>
      </c>
      <c r="H156" s="319" t="str">
        <f>IF(ISNUMBER('[3]Sektorski plasman'!H152)=TRUE,'[3]Sektorski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IF(ISTEXT('[3]Sektorski plasman'!B153)=TRUE,'[3]Sektorski plasman'!B153,"")</f>
        <v/>
      </c>
      <c r="C157" s="314" t="str">
        <f>IF(ISTEXT('[3]Sektorski plasman'!C153)=TRUE,'[3]Sektorski plasman'!C153,"")</f>
        <v/>
      </c>
      <c r="D157" s="315" t="str">
        <f>IF(ISNUMBER('[3]Sektorski plasman'!E153)=TRUE,'[3]Sektorski plasman'!E153,"")</f>
        <v/>
      </c>
      <c r="E157" s="316" t="str">
        <f>IF(ISTEXT('[3]Sektorski plasman'!F153)=TRUE,'[3]Sektorski plasman'!F153,"")</f>
        <v/>
      </c>
      <c r="F157" s="317" t="str">
        <f>IF(ISNUMBER('[3]Sektorski plasman'!D153)=TRUE,'[3]Sektorski plasman'!D153,"")</f>
        <v/>
      </c>
      <c r="G157" s="318" t="str">
        <f>IF(ISNUMBER('[3]Sektorski plasman'!G153)=TRUE,'[3]Sektorski plasman'!G153,"")</f>
        <v/>
      </c>
      <c r="H157" s="319" t="str">
        <f>IF(ISNUMBER('[3]Sektorski plasman'!H153)=TRUE,'[3]Sektorski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IF(ISTEXT('[3]Sektorski plasman'!B154)=TRUE,'[3]Sektorski plasman'!B154,"")</f>
        <v/>
      </c>
      <c r="C158" s="314" t="str">
        <f>IF(ISTEXT('[3]Sektorski plasman'!C154)=TRUE,'[3]Sektorski plasman'!C154,"")</f>
        <v/>
      </c>
      <c r="D158" s="315" t="str">
        <f>IF(ISNUMBER('[3]Sektorski plasman'!E154)=TRUE,'[3]Sektorski plasman'!E154,"")</f>
        <v/>
      </c>
      <c r="E158" s="316" t="str">
        <f>IF(ISTEXT('[3]Sektorski plasman'!F154)=TRUE,'[3]Sektorski plasman'!F154,"")</f>
        <v/>
      </c>
      <c r="F158" s="317" t="str">
        <f>IF(ISNUMBER('[3]Sektorski plasman'!D154)=TRUE,'[3]Sektorski plasman'!D154,"")</f>
        <v/>
      </c>
      <c r="G158" s="318" t="str">
        <f>IF(ISNUMBER('[3]Sektorski plasman'!G154)=TRUE,'[3]Sektorski plasman'!G154,"")</f>
        <v/>
      </c>
      <c r="H158" s="319" t="str">
        <f>IF(ISNUMBER('[3]Sektorski plasman'!H154)=TRUE,'[3]Sektorski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IF(ISTEXT('[3]Sektorski plasman'!B155)=TRUE,'[3]Sektorski plasman'!B155,"")</f>
        <v/>
      </c>
      <c r="C159" s="322" t="str">
        <f>IF(ISTEXT('[3]Sektorski plasman'!C155)=TRUE,'[3]Sektorski plasman'!C155,"")</f>
        <v/>
      </c>
      <c r="D159" s="323" t="str">
        <f>IF(ISNUMBER('[3]Sektorski plasman'!E155)=TRUE,'[3]Sektorski plasman'!E155,"")</f>
        <v/>
      </c>
      <c r="E159" s="324" t="str">
        <f>IF(ISTEXT('[3]Sektorski plasman'!F155)=TRUE,'[3]Sektorski plasman'!F155,"")</f>
        <v/>
      </c>
      <c r="F159" s="325" t="str">
        <f>IF(ISNUMBER('[3]Sektorski plasman'!D155)=TRUE,'[3]Sektorski plasman'!D155,"")</f>
        <v/>
      </c>
      <c r="G159" s="326" t="str">
        <f>IF(ISNUMBER('[3]Sektorski plasman'!G155)=TRUE,'[3]Sektorski plasman'!G155,"")</f>
        <v/>
      </c>
      <c r="H159" s="319" t="str">
        <f>IF(ISNUMBER('[3]Sektorski plasman'!H155)=TRUE,'[3]Sektorski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topLeftCell="A4" zoomScaleNormal="100" workbookViewId="0">
      <selection activeCell="L25" sqref="L25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16" t="s">
        <v>14</v>
      </c>
      <c r="C1" s="416"/>
      <c r="K1" s="71" t="s">
        <v>15</v>
      </c>
      <c r="Q1" s="69"/>
    </row>
    <row r="2" spans="1:31" ht="23.25" x14ac:dyDescent="0.35">
      <c r="B2" s="417"/>
      <c r="C2" s="417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18" t="s">
        <v>18</v>
      </c>
      <c r="B5" s="420" t="s">
        <v>19</v>
      </c>
      <c r="C5" s="422" t="s">
        <v>20</v>
      </c>
      <c r="D5" s="414" t="s">
        <v>21</v>
      </c>
      <c r="E5" s="415"/>
      <c r="F5" s="401" t="s">
        <v>22</v>
      </c>
      <c r="G5" s="402"/>
      <c r="H5" s="414" t="s">
        <v>23</v>
      </c>
      <c r="I5" s="415"/>
      <c r="J5" s="401" t="s">
        <v>24</v>
      </c>
      <c r="K5" s="402"/>
      <c r="L5" s="414" t="s">
        <v>25</v>
      </c>
      <c r="M5" s="415"/>
      <c r="N5" s="401" t="s">
        <v>26</v>
      </c>
      <c r="O5" s="402"/>
      <c r="P5" s="414" t="s">
        <v>27</v>
      </c>
      <c r="Q5" s="415"/>
      <c r="R5" s="401" t="s">
        <v>28</v>
      </c>
      <c r="S5" s="402"/>
      <c r="T5" s="76" t="s">
        <v>29</v>
      </c>
      <c r="U5" s="403" t="s">
        <v>30</v>
      </c>
      <c r="V5" s="404"/>
      <c r="W5" s="405"/>
    </row>
    <row r="6" spans="1:31" ht="39.950000000000003" customHeight="1" x14ac:dyDescent="0.2">
      <c r="A6" s="419"/>
      <c r="B6" s="421"/>
      <c r="C6" s="423"/>
      <c r="D6" s="409" t="s">
        <v>31</v>
      </c>
      <c r="E6" s="410"/>
      <c r="F6" s="409" t="s">
        <v>32</v>
      </c>
      <c r="G6" s="410"/>
      <c r="H6" s="411" t="s">
        <v>33</v>
      </c>
      <c r="I6" s="412"/>
      <c r="J6" s="411" t="s">
        <v>34</v>
      </c>
      <c r="K6" s="412"/>
      <c r="L6" s="411" t="s">
        <v>35</v>
      </c>
      <c r="M6" s="412"/>
      <c r="N6" s="411" t="s">
        <v>36</v>
      </c>
      <c r="O6" s="412"/>
      <c r="P6" s="413"/>
      <c r="Q6" s="412"/>
      <c r="R6" s="413"/>
      <c r="S6" s="412"/>
      <c r="T6" s="77">
        <v>-0.5</v>
      </c>
      <c r="U6" s="406"/>
      <c r="V6" s="407"/>
      <c r="W6" s="408"/>
    </row>
    <row r="7" spans="1:31" ht="12.75" customHeight="1" x14ac:dyDescent="0.2">
      <c r="A7" s="419"/>
      <c r="B7" s="421"/>
      <c r="C7" s="423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44</v>
      </c>
      <c r="C10" s="393" t="s">
        <v>45</v>
      </c>
      <c r="D10" s="363">
        <v>1</v>
      </c>
      <c r="E10" s="364">
        <v>2901</v>
      </c>
      <c r="F10" s="365">
        <v>1</v>
      </c>
      <c r="G10" s="366">
        <v>1567</v>
      </c>
      <c r="H10" s="363">
        <v>1</v>
      </c>
      <c r="I10" s="364">
        <v>2825</v>
      </c>
      <c r="J10" s="113"/>
      <c r="K10" s="114"/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0.5</v>
      </c>
      <c r="U10" s="116">
        <f t="shared" ref="U10:U49" si="1">IF(ISNUMBER(D10)=TRUE,SUM(D10,F10,H10,J10,L10,N10,P10,R10)-T10,"")</f>
        <v>2.5</v>
      </c>
      <c r="V10" s="117">
        <f t="shared" ref="V10:V49" si="2">IF(ISNUMBER(E10)=TRUE,SUM(E10,G10,I10,K10,M10,O10,Q10,S10),"")</f>
        <v>7293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2.5</v>
      </c>
      <c r="Z10" s="119">
        <f>IF(ISNUMBER(V10)=TRUE,V10,"")</f>
        <v>7293</v>
      </c>
      <c r="AA10" s="120">
        <f>MAX(E10,G10,I10,K10,M10,O10,Q10,S10)</f>
        <v>2901</v>
      </c>
      <c r="AB10" s="119">
        <f>IF(ISNUMBER(Y10)=TRUE,Y10-Z10/100000-AA10/1000000000,"")</f>
        <v>2.4270670989999998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1</v>
      </c>
      <c r="AE10" s="119">
        <f>IF(ISNUMBER(AD10),AD10*50%,"")</f>
        <v>0.5</v>
      </c>
    </row>
    <row r="11" spans="1:31" s="119" customFormat="1" ht="15" customHeight="1" x14ac:dyDescent="0.2">
      <c r="A11" s="394">
        <v>2</v>
      </c>
      <c r="B11" s="367" t="s">
        <v>46</v>
      </c>
      <c r="C11" s="395" t="s">
        <v>47</v>
      </c>
      <c r="D11" s="369">
        <v>2</v>
      </c>
      <c r="E11" s="370">
        <v>2835</v>
      </c>
      <c r="F11" s="371">
        <v>2</v>
      </c>
      <c r="G11" s="372">
        <v>1594</v>
      </c>
      <c r="H11" s="369">
        <v>3</v>
      </c>
      <c r="I11" s="370">
        <v>2709</v>
      </c>
      <c r="J11" s="124"/>
      <c r="K11" s="125"/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1.5</v>
      </c>
      <c r="U11" s="116">
        <f t="shared" si="1"/>
        <v>5.5</v>
      </c>
      <c r="V11" s="117">
        <f t="shared" si="2"/>
        <v>7138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5.5</v>
      </c>
      <c r="Z11" s="119">
        <f t="shared" si="6"/>
        <v>7138</v>
      </c>
      <c r="AA11" s="120">
        <f t="shared" ref="AA11:AA49" si="7">MAX(E11,G11,I11,K11,M11,O11,Q11,S11)</f>
        <v>2835</v>
      </c>
      <c r="AB11" s="119">
        <f t="shared" ref="AB11:AB49" si="8">IF(ISNUMBER(Y11)=TRUE,Y11-Z11/100000-AA11/1000000000,"")</f>
        <v>5.4286171650000004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119">
        <f t="shared" ref="AE11:AE49" si="10">IF(ISNUMBER(AD11),AD11*50%,"")</f>
        <v>1.5</v>
      </c>
    </row>
    <row r="12" spans="1:31" s="119" customFormat="1" ht="15" customHeight="1" x14ac:dyDescent="0.2">
      <c r="A12" s="394">
        <v>3</v>
      </c>
      <c r="B12" s="367" t="s">
        <v>42</v>
      </c>
      <c r="C12" s="395" t="s">
        <v>43</v>
      </c>
      <c r="D12" s="369">
        <v>1</v>
      </c>
      <c r="E12" s="370">
        <v>5685</v>
      </c>
      <c r="F12" s="371">
        <v>4</v>
      </c>
      <c r="G12" s="372">
        <v>1293</v>
      </c>
      <c r="H12" s="369">
        <v>7</v>
      </c>
      <c r="I12" s="370">
        <v>1653</v>
      </c>
      <c r="J12" s="124"/>
      <c r="K12" s="125"/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8.5</v>
      </c>
      <c r="V12" s="117">
        <f t="shared" si="2"/>
        <v>8631</v>
      </c>
      <c r="W12" s="118">
        <f t="shared" si="3"/>
        <v>3</v>
      </c>
      <c r="X12" s="119">
        <f t="shared" si="4"/>
        <v>1</v>
      </c>
      <c r="Y12" s="119">
        <f t="shared" si="6"/>
        <v>8.5</v>
      </c>
      <c r="Z12" s="119">
        <f t="shared" si="6"/>
        <v>8631</v>
      </c>
      <c r="AA12" s="120">
        <f t="shared" si="7"/>
        <v>5685</v>
      </c>
      <c r="AB12" s="119">
        <f t="shared" si="8"/>
        <v>8.4136843150000011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392">
        <v>4</v>
      </c>
      <c r="B13" s="367" t="s">
        <v>53</v>
      </c>
      <c r="C13" s="395" t="s">
        <v>54</v>
      </c>
      <c r="D13" s="369">
        <v>4</v>
      </c>
      <c r="E13" s="370">
        <v>1538</v>
      </c>
      <c r="F13" s="371">
        <v>2</v>
      </c>
      <c r="G13" s="372">
        <v>1444</v>
      </c>
      <c r="H13" s="369">
        <v>5</v>
      </c>
      <c r="I13" s="370">
        <v>1840</v>
      </c>
      <c r="J13" s="124"/>
      <c r="K13" s="125"/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2.5</v>
      </c>
      <c r="U13" s="116">
        <f t="shared" si="1"/>
        <v>8.5</v>
      </c>
      <c r="V13" s="117">
        <f t="shared" si="2"/>
        <v>4822</v>
      </c>
      <c r="W13" s="118">
        <f t="shared" si="3"/>
        <v>4</v>
      </c>
      <c r="X13" s="119">
        <f t="shared" si="4"/>
        <v>1</v>
      </c>
      <c r="Y13" s="119">
        <f t="shared" si="6"/>
        <v>8.5</v>
      </c>
      <c r="Z13" s="119">
        <f t="shared" si="6"/>
        <v>4822</v>
      </c>
      <c r="AA13" s="120">
        <f t="shared" si="7"/>
        <v>1840</v>
      </c>
      <c r="AB13" s="119">
        <f t="shared" si="8"/>
        <v>8.4517781599999999</v>
      </c>
      <c r="AC13" s="119">
        <f t="shared" si="5"/>
        <v>4</v>
      </c>
      <c r="AD13" s="119">
        <f t="shared" si="9"/>
        <v>5</v>
      </c>
      <c r="AE13" s="119">
        <f t="shared" si="10"/>
        <v>2.5</v>
      </c>
    </row>
    <row r="14" spans="1:31" s="119" customFormat="1" ht="15" customHeight="1" x14ac:dyDescent="0.2">
      <c r="A14" s="394">
        <v>5</v>
      </c>
      <c r="B14" s="367" t="s">
        <v>49</v>
      </c>
      <c r="C14" s="395" t="s">
        <v>50</v>
      </c>
      <c r="D14" s="369">
        <v>3</v>
      </c>
      <c r="E14" s="370">
        <v>1897</v>
      </c>
      <c r="F14" s="371">
        <v>10</v>
      </c>
      <c r="G14" s="372">
        <v>103</v>
      </c>
      <c r="H14" s="369">
        <v>1</v>
      </c>
      <c r="I14" s="370">
        <v>3854</v>
      </c>
      <c r="J14" s="124"/>
      <c r="K14" s="125"/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5</v>
      </c>
      <c r="U14" s="116">
        <f t="shared" si="1"/>
        <v>9</v>
      </c>
      <c r="V14" s="117">
        <f t="shared" si="2"/>
        <v>5854</v>
      </c>
      <c r="W14" s="118">
        <f t="shared" si="3"/>
        <v>5</v>
      </c>
      <c r="X14" s="119">
        <f t="shared" si="4"/>
        <v>1</v>
      </c>
      <c r="Y14" s="119">
        <f t="shared" si="6"/>
        <v>9</v>
      </c>
      <c r="Z14" s="119">
        <f t="shared" si="6"/>
        <v>5854</v>
      </c>
      <c r="AA14" s="120">
        <f t="shared" si="7"/>
        <v>3854</v>
      </c>
      <c r="AB14" s="119">
        <f t="shared" si="8"/>
        <v>8.9414561460000002</v>
      </c>
      <c r="AC14" s="119">
        <f t="shared" si="5"/>
        <v>5</v>
      </c>
      <c r="AD14" s="119">
        <f t="shared" si="9"/>
        <v>10</v>
      </c>
      <c r="AE14" s="119">
        <f t="shared" si="10"/>
        <v>5</v>
      </c>
    </row>
    <row r="15" spans="1:31" s="119" customFormat="1" ht="15" customHeight="1" x14ac:dyDescent="0.2">
      <c r="A15" s="394">
        <v>6</v>
      </c>
      <c r="B15" s="367" t="s">
        <v>62</v>
      </c>
      <c r="C15" s="395" t="s">
        <v>43</v>
      </c>
      <c r="D15" s="369">
        <v>8</v>
      </c>
      <c r="E15" s="370">
        <v>807</v>
      </c>
      <c r="F15" s="371">
        <v>3</v>
      </c>
      <c r="G15" s="372">
        <v>1309</v>
      </c>
      <c r="H15" s="369">
        <v>2</v>
      </c>
      <c r="I15" s="370">
        <v>2725</v>
      </c>
      <c r="J15" s="124"/>
      <c r="K15" s="125"/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9</v>
      </c>
      <c r="V15" s="117">
        <f t="shared" si="2"/>
        <v>4841</v>
      </c>
      <c r="W15" s="118">
        <f t="shared" si="3"/>
        <v>6</v>
      </c>
      <c r="X15" s="119">
        <f t="shared" si="4"/>
        <v>1</v>
      </c>
      <c r="Y15" s="119">
        <f t="shared" si="6"/>
        <v>9</v>
      </c>
      <c r="Z15" s="119">
        <f t="shared" si="6"/>
        <v>4841</v>
      </c>
      <c r="AA15" s="120">
        <f t="shared" si="7"/>
        <v>2725</v>
      </c>
      <c r="AB15" s="119">
        <f t="shared" si="8"/>
        <v>8.9515872749999996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392">
        <v>7</v>
      </c>
      <c r="B16" s="367" t="s">
        <v>48</v>
      </c>
      <c r="C16" s="395" t="s">
        <v>43</v>
      </c>
      <c r="D16" s="369">
        <v>2</v>
      </c>
      <c r="E16" s="370">
        <v>1602</v>
      </c>
      <c r="F16" s="371">
        <v>7</v>
      </c>
      <c r="G16" s="372">
        <v>829</v>
      </c>
      <c r="H16" s="369">
        <v>4</v>
      </c>
      <c r="I16" s="370">
        <v>2059</v>
      </c>
      <c r="J16" s="124"/>
      <c r="K16" s="125"/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3.5</v>
      </c>
      <c r="U16" s="116">
        <f t="shared" si="1"/>
        <v>9.5</v>
      </c>
      <c r="V16" s="117">
        <f t="shared" si="2"/>
        <v>4490</v>
      </c>
      <c r="W16" s="118">
        <f t="shared" si="3"/>
        <v>7</v>
      </c>
      <c r="X16" s="119">
        <f t="shared" si="4"/>
        <v>1</v>
      </c>
      <c r="Y16" s="119">
        <f t="shared" si="6"/>
        <v>9.5</v>
      </c>
      <c r="Z16" s="119">
        <f t="shared" si="6"/>
        <v>4490</v>
      </c>
      <c r="AA16" s="120">
        <f t="shared" si="7"/>
        <v>2059</v>
      </c>
      <c r="AB16" s="119">
        <f t="shared" si="8"/>
        <v>9.455097941</v>
      </c>
      <c r="AC16" s="119">
        <f t="shared" si="5"/>
        <v>7</v>
      </c>
      <c r="AD16" s="119">
        <f t="shared" si="9"/>
        <v>7</v>
      </c>
      <c r="AE16" s="119">
        <f t="shared" si="10"/>
        <v>3.5</v>
      </c>
    </row>
    <row r="17" spans="1:31" s="119" customFormat="1" ht="15" customHeight="1" x14ac:dyDescent="0.2">
      <c r="A17" s="394">
        <v>8</v>
      </c>
      <c r="B17" s="367" t="s">
        <v>58</v>
      </c>
      <c r="C17" s="395" t="s">
        <v>45</v>
      </c>
      <c r="D17" s="369">
        <v>6</v>
      </c>
      <c r="E17" s="370">
        <v>1288</v>
      </c>
      <c r="F17" s="371">
        <v>4</v>
      </c>
      <c r="G17" s="372">
        <v>1074</v>
      </c>
      <c r="H17" s="369">
        <v>3</v>
      </c>
      <c r="I17" s="370">
        <v>1860</v>
      </c>
      <c r="J17" s="124"/>
      <c r="K17" s="125"/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3</v>
      </c>
      <c r="U17" s="116">
        <f t="shared" si="1"/>
        <v>10</v>
      </c>
      <c r="V17" s="117">
        <f t="shared" si="2"/>
        <v>4222</v>
      </c>
      <c r="W17" s="118">
        <f t="shared" si="3"/>
        <v>8</v>
      </c>
      <c r="X17" s="119">
        <f t="shared" si="4"/>
        <v>1</v>
      </c>
      <c r="Y17" s="119">
        <f t="shared" si="6"/>
        <v>10</v>
      </c>
      <c r="Z17" s="119">
        <f t="shared" si="6"/>
        <v>4222</v>
      </c>
      <c r="AA17" s="120">
        <f t="shared" si="7"/>
        <v>1860</v>
      </c>
      <c r="AB17" s="119">
        <f t="shared" si="8"/>
        <v>9.9577781400000003</v>
      </c>
      <c r="AC17" s="119">
        <f t="shared" si="5"/>
        <v>8</v>
      </c>
      <c r="AD17" s="119">
        <f t="shared" si="9"/>
        <v>6</v>
      </c>
      <c r="AE17" s="119">
        <f t="shared" si="10"/>
        <v>3</v>
      </c>
    </row>
    <row r="18" spans="1:31" s="119" customFormat="1" ht="15" customHeight="1" x14ac:dyDescent="0.2">
      <c r="A18" s="394">
        <v>9</v>
      </c>
      <c r="B18" s="367" t="s">
        <v>51</v>
      </c>
      <c r="C18" s="395" t="s">
        <v>45</v>
      </c>
      <c r="D18" s="369">
        <v>3</v>
      </c>
      <c r="E18" s="370">
        <v>1597</v>
      </c>
      <c r="F18" s="371">
        <v>12</v>
      </c>
      <c r="G18" s="372">
        <v>0</v>
      </c>
      <c r="H18" s="369">
        <v>2</v>
      </c>
      <c r="I18" s="370">
        <v>1945</v>
      </c>
      <c r="J18" s="124"/>
      <c r="K18" s="125"/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6</v>
      </c>
      <c r="U18" s="116">
        <f t="shared" si="1"/>
        <v>11</v>
      </c>
      <c r="V18" s="117">
        <f t="shared" si="2"/>
        <v>3542</v>
      </c>
      <c r="W18" s="118">
        <f t="shared" si="3"/>
        <v>9</v>
      </c>
      <c r="X18" s="119">
        <f t="shared" si="4"/>
        <v>1</v>
      </c>
      <c r="Y18" s="119">
        <f t="shared" si="6"/>
        <v>11</v>
      </c>
      <c r="Z18" s="119">
        <f t="shared" si="6"/>
        <v>3542</v>
      </c>
      <c r="AA18" s="120">
        <f t="shared" si="7"/>
        <v>1945</v>
      </c>
      <c r="AB18" s="119">
        <f t="shared" si="8"/>
        <v>10.964578055</v>
      </c>
      <c r="AC18" s="119">
        <f t="shared" si="5"/>
        <v>9</v>
      </c>
      <c r="AD18" s="119">
        <f t="shared" si="9"/>
        <v>12</v>
      </c>
      <c r="AE18" s="119">
        <f t="shared" si="10"/>
        <v>6</v>
      </c>
    </row>
    <row r="19" spans="1:31" s="119" customFormat="1" ht="15" customHeight="1" x14ac:dyDescent="0.2">
      <c r="A19" s="392">
        <v>10</v>
      </c>
      <c r="B19" s="367" t="s">
        <v>56</v>
      </c>
      <c r="C19" s="395" t="s">
        <v>54</v>
      </c>
      <c r="D19" s="369">
        <v>5</v>
      </c>
      <c r="E19" s="370">
        <v>1305</v>
      </c>
      <c r="F19" s="371">
        <v>6</v>
      </c>
      <c r="G19" s="372">
        <v>907</v>
      </c>
      <c r="H19" s="369">
        <v>4</v>
      </c>
      <c r="I19" s="370">
        <v>1736</v>
      </c>
      <c r="J19" s="124"/>
      <c r="K19" s="125"/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3</v>
      </c>
      <c r="U19" s="116">
        <f t="shared" si="1"/>
        <v>12</v>
      </c>
      <c r="V19" s="117">
        <f t="shared" si="2"/>
        <v>3948</v>
      </c>
      <c r="W19" s="118">
        <f t="shared" si="3"/>
        <v>10</v>
      </c>
      <c r="X19" s="119">
        <f t="shared" si="4"/>
        <v>1</v>
      </c>
      <c r="Y19" s="119">
        <f t="shared" si="6"/>
        <v>12</v>
      </c>
      <c r="Z19" s="119">
        <f t="shared" si="6"/>
        <v>3948</v>
      </c>
      <c r="AA19" s="120">
        <f t="shared" si="7"/>
        <v>1736</v>
      </c>
      <c r="AB19" s="119">
        <f t="shared" si="8"/>
        <v>11.960518264000001</v>
      </c>
      <c r="AC19" s="119">
        <f t="shared" si="5"/>
        <v>10</v>
      </c>
      <c r="AD19" s="119">
        <f t="shared" si="9"/>
        <v>6</v>
      </c>
      <c r="AE19" s="119">
        <f t="shared" si="10"/>
        <v>3</v>
      </c>
    </row>
    <row r="20" spans="1:31" s="119" customFormat="1" ht="15" customHeight="1" x14ac:dyDescent="0.2">
      <c r="A20" s="394">
        <v>11</v>
      </c>
      <c r="B20" s="367" t="s">
        <v>61</v>
      </c>
      <c r="C20" s="395" t="s">
        <v>54</v>
      </c>
      <c r="D20" s="369">
        <v>8</v>
      </c>
      <c r="E20" s="370">
        <v>1232</v>
      </c>
      <c r="F20" s="371">
        <v>3</v>
      </c>
      <c r="G20" s="372">
        <v>1210</v>
      </c>
      <c r="H20" s="369">
        <v>6</v>
      </c>
      <c r="I20" s="370">
        <v>782</v>
      </c>
      <c r="J20" s="124"/>
      <c r="K20" s="125"/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4</v>
      </c>
      <c r="U20" s="116">
        <f t="shared" si="1"/>
        <v>13</v>
      </c>
      <c r="V20" s="117">
        <f t="shared" si="2"/>
        <v>3224</v>
      </c>
      <c r="W20" s="118">
        <f t="shared" si="3"/>
        <v>11</v>
      </c>
      <c r="X20" s="119">
        <f t="shared" si="4"/>
        <v>1</v>
      </c>
      <c r="Y20" s="119">
        <f t="shared" si="6"/>
        <v>13</v>
      </c>
      <c r="Z20" s="119">
        <f t="shared" si="6"/>
        <v>3224</v>
      </c>
      <c r="AA20" s="120">
        <f t="shared" si="7"/>
        <v>1232</v>
      </c>
      <c r="AB20" s="119">
        <f t="shared" si="8"/>
        <v>12.967758767999999</v>
      </c>
      <c r="AC20" s="119">
        <f t="shared" si="5"/>
        <v>11</v>
      </c>
      <c r="AD20" s="119">
        <f t="shared" si="9"/>
        <v>8</v>
      </c>
      <c r="AE20" s="119">
        <f t="shared" si="10"/>
        <v>4</v>
      </c>
    </row>
    <row r="21" spans="1:31" s="119" customFormat="1" ht="15" customHeight="1" x14ac:dyDescent="0.2">
      <c r="A21" s="394">
        <v>12</v>
      </c>
      <c r="B21" s="367" t="s">
        <v>63</v>
      </c>
      <c r="C21" s="395" t="s">
        <v>54</v>
      </c>
      <c r="D21" s="369">
        <v>9</v>
      </c>
      <c r="E21" s="370">
        <v>1177</v>
      </c>
      <c r="F21" s="371">
        <v>1</v>
      </c>
      <c r="G21" s="372">
        <v>1639</v>
      </c>
      <c r="H21" s="369">
        <v>12</v>
      </c>
      <c r="I21" s="370">
        <v>0</v>
      </c>
      <c r="J21" s="124"/>
      <c r="K21" s="125"/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6</v>
      </c>
      <c r="U21" s="116">
        <f t="shared" si="1"/>
        <v>16</v>
      </c>
      <c r="V21" s="117">
        <f t="shared" si="2"/>
        <v>2816</v>
      </c>
      <c r="W21" s="118">
        <f t="shared" si="3"/>
        <v>12</v>
      </c>
      <c r="X21" s="119">
        <f t="shared" si="4"/>
        <v>1</v>
      </c>
      <c r="Y21" s="119">
        <f t="shared" si="6"/>
        <v>16</v>
      </c>
      <c r="Z21" s="119">
        <f t="shared" si="6"/>
        <v>2816</v>
      </c>
      <c r="AA21" s="120">
        <f t="shared" si="7"/>
        <v>1639</v>
      </c>
      <c r="AB21" s="119">
        <f t="shared" si="8"/>
        <v>15.971838361</v>
      </c>
      <c r="AC21" s="119">
        <f t="shared" si="5"/>
        <v>12</v>
      </c>
      <c r="AD21" s="119">
        <f t="shared" si="9"/>
        <v>12</v>
      </c>
      <c r="AE21" s="119">
        <f t="shared" si="10"/>
        <v>6</v>
      </c>
    </row>
    <row r="22" spans="1:31" ht="15" customHeight="1" x14ac:dyDescent="0.2">
      <c r="A22" s="392">
        <v>13</v>
      </c>
      <c r="B22" s="367" t="s">
        <v>55</v>
      </c>
      <c r="C22" s="395" t="s">
        <v>43</v>
      </c>
      <c r="D22" s="369">
        <v>5</v>
      </c>
      <c r="E22" s="370">
        <v>1354</v>
      </c>
      <c r="F22" s="371">
        <v>7</v>
      </c>
      <c r="G22" s="372">
        <v>823</v>
      </c>
      <c r="H22" s="369">
        <v>9</v>
      </c>
      <c r="I22" s="370">
        <v>650</v>
      </c>
      <c r="J22" s="124"/>
      <c r="K22" s="125"/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4.5</v>
      </c>
      <c r="U22" s="116">
        <f t="shared" si="1"/>
        <v>16.5</v>
      </c>
      <c r="V22" s="117">
        <f t="shared" si="2"/>
        <v>2827</v>
      </c>
      <c r="W22" s="118">
        <f t="shared" si="3"/>
        <v>13</v>
      </c>
      <c r="X22" s="119">
        <f t="shared" si="4"/>
        <v>1</v>
      </c>
      <c r="Y22" s="119">
        <f t="shared" si="6"/>
        <v>16.5</v>
      </c>
      <c r="Z22" s="119">
        <f t="shared" si="6"/>
        <v>2827</v>
      </c>
      <c r="AA22" s="120">
        <f t="shared" si="7"/>
        <v>1354</v>
      </c>
      <c r="AB22" s="119">
        <f t="shared" si="8"/>
        <v>16.471728646000003</v>
      </c>
      <c r="AC22" s="119">
        <f t="shared" si="5"/>
        <v>13</v>
      </c>
      <c r="AD22" s="119">
        <f t="shared" si="9"/>
        <v>9</v>
      </c>
      <c r="AE22" s="119">
        <f t="shared" si="10"/>
        <v>4.5</v>
      </c>
    </row>
    <row r="23" spans="1:31" ht="15.75" customHeight="1" x14ac:dyDescent="0.2">
      <c r="A23" s="394">
        <v>14</v>
      </c>
      <c r="B23" s="367" t="s">
        <v>64</v>
      </c>
      <c r="C23" s="395" t="s">
        <v>43</v>
      </c>
      <c r="D23" s="369">
        <v>9</v>
      </c>
      <c r="E23" s="370">
        <v>722</v>
      </c>
      <c r="F23" s="371">
        <v>5</v>
      </c>
      <c r="G23" s="372">
        <v>978</v>
      </c>
      <c r="H23" s="369">
        <v>7</v>
      </c>
      <c r="I23" s="370">
        <v>516</v>
      </c>
      <c r="J23" s="124"/>
      <c r="K23" s="125"/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4.5</v>
      </c>
      <c r="U23" s="116">
        <f t="shared" si="1"/>
        <v>16.5</v>
      </c>
      <c r="V23" s="117">
        <f t="shared" si="2"/>
        <v>2216</v>
      </c>
      <c r="W23" s="118">
        <f t="shared" si="3"/>
        <v>14</v>
      </c>
      <c r="X23" s="119">
        <f t="shared" si="4"/>
        <v>1</v>
      </c>
      <c r="Y23" s="119">
        <f t="shared" si="6"/>
        <v>16.5</v>
      </c>
      <c r="Z23" s="119">
        <f t="shared" si="6"/>
        <v>2216</v>
      </c>
      <c r="AA23" s="120">
        <f t="shared" si="7"/>
        <v>978</v>
      </c>
      <c r="AB23" s="119">
        <f t="shared" si="8"/>
        <v>16.477839022000001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394">
        <v>15</v>
      </c>
      <c r="B24" s="367" t="s">
        <v>52</v>
      </c>
      <c r="C24" s="395" t="s">
        <v>45</v>
      </c>
      <c r="D24" s="369">
        <v>4</v>
      </c>
      <c r="E24" s="370">
        <v>1856</v>
      </c>
      <c r="F24" s="371">
        <v>8</v>
      </c>
      <c r="G24" s="372">
        <v>736</v>
      </c>
      <c r="H24" s="369">
        <v>10</v>
      </c>
      <c r="I24" s="370">
        <v>548</v>
      </c>
      <c r="J24" s="124"/>
      <c r="K24" s="125"/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5</v>
      </c>
      <c r="U24" s="116">
        <f t="shared" si="1"/>
        <v>17</v>
      </c>
      <c r="V24" s="117">
        <f t="shared" si="2"/>
        <v>3140</v>
      </c>
      <c r="W24" s="118">
        <f t="shared" si="3"/>
        <v>15</v>
      </c>
      <c r="X24" s="119">
        <f t="shared" si="4"/>
        <v>1</v>
      </c>
      <c r="Y24" s="119">
        <f t="shared" si="6"/>
        <v>17</v>
      </c>
      <c r="Z24" s="119">
        <f t="shared" si="6"/>
        <v>3140</v>
      </c>
      <c r="AA24" s="120">
        <f t="shared" si="7"/>
        <v>1856</v>
      </c>
      <c r="AB24" s="119">
        <f t="shared" si="8"/>
        <v>16.968598143999998</v>
      </c>
      <c r="AC24" s="119">
        <f t="shared" si="5"/>
        <v>15</v>
      </c>
      <c r="AD24" s="119">
        <f t="shared" si="9"/>
        <v>10</v>
      </c>
      <c r="AE24" s="119">
        <f t="shared" si="10"/>
        <v>5</v>
      </c>
    </row>
    <row r="25" spans="1:31" ht="16.5" x14ac:dyDescent="0.2">
      <c r="A25" s="392">
        <v>16</v>
      </c>
      <c r="B25" s="396" t="s">
        <v>163</v>
      </c>
      <c r="C25" s="373" t="s">
        <v>47</v>
      </c>
      <c r="D25" s="369">
        <v>12</v>
      </c>
      <c r="E25" s="370">
        <v>0</v>
      </c>
      <c r="F25" s="371">
        <v>6</v>
      </c>
      <c r="G25" s="372">
        <v>977</v>
      </c>
      <c r="H25" s="369">
        <v>5</v>
      </c>
      <c r="I25" s="370">
        <v>1622</v>
      </c>
      <c r="J25" s="124"/>
      <c r="K25" s="125"/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6</v>
      </c>
      <c r="U25" s="116">
        <f t="shared" si="1"/>
        <v>17</v>
      </c>
      <c r="V25" s="117">
        <f t="shared" si="2"/>
        <v>2599</v>
      </c>
      <c r="W25" s="118">
        <f t="shared" si="3"/>
        <v>16</v>
      </c>
      <c r="X25" s="119">
        <f t="shared" si="4"/>
        <v>1</v>
      </c>
      <c r="Y25" s="119">
        <f t="shared" si="6"/>
        <v>17</v>
      </c>
      <c r="Z25" s="119">
        <f t="shared" si="6"/>
        <v>2599</v>
      </c>
      <c r="AA25" s="120">
        <f t="shared" si="7"/>
        <v>1622</v>
      </c>
      <c r="AB25" s="119">
        <f t="shared" si="8"/>
        <v>16.974008378000001</v>
      </c>
      <c r="AC25" s="119">
        <f t="shared" si="5"/>
        <v>16</v>
      </c>
      <c r="AD25" s="119">
        <f t="shared" si="9"/>
        <v>12</v>
      </c>
      <c r="AE25" s="119">
        <f t="shared" si="10"/>
        <v>6</v>
      </c>
    </row>
    <row r="26" spans="1:31" ht="16.5" x14ac:dyDescent="0.2">
      <c r="A26" s="394">
        <v>17</v>
      </c>
      <c r="B26" s="367" t="s">
        <v>57</v>
      </c>
      <c r="C26" s="395" t="s">
        <v>45</v>
      </c>
      <c r="D26" s="369">
        <v>6</v>
      </c>
      <c r="E26" s="370">
        <v>1303</v>
      </c>
      <c r="F26" s="371">
        <v>12</v>
      </c>
      <c r="G26" s="372">
        <v>0</v>
      </c>
      <c r="H26" s="369">
        <v>6</v>
      </c>
      <c r="I26" s="370">
        <v>1781</v>
      </c>
      <c r="J26" s="124"/>
      <c r="K26" s="125"/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6</v>
      </c>
      <c r="U26" s="116">
        <f t="shared" si="1"/>
        <v>18</v>
      </c>
      <c r="V26" s="117">
        <f t="shared" si="2"/>
        <v>3084</v>
      </c>
      <c r="W26" s="118">
        <f t="shared" si="3"/>
        <v>17</v>
      </c>
      <c r="X26" s="119">
        <f t="shared" si="4"/>
        <v>1</v>
      </c>
      <c r="Y26" s="119">
        <f t="shared" si="6"/>
        <v>18</v>
      </c>
      <c r="Z26" s="119">
        <f t="shared" si="6"/>
        <v>3084</v>
      </c>
      <c r="AA26" s="120">
        <f t="shared" si="7"/>
        <v>1781</v>
      </c>
      <c r="AB26" s="119">
        <f t="shared" si="8"/>
        <v>17.969158218999997</v>
      </c>
      <c r="AC26" s="119">
        <f t="shared" si="5"/>
        <v>17</v>
      </c>
      <c r="AD26" s="119">
        <f t="shared" si="9"/>
        <v>12</v>
      </c>
      <c r="AE26" s="119">
        <f t="shared" si="10"/>
        <v>6</v>
      </c>
    </row>
    <row r="27" spans="1:31" ht="16.5" x14ac:dyDescent="0.2">
      <c r="A27" s="394">
        <v>18</v>
      </c>
      <c r="B27" s="367" t="s">
        <v>60</v>
      </c>
      <c r="C27" s="395" t="s">
        <v>47</v>
      </c>
      <c r="D27" s="369">
        <v>7</v>
      </c>
      <c r="E27" s="370">
        <v>1088</v>
      </c>
      <c r="F27" s="371">
        <v>9</v>
      </c>
      <c r="G27" s="372">
        <v>254</v>
      </c>
      <c r="H27" s="369">
        <v>8</v>
      </c>
      <c r="I27" s="370">
        <v>751</v>
      </c>
      <c r="J27" s="124"/>
      <c r="K27" s="125"/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4.5</v>
      </c>
      <c r="U27" s="116">
        <f t="shared" si="1"/>
        <v>19.5</v>
      </c>
      <c r="V27" s="117">
        <f t="shared" si="2"/>
        <v>2093</v>
      </c>
      <c r="W27" s="118">
        <f t="shared" si="3"/>
        <v>18</v>
      </c>
      <c r="X27" s="119">
        <f t="shared" si="4"/>
        <v>1</v>
      </c>
      <c r="Y27" s="119">
        <f t="shared" si="6"/>
        <v>19.5</v>
      </c>
      <c r="Z27" s="119">
        <f t="shared" si="6"/>
        <v>2093</v>
      </c>
      <c r="AA27" s="120">
        <f t="shared" si="7"/>
        <v>1088</v>
      </c>
      <c r="AB27" s="119">
        <f t="shared" si="8"/>
        <v>19.479068911999999</v>
      </c>
      <c r="AC27" s="119">
        <f t="shared" si="5"/>
        <v>18</v>
      </c>
      <c r="AD27" s="119">
        <f t="shared" si="9"/>
        <v>9</v>
      </c>
      <c r="AE27" s="119">
        <f t="shared" si="10"/>
        <v>4.5</v>
      </c>
    </row>
    <row r="28" spans="1:31" ht="16.5" x14ac:dyDescent="0.2">
      <c r="A28" s="392">
        <v>19</v>
      </c>
      <c r="B28" s="396" t="s">
        <v>162</v>
      </c>
      <c r="C28" s="373" t="s">
        <v>47</v>
      </c>
      <c r="D28" s="369">
        <v>12</v>
      </c>
      <c r="E28" s="370">
        <v>0</v>
      </c>
      <c r="F28" s="371">
        <v>5</v>
      </c>
      <c r="G28" s="372">
        <v>1129</v>
      </c>
      <c r="H28" s="369">
        <v>9</v>
      </c>
      <c r="I28" s="370">
        <v>489</v>
      </c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>
        <f t="shared" si="0"/>
        <v>6</v>
      </c>
      <c r="U28" s="116">
        <f t="shared" si="1"/>
        <v>20</v>
      </c>
      <c r="V28" s="117">
        <f t="shared" si="2"/>
        <v>1618</v>
      </c>
      <c r="W28" s="118">
        <f t="shared" si="3"/>
        <v>19</v>
      </c>
      <c r="X28" s="119">
        <f t="shared" si="4"/>
        <v>1</v>
      </c>
      <c r="Y28" s="119">
        <f t="shared" si="6"/>
        <v>20</v>
      </c>
      <c r="Z28" s="119">
        <f t="shared" si="6"/>
        <v>1618</v>
      </c>
      <c r="AA28" s="120">
        <f t="shared" si="7"/>
        <v>1129</v>
      </c>
      <c r="AB28" s="119">
        <f t="shared" si="8"/>
        <v>19.983818871</v>
      </c>
      <c r="AC28" s="119">
        <f t="shared" si="5"/>
        <v>19</v>
      </c>
      <c r="AD28" s="119">
        <f t="shared" si="9"/>
        <v>12</v>
      </c>
      <c r="AE28" s="119">
        <f t="shared" si="10"/>
        <v>6</v>
      </c>
    </row>
    <row r="29" spans="1:31" ht="16.5" x14ac:dyDescent="0.2">
      <c r="A29" s="394">
        <v>20</v>
      </c>
      <c r="B29" s="367" t="s">
        <v>66</v>
      </c>
      <c r="C29" s="395" t="s">
        <v>47</v>
      </c>
      <c r="D29" s="369">
        <v>10</v>
      </c>
      <c r="E29" s="370">
        <v>420</v>
      </c>
      <c r="F29" s="371">
        <v>9</v>
      </c>
      <c r="G29" s="372">
        <v>688</v>
      </c>
      <c r="H29" s="369">
        <v>8</v>
      </c>
      <c r="I29" s="370">
        <v>505</v>
      </c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>
        <f t="shared" si="0"/>
        <v>5</v>
      </c>
      <c r="U29" s="116">
        <f t="shared" si="1"/>
        <v>22</v>
      </c>
      <c r="V29" s="117">
        <f t="shared" si="2"/>
        <v>1613</v>
      </c>
      <c r="W29" s="118">
        <f t="shared" si="3"/>
        <v>20</v>
      </c>
      <c r="X29" s="119">
        <f t="shared" si="4"/>
        <v>1</v>
      </c>
      <c r="Y29" s="119">
        <f t="shared" si="6"/>
        <v>22</v>
      </c>
      <c r="Z29" s="119">
        <f t="shared" si="6"/>
        <v>1613</v>
      </c>
      <c r="AA29" s="120">
        <f t="shared" si="7"/>
        <v>688</v>
      </c>
      <c r="AB29" s="119">
        <f t="shared" si="8"/>
        <v>21.983869311999999</v>
      </c>
      <c r="AC29" s="119">
        <f t="shared" si="5"/>
        <v>20</v>
      </c>
      <c r="AD29" s="119">
        <f t="shared" si="9"/>
        <v>10</v>
      </c>
      <c r="AE29" s="119">
        <f t="shared" si="10"/>
        <v>5</v>
      </c>
    </row>
    <row r="30" spans="1:31" ht="16.5" x14ac:dyDescent="0.2">
      <c r="A30" s="394">
        <v>21</v>
      </c>
      <c r="B30" s="367" t="s">
        <v>59</v>
      </c>
      <c r="C30" s="395" t="s">
        <v>45</v>
      </c>
      <c r="D30" s="369">
        <v>7</v>
      </c>
      <c r="E30" s="370">
        <v>1302</v>
      </c>
      <c r="F30" s="371">
        <v>10</v>
      </c>
      <c r="G30" s="372">
        <v>566</v>
      </c>
      <c r="H30" s="369">
        <v>12</v>
      </c>
      <c r="I30" s="370">
        <v>0</v>
      </c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>
        <f t="shared" si="0"/>
        <v>6</v>
      </c>
      <c r="U30" s="116">
        <f t="shared" si="1"/>
        <v>23</v>
      </c>
      <c r="V30" s="117">
        <f t="shared" si="2"/>
        <v>1868</v>
      </c>
      <c r="W30" s="118">
        <f t="shared" si="3"/>
        <v>21</v>
      </c>
      <c r="X30" s="119">
        <f t="shared" si="4"/>
        <v>1</v>
      </c>
      <c r="Y30" s="119">
        <f t="shared" si="6"/>
        <v>23</v>
      </c>
      <c r="Z30" s="119">
        <f t="shared" si="6"/>
        <v>1868</v>
      </c>
      <c r="AA30" s="120">
        <f t="shared" si="7"/>
        <v>1302</v>
      </c>
      <c r="AB30" s="119">
        <f t="shared" si="8"/>
        <v>22.981318697999999</v>
      </c>
      <c r="AC30" s="119">
        <f t="shared" si="5"/>
        <v>21</v>
      </c>
      <c r="AD30" s="119">
        <f t="shared" si="9"/>
        <v>12</v>
      </c>
      <c r="AE30" s="119">
        <f t="shared" si="10"/>
        <v>6</v>
      </c>
    </row>
    <row r="31" spans="1:31" ht="16.5" x14ac:dyDescent="0.2">
      <c r="A31" s="392">
        <v>22</v>
      </c>
      <c r="B31" s="397" t="s">
        <v>67</v>
      </c>
      <c r="C31" s="395" t="s">
        <v>43</v>
      </c>
      <c r="D31" s="369">
        <v>11</v>
      </c>
      <c r="E31" s="370">
        <v>548</v>
      </c>
      <c r="F31" s="371">
        <v>8</v>
      </c>
      <c r="G31" s="372">
        <v>373</v>
      </c>
      <c r="H31" s="369">
        <v>11</v>
      </c>
      <c r="I31" s="370">
        <v>395</v>
      </c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>
        <f t="shared" si="0"/>
        <v>5.5</v>
      </c>
      <c r="U31" s="116">
        <f t="shared" si="1"/>
        <v>24.5</v>
      </c>
      <c r="V31" s="117">
        <f t="shared" si="2"/>
        <v>1316</v>
      </c>
      <c r="W31" s="118">
        <f t="shared" si="3"/>
        <v>22</v>
      </c>
      <c r="X31" s="119">
        <f t="shared" si="4"/>
        <v>1</v>
      </c>
      <c r="Y31" s="119">
        <f t="shared" si="6"/>
        <v>24.5</v>
      </c>
      <c r="Z31" s="119">
        <f t="shared" si="6"/>
        <v>1316</v>
      </c>
      <c r="AA31" s="120">
        <f t="shared" si="7"/>
        <v>548</v>
      </c>
      <c r="AB31" s="119">
        <f t="shared" si="8"/>
        <v>24.486839452000002</v>
      </c>
      <c r="AC31" s="119">
        <f t="shared" si="5"/>
        <v>22</v>
      </c>
      <c r="AD31" s="119">
        <f t="shared" si="9"/>
        <v>11</v>
      </c>
      <c r="AE31" s="119">
        <f t="shared" si="10"/>
        <v>5.5</v>
      </c>
    </row>
    <row r="32" spans="1:31" ht="16.5" x14ac:dyDescent="0.2">
      <c r="A32" s="394">
        <v>23</v>
      </c>
      <c r="B32" s="397" t="s">
        <v>65</v>
      </c>
      <c r="C32" s="395" t="s">
        <v>47</v>
      </c>
      <c r="D32" s="369">
        <v>10</v>
      </c>
      <c r="E32" s="370">
        <v>557</v>
      </c>
      <c r="F32" s="371">
        <v>11</v>
      </c>
      <c r="G32" s="372">
        <v>490</v>
      </c>
      <c r="H32" s="369">
        <v>11</v>
      </c>
      <c r="I32" s="370">
        <v>339</v>
      </c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>
        <f t="shared" si="0"/>
        <v>5.5</v>
      </c>
      <c r="U32" s="116">
        <f t="shared" si="1"/>
        <v>26.5</v>
      </c>
      <c r="V32" s="117">
        <f t="shared" si="2"/>
        <v>1386</v>
      </c>
      <c r="W32" s="118">
        <f t="shared" si="3"/>
        <v>23</v>
      </c>
      <c r="X32" s="119">
        <f t="shared" si="4"/>
        <v>1</v>
      </c>
      <c r="Y32" s="119">
        <f t="shared" si="6"/>
        <v>26.5</v>
      </c>
      <c r="Z32" s="119">
        <f t="shared" si="6"/>
        <v>1386</v>
      </c>
      <c r="AA32" s="120">
        <f t="shared" si="7"/>
        <v>557</v>
      </c>
      <c r="AB32" s="119">
        <f t="shared" si="8"/>
        <v>26.486139442999999</v>
      </c>
      <c r="AC32" s="119">
        <f t="shared" si="5"/>
        <v>23</v>
      </c>
      <c r="AD32" s="119">
        <f t="shared" si="9"/>
        <v>11</v>
      </c>
      <c r="AE32" s="119">
        <f t="shared" si="10"/>
        <v>5.5</v>
      </c>
    </row>
    <row r="33" spans="1:31" ht="16.5" x14ac:dyDescent="0.2">
      <c r="A33" s="394">
        <v>24</v>
      </c>
      <c r="B33" s="397" t="s">
        <v>165</v>
      </c>
      <c r="C33" s="398" t="s">
        <v>45</v>
      </c>
      <c r="D33" s="369">
        <v>12</v>
      </c>
      <c r="E33" s="399">
        <v>0</v>
      </c>
      <c r="F33" s="369">
        <v>12</v>
      </c>
      <c r="G33" s="400">
        <v>0</v>
      </c>
      <c r="H33" s="369">
        <v>10</v>
      </c>
      <c r="I33" s="399">
        <v>446</v>
      </c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>
        <f t="shared" si="0"/>
        <v>6</v>
      </c>
      <c r="U33" s="116">
        <f t="shared" si="1"/>
        <v>28</v>
      </c>
      <c r="V33" s="117">
        <f t="shared" si="2"/>
        <v>446</v>
      </c>
      <c r="W33" s="118">
        <f t="shared" si="3"/>
        <v>24</v>
      </c>
      <c r="X33" s="119">
        <f t="shared" si="4"/>
        <v>1</v>
      </c>
      <c r="Y33" s="119">
        <f t="shared" si="6"/>
        <v>28</v>
      </c>
      <c r="Z33" s="119">
        <f t="shared" si="6"/>
        <v>446</v>
      </c>
      <c r="AA33" s="120">
        <f t="shared" si="7"/>
        <v>446</v>
      </c>
      <c r="AB33" s="119">
        <f t="shared" si="8"/>
        <v>27.995539553999997</v>
      </c>
      <c r="AC33" s="119">
        <f t="shared" si="5"/>
        <v>24</v>
      </c>
      <c r="AD33" s="119">
        <f t="shared" si="9"/>
        <v>12</v>
      </c>
      <c r="AE33" s="119">
        <f t="shared" si="10"/>
        <v>6</v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4" t="s">
        <v>0</v>
      </c>
      <c r="B1" s="145"/>
      <c r="C1" s="3" t="str">
        <f>IF(ISNONTEXT('[5]Organizacija natjecanja'!$H$2)=TRUE,"",'[5]Organizacija natjecanja'!$H$2)</f>
        <v xml:space="preserve"> 1 Kolo Lige mladeži U18 SSRD MŽ</v>
      </c>
      <c r="D1" s="146"/>
      <c r="E1" s="5"/>
      <c r="F1" s="6"/>
      <c r="G1" s="147"/>
      <c r="H1" s="147"/>
      <c r="L1" s="148"/>
    </row>
    <row r="2" spans="1:12" x14ac:dyDescent="0.2">
      <c r="A2" s="149" t="s">
        <v>1</v>
      </c>
      <c r="B2" s="150"/>
      <c r="C2" s="12" t="str">
        <f>IF(ISNONTEXT('[5]Organizacija natjecanja'!$H$5)=TRUE,"",'[5]Organizacija natjecanja'!$H$5)</f>
        <v/>
      </c>
      <c r="D2" s="12"/>
      <c r="E2" s="13"/>
      <c r="F2" s="14"/>
      <c r="G2" s="15"/>
      <c r="H2" s="16"/>
    </row>
    <row r="3" spans="1:12" x14ac:dyDescent="0.2">
      <c r="A3" s="149" t="s">
        <v>2</v>
      </c>
      <c r="B3" s="150"/>
      <c r="C3" s="17" t="str">
        <f>IF(ISNONTEXT('[5]Organizacija natjecanja'!$H$7)=TRUE,"",'[5]Organizacija natjecanja'!$H$7)</f>
        <v>SSRD Međimurske županije</v>
      </c>
      <c r="D3" s="151"/>
      <c r="E3" s="13"/>
      <c r="F3" s="14"/>
      <c r="G3" s="152"/>
      <c r="H3" s="152"/>
    </row>
    <row r="4" spans="1:12" x14ac:dyDescent="0.2">
      <c r="A4" s="149" t="s">
        <v>3</v>
      </c>
      <c r="B4" s="150"/>
      <c r="C4" s="17" t="str">
        <f>IF(ISNONTEXT('[5]Organizacija natjecanja'!$H$13)=TRUE,"",'[5]Organizacija natjecanja'!$H$13)</f>
        <v>Linjak Palovec</v>
      </c>
      <c r="D4" s="151"/>
      <c r="E4" s="13"/>
      <c r="F4" s="14"/>
      <c r="G4" s="152"/>
      <c r="H4" s="152"/>
      <c r="I4" s="20"/>
    </row>
    <row r="5" spans="1:12" x14ac:dyDescent="0.2">
      <c r="A5" s="149" t="s">
        <v>4</v>
      </c>
      <c r="B5" s="150"/>
      <c r="C5" s="17" t="str">
        <f>IF(ISNONTEXT('[5]Organizacija natjecanja'!$H$4)=TRUE,"",'[5]Organizacija natjecanja'!$H$4)</f>
        <v>SRC Palovec</v>
      </c>
      <c r="D5" s="151"/>
      <c r="E5" s="13"/>
      <c r="F5" s="14"/>
      <c r="G5" s="152"/>
      <c r="H5" s="152"/>
    </row>
    <row r="6" spans="1:12" x14ac:dyDescent="0.2">
      <c r="A6" s="149"/>
      <c r="B6" s="150"/>
      <c r="C6" s="17"/>
      <c r="D6" s="151"/>
      <c r="E6" s="13"/>
      <c r="F6" s="14"/>
      <c r="G6" s="152"/>
      <c r="H6" s="152"/>
    </row>
    <row r="7" spans="1:12" ht="14.25" customHeight="1" x14ac:dyDescent="0.2">
      <c r="A7" s="21" t="s">
        <v>5</v>
      </c>
      <c r="B7" s="153"/>
      <c r="C7" s="23" t="str">
        <f>IF(ISBLANK('[5]Organizacija natjecanja'!$H$9)=TRUE,"",'[5]Organizacija natjecanja'!$H$9)</f>
        <v>JUNIORI</v>
      </c>
      <c r="D7" s="154"/>
      <c r="E7" s="25"/>
      <c r="F7" s="26"/>
      <c r="G7" s="155"/>
      <c r="H7" s="155"/>
    </row>
    <row r="8" spans="1:12" x14ac:dyDescent="0.2">
      <c r="A8" s="28"/>
      <c r="E8" s="30"/>
      <c r="H8" s="32"/>
    </row>
    <row r="9" spans="1:12" ht="39.75" customHeight="1" x14ac:dyDescent="0.2">
      <c r="A9" s="156" t="s">
        <v>6</v>
      </c>
      <c r="B9" s="157" t="s">
        <v>7</v>
      </c>
      <c r="C9" s="157" t="s">
        <v>8</v>
      </c>
      <c r="D9" s="158" t="s">
        <v>9</v>
      </c>
      <c r="E9" s="36" t="s">
        <v>10</v>
      </c>
      <c r="F9" s="159" t="s">
        <v>11</v>
      </c>
      <c r="G9" s="38" t="s">
        <v>12</v>
      </c>
      <c r="H9" s="38" t="s">
        <v>13</v>
      </c>
      <c r="I9" s="160"/>
    </row>
    <row r="10" spans="1:12" x14ac:dyDescent="0.2">
      <c r="A10" s="40">
        <f>IF(ISNUMBER(H10)=FALSE,"",1)</f>
        <v>1</v>
      </c>
      <c r="B10" s="41" t="str">
        <f>IF(ISTEXT('[5]Sektorski plasman'!B6)=TRUE,'[5]Sektorski plasman'!B6,"")</f>
        <v>Slaviček Dino</v>
      </c>
      <c r="C10" s="161" t="str">
        <f>IF(ISTEXT('[5]Sektorski plasman'!C6)=TRUE,'[5]Sektorski plasman'!C6,"")</f>
        <v>Klen Sveta Marija</v>
      </c>
      <c r="D10" s="162">
        <f>IF(ISNUMBER('[5]Sektorski plasman'!E6)=TRUE,'[5]Sektorski plasman'!E6,"")</f>
        <v>7</v>
      </c>
      <c r="E10" s="44" t="str">
        <f>IF(ISTEXT('[5]Sektorski plasman'!F6)=TRUE,'[5]Sektorski plasman'!F6,"")</f>
        <v>A</v>
      </c>
      <c r="F10" s="163">
        <f>IF(ISNUMBER('[5]Sektorski plasman'!D6)=TRUE,'[5]Sektorski plasman'!D6,"")</f>
        <v>13256</v>
      </c>
      <c r="G10" s="46">
        <f>IF(ISNUMBER('[5]Sektorski plasman'!G6)=TRUE,'[5]Sektorski plasman'!G6,"")</f>
        <v>1</v>
      </c>
      <c r="H10" s="47">
        <f>IF(ISNUMBER('[5]Sektorski plasman'!H6)=TRUE,'[5]Sektorski plasman'!H6,"")</f>
        <v>1</v>
      </c>
      <c r="I10" s="164"/>
      <c r="J10" s="49"/>
      <c r="K10" s="148"/>
    </row>
    <row r="11" spans="1:12" x14ac:dyDescent="0.2">
      <c r="A11" s="50">
        <f>IF(ISNUMBER(H11)=FALSE,"",2)</f>
        <v>2</v>
      </c>
      <c r="B11" s="51" t="str">
        <f>IF(ISTEXT('[5]Sektorski plasman'!B7)=TRUE,'[5]Sektorski plasman'!B7,"")</f>
        <v>Šipek Fran</v>
      </c>
      <c r="C11" s="165" t="str">
        <f>IF(ISTEXT('[5]Sektorski plasman'!C7)=TRUE,'[5]Sektorski plasman'!C7,"")</f>
        <v>Klen Sveta Marija</v>
      </c>
      <c r="D11" s="166">
        <f>IF(ISNUMBER('[5]Sektorski plasman'!E7)=TRUE,'[5]Sektorski plasman'!E7,"")</f>
        <v>4</v>
      </c>
      <c r="E11" s="54" t="str">
        <f>IF(ISTEXT('[5]Sektorski plasman'!F7)=TRUE,'[5]Sektorski plasman'!F7,"")</f>
        <v>A</v>
      </c>
      <c r="F11" s="167">
        <f>IF(ISNUMBER('[5]Sektorski plasman'!D7)=TRUE,'[5]Sektorski plasman'!D7,"")</f>
        <v>12942</v>
      </c>
      <c r="G11" s="56">
        <f>IF(ISNUMBER('[5]Sektorski plasman'!G7)=TRUE,'[5]Sektorski plasman'!G7,"")</f>
        <v>2</v>
      </c>
      <c r="H11" s="57">
        <f>IF(ISNUMBER('[5]Sektorski plasman'!H7)=TRUE,'[5]Sektorski plasman'!H7,"")</f>
        <v>3</v>
      </c>
      <c r="I11" s="164"/>
      <c r="J11" s="49"/>
      <c r="K11" s="148"/>
    </row>
    <row r="12" spans="1:12" x14ac:dyDescent="0.2">
      <c r="A12" s="50">
        <f>IF(ISNUMBER(H12)=FALSE,"",3)</f>
        <v>3</v>
      </c>
      <c r="B12" s="51" t="str">
        <f>IF(ISTEXT('[5]Sektorski plasman'!B8)=TRUE,'[5]Sektorski plasman'!B8,"")</f>
        <v>Potarić Lea</v>
      </c>
      <c r="C12" s="165" t="str">
        <f>IF(ISTEXT('[5]Sektorski plasman'!C8)=TRUE,'[5]Sektorski plasman'!C8,"")</f>
        <v>Som Kotoriba</v>
      </c>
      <c r="D12" s="166">
        <f>IF(ISNUMBER('[5]Sektorski plasman'!E8)=TRUE,'[5]Sektorski plasman'!E8,"")</f>
        <v>5</v>
      </c>
      <c r="E12" s="54" t="str">
        <f>IF(ISTEXT('[5]Sektorski plasman'!F8)=TRUE,'[5]Sektorski plasman'!F8,"")</f>
        <v>A</v>
      </c>
      <c r="F12" s="167">
        <f>IF(ISNUMBER('[5]Sektorski plasman'!D8)=TRUE,'[5]Sektorski plasman'!D8,"")</f>
        <v>12052</v>
      </c>
      <c r="G12" s="56">
        <f>IF(ISNUMBER('[5]Sektorski plasman'!G8)=TRUE,'[5]Sektorski plasman'!G8,"")</f>
        <v>3</v>
      </c>
      <c r="H12" s="57">
        <f>IF(ISNUMBER('[5]Sektorski plasman'!H8)=TRUE,'[5]Sektorski plasman'!H8,"")</f>
        <v>5</v>
      </c>
      <c r="I12" s="164"/>
      <c r="J12" s="49"/>
      <c r="K12" s="148"/>
    </row>
    <row r="13" spans="1:12" x14ac:dyDescent="0.2">
      <c r="A13" s="50">
        <f>IF(ISNUMBER(H13)=FALSE,"",4)</f>
        <v>4</v>
      </c>
      <c r="B13" s="51" t="str">
        <f>IF(ISTEXT('[5]Sektorski plasman'!B9)=TRUE,'[5]Sektorski plasman'!B9,"")</f>
        <v>Juričan Florijan</v>
      </c>
      <c r="C13" s="165" t="str">
        <f>IF(ISTEXT('[5]Sektorski plasman'!C9)=TRUE,'[5]Sektorski plasman'!C9,"")</f>
        <v>Sunčanica Pribislavec</v>
      </c>
      <c r="D13" s="166">
        <f>IF(ISNUMBER('[5]Sektorski plasman'!E9)=TRUE,'[5]Sektorski plasman'!E9,"")</f>
        <v>1</v>
      </c>
      <c r="E13" s="54" t="str">
        <f>IF(ISTEXT('[5]Sektorski plasman'!F9)=TRUE,'[5]Sektorski plasman'!F9,"")</f>
        <v>A</v>
      </c>
      <c r="F13" s="167">
        <f>IF(ISNUMBER('[5]Sektorski plasman'!D9)=TRUE,'[5]Sektorski plasman'!D9,"")</f>
        <v>8943</v>
      </c>
      <c r="G13" s="56">
        <f>IF(ISNUMBER('[5]Sektorski plasman'!G9)=TRUE,'[5]Sektorski plasman'!G9,"")</f>
        <v>4</v>
      </c>
      <c r="H13" s="57">
        <f>IF(ISNUMBER('[5]Sektorski plasman'!H9)=TRUE,'[5]Sektorski plasman'!H9,"")</f>
        <v>7</v>
      </c>
      <c r="I13" s="164"/>
      <c r="J13" s="49"/>
      <c r="K13" s="148"/>
    </row>
    <row r="14" spans="1:12" x14ac:dyDescent="0.2">
      <c r="A14" s="50">
        <f>IF(ISNUMBER(H14)=FALSE,"",5)</f>
        <v>5</v>
      </c>
      <c r="B14" s="51" t="str">
        <f>IF(ISTEXT('[5]Sektorski plasman'!B10)=TRUE,'[5]Sektorski plasman'!B10,"")</f>
        <v>Horvat Nina</v>
      </c>
      <c r="C14" s="165" t="str">
        <f>IF(ISTEXT('[5]Sektorski plasman'!C10)=TRUE,'[5]Sektorski plasman'!C10,"")</f>
        <v>Smuđ Goričan</v>
      </c>
      <c r="D14" s="166">
        <f>IF(ISNUMBER('[5]Sektorski plasman'!E10)=TRUE,'[5]Sektorski plasman'!E10,"")</f>
        <v>8</v>
      </c>
      <c r="E14" s="54" t="str">
        <f>IF(ISTEXT('[5]Sektorski plasman'!F10)=TRUE,'[5]Sektorski plasman'!F10,"")</f>
        <v>A</v>
      </c>
      <c r="F14" s="167">
        <f>IF(ISNUMBER('[5]Sektorski plasman'!D10)=TRUE,'[5]Sektorski plasman'!D10,"")</f>
        <v>7926</v>
      </c>
      <c r="G14" s="56">
        <f>IF(ISNUMBER('[5]Sektorski plasman'!G10)=TRUE,'[5]Sektorski plasman'!G10,"")</f>
        <v>5</v>
      </c>
      <c r="H14" s="57">
        <f>IF(ISNUMBER('[5]Sektorski plasman'!H10)=TRUE,'[5]Sektorski plasman'!H10,"")</f>
        <v>9</v>
      </c>
      <c r="I14" s="164"/>
      <c r="J14" s="49"/>
      <c r="K14" s="148"/>
    </row>
    <row r="15" spans="1:12" x14ac:dyDescent="0.2">
      <c r="A15" s="50">
        <f>IF(ISNUMBER(H15)=FALSE,"",6)</f>
        <v>6</v>
      </c>
      <c r="B15" s="51" t="str">
        <f>IF(ISTEXT('[5]Sektorski plasman'!B11)=TRUE,'[5]Sektorski plasman'!B11,"")</f>
        <v>Bašnec Iva</v>
      </c>
      <c r="C15" s="165" t="str">
        <f>IF(ISTEXT('[5]Sektorski plasman'!C11)=TRUE,'[5]Sektorski plasman'!C11,"")</f>
        <v>Smuđ Goričan</v>
      </c>
      <c r="D15" s="166">
        <f>IF(ISNUMBER('[5]Sektorski plasman'!E11)=TRUE,'[5]Sektorski plasman'!E11,"")</f>
        <v>2</v>
      </c>
      <c r="E15" s="54" t="str">
        <f>IF(ISTEXT('[5]Sektorski plasman'!F11)=TRUE,'[5]Sektorski plasman'!F11,"")</f>
        <v>A</v>
      </c>
      <c r="F15" s="167">
        <f>IF(ISNUMBER('[5]Sektorski plasman'!D11)=TRUE,'[5]Sektorski plasman'!D11,"")</f>
        <v>7198</v>
      </c>
      <c r="G15" s="56">
        <f>IF(ISNUMBER('[5]Sektorski plasman'!G11)=TRUE,'[5]Sektorski plasman'!G11,"")</f>
        <v>6</v>
      </c>
      <c r="H15" s="57">
        <f>IF(ISNUMBER('[5]Sektorski plasman'!H11)=TRUE,'[5]Sektorski plasman'!H11,"")</f>
        <v>11</v>
      </c>
      <c r="I15" s="164"/>
      <c r="J15" s="49"/>
      <c r="K15" s="148"/>
    </row>
    <row r="16" spans="1:12" x14ac:dyDescent="0.2">
      <c r="A16" s="50">
        <f>IF(ISNUMBER(H16)=FALSE,"",7)</f>
        <v>7</v>
      </c>
      <c r="B16" s="51" t="str">
        <f>IF(ISTEXT('[5]Sektorski plasman'!B12)=TRUE,'[5]Sektorski plasman'!B12,"")</f>
        <v>Rumek Ana</v>
      </c>
      <c r="C16" s="165" t="str">
        <f>IF(ISTEXT('[5]Sektorski plasman'!C12)=TRUE,'[5]Sektorski plasman'!C12,"")</f>
        <v>TSH Sensas Som.si Čakovec</v>
      </c>
      <c r="D16" s="166">
        <f>IF(ISNUMBER('[5]Sektorski plasman'!E12)=TRUE,'[5]Sektorski plasman'!E12,"")</f>
        <v>6</v>
      </c>
      <c r="E16" s="54" t="str">
        <f>IF(ISTEXT('[5]Sektorski plasman'!F12)=TRUE,'[5]Sektorski plasman'!F12,"")</f>
        <v>A</v>
      </c>
      <c r="F16" s="167">
        <f>IF(ISNUMBER('[5]Sektorski plasman'!D12)=TRUE,'[5]Sektorski plasman'!D12,"")</f>
        <v>6722</v>
      </c>
      <c r="G16" s="56">
        <f>IF(ISNUMBER('[5]Sektorski plasman'!G12)=TRUE,'[5]Sektorski plasman'!G12,"")</f>
        <v>7</v>
      </c>
      <c r="H16" s="57">
        <f>IF(ISNUMBER('[5]Sektorski plasman'!H12)=TRUE,'[5]Sektorski plasman'!H12,"")</f>
        <v>13</v>
      </c>
      <c r="I16" s="164"/>
      <c r="J16" s="49"/>
      <c r="K16" s="148"/>
    </row>
    <row r="17" spans="1:11" x14ac:dyDescent="0.2">
      <c r="A17" s="50">
        <f>IF(ISNUMBER(H17)=FALSE,"",8)</f>
        <v>8</v>
      </c>
      <c r="B17" s="51" t="str">
        <f>IF(ISTEXT('[5]Sektorski plasman'!B13)=TRUE,'[5]Sektorski plasman'!B13,"")</f>
        <v>Varga Gabrijel</v>
      </c>
      <c r="C17" s="165" t="str">
        <f>IF(ISTEXT('[5]Sektorski plasman'!C13)=TRUE,'[5]Sektorski plasman'!C13,"")</f>
        <v>Klen Sveta Marija</v>
      </c>
      <c r="D17" s="166">
        <f>IF(ISNUMBER('[5]Sektorski plasman'!E13)=TRUE,'[5]Sektorski plasman'!E13,"")</f>
        <v>9</v>
      </c>
      <c r="E17" s="54" t="str">
        <f>IF(ISTEXT('[5]Sektorski plasman'!F13)=TRUE,'[5]Sektorski plasman'!F13,"")</f>
        <v>A</v>
      </c>
      <c r="F17" s="167">
        <f>IF(ISNUMBER('[5]Sektorski plasman'!D13)=TRUE,'[5]Sektorski plasman'!D13,"")</f>
        <v>5984</v>
      </c>
      <c r="G17" s="56">
        <f>IF(ISNUMBER('[5]Sektorski plasman'!G13)=TRUE,'[5]Sektorski plasman'!G13,"")</f>
        <v>8</v>
      </c>
      <c r="H17" s="57">
        <f>IF(ISNUMBER('[5]Sektorski plasman'!H13)=TRUE,'[5]Sektorski plasman'!H13,"")</f>
        <v>15</v>
      </c>
      <c r="I17" s="164"/>
      <c r="J17" s="49"/>
      <c r="K17" s="148"/>
    </row>
    <row r="18" spans="1:11" x14ac:dyDescent="0.2">
      <c r="A18" s="50">
        <f>IF(ISNUMBER(H18)=FALSE,"",9)</f>
        <v>9</v>
      </c>
      <c r="B18" s="51" t="str">
        <f>IF(ISTEXT('[5]Sektorski plasman'!B14)=TRUE,'[5]Sektorski plasman'!B14,"")</f>
        <v>Trajbar Lino</v>
      </c>
      <c r="C18" s="165" t="str">
        <f>IF(ISTEXT('[5]Sektorski plasman'!C14)=TRUE,'[5]Sektorski plasman'!C14,"")</f>
        <v>Sunčanica Pribislavec</v>
      </c>
      <c r="D18" s="166">
        <f>IF(ISNUMBER('[5]Sektorski plasman'!E14)=TRUE,'[5]Sektorski plasman'!E14,"")</f>
        <v>3</v>
      </c>
      <c r="E18" s="54" t="str">
        <f>IF(ISTEXT('[5]Sektorski plasman'!F14)=TRUE,'[5]Sektorski plasman'!F14,"")</f>
        <v>A</v>
      </c>
      <c r="F18" s="167">
        <f>IF(ISNUMBER('[5]Sektorski plasman'!D14)=TRUE,'[5]Sektorski plasman'!D14,"")</f>
        <v>2325</v>
      </c>
      <c r="G18" s="56">
        <f>IF(ISNUMBER('[5]Sektorski plasman'!G14)=TRUE,'[5]Sektorski plasman'!G14,"")</f>
        <v>9</v>
      </c>
      <c r="H18" s="57">
        <f>IF(ISNUMBER('[5]Sektorski plasman'!H14)=TRUE,'[5]Sektorski plasman'!H14,"")</f>
        <v>17</v>
      </c>
      <c r="I18" s="164"/>
      <c r="J18" s="49"/>
      <c r="K18" s="148"/>
    </row>
    <row r="19" spans="1:11" x14ac:dyDescent="0.2">
      <c r="A19" s="50">
        <f>IF(ISNUMBER(H19)=FALSE,"",10)</f>
        <v>10</v>
      </c>
      <c r="B19" s="51" t="str">
        <f>IF(ISTEXT('[5]Sektorski plasman'!B15)=TRUE,'[5]Sektorski plasman'!B15,"")</f>
        <v>Jug Leon</v>
      </c>
      <c r="C19" s="165" t="str">
        <f>IF(ISTEXT('[5]Sektorski plasman'!C15)=TRUE,'[5]Sektorski plasman'!C15,"")</f>
        <v>TSH Sensas Som.si Čakovec</v>
      </c>
      <c r="D19" s="166">
        <f>IF(ISNUMBER('[5]Sektorski plasman'!E15)=TRUE,'[5]Sektorski plasman'!E15,"")</f>
        <v>11</v>
      </c>
      <c r="E19" s="54" t="str">
        <f>IF(ISTEXT('[5]Sektorski plasman'!F15)=TRUE,'[5]Sektorski plasman'!F15,"")</f>
        <v>B</v>
      </c>
      <c r="F19" s="167">
        <f>IF(ISNUMBER('[5]Sektorski plasman'!D15)=TRUE,'[5]Sektorski plasman'!D15,"")</f>
        <v>12185</v>
      </c>
      <c r="G19" s="56">
        <f>IF(ISNUMBER('[5]Sektorski plasman'!G15)=TRUE,'[5]Sektorski plasman'!G15,"")</f>
        <v>1</v>
      </c>
      <c r="H19" s="57">
        <f>IF(ISNUMBER('[5]Sektorski plasman'!H15)=TRUE,'[5]Sektorski plasman'!H15,"")</f>
        <v>2</v>
      </c>
      <c r="I19" s="164"/>
      <c r="J19" s="49"/>
      <c r="K19" s="148"/>
    </row>
    <row r="20" spans="1:11" x14ac:dyDescent="0.2">
      <c r="A20" s="50">
        <f>IF(ISNUMBER(H20)=FALSE,"",11)</f>
        <v>11</v>
      </c>
      <c r="B20" s="51" t="str">
        <f>IF(ISTEXT('[5]Sektorski plasman'!B16)=TRUE,'[5]Sektorski plasman'!B16,"")</f>
        <v>Kovač Patrik</v>
      </c>
      <c r="C20" s="165" t="str">
        <f>IF(ISTEXT('[5]Sektorski plasman'!C16)=TRUE,'[5]Sektorski plasman'!C16,"")</f>
        <v>TSH Sensas Som.si Čakovec</v>
      </c>
      <c r="D20" s="166">
        <f>IF(ISNUMBER('[5]Sektorski plasman'!E16)=TRUE,'[5]Sektorski plasman'!E16,"")</f>
        <v>10</v>
      </c>
      <c r="E20" s="54" t="str">
        <f>IF(ISTEXT('[5]Sektorski plasman'!F16)=TRUE,'[5]Sektorski plasman'!F16,"")</f>
        <v>B</v>
      </c>
      <c r="F20" s="167">
        <f>IF(ISNUMBER('[5]Sektorski plasman'!D16)=TRUE,'[5]Sektorski plasman'!D16,"")</f>
        <v>9011</v>
      </c>
      <c r="G20" s="56">
        <f>IF(ISNUMBER('[5]Sektorski plasman'!G16)=TRUE,'[5]Sektorski plasman'!G16,"")</f>
        <v>2</v>
      </c>
      <c r="H20" s="57">
        <f>IF(ISNUMBER('[5]Sektorski plasman'!H16)=TRUE,'[5]Sektorski plasman'!H16,"")</f>
        <v>4</v>
      </c>
      <c r="I20" s="164"/>
      <c r="J20" s="49"/>
      <c r="K20" s="148"/>
    </row>
    <row r="21" spans="1:11" x14ac:dyDescent="0.2">
      <c r="A21" s="50">
        <f>IF(ISNUMBER(H21)=FALSE,"",12)</f>
        <v>12</v>
      </c>
      <c r="B21" s="51" t="str">
        <f>IF(ISTEXT('[5]Sektorski plasman'!B17)=TRUE,'[5]Sektorski plasman'!B17,"")</f>
        <v>Hederić Mihael</v>
      </c>
      <c r="C21" s="165" t="str">
        <f>IF(ISTEXT('[5]Sektorski plasman'!C17)=TRUE,'[5]Sektorski plasman'!C17,"")</f>
        <v>Som Kotoriba</v>
      </c>
      <c r="D21" s="166">
        <f>IF(ISNUMBER('[5]Sektorski plasman'!E17)=TRUE,'[5]Sektorski plasman'!E17,"")</f>
        <v>16</v>
      </c>
      <c r="E21" s="54" t="str">
        <f>IF(ISTEXT('[5]Sektorski plasman'!F17)=TRUE,'[5]Sektorski plasman'!F17,"")</f>
        <v>B</v>
      </c>
      <c r="F21" s="167">
        <f>IF(ISNUMBER('[5]Sektorski plasman'!D17)=TRUE,'[5]Sektorski plasman'!D17,"")</f>
        <v>8322</v>
      </c>
      <c r="G21" s="56">
        <f>IF(ISNUMBER('[5]Sektorski plasman'!G17)=TRUE,'[5]Sektorski plasman'!G17,"")</f>
        <v>3</v>
      </c>
      <c r="H21" s="57">
        <f>IF(ISNUMBER('[5]Sektorski plasman'!H17)=TRUE,'[5]Sektorski plasman'!H17,"")</f>
        <v>6</v>
      </c>
      <c r="I21" s="164"/>
      <c r="J21" s="49"/>
      <c r="K21" s="148"/>
    </row>
    <row r="22" spans="1:11" x14ac:dyDescent="0.2">
      <c r="A22" s="50">
        <f>IF(ISNUMBER(H22)=FALSE,"",13)</f>
        <v>13</v>
      </c>
      <c r="B22" s="51" t="str">
        <f>IF(ISTEXT('[5]Sektorski plasman'!B18)=TRUE,'[5]Sektorski plasman'!B18,"")</f>
        <v>Komorski Lana</v>
      </c>
      <c r="C22" s="165" t="str">
        <f>IF(ISTEXT('[5]Sektorski plasman'!C18)=TRUE,'[5]Sektorski plasman'!C18,"")</f>
        <v>Klen Sveta Marija</v>
      </c>
      <c r="D22" s="166">
        <f>IF(ISNUMBER('[5]Sektorski plasman'!E18)=TRUE,'[5]Sektorski plasman'!E18,"")</f>
        <v>12</v>
      </c>
      <c r="E22" s="54" t="str">
        <f>IF(ISTEXT('[5]Sektorski plasman'!F18)=TRUE,'[5]Sektorski plasman'!F18,"")</f>
        <v>B</v>
      </c>
      <c r="F22" s="167">
        <f>IF(ISNUMBER('[5]Sektorski plasman'!D18)=TRUE,'[5]Sektorski plasman'!D18,"")</f>
        <v>7925</v>
      </c>
      <c r="G22" s="56">
        <f>IF(ISNUMBER('[5]Sektorski plasman'!G18)=TRUE,'[5]Sektorski plasman'!G18,"")</f>
        <v>4</v>
      </c>
      <c r="H22" s="57">
        <f>IF(ISNUMBER('[5]Sektorski plasman'!H18)=TRUE,'[5]Sektorski plasman'!H18,"")</f>
        <v>8</v>
      </c>
      <c r="I22" s="164"/>
      <c r="J22" s="49"/>
      <c r="K22" s="148"/>
    </row>
    <row r="23" spans="1:11" x14ac:dyDescent="0.2">
      <c r="A23" s="50">
        <f>IF(ISNUMBER(H23)=FALSE,"",14)</f>
        <v>14</v>
      </c>
      <c r="B23" s="51" t="str">
        <f>IF(ISTEXT('[5]Sektorski plasman'!B19)=TRUE,'[5]Sektorski plasman'!B19,"")</f>
        <v>Rodek Lovro</v>
      </c>
      <c r="C23" s="165" t="str">
        <f>IF(ISTEXT('[5]Sektorski plasman'!C19)=TRUE,'[5]Sektorski plasman'!C19,"")</f>
        <v>Som Kotoriba</v>
      </c>
      <c r="D23" s="166">
        <f>IF(ISNUMBER('[5]Sektorski plasman'!E19)=TRUE,'[5]Sektorski plasman'!E19,"")</f>
        <v>17</v>
      </c>
      <c r="E23" s="54" t="str">
        <f>IF(ISTEXT('[5]Sektorski plasman'!F19)=TRUE,'[5]Sektorski plasman'!F19,"")</f>
        <v>B</v>
      </c>
      <c r="F23" s="167">
        <f>IF(ISNUMBER('[5]Sektorski plasman'!D19)=TRUE,'[5]Sektorski plasman'!D19,"")</f>
        <v>3952</v>
      </c>
      <c r="G23" s="56">
        <f>IF(ISNUMBER('[5]Sektorski plasman'!G19)=TRUE,'[5]Sektorski plasman'!G19,"")</f>
        <v>5</v>
      </c>
      <c r="H23" s="57">
        <f>IF(ISNUMBER('[5]Sektorski plasman'!H19)=TRUE,'[5]Sektorski plasman'!H19,"")</f>
        <v>10</v>
      </c>
      <c r="I23" s="164"/>
      <c r="J23" s="49"/>
      <c r="K23" s="148"/>
    </row>
    <row r="24" spans="1:11" x14ac:dyDescent="0.2">
      <c r="A24" s="50">
        <f>IF(ISNUMBER(H24)=FALSE,"",15)</f>
        <v>15</v>
      </c>
      <c r="B24" s="51" t="str">
        <f>IF(ISTEXT('[5]Sektorski plasman'!B20)=TRUE,'[5]Sektorski plasman'!B20,"")</f>
        <v>Jalšovec Gabrijel</v>
      </c>
      <c r="C24" s="165" t="str">
        <f>IF(ISTEXT('[5]Sektorski plasman'!C20)=TRUE,'[5]Sektorski plasman'!C20,"")</f>
        <v>Glavatica Futtura Sensas Prelog</v>
      </c>
      <c r="D24" s="166">
        <f>IF(ISNUMBER('[5]Sektorski plasman'!E20)=TRUE,'[5]Sektorski plasman'!E20,"")</f>
        <v>13</v>
      </c>
      <c r="E24" s="54" t="str">
        <f>IF(ISTEXT('[5]Sektorski plasman'!F20)=TRUE,'[5]Sektorski plasman'!F20,"")</f>
        <v>B</v>
      </c>
      <c r="F24" s="167">
        <f>IF(ISNUMBER('[5]Sektorski plasman'!D20)=TRUE,'[5]Sektorski plasman'!D20,"")</f>
        <v>2008</v>
      </c>
      <c r="G24" s="56">
        <f>IF(ISNUMBER('[5]Sektorski plasman'!G20)=TRUE,'[5]Sektorski plasman'!G20,"")</f>
        <v>6</v>
      </c>
      <c r="H24" s="57">
        <f>IF(ISNUMBER('[5]Sektorski plasman'!H20)=TRUE,'[5]Sektorski plasman'!H20,"")</f>
        <v>12</v>
      </c>
      <c r="I24" s="164"/>
      <c r="J24" s="49"/>
      <c r="K24" s="148"/>
    </row>
    <row r="25" spans="1:11" x14ac:dyDescent="0.2">
      <c r="A25" s="50">
        <f>IF(ISNUMBER(H25)=FALSE,"",16)</f>
        <v>16</v>
      </c>
      <c r="B25" s="51" t="str">
        <f>IF(ISTEXT('[5]Sektorski plasman'!B21)=TRUE,'[5]Sektorski plasman'!B21,"")</f>
        <v>Kranjec Lana</v>
      </c>
      <c r="C25" s="165" t="str">
        <f>IF(ISTEXT('[5]Sektorski plasman'!C21)=TRUE,'[5]Sektorski plasman'!C21,"")</f>
        <v>Klen Sveta Marija</v>
      </c>
      <c r="D25" s="166">
        <f>IF(ISNUMBER('[5]Sektorski plasman'!E21)=TRUE,'[5]Sektorski plasman'!E21,"")</f>
        <v>15</v>
      </c>
      <c r="E25" s="54" t="str">
        <f>IF(ISTEXT('[5]Sektorski plasman'!F21)=TRUE,'[5]Sektorski plasman'!F21,"")</f>
        <v>B</v>
      </c>
      <c r="F25" s="167">
        <f>IF(ISNUMBER('[5]Sektorski plasman'!D21)=TRUE,'[5]Sektorski plasman'!D21,"")</f>
        <v>1149</v>
      </c>
      <c r="G25" s="56">
        <f>IF(ISNUMBER('[5]Sektorski plasman'!G21)=TRUE,'[5]Sektorski plasman'!G21,"")</f>
        <v>7</v>
      </c>
      <c r="H25" s="57">
        <f>IF(ISNUMBER('[5]Sektorski plasman'!H21)=TRUE,'[5]Sektorski plasman'!H21,"")</f>
        <v>14</v>
      </c>
      <c r="I25" s="164"/>
      <c r="J25" s="49"/>
      <c r="K25" s="148"/>
    </row>
    <row r="26" spans="1:11" x14ac:dyDescent="0.2">
      <c r="A26" s="50">
        <f>IF(ISNUMBER(H26)=FALSE,"",17)</f>
        <v>17</v>
      </c>
      <c r="B26" s="51" t="str">
        <f>IF(ISTEXT('[5]Sektorski plasman'!B22)=TRUE,'[5]Sektorski plasman'!B22,"")</f>
        <v>Kralj Evica</v>
      </c>
      <c r="C26" s="165" t="str">
        <f>IF(ISTEXT('[5]Sektorski plasman'!C22)=TRUE,'[5]Sektorski plasman'!C22,"")</f>
        <v>TSH Sensas Som.si Čakovec</v>
      </c>
      <c r="D26" s="166">
        <f>IF(ISNUMBER('[5]Sektorski plasman'!E22)=TRUE,'[5]Sektorski plasman'!E22,"")</f>
        <v>14</v>
      </c>
      <c r="E26" s="54" t="str">
        <f>IF(ISTEXT('[5]Sektorski plasman'!F22)=TRUE,'[5]Sektorski plasman'!F22,"")</f>
        <v>B</v>
      </c>
      <c r="F26" s="167">
        <f>IF(ISNUMBER('[5]Sektorski plasman'!D22)=TRUE,'[5]Sektorski plasman'!D22,"")</f>
        <v>1025</v>
      </c>
      <c r="G26" s="56">
        <f>IF(ISNUMBER('[5]Sektorski plasman'!G22)=TRUE,'[5]Sektorski plasman'!G22,"")</f>
        <v>8</v>
      </c>
      <c r="H26" s="57">
        <f>IF(ISNUMBER('[5]Sektorski plasman'!H22)=TRUE,'[5]Sektorski plasman'!H22,"")</f>
        <v>16</v>
      </c>
      <c r="I26" s="164"/>
      <c r="J26" s="49"/>
      <c r="K26" s="148"/>
    </row>
    <row r="27" spans="1:11" x14ac:dyDescent="0.2">
      <c r="A27" s="50" t="str">
        <f>IF(ISNUMBER(H27)=FALSE,"",18)</f>
        <v/>
      </c>
      <c r="B27" s="51" t="str">
        <f>IF(ISTEXT('[5]Sektorski plasman'!B23)=TRUE,'[5]Sektorski plasman'!B23,"")</f>
        <v/>
      </c>
      <c r="C27" s="165" t="str">
        <f>IF(ISTEXT('[5]Sektorski plasman'!C23)=TRUE,'[5]Sektorski plasman'!C23,"")</f>
        <v/>
      </c>
      <c r="D27" s="166" t="str">
        <f>IF(ISNUMBER('[5]Sektorski plasman'!E23)=TRUE,'[5]Sektorski plasman'!E23,"")</f>
        <v/>
      </c>
      <c r="E27" s="54" t="str">
        <f>IF(ISTEXT('[5]Sektorski plasman'!F23)=TRUE,'[5]Sektorski plasman'!F23,"")</f>
        <v/>
      </c>
      <c r="F27" s="167" t="str">
        <f>IF(ISNUMBER('[5]Sektorski plasman'!D23)=TRUE,'[5]Sektorski plasman'!D23,"")</f>
        <v/>
      </c>
      <c r="G27" s="56" t="str">
        <f>IF(ISNUMBER('[5]Sektorski plasman'!G23)=TRUE,'[5]Sektorski plasman'!G23,"")</f>
        <v/>
      </c>
      <c r="H27" s="57" t="str">
        <f>IF(ISNUMBER('[5]Sektorski plasman'!H23)=TRUE,'[5]Sektorski plasman'!H23,"")</f>
        <v/>
      </c>
      <c r="I27" s="164"/>
      <c r="J27" s="49"/>
      <c r="K27" s="148"/>
    </row>
    <row r="28" spans="1:11" x14ac:dyDescent="0.2">
      <c r="A28" s="50" t="str">
        <f>IF(ISNUMBER(H28)=FALSE,"",19)</f>
        <v/>
      </c>
      <c r="B28" s="51" t="str">
        <f>IF(ISTEXT('[5]Sektorski plasman'!B24)=TRUE,'[5]Sektorski plasman'!B24,"")</f>
        <v/>
      </c>
      <c r="C28" s="165" t="str">
        <f>IF(ISTEXT('[5]Sektorski plasman'!C24)=TRUE,'[5]Sektorski plasman'!C24,"")</f>
        <v/>
      </c>
      <c r="D28" s="166" t="str">
        <f>IF(ISNUMBER('[5]Sektorski plasman'!E24)=TRUE,'[5]Sektorski plasman'!E24,"")</f>
        <v/>
      </c>
      <c r="E28" s="54" t="str">
        <f>IF(ISTEXT('[5]Sektorski plasman'!F24)=TRUE,'[5]Sektorski plasman'!F24,"")</f>
        <v/>
      </c>
      <c r="F28" s="167" t="str">
        <f>IF(ISNUMBER('[5]Sektorski plasman'!D24)=TRUE,'[5]Sektorski plasman'!D24,"")</f>
        <v/>
      </c>
      <c r="G28" s="56" t="str">
        <f>IF(ISNUMBER('[5]Sektorski plasman'!G24)=TRUE,'[5]Sektorski plasman'!G24,"")</f>
        <v/>
      </c>
      <c r="H28" s="57" t="str">
        <f>IF(ISNUMBER('[5]Sektorski plasman'!H24)=TRUE,'[5]Sektorski plasman'!H24,"")</f>
        <v/>
      </c>
      <c r="I28" s="164"/>
      <c r="J28" s="49"/>
      <c r="K28" s="148"/>
    </row>
    <row r="29" spans="1:11" x14ac:dyDescent="0.2">
      <c r="A29" s="50" t="str">
        <f>IF(ISNUMBER(H29)=FALSE,"",20)</f>
        <v/>
      </c>
      <c r="B29" s="51" t="str">
        <f>IF(ISTEXT('[5]Sektorski plasman'!B25)=TRUE,'[5]Sektorski plasman'!B25,"")</f>
        <v/>
      </c>
      <c r="C29" s="165" t="str">
        <f>IF(ISTEXT('[5]Sektorski plasman'!C25)=TRUE,'[5]Sektorski plasman'!C25,"")</f>
        <v/>
      </c>
      <c r="D29" s="166" t="str">
        <f>IF(ISNUMBER('[5]Sektorski plasman'!E25)=TRUE,'[5]Sektorski plasman'!E25,"")</f>
        <v/>
      </c>
      <c r="E29" s="54" t="str">
        <f>IF(ISTEXT('[5]Sektorski plasman'!F25)=TRUE,'[5]Sektorski plasman'!F25,"")</f>
        <v/>
      </c>
      <c r="F29" s="167" t="str">
        <f>IF(ISNUMBER('[5]Sektorski plasman'!D25)=TRUE,'[5]Sektorski plasman'!D25,"")</f>
        <v/>
      </c>
      <c r="G29" s="56" t="str">
        <f>IF(ISNUMBER('[5]Sektorski plasman'!G25)=TRUE,'[5]Sektorski plasman'!G25,"")</f>
        <v/>
      </c>
      <c r="H29" s="57" t="str">
        <f>IF(ISNUMBER('[5]Sektorski plasman'!H25)=TRUE,'[5]Sektorski plasman'!H25,"")</f>
        <v/>
      </c>
      <c r="I29" s="164"/>
      <c r="J29" s="49"/>
      <c r="K29" s="148"/>
    </row>
    <row r="30" spans="1:11" x14ac:dyDescent="0.2">
      <c r="A30" s="50" t="str">
        <f>IF(ISNUMBER(H30)=FALSE,"",21)</f>
        <v/>
      </c>
      <c r="B30" s="51" t="str">
        <f>IF(ISTEXT('[5]Sektorski plasman'!B26)=TRUE,'[5]Sektorski plasman'!B26,"")</f>
        <v/>
      </c>
      <c r="C30" s="165" t="str">
        <f>IF(ISTEXT('[5]Sektorski plasman'!C26)=TRUE,'[5]Sektorski plasman'!C26,"")</f>
        <v/>
      </c>
      <c r="D30" s="166" t="str">
        <f>IF(ISNUMBER('[5]Sektorski plasman'!E26)=TRUE,'[5]Sektorski plasman'!E26,"")</f>
        <v/>
      </c>
      <c r="E30" s="54" t="str">
        <f>IF(ISTEXT('[5]Sektorski plasman'!F26)=TRUE,'[5]Sektorski plasman'!F26,"")</f>
        <v/>
      </c>
      <c r="F30" s="167" t="str">
        <f>IF(ISNUMBER('[5]Sektorski plasman'!D26)=TRUE,'[5]Sektorski plasman'!D26,"")</f>
        <v/>
      </c>
      <c r="G30" s="56" t="str">
        <f>IF(ISNUMBER('[5]Sektorski plasman'!G26)=TRUE,'[5]Sektorski plasman'!G26,"")</f>
        <v/>
      </c>
      <c r="H30" s="57" t="str">
        <f>IF(ISNUMBER('[5]Sektorski plasman'!H26)=TRUE,'[5]Sektorski plasman'!H26,"")</f>
        <v/>
      </c>
      <c r="I30" s="164"/>
      <c r="J30" s="49"/>
      <c r="K30" s="148"/>
    </row>
    <row r="31" spans="1:11" x14ac:dyDescent="0.2">
      <c r="A31" s="50" t="str">
        <f>IF(ISNUMBER(H31)=FALSE,"",22)</f>
        <v/>
      </c>
      <c r="B31" s="51" t="str">
        <f>IF(ISTEXT('[5]Sektorski plasman'!B27)=TRUE,'[5]Sektorski plasman'!B27,"")</f>
        <v/>
      </c>
      <c r="C31" s="165" t="str">
        <f>IF(ISTEXT('[5]Sektorski plasman'!C27)=TRUE,'[5]Sektorski plasman'!C27,"")</f>
        <v/>
      </c>
      <c r="D31" s="166" t="str">
        <f>IF(ISNUMBER('[5]Sektorski plasman'!E27)=TRUE,'[5]Sektorski plasman'!E27,"")</f>
        <v/>
      </c>
      <c r="E31" s="54" t="str">
        <f>IF(ISTEXT('[5]Sektorski plasman'!F27)=TRUE,'[5]Sektorski plasman'!F27,"")</f>
        <v/>
      </c>
      <c r="F31" s="167" t="str">
        <f>IF(ISNUMBER('[5]Sektorski plasman'!D27)=TRUE,'[5]Sektorski plasman'!D27,"")</f>
        <v/>
      </c>
      <c r="G31" s="56" t="str">
        <f>IF(ISNUMBER('[5]Sektorski plasman'!G27)=TRUE,'[5]Sektorski plasman'!G27,"")</f>
        <v/>
      </c>
      <c r="H31" s="57" t="str">
        <f>IF(ISNUMBER('[5]Sektorski plasman'!H27)=TRUE,'[5]Sektorski plasman'!H27,"")</f>
        <v/>
      </c>
      <c r="I31" s="164"/>
      <c r="J31" s="49"/>
      <c r="K31" s="148"/>
    </row>
    <row r="32" spans="1:11" x14ac:dyDescent="0.2">
      <c r="A32" s="50" t="str">
        <f>IF(ISNUMBER(H32)=FALSE,"",23)</f>
        <v/>
      </c>
      <c r="B32" s="51" t="str">
        <f>IF(ISTEXT('[5]Sektorski plasman'!B28)=TRUE,'[5]Sektorski plasman'!B28,"")</f>
        <v/>
      </c>
      <c r="C32" s="165" t="str">
        <f>IF(ISTEXT('[5]Sektorski plasman'!C28)=TRUE,'[5]Sektorski plasman'!C28,"")</f>
        <v/>
      </c>
      <c r="D32" s="166" t="str">
        <f>IF(ISNUMBER('[5]Sektorski plasman'!E28)=TRUE,'[5]Sektorski plasman'!E28,"")</f>
        <v/>
      </c>
      <c r="E32" s="54" t="str">
        <f>IF(ISTEXT('[5]Sektorski plasman'!F28)=TRUE,'[5]Sektorski plasman'!F28,"")</f>
        <v/>
      </c>
      <c r="F32" s="167" t="str">
        <f>IF(ISNUMBER('[5]Sektorski plasman'!D28)=TRUE,'[5]Sektorski plasman'!D28,"")</f>
        <v/>
      </c>
      <c r="G32" s="56" t="str">
        <f>IF(ISNUMBER('[5]Sektorski plasman'!G28)=TRUE,'[5]Sektorski plasman'!G28,"")</f>
        <v/>
      </c>
      <c r="H32" s="57" t="str">
        <f>IF(ISNUMBER('[5]Sektorski plasman'!H28)=TRUE,'[5]Sektorski plasman'!H28,"")</f>
        <v/>
      </c>
      <c r="I32" s="164"/>
      <c r="J32" s="49"/>
      <c r="K32" s="148"/>
    </row>
    <row r="33" spans="1:11" x14ac:dyDescent="0.2">
      <c r="A33" s="50" t="str">
        <f>IF(ISNUMBER(H33)=FALSE,"",24)</f>
        <v/>
      </c>
      <c r="B33" s="51" t="str">
        <f>IF(ISTEXT('[5]Sektorski plasman'!B29)=TRUE,'[5]Sektorski plasman'!B29,"")</f>
        <v/>
      </c>
      <c r="C33" s="165" t="str">
        <f>IF(ISTEXT('[5]Sektorski plasman'!C29)=TRUE,'[5]Sektorski plasman'!C29,"")</f>
        <v/>
      </c>
      <c r="D33" s="166" t="str">
        <f>IF(ISNUMBER('[5]Sektorski plasman'!E29)=TRUE,'[5]Sektorski plasman'!E29,"")</f>
        <v/>
      </c>
      <c r="E33" s="54" t="str">
        <f>IF(ISTEXT('[5]Sektorski plasman'!F29)=TRUE,'[5]Sektorski plasman'!F29,"")</f>
        <v/>
      </c>
      <c r="F33" s="167" t="str">
        <f>IF(ISNUMBER('[5]Sektorski plasman'!D29)=TRUE,'[5]Sektorski plasman'!D29,"")</f>
        <v/>
      </c>
      <c r="G33" s="56" t="str">
        <f>IF(ISNUMBER('[5]Sektorski plasman'!G29)=TRUE,'[5]Sektorski plasman'!G29,"")</f>
        <v/>
      </c>
      <c r="H33" s="57" t="str">
        <f>IF(ISNUMBER('[5]Sektorski plasman'!H29)=TRUE,'[5]Sektorski plasman'!H29,"")</f>
        <v/>
      </c>
      <c r="I33" s="164"/>
      <c r="J33" s="49"/>
      <c r="K33" s="148"/>
    </row>
    <row r="34" spans="1:11" x14ac:dyDescent="0.2">
      <c r="A34" s="50" t="str">
        <f>IF(ISNUMBER(H34)=FALSE,"",25)</f>
        <v/>
      </c>
      <c r="B34" s="51" t="str">
        <f>IF(ISTEXT('[5]Sektorski plasman'!B30)=TRUE,'[5]Sektorski plasman'!B30,"")</f>
        <v/>
      </c>
      <c r="C34" s="165" t="str">
        <f>IF(ISTEXT('[5]Sektorski plasman'!C30)=TRUE,'[5]Sektorski plasman'!C30,"")</f>
        <v/>
      </c>
      <c r="D34" s="166" t="str">
        <f>IF(ISNUMBER('[5]Sektorski plasman'!E30)=TRUE,'[5]Sektorski plasman'!E30,"")</f>
        <v/>
      </c>
      <c r="E34" s="54" t="str">
        <f>IF(ISTEXT('[5]Sektorski plasman'!F30)=TRUE,'[5]Sektorski plasman'!F30,"")</f>
        <v/>
      </c>
      <c r="F34" s="167" t="str">
        <f>IF(ISNUMBER('[5]Sektorski plasman'!D30)=TRUE,'[5]Sektorski plasman'!D30,"")</f>
        <v/>
      </c>
      <c r="G34" s="56" t="str">
        <f>IF(ISNUMBER('[5]Sektorski plasman'!G30)=TRUE,'[5]Sektorski plasman'!G30,"")</f>
        <v/>
      </c>
      <c r="H34" s="57" t="str">
        <f>IF(ISNUMBER('[5]Sektorski plasman'!H30)=TRUE,'[5]Sektorski plasman'!H30,"")</f>
        <v/>
      </c>
      <c r="I34" s="164"/>
      <c r="J34" s="49"/>
      <c r="K34" s="148"/>
    </row>
    <row r="35" spans="1:11" x14ac:dyDescent="0.2">
      <c r="A35" s="50" t="str">
        <f>IF(ISNUMBER(H35)=FALSE,"",26)</f>
        <v/>
      </c>
      <c r="B35" s="51" t="str">
        <f>IF(ISTEXT('[5]Sektorski plasman'!B31)=TRUE,'[5]Sektorski plasman'!B31,"")</f>
        <v/>
      </c>
      <c r="C35" s="165" t="str">
        <f>IF(ISTEXT('[5]Sektorski plasman'!C31)=TRUE,'[5]Sektorski plasman'!C31,"")</f>
        <v/>
      </c>
      <c r="D35" s="166" t="str">
        <f>IF(ISNUMBER('[5]Sektorski plasman'!E31)=TRUE,'[5]Sektorski plasman'!E31,"")</f>
        <v/>
      </c>
      <c r="E35" s="54" t="str">
        <f>IF(ISTEXT('[5]Sektorski plasman'!F31)=TRUE,'[5]Sektorski plasman'!F31,"")</f>
        <v/>
      </c>
      <c r="F35" s="167" t="str">
        <f>IF(ISNUMBER('[5]Sektorski plasman'!D31)=TRUE,'[5]Sektorski plasman'!D31,"")</f>
        <v/>
      </c>
      <c r="G35" s="56" t="str">
        <f>IF(ISNUMBER('[5]Sektorski plasman'!G31)=TRUE,'[5]Sektorski plasman'!G31,"")</f>
        <v/>
      </c>
      <c r="H35" s="57" t="str">
        <f>IF(ISNUMBER('[5]Sektorski plasman'!H31)=TRUE,'[5]Sektorski plasman'!H31,"")</f>
        <v/>
      </c>
      <c r="I35" s="164"/>
      <c r="J35" s="49"/>
      <c r="K35" s="148"/>
    </row>
    <row r="36" spans="1:11" x14ac:dyDescent="0.2">
      <c r="A36" s="50" t="str">
        <f>IF(ISNUMBER(H36)=FALSE,"",27)</f>
        <v/>
      </c>
      <c r="B36" s="51" t="str">
        <f>IF(ISTEXT('[5]Sektorski plasman'!B32)=TRUE,'[5]Sektorski plasman'!B32,"")</f>
        <v/>
      </c>
      <c r="C36" s="165" t="str">
        <f>IF(ISTEXT('[5]Sektorski plasman'!C32)=TRUE,'[5]Sektorski plasman'!C32,"")</f>
        <v/>
      </c>
      <c r="D36" s="166" t="str">
        <f>IF(ISNUMBER('[5]Sektorski plasman'!E32)=TRUE,'[5]Sektorski plasman'!E32,"")</f>
        <v/>
      </c>
      <c r="E36" s="54" t="str">
        <f>IF(ISTEXT('[5]Sektorski plasman'!F32)=TRUE,'[5]Sektorski plasman'!F32,"")</f>
        <v/>
      </c>
      <c r="F36" s="167" t="str">
        <f>IF(ISNUMBER('[5]Sektorski plasman'!D32)=TRUE,'[5]Sektorski plasman'!D32,"")</f>
        <v/>
      </c>
      <c r="G36" s="56" t="str">
        <f>IF(ISNUMBER('[5]Sektorski plasman'!G32)=TRUE,'[5]Sektorski plasman'!G32,"")</f>
        <v/>
      </c>
      <c r="H36" s="57" t="str">
        <f>IF(ISNUMBER('[5]Sektorski plasman'!H32)=TRUE,'[5]Sektorski plasman'!H32,"")</f>
        <v/>
      </c>
      <c r="I36" s="164"/>
      <c r="J36" s="49"/>
      <c r="K36" s="148"/>
    </row>
    <row r="37" spans="1:11" x14ac:dyDescent="0.2">
      <c r="A37" s="50" t="str">
        <f>IF(ISNUMBER(H37)=FALSE,"",28)</f>
        <v/>
      </c>
      <c r="B37" s="51" t="str">
        <f>IF(ISTEXT('[5]Sektorski plasman'!B33)=TRUE,'[5]Sektorski plasman'!B33,"")</f>
        <v/>
      </c>
      <c r="C37" s="165" t="str">
        <f>IF(ISTEXT('[5]Sektorski plasman'!C33)=TRUE,'[5]Sektorski plasman'!C33,"")</f>
        <v/>
      </c>
      <c r="D37" s="166" t="str">
        <f>IF(ISNUMBER('[5]Sektorski plasman'!E33)=TRUE,'[5]Sektorski plasman'!E33,"")</f>
        <v/>
      </c>
      <c r="E37" s="54" t="str">
        <f>IF(ISTEXT('[5]Sektorski plasman'!F33)=TRUE,'[5]Sektorski plasman'!F33,"")</f>
        <v/>
      </c>
      <c r="F37" s="167" t="str">
        <f>IF(ISNUMBER('[5]Sektorski plasman'!D33)=TRUE,'[5]Sektorski plasman'!D33,"")</f>
        <v/>
      </c>
      <c r="G37" s="56" t="str">
        <f>IF(ISNUMBER('[5]Sektorski plasman'!G33)=TRUE,'[5]Sektorski plasman'!G33,"")</f>
        <v/>
      </c>
      <c r="H37" s="57" t="str">
        <f>IF(ISNUMBER('[5]Sektorski plasman'!H33)=TRUE,'[5]Sektorski plasman'!H33,"")</f>
        <v/>
      </c>
      <c r="I37" s="164"/>
      <c r="J37" s="49"/>
      <c r="K37" s="148"/>
    </row>
    <row r="38" spans="1:11" x14ac:dyDescent="0.2">
      <c r="A38" s="50" t="str">
        <f>IF(ISNUMBER(H38)=FALSE,"",29)</f>
        <v/>
      </c>
      <c r="B38" s="51" t="str">
        <f>IF(ISTEXT('[5]Sektorski plasman'!B34)=TRUE,'[5]Sektorski plasman'!B34,"")</f>
        <v/>
      </c>
      <c r="C38" s="165" t="str">
        <f>IF(ISTEXT('[5]Sektorski plasman'!C34)=TRUE,'[5]Sektorski plasman'!C34,"")</f>
        <v/>
      </c>
      <c r="D38" s="166" t="str">
        <f>IF(ISNUMBER('[5]Sektorski plasman'!E34)=TRUE,'[5]Sektorski plasman'!E34,"")</f>
        <v/>
      </c>
      <c r="E38" s="54" t="str">
        <f>IF(ISTEXT('[5]Sektorski plasman'!F34)=TRUE,'[5]Sektorski plasman'!F34,"")</f>
        <v/>
      </c>
      <c r="F38" s="167" t="str">
        <f>IF(ISNUMBER('[5]Sektorski plasman'!D34)=TRUE,'[5]Sektorski plasman'!D34,"")</f>
        <v/>
      </c>
      <c r="G38" s="56" t="str">
        <f>IF(ISNUMBER('[5]Sektorski plasman'!G34)=TRUE,'[5]Sektorski plasman'!G34,"")</f>
        <v/>
      </c>
      <c r="H38" s="57" t="str">
        <f>IF(ISNUMBER('[5]Sektorski plasman'!H34)=TRUE,'[5]Sektorski plasman'!H34,"")</f>
        <v/>
      </c>
      <c r="I38" s="164"/>
      <c r="J38" s="49"/>
      <c r="K38" s="148"/>
    </row>
    <row r="39" spans="1:11" x14ac:dyDescent="0.2">
      <c r="A39" s="50" t="str">
        <f>IF(ISNUMBER(H39)=FALSE,"",30)</f>
        <v/>
      </c>
      <c r="B39" s="51" t="str">
        <f>IF(ISTEXT('[5]Sektorski plasman'!B35)=TRUE,'[5]Sektorski plasman'!B35,"")</f>
        <v/>
      </c>
      <c r="C39" s="165" t="str">
        <f>IF(ISTEXT('[5]Sektorski plasman'!C35)=TRUE,'[5]Sektorski plasman'!C35,"")</f>
        <v/>
      </c>
      <c r="D39" s="166" t="str">
        <f>IF(ISNUMBER('[5]Sektorski plasman'!E35)=TRUE,'[5]Sektorski plasman'!E35,"")</f>
        <v/>
      </c>
      <c r="E39" s="54" t="str">
        <f>IF(ISTEXT('[5]Sektorski plasman'!F35)=TRUE,'[5]Sektorski plasman'!F35,"")</f>
        <v/>
      </c>
      <c r="F39" s="167" t="str">
        <f>IF(ISNUMBER('[5]Sektorski plasman'!D35)=TRUE,'[5]Sektorski plasman'!D35,"")</f>
        <v/>
      </c>
      <c r="G39" s="56" t="str">
        <f>IF(ISNUMBER('[5]Sektorski plasman'!G35)=TRUE,'[5]Sektorski plasman'!G35,"")</f>
        <v/>
      </c>
      <c r="H39" s="57" t="str">
        <f>IF(ISNUMBER('[5]Sektorski plasman'!H35)=TRUE,'[5]Sektorski plasman'!H35,"")</f>
        <v/>
      </c>
      <c r="I39" s="164"/>
      <c r="J39" s="49"/>
      <c r="K39" s="148"/>
    </row>
    <row r="40" spans="1:11" x14ac:dyDescent="0.2">
      <c r="A40" s="50" t="str">
        <f>IF(ISNUMBER(H40)=FALSE,"",31)</f>
        <v/>
      </c>
      <c r="B40" s="51" t="str">
        <f>IF(ISTEXT('[5]Sektorski plasman'!B36)=TRUE,'[5]Sektorski plasman'!B36,"")</f>
        <v/>
      </c>
      <c r="C40" s="165" t="str">
        <f>IF(ISTEXT('[5]Sektorski plasman'!C36)=TRUE,'[5]Sektorski plasman'!C36,"")</f>
        <v/>
      </c>
      <c r="D40" s="166" t="str">
        <f>IF(ISNUMBER('[5]Sektorski plasman'!E36)=TRUE,'[5]Sektorski plasman'!E36,"")</f>
        <v/>
      </c>
      <c r="E40" s="54" t="str">
        <f>IF(ISTEXT('[5]Sektorski plasman'!F36)=TRUE,'[5]Sektorski plasman'!F36,"")</f>
        <v/>
      </c>
      <c r="F40" s="167" t="str">
        <f>IF(ISNUMBER('[5]Sektorski plasman'!D36)=TRUE,'[5]Sektorski plasman'!D36,"")</f>
        <v/>
      </c>
      <c r="G40" s="56" t="str">
        <f>IF(ISNUMBER('[5]Sektorski plasman'!G36)=TRUE,'[5]Sektorski plasman'!G36,"")</f>
        <v/>
      </c>
      <c r="H40" s="57" t="str">
        <f>IF(ISNUMBER('[5]Sektorski plasman'!H36)=TRUE,'[5]Sektorski plasman'!H36,"")</f>
        <v/>
      </c>
      <c r="I40" s="164"/>
      <c r="J40" s="49"/>
      <c r="K40" s="148"/>
    </row>
    <row r="41" spans="1:11" x14ac:dyDescent="0.2">
      <c r="A41" s="50" t="str">
        <f>IF(ISNUMBER(H41)=FALSE,"",32)</f>
        <v/>
      </c>
      <c r="B41" s="51" t="str">
        <f>IF(ISTEXT('[5]Sektorski plasman'!B37)=TRUE,'[5]Sektorski plasman'!B37,"")</f>
        <v/>
      </c>
      <c r="C41" s="165" t="str">
        <f>IF(ISTEXT('[5]Sektorski plasman'!C37)=TRUE,'[5]Sektorski plasman'!C37,"")</f>
        <v/>
      </c>
      <c r="D41" s="166" t="str">
        <f>IF(ISNUMBER('[5]Sektorski plasman'!E37)=TRUE,'[5]Sektorski plasman'!E37,"")</f>
        <v/>
      </c>
      <c r="E41" s="54" t="str">
        <f>IF(ISTEXT('[5]Sektorski plasman'!F37)=TRUE,'[5]Sektorski plasman'!F37,"")</f>
        <v/>
      </c>
      <c r="F41" s="167" t="str">
        <f>IF(ISNUMBER('[5]Sektorski plasman'!D37)=TRUE,'[5]Sektorski plasman'!D37,"")</f>
        <v/>
      </c>
      <c r="G41" s="56" t="str">
        <f>IF(ISNUMBER('[5]Sektorski plasman'!G37)=TRUE,'[5]Sektorski plasman'!G37,"")</f>
        <v/>
      </c>
      <c r="H41" s="57" t="str">
        <f>IF(ISNUMBER('[5]Sektorski plasman'!H37)=TRUE,'[5]Sektorski plasman'!H37,"")</f>
        <v/>
      </c>
      <c r="I41" s="164"/>
      <c r="J41" s="49"/>
      <c r="K41" s="148"/>
    </row>
    <row r="42" spans="1:11" x14ac:dyDescent="0.2">
      <c r="A42" s="50" t="str">
        <f>IF(ISNUMBER(H42)=FALSE,"",33)</f>
        <v/>
      </c>
      <c r="B42" s="51" t="str">
        <f>IF(ISTEXT('[5]Sektorski plasman'!B38)=TRUE,'[5]Sektorski plasman'!B38,"")</f>
        <v/>
      </c>
      <c r="C42" s="165" t="str">
        <f>IF(ISTEXT('[5]Sektorski plasman'!C38)=TRUE,'[5]Sektorski plasman'!C38,"")</f>
        <v/>
      </c>
      <c r="D42" s="166" t="str">
        <f>IF(ISNUMBER('[5]Sektorski plasman'!E38)=TRUE,'[5]Sektorski plasman'!E38,"")</f>
        <v/>
      </c>
      <c r="E42" s="54" t="str">
        <f>IF(ISTEXT('[5]Sektorski plasman'!F38)=TRUE,'[5]Sektorski plasman'!F38,"")</f>
        <v/>
      </c>
      <c r="F42" s="167" t="str">
        <f>IF(ISNUMBER('[5]Sektorski plasman'!D38)=TRUE,'[5]Sektorski plasman'!D38,"")</f>
        <v/>
      </c>
      <c r="G42" s="56" t="str">
        <f>IF(ISNUMBER('[5]Sektorski plasman'!G38)=TRUE,'[5]Sektorski plasman'!G38,"")</f>
        <v/>
      </c>
      <c r="H42" s="57" t="str">
        <f>IF(ISNUMBER('[5]Sektorski plasman'!H38)=TRUE,'[5]Sektorski plasman'!H38,"")</f>
        <v/>
      </c>
      <c r="I42" s="164"/>
      <c r="J42" s="49"/>
      <c r="K42" s="148"/>
    </row>
    <row r="43" spans="1:11" x14ac:dyDescent="0.2">
      <c r="A43" s="50" t="str">
        <f>IF(ISNUMBER(H43)=FALSE,"",34)</f>
        <v/>
      </c>
      <c r="B43" s="51" t="str">
        <f>IF(ISTEXT('[5]Sektorski plasman'!B39)=TRUE,'[5]Sektorski plasman'!B39,"")</f>
        <v/>
      </c>
      <c r="C43" s="165" t="str">
        <f>IF(ISTEXT('[5]Sektorski plasman'!C39)=TRUE,'[5]Sektorski plasman'!C39,"")</f>
        <v/>
      </c>
      <c r="D43" s="166" t="str">
        <f>IF(ISNUMBER('[5]Sektorski plasman'!E39)=TRUE,'[5]Sektorski plasman'!E39,"")</f>
        <v/>
      </c>
      <c r="E43" s="54" t="str">
        <f>IF(ISTEXT('[5]Sektorski plasman'!F39)=TRUE,'[5]Sektorski plasman'!F39,"")</f>
        <v/>
      </c>
      <c r="F43" s="167" t="str">
        <f>IF(ISNUMBER('[5]Sektorski plasman'!D39)=TRUE,'[5]Sektorski plasman'!D39,"")</f>
        <v/>
      </c>
      <c r="G43" s="56" t="str">
        <f>IF(ISNUMBER('[5]Sektorski plasman'!G39)=TRUE,'[5]Sektorski plasman'!G39,"")</f>
        <v/>
      </c>
      <c r="H43" s="57" t="str">
        <f>IF(ISNUMBER('[5]Sektorski plasman'!H39)=TRUE,'[5]Sektorski plasman'!H39,"")</f>
        <v/>
      </c>
      <c r="I43" s="164"/>
      <c r="J43" s="49"/>
      <c r="K43" s="148"/>
    </row>
    <row r="44" spans="1:11" x14ac:dyDescent="0.2">
      <c r="A44" s="50" t="str">
        <f>IF(ISNUMBER(H44)=FALSE,"",35)</f>
        <v/>
      </c>
      <c r="B44" s="51" t="str">
        <f>IF(ISTEXT('[5]Sektorski plasman'!B40)=TRUE,'[5]Sektorski plasman'!B40,"")</f>
        <v/>
      </c>
      <c r="C44" s="165" t="str">
        <f>IF(ISTEXT('[5]Sektorski plasman'!C40)=TRUE,'[5]Sektorski plasman'!C40,"")</f>
        <v/>
      </c>
      <c r="D44" s="166" t="str">
        <f>IF(ISNUMBER('[5]Sektorski plasman'!E40)=TRUE,'[5]Sektorski plasman'!E40,"")</f>
        <v/>
      </c>
      <c r="E44" s="54" t="str">
        <f>IF(ISTEXT('[5]Sektorski plasman'!F40)=TRUE,'[5]Sektorski plasman'!F40,"")</f>
        <v/>
      </c>
      <c r="F44" s="167" t="str">
        <f>IF(ISNUMBER('[5]Sektorski plasman'!D40)=TRUE,'[5]Sektorski plasman'!D40,"")</f>
        <v/>
      </c>
      <c r="G44" s="56" t="str">
        <f>IF(ISNUMBER('[5]Sektorski plasman'!G40)=TRUE,'[5]Sektorski plasman'!G40,"")</f>
        <v/>
      </c>
      <c r="H44" s="57" t="str">
        <f>IF(ISNUMBER('[5]Sektorski plasman'!H40)=TRUE,'[5]Sektorski plasman'!H40,"")</f>
        <v/>
      </c>
      <c r="I44" s="164"/>
      <c r="J44" s="49"/>
      <c r="K44" s="148"/>
    </row>
    <row r="45" spans="1:11" x14ac:dyDescent="0.2">
      <c r="A45" s="50" t="str">
        <f>IF(ISNUMBER(H45)=FALSE,"",36)</f>
        <v/>
      </c>
      <c r="B45" s="51" t="str">
        <f>IF(ISTEXT('[5]Sektorski plasman'!B41)=TRUE,'[5]Sektorski plasman'!B41,"")</f>
        <v/>
      </c>
      <c r="C45" s="165" t="str">
        <f>IF(ISTEXT('[5]Sektorski plasman'!C41)=TRUE,'[5]Sektorski plasman'!C41,"")</f>
        <v/>
      </c>
      <c r="D45" s="166" t="str">
        <f>IF(ISNUMBER('[5]Sektorski plasman'!E41)=TRUE,'[5]Sektorski plasman'!E41,"")</f>
        <v/>
      </c>
      <c r="E45" s="54" t="str">
        <f>IF(ISTEXT('[5]Sektorski plasman'!F41)=TRUE,'[5]Sektorski plasman'!F41,"")</f>
        <v/>
      </c>
      <c r="F45" s="167" t="str">
        <f>IF(ISNUMBER('[5]Sektorski plasman'!D41)=TRUE,'[5]Sektorski plasman'!D41,"")</f>
        <v/>
      </c>
      <c r="G45" s="56" t="str">
        <f>IF(ISNUMBER('[5]Sektorski plasman'!G41)=TRUE,'[5]Sektorski plasman'!G41,"")</f>
        <v/>
      </c>
      <c r="H45" s="57" t="str">
        <f>IF(ISNUMBER('[5]Sektorski plasman'!H41)=TRUE,'[5]Sektorski plasman'!H41,"")</f>
        <v/>
      </c>
      <c r="I45" s="164"/>
      <c r="J45" s="49"/>
      <c r="K45" s="148"/>
    </row>
    <row r="46" spans="1:11" x14ac:dyDescent="0.2">
      <c r="A46" s="50" t="str">
        <f>IF(ISNUMBER(H46)=FALSE,"",37)</f>
        <v/>
      </c>
      <c r="B46" s="51" t="str">
        <f>IF(ISTEXT('[5]Sektorski plasman'!B42)=TRUE,'[5]Sektorski plasman'!B42,"")</f>
        <v/>
      </c>
      <c r="C46" s="165" t="str">
        <f>IF(ISTEXT('[5]Sektorski plasman'!C42)=TRUE,'[5]Sektorski plasman'!C42,"")</f>
        <v/>
      </c>
      <c r="D46" s="166" t="str">
        <f>IF(ISNUMBER('[5]Sektorski plasman'!E42)=TRUE,'[5]Sektorski plasman'!E42,"")</f>
        <v/>
      </c>
      <c r="E46" s="54" t="str">
        <f>IF(ISTEXT('[5]Sektorski plasman'!F42)=TRUE,'[5]Sektorski plasman'!F42,"")</f>
        <v/>
      </c>
      <c r="F46" s="167" t="str">
        <f>IF(ISNUMBER('[5]Sektorski plasman'!D42)=TRUE,'[5]Sektorski plasman'!D42,"")</f>
        <v/>
      </c>
      <c r="G46" s="56" t="str">
        <f>IF(ISNUMBER('[5]Sektorski plasman'!G42)=TRUE,'[5]Sektorski plasman'!G42,"")</f>
        <v/>
      </c>
      <c r="H46" s="57" t="str">
        <f>IF(ISNUMBER('[5]Sektorski plasman'!H42)=TRUE,'[5]Sektorski plasman'!H42,"")</f>
        <v/>
      </c>
      <c r="I46" s="164"/>
      <c r="J46" s="49"/>
      <c r="K46" s="148"/>
    </row>
    <row r="47" spans="1:11" x14ac:dyDescent="0.2">
      <c r="A47" s="50" t="str">
        <f>IF(ISNUMBER(H47)=FALSE,"",38)</f>
        <v/>
      </c>
      <c r="B47" s="51" t="str">
        <f>IF(ISTEXT('[5]Sektorski plasman'!B43)=TRUE,'[5]Sektorski plasman'!B43,"")</f>
        <v/>
      </c>
      <c r="C47" s="165" t="str">
        <f>IF(ISTEXT('[5]Sektorski plasman'!C43)=TRUE,'[5]Sektorski plasman'!C43,"")</f>
        <v/>
      </c>
      <c r="D47" s="166" t="str">
        <f>IF(ISNUMBER('[5]Sektorski plasman'!E43)=TRUE,'[5]Sektorski plasman'!E43,"")</f>
        <v/>
      </c>
      <c r="E47" s="54" t="str">
        <f>IF(ISTEXT('[5]Sektorski plasman'!F43)=TRUE,'[5]Sektorski plasman'!F43,"")</f>
        <v/>
      </c>
      <c r="F47" s="167" t="str">
        <f>IF(ISNUMBER('[5]Sektorski plasman'!D43)=TRUE,'[5]Sektorski plasman'!D43,"")</f>
        <v/>
      </c>
      <c r="G47" s="56" t="str">
        <f>IF(ISNUMBER('[5]Sektorski plasman'!G43)=TRUE,'[5]Sektorski plasman'!G43,"")</f>
        <v/>
      </c>
      <c r="H47" s="57" t="str">
        <f>IF(ISNUMBER('[5]Sektorski plasman'!H43)=TRUE,'[5]Sektorski plasman'!H43,"")</f>
        <v/>
      </c>
      <c r="I47" s="164"/>
      <c r="J47" s="49"/>
      <c r="K47" s="148"/>
    </row>
    <row r="48" spans="1:11" x14ac:dyDescent="0.2">
      <c r="A48" s="50" t="str">
        <f>IF(ISNUMBER(H48)=FALSE,"",39)</f>
        <v/>
      </c>
      <c r="B48" s="51" t="str">
        <f>IF(ISTEXT('[5]Sektorski plasman'!B44)=TRUE,'[5]Sektorski plasman'!B44,"")</f>
        <v/>
      </c>
      <c r="C48" s="165" t="str">
        <f>IF(ISTEXT('[5]Sektorski plasman'!C44)=TRUE,'[5]Sektorski plasman'!C44,"")</f>
        <v/>
      </c>
      <c r="D48" s="166" t="str">
        <f>IF(ISNUMBER('[5]Sektorski plasman'!E44)=TRUE,'[5]Sektorski plasman'!E44,"")</f>
        <v/>
      </c>
      <c r="E48" s="54" t="str">
        <f>IF(ISTEXT('[5]Sektorski plasman'!F44)=TRUE,'[5]Sektorski plasman'!F44,"")</f>
        <v/>
      </c>
      <c r="F48" s="167" t="str">
        <f>IF(ISNUMBER('[5]Sektorski plasman'!D44)=TRUE,'[5]Sektorski plasman'!D44,"")</f>
        <v/>
      </c>
      <c r="G48" s="56" t="str">
        <f>IF(ISNUMBER('[5]Sektorski plasman'!G44)=TRUE,'[5]Sektorski plasman'!G44,"")</f>
        <v/>
      </c>
      <c r="H48" s="57" t="str">
        <f>IF(ISNUMBER('[5]Sektorski plasman'!H44)=TRUE,'[5]Sektorski plasman'!H44,"")</f>
        <v/>
      </c>
      <c r="I48" s="164"/>
      <c r="J48" s="49"/>
      <c r="K48" s="148"/>
    </row>
    <row r="49" spans="1:11" x14ac:dyDescent="0.2">
      <c r="A49" s="50" t="str">
        <f>IF(ISNUMBER(H49)=FALSE,"",40)</f>
        <v/>
      </c>
      <c r="B49" s="51" t="str">
        <f>IF(ISTEXT('[5]Sektorski plasman'!B45)=TRUE,'[5]Sektorski plasman'!B45,"")</f>
        <v/>
      </c>
      <c r="C49" s="165" t="str">
        <f>IF(ISTEXT('[5]Sektorski plasman'!C45)=TRUE,'[5]Sektorski plasman'!C45,"")</f>
        <v/>
      </c>
      <c r="D49" s="166" t="str">
        <f>IF(ISNUMBER('[5]Sektorski plasman'!E45)=TRUE,'[5]Sektorski plasman'!E45,"")</f>
        <v/>
      </c>
      <c r="E49" s="54" t="str">
        <f>IF(ISTEXT('[5]Sektorski plasman'!F45)=TRUE,'[5]Sektorski plasman'!F45,"")</f>
        <v/>
      </c>
      <c r="F49" s="167" t="str">
        <f>IF(ISNUMBER('[5]Sektorski plasman'!D45)=TRUE,'[5]Sektorski plasman'!D45,"")</f>
        <v/>
      </c>
      <c r="G49" s="56" t="str">
        <f>IF(ISNUMBER('[5]Sektorski plasman'!G45)=TRUE,'[5]Sektorski plasman'!G45,"")</f>
        <v/>
      </c>
      <c r="H49" s="57" t="str">
        <f>IF(ISNUMBER('[5]Sektorski plasman'!H45)=TRUE,'[5]Sektorski plasman'!H45,"")</f>
        <v/>
      </c>
      <c r="I49" s="164"/>
      <c r="J49" s="49"/>
      <c r="K49" s="148"/>
    </row>
    <row r="50" spans="1:11" x14ac:dyDescent="0.2">
      <c r="A50" s="50" t="str">
        <f>IF(ISNUMBER(H50)=FALSE,"",41)</f>
        <v/>
      </c>
      <c r="B50" s="51" t="str">
        <f>IF(ISTEXT('[5]Sektorski plasman'!B46)=TRUE,'[5]Sektorski plasman'!B46,"")</f>
        <v/>
      </c>
      <c r="C50" s="165" t="str">
        <f>IF(ISTEXT('[5]Sektorski plasman'!C46)=TRUE,'[5]Sektorski plasman'!C46,"")</f>
        <v/>
      </c>
      <c r="D50" s="166" t="str">
        <f>IF(ISNUMBER('[5]Sektorski plasman'!E46)=TRUE,'[5]Sektorski plasman'!E46,"")</f>
        <v/>
      </c>
      <c r="E50" s="54" t="str">
        <f>IF(ISTEXT('[5]Sektorski plasman'!F46)=TRUE,'[5]Sektorski plasman'!F46,"")</f>
        <v/>
      </c>
      <c r="F50" s="167" t="str">
        <f>IF(ISNUMBER('[5]Sektorski plasman'!D46)=TRUE,'[5]Sektorski plasman'!D46,"")</f>
        <v/>
      </c>
      <c r="G50" s="56" t="str">
        <f>IF(ISNUMBER('[5]Sektorski plasman'!G46)=TRUE,'[5]Sektorski plasman'!G46,"")</f>
        <v/>
      </c>
      <c r="H50" s="57" t="str">
        <f>IF(ISNUMBER('[5]Sektorski plasman'!H46)=TRUE,'[5]Sektorski plasman'!H46,"")</f>
        <v/>
      </c>
      <c r="I50" s="164"/>
      <c r="J50" s="49"/>
      <c r="K50" s="148"/>
    </row>
    <row r="51" spans="1:11" x14ac:dyDescent="0.2">
      <c r="A51" s="50" t="str">
        <f>IF(ISNUMBER(H51)=FALSE,"",42)</f>
        <v/>
      </c>
      <c r="B51" s="51" t="str">
        <f>IF(ISTEXT('[5]Sektorski plasman'!B47)=TRUE,'[5]Sektorski plasman'!B47,"")</f>
        <v/>
      </c>
      <c r="C51" s="165" t="str">
        <f>IF(ISTEXT('[5]Sektorski plasman'!C47)=TRUE,'[5]Sektorski plasman'!C47,"")</f>
        <v/>
      </c>
      <c r="D51" s="166" t="str">
        <f>IF(ISNUMBER('[5]Sektorski plasman'!E47)=TRUE,'[5]Sektorski plasman'!E47,"")</f>
        <v/>
      </c>
      <c r="E51" s="54" t="str">
        <f>IF(ISTEXT('[5]Sektorski plasman'!F47)=TRUE,'[5]Sektorski plasman'!F47,"")</f>
        <v/>
      </c>
      <c r="F51" s="167" t="str">
        <f>IF(ISNUMBER('[5]Sektorski plasman'!D47)=TRUE,'[5]Sektorski plasman'!D47,"")</f>
        <v/>
      </c>
      <c r="G51" s="56" t="str">
        <f>IF(ISNUMBER('[5]Sektorski plasman'!G47)=TRUE,'[5]Sektorski plasman'!G47,"")</f>
        <v/>
      </c>
      <c r="H51" s="57" t="str">
        <f>IF(ISNUMBER('[5]Sektorski plasman'!H47)=TRUE,'[5]Sektorski plasman'!H47,"")</f>
        <v/>
      </c>
      <c r="I51" s="164"/>
      <c r="J51" s="49"/>
      <c r="K51" s="148"/>
    </row>
    <row r="52" spans="1:11" x14ac:dyDescent="0.2">
      <c r="A52" s="50" t="str">
        <f>IF(ISNUMBER(H52)=FALSE,"",43)</f>
        <v/>
      </c>
      <c r="B52" s="51" t="str">
        <f>IF(ISTEXT('[5]Sektorski plasman'!B48)=TRUE,'[5]Sektorski plasman'!B48,"")</f>
        <v/>
      </c>
      <c r="C52" s="165" t="str">
        <f>IF(ISTEXT('[5]Sektorski plasman'!C48)=TRUE,'[5]Sektorski plasman'!C48,"")</f>
        <v/>
      </c>
      <c r="D52" s="166" t="str">
        <f>IF(ISNUMBER('[5]Sektorski plasman'!E48)=TRUE,'[5]Sektorski plasman'!E48,"")</f>
        <v/>
      </c>
      <c r="E52" s="54" t="str">
        <f>IF(ISTEXT('[5]Sektorski plasman'!F48)=TRUE,'[5]Sektorski plasman'!F48,"")</f>
        <v/>
      </c>
      <c r="F52" s="167" t="str">
        <f>IF(ISNUMBER('[5]Sektorski plasman'!D48)=TRUE,'[5]Sektorski plasman'!D48,"")</f>
        <v/>
      </c>
      <c r="G52" s="56" t="str">
        <f>IF(ISNUMBER('[5]Sektorski plasman'!G48)=TRUE,'[5]Sektorski plasman'!G48,"")</f>
        <v/>
      </c>
      <c r="H52" s="57" t="str">
        <f>IF(ISNUMBER('[5]Sektorski plasman'!H48)=TRUE,'[5]Sektorski plasman'!H48,"")</f>
        <v/>
      </c>
      <c r="I52" s="164"/>
      <c r="J52" s="49"/>
      <c r="K52" s="148"/>
    </row>
    <row r="53" spans="1:11" x14ac:dyDescent="0.2">
      <c r="A53" s="50" t="str">
        <f>IF(ISNUMBER(H53)=FALSE,"",44)</f>
        <v/>
      </c>
      <c r="B53" s="51" t="str">
        <f>IF(ISTEXT('[5]Sektorski plasman'!B49)=TRUE,'[5]Sektorski plasman'!B49,"")</f>
        <v/>
      </c>
      <c r="C53" s="165" t="str">
        <f>IF(ISTEXT('[5]Sektorski plasman'!C49)=TRUE,'[5]Sektorski plasman'!C49,"")</f>
        <v/>
      </c>
      <c r="D53" s="166" t="str">
        <f>IF(ISNUMBER('[5]Sektorski plasman'!E49)=TRUE,'[5]Sektorski plasman'!E49,"")</f>
        <v/>
      </c>
      <c r="E53" s="54" t="str">
        <f>IF(ISTEXT('[5]Sektorski plasman'!F49)=TRUE,'[5]Sektorski plasman'!F49,"")</f>
        <v/>
      </c>
      <c r="F53" s="167" t="str">
        <f>IF(ISNUMBER('[5]Sektorski plasman'!D49)=TRUE,'[5]Sektorski plasman'!D49,"")</f>
        <v/>
      </c>
      <c r="G53" s="56" t="str">
        <f>IF(ISNUMBER('[5]Sektorski plasman'!G49)=TRUE,'[5]Sektorski plasman'!G49,"")</f>
        <v/>
      </c>
      <c r="H53" s="57" t="str">
        <f>IF(ISNUMBER('[5]Sektorski plasman'!H49)=TRUE,'[5]Sektorski plasman'!H49,"")</f>
        <v/>
      </c>
      <c r="I53" s="164"/>
      <c r="J53" s="49"/>
      <c r="K53" s="148"/>
    </row>
    <row r="54" spans="1:11" x14ac:dyDescent="0.2">
      <c r="A54" s="50" t="str">
        <f>IF(ISNUMBER(H54)=FALSE,"",45)</f>
        <v/>
      </c>
      <c r="B54" s="51" t="str">
        <f>IF(ISTEXT('[5]Sektorski plasman'!B50)=TRUE,'[5]Sektorski plasman'!B50,"")</f>
        <v/>
      </c>
      <c r="C54" s="165" t="str">
        <f>IF(ISTEXT('[5]Sektorski plasman'!C50)=TRUE,'[5]Sektorski plasman'!C50,"")</f>
        <v/>
      </c>
      <c r="D54" s="166" t="str">
        <f>IF(ISNUMBER('[5]Sektorski plasman'!E50)=TRUE,'[5]Sektorski plasman'!E50,"")</f>
        <v/>
      </c>
      <c r="E54" s="54" t="str">
        <f>IF(ISTEXT('[5]Sektorski plasman'!F50)=TRUE,'[5]Sektorski plasman'!F50,"")</f>
        <v/>
      </c>
      <c r="F54" s="167" t="str">
        <f>IF(ISNUMBER('[5]Sektorski plasman'!D50)=TRUE,'[5]Sektorski plasman'!D50,"")</f>
        <v/>
      </c>
      <c r="G54" s="56" t="str">
        <f>IF(ISNUMBER('[5]Sektorski plasman'!G50)=TRUE,'[5]Sektorski plasman'!G50,"")</f>
        <v/>
      </c>
      <c r="H54" s="57" t="str">
        <f>IF(ISNUMBER('[5]Sektorski plasman'!H50)=TRUE,'[5]Sektorski plasman'!H50,"")</f>
        <v/>
      </c>
      <c r="I54" s="164"/>
      <c r="J54" s="49"/>
      <c r="K54" s="148"/>
    </row>
    <row r="55" spans="1:11" x14ac:dyDescent="0.2">
      <c r="A55" s="50" t="str">
        <f>IF(ISNUMBER(H55)=FALSE,"",46)</f>
        <v/>
      </c>
      <c r="B55" s="51" t="str">
        <f>IF(ISTEXT('[5]Sektorski plasman'!B51)=TRUE,'[5]Sektorski plasman'!B51,"")</f>
        <v/>
      </c>
      <c r="C55" s="165" t="str">
        <f>IF(ISTEXT('[5]Sektorski plasman'!C51)=TRUE,'[5]Sektorski plasman'!C51,"")</f>
        <v/>
      </c>
      <c r="D55" s="166" t="str">
        <f>IF(ISNUMBER('[5]Sektorski plasman'!E51)=TRUE,'[5]Sektorski plasman'!E51,"")</f>
        <v/>
      </c>
      <c r="E55" s="54" t="str">
        <f>IF(ISTEXT('[5]Sektorski plasman'!F51)=TRUE,'[5]Sektorski plasman'!F51,"")</f>
        <v/>
      </c>
      <c r="F55" s="167" t="str">
        <f>IF(ISNUMBER('[5]Sektorski plasman'!D51)=TRUE,'[5]Sektorski plasman'!D51,"")</f>
        <v/>
      </c>
      <c r="G55" s="56" t="str">
        <f>IF(ISNUMBER('[5]Sektorski plasman'!G51)=TRUE,'[5]Sektorski plasman'!G51,"")</f>
        <v/>
      </c>
      <c r="H55" s="57" t="str">
        <f>IF(ISNUMBER('[5]Sektorski plasman'!H51)=TRUE,'[5]Sektorski plasman'!H51,"")</f>
        <v/>
      </c>
      <c r="I55" s="164"/>
      <c r="J55" s="49"/>
      <c r="K55" s="148"/>
    </row>
    <row r="56" spans="1:11" x14ac:dyDescent="0.2">
      <c r="A56" s="50" t="str">
        <f>IF(ISNUMBER(H56)=FALSE,"",47)</f>
        <v/>
      </c>
      <c r="B56" s="51" t="str">
        <f>IF(ISTEXT('[5]Sektorski plasman'!B52)=TRUE,'[5]Sektorski plasman'!B52,"")</f>
        <v/>
      </c>
      <c r="C56" s="165" t="str">
        <f>IF(ISTEXT('[5]Sektorski plasman'!C52)=TRUE,'[5]Sektorski plasman'!C52,"")</f>
        <v/>
      </c>
      <c r="D56" s="166" t="str">
        <f>IF(ISNUMBER('[5]Sektorski plasman'!E52)=TRUE,'[5]Sektorski plasman'!E52,"")</f>
        <v/>
      </c>
      <c r="E56" s="54" t="str">
        <f>IF(ISTEXT('[5]Sektorski plasman'!F52)=TRUE,'[5]Sektorski plasman'!F52,"")</f>
        <v/>
      </c>
      <c r="F56" s="167" t="str">
        <f>IF(ISNUMBER('[5]Sektorski plasman'!D52)=TRUE,'[5]Sektorski plasman'!D52,"")</f>
        <v/>
      </c>
      <c r="G56" s="56" t="str">
        <f>IF(ISNUMBER('[5]Sektorski plasman'!G52)=TRUE,'[5]Sektorski plasman'!G52,"")</f>
        <v/>
      </c>
      <c r="H56" s="57" t="str">
        <f>IF(ISNUMBER('[5]Sektorski plasman'!H52)=TRUE,'[5]Sektorski plasman'!H52,"")</f>
        <v/>
      </c>
      <c r="I56" s="164"/>
      <c r="J56" s="49"/>
      <c r="K56" s="148"/>
    </row>
    <row r="57" spans="1:11" x14ac:dyDescent="0.2">
      <c r="A57" s="50" t="str">
        <f>IF(ISNUMBER(H57)=FALSE,"",48)</f>
        <v/>
      </c>
      <c r="B57" s="51" t="str">
        <f>IF(ISTEXT('[5]Sektorski plasman'!B53)=TRUE,'[5]Sektorski plasman'!B53,"")</f>
        <v/>
      </c>
      <c r="C57" s="165" t="str">
        <f>IF(ISTEXT('[5]Sektorski plasman'!C53)=TRUE,'[5]Sektorski plasman'!C53,"")</f>
        <v/>
      </c>
      <c r="D57" s="166" t="str">
        <f>IF(ISNUMBER('[5]Sektorski plasman'!E53)=TRUE,'[5]Sektorski plasman'!E53,"")</f>
        <v/>
      </c>
      <c r="E57" s="54" t="str">
        <f>IF(ISTEXT('[5]Sektorski plasman'!F53)=TRUE,'[5]Sektorski plasman'!F53,"")</f>
        <v/>
      </c>
      <c r="F57" s="167" t="str">
        <f>IF(ISNUMBER('[5]Sektorski plasman'!D53)=TRUE,'[5]Sektorski plasman'!D53,"")</f>
        <v/>
      </c>
      <c r="G57" s="56" t="str">
        <f>IF(ISNUMBER('[5]Sektorski plasman'!G53)=TRUE,'[5]Sektorski plasman'!G53,"")</f>
        <v/>
      </c>
      <c r="H57" s="57" t="str">
        <f>IF(ISNUMBER('[5]Sektorski plasman'!H53)=TRUE,'[5]Sektorski plasman'!H53,"")</f>
        <v/>
      </c>
      <c r="I57" s="164"/>
      <c r="J57" s="49"/>
      <c r="K57" s="148"/>
    </row>
    <row r="58" spans="1:11" x14ac:dyDescent="0.2">
      <c r="A58" s="50" t="str">
        <f>IF(ISNUMBER(H58)=FALSE,"",49)</f>
        <v/>
      </c>
      <c r="B58" s="51" t="str">
        <f>IF(ISTEXT('[5]Sektorski plasman'!B54)=TRUE,'[5]Sektorski plasman'!B54,"")</f>
        <v/>
      </c>
      <c r="C58" s="165" t="str">
        <f>IF(ISTEXT('[5]Sektorski plasman'!C54)=TRUE,'[5]Sektorski plasman'!C54,"")</f>
        <v/>
      </c>
      <c r="D58" s="166" t="str">
        <f>IF(ISNUMBER('[5]Sektorski plasman'!E54)=TRUE,'[5]Sektorski plasman'!E54,"")</f>
        <v/>
      </c>
      <c r="E58" s="54" t="str">
        <f>IF(ISTEXT('[5]Sektorski plasman'!F54)=TRUE,'[5]Sektorski plasman'!F54,"")</f>
        <v/>
      </c>
      <c r="F58" s="167" t="str">
        <f>IF(ISNUMBER('[5]Sektorski plasman'!D54)=TRUE,'[5]Sektorski plasman'!D54,"")</f>
        <v/>
      </c>
      <c r="G58" s="56" t="str">
        <f>IF(ISNUMBER('[5]Sektorski plasman'!G54)=TRUE,'[5]Sektorski plasman'!G54,"")</f>
        <v/>
      </c>
      <c r="H58" s="57" t="str">
        <f>IF(ISNUMBER('[5]Sektorski plasman'!H54)=TRUE,'[5]Sektorski plasman'!H54,"")</f>
        <v/>
      </c>
      <c r="I58" s="164"/>
      <c r="J58" s="49"/>
      <c r="K58" s="148"/>
    </row>
    <row r="59" spans="1:11" x14ac:dyDescent="0.2">
      <c r="A59" s="50" t="str">
        <f>IF(ISNUMBER(H59)=FALSE,"",50)</f>
        <v/>
      </c>
      <c r="B59" s="51" t="str">
        <f>IF(ISTEXT('[5]Sektorski plasman'!B55)=TRUE,'[5]Sektorski plasman'!B55,"")</f>
        <v/>
      </c>
      <c r="C59" s="165" t="str">
        <f>IF(ISTEXT('[5]Sektorski plasman'!C55)=TRUE,'[5]Sektorski plasman'!C55,"")</f>
        <v/>
      </c>
      <c r="D59" s="166" t="str">
        <f>IF(ISNUMBER('[5]Sektorski plasman'!E55)=TRUE,'[5]Sektorski plasman'!E55,"")</f>
        <v/>
      </c>
      <c r="E59" s="54" t="str">
        <f>IF(ISTEXT('[5]Sektorski plasman'!F55)=TRUE,'[5]Sektorski plasman'!F55,"")</f>
        <v/>
      </c>
      <c r="F59" s="167" t="str">
        <f>IF(ISNUMBER('[5]Sektorski plasman'!D55)=TRUE,'[5]Sektorski plasman'!D55,"")</f>
        <v/>
      </c>
      <c r="G59" s="56" t="str">
        <f>IF(ISNUMBER('[5]Sektorski plasman'!G55)=TRUE,'[5]Sektorski plasman'!G55,"")</f>
        <v/>
      </c>
      <c r="H59" s="57" t="str">
        <f>IF(ISNUMBER('[5]Sektorski plasman'!H55)=TRUE,'[5]Sektorski plasman'!H55,"")</f>
        <v/>
      </c>
      <c r="I59" s="164"/>
      <c r="J59" s="49"/>
      <c r="K59" s="148"/>
    </row>
    <row r="60" spans="1:11" x14ac:dyDescent="0.2">
      <c r="A60" s="50" t="str">
        <f>IF(ISNUMBER(H60)=FALSE,"",51)</f>
        <v/>
      </c>
      <c r="B60" s="51" t="str">
        <f>IF(ISTEXT('[5]Sektorski plasman'!B56)=TRUE,'[5]Sektorski plasman'!B56,"")</f>
        <v/>
      </c>
      <c r="C60" s="165" t="str">
        <f>IF(ISTEXT('[5]Sektorski plasman'!C56)=TRUE,'[5]Sektorski plasman'!C56,"")</f>
        <v/>
      </c>
      <c r="D60" s="166" t="str">
        <f>IF(ISNUMBER('[5]Sektorski plasman'!E56)=TRUE,'[5]Sektorski plasman'!E56,"")</f>
        <v/>
      </c>
      <c r="E60" s="54" t="str">
        <f>IF(ISTEXT('[5]Sektorski plasman'!F56)=TRUE,'[5]Sektorski plasman'!F56,"")</f>
        <v/>
      </c>
      <c r="F60" s="167" t="str">
        <f>IF(ISNUMBER('[5]Sektorski plasman'!D56)=TRUE,'[5]Sektorski plasman'!D56,"")</f>
        <v/>
      </c>
      <c r="G60" s="56" t="str">
        <f>IF(ISNUMBER('[5]Sektorski plasman'!G56)=TRUE,'[5]Sektorski plasman'!G56,"")</f>
        <v/>
      </c>
      <c r="H60" s="57" t="str">
        <f>IF(ISNUMBER('[5]Sektorski plasman'!H56)=TRUE,'[5]Sektorski plasman'!H56,"")</f>
        <v/>
      </c>
      <c r="I60" s="164"/>
      <c r="J60" s="49"/>
      <c r="K60" s="148"/>
    </row>
    <row r="61" spans="1:11" x14ac:dyDescent="0.2">
      <c r="A61" s="50" t="str">
        <f>IF(ISNUMBER(H61)=FALSE,"",52)</f>
        <v/>
      </c>
      <c r="B61" s="51" t="str">
        <f>IF(ISTEXT('[5]Sektorski plasman'!B57)=TRUE,'[5]Sektorski plasman'!B57,"")</f>
        <v/>
      </c>
      <c r="C61" s="165" t="str">
        <f>IF(ISTEXT('[5]Sektorski plasman'!C57)=TRUE,'[5]Sektorski plasman'!C57,"")</f>
        <v/>
      </c>
      <c r="D61" s="166" t="str">
        <f>IF(ISNUMBER('[5]Sektorski plasman'!E57)=TRUE,'[5]Sektorski plasman'!E57,"")</f>
        <v/>
      </c>
      <c r="E61" s="54" t="str">
        <f>IF(ISTEXT('[5]Sektorski plasman'!F57)=TRUE,'[5]Sektorski plasman'!F57,"")</f>
        <v/>
      </c>
      <c r="F61" s="167" t="str">
        <f>IF(ISNUMBER('[5]Sektorski plasman'!D57)=TRUE,'[5]Sektorski plasman'!D57,"")</f>
        <v/>
      </c>
      <c r="G61" s="56" t="str">
        <f>IF(ISNUMBER('[5]Sektorski plasman'!G57)=TRUE,'[5]Sektorski plasman'!G57,"")</f>
        <v/>
      </c>
      <c r="H61" s="57" t="str">
        <f>IF(ISNUMBER('[5]Sektorski plasman'!H57)=TRUE,'[5]Sektorski plasman'!H57,"")</f>
        <v/>
      </c>
      <c r="I61" s="164"/>
      <c r="J61" s="49"/>
      <c r="K61" s="148"/>
    </row>
    <row r="62" spans="1:11" x14ac:dyDescent="0.2">
      <c r="A62" s="50" t="str">
        <f>IF(ISNUMBER(H62)=FALSE,"",53)</f>
        <v/>
      </c>
      <c r="B62" s="51" t="str">
        <f>IF(ISTEXT('[5]Sektorski plasman'!B58)=TRUE,'[5]Sektorski plasman'!B58,"")</f>
        <v/>
      </c>
      <c r="C62" s="165" t="str">
        <f>IF(ISTEXT('[5]Sektorski plasman'!C58)=TRUE,'[5]Sektorski plasman'!C58,"")</f>
        <v/>
      </c>
      <c r="D62" s="166" t="str">
        <f>IF(ISNUMBER('[5]Sektorski plasman'!E58)=TRUE,'[5]Sektorski plasman'!E58,"")</f>
        <v/>
      </c>
      <c r="E62" s="54" t="str">
        <f>IF(ISTEXT('[5]Sektorski plasman'!F58)=TRUE,'[5]Sektorski plasman'!F58,"")</f>
        <v/>
      </c>
      <c r="F62" s="167" t="str">
        <f>IF(ISNUMBER('[5]Sektorski plasman'!D58)=TRUE,'[5]Sektorski plasman'!D58,"")</f>
        <v/>
      </c>
      <c r="G62" s="56" t="str">
        <f>IF(ISNUMBER('[5]Sektorski plasman'!G58)=TRUE,'[5]Sektorski plasman'!G58,"")</f>
        <v/>
      </c>
      <c r="H62" s="57" t="str">
        <f>IF(ISNUMBER('[5]Sektorski plasman'!H58)=TRUE,'[5]Sektorski plasman'!H58,"")</f>
        <v/>
      </c>
      <c r="I62" s="164"/>
      <c r="J62" s="49"/>
      <c r="K62" s="148"/>
    </row>
    <row r="63" spans="1:11" x14ac:dyDescent="0.2">
      <c r="A63" s="50" t="str">
        <f>IF(ISNUMBER(H63)=FALSE,"",54)</f>
        <v/>
      </c>
      <c r="B63" s="51" t="str">
        <f>IF(ISTEXT('[5]Sektorski plasman'!B59)=TRUE,'[5]Sektorski plasman'!B59,"")</f>
        <v/>
      </c>
      <c r="C63" s="165" t="str">
        <f>IF(ISTEXT('[5]Sektorski plasman'!C59)=TRUE,'[5]Sektorski plasman'!C59,"")</f>
        <v/>
      </c>
      <c r="D63" s="166" t="str">
        <f>IF(ISNUMBER('[5]Sektorski plasman'!E59)=TRUE,'[5]Sektorski plasman'!E59,"")</f>
        <v/>
      </c>
      <c r="E63" s="54" t="str">
        <f>IF(ISTEXT('[5]Sektorski plasman'!F59)=TRUE,'[5]Sektorski plasman'!F59,"")</f>
        <v/>
      </c>
      <c r="F63" s="167" t="str">
        <f>IF(ISNUMBER('[5]Sektorski plasman'!D59)=TRUE,'[5]Sektorski plasman'!D59,"")</f>
        <v/>
      </c>
      <c r="G63" s="56" t="str">
        <f>IF(ISNUMBER('[5]Sektorski plasman'!G59)=TRUE,'[5]Sektorski plasman'!G59,"")</f>
        <v/>
      </c>
      <c r="H63" s="57" t="str">
        <f>IF(ISNUMBER('[5]Sektorski plasman'!H59)=TRUE,'[5]Sektorski plasman'!H59,"")</f>
        <v/>
      </c>
      <c r="I63" s="164"/>
      <c r="J63" s="49"/>
      <c r="K63" s="148"/>
    </row>
    <row r="64" spans="1:11" x14ac:dyDescent="0.2">
      <c r="A64" s="50" t="str">
        <f>IF(ISNUMBER(H64)=FALSE,"",55)</f>
        <v/>
      </c>
      <c r="B64" s="51" t="str">
        <f>IF(ISTEXT('[5]Sektorski plasman'!B60)=TRUE,'[5]Sektorski plasman'!B60,"")</f>
        <v/>
      </c>
      <c r="C64" s="165" t="str">
        <f>IF(ISTEXT('[5]Sektorski plasman'!C60)=TRUE,'[5]Sektorski plasman'!C60,"")</f>
        <v/>
      </c>
      <c r="D64" s="166" t="str">
        <f>IF(ISNUMBER('[5]Sektorski plasman'!E60)=TRUE,'[5]Sektorski plasman'!E60,"")</f>
        <v/>
      </c>
      <c r="E64" s="54" t="str">
        <f>IF(ISTEXT('[5]Sektorski plasman'!F60)=TRUE,'[5]Sektorski plasman'!F60,"")</f>
        <v/>
      </c>
      <c r="F64" s="167" t="str">
        <f>IF(ISNUMBER('[5]Sektorski plasman'!D60)=TRUE,'[5]Sektorski plasman'!D60,"")</f>
        <v/>
      </c>
      <c r="G64" s="56" t="str">
        <f>IF(ISNUMBER('[5]Sektorski plasman'!G60)=TRUE,'[5]Sektorski plasman'!G60,"")</f>
        <v/>
      </c>
      <c r="H64" s="57" t="str">
        <f>IF(ISNUMBER('[5]Sektorski plasman'!H60)=TRUE,'[5]Sektorski plasman'!H60,"")</f>
        <v/>
      </c>
      <c r="I64" s="164"/>
      <c r="J64" s="49"/>
      <c r="K64" s="148"/>
    </row>
    <row r="65" spans="1:11" x14ac:dyDescent="0.2">
      <c r="A65" s="50" t="str">
        <f>IF(ISNUMBER(H65)=FALSE,"",56)</f>
        <v/>
      </c>
      <c r="B65" s="51" t="str">
        <f>IF(ISTEXT('[5]Sektorski plasman'!B61)=TRUE,'[5]Sektorski plasman'!B61,"")</f>
        <v/>
      </c>
      <c r="C65" s="165" t="str">
        <f>IF(ISTEXT('[5]Sektorski plasman'!C61)=TRUE,'[5]Sektorski plasman'!C61,"")</f>
        <v/>
      </c>
      <c r="D65" s="166" t="str">
        <f>IF(ISNUMBER('[5]Sektorski plasman'!E61)=TRUE,'[5]Sektorski plasman'!E61,"")</f>
        <v/>
      </c>
      <c r="E65" s="54" t="str">
        <f>IF(ISTEXT('[5]Sektorski plasman'!F61)=TRUE,'[5]Sektorski plasman'!F61,"")</f>
        <v/>
      </c>
      <c r="F65" s="167" t="str">
        <f>IF(ISNUMBER('[5]Sektorski plasman'!D61)=TRUE,'[5]Sektorski plasman'!D61,"")</f>
        <v/>
      </c>
      <c r="G65" s="56" t="str">
        <f>IF(ISNUMBER('[5]Sektorski plasman'!G61)=TRUE,'[5]Sektorski plasman'!G61,"")</f>
        <v/>
      </c>
      <c r="H65" s="57" t="str">
        <f>IF(ISNUMBER('[5]Sektorski plasman'!H61)=TRUE,'[5]Sektorski plasman'!H61,"")</f>
        <v/>
      </c>
      <c r="I65" s="164"/>
      <c r="J65" s="49"/>
      <c r="K65" s="148"/>
    </row>
    <row r="66" spans="1:11" x14ac:dyDescent="0.2">
      <c r="A66" s="50" t="str">
        <f>IF(ISNUMBER(H66)=FALSE,"",57)</f>
        <v/>
      </c>
      <c r="B66" s="51" t="str">
        <f>IF(ISTEXT('[5]Sektorski plasman'!B62)=TRUE,'[5]Sektorski plasman'!B62,"")</f>
        <v/>
      </c>
      <c r="C66" s="165" t="str">
        <f>IF(ISTEXT('[5]Sektorski plasman'!C62)=TRUE,'[5]Sektorski plasman'!C62,"")</f>
        <v/>
      </c>
      <c r="D66" s="166" t="str">
        <f>IF(ISNUMBER('[5]Sektorski plasman'!E62)=TRUE,'[5]Sektorski plasman'!E62,"")</f>
        <v/>
      </c>
      <c r="E66" s="54" t="str">
        <f>IF(ISTEXT('[5]Sektorski plasman'!F62)=TRUE,'[5]Sektorski plasman'!F62,"")</f>
        <v/>
      </c>
      <c r="F66" s="167" t="str">
        <f>IF(ISNUMBER('[5]Sektorski plasman'!D62)=TRUE,'[5]Sektorski plasman'!D62,"")</f>
        <v/>
      </c>
      <c r="G66" s="56" t="str">
        <f>IF(ISNUMBER('[5]Sektorski plasman'!G62)=TRUE,'[5]Sektorski plasman'!G62,"")</f>
        <v/>
      </c>
      <c r="H66" s="57" t="str">
        <f>IF(ISNUMBER('[5]Sektorski plasman'!H62)=TRUE,'[5]Sektorski plasman'!H62,"")</f>
        <v/>
      </c>
      <c r="I66" s="164"/>
      <c r="J66" s="49"/>
      <c r="K66" s="148"/>
    </row>
    <row r="67" spans="1:11" x14ac:dyDescent="0.2">
      <c r="A67" s="50" t="str">
        <f>IF(ISNUMBER(H67)=FALSE,"",58)</f>
        <v/>
      </c>
      <c r="B67" s="51" t="str">
        <f>IF(ISTEXT('[5]Sektorski plasman'!B63)=TRUE,'[5]Sektorski plasman'!B63,"")</f>
        <v/>
      </c>
      <c r="C67" s="165" t="str">
        <f>IF(ISTEXT('[5]Sektorski plasman'!C63)=TRUE,'[5]Sektorski plasman'!C63,"")</f>
        <v/>
      </c>
      <c r="D67" s="166" t="str">
        <f>IF(ISNUMBER('[5]Sektorski plasman'!E63)=TRUE,'[5]Sektorski plasman'!E63,"")</f>
        <v/>
      </c>
      <c r="E67" s="54" t="str">
        <f>IF(ISTEXT('[5]Sektorski plasman'!F63)=TRUE,'[5]Sektorski plasman'!F63,"")</f>
        <v/>
      </c>
      <c r="F67" s="167" t="str">
        <f>IF(ISNUMBER('[5]Sektorski plasman'!D63)=TRUE,'[5]Sektorski plasman'!D63,"")</f>
        <v/>
      </c>
      <c r="G67" s="56" t="str">
        <f>IF(ISNUMBER('[5]Sektorski plasman'!G63)=TRUE,'[5]Sektorski plasman'!G63,"")</f>
        <v/>
      </c>
      <c r="H67" s="57" t="str">
        <f>IF(ISNUMBER('[5]Sektorski plasman'!H63)=TRUE,'[5]Sektorski plasman'!H63,"")</f>
        <v/>
      </c>
      <c r="I67" s="164"/>
      <c r="J67" s="49"/>
      <c r="K67" s="148"/>
    </row>
    <row r="68" spans="1:11" x14ac:dyDescent="0.2">
      <c r="A68" s="50" t="str">
        <f>IF(ISNUMBER(H68)=FALSE,"",59)</f>
        <v/>
      </c>
      <c r="B68" s="51" t="str">
        <f>IF(ISTEXT('[5]Sektorski plasman'!B64)=TRUE,'[5]Sektorski plasman'!B64,"")</f>
        <v/>
      </c>
      <c r="C68" s="165" t="str">
        <f>IF(ISTEXT('[5]Sektorski plasman'!C64)=TRUE,'[5]Sektorski plasman'!C64,"")</f>
        <v/>
      </c>
      <c r="D68" s="166" t="str">
        <f>IF(ISNUMBER('[5]Sektorski plasman'!E64)=TRUE,'[5]Sektorski plasman'!E64,"")</f>
        <v/>
      </c>
      <c r="E68" s="54" t="str">
        <f>IF(ISTEXT('[5]Sektorski plasman'!F64)=TRUE,'[5]Sektorski plasman'!F64,"")</f>
        <v/>
      </c>
      <c r="F68" s="167" t="str">
        <f>IF(ISNUMBER('[5]Sektorski plasman'!D64)=TRUE,'[5]Sektorski plasman'!D64,"")</f>
        <v/>
      </c>
      <c r="G68" s="56" t="str">
        <f>IF(ISNUMBER('[5]Sektorski plasman'!G64)=TRUE,'[5]Sektorski plasman'!G64,"")</f>
        <v/>
      </c>
      <c r="H68" s="57" t="str">
        <f>IF(ISNUMBER('[5]Sektorski plasman'!H64)=TRUE,'[5]Sektorski plasman'!H64,"")</f>
        <v/>
      </c>
      <c r="I68" s="164"/>
      <c r="J68" s="49"/>
      <c r="K68" s="148"/>
    </row>
    <row r="69" spans="1:11" x14ac:dyDescent="0.2">
      <c r="A69" s="50" t="str">
        <f>IF(ISNUMBER(H69)=FALSE,"",60)</f>
        <v/>
      </c>
      <c r="B69" s="51" t="str">
        <f>IF(ISTEXT('[5]Sektorski plasman'!B65)=TRUE,'[5]Sektorski plasman'!B65,"")</f>
        <v/>
      </c>
      <c r="C69" s="165" t="str">
        <f>IF(ISTEXT('[5]Sektorski plasman'!C65)=TRUE,'[5]Sektorski plasman'!C65,"")</f>
        <v/>
      </c>
      <c r="D69" s="166" t="str">
        <f>IF(ISNUMBER('[5]Sektorski plasman'!E65)=TRUE,'[5]Sektorski plasman'!E65,"")</f>
        <v/>
      </c>
      <c r="E69" s="54" t="str">
        <f>IF(ISTEXT('[5]Sektorski plasman'!F65)=TRUE,'[5]Sektorski plasman'!F65,"")</f>
        <v/>
      </c>
      <c r="F69" s="167" t="str">
        <f>IF(ISNUMBER('[5]Sektorski plasman'!D65)=TRUE,'[5]Sektorski plasman'!D65,"")</f>
        <v/>
      </c>
      <c r="G69" s="56" t="str">
        <f>IF(ISNUMBER('[5]Sektorski plasman'!G65)=TRUE,'[5]Sektorski plasman'!G65,"")</f>
        <v/>
      </c>
      <c r="H69" s="57" t="str">
        <f>IF(ISNUMBER('[5]Sektorski plasman'!H65)=TRUE,'[5]Sektorski plasman'!H65,"")</f>
        <v/>
      </c>
      <c r="I69" s="164"/>
      <c r="J69" s="49"/>
      <c r="K69" s="148"/>
    </row>
    <row r="70" spans="1:11" x14ac:dyDescent="0.2">
      <c r="A70" s="50" t="str">
        <f>IF(ISNUMBER(H70)=FALSE,"",61)</f>
        <v/>
      </c>
      <c r="B70" s="51" t="str">
        <f>IF(ISTEXT('[5]Sektorski plasman'!B66)=TRUE,'[5]Sektorski plasman'!B66,"")</f>
        <v/>
      </c>
      <c r="C70" s="165" t="str">
        <f>IF(ISTEXT('[5]Sektorski plasman'!C66)=TRUE,'[5]Sektorski plasman'!C66,"")</f>
        <v/>
      </c>
      <c r="D70" s="166" t="str">
        <f>IF(ISNUMBER('[5]Sektorski plasman'!E66)=TRUE,'[5]Sektorski plasman'!E66,"")</f>
        <v/>
      </c>
      <c r="E70" s="54" t="str">
        <f>IF(ISTEXT('[5]Sektorski plasman'!F66)=TRUE,'[5]Sektorski plasman'!F66,"")</f>
        <v/>
      </c>
      <c r="F70" s="167" t="str">
        <f>IF(ISNUMBER('[5]Sektorski plasman'!D66)=TRUE,'[5]Sektorski plasman'!D66,"")</f>
        <v/>
      </c>
      <c r="G70" s="56" t="str">
        <f>IF(ISNUMBER('[5]Sektorski plasman'!G66)=TRUE,'[5]Sektorski plasman'!G66,"")</f>
        <v/>
      </c>
      <c r="H70" s="57" t="str">
        <f>IF(ISNUMBER('[5]Sektorski plasman'!H66)=TRUE,'[5]Sektorski plasman'!H66,"")</f>
        <v/>
      </c>
      <c r="I70" s="164"/>
      <c r="J70" s="49"/>
      <c r="K70" s="148"/>
    </row>
    <row r="71" spans="1:11" x14ac:dyDescent="0.2">
      <c r="A71" s="50" t="str">
        <f>IF(ISNUMBER(H71)=FALSE,"",62)</f>
        <v/>
      </c>
      <c r="B71" s="51" t="str">
        <f>IF(ISTEXT('[5]Sektorski plasman'!B67)=TRUE,'[5]Sektorski plasman'!B67,"")</f>
        <v/>
      </c>
      <c r="C71" s="165" t="str">
        <f>IF(ISTEXT('[5]Sektorski plasman'!C67)=TRUE,'[5]Sektorski plasman'!C67,"")</f>
        <v/>
      </c>
      <c r="D71" s="166" t="str">
        <f>IF(ISNUMBER('[5]Sektorski plasman'!E67)=TRUE,'[5]Sektorski plasman'!E67,"")</f>
        <v/>
      </c>
      <c r="E71" s="54" t="str">
        <f>IF(ISTEXT('[5]Sektorski plasman'!F67)=TRUE,'[5]Sektorski plasman'!F67,"")</f>
        <v/>
      </c>
      <c r="F71" s="167" t="str">
        <f>IF(ISNUMBER('[5]Sektorski plasman'!D67)=TRUE,'[5]Sektorski plasman'!D67,"")</f>
        <v/>
      </c>
      <c r="G71" s="56" t="str">
        <f>IF(ISNUMBER('[5]Sektorski plasman'!G67)=TRUE,'[5]Sektorski plasman'!G67,"")</f>
        <v/>
      </c>
      <c r="H71" s="57" t="str">
        <f>IF(ISNUMBER('[5]Sektorski plasman'!H67)=TRUE,'[5]Sektorski plasman'!H67,"")</f>
        <v/>
      </c>
      <c r="I71" s="164"/>
      <c r="J71" s="49"/>
      <c r="K71" s="148"/>
    </row>
    <row r="72" spans="1:11" x14ac:dyDescent="0.2">
      <c r="A72" s="50" t="str">
        <f>IF(ISNUMBER(H72)=FALSE,"",63)</f>
        <v/>
      </c>
      <c r="B72" s="51" t="str">
        <f>IF(ISTEXT('[5]Sektorski plasman'!B68)=TRUE,'[5]Sektorski plasman'!B68,"")</f>
        <v/>
      </c>
      <c r="C72" s="165" t="str">
        <f>IF(ISTEXT('[5]Sektorski plasman'!C68)=TRUE,'[5]Sektorski plasman'!C68,"")</f>
        <v/>
      </c>
      <c r="D72" s="166" t="str">
        <f>IF(ISNUMBER('[5]Sektorski plasman'!E68)=TRUE,'[5]Sektorski plasman'!E68,"")</f>
        <v/>
      </c>
      <c r="E72" s="54" t="str">
        <f>IF(ISTEXT('[5]Sektorski plasman'!F68)=TRUE,'[5]Sektorski plasman'!F68,"")</f>
        <v/>
      </c>
      <c r="F72" s="167" t="str">
        <f>IF(ISNUMBER('[5]Sektorski plasman'!D68)=TRUE,'[5]Sektorski plasman'!D68,"")</f>
        <v/>
      </c>
      <c r="G72" s="56" t="str">
        <f>IF(ISNUMBER('[5]Sektorski plasman'!G68)=TRUE,'[5]Sektorski plasman'!G68,"")</f>
        <v/>
      </c>
      <c r="H72" s="57" t="str">
        <f>IF(ISNUMBER('[5]Sektorski plasman'!H68)=TRUE,'[5]Sektorski plasman'!H68,"")</f>
        <v/>
      </c>
      <c r="I72" s="164"/>
      <c r="J72" s="49"/>
      <c r="K72" s="148"/>
    </row>
    <row r="73" spans="1:11" x14ac:dyDescent="0.2">
      <c r="A73" s="50" t="str">
        <f>IF(ISNUMBER(H73)=FALSE,"",64)</f>
        <v/>
      </c>
      <c r="B73" s="51" t="str">
        <f>IF(ISTEXT('[5]Sektorski plasman'!B69)=TRUE,'[5]Sektorski plasman'!B69,"")</f>
        <v/>
      </c>
      <c r="C73" s="165" t="str">
        <f>IF(ISTEXT('[5]Sektorski plasman'!C69)=TRUE,'[5]Sektorski plasman'!C69,"")</f>
        <v/>
      </c>
      <c r="D73" s="166" t="str">
        <f>IF(ISNUMBER('[5]Sektorski plasman'!E69)=TRUE,'[5]Sektorski plasman'!E69,"")</f>
        <v/>
      </c>
      <c r="E73" s="54" t="str">
        <f>IF(ISTEXT('[5]Sektorski plasman'!F69)=TRUE,'[5]Sektorski plasman'!F69,"")</f>
        <v/>
      </c>
      <c r="F73" s="167" t="str">
        <f>IF(ISNUMBER('[5]Sektorski plasman'!D69)=TRUE,'[5]Sektorski plasman'!D69,"")</f>
        <v/>
      </c>
      <c r="G73" s="56" t="str">
        <f>IF(ISNUMBER('[5]Sektorski plasman'!G69)=TRUE,'[5]Sektorski plasman'!G69,"")</f>
        <v/>
      </c>
      <c r="H73" s="57" t="str">
        <f>IF(ISNUMBER('[5]Sektorski plasman'!H69)=TRUE,'[5]Sektorski plasman'!H69,"")</f>
        <v/>
      </c>
      <c r="I73" s="164"/>
      <c r="J73" s="49"/>
      <c r="K73" s="148"/>
    </row>
    <row r="74" spans="1:11" x14ac:dyDescent="0.2">
      <c r="A74" s="50" t="str">
        <f>IF(ISNUMBER(H74)=FALSE,"",65)</f>
        <v/>
      </c>
      <c r="B74" s="51" t="str">
        <f>IF(ISTEXT('[5]Sektorski plasman'!B70)=TRUE,'[5]Sektorski plasman'!B70,"")</f>
        <v/>
      </c>
      <c r="C74" s="165" t="str">
        <f>IF(ISTEXT('[5]Sektorski plasman'!C70)=TRUE,'[5]Sektorski plasman'!C70,"")</f>
        <v/>
      </c>
      <c r="D74" s="166" t="str">
        <f>IF(ISNUMBER('[5]Sektorski plasman'!E70)=TRUE,'[5]Sektorski plasman'!E70,"")</f>
        <v/>
      </c>
      <c r="E74" s="54" t="str">
        <f>IF(ISTEXT('[5]Sektorski plasman'!F70)=TRUE,'[5]Sektorski plasman'!F70,"")</f>
        <v/>
      </c>
      <c r="F74" s="167" t="str">
        <f>IF(ISNUMBER('[5]Sektorski plasman'!D70)=TRUE,'[5]Sektorski plasman'!D70,"")</f>
        <v/>
      </c>
      <c r="G74" s="56" t="str">
        <f>IF(ISNUMBER('[5]Sektorski plasman'!G70)=TRUE,'[5]Sektorski plasman'!G70,"")</f>
        <v/>
      </c>
      <c r="H74" s="57" t="str">
        <f>IF(ISNUMBER('[5]Sektorski plasman'!H70)=TRUE,'[5]Sektorski plasman'!H70,"")</f>
        <v/>
      </c>
      <c r="I74" s="164"/>
      <c r="J74" s="49"/>
      <c r="K74" s="148"/>
    </row>
    <row r="75" spans="1:11" x14ac:dyDescent="0.2">
      <c r="A75" s="50" t="str">
        <f>IF(ISNUMBER(H75)=FALSE,"",66)</f>
        <v/>
      </c>
      <c r="B75" s="51" t="str">
        <f>IF(ISTEXT('[5]Sektorski plasman'!B71)=TRUE,'[5]Sektorski plasman'!B71,"")</f>
        <v/>
      </c>
      <c r="C75" s="165" t="str">
        <f>IF(ISTEXT('[5]Sektorski plasman'!C71)=TRUE,'[5]Sektorski plasman'!C71,"")</f>
        <v/>
      </c>
      <c r="D75" s="166" t="str">
        <f>IF(ISNUMBER('[5]Sektorski plasman'!E71)=TRUE,'[5]Sektorski plasman'!E71,"")</f>
        <v/>
      </c>
      <c r="E75" s="54" t="str">
        <f>IF(ISTEXT('[5]Sektorski plasman'!F71)=TRUE,'[5]Sektorski plasman'!F71,"")</f>
        <v/>
      </c>
      <c r="F75" s="167" t="str">
        <f>IF(ISNUMBER('[5]Sektorski plasman'!D71)=TRUE,'[5]Sektorski plasman'!D71,"")</f>
        <v/>
      </c>
      <c r="G75" s="56" t="str">
        <f>IF(ISNUMBER('[5]Sektorski plasman'!G71)=TRUE,'[5]Sektorski plasman'!G71,"")</f>
        <v/>
      </c>
      <c r="H75" s="57" t="str">
        <f>IF(ISNUMBER('[5]Sektorski plasman'!H71)=TRUE,'[5]Sektorski plasman'!H71,"")</f>
        <v/>
      </c>
      <c r="I75" s="164"/>
      <c r="J75" s="49"/>
      <c r="K75" s="148"/>
    </row>
    <row r="76" spans="1:11" x14ac:dyDescent="0.2">
      <c r="A76" s="50" t="str">
        <f>IF(ISNUMBER(H76)=FALSE,"",67)</f>
        <v/>
      </c>
      <c r="B76" s="51" t="str">
        <f>IF(ISTEXT('[5]Sektorski plasman'!B72)=TRUE,'[5]Sektorski plasman'!B72,"")</f>
        <v/>
      </c>
      <c r="C76" s="165" t="str">
        <f>IF(ISTEXT('[5]Sektorski plasman'!C72)=TRUE,'[5]Sektorski plasman'!C72,"")</f>
        <v/>
      </c>
      <c r="D76" s="166" t="str">
        <f>IF(ISNUMBER('[5]Sektorski plasman'!E72)=TRUE,'[5]Sektorski plasman'!E72,"")</f>
        <v/>
      </c>
      <c r="E76" s="54" t="str">
        <f>IF(ISTEXT('[5]Sektorski plasman'!F72)=TRUE,'[5]Sektorski plasman'!F72,"")</f>
        <v/>
      </c>
      <c r="F76" s="167" t="str">
        <f>IF(ISNUMBER('[5]Sektorski plasman'!D72)=TRUE,'[5]Sektorski plasman'!D72,"")</f>
        <v/>
      </c>
      <c r="G76" s="56" t="str">
        <f>IF(ISNUMBER('[5]Sektorski plasman'!G72)=TRUE,'[5]Sektorski plasman'!G72,"")</f>
        <v/>
      </c>
      <c r="H76" s="57" t="str">
        <f>IF(ISNUMBER('[5]Sektorski plasman'!H72)=TRUE,'[5]Sektorski plasman'!H72,"")</f>
        <v/>
      </c>
      <c r="I76" s="164"/>
      <c r="J76" s="49"/>
      <c r="K76" s="148"/>
    </row>
    <row r="77" spans="1:11" x14ac:dyDescent="0.2">
      <c r="A77" s="50" t="str">
        <f>IF(ISNUMBER(H77)=FALSE,"",68)</f>
        <v/>
      </c>
      <c r="B77" s="51" t="str">
        <f>IF(ISTEXT('[5]Sektorski plasman'!B73)=TRUE,'[5]Sektorski plasman'!B73,"")</f>
        <v/>
      </c>
      <c r="C77" s="165" t="str">
        <f>IF(ISTEXT('[5]Sektorski plasman'!C73)=TRUE,'[5]Sektorski plasman'!C73,"")</f>
        <v/>
      </c>
      <c r="D77" s="166" t="str">
        <f>IF(ISNUMBER('[5]Sektorski plasman'!E73)=TRUE,'[5]Sektorski plasman'!E73,"")</f>
        <v/>
      </c>
      <c r="E77" s="54" t="str">
        <f>IF(ISTEXT('[5]Sektorski plasman'!F73)=TRUE,'[5]Sektorski plasman'!F73,"")</f>
        <v/>
      </c>
      <c r="F77" s="167" t="str">
        <f>IF(ISNUMBER('[5]Sektorski plasman'!D73)=TRUE,'[5]Sektorski plasman'!D73,"")</f>
        <v/>
      </c>
      <c r="G77" s="56" t="str">
        <f>IF(ISNUMBER('[5]Sektorski plasman'!G73)=TRUE,'[5]Sektorski plasman'!G73,"")</f>
        <v/>
      </c>
      <c r="H77" s="57" t="str">
        <f>IF(ISNUMBER('[5]Sektorski plasman'!H73)=TRUE,'[5]Sektorski plasman'!H73,"")</f>
        <v/>
      </c>
      <c r="I77" s="164"/>
      <c r="J77" s="49"/>
      <c r="K77" s="148"/>
    </row>
    <row r="78" spans="1:11" x14ac:dyDescent="0.2">
      <c r="A78" s="50" t="str">
        <f>IF(ISNUMBER(H78)=FALSE,"",69)</f>
        <v/>
      </c>
      <c r="B78" s="51" t="str">
        <f>IF(ISTEXT('[5]Sektorski plasman'!B74)=TRUE,'[5]Sektorski plasman'!B74,"")</f>
        <v/>
      </c>
      <c r="C78" s="165" t="str">
        <f>IF(ISTEXT('[5]Sektorski plasman'!C74)=TRUE,'[5]Sektorski plasman'!C74,"")</f>
        <v/>
      </c>
      <c r="D78" s="166" t="str">
        <f>IF(ISNUMBER('[5]Sektorski plasman'!E74)=TRUE,'[5]Sektorski plasman'!E74,"")</f>
        <v/>
      </c>
      <c r="E78" s="54" t="str">
        <f>IF(ISTEXT('[5]Sektorski plasman'!F74)=TRUE,'[5]Sektorski plasman'!F74,"")</f>
        <v/>
      </c>
      <c r="F78" s="167" t="str">
        <f>IF(ISNUMBER('[5]Sektorski plasman'!D74)=TRUE,'[5]Sektorski plasman'!D74,"")</f>
        <v/>
      </c>
      <c r="G78" s="56" t="str">
        <f>IF(ISNUMBER('[5]Sektorski plasman'!G74)=TRUE,'[5]Sektorski plasman'!G74,"")</f>
        <v/>
      </c>
      <c r="H78" s="57" t="str">
        <f>IF(ISNUMBER('[5]Sektorski plasman'!H74)=TRUE,'[5]Sektorski plasman'!H74,"")</f>
        <v/>
      </c>
      <c r="I78" s="164"/>
      <c r="J78" s="49"/>
      <c r="K78" s="148"/>
    </row>
    <row r="79" spans="1:11" x14ac:dyDescent="0.2">
      <c r="A79" s="50" t="str">
        <f>IF(ISNUMBER(H79)=FALSE,"",70)</f>
        <v/>
      </c>
      <c r="B79" s="51" t="str">
        <f>IF(ISTEXT('[5]Sektorski plasman'!B75)=TRUE,'[5]Sektorski plasman'!B75,"")</f>
        <v/>
      </c>
      <c r="C79" s="165" t="str">
        <f>IF(ISTEXT('[5]Sektorski plasman'!C75)=TRUE,'[5]Sektorski plasman'!C75,"")</f>
        <v/>
      </c>
      <c r="D79" s="166" t="str">
        <f>IF(ISNUMBER('[5]Sektorski plasman'!E75)=TRUE,'[5]Sektorski plasman'!E75,"")</f>
        <v/>
      </c>
      <c r="E79" s="54" t="str">
        <f>IF(ISTEXT('[5]Sektorski plasman'!F75)=TRUE,'[5]Sektorski plasman'!F75,"")</f>
        <v/>
      </c>
      <c r="F79" s="167" t="str">
        <f>IF(ISNUMBER('[5]Sektorski plasman'!D75)=TRUE,'[5]Sektorski plasman'!D75,"")</f>
        <v/>
      </c>
      <c r="G79" s="56" t="str">
        <f>IF(ISNUMBER('[5]Sektorski plasman'!G75)=TRUE,'[5]Sektorski plasman'!G75,"")</f>
        <v/>
      </c>
      <c r="H79" s="57" t="str">
        <f>IF(ISNUMBER('[5]Sektorski plasman'!H75)=TRUE,'[5]Sektorski plasman'!H75,"")</f>
        <v/>
      </c>
      <c r="I79" s="164"/>
      <c r="J79" s="49"/>
      <c r="K79" s="148"/>
    </row>
    <row r="80" spans="1:11" x14ac:dyDescent="0.2">
      <c r="A80" s="50" t="str">
        <f>IF(ISNUMBER(H80)=FALSE,"",71)</f>
        <v/>
      </c>
      <c r="B80" s="51" t="str">
        <f>IF(ISTEXT('[5]Sektorski plasman'!B76)=TRUE,'[5]Sektorski plasman'!B76,"")</f>
        <v/>
      </c>
      <c r="C80" s="165" t="str">
        <f>IF(ISTEXT('[5]Sektorski plasman'!C76)=TRUE,'[5]Sektorski plasman'!C76,"")</f>
        <v/>
      </c>
      <c r="D80" s="166" t="str">
        <f>IF(ISNUMBER('[5]Sektorski plasman'!E76)=TRUE,'[5]Sektorski plasman'!E76,"")</f>
        <v/>
      </c>
      <c r="E80" s="54" t="str">
        <f>IF(ISTEXT('[5]Sektorski plasman'!F76)=TRUE,'[5]Sektorski plasman'!F76,"")</f>
        <v/>
      </c>
      <c r="F80" s="167" t="str">
        <f>IF(ISNUMBER('[5]Sektorski plasman'!D76)=TRUE,'[5]Sektorski plasman'!D76,"")</f>
        <v/>
      </c>
      <c r="G80" s="56" t="str">
        <f>IF(ISNUMBER('[5]Sektorski plasman'!G76)=TRUE,'[5]Sektorski plasman'!G76,"")</f>
        <v/>
      </c>
      <c r="H80" s="57" t="str">
        <f>IF(ISNUMBER('[5]Sektorski plasman'!H76)=TRUE,'[5]Sektorski plasman'!H76,"")</f>
        <v/>
      </c>
      <c r="I80" s="164"/>
      <c r="J80" s="49"/>
      <c r="K80" s="148"/>
    </row>
    <row r="81" spans="1:11" x14ac:dyDescent="0.2">
      <c r="A81" s="50" t="str">
        <f>IF(ISNUMBER(H81)=FALSE,"",72)</f>
        <v/>
      </c>
      <c r="B81" s="51" t="str">
        <f>IF(ISTEXT('[5]Sektorski plasman'!B77)=TRUE,'[5]Sektorski plasman'!B77,"")</f>
        <v/>
      </c>
      <c r="C81" s="165" t="str">
        <f>IF(ISTEXT('[5]Sektorski plasman'!C77)=TRUE,'[5]Sektorski plasman'!C77,"")</f>
        <v/>
      </c>
      <c r="D81" s="166" t="str">
        <f>IF(ISNUMBER('[5]Sektorski plasman'!E77)=TRUE,'[5]Sektorski plasman'!E77,"")</f>
        <v/>
      </c>
      <c r="E81" s="54" t="str">
        <f>IF(ISTEXT('[5]Sektorski plasman'!F77)=TRUE,'[5]Sektorski plasman'!F77,"")</f>
        <v/>
      </c>
      <c r="F81" s="167" t="str">
        <f>IF(ISNUMBER('[5]Sektorski plasman'!D77)=TRUE,'[5]Sektorski plasman'!D77,"")</f>
        <v/>
      </c>
      <c r="G81" s="56" t="str">
        <f>IF(ISNUMBER('[5]Sektorski plasman'!G77)=TRUE,'[5]Sektorski plasman'!G77,"")</f>
        <v/>
      </c>
      <c r="H81" s="57" t="str">
        <f>IF(ISNUMBER('[5]Sektorski plasman'!H77)=TRUE,'[5]Sektorski plasman'!H77,"")</f>
        <v/>
      </c>
      <c r="I81" s="164"/>
      <c r="J81" s="49"/>
      <c r="K81" s="148"/>
    </row>
    <row r="82" spans="1:11" x14ac:dyDescent="0.2">
      <c r="A82" s="50" t="str">
        <f>IF(ISNUMBER(H82)=FALSE,"",73)</f>
        <v/>
      </c>
      <c r="B82" s="51" t="str">
        <f>IF(ISTEXT('[5]Sektorski plasman'!B78)=TRUE,'[5]Sektorski plasman'!B78,"")</f>
        <v/>
      </c>
      <c r="C82" s="165" t="str">
        <f>IF(ISTEXT('[5]Sektorski plasman'!C78)=TRUE,'[5]Sektorski plasman'!C78,"")</f>
        <v/>
      </c>
      <c r="D82" s="166" t="str">
        <f>IF(ISNUMBER('[5]Sektorski plasman'!E78)=TRUE,'[5]Sektorski plasman'!E78,"")</f>
        <v/>
      </c>
      <c r="E82" s="54" t="str">
        <f>IF(ISTEXT('[5]Sektorski plasman'!F78)=TRUE,'[5]Sektorski plasman'!F78,"")</f>
        <v/>
      </c>
      <c r="F82" s="167" t="str">
        <f>IF(ISNUMBER('[5]Sektorski plasman'!D78)=TRUE,'[5]Sektorski plasman'!D78,"")</f>
        <v/>
      </c>
      <c r="G82" s="56" t="str">
        <f>IF(ISNUMBER('[5]Sektorski plasman'!G78)=TRUE,'[5]Sektorski plasman'!G78,"")</f>
        <v/>
      </c>
      <c r="H82" s="57" t="str">
        <f>IF(ISNUMBER('[5]Sektorski plasman'!H78)=TRUE,'[5]Sektorski plasman'!H78,"")</f>
        <v/>
      </c>
      <c r="I82" s="164"/>
      <c r="J82" s="49"/>
      <c r="K82" s="148"/>
    </row>
    <row r="83" spans="1:11" x14ac:dyDescent="0.2">
      <c r="A83" s="50" t="str">
        <f>IF(ISNUMBER(H83)=FALSE,"",74)</f>
        <v/>
      </c>
      <c r="B83" s="51" t="str">
        <f>IF(ISTEXT('[5]Sektorski plasman'!B79)=TRUE,'[5]Sektorski plasman'!B79,"")</f>
        <v/>
      </c>
      <c r="C83" s="165" t="str">
        <f>IF(ISTEXT('[5]Sektorski plasman'!C79)=TRUE,'[5]Sektorski plasman'!C79,"")</f>
        <v/>
      </c>
      <c r="D83" s="166" t="str">
        <f>IF(ISNUMBER('[5]Sektorski plasman'!E79)=TRUE,'[5]Sektorski plasman'!E79,"")</f>
        <v/>
      </c>
      <c r="E83" s="54" t="str">
        <f>IF(ISTEXT('[5]Sektorski plasman'!F79)=TRUE,'[5]Sektorski plasman'!F79,"")</f>
        <v/>
      </c>
      <c r="F83" s="167" t="str">
        <f>IF(ISNUMBER('[5]Sektorski plasman'!D79)=TRUE,'[5]Sektorski plasman'!D79,"")</f>
        <v/>
      </c>
      <c r="G83" s="56" t="str">
        <f>IF(ISNUMBER('[5]Sektorski plasman'!G79)=TRUE,'[5]Sektorski plasman'!G79,"")</f>
        <v/>
      </c>
      <c r="H83" s="57" t="str">
        <f>IF(ISNUMBER('[5]Sektorski plasman'!H79)=TRUE,'[5]Sektorski plasman'!H79,"")</f>
        <v/>
      </c>
      <c r="I83" s="164"/>
      <c r="J83" s="49"/>
      <c r="K83" s="148"/>
    </row>
    <row r="84" spans="1:11" x14ac:dyDescent="0.2">
      <c r="A84" s="50" t="str">
        <f>IF(ISNUMBER(H84)=FALSE,"",75)</f>
        <v/>
      </c>
      <c r="B84" s="51" t="str">
        <f>IF(ISTEXT('[5]Sektorski plasman'!B80)=TRUE,'[5]Sektorski plasman'!B80,"")</f>
        <v/>
      </c>
      <c r="C84" s="165" t="str">
        <f>IF(ISTEXT('[5]Sektorski plasman'!C80)=TRUE,'[5]Sektorski plasman'!C80,"")</f>
        <v/>
      </c>
      <c r="D84" s="166" t="str">
        <f>IF(ISNUMBER('[5]Sektorski plasman'!E80)=TRUE,'[5]Sektorski plasman'!E80,"")</f>
        <v/>
      </c>
      <c r="E84" s="54" t="str">
        <f>IF(ISTEXT('[5]Sektorski plasman'!F80)=TRUE,'[5]Sektorski plasman'!F80,"")</f>
        <v/>
      </c>
      <c r="F84" s="167" t="str">
        <f>IF(ISNUMBER('[5]Sektorski plasman'!D80)=TRUE,'[5]Sektorski plasman'!D80,"")</f>
        <v/>
      </c>
      <c r="G84" s="56" t="str">
        <f>IF(ISNUMBER('[5]Sektorski plasman'!G80)=TRUE,'[5]Sektorski plasman'!G80,"")</f>
        <v/>
      </c>
      <c r="H84" s="57" t="str">
        <f>IF(ISNUMBER('[5]Sektorski plasman'!H80)=TRUE,'[5]Sektorski plasman'!H80,"")</f>
        <v/>
      </c>
      <c r="I84" s="164"/>
      <c r="J84" s="49"/>
      <c r="K84" s="148"/>
    </row>
    <row r="85" spans="1:11" x14ac:dyDescent="0.2">
      <c r="A85" s="50" t="str">
        <f>IF(ISNUMBER(H85)=FALSE,"",76)</f>
        <v/>
      </c>
      <c r="B85" s="51" t="str">
        <f>IF(ISTEXT('[5]Sektorski plasman'!B81)=TRUE,'[5]Sektorski plasman'!B81,"")</f>
        <v/>
      </c>
      <c r="C85" s="165" t="str">
        <f>IF(ISTEXT('[5]Sektorski plasman'!C81)=TRUE,'[5]Sektorski plasman'!C81,"")</f>
        <v/>
      </c>
      <c r="D85" s="166" t="str">
        <f>IF(ISNUMBER('[5]Sektorski plasman'!E81)=TRUE,'[5]Sektorski plasman'!E81,"")</f>
        <v/>
      </c>
      <c r="E85" s="54" t="str">
        <f>IF(ISTEXT('[5]Sektorski plasman'!F81)=TRUE,'[5]Sektorski plasman'!F81,"")</f>
        <v/>
      </c>
      <c r="F85" s="167" t="str">
        <f>IF(ISNUMBER('[5]Sektorski plasman'!D81)=TRUE,'[5]Sektorski plasman'!D81,"")</f>
        <v/>
      </c>
      <c r="G85" s="56" t="str">
        <f>IF(ISNUMBER('[5]Sektorski plasman'!G81)=TRUE,'[5]Sektorski plasman'!G81,"")</f>
        <v/>
      </c>
      <c r="H85" s="57" t="str">
        <f>IF(ISNUMBER('[5]Sektorski plasman'!H81)=TRUE,'[5]Sektorski plasman'!H81,"")</f>
        <v/>
      </c>
      <c r="I85" s="164"/>
      <c r="J85" s="49"/>
      <c r="K85" s="148"/>
    </row>
    <row r="86" spans="1:11" x14ac:dyDescent="0.2">
      <c r="A86" s="50" t="str">
        <f>IF(ISNUMBER(H86)=FALSE,"",77)</f>
        <v/>
      </c>
      <c r="B86" s="51" t="str">
        <f>IF(ISTEXT('[5]Sektorski plasman'!B82)=TRUE,'[5]Sektorski plasman'!B82,"")</f>
        <v/>
      </c>
      <c r="C86" s="165" t="str">
        <f>IF(ISTEXT('[5]Sektorski plasman'!C82)=TRUE,'[5]Sektorski plasman'!C82,"")</f>
        <v/>
      </c>
      <c r="D86" s="166" t="str">
        <f>IF(ISNUMBER('[5]Sektorski plasman'!E82)=TRUE,'[5]Sektorski plasman'!E82,"")</f>
        <v/>
      </c>
      <c r="E86" s="54" t="str">
        <f>IF(ISTEXT('[5]Sektorski plasman'!F82)=TRUE,'[5]Sektorski plasman'!F82,"")</f>
        <v/>
      </c>
      <c r="F86" s="167" t="str">
        <f>IF(ISNUMBER('[5]Sektorski plasman'!D82)=TRUE,'[5]Sektorski plasman'!D82,"")</f>
        <v/>
      </c>
      <c r="G86" s="56" t="str">
        <f>IF(ISNUMBER('[5]Sektorski plasman'!G82)=TRUE,'[5]Sektorski plasman'!G82,"")</f>
        <v/>
      </c>
      <c r="H86" s="57" t="str">
        <f>IF(ISNUMBER('[5]Sektorski plasman'!H82)=TRUE,'[5]Sektorski plasman'!H82,"")</f>
        <v/>
      </c>
      <c r="I86" s="164"/>
      <c r="J86" s="49"/>
      <c r="K86" s="148"/>
    </row>
    <row r="87" spans="1:11" x14ac:dyDescent="0.2">
      <c r="A87" s="50" t="str">
        <f>IF(ISNUMBER(H87)=FALSE,"",78)</f>
        <v/>
      </c>
      <c r="B87" s="51" t="str">
        <f>IF(ISTEXT('[5]Sektorski plasman'!B83)=TRUE,'[5]Sektorski plasman'!B83,"")</f>
        <v/>
      </c>
      <c r="C87" s="165" t="str">
        <f>IF(ISTEXT('[5]Sektorski plasman'!C83)=TRUE,'[5]Sektorski plasman'!C83,"")</f>
        <v/>
      </c>
      <c r="D87" s="166" t="str">
        <f>IF(ISNUMBER('[5]Sektorski plasman'!E83)=TRUE,'[5]Sektorski plasman'!E83,"")</f>
        <v/>
      </c>
      <c r="E87" s="54" t="str">
        <f>IF(ISTEXT('[5]Sektorski plasman'!F83)=TRUE,'[5]Sektorski plasman'!F83,"")</f>
        <v/>
      </c>
      <c r="F87" s="167" t="str">
        <f>IF(ISNUMBER('[5]Sektorski plasman'!D83)=TRUE,'[5]Sektorski plasman'!D83,"")</f>
        <v/>
      </c>
      <c r="G87" s="56" t="str">
        <f>IF(ISNUMBER('[5]Sektorski plasman'!G83)=TRUE,'[5]Sektorski plasman'!G83,"")</f>
        <v/>
      </c>
      <c r="H87" s="57" t="str">
        <f>IF(ISNUMBER('[5]Sektorski plasman'!H83)=TRUE,'[5]Sektorski plasman'!H83,"")</f>
        <v/>
      </c>
      <c r="I87" s="164"/>
      <c r="J87" s="49"/>
      <c r="K87" s="148"/>
    </row>
    <row r="88" spans="1:11" x14ac:dyDescent="0.2">
      <c r="A88" s="50" t="str">
        <f>IF(ISNUMBER(H88)=FALSE,"",79)</f>
        <v/>
      </c>
      <c r="B88" s="51" t="str">
        <f>IF(ISTEXT('[5]Sektorski plasman'!B84)=TRUE,'[5]Sektorski plasman'!B84,"")</f>
        <v/>
      </c>
      <c r="C88" s="165" t="str">
        <f>IF(ISTEXT('[5]Sektorski plasman'!C84)=TRUE,'[5]Sektorski plasman'!C84,"")</f>
        <v/>
      </c>
      <c r="D88" s="166" t="str">
        <f>IF(ISNUMBER('[5]Sektorski plasman'!E84)=TRUE,'[5]Sektorski plasman'!E84,"")</f>
        <v/>
      </c>
      <c r="E88" s="54" t="str">
        <f>IF(ISTEXT('[5]Sektorski plasman'!F84)=TRUE,'[5]Sektorski plasman'!F84,"")</f>
        <v/>
      </c>
      <c r="F88" s="167" t="str">
        <f>IF(ISNUMBER('[5]Sektorski plasman'!D84)=TRUE,'[5]Sektorski plasman'!D84,"")</f>
        <v/>
      </c>
      <c r="G88" s="56" t="str">
        <f>IF(ISNUMBER('[5]Sektorski plasman'!G84)=TRUE,'[5]Sektorski plasman'!G84,"")</f>
        <v/>
      </c>
      <c r="H88" s="57" t="str">
        <f>IF(ISNUMBER('[5]Sektorski plasman'!H84)=TRUE,'[5]Sektorski plasman'!H84,"")</f>
        <v/>
      </c>
      <c r="I88" s="164"/>
      <c r="J88" s="49"/>
      <c r="K88" s="148"/>
    </row>
    <row r="89" spans="1:11" x14ac:dyDescent="0.2">
      <c r="A89" s="50" t="str">
        <f>IF(ISNUMBER(H89)=FALSE,"",80)</f>
        <v/>
      </c>
      <c r="B89" s="51" t="str">
        <f>IF(ISTEXT('[5]Sektorski plasman'!B85)=TRUE,'[5]Sektorski plasman'!B85,"")</f>
        <v/>
      </c>
      <c r="C89" s="165" t="str">
        <f>IF(ISTEXT('[5]Sektorski plasman'!C85)=TRUE,'[5]Sektorski plasman'!C85,"")</f>
        <v/>
      </c>
      <c r="D89" s="166" t="str">
        <f>IF(ISNUMBER('[5]Sektorski plasman'!E85)=TRUE,'[5]Sektorski plasman'!E85,"")</f>
        <v/>
      </c>
      <c r="E89" s="54" t="str">
        <f>IF(ISTEXT('[5]Sektorski plasman'!F85)=TRUE,'[5]Sektorski plasman'!F85,"")</f>
        <v/>
      </c>
      <c r="F89" s="167" t="str">
        <f>IF(ISNUMBER('[5]Sektorski plasman'!D85)=TRUE,'[5]Sektorski plasman'!D85,"")</f>
        <v/>
      </c>
      <c r="G89" s="56" t="str">
        <f>IF(ISNUMBER('[5]Sektorski plasman'!G85)=TRUE,'[5]Sektorski plasman'!G85,"")</f>
        <v/>
      </c>
      <c r="H89" s="57" t="str">
        <f>IF(ISNUMBER('[5]Sektorski plasman'!H85)=TRUE,'[5]Sektorski plasman'!H85,"")</f>
        <v/>
      </c>
      <c r="I89" s="164"/>
      <c r="J89" s="49"/>
      <c r="K89" s="148"/>
    </row>
    <row r="90" spans="1:11" x14ac:dyDescent="0.2">
      <c r="A90" s="50" t="str">
        <f>IF(ISNUMBER(H90)=FALSE,"",81)</f>
        <v/>
      </c>
      <c r="B90" s="51" t="str">
        <f>IF(ISTEXT('[5]Sektorski plasman'!B86)=TRUE,'[5]Sektorski plasman'!B86,"")</f>
        <v/>
      </c>
      <c r="C90" s="165" t="str">
        <f>IF(ISTEXT('[5]Sektorski plasman'!C86)=TRUE,'[5]Sektorski plasman'!C86,"")</f>
        <v/>
      </c>
      <c r="D90" s="166" t="str">
        <f>IF(ISNUMBER('[5]Sektorski plasman'!E86)=TRUE,'[5]Sektorski plasman'!E86,"")</f>
        <v/>
      </c>
      <c r="E90" s="54" t="str">
        <f>IF(ISTEXT('[5]Sektorski plasman'!F86)=TRUE,'[5]Sektorski plasman'!F86,"")</f>
        <v/>
      </c>
      <c r="F90" s="167" t="str">
        <f>IF(ISNUMBER('[5]Sektorski plasman'!D86)=TRUE,'[5]Sektorski plasman'!D86,"")</f>
        <v/>
      </c>
      <c r="G90" s="56" t="str">
        <f>IF(ISNUMBER('[5]Sektorski plasman'!G86)=TRUE,'[5]Sektorski plasman'!G86,"")</f>
        <v/>
      </c>
      <c r="H90" s="57" t="str">
        <f>IF(ISNUMBER('[5]Sektorski plasman'!H86)=TRUE,'[5]Sektorski plasman'!H86,"")</f>
        <v/>
      </c>
      <c r="I90" s="164"/>
      <c r="J90" s="49"/>
      <c r="K90" s="148"/>
    </row>
    <row r="91" spans="1:11" x14ac:dyDescent="0.2">
      <c r="A91" s="50" t="str">
        <f>IF(ISNUMBER(H91)=FALSE,"",82)</f>
        <v/>
      </c>
      <c r="B91" s="51" t="str">
        <f>IF(ISTEXT('[5]Sektorski plasman'!B87)=TRUE,'[5]Sektorski plasman'!B87,"")</f>
        <v/>
      </c>
      <c r="C91" s="165" t="str">
        <f>IF(ISTEXT('[5]Sektorski plasman'!C87)=TRUE,'[5]Sektorski plasman'!C87,"")</f>
        <v/>
      </c>
      <c r="D91" s="166" t="str">
        <f>IF(ISNUMBER('[5]Sektorski plasman'!E87)=TRUE,'[5]Sektorski plasman'!E87,"")</f>
        <v/>
      </c>
      <c r="E91" s="54" t="str">
        <f>IF(ISTEXT('[5]Sektorski plasman'!F87)=TRUE,'[5]Sektorski plasman'!F87,"")</f>
        <v/>
      </c>
      <c r="F91" s="167" t="str">
        <f>IF(ISNUMBER('[5]Sektorski plasman'!D87)=TRUE,'[5]Sektorski plasman'!D87,"")</f>
        <v/>
      </c>
      <c r="G91" s="56" t="str">
        <f>IF(ISNUMBER('[5]Sektorski plasman'!G87)=TRUE,'[5]Sektorski plasman'!G87,"")</f>
        <v/>
      </c>
      <c r="H91" s="57" t="str">
        <f>IF(ISNUMBER('[5]Sektorski plasman'!H87)=TRUE,'[5]Sektorski plasman'!H87,"")</f>
        <v/>
      </c>
      <c r="I91" s="164"/>
      <c r="J91" s="49"/>
      <c r="K91" s="148"/>
    </row>
    <row r="92" spans="1:11" x14ac:dyDescent="0.2">
      <c r="A92" s="50" t="str">
        <f>IF(ISNUMBER(H92)=FALSE,"",83)</f>
        <v/>
      </c>
      <c r="B92" s="51" t="str">
        <f>IF(ISTEXT('[5]Sektorski plasman'!B88)=TRUE,'[5]Sektorski plasman'!B88,"")</f>
        <v/>
      </c>
      <c r="C92" s="165" t="str">
        <f>IF(ISTEXT('[5]Sektorski plasman'!C88)=TRUE,'[5]Sektorski plasman'!C88,"")</f>
        <v/>
      </c>
      <c r="D92" s="166" t="str">
        <f>IF(ISNUMBER('[5]Sektorski plasman'!E88)=TRUE,'[5]Sektorski plasman'!E88,"")</f>
        <v/>
      </c>
      <c r="E92" s="54" t="str">
        <f>IF(ISTEXT('[5]Sektorski plasman'!F88)=TRUE,'[5]Sektorski plasman'!F88,"")</f>
        <v/>
      </c>
      <c r="F92" s="167" t="str">
        <f>IF(ISNUMBER('[5]Sektorski plasman'!D88)=TRUE,'[5]Sektorski plasman'!D88,"")</f>
        <v/>
      </c>
      <c r="G92" s="56" t="str">
        <f>IF(ISNUMBER('[5]Sektorski plasman'!G88)=TRUE,'[5]Sektorski plasman'!G88,"")</f>
        <v/>
      </c>
      <c r="H92" s="57" t="str">
        <f>IF(ISNUMBER('[5]Sektorski plasman'!H88)=TRUE,'[5]Sektorski plasman'!H88,"")</f>
        <v/>
      </c>
      <c r="I92" s="164"/>
      <c r="J92" s="49"/>
      <c r="K92" s="148"/>
    </row>
    <row r="93" spans="1:11" x14ac:dyDescent="0.2">
      <c r="A93" s="50" t="str">
        <f>IF(ISNUMBER(H93)=FALSE,"",84)</f>
        <v/>
      </c>
      <c r="B93" s="51" t="str">
        <f>IF(ISTEXT('[5]Sektorski plasman'!B89)=TRUE,'[5]Sektorski plasman'!B89,"")</f>
        <v/>
      </c>
      <c r="C93" s="165" t="str">
        <f>IF(ISTEXT('[5]Sektorski plasman'!C89)=TRUE,'[5]Sektorski plasman'!C89,"")</f>
        <v/>
      </c>
      <c r="D93" s="166" t="str">
        <f>IF(ISNUMBER('[5]Sektorski plasman'!E89)=TRUE,'[5]Sektorski plasman'!E89,"")</f>
        <v/>
      </c>
      <c r="E93" s="54" t="str">
        <f>IF(ISTEXT('[5]Sektorski plasman'!F89)=TRUE,'[5]Sektorski plasman'!F89,"")</f>
        <v/>
      </c>
      <c r="F93" s="167" t="str">
        <f>IF(ISNUMBER('[5]Sektorski plasman'!D89)=TRUE,'[5]Sektorski plasman'!D89,"")</f>
        <v/>
      </c>
      <c r="G93" s="56" t="str">
        <f>IF(ISNUMBER('[5]Sektorski plasman'!G89)=TRUE,'[5]Sektorski plasman'!G89,"")</f>
        <v/>
      </c>
      <c r="H93" s="57" t="str">
        <f>IF(ISNUMBER('[5]Sektorski plasman'!H89)=TRUE,'[5]Sektorski plasman'!H89,"")</f>
        <v/>
      </c>
      <c r="I93" s="164"/>
      <c r="J93" s="49"/>
      <c r="K93" s="148"/>
    </row>
    <row r="94" spans="1:11" x14ac:dyDescent="0.2">
      <c r="A94" s="50" t="str">
        <f>IF(ISNUMBER(H94)=FALSE,"",85)</f>
        <v/>
      </c>
      <c r="B94" s="51" t="str">
        <f>IF(ISTEXT('[5]Sektorski plasman'!B90)=TRUE,'[5]Sektorski plasman'!B90,"")</f>
        <v/>
      </c>
      <c r="C94" s="165" t="str">
        <f>IF(ISTEXT('[5]Sektorski plasman'!C90)=TRUE,'[5]Sektorski plasman'!C90,"")</f>
        <v/>
      </c>
      <c r="D94" s="166" t="str">
        <f>IF(ISNUMBER('[5]Sektorski plasman'!E90)=TRUE,'[5]Sektorski plasman'!E90,"")</f>
        <v/>
      </c>
      <c r="E94" s="54" t="str">
        <f>IF(ISTEXT('[5]Sektorski plasman'!F90)=TRUE,'[5]Sektorski plasman'!F90,"")</f>
        <v/>
      </c>
      <c r="F94" s="167" t="str">
        <f>IF(ISNUMBER('[5]Sektorski plasman'!D90)=TRUE,'[5]Sektorski plasman'!D90,"")</f>
        <v/>
      </c>
      <c r="G94" s="56" t="str">
        <f>IF(ISNUMBER('[5]Sektorski plasman'!G90)=TRUE,'[5]Sektorski plasman'!G90,"")</f>
        <v/>
      </c>
      <c r="H94" s="57" t="str">
        <f>IF(ISNUMBER('[5]Sektorski plasman'!H90)=TRUE,'[5]Sektorski plasman'!H90,"")</f>
        <v/>
      </c>
      <c r="I94" s="164"/>
      <c r="J94" s="49"/>
      <c r="K94" s="148"/>
    </row>
    <row r="95" spans="1:11" x14ac:dyDescent="0.2">
      <c r="A95" s="50" t="str">
        <f>IF(ISNUMBER(H95)=FALSE,"",86)</f>
        <v/>
      </c>
      <c r="B95" s="51" t="str">
        <f>IF(ISTEXT('[5]Sektorski plasman'!B91)=TRUE,'[5]Sektorski plasman'!B91,"")</f>
        <v/>
      </c>
      <c r="C95" s="165" t="str">
        <f>IF(ISTEXT('[5]Sektorski plasman'!C91)=TRUE,'[5]Sektorski plasman'!C91,"")</f>
        <v/>
      </c>
      <c r="D95" s="166" t="str">
        <f>IF(ISNUMBER('[5]Sektorski plasman'!E91)=TRUE,'[5]Sektorski plasman'!E91,"")</f>
        <v/>
      </c>
      <c r="E95" s="54" t="str">
        <f>IF(ISTEXT('[5]Sektorski plasman'!F91)=TRUE,'[5]Sektorski plasman'!F91,"")</f>
        <v/>
      </c>
      <c r="F95" s="167" t="str">
        <f>IF(ISNUMBER('[5]Sektorski plasman'!D91)=TRUE,'[5]Sektorski plasman'!D91,"")</f>
        <v/>
      </c>
      <c r="G95" s="56" t="str">
        <f>IF(ISNUMBER('[5]Sektorski plasman'!G91)=TRUE,'[5]Sektorski plasman'!G91,"")</f>
        <v/>
      </c>
      <c r="H95" s="57" t="str">
        <f>IF(ISNUMBER('[5]Sektorski plasman'!H91)=TRUE,'[5]Sektorski plasman'!H91,"")</f>
        <v/>
      </c>
      <c r="I95" s="164"/>
      <c r="J95" s="49"/>
      <c r="K95" s="148"/>
    </row>
    <row r="96" spans="1:11" x14ac:dyDescent="0.2">
      <c r="A96" s="50" t="str">
        <f>IF(ISNUMBER(H96)=FALSE,"",87)</f>
        <v/>
      </c>
      <c r="B96" s="51" t="str">
        <f>IF(ISTEXT('[5]Sektorski plasman'!B92)=TRUE,'[5]Sektorski plasman'!B92,"")</f>
        <v/>
      </c>
      <c r="C96" s="165" t="str">
        <f>IF(ISTEXT('[5]Sektorski plasman'!C92)=TRUE,'[5]Sektorski plasman'!C92,"")</f>
        <v/>
      </c>
      <c r="D96" s="166" t="str">
        <f>IF(ISNUMBER('[5]Sektorski plasman'!E92)=TRUE,'[5]Sektorski plasman'!E92,"")</f>
        <v/>
      </c>
      <c r="E96" s="54" t="str">
        <f>IF(ISTEXT('[5]Sektorski plasman'!F92)=TRUE,'[5]Sektorski plasman'!F92,"")</f>
        <v/>
      </c>
      <c r="F96" s="167" t="str">
        <f>IF(ISNUMBER('[5]Sektorski plasman'!D92)=TRUE,'[5]Sektorski plasman'!D92,"")</f>
        <v/>
      </c>
      <c r="G96" s="56" t="str">
        <f>IF(ISNUMBER('[5]Sektorski plasman'!G92)=TRUE,'[5]Sektorski plasman'!G92,"")</f>
        <v/>
      </c>
      <c r="H96" s="57" t="str">
        <f>IF(ISNUMBER('[5]Sektorski plasman'!H92)=TRUE,'[5]Sektorski plasman'!H92,"")</f>
        <v/>
      </c>
      <c r="I96" s="164"/>
      <c r="J96" s="49"/>
      <c r="K96" s="148"/>
    </row>
    <row r="97" spans="1:11" x14ac:dyDescent="0.2">
      <c r="A97" s="50" t="str">
        <f>IF(ISNUMBER(H97)=FALSE,"",88)</f>
        <v/>
      </c>
      <c r="B97" s="51" t="str">
        <f>IF(ISTEXT('[5]Sektorski plasman'!B93)=TRUE,'[5]Sektorski plasman'!B93,"")</f>
        <v/>
      </c>
      <c r="C97" s="165" t="str">
        <f>IF(ISTEXT('[5]Sektorski plasman'!C93)=TRUE,'[5]Sektorski plasman'!C93,"")</f>
        <v/>
      </c>
      <c r="D97" s="166" t="str">
        <f>IF(ISNUMBER('[5]Sektorski plasman'!E93)=TRUE,'[5]Sektorski plasman'!E93,"")</f>
        <v/>
      </c>
      <c r="E97" s="54" t="str">
        <f>IF(ISTEXT('[5]Sektorski plasman'!F93)=TRUE,'[5]Sektorski plasman'!F93,"")</f>
        <v/>
      </c>
      <c r="F97" s="167" t="str">
        <f>IF(ISNUMBER('[5]Sektorski plasman'!D93)=TRUE,'[5]Sektorski plasman'!D93,"")</f>
        <v/>
      </c>
      <c r="G97" s="56" t="str">
        <f>IF(ISNUMBER('[5]Sektorski plasman'!G93)=TRUE,'[5]Sektorski plasman'!G93,"")</f>
        <v/>
      </c>
      <c r="H97" s="57" t="str">
        <f>IF(ISNUMBER('[5]Sektorski plasman'!H93)=TRUE,'[5]Sektorski plasman'!H93,"")</f>
        <v/>
      </c>
      <c r="I97" s="164"/>
      <c r="J97" s="49"/>
      <c r="K97" s="148"/>
    </row>
    <row r="98" spans="1:11" x14ac:dyDescent="0.2">
      <c r="A98" s="50" t="str">
        <f>IF(ISNUMBER(H98)=FALSE,"",89)</f>
        <v/>
      </c>
      <c r="B98" s="51" t="str">
        <f>IF(ISTEXT('[5]Sektorski plasman'!B94)=TRUE,'[5]Sektorski plasman'!B94,"")</f>
        <v/>
      </c>
      <c r="C98" s="165" t="str">
        <f>IF(ISTEXT('[5]Sektorski plasman'!C94)=TRUE,'[5]Sektorski plasman'!C94,"")</f>
        <v/>
      </c>
      <c r="D98" s="166" t="str">
        <f>IF(ISNUMBER('[5]Sektorski plasman'!E94)=TRUE,'[5]Sektorski plasman'!E94,"")</f>
        <v/>
      </c>
      <c r="E98" s="54" t="str">
        <f>IF(ISTEXT('[5]Sektorski plasman'!F94)=TRUE,'[5]Sektorski plasman'!F94,"")</f>
        <v/>
      </c>
      <c r="F98" s="167" t="str">
        <f>IF(ISNUMBER('[5]Sektorski plasman'!D94)=TRUE,'[5]Sektorski plasman'!D94,"")</f>
        <v/>
      </c>
      <c r="G98" s="56" t="str">
        <f>IF(ISNUMBER('[5]Sektorski plasman'!G94)=TRUE,'[5]Sektorski plasman'!G94,"")</f>
        <v/>
      </c>
      <c r="H98" s="57" t="str">
        <f>IF(ISNUMBER('[5]Sektorski plasman'!H94)=TRUE,'[5]Sektorski plasman'!H94,"")</f>
        <v/>
      </c>
      <c r="I98" s="164"/>
      <c r="J98" s="49"/>
      <c r="K98" s="148"/>
    </row>
    <row r="99" spans="1:11" x14ac:dyDescent="0.2">
      <c r="A99" s="50" t="str">
        <f>IF(ISNUMBER(H99)=FALSE,"",90)</f>
        <v/>
      </c>
      <c r="B99" s="51" t="str">
        <f>IF(ISTEXT('[5]Sektorski plasman'!B95)=TRUE,'[5]Sektorski plasman'!B95,"")</f>
        <v/>
      </c>
      <c r="C99" s="165" t="str">
        <f>IF(ISTEXT('[5]Sektorski plasman'!C95)=TRUE,'[5]Sektorski plasman'!C95,"")</f>
        <v/>
      </c>
      <c r="D99" s="166" t="str">
        <f>IF(ISNUMBER('[5]Sektorski plasman'!E95)=TRUE,'[5]Sektorski plasman'!E95,"")</f>
        <v/>
      </c>
      <c r="E99" s="54" t="str">
        <f>IF(ISTEXT('[5]Sektorski plasman'!F95)=TRUE,'[5]Sektorski plasman'!F95,"")</f>
        <v/>
      </c>
      <c r="F99" s="167" t="str">
        <f>IF(ISNUMBER('[5]Sektorski plasman'!D95)=TRUE,'[5]Sektorski plasman'!D95,"")</f>
        <v/>
      </c>
      <c r="G99" s="56" t="str">
        <f>IF(ISNUMBER('[5]Sektorski plasman'!G95)=TRUE,'[5]Sektorski plasman'!G95,"")</f>
        <v/>
      </c>
      <c r="H99" s="57" t="str">
        <f>IF(ISNUMBER('[5]Sektorski plasman'!H95)=TRUE,'[5]Sektorski plasman'!H95,"")</f>
        <v/>
      </c>
      <c r="I99" s="164"/>
      <c r="J99" s="49"/>
      <c r="K99" s="148"/>
    </row>
    <row r="100" spans="1:11" x14ac:dyDescent="0.2">
      <c r="A100" s="50" t="str">
        <f>IF(ISNUMBER(H100)=FALSE,"",91)</f>
        <v/>
      </c>
      <c r="B100" s="51" t="str">
        <f>IF(ISTEXT('[5]Sektorski plasman'!B96)=TRUE,'[5]Sektorski plasman'!B96,"")</f>
        <v/>
      </c>
      <c r="C100" s="165" t="str">
        <f>IF(ISTEXT('[5]Sektorski plasman'!C96)=TRUE,'[5]Sektorski plasman'!C96,"")</f>
        <v/>
      </c>
      <c r="D100" s="166" t="str">
        <f>IF(ISNUMBER('[5]Sektorski plasman'!E96)=TRUE,'[5]Sektorski plasman'!E96,"")</f>
        <v/>
      </c>
      <c r="E100" s="54" t="str">
        <f>IF(ISTEXT('[5]Sektorski plasman'!F96)=TRUE,'[5]Sektorski plasman'!F96,"")</f>
        <v/>
      </c>
      <c r="F100" s="167" t="str">
        <f>IF(ISNUMBER('[5]Sektorski plasman'!D96)=TRUE,'[5]Sektorski plasman'!D96,"")</f>
        <v/>
      </c>
      <c r="G100" s="56" t="str">
        <f>IF(ISNUMBER('[5]Sektorski plasman'!G96)=TRUE,'[5]Sektorski plasman'!G96,"")</f>
        <v/>
      </c>
      <c r="H100" s="57" t="str">
        <f>IF(ISNUMBER('[5]Sektorski plasman'!H96)=TRUE,'[5]Sektorski plasman'!H96,"")</f>
        <v/>
      </c>
      <c r="I100" s="164"/>
      <c r="J100" s="49"/>
      <c r="K100" s="148"/>
    </row>
    <row r="101" spans="1:11" x14ac:dyDescent="0.2">
      <c r="A101" s="50" t="str">
        <f>IF(ISNUMBER(H101)=FALSE,"",92)</f>
        <v/>
      </c>
      <c r="B101" s="51" t="str">
        <f>IF(ISTEXT('[5]Sektorski plasman'!B97)=TRUE,'[5]Sektorski plasman'!B97,"")</f>
        <v/>
      </c>
      <c r="C101" s="165" t="str">
        <f>IF(ISTEXT('[5]Sektorski plasman'!C97)=TRUE,'[5]Sektorski plasman'!C97,"")</f>
        <v/>
      </c>
      <c r="D101" s="166" t="str">
        <f>IF(ISNUMBER('[5]Sektorski plasman'!E97)=TRUE,'[5]Sektorski plasman'!E97,"")</f>
        <v/>
      </c>
      <c r="E101" s="54" t="str">
        <f>IF(ISTEXT('[5]Sektorski plasman'!F97)=TRUE,'[5]Sektorski plasman'!F97,"")</f>
        <v/>
      </c>
      <c r="F101" s="167" t="str">
        <f>IF(ISNUMBER('[5]Sektorski plasman'!D97)=TRUE,'[5]Sektorski plasman'!D97,"")</f>
        <v/>
      </c>
      <c r="G101" s="56" t="str">
        <f>IF(ISNUMBER('[5]Sektorski plasman'!G97)=TRUE,'[5]Sektorski plasman'!G97,"")</f>
        <v/>
      </c>
      <c r="H101" s="57" t="str">
        <f>IF(ISNUMBER('[5]Sektorski plasman'!H97)=TRUE,'[5]Sektorski plasman'!H97,"")</f>
        <v/>
      </c>
      <c r="I101" s="164"/>
      <c r="J101" s="49"/>
      <c r="K101" s="148"/>
    </row>
    <row r="102" spans="1:11" x14ac:dyDescent="0.2">
      <c r="A102" s="50" t="str">
        <f>IF(ISNUMBER(H102)=FALSE,"",93)</f>
        <v/>
      </c>
      <c r="B102" s="51" t="str">
        <f>IF(ISTEXT('[5]Sektorski plasman'!B98)=TRUE,'[5]Sektorski plasman'!B98,"")</f>
        <v/>
      </c>
      <c r="C102" s="165" t="str">
        <f>IF(ISTEXT('[5]Sektorski plasman'!C98)=TRUE,'[5]Sektorski plasman'!C98,"")</f>
        <v/>
      </c>
      <c r="D102" s="166" t="str">
        <f>IF(ISNUMBER('[5]Sektorski plasman'!E98)=TRUE,'[5]Sektorski plasman'!E98,"")</f>
        <v/>
      </c>
      <c r="E102" s="54" t="str">
        <f>IF(ISTEXT('[5]Sektorski plasman'!F98)=TRUE,'[5]Sektorski plasman'!F98,"")</f>
        <v/>
      </c>
      <c r="F102" s="167" t="str">
        <f>IF(ISNUMBER('[5]Sektorski plasman'!D98)=TRUE,'[5]Sektorski plasman'!D98,"")</f>
        <v/>
      </c>
      <c r="G102" s="56" t="str">
        <f>IF(ISNUMBER('[5]Sektorski plasman'!G98)=TRUE,'[5]Sektorski plasman'!G98,"")</f>
        <v/>
      </c>
      <c r="H102" s="57" t="str">
        <f>IF(ISNUMBER('[5]Sektorski plasman'!H98)=TRUE,'[5]Sektorski plasman'!H98,"")</f>
        <v/>
      </c>
      <c r="I102" s="164"/>
      <c r="J102" s="49"/>
      <c r="K102" s="148"/>
    </row>
    <row r="103" spans="1:11" x14ac:dyDescent="0.2">
      <c r="A103" s="50" t="str">
        <f>IF(ISNUMBER(H103)=FALSE,"",94)</f>
        <v/>
      </c>
      <c r="B103" s="51" t="str">
        <f>IF(ISTEXT('[5]Sektorski plasman'!B99)=TRUE,'[5]Sektorski plasman'!B99,"")</f>
        <v/>
      </c>
      <c r="C103" s="165" t="str">
        <f>IF(ISTEXT('[5]Sektorski plasman'!C99)=TRUE,'[5]Sektorski plasman'!C99,"")</f>
        <v/>
      </c>
      <c r="D103" s="166" t="str">
        <f>IF(ISNUMBER('[5]Sektorski plasman'!E99)=TRUE,'[5]Sektorski plasman'!E99,"")</f>
        <v/>
      </c>
      <c r="E103" s="54" t="str">
        <f>IF(ISTEXT('[5]Sektorski plasman'!F99)=TRUE,'[5]Sektorski plasman'!F99,"")</f>
        <v/>
      </c>
      <c r="F103" s="167" t="str">
        <f>IF(ISNUMBER('[5]Sektorski plasman'!D99)=TRUE,'[5]Sektorski plasman'!D99,"")</f>
        <v/>
      </c>
      <c r="G103" s="56" t="str">
        <f>IF(ISNUMBER('[5]Sektorski plasman'!G99)=TRUE,'[5]Sektorski plasman'!G99,"")</f>
        <v/>
      </c>
      <c r="H103" s="57" t="str">
        <f>IF(ISNUMBER('[5]Sektorski plasman'!H99)=TRUE,'[5]Sektorski plasman'!H99,"")</f>
        <v/>
      </c>
      <c r="I103" s="164"/>
      <c r="J103" s="49"/>
      <c r="K103" s="148"/>
    </row>
    <row r="104" spans="1:11" x14ac:dyDescent="0.2">
      <c r="A104" s="50" t="str">
        <f>IF(ISNUMBER(H104)=FALSE,"",95)</f>
        <v/>
      </c>
      <c r="B104" s="51" t="str">
        <f>IF(ISTEXT('[5]Sektorski plasman'!B100)=TRUE,'[5]Sektorski plasman'!B100,"")</f>
        <v/>
      </c>
      <c r="C104" s="165" t="str">
        <f>IF(ISTEXT('[5]Sektorski plasman'!C100)=TRUE,'[5]Sektorski plasman'!C100,"")</f>
        <v/>
      </c>
      <c r="D104" s="166" t="str">
        <f>IF(ISNUMBER('[5]Sektorski plasman'!E100)=TRUE,'[5]Sektorski plasman'!E100,"")</f>
        <v/>
      </c>
      <c r="E104" s="54" t="str">
        <f>IF(ISTEXT('[5]Sektorski plasman'!F100)=TRUE,'[5]Sektorski plasman'!F100,"")</f>
        <v/>
      </c>
      <c r="F104" s="167" t="str">
        <f>IF(ISNUMBER('[5]Sektorski plasman'!D100)=TRUE,'[5]Sektorski plasman'!D100,"")</f>
        <v/>
      </c>
      <c r="G104" s="56" t="str">
        <f>IF(ISNUMBER('[5]Sektorski plasman'!G100)=TRUE,'[5]Sektorski plasman'!G100,"")</f>
        <v/>
      </c>
      <c r="H104" s="57" t="str">
        <f>IF(ISNUMBER('[5]Sektorski plasman'!H100)=TRUE,'[5]Sektorski plasman'!H100,"")</f>
        <v/>
      </c>
      <c r="I104" s="164"/>
      <c r="J104" s="49"/>
      <c r="K104" s="148"/>
    </row>
    <row r="105" spans="1:11" x14ac:dyDescent="0.2">
      <c r="A105" s="50" t="str">
        <f>IF(ISNUMBER(H105)=FALSE,"",96)</f>
        <v/>
      </c>
      <c r="B105" s="51" t="str">
        <f>IF(ISTEXT('[5]Sektorski plasman'!B101)=TRUE,'[5]Sektorski plasman'!B101,"")</f>
        <v/>
      </c>
      <c r="C105" s="165" t="str">
        <f>IF(ISTEXT('[5]Sektorski plasman'!C101)=TRUE,'[5]Sektorski plasman'!C101,"")</f>
        <v/>
      </c>
      <c r="D105" s="166" t="str">
        <f>IF(ISNUMBER('[5]Sektorski plasman'!E101)=TRUE,'[5]Sektorski plasman'!E101,"")</f>
        <v/>
      </c>
      <c r="E105" s="54" t="str">
        <f>IF(ISTEXT('[5]Sektorski plasman'!F101)=TRUE,'[5]Sektorski plasman'!F101,"")</f>
        <v/>
      </c>
      <c r="F105" s="167" t="str">
        <f>IF(ISNUMBER('[5]Sektorski plasman'!D101)=TRUE,'[5]Sektorski plasman'!D101,"")</f>
        <v/>
      </c>
      <c r="G105" s="56" t="str">
        <f>IF(ISNUMBER('[5]Sektorski plasman'!G101)=TRUE,'[5]Sektorski plasman'!G101,"")</f>
        <v/>
      </c>
      <c r="H105" s="57" t="str">
        <f>IF(ISNUMBER('[5]Sektorski plasman'!H101)=TRUE,'[5]Sektorski plasman'!H101,"")</f>
        <v/>
      </c>
      <c r="I105" s="164"/>
      <c r="J105" s="49"/>
      <c r="K105" s="148"/>
    </row>
    <row r="106" spans="1:11" x14ac:dyDescent="0.2">
      <c r="A106" s="50" t="str">
        <f>IF(ISNUMBER(H106)=FALSE,"",97)</f>
        <v/>
      </c>
      <c r="B106" s="51" t="str">
        <f>IF(ISTEXT('[5]Sektorski plasman'!B102)=TRUE,'[5]Sektorski plasman'!B102,"")</f>
        <v/>
      </c>
      <c r="C106" s="165" t="str">
        <f>IF(ISTEXT('[5]Sektorski plasman'!C102)=TRUE,'[5]Sektorski plasman'!C102,"")</f>
        <v/>
      </c>
      <c r="D106" s="166" t="str">
        <f>IF(ISNUMBER('[5]Sektorski plasman'!E102)=TRUE,'[5]Sektorski plasman'!E102,"")</f>
        <v/>
      </c>
      <c r="E106" s="54" t="str">
        <f>IF(ISTEXT('[5]Sektorski plasman'!F102)=TRUE,'[5]Sektorski plasman'!F102,"")</f>
        <v/>
      </c>
      <c r="F106" s="167" t="str">
        <f>IF(ISNUMBER('[5]Sektorski plasman'!D102)=TRUE,'[5]Sektorski plasman'!D102,"")</f>
        <v/>
      </c>
      <c r="G106" s="56" t="str">
        <f>IF(ISNUMBER('[5]Sektorski plasman'!G102)=TRUE,'[5]Sektorski plasman'!G102,"")</f>
        <v/>
      </c>
      <c r="H106" s="57" t="str">
        <f>IF(ISNUMBER('[5]Sektorski plasman'!H102)=TRUE,'[5]Sektorski plasman'!H102,"")</f>
        <v/>
      </c>
      <c r="I106" s="164"/>
      <c r="J106" s="49"/>
      <c r="K106" s="148"/>
    </row>
    <row r="107" spans="1:11" x14ac:dyDescent="0.2">
      <c r="A107" s="50" t="str">
        <f>IF(ISNUMBER(H107)=FALSE,"",98)</f>
        <v/>
      </c>
      <c r="B107" s="51" t="str">
        <f>IF(ISTEXT('[5]Sektorski plasman'!B103)=TRUE,'[5]Sektorski plasman'!B103,"")</f>
        <v/>
      </c>
      <c r="C107" s="165" t="str">
        <f>IF(ISTEXT('[5]Sektorski plasman'!C103)=TRUE,'[5]Sektorski plasman'!C103,"")</f>
        <v/>
      </c>
      <c r="D107" s="166" t="str">
        <f>IF(ISNUMBER('[5]Sektorski plasman'!E103)=TRUE,'[5]Sektorski plasman'!E103,"")</f>
        <v/>
      </c>
      <c r="E107" s="54" t="str">
        <f>IF(ISTEXT('[5]Sektorski plasman'!F103)=TRUE,'[5]Sektorski plasman'!F103,"")</f>
        <v/>
      </c>
      <c r="F107" s="167" t="str">
        <f>IF(ISNUMBER('[5]Sektorski plasman'!D103)=TRUE,'[5]Sektorski plasman'!D103,"")</f>
        <v/>
      </c>
      <c r="G107" s="56" t="str">
        <f>IF(ISNUMBER('[5]Sektorski plasman'!G103)=TRUE,'[5]Sektorski plasman'!G103,"")</f>
        <v/>
      </c>
      <c r="H107" s="57" t="str">
        <f>IF(ISNUMBER('[5]Sektorski plasman'!H103)=TRUE,'[5]Sektorski plasman'!H103,"")</f>
        <v/>
      </c>
      <c r="I107" s="164"/>
      <c r="J107" s="49"/>
      <c r="K107" s="148"/>
    </row>
    <row r="108" spans="1:11" x14ac:dyDescent="0.2">
      <c r="A108" s="50" t="str">
        <f>IF(ISNUMBER(H108)=FALSE,"",99)</f>
        <v/>
      </c>
      <c r="B108" s="51" t="str">
        <f>IF(ISTEXT('[5]Sektorski plasman'!B104)=TRUE,'[5]Sektorski plasman'!B104,"")</f>
        <v/>
      </c>
      <c r="C108" s="165" t="str">
        <f>IF(ISTEXT('[5]Sektorski plasman'!C104)=TRUE,'[5]Sektorski plasman'!C104,"")</f>
        <v/>
      </c>
      <c r="D108" s="166" t="str">
        <f>IF(ISNUMBER('[5]Sektorski plasman'!E104)=TRUE,'[5]Sektorski plasman'!E104,"")</f>
        <v/>
      </c>
      <c r="E108" s="54" t="str">
        <f>IF(ISTEXT('[5]Sektorski plasman'!F104)=TRUE,'[5]Sektorski plasman'!F104,"")</f>
        <v/>
      </c>
      <c r="F108" s="167" t="str">
        <f>IF(ISNUMBER('[5]Sektorski plasman'!D104)=TRUE,'[5]Sektorski plasman'!D104,"")</f>
        <v/>
      </c>
      <c r="G108" s="56" t="str">
        <f>IF(ISNUMBER('[5]Sektorski plasman'!G104)=TRUE,'[5]Sektorski plasman'!G104,"")</f>
        <v/>
      </c>
      <c r="H108" s="57" t="str">
        <f>IF(ISNUMBER('[5]Sektorski plasman'!H104)=TRUE,'[5]Sektorski plasman'!H104,"")</f>
        <v/>
      </c>
      <c r="I108" s="164"/>
      <c r="J108" s="49"/>
      <c r="K108" s="148"/>
    </row>
    <row r="109" spans="1:11" x14ac:dyDescent="0.2">
      <c r="A109" s="50" t="str">
        <f>IF(ISNUMBER(H109)=FALSE,"",100)</f>
        <v/>
      </c>
      <c r="B109" s="51" t="str">
        <f>IF(ISTEXT('[5]Sektorski plasman'!B105)=TRUE,'[5]Sektorski plasman'!B105,"")</f>
        <v/>
      </c>
      <c r="C109" s="165" t="str">
        <f>IF(ISTEXT('[5]Sektorski plasman'!C105)=TRUE,'[5]Sektorski plasman'!C105,"")</f>
        <v/>
      </c>
      <c r="D109" s="166" t="str">
        <f>IF(ISNUMBER('[5]Sektorski plasman'!E105)=TRUE,'[5]Sektorski plasman'!E105,"")</f>
        <v/>
      </c>
      <c r="E109" s="54" t="str">
        <f>IF(ISTEXT('[5]Sektorski plasman'!F105)=TRUE,'[5]Sektorski plasman'!F105,"")</f>
        <v/>
      </c>
      <c r="F109" s="167" t="str">
        <f>IF(ISNUMBER('[5]Sektorski plasman'!D105)=TRUE,'[5]Sektorski plasman'!D105,"")</f>
        <v/>
      </c>
      <c r="G109" s="56" t="str">
        <f>IF(ISNUMBER('[5]Sektorski plasman'!G105)=TRUE,'[5]Sektorski plasman'!G105,"")</f>
        <v/>
      </c>
      <c r="H109" s="57" t="str">
        <f>IF(ISNUMBER('[5]Sektorski plasman'!H105)=TRUE,'[5]Sektorski plasman'!H105,"")</f>
        <v/>
      </c>
      <c r="I109" s="164"/>
      <c r="J109" s="49"/>
      <c r="K109" s="148"/>
    </row>
    <row r="110" spans="1:11" x14ac:dyDescent="0.2">
      <c r="A110" s="50" t="str">
        <f>IF(ISNUMBER(H110)=FALSE,"",101)</f>
        <v/>
      </c>
      <c r="B110" s="51" t="str">
        <f>IF(ISTEXT('[5]Sektorski plasman'!B106)=TRUE,'[5]Sektorski plasman'!B106,"")</f>
        <v/>
      </c>
      <c r="C110" s="165" t="str">
        <f>IF(ISTEXT('[5]Sektorski plasman'!C106)=TRUE,'[5]Sektorski plasman'!C106,"")</f>
        <v/>
      </c>
      <c r="D110" s="166" t="str">
        <f>IF(ISNUMBER('[5]Sektorski plasman'!E106)=TRUE,'[5]Sektorski plasman'!E106,"")</f>
        <v/>
      </c>
      <c r="E110" s="54" t="str">
        <f>IF(ISTEXT('[5]Sektorski plasman'!F106)=TRUE,'[5]Sektorski plasman'!F106,"")</f>
        <v/>
      </c>
      <c r="F110" s="167" t="str">
        <f>IF(ISNUMBER('[5]Sektorski plasman'!D106)=TRUE,'[5]Sektorski plasman'!D106,"")</f>
        <v/>
      </c>
      <c r="G110" s="56" t="str">
        <f>IF(ISNUMBER('[5]Sektorski plasman'!G106)=TRUE,'[5]Sektorski plasman'!G106,"")</f>
        <v/>
      </c>
      <c r="H110" s="57" t="str">
        <f>IF(ISNUMBER('[5]Sektorski plasman'!H106)=TRUE,'[5]Sektorski plasman'!H106,"")</f>
        <v/>
      </c>
      <c r="I110" s="164"/>
      <c r="J110" s="49"/>
      <c r="K110" s="148"/>
    </row>
    <row r="111" spans="1:11" x14ac:dyDescent="0.2">
      <c r="A111" s="50" t="str">
        <f>IF(ISNUMBER(H111)=FALSE,"",102)</f>
        <v/>
      </c>
      <c r="B111" s="51" t="str">
        <f>IF(ISTEXT('[5]Sektorski plasman'!B107)=TRUE,'[5]Sektorski plasman'!B107,"")</f>
        <v/>
      </c>
      <c r="C111" s="165" t="str">
        <f>IF(ISTEXT('[5]Sektorski plasman'!C107)=TRUE,'[5]Sektorski plasman'!C107,"")</f>
        <v/>
      </c>
      <c r="D111" s="166" t="str">
        <f>IF(ISNUMBER('[5]Sektorski plasman'!E107)=TRUE,'[5]Sektorski plasman'!E107,"")</f>
        <v/>
      </c>
      <c r="E111" s="54" t="str">
        <f>IF(ISTEXT('[5]Sektorski plasman'!F107)=TRUE,'[5]Sektorski plasman'!F107,"")</f>
        <v/>
      </c>
      <c r="F111" s="167" t="str">
        <f>IF(ISNUMBER('[5]Sektorski plasman'!D107)=TRUE,'[5]Sektorski plasman'!D107,"")</f>
        <v/>
      </c>
      <c r="G111" s="56" t="str">
        <f>IF(ISNUMBER('[5]Sektorski plasman'!G107)=TRUE,'[5]Sektorski plasman'!G107,"")</f>
        <v/>
      </c>
      <c r="H111" s="57" t="str">
        <f>IF(ISNUMBER('[5]Sektorski plasman'!H107)=TRUE,'[5]Sektorski plasman'!H107,"")</f>
        <v/>
      </c>
      <c r="I111" s="164"/>
      <c r="J111" s="49"/>
      <c r="K111" s="148"/>
    </row>
    <row r="112" spans="1:11" x14ac:dyDescent="0.2">
      <c r="A112" s="50" t="str">
        <f>IF(ISNUMBER(H112)=FALSE,"",103)</f>
        <v/>
      </c>
      <c r="B112" s="51" t="str">
        <f>IF(ISTEXT('[5]Sektorski plasman'!B108)=TRUE,'[5]Sektorski plasman'!B108,"")</f>
        <v/>
      </c>
      <c r="C112" s="165" t="str">
        <f>IF(ISTEXT('[5]Sektorski plasman'!C108)=TRUE,'[5]Sektorski plasman'!C108,"")</f>
        <v/>
      </c>
      <c r="D112" s="166" t="str">
        <f>IF(ISNUMBER('[5]Sektorski plasman'!E108)=TRUE,'[5]Sektorski plasman'!E108,"")</f>
        <v/>
      </c>
      <c r="E112" s="54" t="str">
        <f>IF(ISTEXT('[5]Sektorski plasman'!F108)=TRUE,'[5]Sektorski plasman'!F108,"")</f>
        <v/>
      </c>
      <c r="F112" s="167" t="str">
        <f>IF(ISNUMBER('[5]Sektorski plasman'!D108)=TRUE,'[5]Sektorski plasman'!D108,"")</f>
        <v/>
      </c>
      <c r="G112" s="56" t="str">
        <f>IF(ISNUMBER('[5]Sektorski plasman'!G108)=TRUE,'[5]Sektorski plasman'!G108,"")</f>
        <v/>
      </c>
      <c r="H112" s="57" t="str">
        <f>IF(ISNUMBER('[5]Sektorski plasman'!H108)=TRUE,'[5]Sektorski plasman'!H108,"")</f>
        <v/>
      </c>
      <c r="I112" s="164"/>
      <c r="J112" s="49"/>
      <c r="K112" s="148"/>
    </row>
    <row r="113" spans="1:11" x14ac:dyDescent="0.2">
      <c r="A113" s="50" t="str">
        <f>IF(ISNUMBER(H113)=FALSE,"",104)</f>
        <v/>
      </c>
      <c r="B113" s="51" t="str">
        <f>IF(ISTEXT('[5]Sektorski plasman'!B109)=TRUE,'[5]Sektorski plasman'!B109,"")</f>
        <v/>
      </c>
      <c r="C113" s="165" t="str">
        <f>IF(ISTEXT('[5]Sektorski plasman'!C109)=TRUE,'[5]Sektorski plasman'!C109,"")</f>
        <v/>
      </c>
      <c r="D113" s="166" t="str">
        <f>IF(ISNUMBER('[5]Sektorski plasman'!E109)=TRUE,'[5]Sektorski plasman'!E109,"")</f>
        <v/>
      </c>
      <c r="E113" s="54" t="str">
        <f>IF(ISTEXT('[5]Sektorski plasman'!F109)=TRUE,'[5]Sektorski plasman'!F109,"")</f>
        <v/>
      </c>
      <c r="F113" s="167" t="str">
        <f>IF(ISNUMBER('[5]Sektorski plasman'!D109)=TRUE,'[5]Sektorski plasman'!D109,"")</f>
        <v/>
      </c>
      <c r="G113" s="56" t="str">
        <f>IF(ISNUMBER('[5]Sektorski plasman'!G109)=TRUE,'[5]Sektorski plasman'!G109,"")</f>
        <v/>
      </c>
      <c r="H113" s="57" t="str">
        <f>IF(ISNUMBER('[5]Sektorski plasman'!H109)=TRUE,'[5]Sektorski plasman'!H109,"")</f>
        <v/>
      </c>
      <c r="I113" s="164"/>
      <c r="J113" s="49"/>
      <c r="K113" s="148"/>
    </row>
    <row r="114" spans="1:11" x14ac:dyDescent="0.2">
      <c r="A114" s="50" t="str">
        <f>IF(ISNUMBER(H114)=FALSE,"",105)</f>
        <v/>
      </c>
      <c r="B114" s="51" t="str">
        <f>IF(ISTEXT('[5]Sektorski plasman'!B110)=TRUE,'[5]Sektorski plasman'!B110,"")</f>
        <v/>
      </c>
      <c r="C114" s="165" t="str">
        <f>IF(ISTEXT('[5]Sektorski plasman'!C110)=TRUE,'[5]Sektorski plasman'!C110,"")</f>
        <v/>
      </c>
      <c r="D114" s="166" t="str">
        <f>IF(ISNUMBER('[5]Sektorski plasman'!E110)=TRUE,'[5]Sektorski plasman'!E110,"")</f>
        <v/>
      </c>
      <c r="E114" s="54" t="str">
        <f>IF(ISTEXT('[5]Sektorski plasman'!F110)=TRUE,'[5]Sektorski plasman'!F110,"")</f>
        <v/>
      </c>
      <c r="F114" s="167" t="str">
        <f>IF(ISNUMBER('[5]Sektorski plasman'!D110)=TRUE,'[5]Sektorski plasman'!D110,"")</f>
        <v/>
      </c>
      <c r="G114" s="56" t="str">
        <f>IF(ISNUMBER('[5]Sektorski plasman'!G110)=TRUE,'[5]Sektorski plasman'!G110,"")</f>
        <v/>
      </c>
      <c r="H114" s="57" t="str">
        <f>IF(ISNUMBER('[5]Sektorski plasman'!H110)=TRUE,'[5]Sektorski plasman'!H110,"")</f>
        <v/>
      </c>
      <c r="I114" s="164"/>
      <c r="J114" s="49"/>
      <c r="K114" s="148"/>
    </row>
    <row r="115" spans="1:11" x14ac:dyDescent="0.2">
      <c r="A115" s="50" t="str">
        <f>IF(ISNUMBER(H115)=FALSE,"",106)</f>
        <v/>
      </c>
      <c r="B115" s="51" t="str">
        <f>IF(ISTEXT('[5]Sektorski plasman'!B111)=TRUE,'[5]Sektorski plasman'!B111,"")</f>
        <v/>
      </c>
      <c r="C115" s="165" t="str">
        <f>IF(ISTEXT('[5]Sektorski plasman'!C111)=TRUE,'[5]Sektorski plasman'!C111,"")</f>
        <v/>
      </c>
      <c r="D115" s="166" t="str">
        <f>IF(ISNUMBER('[5]Sektorski plasman'!E111)=TRUE,'[5]Sektorski plasman'!E111,"")</f>
        <v/>
      </c>
      <c r="E115" s="54" t="str">
        <f>IF(ISTEXT('[5]Sektorski plasman'!F111)=TRUE,'[5]Sektorski plasman'!F111,"")</f>
        <v/>
      </c>
      <c r="F115" s="167" t="str">
        <f>IF(ISNUMBER('[5]Sektorski plasman'!D111)=TRUE,'[5]Sektorski plasman'!D111,"")</f>
        <v/>
      </c>
      <c r="G115" s="56" t="str">
        <f>IF(ISNUMBER('[5]Sektorski plasman'!G111)=TRUE,'[5]Sektorski plasman'!G111,"")</f>
        <v/>
      </c>
      <c r="H115" s="57" t="str">
        <f>IF(ISNUMBER('[5]Sektorski plasman'!H111)=TRUE,'[5]Sektorski plasman'!H111,"")</f>
        <v/>
      </c>
      <c r="I115" s="164"/>
      <c r="J115" s="49"/>
      <c r="K115" s="148"/>
    </row>
    <row r="116" spans="1:11" x14ac:dyDescent="0.2">
      <c r="A116" s="50" t="str">
        <f>IF(ISNUMBER(H116)=FALSE,"",107)</f>
        <v/>
      </c>
      <c r="B116" s="51" t="str">
        <f>IF(ISTEXT('[5]Sektorski plasman'!B112)=TRUE,'[5]Sektorski plasman'!B112,"")</f>
        <v/>
      </c>
      <c r="C116" s="165" t="str">
        <f>IF(ISTEXT('[5]Sektorski plasman'!C112)=TRUE,'[5]Sektorski plasman'!C112,"")</f>
        <v/>
      </c>
      <c r="D116" s="166" t="str">
        <f>IF(ISNUMBER('[5]Sektorski plasman'!E112)=TRUE,'[5]Sektorski plasman'!E112,"")</f>
        <v/>
      </c>
      <c r="E116" s="54" t="str">
        <f>IF(ISTEXT('[5]Sektorski plasman'!F112)=TRUE,'[5]Sektorski plasman'!F112,"")</f>
        <v/>
      </c>
      <c r="F116" s="167" t="str">
        <f>IF(ISNUMBER('[5]Sektorski plasman'!D112)=TRUE,'[5]Sektorski plasman'!D112,"")</f>
        <v/>
      </c>
      <c r="G116" s="56" t="str">
        <f>IF(ISNUMBER('[5]Sektorski plasman'!G112)=TRUE,'[5]Sektorski plasman'!G112,"")</f>
        <v/>
      </c>
      <c r="H116" s="57" t="str">
        <f>IF(ISNUMBER('[5]Sektorski plasman'!H112)=TRUE,'[5]Sektorski plasman'!H112,"")</f>
        <v/>
      </c>
      <c r="I116" s="164"/>
      <c r="J116" s="49"/>
      <c r="K116" s="148"/>
    </row>
    <row r="117" spans="1:11" x14ac:dyDescent="0.2">
      <c r="A117" s="50" t="str">
        <f>IF(ISNUMBER(H117)=FALSE,"",108)</f>
        <v/>
      </c>
      <c r="B117" s="51" t="str">
        <f>IF(ISTEXT('[5]Sektorski plasman'!B113)=TRUE,'[5]Sektorski plasman'!B113,"")</f>
        <v/>
      </c>
      <c r="C117" s="165" t="str">
        <f>IF(ISTEXT('[5]Sektorski plasman'!C113)=TRUE,'[5]Sektorski plasman'!C113,"")</f>
        <v/>
      </c>
      <c r="D117" s="166" t="str">
        <f>IF(ISNUMBER('[5]Sektorski plasman'!E113)=TRUE,'[5]Sektorski plasman'!E113,"")</f>
        <v/>
      </c>
      <c r="E117" s="54" t="str">
        <f>IF(ISTEXT('[5]Sektorski plasman'!F113)=TRUE,'[5]Sektorski plasman'!F113,"")</f>
        <v/>
      </c>
      <c r="F117" s="167" t="str">
        <f>IF(ISNUMBER('[5]Sektorski plasman'!D113)=TRUE,'[5]Sektorski plasman'!D113,"")</f>
        <v/>
      </c>
      <c r="G117" s="56" t="str">
        <f>IF(ISNUMBER('[5]Sektorski plasman'!G113)=TRUE,'[5]Sektorski plasman'!G113,"")</f>
        <v/>
      </c>
      <c r="H117" s="57" t="str">
        <f>IF(ISNUMBER('[5]Sektorski plasman'!H113)=TRUE,'[5]Sektorski plasman'!H113,"")</f>
        <v/>
      </c>
      <c r="I117" s="164"/>
      <c r="J117" s="49"/>
      <c r="K117" s="148"/>
    </row>
    <row r="118" spans="1:11" x14ac:dyDescent="0.2">
      <c r="A118" s="50" t="str">
        <f>IF(ISNUMBER(H118)=FALSE,"",109)</f>
        <v/>
      </c>
      <c r="B118" s="51" t="str">
        <f>IF(ISTEXT('[5]Sektorski plasman'!B114)=TRUE,'[5]Sektorski plasman'!B114,"")</f>
        <v/>
      </c>
      <c r="C118" s="165" t="str">
        <f>IF(ISTEXT('[5]Sektorski plasman'!C114)=TRUE,'[5]Sektorski plasman'!C114,"")</f>
        <v/>
      </c>
      <c r="D118" s="166" t="str">
        <f>IF(ISNUMBER('[5]Sektorski plasman'!E114)=TRUE,'[5]Sektorski plasman'!E114,"")</f>
        <v/>
      </c>
      <c r="E118" s="54" t="str">
        <f>IF(ISTEXT('[5]Sektorski plasman'!F114)=TRUE,'[5]Sektorski plasman'!F114,"")</f>
        <v/>
      </c>
      <c r="F118" s="167" t="str">
        <f>IF(ISNUMBER('[5]Sektorski plasman'!D114)=TRUE,'[5]Sektorski plasman'!D114,"")</f>
        <v/>
      </c>
      <c r="G118" s="56" t="str">
        <f>IF(ISNUMBER('[5]Sektorski plasman'!G114)=TRUE,'[5]Sektorski plasman'!G114,"")</f>
        <v/>
      </c>
      <c r="H118" s="57" t="str">
        <f>IF(ISNUMBER('[5]Sektorski plasman'!H114)=TRUE,'[5]Sektorski plasman'!H114,"")</f>
        <v/>
      </c>
      <c r="I118" s="164"/>
      <c r="J118" s="49"/>
      <c r="K118" s="148"/>
    </row>
    <row r="119" spans="1:11" x14ac:dyDescent="0.2">
      <c r="A119" s="50" t="str">
        <f>IF(ISNUMBER(H119)=FALSE,"",110)</f>
        <v/>
      </c>
      <c r="B119" s="51" t="str">
        <f>IF(ISTEXT('[5]Sektorski plasman'!B115)=TRUE,'[5]Sektorski plasman'!B115,"")</f>
        <v/>
      </c>
      <c r="C119" s="165" t="str">
        <f>IF(ISTEXT('[5]Sektorski plasman'!C115)=TRUE,'[5]Sektorski plasman'!C115,"")</f>
        <v/>
      </c>
      <c r="D119" s="166" t="str">
        <f>IF(ISNUMBER('[5]Sektorski plasman'!E115)=TRUE,'[5]Sektorski plasman'!E115,"")</f>
        <v/>
      </c>
      <c r="E119" s="54" t="str">
        <f>IF(ISTEXT('[5]Sektorski plasman'!F115)=TRUE,'[5]Sektorski plasman'!F115,"")</f>
        <v/>
      </c>
      <c r="F119" s="167" t="str">
        <f>IF(ISNUMBER('[5]Sektorski plasman'!D115)=TRUE,'[5]Sektorski plasman'!D115,"")</f>
        <v/>
      </c>
      <c r="G119" s="56" t="str">
        <f>IF(ISNUMBER('[5]Sektorski plasman'!G115)=TRUE,'[5]Sektorski plasman'!G115,"")</f>
        <v/>
      </c>
      <c r="H119" s="57" t="str">
        <f>IF(ISNUMBER('[5]Sektorski plasman'!H115)=TRUE,'[5]Sektorski plasman'!H115,"")</f>
        <v/>
      </c>
      <c r="I119" s="164"/>
      <c r="J119" s="49"/>
      <c r="K119" s="148"/>
    </row>
    <row r="120" spans="1:11" x14ac:dyDescent="0.2">
      <c r="A120" s="50" t="str">
        <f>IF(ISNUMBER(H120)=FALSE,"",111)</f>
        <v/>
      </c>
      <c r="B120" s="51" t="str">
        <f>IF(ISTEXT('[5]Sektorski plasman'!B116)=TRUE,'[5]Sektorski plasman'!B116,"")</f>
        <v/>
      </c>
      <c r="C120" s="165" t="str">
        <f>IF(ISTEXT('[5]Sektorski plasman'!C116)=TRUE,'[5]Sektorski plasman'!C116,"")</f>
        <v/>
      </c>
      <c r="D120" s="166" t="str">
        <f>IF(ISNUMBER('[5]Sektorski plasman'!E116)=TRUE,'[5]Sektorski plasman'!E116,"")</f>
        <v/>
      </c>
      <c r="E120" s="54" t="str">
        <f>IF(ISTEXT('[5]Sektorski plasman'!F116)=TRUE,'[5]Sektorski plasman'!F116,"")</f>
        <v/>
      </c>
      <c r="F120" s="167" t="str">
        <f>IF(ISNUMBER('[5]Sektorski plasman'!D116)=TRUE,'[5]Sektorski plasman'!D116,"")</f>
        <v/>
      </c>
      <c r="G120" s="56" t="str">
        <f>IF(ISNUMBER('[5]Sektorski plasman'!G116)=TRUE,'[5]Sektorski plasman'!G116,"")</f>
        <v/>
      </c>
      <c r="H120" s="57" t="str">
        <f>IF(ISNUMBER('[5]Sektorski plasman'!H116)=TRUE,'[5]Sektorski plasman'!H116,"")</f>
        <v/>
      </c>
      <c r="I120" s="164"/>
      <c r="J120" s="49"/>
      <c r="K120" s="148"/>
    </row>
    <row r="121" spans="1:11" x14ac:dyDescent="0.2">
      <c r="A121" s="50" t="str">
        <f>IF(ISNUMBER(H121)=FALSE,"",112)</f>
        <v/>
      </c>
      <c r="B121" s="51" t="str">
        <f>IF(ISTEXT('[5]Sektorski plasman'!B117)=TRUE,'[5]Sektorski plasman'!B117,"")</f>
        <v/>
      </c>
      <c r="C121" s="165" t="str">
        <f>IF(ISTEXT('[5]Sektorski plasman'!C117)=TRUE,'[5]Sektorski plasman'!C117,"")</f>
        <v/>
      </c>
      <c r="D121" s="166" t="str">
        <f>IF(ISNUMBER('[5]Sektorski plasman'!E117)=TRUE,'[5]Sektorski plasman'!E117,"")</f>
        <v/>
      </c>
      <c r="E121" s="54" t="str">
        <f>IF(ISTEXT('[5]Sektorski plasman'!F117)=TRUE,'[5]Sektorski plasman'!F117,"")</f>
        <v/>
      </c>
      <c r="F121" s="167" t="str">
        <f>IF(ISNUMBER('[5]Sektorski plasman'!D117)=TRUE,'[5]Sektorski plasman'!D117,"")</f>
        <v/>
      </c>
      <c r="G121" s="56" t="str">
        <f>IF(ISNUMBER('[5]Sektorski plasman'!G117)=TRUE,'[5]Sektorski plasman'!G117,"")</f>
        <v/>
      </c>
      <c r="H121" s="57" t="str">
        <f>IF(ISNUMBER('[5]Sektorski plasman'!H117)=TRUE,'[5]Sektorski plasman'!H117,"")</f>
        <v/>
      </c>
      <c r="I121" s="164"/>
      <c r="J121" s="49"/>
      <c r="K121" s="148"/>
    </row>
    <row r="122" spans="1:11" x14ac:dyDescent="0.2">
      <c r="A122" s="50" t="str">
        <f>IF(ISNUMBER(H122)=FALSE,"",113)</f>
        <v/>
      </c>
      <c r="B122" s="51" t="str">
        <f>IF(ISTEXT('[5]Sektorski plasman'!B118)=TRUE,'[5]Sektorski plasman'!B118,"")</f>
        <v/>
      </c>
      <c r="C122" s="165" t="str">
        <f>IF(ISTEXT('[5]Sektorski plasman'!C118)=TRUE,'[5]Sektorski plasman'!C118,"")</f>
        <v/>
      </c>
      <c r="D122" s="166" t="str">
        <f>IF(ISNUMBER('[5]Sektorski plasman'!E118)=TRUE,'[5]Sektorski plasman'!E118,"")</f>
        <v/>
      </c>
      <c r="E122" s="54" t="str">
        <f>IF(ISTEXT('[5]Sektorski plasman'!F118)=TRUE,'[5]Sektorski plasman'!F118,"")</f>
        <v/>
      </c>
      <c r="F122" s="167" t="str">
        <f>IF(ISNUMBER('[5]Sektorski plasman'!D118)=TRUE,'[5]Sektorski plasman'!D118,"")</f>
        <v/>
      </c>
      <c r="G122" s="56" t="str">
        <f>IF(ISNUMBER('[5]Sektorski plasman'!G118)=TRUE,'[5]Sektorski plasman'!G118,"")</f>
        <v/>
      </c>
      <c r="H122" s="57" t="str">
        <f>IF(ISNUMBER('[5]Sektorski plasman'!H118)=TRUE,'[5]Sektorski plasman'!H118,"")</f>
        <v/>
      </c>
      <c r="I122" s="164"/>
      <c r="J122" s="49"/>
      <c r="K122" s="148"/>
    </row>
    <row r="123" spans="1:11" x14ac:dyDescent="0.2">
      <c r="A123" s="50" t="str">
        <f>IF(ISNUMBER(H123)=FALSE,"",114)</f>
        <v/>
      </c>
      <c r="B123" s="51" t="str">
        <f>IF(ISTEXT('[5]Sektorski plasman'!B119)=TRUE,'[5]Sektorski plasman'!B119,"")</f>
        <v/>
      </c>
      <c r="C123" s="165" t="str">
        <f>IF(ISTEXT('[5]Sektorski plasman'!C119)=TRUE,'[5]Sektorski plasman'!C119,"")</f>
        <v/>
      </c>
      <c r="D123" s="166" t="str">
        <f>IF(ISNUMBER('[5]Sektorski plasman'!E119)=TRUE,'[5]Sektorski plasman'!E119,"")</f>
        <v/>
      </c>
      <c r="E123" s="54" t="str">
        <f>IF(ISTEXT('[5]Sektorski plasman'!F119)=TRUE,'[5]Sektorski plasman'!F119,"")</f>
        <v/>
      </c>
      <c r="F123" s="167" t="str">
        <f>IF(ISNUMBER('[5]Sektorski plasman'!D119)=TRUE,'[5]Sektorski plasman'!D119,"")</f>
        <v/>
      </c>
      <c r="G123" s="56" t="str">
        <f>IF(ISNUMBER('[5]Sektorski plasman'!G119)=TRUE,'[5]Sektorski plasman'!G119,"")</f>
        <v/>
      </c>
      <c r="H123" s="57" t="str">
        <f>IF(ISNUMBER('[5]Sektorski plasman'!H119)=TRUE,'[5]Sektorski plasman'!H119,"")</f>
        <v/>
      </c>
      <c r="I123" s="164"/>
      <c r="J123" s="49"/>
      <c r="K123" s="148"/>
    </row>
    <row r="124" spans="1:11" x14ac:dyDescent="0.2">
      <c r="A124" s="50" t="str">
        <f>IF(ISNUMBER(H124)=FALSE,"",115)</f>
        <v/>
      </c>
      <c r="B124" s="51" t="str">
        <f>IF(ISTEXT('[5]Sektorski plasman'!B120)=TRUE,'[5]Sektorski plasman'!B120,"")</f>
        <v/>
      </c>
      <c r="C124" s="165" t="str">
        <f>IF(ISTEXT('[5]Sektorski plasman'!C120)=TRUE,'[5]Sektorski plasman'!C120,"")</f>
        <v/>
      </c>
      <c r="D124" s="166" t="str">
        <f>IF(ISNUMBER('[5]Sektorski plasman'!E120)=TRUE,'[5]Sektorski plasman'!E120,"")</f>
        <v/>
      </c>
      <c r="E124" s="54" t="str">
        <f>IF(ISTEXT('[5]Sektorski plasman'!F120)=TRUE,'[5]Sektorski plasman'!F120,"")</f>
        <v/>
      </c>
      <c r="F124" s="167" t="str">
        <f>IF(ISNUMBER('[5]Sektorski plasman'!D120)=TRUE,'[5]Sektorski plasman'!D120,"")</f>
        <v/>
      </c>
      <c r="G124" s="56" t="str">
        <f>IF(ISNUMBER('[5]Sektorski plasman'!G120)=TRUE,'[5]Sektorski plasman'!G120,"")</f>
        <v/>
      </c>
      <c r="H124" s="57" t="str">
        <f>IF(ISNUMBER('[5]Sektorski plasman'!H120)=TRUE,'[5]Sektorski plasman'!H120,"")</f>
        <v/>
      </c>
      <c r="I124" s="164"/>
      <c r="J124" s="49"/>
      <c r="K124" s="148"/>
    </row>
    <row r="125" spans="1:11" x14ac:dyDescent="0.2">
      <c r="A125" s="50" t="str">
        <f>IF(ISNUMBER(H125)=FALSE,"",116)</f>
        <v/>
      </c>
      <c r="B125" s="51" t="str">
        <f>IF(ISTEXT('[5]Sektorski plasman'!B121)=TRUE,'[5]Sektorski plasman'!B121,"")</f>
        <v/>
      </c>
      <c r="C125" s="165" t="str">
        <f>IF(ISTEXT('[5]Sektorski plasman'!C121)=TRUE,'[5]Sektorski plasman'!C121,"")</f>
        <v/>
      </c>
      <c r="D125" s="166" t="str">
        <f>IF(ISNUMBER('[5]Sektorski plasman'!E121)=TRUE,'[5]Sektorski plasman'!E121,"")</f>
        <v/>
      </c>
      <c r="E125" s="54" t="str">
        <f>IF(ISTEXT('[5]Sektorski plasman'!F121)=TRUE,'[5]Sektorski plasman'!F121,"")</f>
        <v/>
      </c>
      <c r="F125" s="167" t="str">
        <f>IF(ISNUMBER('[5]Sektorski plasman'!D121)=TRUE,'[5]Sektorski plasman'!D121,"")</f>
        <v/>
      </c>
      <c r="G125" s="56" t="str">
        <f>IF(ISNUMBER('[5]Sektorski plasman'!G121)=TRUE,'[5]Sektorski plasman'!G121,"")</f>
        <v/>
      </c>
      <c r="H125" s="57" t="str">
        <f>IF(ISNUMBER('[5]Sektorski plasman'!H121)=TRUE,'[5]Sektorski plasman'!H121,"")</f>
        <v/>
      </c>
      <c r="I125" s="164"/>
      <c r="J125" s="49"/>
      <c r="K125" s="148"/>
    </row>
    <row r="126" spans="1:11" x14ac:dyDescent="0.2">
      <c r="A126" s="50" t="str">
        <f>IF(ISNUMBER(H126)=FALSE,"",117)</f>
        <v/>
      </c>
      <c r="B126" s="51" t="str">
        <f>IF(ISTEXT('[5]Sektorski plasman'!B122)=TRUE,'[5]Sektorski plasman'!B122,"")</f>
        <v/>
      </c>
      <c r="C126" s="165" t="str">
        <f>IF(ISTEXT('[5]Sektorski plasman'!C122)=TRUE,'[5]Sektorski plasman'!C122,"")</f>
        <v/>
      </c>
      <c r="D126" s="166" t="str">
        <f>IF(ISNUMBER('[5]Sektorski plasman'!E122)=TRUE,'[5]Sektorski plasman'!E122,"")</f>
        <v/>
      </c>
      <c r="E126" s="54" t="str">
        <f>IF(ISTEXT('[5]Sektorski plasman'!F122)=TRUE,'[5]Sektorski plasman'!F122,"")</f>
        <v/>
      </c>
      <c r="F126" s="167" t="str">
        <f>IF(ISNUMBER('[5]Sektorski plasman'!D122)=TRUE,'[5]Sektorski plasman'!D122,"")</f>
        <v/>
      </c>
      <c r="G126" s="56" t="str">
        <f>IF(ISNUMBER('[5]Sektorski plasman'!G122)=TRUE,'[5]Sektorski plasman'!G122,"")</f>
        <v/>
      </c>
      <c r="H126" s="57" t="str">
        <f>IF(ISNUMBER('[5]Sektorski plasman'!H122)=TRUE,'[5]Sektorski plasman'!H122,"")</f>
        <v/>
      </c>
      <c r="I126" s="164"/>
      <c r="J126" s="49"/>
      <c r="K126" s="148"/>
    </row>
    <row r="127" spans="1:11" x14ac:dyDescent="0.2">
      <c r="A127" s="50" t="str">
        <f>IF(ISNUMBER(H127)=FALSE,"",118)</f>
        <v/>
      </c>
      <c r="B127" s="51" t="str">
        <f>IF(ISTEXT('[5]Sektorski plasman'!B123)=TRUE,'[5]Sektorski plasman'!B123,"")</f>
        <v/>
      </c>
      <c r="C127" s="165" t="str">
        <f>IF(ISTEXT('[5]Sektorski plasman'!C123)=TRUE,'[5]Sektorski plasman'!C123,"")</f>
        <v/>
      </c>
      <c r="D127" s="166" t="str">
        <f>IF(ISNUMBER('[5]Sektorski plasman'!E123)=TRUE,'[5]Sektorski plasman'!E123,"")</f>
        <v/>
      </c>
      <c r="E127" s="54" t="str">
        <f>IF(ISTEXT('[5]Sektorski plasman'!F123)=TRUE,'[5]Sektorski plasman'!F123,"")</f>
        <v/>
      </c>
      <c r="F127" s="167" t="str">
        <f>IF(ISNUMBER('[5]Sektorski plasman'!D123)=TRUE,'[5]Sektorski plasman'!D123,"")</f>
        <v/>
      </c>
      <c r="G127" s="56" t="str">
        <f>IF(ISNUMBER('[5]Sektorski plasman'!G123)=TRUE,'[5]Sektorski plasman'!G123,"")</f>
        <v/>
      </c>
      <c r="H127" s="57" t="str">
        <f>IF(ISNUMBER('[5]Sektorski plasman'!H123)=TRUE,'[5]Sektorski plasman'!H123,"")</f>
        <v/>
      </c>
      <c r="I127" s="164"/>
      <c r="J127" s="49"/>
      <c r="K127" s="148"/>
    </row>
    <row r="128" spans="1:11" x14ac:dyDescent="0.2">
      <c r="A128" s="50" t="str">
        <f>IF(ISNUMBER(H128)=FALSE,"",119)</f>
        <v/>
      </c>
      <c r="B128" s="51" t="str">
        <f>IF(ISTEXT('[5]Sektorski plasman'!B124)=TRUE,'[5]Sektorski plasman'!B124,"")</f>
        <v/>
      </c>
      <c r="C128" s="165" t="str">
        <f>IF(ISTEXT('[5]Sektorski plasman'!C124)=TRUE,'[5]Sektorski plasman'!C124,"")</f>
        <v/>
      </c>
      <c r="D128" s="166" t="str">
        <f>IF(ISNUMBER('[5]Sektorski plasman'!E124)=TRUE,'[5]Sektorski plasman'!E124,"")</f>
        <v/>
      </c>
      <c r="E128" s="54" t="str">
        <f>IF(ISTEXT('[5]Sektorski plasman'!F124)=TRUE,'[5]Sektorski plasman'!F124,"")</f>
        <v/>
      </c>
      <c r="F128" s="167" t="str">
        <f>IF(ISNUMBER('[5]Sektorski plasman'!D124)=TRUE,'[5]Sektorski plasman'!D124,"")</f>
        <v/>
      </c>
      <c r="G128" s="56" t="str">
        <f>IF(ISNUMBER('[5]Sektorski plasman'!G124)=TRUE,'[5]Sektorski plasman'!G124,"")</f>
        <v/>
      </c>
      <c r="H128" s="57" t="str">
        <f>IF(ISNUMBER('[5]Sektorski plasman'!H124)=TRUE,'[5]Sektorski plasman'!H124,"")</f>
        <v/>
      </c>
      <c r="I128" s="164"/>
      <c r="J128" s="49"/>
      <c r="K128" s="148"/>
    </row>
    <row r="129" spans="1:11" x14ac:dyDescent="0.2">
      <c r="A129" s="50" t="str">
        <f>IF(ISNUMBER(H129)=FALSE,"",120)</f>
        <v/>
      </c>
      <c r="B129" s="51" t="str">
        <f>IF(ISTEXT('[5]Sektorski plasman'!B125)=TRUE,'[5]Sektorski plasman'!B125,"")</f>
        <v/>
      </c>
      <c r="C129" s="165" t="str">
        <f>IF(ISTEXT('[5]Sektorski plasman'!C125)=TRUE,'[5]Sektorski plasman'!C125,"")</f>
        <v/>
      </c>
      <c r="D129" s="166" t="str">
        <f>IF(ISNUMBER('[5]Sektorski plasman'!E125)=TRUE,'[5]Sektorski plasman'!E125,"")</f>
        <v/>
      </c>
      <c r="E129" s="54" t="str">
        <f>IF(ISTEXT('[5]Sektorski plasman'!F125)=TRUE,'[5]Sektorski plasman'!F125,"")</f>
        <v/>
      </c>
      <c r="F129" s="167" t="str">
        <f>IF(ISNUMBER('[5]Sektorski plasman'!D125)=TRUE,'[5]Sektorski plasman'!D125,"")</f>
        <v/>
      </c>
      <c r="G129" s="56" t="str">
        <f>IF(ISNUMBER('[5]Sektorski plasman'!G125)=TRUE,'[5]Sektorski plasman'!G125,"")</f>
        <v/>
      </c>
      <c r="H129" s="57" t="str">
        <f>IF(ISNUMBER('[5]Sektorski plasman'!H125)=TRUE,'[5]Sektorski plasman'!H125,"")</f>
        <v/>
      </c>
      <c r="I129" s="164"/>
      <c r="J129" s="49"/>
      <c r="K129" s="148"/>
    </row>
    <row r="130" spans="1:11" x14ac:dyDescent="0.2">
      <c r="A130" s="50" t="str">
        <f>IF(ISNUMBER(H130)=FALSE,"",121)</f>
        <v/>
      </c>
      <c r="B130" s="51" t="str">
        <f>IF(ISTEXT('[5]Sektorski plasman'!B126)=TRUE,'[5]Sektorski plasman'!B126,"")</f>
        <v/>
      </c>
      <c r="C130" s="165" t="str">
        <f>IF(ISTEXT('[5]Sektorski plasman'!C126)=TRUE,'[5]Sektorski plasman'!C126,"")</f>
        <v/>
      </c>
      <c r="D130" s="166" t="str">
        <f>IF(ISNUMBER('[5]Sektorski plasman'!E126)=TRUE,'[5]Sektorski plasman'!E126,"")</f>
        <v/>
      </c>
      <c r="E130" s="54" t="str">
        <f>IF(ISTEXT('[5]Sektorski plasman'!F126)=TRUE,'[5]Sektorski plasman'!F126,"")</f>
        <v/>
      </c>
      <c r="F130" s="167" t="str">
        <f>IF(ISNUMBER('[5]Sektorski plasman'!D126)=TRUE,'[5]Sektorski plasman'!D126,"")</f>
        <v/>
      </c>
      <c r="G130" s="56" t="str">
        <f>IF(ISNUMBER('[5]Sektorski plasman'!G126)=TRUE,'[5]Sektorski plasman'!G126,"")</f>
        <v/>
      </c>
      <c r="H130" s="57" t="str">
        <f>IF(ISNUMBER('[5]Sektorski plasman'!H126)=TRUE,'[5]Sektorski plasman'!H126,"")</f>
        <v/>
      </c>
      <c r="I130" s="164"/>
      <c r="J130" s="49"/>
      <c r="K130" s="148"/>
    </row>
    <row r="131" spans="1:11" x14ac:dyDescent="0.2">
      <c r="A131" s="50" t="str">
        <f>IF(ISNUMBER(H131)=FALSE,"",122)</f>
        <v/>
      </c>
      <c r="B131" s="51" t="str">
        <f>IF(ISTEXT('[5]Sektorski plasman'!B127)=TRUE,'[5]Sektorski plasman'!B127,"")</f>
        <v/>
      </c>
      <c r="C131" s="165" t="str">
        <f>IF(ISTEXT('[5]Sektorski plasman'!C127)=TRUE,'[5]Sektorski plasman'!C127,"")</f>
        <v/>
      </c>
      <c r="D131" s="166" t="str">
        <f>IF(ISNUMBER('[5]Sektorski plasman'!E127)=TRUE,'[5]Sektorski plasman'!E127,"")</f>
        <v/>
      </c>
      <c r="E131" s="54" t="str">
        <f>IF(ISTEXT('[5]Sektorski plasman'!F127)=TRUE,'[5]Sektorski plasman'!F127,"")</f>
        <v/>
      </c>
      <c r="F131" s="167" t="str">
        <f>IF(ISNUMBER('[5]Sektorski plasman'!D127)=TRUE,'[5]Sektorski plasman'!D127,"")</f>
        <v/>
      </c>
      <c r="G131" s="56" t="str">
        <f>IF(ISNUMBER('[5]Sektorski plasman'!G127)=TRUE,'[5]Sektorski plasman'!G127,"")</f>
        <v/>
      </c>
      <c r="H131" s="57" t="str">
        <f>IF(ISNUMBER('[5]Sektorski plasman'!H127)=TRUE,'[5]Sektorski plasman'!H127,"")</f>
        <v/>
      </c>
      <c r="I131" s="164"/>
      <c r="J131" s="49"/>
      <c r="K131" s="148"/>
    </row>
    <row r="132" spans="1:11" x14ac:dyDescent="0.2">
      <c r="A132" s="50" t="str">
        <f>IF(ISNUMBER(H132)=FALSE,"",123)</f>
        <v/>
      </c>
      <c r="B132" s="51" t="str">
        <f>IF(ISTEXT('[5]Sektorski plasman'!B128)=TRUE,'[5]Sektorski plasman'!B128,"")</f>
        <v/>
      </c>
      <c r="C132" s="165" t="str">
        <f>IF(ISTEXT('[5]Sektorski plasman'!C128)=TRUE,'[5]Sektorski plasman'!C128,"")</f>
        <v/>
      </c>
      <c r="D132" s="166" t="str">
        <f>IF(ISNUMBER('[5]Sektorski plasman'!E128)=TRUE,'[5]Sektorski plasman'!E128,"")</f>
        <v/>
      </c>
      <c r="E132" s="54" t="str">
        <f>IF(ISTEXT('[5]Sektorski plasman'!F128)=TRUE,'[5]Sektorski plasman'!F128,"")</f>
        <v/>
      </c>
      <c r="F132" s="167" t="str">
        <f>IF(ISNUMBER('[5]Sektorski plasman'!D128)=TRUE,'[5]Sektorski plasman'!D128,"")</f>
        <v/>
      </c>
      <c r="G132" s="56" t="str">
        <f>IF(ISNUMBER('[5]Sektorski plasman'!G128)=TRUE,'[5]Sektorski plasman'!G128,"")</f>
        <v/>
      </c>
      <c r="H132" s="57" t="str">
        <f>IF(ISNUMBER('[5]Sektorski plasman'!H128)=TRUE,'[5]Sektorski plasman'!H128,"")</f>
        <v/>
      </c>
      <c r="I132" s="164"/>
      <c r="J132" s="49"/>
      <c r="K132" s="148"/>
    </row>
    <row r="133" spans="1:11" x14ac:dyDescent="0.2">
      <c r="A133" s="50" t="str">
        <f>IF(ISNUMBER(H133)=FALSE,"",124)</f>
        <v/>
      </c>
      <c r="B133" s="51" t="str">
        <f>IF(ISTEXT('[5]Sektorski plasman'!B129)=TRUE,'[5]Sektorski plasman'!B129,"")</f>
        <v/>
      </c>
      <c r="C133" s="165" t="str">
        <f>IF(ISTEXT('[5]Sektorski plasman'!C129)=TRUE,'[5]Sektorski plasman'!C129,"")</f>
        <v/>
      </c>
      <c r="D133" s="166" t="str">
        <f>IF(ISNUMBER('[5]Sektorski plasman'!E129)=TRUE,'[5]Sektorski plasman'!E129,"")</f>
        <v/>
      </c>
      <c r="E133" s="54" t="str">
        <f>IF(ISTEXT('[5]Sektorski plasman'!F129)=TRUE,'[5]Sektorski plasman'!F129,"")</f>
        <v/>
      </c>
      <c r="F133" s="167" t="str">
        <f>IF(ISNUMBER('[5]Sektorski plasman'!D129)=TRUE,'[5]Sektorski plasman'!D129,"")</f>
        <v/>
      </c>
      <c r="G133" s="56" t="str">
        <f>IF(ISNUMBER('[5]Sektorski plasman'!G129)=TRUE,'[5]Sektorski plasman'!G129,"")</f>
        <v/>
      </c>
      <c r="H133" s="57" t="str">
        <f>IF(ISNUMBER('[5]Sektorski plasman'!H129)=TRUE,'[5]Sektorski plasman'!H129,"")</f>
        <v/>
      </c>
      <c r="I133" s="164"/>
      <c r="J133" s="49"/>
      <c r="K133" s="148"/>
    </row>
    <row r="134" spans="1:11" x14ac:dyDescent="0.2">
      <c r="A134" s="50" t="str">
        <f>IF(ISNUMBER(H134)=FALSE,"",125)</f>
        <v/>
      </c>
      <c r="B134" s="51" t="str">
        <f>IF(ISTEXT('[5]Sektorski plasman'!B130)=TRUE,'[5]Sektorski plasman'!B130,"")</f>
        <v/>
      </c>
      <c r="C134" s="165" t="str">
        <f>IF(ISTEXT('[5]Sektorski plasman'!C130)=TRUE,'[5]Sektorski plasman'!C130,"")</f>
        <v/>
      </c>
      <c r="D134" s="166" t="str">
        <f>IF(ISNUMBER('[5]Sektorski plasman'!E130)=TRUE,'[5]Sektorski plasman'!E130,"")</f>
        <v/>
      </c>
      <c r="E134" s="54" t="str">
        <f>IF(ISTEXT('[5]Sektorski plasman'!F130)=TRUE,'[5]Sektorski plasman'!F130,"")</f>
        <v/>
      </c>
      <c r="F134" s="167" t="str">
        <f>IF(ISNUMBER('[5]Sektorski plasman'!D130)=TRUE,'[5]Sektorski plasman'!D130,"")</f>
        <v/>
      </c>
      <c r="G134" s="56" t="str">
        <f>IF(ISNUMBER('[5]Sektorski plasman'!G130)=TRUE,'[5]Sektorski plasman'!G130,"")</f>
        <v/>
      </c>
      <c r="H134" s="57" t="str">
        <f>IF(ISNUMBER('[5]Sektorski plasman'!H130)=TRUE,'[5]Sektorski plasman'!H130,"")</f>
        <v/>
      </c>
      <c r="I134" s="164"/>
      <c r="J134" s="49"/>
      <c r="K134" s="148"/>
    </row>
    <row r="135" spans="1:11" x14ac:dyDescent="0.2">
      <c r="A135" s="50" t="str">
        <f>IF(ISNUMBER(H135)=FALSE,"",126)</f>
        <v/>
      </c>
      <c r="B135" s="51" t="str">
        <f>IF(ISTEXT('[5]Sektorski plasman'!B131)=TRUE,'[5]Sektorski plasman'!B131,"")</f>
        <v/>
      </c>
      <c r="C135" s="165" t="str">
        <f>IF(ISTEXT('[5]Sektorski plasman'!C131)=TRUE,'[5]Sektorski plasman'!C131,"")</f>
        <v/>
      </c>
      <c r="D135" s="166" t="str">
        <f>IF(ISNUMBER('[5]Sektorski plasman'!E131)=TRUE,'[5]Sektorski plasman'!E131,"")</f>
        <v/>
      </c>
      <c r="E135" s="54" t="str">
        <f>IF(ISTEXT('[5]Sektorski plasman'!F131)=TRUE,'[5]Sektorski plasman'!F131,"")</f>
        <v/>
      </c>
      <c r="F135" s="167" t="str">
        <f>IF(ISNUMBER('[5]Sektorski plasman'!D131)=TRUE,'[5]Sektorski plasman'!D131,"")</f>
        <v/>
      </c>
      <c r="G135" s="56" t="str">
        <f>IF(ISNUMBER('[5]Sektorski plasman'!G131)=TRUE,'[5]Sektorski plasman'!G131,"")</f>
        <v/>
      </c>
      <c r="H135" s="57" t="str">
        <f>IF(ISNUMBER('[5]Sektorski plasman'!H131)=TRUE,'[5]Sektorski plasman'!H131,"")</f>
        <v/>
      </c>
      <c r="I135" s="164"/>
      <c r="J135" s="49"/>
      <c r="K135" s="148"/>
    </row>
    <row r="136" spans="1:11" x14ac:dyDescent="0.2">
      <c r="A136" s="50" t="str">
        <f>IF(ISNUMBER(H136)=FALSE,"",127)</f>
        <v/>
      </c>
      <c r="B136" s="51" t="str">
        <f>IF(ISTEXT('[5]Sektorski plasman'!B132)=TRUE,'[5]Sektorski plasman'!B132,"")</f>
        <v/>
      </c>
      <c r="C136" s="165" t="str">
        <f>IF(ISTEXT('[5]Sektorski plasman'!C132)=TRUE,'[5]Sektorski plasman'!C132,"")</f>
        <v/>
      </c>
      <c r="D136" s="166" t="str">
        <f>IF(ISNUMBER('[5]Sektorski plasman'!E132)=TRUE,'[5]Sektorski plasman'!E132,"")</f>
        <v/>
      </c>
      <c r="E136" s="54" t="str">
        <f>IF(ISTEXT('[5]Sektorski plasman'!F132)=TRUE,'[5]Sektorski plasman'!F132,"")</f>
        <v/>
      </c>
      <c r="F136" s="167" t="str">
        <f>IF(ISNUMBER('[5]Sektorski plasman'!D132)=TRUE,'[5]Sektorski plasman'!D132,"")</f>
        <v/>
      </c>
      <c r="G136" s="56" t="str">
        <f>IF(ISNUMBER('[5]Sektorski plasman'!G132)=TRUE,'[5]Sektorski plasman'!G132,"")</f>
        <v/>
      </c>
      <c r="H136" s="57" t="str">
        <f>IF(ISNUMBER('[5]Sektorski plasman'!H132)=TRUE,'[5]Sektorski plasman'!H132,"")</f>
        <v/>
      </c>
      <c r="I136" s="164"/>
      <c r="J136" s="49"/>
      <c r="K136" s="148"/>
    </row>
    <row r="137" spans="1:11" x14ac:dyDescent="0.2">
      <c r="A137" s="50" t="str">
        <f>IF(ISNUMBER(H137)=FALSE,"",128)</f>
        <v/>
      </c>
      <c r="B137" s="51" t="str">
        <f>IF(ISTEXT('[5]Sektorski plasman'!B133)=TRUE,'[5]Sektorski plasman'!B133,"")</f>
        <v/>
      </c>
      <c r="C137" s="165" t="str">
        <f>IF(ISTEXT('[5]Sektorski plasman'!C133)=TRUE,'[5]Sektorski plasman'!C133,"")</f>
        <v/>
      </c>
      <c r="D137" s="166" t="str">
        <f>IF(ISNUMBER('[5]Sektorski plasman'!E133)=TRUE,'[5]Sektorski plasman'!E133,"")</f>
        <v/>
      </c>
      <c r="E137" s="54" t="str">
        <f>IF(ISTEXT('[5]Sektorski plasman'!F133)=TRUE,'[5]Sektorski plasman'!F133,"")</f>
        <v/>
      </c>
      <c r="F137" s="167" t="str">
        <f>IF(ISNUMBER('[5]Sektorski plasman'!D133)=TRUE,'[5]Sektorski plasman'!D133,"")</f>
        <v/>
      </c>
      <c r="G137" s="56" t="str">
        <f>IF(ISNUMBER('[5]Sektorski plasman'!G133)=TRUE,'[5]Sektorski plasman'!G133,"")</f>
        <v/>
      </c>
      <c r="H137" s="57" t="str">
        <f>IF(ISNUMBER('[5]Sektorski plasman'!H133)=TRUE,'[5]Sektorski plasman'!H133,"")</f>
        <v/>
      </c>
      <c r="I137" s="164"/>
      <c r="J137" s="49"/>
      <c r="K137" s="148"/>
    </row>
    <row r="138" spans="1:11" x14ac:dyDescent="0.2">
      <c r="A138" s="50" t="str">
        <f>IF(ISNUMBER(H138)=FALSE,"",129)</f>
        <v/>
      </c>
      <c r="B138" s="51" t="str">
        <f>IF(ISTEXT('[5]Sektorski plasman'!B134)=TRUE,'[5]Sektorski plasman'!B134,"")</f>
        <v/>
      </c>
      <c r="C138" s="165" t="str">
        <f>IF(ISTEXT('[5]Sektorski plasman'!C134)=TRUE,'[5]Sektorski plasman'!C134,"")</f>
        <v/>
      </c>
      <c r="D138" s="166" t="str">
        <f>IF(ISNUMBER('[5]Sektorski plasman'!E134)=TRUE,'[5]Sektorski plasman'!E134,"")</f>
        <v/>
      </c>
      <c r="E138" s="54" t="str">
        <f>IF(ISTEXT('[5]Sektorski plasman'!F134)=TRUE,'[5]Sektorski plasman'!F134,"")</f>
        <v/>
      </c>
      <c r="F138" s="167" t="str">
        <f>IF(ISNUMBER('[5]Sektorski plasman'!D134)=TRUE,'[5]Sektorski plasman'!D134,"")</f>
        <v/>
      </c>
      <c r="G138" s="56" t="str">
        <f>IF(ISNUMBER('[5]Sektorski plasman'!G134)=TRUE,'[5]Sektorski plasman'!G134,"")</f>
        <v/>
      </c>
      <c r="H138" s="57" t="str">
        <f>IF(ISNUMBER('[5]Sektorski plasman'!H134)=TRUE,'[5]Sektorski plasman'!H134,"")</f>
        <v/>
      </c>
      <c r="I138" s="164"/>
      <c r="J138" s="49"/>
      <c r="K138" s="148"/>
    </row>
    <row r="139" spans="1:11" x14ac:dyDescent="0.2">
      <c r="A139" s="50" t="str">
        <f>IF(ISNUMBER(H139)=FALSE,"",130)</f>
        <v/>
      </c>
      <c r="B139" s="51" t="str">
        <f>IF(ISTEXT('[5]Sektorski plasman'!B135)=TRUE,'[5]Sektorski plasman'!B135,"")</f>
        <v/>
      </c>
      <c r="C139" s="165" t="str">
        <f>IF(ISTEXT('[5]Sektorski plasman'!C135)=TRUE,'[5]Sektorski plasman'!C135,"")</f>
        <v/>
      </c>
      <c r="D139" s="166" t="str">
        <f>IF(ISNUMBER('[5]Sektorski plasman'!E135)=TRUE,'[5]Sektorski plasman'!E135,"")</f>
        <v/>
      </c>
      <c r="E139" s="54" t="str">
        <f>IF(ISTEXT('[5]Sektorski plasman'!F135)=TRUE,'[5]Sektorski plasman'!F135,"")</f>
        <v/>
      </c>
      <c r="F139" s="167" t="str">
        <f>IF(ISNUMBER('[5]Sektorski plasman'!D135)=TRUE,'[5]Sektorski plasman'!D135,"")</f>
        <v/>
      </c>
      <c r="G139" s="56" t="str">
        <f>IF(ISNUMBER('[5]Sektorski plasman'!G135)=TRUE,'[5]Sektorski plasman'!G135,"")</f>
        <v/>
      </c>
      <c r="H139" s="57" t="str">
        <f>IF(ISNUMBER('[5]Sektorski plasman'!H135)=TRUE,'[5]Sektorski plasman'!H135,"")</f>
        <v/>
      </c>
      <c r="I139" s="164"/>
      <c r="J139" s="49"/>
      <c r="K139" s="148"/>
    </row>
    <row r="140" spans="1:11" x14ac:dyDescent="0.2">
      <c r="A140" s="50" t="str">
        <f>IF(ISNUMBER(H140)=FALSE,"",131)</f>
        <v/>
      </c>
      <c r="B140" s="51" t="str">
        <f>IF(ISTEXT('[5]Sektorski plasman'!B136)=TRUE,'[5]Sektorski plasman'!B136,"")</f>
        <v/>
      </c>
      <c r="C140" s="165" t="str">
        <f>IF(ISTEXT('[5]Sektorski plasman'!C136)=TRUE,'[5]Sektorski plasman'!C136,"")</f>
        <v/>
      </c>
      <c r="D140" s="166" t="str">
        <f>IF(ISNUMBER('[5]Sektorski plasman'!E136)=TRUE,'[5]Sektorski plasman'!E136,"")</f>
        <v/>
      </c>
      <c r="E140" s="54" t="str">
        <f>IF(ISTEXT('[5]Sektorski plasman'!F136)=TRUE,'[5]Sektorski plasman'!F136,"")</f>
        <v/>
      </c>
      <c r="F140" s="167" t="str">
        <f>IF(ISNUMBER('[5]Sektorski plasman'!D136)=TRUE,'[5]Sektorski plasman'!D136,"")</f>
        <v/>
      </c>
      <c r="G140" s="56" t="str">
        <f>IF(ISNUMBER('[5]Sektorski plasman'!G136)=TRUE,'[5]Sektorski plasman'!G136,"")</f>
        <v/>
      </c>
      <c r="H140" s="57" t="str">
        <f>IF(ISNUMBER('[5]Sektorski plasman'!H136)=TRUE,'[5]Sektorski plasman'!H136,"")</f>
        <v/>
      </c>
      <c r="I140" s="164"/>
      <c r="J140" s="49"/>
      <c r="K140" s="148"/>
    </row>
    <row r="141" spans="1:11" x14ac:dyDescent="0.2">
      <c r="A141" s="50" t="str">
        <f>IF(ISNUMBER(H141)=FALSE,"",132)</f>
        <v/>
      </c>
      <c r="B141" s="51" t="str">
        <f>IF(ISTEXT('[5]Sektorski plasman'!B137)=TRUE,'[5]Sektorski plasman'!B137,"")</f>
        <v/>
      </c>
      <c r="C141" s="165" t="str">
        <f>IF(ISTEXT('[5]Sektorski plasman'!C137)=TRUE,'[5]Sektorski plasman'!C137,"")</f>
        <v/>
      </c>
      <c r="D141" s="166" t="str">
        <f>IF(ISNUMBER('[5]Sektorski plasman'!E137)=TRUE,'[5]Sektorski plasman'!E137,"")</f>
        <v/>
      </c>
      <c r="E141" s="54" t="str">
        <f>IF(ISTEXT('[5]Sektorski plasman'!F137)=TRUE,'[5]Sektorski plasman'!F137,"")</f>
        <v/>
      </c>
      <c r="F141" s="167" t="str">
        <f>IF(ISNUMBER('[5]Sektorski plasman'!D137)=TRUE,'[5]Sektorski plasman'!D137,"")</f>
        <v/>
      </c>
      <c r="G141" s="56" t="str">
        <f>IF(ISNUMBER('[5]Sektorski plasman'!G137)=TRUE,'[5]Sektorski plasman'!G137,"")</f>
        <v/>
      </c>
      <c r="H141" s="57" t="str">
        <f>IF(ISNUMBER('[5]Sektorski plasman'!H137)=TRUE,'[5]Sektorski plasman'!H137,"")</f>
        <v/>
      </c>
      <c r="I141" s="164"/>
      <c r="J141" s="49"/>
      <c r="K141" s="148"/>
    </row>
    <row r="142" spans="1:11" x14ac:dyDescent="0.2">
      <c r="A142" s="50" t="str">
        <f>IF(ISNUMBER(H142)=FALSE,"",133)</f>
        <v/>
      </c>
      <c r="B142" s="51" t="str">
        <f>IF(ISTEXT('[5]Sektorski plasman'!B138)=TRUE,'[5]Sektorski plasman'!B138,"")</f>
        <v/>
      </c>
      <c r="C142" s="165" t="str">
        <f>IF(ISTEXT('[5]Sektorski plasman'!C138)=TRUE,'[5]Sektorski plasman'!C138,"")</f>
        <v/>
      </c>
      <c r="D142" s="166" t="str">
        <f>IF(ISNUMBER('[5]Sektorski plasman'!E138)=TRUE,'[5]Sektorski plasman'!E138,"")</f>
        <v/>
      </c>
      <c r="E142" s="54" t="str">
        <f>IF(ISTEXT('[5]Sektorski plasman'!F138)=TRUE,'[5]Sektorski plasman'!F138,"")</f>
        <v/>
      </c>
      <c r="F142" s="167" t="str">
        <f>IF(ISNUMBER('[5]Sektorski plasman'!D138)=TRUE,'[5]Sektorski plasman'!D138,"")</f>
        <v/>
      </c>
      <c r="G142" s="56" t="str">
        <f>IF(ISNUMBER('[5]Sektorski plasman'!G138)=TRUE,'[5]Sektorski plasman'!G138,"")</f>
        <v/>
      </c>
      <c r="H142" s="57" t="str">
        <f>IF(ISNUMBER('[5]Sektorski plasman'!H138)=TRUE,'[5]Sektorski plasman'!H138,"")</f>
        <v/>
      </c>
      <c r="I142" s="164"/>
      <c r="J142" s="49"/>
      <c r="K142" s="148"/>
    </row>
    <row r="143" spans="1:11" x14ac:dyDescent="0.2">
      <c r="A143" s="50" t="str">
        <f>IF(ISNUMBER(H143)=FALSE,"",134)</f>
        <v/>
      </c>
      <c r="B143" s="51" t="str">
        <f>IF(ISTEXT('[5]Sektorski plasman'!B139)=TRUE,'[5]Sektorski plasman'!B139,"")</f>
        <v/>
      </c>
      <c r="C143" s="165" t="str">
        <f>IF(ISTEXT('[5]Sektorski plasman'!C139)=TRUE,'[5]Sektorski plasman'!C139,"")</f>
        <v/>
      </c>
      <c r="D143" s="166" t="str">
        <f>IF(ISNUMBER('[5]Sektorski plasman'!E139)=TRUE,'[5]Sektorski plasman'!E139,"")</f>
        <v/>
      </c>
      <c r="E143" s="54" t="str">
        <f>IF(ISTEXT('[5]Sektorski plasman'!F139)=TRUE,'[5]Sektorski plasman'!F139,"")</f>
        <v/>
      </c>
      <c r="F143" s="167" t="str">
        <f>IF(ISNUMBER('[5]Sektorski plasman'!D139)=TRUE,'[5]Sektorski plasman'!D139,"")</f>
        <v/>
      </c>
      <c r="G143" s="56" t="str">
        <f>IF(ISNUMBER('[5]Sektorski plasman'!G139)=TRUE,'[5]Sektorski plasman'!G139,"")</f>
        <v/>
      </c>
      <c r="H143" s="57" t="str">
        <f>IF(ISNUMBER('[5]Sektorski plasman'!H139)=TRUE,'[5]Sektorski plasman'!H139,"")</f>
        <v/>
      </c>
      <c r="I143" s="164"/>
      <c r="J143" s="49"/>
      <c r="K143" s="148"/>
    </row>
    <row r="144" spans="1:11" x14ac:dyDescent="0.2">
      <c r="A144" s="50" t="str">
        <f>IF(ISNUMBER(H144)=FALSE,"",135)</f>
        <v/>
      </c>
      <c r="B144" s="51" t="str">
        <f>IF(ISTEXT('[5]Sektorski plasman'!B140)=TRUE,'[5]Sektorski plasman'!B140,"")</f>
        <v/>
      </c>
      <c r="C144" s="165" t="str">
        <f>IF(ISTEXT('[5]Sektorski plasman'!C140)=TRUE,'[5]Sektorski plasman'!C140,"")</f>
        <v/>
      </c>
      <c r="D144" s="166" t="str">
        <f>IF(ISNUMBER('[5]Sektorski plasman'!E140)=TRUE,'[5]Sektorski plasman'!E140,"")</f>
        <v/>
      </c>
      <c r="E144" s="54" t="str">
        <f>IF(ISTEXT('[5]Sektorski plasman'!F140)=TRUE,'[5]Sektorski plasman'!F140,"")</f>
        <v/>
      </c>
      <c r="F144" s="167" t="str">
        <f>IF(ISNUMBER('[5]Sektorski plasman'!D140)=TRUE,'[5]Sektorski plasman'!D140,"")</f>
        <v/>
      </c>
      <c r="G144" s="56" t="str">
        <f>IF(ISNUMBER('[5]Sektorski plasman'!G140)=TRUE,'[5]Sektorski plasman'!G140,"")</f>
        <v/>
      </c>
      <c r="H144" s="57" t="str">
        <f>IF(ISNUMBER('[5]Sektorski plasman'!H140)=TRUE,'[5]Sektorski plasman'!H140,"")</f>
        <v/>
      </c>
      <c r="I144" s="164"/>
      <c r="J144" s="49"/>
      <c r="K144" s="148"/>
    </row>
    <row r="145" spans="1:11" x14ac:dyDescent="0.2">
      <c r="A145" s="50" t="str">
        <f>IF(ISNUMBER(H145)=FALSE,"",136)</f>
        <v/>
      </c>
      <c r="B145" s="51" t="str">
        <f>IF(ISTEXT('[5]Sektorski plasman'!B141)=TRUE,'[5]Sektorski plasman'!B141,"")</f>
        <v/>
      </c>
      <c r="C145" s="165" t="str">
        <f>IF(ISTEXT('[5]Sektorski plasman'!C141)=TRUE,'[5]Sektorski plasman'!C141,"")</f>
        <v/>
      </c>
      <c r="D145" s="166" t="str">
        <f>IF(ISNUMBER('[5]Sektorski plasman'!E141)=TRUE,'[5]Sektorski plasman'!E141,"")</f>
        <v/>
      </c>
      <c r="E145" s="54" t="str">
        <f>IF(ISTEXT('[5]Sektorski plasman'!F141)=TRUE,'[5]Sektorski plasman'!F141,"")</f>
        <v/>
      </c>
      <c r="F145" s="167" t="str">
        <f>IF(ISNUMBER('[5]Sektorski plasman'!D141)=TRUE,'[5]Sektorski plasman'!D141,"")</f>
        <v/>
      </c>
      <c r="G145" s="56" t="str">
        <f>IF(ISNUMBER('[5]Sektorski plasman'!G141)=TRUE,'[5]Sektorski plasman'!G141,"")</f>
        <v/>
      </c>
      <c r="H145" s="57" t="str">
        <f>IF(ISNUMBER('[5]Sektorski plasman'!H141)=TRUE,'[5]Sektorski plasman'!H141,"")</f>
        <v/>
      </c>
      <c r="I145" s="164"/>
      <c r="J145" s="49"/>
      <c r="K145" s="148"/>
    </row>
    <row r="146" spans="1:11" x14ac:dyDescent="0.2">
      <c r="A146" s="50" t="str">
        <f>IF(ISNUMBER(H146)=FALSE,"",137)</f>
        <v/>
      </c>
      <c r="B146" s="51" t="str">
        <f>IF(ISTEXT('[5]Sektorski plasman'!B142)=TRUE,'[5]Sektorski plasman'!B142,"")</f>
        <v/>
      </c>
      <c r="C146" s="165" t="str">
        <f>IF(ISTEXT('[5]Sektorski plasman'!C142)=TRUE,'[5]Sektorski plasman'!C142,"")</f>
        <v/>
      </c>
      <c r="D146" s="166" t="str">
        <f>IF(ISNUMBER('[5]Sektorski plasman'!E142)=TRUE,'[5]Sektorski plasman'!E142,"")</f>
        <v/>
      </c>
      <c r="E146" s="54" t="str">
        <f>IF(ISTEXT('[5]Sektorski plasman'!F142)=TRUE,'[5]Sektorski plasman'!F142,"")</f>
        <v/>
      </c>
      <c r="F146" s="167" t="str">
        <f>IF(ISNUMBER('[5]Sektorski plasman'!D142)=TRUE,'[5]Sektorski plasman'!D142,"")</f>
        <v/>
      </c>
      <c r="G146" s="56" t="str">
        <f>IF(ISNUMBER('[5]Sektorski plasman'!G142)=TRUE,'[5]Sektorski plasman'!G142,"")</f>
        <v/>
      </c>
      <c r="H146" s="57" t="str">
        <f>IF(ISNUMBER('[5]Sektorski plasman'!H142)=TRUE,'[5]Sektorski plasman'!H142,"")</f>
        <v/>
      </c>
      <c r="I146" s="164"/>
      <c r="J146" s="49"/>
      <c r="K146" s="148"/>
    </row>
    <row r="147" spans="1:11" x14ac:dyDescent="0.2">
      <c r="A147" s="50" t="str">
        <f>IF(ISNUMBER(H147)=FALSE,"",138)</f>
        <v/>
      </c>
      <c r="B147" s="51" t="str">
        <f>IF(ISTEXT('[5]Sektorski plasman'!B143)=TRUE,'[5]Sektorski plasman'!B143,"")</f>
        <v/>
      </c>
      <c r="C147" s="165" t="str">
        <f>IF(ISTEXT('[5]Sektorski plasman'!C143)=TRUE,'[5]Sektorski plasman'!C143,"")</f>
        <v/>
      </c>
      <c r="D147" s="166" t="str">
        <f>IF(ISNUMBER('[5]Sektorski plasman'!E143)=TRUE,'[5]Sektorski plasman'!E143,"")</f>
        <v/>
      </c>
      <c r="E147" s="54" t="str">
        <f>IF(ISTEXT('[5]Sektorski plasman'!F143)=TRUE,'[5]Sektorski plasman'!F143,"")</f>
        <v/>
      </c>
      <c r="F147" s="167" t="str">
        <f>IF(ISNUMBER('[5]Sektorski plasman'!D143)=TRUE,'[5]Sektorski plasman'!D143,"")</f>
        <v/>
      </c>
      <c r="G147" s="56" t="str">
        <f>IF(ISNUMBER('[5]Sektorski plasman'!G143)=TRUE,'[5]Sektorski plasman'!G143,"")</f>
        <v/>
      </c>
      <c r="H147" s="57" t="str">
        <f>IF(ISNUMBER('[5]Sektorski plasman'!H143)=TRUE,'[5]Sektorski plasman'!H143,"")</f>
        <v/>
      </c>
      <c r="I147" s="164"/>
      <c r="J147" s="49"/>
      <c r="K147" s="148"/>
    </row>
    <row r="148" spans="1:11" x14ac:dyDescent="0.2">
      <c r="A148" s="50" t="str">
        <f>IF(ISNUMBER(H148)=FALSE,"",139)</f>
        <v/>
      </c>
      <c r="B148" s="51" t="str">
        <f>IF(ISTEXT('[5]Sektorski plasman'!B144)=TRUE,'[5]Sektorski plasman'!B144,"")</f>
        <v/>
      </c>
      <c r="C148" s="165" t="str">
        <f>IF(ISTEXT('[5]Sektorski plasman'!C144)=TRUE,'[5]Sektorski plasman'!C144,"")</f>
        <v/>
      </c>
      <c r="D148" s="166" t="str">
        <f>IF(ISNUMBER('[5]Sektorski plasman'!E144)=TRUE,'[5]Sektorski plasman'!E144,"")</f>
        <v/>
      </c>
      <c r="E148" s="54" t="str">
        <f>IF(ISTEXT('[5]Sektorski plasman'!F144)=TRUE,'[5]Sektorski plasman'!F144,"")</f>
        <v/>
      </c>
      <c r="F148" s="167" t="str">
        <f>IF(ISNUMBER('[5]Sektorski plasman'!D144)=TRUE,'[5]Sektorski plasman'!D144,"")</f>
        <v/>
      </c>
      <c r="G148" s="56" t="str">
        <f>IF(ISNUMBER('[5]Sektorski plasman'!G144)=TRUE,'[5]Sektorski plasman'!G144,"")</f>
        <v/>
      </c>
      <c r="H148" s="57" t="str">
        <f>IF(ISNUMBER('[5]Sektorski plasman'!H144)=TRUE,'[5]Sektorski plasman'!H144,"")</f>
        <v/>
      </c>
      <c r="I148" s="164"/>
      <c r="J148" s="49"/>
      <c r="K148" s="148"/>
    </row>
    <row r="149" spans="1:11" x14ac:dyDescent="0.2">
      <c r="A149" s="50" t="str">
        <f>IF(ISNUMBER(H149)=FALSE,"",140)</f>
        <v/>
      </c>
      <c r="B149" s="51" t="str">
        <f>IF(ISTEXT('[5]Sektorski plasman'!B145)=TRUE,'[5]Sektorski plasman'!B145,"")</f>
        <v/>
      </c>
      <c r="C149" s="165" t="str">
        <f>IF(ISTEXT('[5]Sektorski plasman'!C145)=TRUE,'[5]Sektorski plasman'!C145,"")</f>
        <v/>
      </c>
      <c r="D149" s="166" t="str">
        <f>IF(ISNUMBER('[5]Sektorski plasman'!E145)=TRUE,'[5]Sektorski plasman'!E145,"")</f>
        <v/>
      </c>
      <c r="E149" s="54" t="str">
        <f>IF(ISTEXT('[5]Sektorski plasman'!F145)=TRUE,'[5]Sektorski plasman'!F145,"")</f>
        <v/>
      </c>
      <c r="F149" s="167" t="str">
        <f>IF(ISNUMBER('[5]Sektorski plasman'!D145)=TRUE,'[5]Sektorski plasman'!D145,"")</f>
        <v/>
      </c>
      <c r="G149" s="56" t="str">
        <f>IF(ISNUMBER('[5]Sektorski plasman'!G145)=TRUE,'[5]Sektorski plasman'!G145,"")</f>
        <v/>
      </c>
      <c r="H149" s="57" t="str">
        <f>IF(ISNUMBER('[5]Sektorski plasman'!H145)=TRUE,'[5]Sektorski plasman'!H145,"")</f>
        <v/>
      </c>
      <c r="I149" s="164"/>
      <c r="J149" s="49"/>
      <c r="K149" s="148"/>
    </row>
    <row r="150" spans="1:11" x14ac:dyDescent="0.2">
      <c r="A150" s="50" t="str">
        <f>IF(ISNUMBER(H150)=FALSE,"",141)</f>
        <v/>
      </c>
      <c r="B150" s="51" t="str">
        <f>IF(ISTEXT('[5]Sektorski plasman'!B146)=TRUE,'[5]Sektorski plasman'!B146,"")</f>
        <v/>
      </c>
      <c r="C150" s="165" t="str">
        <f>IF(ISTEXT('[5]Sektorski plasman'!C146)=TRUE,'[5]Sektorski plasman'!C146,"")</f>
        <v/>
      </c>
      <c r="D150" s="166" t="str">
        <f>IF(ISNUMBER('[5]Sektorski plasman'!E146)=TRUE,'[5]Sektorski plasman'!E146,"")</f>
        <v/>
      </c>
      <c r="E150" s="54" t="str">
        <f>IF(ISTEXT('[5]Sektorski plasman'!F146)=TRUE,'[5]Sektorski plasman'!F146,"")</f>
        <v/>
      </c>
      <c r="F150" s="167" t="str">
        <f>IF(ISNUMBER('[5]Sektorski plasman'!D146)=TRUE,'[5]Sektorski plasman'!D146,"")</f>
        <v/>
      </c>
      <c r="G150" s="56" t="str">
        <f>IF(ISNUMBER('[5]Sektorski plasman'!G146)=TRUE,'[5]Sektorski plasman'!G146,"")</f>
        <v/>
      </c>
      <c r="H150" s="57" t="str">
        <f>IF(ISNUMBER('[5]Sektorski plasman'!H146)=TRUE,'[5]Sektorski plasman'!H146,"")</f>
        <v/>
      </c>
      <c r="I150" s="164"/>
      <c r="J150" s="49"/>
      <c r="K150" s="148"/>
    </row>
    <row r="151" spans="1:11" x14ac:dyDescent="0.2">
      <c r="A151" s="50" t="str">
        <f>IF(ISNUMBER(H151)=FALSE,"",142)</f>
        <v/>
      </c>
      <c r="B151" s="51" t="str">
        <f>IF(ISTEXT('[5]Sektorski plasman'!B147)=TRUE,'[5]Sektorski plasman'!B147,"")</f>
        <v/>
      </c>
      <c r="C151" s="165" t="str">
        <f>IF(ISTEXT('[5]Sektorski plasman'!C147)=TRUE,'[5]Sektorski plasman'!C147,"")</f>
        <v/>
      </c>
      <c r="D151" s="166" t="str">
        <f>IF(ISNUMBER('[5]Sektorski plasman'!E147)=TRUE,'[5]Sektorski plasman'!E147,"")</f>
        <v/>
      </c>
      <c r="E151" s="54" t="str">
        <f>IF(ISTEXT('[5]Sektorski plasman'!F147)=TRUE,'[5]Sektorski plasman'!F147,"")</f>
        <v/>
      </c>
      <c r="F151" s="167" t="str">
        <f>IF(ISNUMBER('[5]Sektorski plasman'!D147)=TRUE,'[5]Sektorski plasman'!D147,"")</f>
        <v/>
      </c>
      <c r="G151" s="56" t="str">
        <f>IF(ISNUMBER('[5]Sektorski plasman'!G147)=TRUE,'[5]Sektorski plasman'!G147,"")</f>
        <v/>
      </c>
      <c r="H151" s="57" t="str">
        <f>IF(ISNUMBER('[5]Sektorski plasman'!H147)=TRUE,'[5]Sektorski plasman'!H147,"")</f>
        <v/>
      </c>
      <c r="I151" s="164"/>
      <c r="J151" s="49"/>
      <c r="K151" s="148"/>
    </row>
    <row r="152" spans="1:11" x14ac:dyDescent="0.2">
      <c r="A152" s="50" t="str">
        <f>IF(ISNUMBER(H152)=FALSE,"",143)</f>
        <v/>
      </c>
      <c r="B152" s="51" t="str">
        <f>IF(ISTEXT('[5]Sektorski plasman'!B148)=TRUE,'[5]Sektorski plasman'!B148,"")</f>
        <v/>
      </c>
      <c r="C152" s="165" t="str">
        <f>IF(ISTEXT('[5]Sektorski plasman'!C148)=TRUE,'[5]Sektorski plasman'!C148,"")</f>
        <v/>
      </c>
      <c r="D152" s="166" t="str">
        <f>IF(ISNUMBER('[5]Sektorski plasman'!E148)=TRUE,'[5]Sektorski plasman'!E148,"")</f>
        <v/>
      </c>
      <c r="E152" s="54" t="str">
        <f>IF(ISTEXT('[5]Sektorski plasman'!F148)=TRUE,'[5]Sektorski plasman'!F148,"")</f>
        <v/>
      </c>
      <c r="F152" s="167" t="str">
        <f>IF(ISNUMBER('[5]Sektorski plasman'!D148)=TRUE,'[5]Sektorski plasman'!D148,"")</f>
        <v/>
      </c>
      <c r="G152" s="56" t="str">
        <f>IF(ISNUMBER('[5]Sektorski plasman'!G148)=TRUE,'[5]Sektorski plasman'!G148,"")</f>
        <v/>
      </c>
      <c r="H152" s="57" t="str">
        <f>IF(ISNUMBER('[5]Sektorski plasman'!H148)=TRUE,'[5]Sektorski plasman'!H148,"")</f>
        <v/>
      </c>
      <c r="I152" s="164"/>
      <c r="J152" s="49"/>
      <c r="K152" s="148"/>
    </row>
    <row r="153" spans="1:11" x14ac:dyDescent="0.2">
      <c r="A153" s="50" t="str">
        <f>IF(ISNUMBER(H153)=FALSE,"",144)</f>
        <v/>
      </c>
      <c r="B153" s="51" t="str">
        <f>IF(ISTEXT('[5]Sektorski plasman'!B149)=TRUE,'[5]Sektorski plasman'!B149,"")</f>
        <v/>
      </c>
      <c r="C153" s="165" t="str">
        <f>IF(ISTEXT('[5]Sektorski plasman'!C149)=TRUE,'[5]Sektorski plasman'!C149,"")</f>
        <v/>
      </c>
      <c r="D153" s="166" t="str">
        <f>IF(ISNUMBER('[5]Sektorski plasman'!E149)=TRUE,'[5]Sektorski plasman'!E149,"")</f>
        <v/>
      </c>
      <c r="E153" s="54" t="str">
        <f>IF(ISTEXT('[5]Sektorski plasman'!F149)=TRUE,'[5]Sektorski plasman'!F149,"")</f>
        <v/>
      </c>
      <c r="F153" s="167" t="str">
        <f>IF(ISNUMBER('[5]Sektorski plasman'!D149)=TRUE,'[5]Sektorski plasman'!D149,"")</f>
        <v/>
      </c>
      <c r="G153" s="56" t="str">
        <f>IF(ISNUMBER('[5]Sektorski plasman'!G149)=TRUE,'[5]Sektorski plasman'!G149,"")</f>
        <v/>
      </c>
      <c r="H153" s="57" t="str">
        <f>IF(ISNUMBER('[5]Sektorski plasman'!H149)=TRUE,'[5]Sektorski plasman'!H149,"")</f>
        <v/>
      </c>
      <c r="I153" s="164"/>
      <c r="J153" s="49"/>
      <c r="K153" s="148"/>
    </row>
    <row r="154" spans="1:11" x14ac:dyDescent="0.2">
      <c r="A154" s="50" t="str">
        <f>IF(ISNUMBER(H154)=FALSE,"",145)</f>
        <v/>
      </c>
      <c r="B154" s="51" t="str">
        <f>IF(ISTEXT('[5]Sektorski plasman'!B150)=TRUE,'[5]Sektorski plasman'!B150,"")</f>
        <v/>
      </c>
      <c r="C154" s="165" t="str">
        <f>IF(ISTEXT('[5]Sektorski plasman'!C150)=TRUE,'[5]Sektorski plasman'!C150,"")</f>
        <v/>
      </c>
      <c r="D154" s="166" t="str">
        <f>IF(ISNUMBER('[5]Sektorski plasman'!E150)=TRUE,'[5]Sektorski plasman'!E150,"")</f>
        <v/>
      </c>
      <c r="E154" s="54" t="str">
        <f>IF(ISTEXT('[5]Sektorski plasman'!F150)=TRUE,'[5]Sektorski plasman'!F150,"")</f>
        <v/>
      </c>
      <c r="F154" s="167" t="str">
        <f>IF(ISNUMBER('[5]Sektorski plasman'!D150)=TRUE,'[5]Sektorski plasman'!D150,"")</f>
        <v/>
      </c>
      <c r="G154" s="56" t="str">
        <f>IF(ISNUMBER('[5]Sektorski plasman'!G150)=TRUE,'[5]Sektorski plasman'!G150,"")</f>
        <v/>
      </c>
      <c r="H154" s="57" t="str">
        <f>IF(ISNUMBER('[5]Sektorski plasman'!H150)=TRUE,'[5]Sektorski plasman'!H150,"")</f>
        <v/>
      </c>
      <c r="I154" s="164"/>
      <c r="J154" s="49"/>
      <c r="K154" s="148"/>
    </row>
    <row r="155" spans="1:11" x14ac:dyDescent="0.2">
      <c r="A155" s="50" t="str">
        <f>IF(ISNUMBER(H155)=FALSE,"",146)</f>
        <v/>
      </c>
      <c r="B155" s="51" t="str">
        <f>IF(ISTEXT('[5]Sektorski plasman'!B151)=TRUE,'[5]Sektorski plasman'!B151,"")</f>
        <v/>
      </c>
      <c r="C155" s="165" t="str">
        <f>IF(ISTEXT('[5]Sektorski plasman'!C151)=TRUE,'[5]Sektorski plasman'!C151,"")</f>
        <v/>
      </c>
      <c r="D155" s="166" t="str">
        <f>IF(ISNUMBER('[5]Sektorski plasman'!E151)=TRUE,'[5]Sektorski plasman'!E151,"")</f>
        <v/>
      </c>
      <c r="E155" s="54" t="str">
        <f>IF(ISTEXT('[5]Sektorski plasman'!F151)=TRUE,'[5]Sektorski plasman'!F151,"")</f>
        <v/>
      </c>
      <c r="F155" s="167" t="str">
        <f>IF(ISNUMBER('[5]Sektorski plasman'!D151)=TRUE,'[5]Sektorski plasman'!D151,"")</f>
        <v/>
      </c>
      <c r="G155" s="56" t="str">
        <f>IF(ISNUMBER('[5]Sektorski plasman'!G151)=TRUE,'[5]Sektorski plasman'!G151,"")</f>
        <v/>
      </c>
      <c r="H155" s="57" t="str">
        <f>IF(ISNUMBER('[5]Sektorski plasman'!H151)=TRUE,'[5]Sektorski plasman'!H151,"")</f>
        <v/>
      </c>
      <c r="I155" s="164"/>
      <c r="J155" s="49"/>
      <c r="K155" s="148"/>
    </row>
    <row r="156" spans="1:11" x14ac:dyDescent="0.2">
      <c r="A156" s="50" t="str">
        <f>IF(ISNUMBER(H156)=FALSE,"",147)</f>
        <v/>
      </c>
      <c r="B156" s="51" t="str">
        <f>IF(ISTEXT('[5]Sektorski plasman'!B152)=TRUE,'[5]Sektorski plasman'!B152,"")</f>
        <v/>
      </c>
      <c r="C156" s="165" t="str">
        <f>IF(ISTEXT('[5]Sektorski plasman'!C152)=TRUE,'[5]Sektorski plasman'!C152,"")</f>
        <v/>
      </c>
      <c r="D156" s="166" t="str">
        <f>IF(ISNUMBER('[5]Sektorski plasman'!E152)=TRUE,'[5]Sektorski plasman'!E152,"")</f>
        <v/>
      </c>
      <c r="E156" s="54" t="str">
        <f>IF(ISTEXT('[5]Sektorski plasman'!F152)=TRUE,'[5]Sektorski plasman'!F152,"")</f>
        <v/>
      </c>
      <c r="F156" s="167" t="str">
        <f>IF(ISNUMBER('[5]Sektorski plasman'!D152)=TRUE,'[5]Sektorski plasman'!D152,"")</f>
        <v/>
      </c>
      <c r="G156" s="56" t="str">
        <f>IF(ISNUMBER('[5]Sektorski plasman'!G152)=TRUE,'[5]Sektorski plasman'!G152,"")</f>
        <v/>
      </c>
      <c r="H156" s="57" t="str">
        <f>IF(ISNUMBER('[5]Sektorski plasman'!H152)=TRUE,'[5]Sektorski plasman'!H152,"")</f>
        <v/>
      </c>
      <c r="I156" s="164"/>
      <c r="J156" s="49"/>
      <c r="K156" s="148"/>
    </row>
    <row r="157" spans="1:11" x14ac:dyDescent="0.2">
      <c r="A157" s="50" t="str">
        <f>IF(ISNUMBER(H157)=FALSE,"",148)</f>
        <v/>
      </c>
      <c r="B157" s="51" t="str">
        <f>IF(ISTEXT('[5]Sektorski plasman'!B153)=TRUE,'[5]Sektorski plasman'!B153,"")</f>
        <v/>
      </c>
      <c r="C157" s="165" t="str">
        <f>IF(ISTEXT('[5]Sektorski plasman'!C153)=TRUE,'[5]Sektorski plasman'!C153,"")</f>
        <v/>
      </c>
      <c r="D157" s="166" t="str">
        <f>IF(ISNUMBER('[5]Sektorski plasman'!E153)=TRUE,'[5]Sektorski plasman'!E153,"")</f>
        <v/>
      </c>
      <c r="E157" s="54" t="str">
        <f>IF(ISTEXT('[5]Sektorski plasman'!F153)=TRUE,'[5]Sektorski plasman'!F153,"")</f>
        <v/>
      </c>
      <c r="F157" s="167" t="str">
        <f>IF(ISNUMBER('[5]Sektorski plasman'!D153)=TRUE,'[5]Sektorski plasman'!D153,"")</f>
        <v/>
      </c>
      <c r="G157" s="56" t="str">
        <f>IF(ISNUMBER('[5]Sektorski plasman'!G153)=TRUE,'[5]Sektorski plasman'!G153,"")</f>
        <v/>
      </c>
      <c r="H157" s="57" t="str">
        <f>IF(ISNUMBER('[5]Sektorski plasman'!H153)=TRUE,'[5]Sektorski plasman'!H153,"")</f>
        <v/>
      </c>
      <c r="I157" s="164"/>
      <c r="J157" s="49"/>
      <c r="K157" s="148"/>
    </row>
    <row r="158" spans="1:11" x14ac:dyDescent="0.2">
      <c r="A158" s="50" t="str">
        <f>IF(ISNUMBER(H158)=FALSE,"",149)</f>
        <v/>
      </c>
      <c r="B158" s="51" t="str">
        <f>IF(ISTEXT('[5]Sektorski plasman'!B154)=TRUE,'[5]Sektorski plasman'!B154,"")</f>
        <v/>
      </c>
      <c r="C158" s="165" t="str">
        <f>IF(ISTEXT('[5]Sektorski plasman'!C154)=TRUE,'[5]Sektorski plasman'!C154,"")</f>
        <v/>
      </c>
      <c r="D158" s="166" t="str">
        <f>IF(ISNUMBER('[5]Sektorski plasman'!E154)=TRUE,'[5]Sektorski plasman'!E154,"")</f>
        <v/>
      </c>
      <c r="E158" s="54" t="str">
        <f>IF(ISTEXT('[5]Sektorski plasman'!F154)=TRUE,'[5]Sektorski plasman'!F154,"")</f>
        <v/>
      </c>
      <c r="F158" s="167" t="str">
        <f>IF(ISNUMBER('[5]Sektorski plasman'!D154)=TRUE,'[5]Sektorski plasman'!D154,"")</f>
        <v/>
      </c>
      <c r="G158" s="56" t="str">
        <f>IF(ISNUMBER('[5]Sektorski plasman'!G154)=TRUE,'[5]Sektorski plasman'!G154,"")</f>
        <v/>
      </c>
      <c r="H158" s="57" t="str">
        <f>IF(ISNUMBER('[5]Sektorski plasman'!H154)=TRUE,'[5]Sektorski plasman'!H154,"")</f>
        <v/>
      </c>
      <c r="I158" s="164"/>
      <c r="J158" s="49"/>
      <c r="K158" s="148"/>
    </row>
    <row r="159" spans="1:11" x14ac:dyDescent="0.2">
      <c r="A159" s="58" t="str">
        <f>IF(ISNUMBER(H159)=FALSE,"",150)</f>
        <v/>
      </c>
      <c r="B159" s="59" t="str">
        <f>IF(ISTEXT('[5]Sektorski plasman'!B155)=TRUE,'[5]Sektorski plasman'!B155,"")</f>
        <v/>
      </c>
      <c r="C159" s="168" t="str">
        <f>IF(ISTEXT('[5]Sektorski plasman'!C155)=TRUE,'[5]Sektorski plasman'!C155,"")</f>
        <v/>
      </c>
      <c r="D159" s="169" t="str">
        <f>IF(ISNUMBER('[5]Sektorski plasman'!E155)=TRUE,'[5]Sektorski plasman'!E155,"")</f>
        <v/>
      </c>
      <c r="E159" s="62" t="str">
        <f>IF(ISTEXT('[5]Sektorski plasman'!F155)=TRUE,'[5]Sektorski plasman'!F155,"")</f>
        <v/>
      </c>
      <c r="F159" s="170" t="str">
        <f>IF(ISNUMBER('[5]Sektorski plasman'!D155)=TRUE,'[5]Sektorski plasman'!D155,"")</f>
        <v/>
      </c>
      <c r="G159" s="64" t="str">
        <f>IF(ISNUMBER('[5]Sektorski plasman'!G155)=TRUE,'[5]Sektorski plasman'!G155,"")</f>
        <v/>
      </c>
      <c r="H159" s="57" t="str">
        <f>IF(ISNUMBER('[5]Sektorski plasman'!H155)=TRUE,'[5]Sektorski plasman'!H155,"")</f>
        <v/>
      </c>
      <c r="I159" s="164"/>
      <c r="J159" s="49"/>
      <c r="K159" s="148"/>
    </row>
    <row r="160" spans="1:11" x14ac:dyDescent="0.2">
      <c r="B160" s="171"/>
      <c r="C160" s="171"/>
      <c r="D160" s="172"/>
      <c r="F160" s="173"/>
      <c r="G160" s="172"/>
      <c r="H160" s="172"/>
      <c r="I160" s="172"/>
      <c r="J160" s="49"/>
      <c r="K160" s="148"/>
    </row>
    <row r="161" spans="2:11" x14ac:dyDescent="0.2">
      <c r="B161" s="171"/>
      <c r="C161" s="171"/>
      <c r="D161" s="172"/>
      <c r="F161" s="173"/>
      <c r="G161" s="172"/>
      <c r="H161" s="172"/>
      <c r="I161" s="172"/>
      <c r="J161" s="49"/>
      <c r="K161" s="148"/>
    </row>
    <row r="162" spans="2:11" x14ac:dyDescent="0.2">
      <c r="B162" s="171"/>
      <c r="C162" s="171"/>
      <c r="D162" s="172"/>
      <c r="F162" s="173"/>
      <c r="G162" s="172"/>
      <c r="H162" s="172"/>
      <c r="I162" s="172"/>
      <c r="J162" s="49"/>
      <c r="K162" s="148"/>
    </row>
    <row r="163" spans="2:11" x14ac:dyDescent="0.2">
      <c r="B163" s="148"/>
      <c r="C163" s="148"/>
      <c r="D163" s="174"/>
      <c r="F163" s="173"/>
      <c r="G163" s="174"/>
      <c r="H163" s="172"/>
      <c r="I163" s="172"/>
      <c r="J163" s="49"/>
      <c r="K163" s="148"/>
    </row>
    <row r="164" spans="2:11" x14ac:dyDescent="0.2">
      <c r="B164" s="148"/>
      <c r="C164" s="148"/>
      <c r="D164" s="174"/>
      <c r="F164" s="173"/>
      <c r="G164" s="174"/>
      <c r="H164" s="172"/>
      <c r="I164" s="172"/>
      <c r="J164" s="49"/>
      <c r="K164" s="148"/>
    </row>
    <row r="165" spans="2:11" x14ac:dyDescent="0.2">
      <c r="B165" s="148"/>
      <c r="C165" s="148"/>
      <c r="D165" s="174"/>
      <c r="F165" s="173"/>
      <c r="G165" s="174"/>
      <c r="H165" s="172"/>
      <c r="I165" s="172"/>
      <c r="J165" s="49"/>
      <c r="K165" s="148"/>
    </row>
    <row r="166" spans="2:11" x14ac:dyDescent="0.2">
      <c r="B166" s="148"/>
      <c r="C166" s="148"/>
      <c r="D166" s="174"/>
      <c r="F166" s="173"/>
      <c r="G166" s="174"/>
      <c r="H166" s="172"/>
      <c r="I166" s="172"/>
      <c r="J166" s="49"/>
      <c r="K166" s="148"/>
    </row>
    <row r="167" spans="2:11" x14ac:dyDescent="0.2">
      <c r="B167" s="148"/>
      <c r="C167" s="148"/>
      <c r="D167" s="174"/>
      <c r="F167" s="173"/>
      <c r="G167" s="174"/>
      <c r="H167" s="172"/>
      <c r="I167" s="172"/>
      <c r="J167" s="49"/>
      <c r="K167" s="148"/>
    </row>
    <row r="168" spans="2:11" x14ac:dyDescent="0.2">
      <c r="B168" s="148"/>
      <c r="C168" s="148"/>
      <c r="D168" s="174"/>
      <c r="F168" s="173"/>
      <c r="G168" s="174"/>
      <c r="I168" s="172"/>
      <c r="J168" s="49"/>
      <c r="K168" s="148"/>
    </row>
    <row r="169" spans="2:11" x14ac:dyDescent="0.2">
      <c r="B169" s="148"/>
      <c r="C169" s="148"/>
      <c r="D169" s="174"/>
      <c r="F169" s="173"/>
      <c r="G169" s="174"/>
      <c r="I169" s="172"/>
      <c r="J169" s="49"/>
      <c r="K169" s="148"/>
    </row>
    <row r="170" spans="2:11" x14ac:dyDescent="0.2">
      <c r="B170" s="148"/>
      <c r="C170" s="148"/>
      <c r="D170" s="174"/>
      <c r="F170" s="173"/>
      <c r="G170" s="174"/>
      <c r="I170" s="172"/>
      <c r="J170" s="49"/>
      <c r="K170" s="148"/>
    </row>
    <row r="171" spans="2:11" x14ac:dyDescent="0.2">
      <c r="B171" s="148"/>
      <c r="C171" s="148"/>
      <c r="D171" s="174"/>
      <c r="F171" s="173"/>
      <c r="G171" s="174"/>
      <c r="I171" s="172"/>
      <c r="J171" s="49"/>
      <c r="K171" s="148"/>
    </row>
    <row r="172" spans="2:11" x14ac:dyDescent="0.2">
      <c r="B172" s="148"/>
      <c r="C172" s="148"/>
      <c r="D172" s="174"/>
      <c r="F172" s="173"/>
      <c r="G172" s="174"/>
      <c r="I172" s="172"/>
      <c r="J172" s="49"/>
      <c r="K172" s="148"/>
    </row>
    <row r="173" spans="2:11" x14ac:dyDescent="0.2">
      <c r="B173" s="148"/>
      <c r="C173" s="148"/>
      <c r="D173" s="174"/>
      <c r="F173" s="173"/>
      <c r="G173" s="174"/>
      <c r="I173" s="172"/>
      <c r="J173" s="49"/>
      <c r="K173" s="148"/>
    </row>
    <row r="174" spans="2:11" x14ac:dyDescent="0.2">
      <c r="B174" s="148"/>
      <c r="C174" s="148"/>
      <c r="D174" s="174"/>
      <c r="F174" s="173"/>
      <c r="G174" s="174"/>
      <c r="I174" s="172"/>
      <c r="J174" s="49"/>
      <c r="K174" s="148"/>
    </row>
    <row r="175" spans="2:11" x14ac:dyDescent="0.2">
      <c r="B175" s="148"/>
      <c r="C175" s="148"/>
      <c r="D175" s="174"/>
      <c r="F175" s="173"/>
      <c r="G175" s="174"/>
      <c r="I175" s="172"/>
      <c r="J175" s="49"/>
      <c r="K175" s="148"/>
    </row>
    <row r="176" spans="2:11" x14ac:dyDescent="0.2">
      <c r="B176" s="148"/>
      <c r="C176" s="148"/>
      <c r="D176" s="174"/>
      <c r="F176" s="173"/>
      <c r="G176" s="174"/>
      <c r="I176" s="172"/>
      <c r="J176" s="49"/>
      <c r="K176" s="148"/>
    </row>
    <row r="177" spans="2:11" x14ac:dyDescent="0.2">
      <c r="B177" s="148"/>
      <c r="C177" s="148"/>
      <c r="D177" s="174"/>
      <c r="F177" s="173"/>
      <c r="G177" s="174"/>
      <c r="I177" s="172"/>
      <c r="J177" s="49"/>
      <c r="K177" s="148"/>
    </row>
    <row r="178" spans="2:11" x14ac:dyDescent="0.2">
      <c r="B178" s="148"/>
      <c r="C178" s="148"/>
      <c r="D178" s="174"/>
      <c r="F178" s="173"/>
      <c r="G178" s="174"/>
      <c r="I178" s="172"/>
      <c r="J178" s="49"/>
      <c r="K178" s="148"/>
    </row>
    <row r="179" spans="2:11" x14ac:dyDescent="0.2">
      <c r="B179" s="148"/>
      <c r="C179" s="148"/>
      <c r="D179" s="174"/>
      <c r="F179" s="173"/>
      <c r="G179" s="174"/>
      <c r="I179" s="172"/>
      <c r="J179" s="49"/>
      <c r="K179" s="148"/>
    </row>
    <row r="180" spans="2:11" x14ac:dyDescent="0.2">
      <c r="B180" s="148"/>
      <c r="C180" s="148"/>
      <c r="D180" s="174"/>
      <c r="F180" s="173"/>
      <c r="G180" s="174"/>
      <c r="I180" s="172"/>
      <c r="J180" s="49"/>
      <c r="K180" s="148"/>
    </row>
    <row r="181" spans="2:11" x14ac:dyDescent="0.2">
      <c r="B181" s="148"/>
      <c r="C181" s="148"/>
      <c r="D181" s="174"/>
      <c r="F181" s="173"/>
      <c r="G181" s="174"/>
      <c r="I181" s="172"/>
      <c r="J181" s="49"/>
      <c r="K181" s="148"/>
    </row>
    <row r="182" spans="2:11" x14ac:dyDescent="0.2">
      <c r="B182" s="172"/>
      <c r="D182" s="174"/>
      <c r="G182" s="174"/>
    </row>
    <row r="183" spans="2:11" x14ac:dyDescent="0.2">
      <c r="B183" s="172"/>
      <c r="D183" s="174"/>
      <c r="G183" s="174"/>
    </row>
    <row r="184" spans="2:11" x14ac:dyDescent="0.2">
      <c r="B184" s="172"/>
      <c r="D184" s="174"/>
      <c r="G184" s="174"/>
    </row>
    <row r="185" spans="2:11" x14ac:dyDescent="0.2">
      <c r="B185" s="172"/>
      <c r="D185" s="174"/>
      <c r="G185" s="174"/>
    </row>
    <row r="186" spans="2:11" x14ac:dyDescent="0.2">
      <c r="B186" s="172"/>
      <c r="D186" s="174"/>
      <c r="G186" s="17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30A8-E8DA-4475-97D0-8A7CD547F870}">
  <sheetPr codeName="Sheet19">
    <tabColor theme="0" tint="-0.249977111117893"/>
    <pageSetUpPr autoPageBreaks="0" fitToPage="1"/>
  </sheetPr>
  <dimension ref="A1:L186"/>
  <sheetViews>
    <sheetView showRowColHeaders="0" showWhiteSpace="0" workbookViewId="0">
      <selection activeCell="K37" sqref="K37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IF(ISNONTEXT('[6]Organizacija natjecanja'!$H$2)=TRUE,"",'[6]Organizacija natjecanja'!$H$2)</f>
        <v xml:space="preserve"> 2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IF(ISNONTEXT('[6]Organizacija natjecanja'!$H$5)=TRUE,"",'[6]Organizacija natjecanja'!$H$5)</f>
        <v>ŽABNIK 14.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IF(ISNONTEXT('[6]Organizacija natjecanja'!$H$7)=TRUE,"",'[6]Organizacija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IF(ISNONTEXT('[6]Organizacija natjecanja'!$H$13)=TRUE,"",'[6]Organizacija natjecanja'!$H$13)</f>
        <v>ČIKOV S. MARTINA NA MURI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IF(ISNONTEXT('[6]Organizacija natjecanja'!$H$4)=TRUE,"",'[6]Organizacija natjecanja'!$H$4)</f>
        <v>STARA MURA ŽABNIK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IF(ISBLANK('[6]Organizacija natjecanja'!$H$9)=TRUE,"",'[6]Organizacija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IF(ISTEXT('[6]Sektorski plasman'!B6)=TRUE,'[6]Sektorski plasman'!B6,"")</f>
        <v>Hederić Mihael</v>
      </c>
      <c r="C10" s="347" t="str">
        <f>IF(ISTEXT('[6]Sektorski plasman'!C6)=TRUE,'[6]Sektorski plasman'!C6,"")</f>
        <v>Som Kotoriba</v>
      </c>
      <c r="D10" s="348">
        <f>IF(ISNUMBER('[6]Sektorski plasman'!E6)=TRUE,'[6]Sektorski plasman'!E6,"")</f>
        <v>1</v>
      </c>
      <c r="E10" s="306" t="str">
        <f>IF(ISTEXT('[6]Sektorski plasman'!F6)=TRUE,'[6]Sektorski plasman'!F6,"")</f>
        <v>A</v>
      </c>
      <c r="F10" s="349">
        <f>IF(ISNUMBER('[6]Sektorski plasman'!D6)=TRUE,'[6]Sektorski plasman'!D6,"")</f>
        <v>1499</v>
      </c>
      <c r="G10" s="308">
        <f>IF(ISNUMBER('[6]Sektorski plasman'!G6)=TRUE,'[6]Sektorski plasman'!G6,"")</f>
        <v>1</v>
      </c>
      <c r="H10" s="309">
        <f>IF(ISNUMBER('[6]Sektorski plasman'!H6)=TRUE,'[6]Sektorski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IF(ISTEXT('[6]Sektorski plasman'!B7)=TRUE,'[6]Sektorski plasman'!B7,"")</f>
        <v>Rodek Lovro</v>
      </c>
      <c r="C11" s="351" t="str">
        <f>IF(ISTEXT('[6]Sektorski plasman'!C7)=TRUE,'[6]Sektorski plasman'!C7,"")</f>
        <v>Som Kotoriba</v>
      </c>
      <c r="D11" s="352">
        <f>IF(ISNUMBER('[6]Sektorski plasman'!E7)=TRUE,'[6]Sektorski plasman'!E7,"")</f>
        <v>6</v>
      </c>
      <c r="E11" s="316" t="str">
        <f>IF(ISTEXT('[6]Sektorski plasman'!F7)=TRUE,'[6]Sektorski plasman'!F7,"")</f>
        <v>A</v>
      </c>
      <c r="F11" s="353">
        <f>IF(ISNUMBER('[6]Sektorski plasman'!D7)=TRUE,'[6]Sektorski plasman'!D7,"")</f>
        <v>1306</v>
      </c>
      <c r="G11" s="318">
        <f>IF(ISNUMBER('[6]Sektorski plasman'!G7)=TRUE,'[6]Sektorski plasman'!G7,"")</f>
        <v>2</v>
      </c>
      <c r="H11" s="319">
        <f>IF(ISNUMBER('[6]Sektorski plasman'!H7)=TRUE,'[6]Sektorski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IF(ISTEXT('[6]Sektorski plasman'!B8)=TRUE,'[6]Sektorski plasman'!B8,"")</f>
        <v>Komorski Lana</v>
      </c>
      <c r="C12" s="351" t="str">
        <f>IF(ISTEXT('[6]Sektorski plasman'!C8)=TRUE,'[6]Sektorski plasman'!C8,"")</f>
        <v>Klen Sveta Marija</v>
      </c>
      <c r="D12" s="352">
        <f>IF(ISNUMBER('[6]Sektorski plasman'!E8)=TRUE,'[6]Sektorski plasman'!E8,"")</f>
        <v>3</v>
      </c>
      <c r="E12" s="316" t="str">
        <f>IF(ISTEXT('[6]Sektorski plasman'!F8)=TRUE,'[6]Sektorski plasman'!F8,"")</f>
        <v>A</v>
      </c>
      <c r="F12" s="353">
        <f>IF(ISNUMBER('[6]Sektorski plasman'!D8)=TRUE,'[6]Sektorski plasman'!D8,"")</f>
        <v>1246</v>
      </c>
      <c r="G12" s="318">
        <f>IF(ISNUMBER('[6]Sektorski plasman'!G8)=TRUE,'[6]Sektorski plasman'!G8,"")</f>
        <v>3</v>
      </c>
      <c r="H12" s="319">
        <f>IF(ISNUMBER('[6]Sektorski plasman'!H8)=TRUE,'[6]Sektorski plasman'!H8,"")</f>
        <v>6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IF(ISTEXT('[6]Sektorski plasman'!B9)=TRUE,'[6]Sektorski plasman'!B9,"")</f>
        <v>Varga Gabrijel</v>
      </c>
      <c r="C13" s="351" t="str">
        <f>IF(ISTEXT('[6]Sektorski plasman'!C9)=TRUE,'[6]Sektorski plasman'!C9,"")</f>
        <v>Klen Sveta Marija</v>
      </c>
      <c r="D13" s="352">
        <f>IF(ISNUMBER('[6]Sektorski plasman'!E9)=TRUE,'[6]Sektorski plasman'!E9,"")</f>
        <v>8</v>
      </c>
      <c r="E13" s="316" t="str">
        <f>IF(ISTEXT('[6]Sektorski plasman'!F9)=TRUE,'[6]Sektorski plasman'!F9,"")</f>
        <v>A</v>
      </c>
      <c r="F13" s="353">
        <f>IF(ISNUMBER('[6]Sektorski plasman'!D9)=TRUE,'[6]Sektorski plasman'!D9,"")</f>
        <v>1118</v>
      </c>
      <c r="G13" s="318">
        <f>IF(ISNUMBER('[6]Sektorski plasman'!G9)=TRUE,'[6]Sektorski plasman'!G9,"")</f>
        <v>4</v>
      </c>
      <c r="H13" s="319">
        <f>IF(ISNUMBER('[6]Sektorski plasman'!H9)=TRUE,'[6]Sektorski plasman'!H9,"")</f>
        <v>8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IF(ISTEXT('[6]Sektorski plasman'!B10)=TRUE,'[6]Sektorski plasman'!B10,"")</f>
        <v>Jug Leon</v>
      </c>
      <c r="C14" s="351" t="str">
        <f>IF(ISTEXT('[6]Sektorski plasman'!C10)=TRUE,'[6]Sektorski plasman'!C10,"")</f>
        <v>TSH Sensas Som.si Čakovec</v>
      </c>
      <c r="D14" s="352">
        <f>IF(ISNUMBER('[6]Sektorski plasman'!E10)=TRUE,'[6]Sektorski plasman'!E10,"")</f>
        <v>2</v>
      </c>
      <c r="E14" s="316" t="str">
        <f>IF(ISTEXT('[6]Sektorski plasman'!F10)=TRUE,'[6]Sektorski plasman'!F10,"")</f>
        <v>A</v>
      </c>
      <c r="F14" s="353">
        <f>IF(ISNUMBER('[6]Sektorski plasman'!D10)=TRUE,'[6]Sektorski plasman'!D10,"")</f>
        <v>953</v>
      </c>
      <c r="G14" s="318">
        <f>IF(ISNUMBER('[6]Sektorski plasman'!G10)=TRUE,'[6]Sektorski plasman'!G10,"")</f>
        <v>5</v>
      </c>
      <c r="H14" s="319">
        <f>IF(ISNUMBER('[6]Sektorski plasman'!H10)=TRUE,'[6]Sektorski plasman'!H10,"")</f>
        <v>10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IF(ISTEXT('[6]Sektorski plasman'!B11)=TRUE,'[6]Sektorski plasman'!B11,"")</f>
        <v>Šipek Fran</v>
      </c>
      <c r="C15" s="351" t="str">
        <f>IF(ISTEXT('[6]Sektorski plasman'!C11)=TRUE,'[6]Sektorski plasman'!C11,"")</f>
        <v>Klen Sveta Marija</v>
      </c>
      <c r="D15" s="352">
        <f>IF(ISNUMBER('[6]Sektorski plasman'!E11)=TRUE,'[6]Sektorski plasman'!E11,"")</f>
        <v>7</v>
      </c>
      <c r="E15" s="316" t="str">
        <f>IF(ISTEXT('[6]Sektorski plasman'!F11)=TRUE,'[6]Sektorski plasman'!F11,"")</f>
        <v>A</v>
      </c>
      <c r="F15" s="353">
        <f>IF(ISNUMBER('[6]Sektorski plasman'!D11)=TRUE,'[6]Sektorski plasman'!D11,"")</f>
        <v>931</v>
      </c>
      <c r="G15" s="318">
        <f>IF(ISNUMBER('[6]Sektorski plasman'!G11)=TRUE,'[6]Sektorski plasman'!G11,"")</f>
        <v>6</v>
      </c>
      <c r="H15" s="319">
        <f>IF(ISNUMBER('[6]Sektorski plasman'!H11)=TRUE,'[6]Sektorski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IF(ISTEXT('[6]Sektorski plasman'!B12)=TRUE,'[6]Sektorski plasman'!B12,"")</f>
        <v>Posavec Valentino</v>
      </c>
      <c r="C16" s="351" t="str">
        <f>IF(ISTEXT('[6]Sektorski plasman'!C12)=TRUE,'[6]Sektorski plasman'!C12,"")</f>
        <v>Sunčanica Pribislavec</v>
      </c>
      <c r="D16" s="352">
        <f>IF(ISNUMBER('[6]Sektorski plasman'!E12)=TRUE,'[6]Sektorski plasman'!E12,"")</f>
        <v>5</v>
      </c>
      <c r="E16" s="316" t="str">
        <f>IF(ISTEXT('[6]Sektorski plasman'!F12)=TRUE,'[6]Sektorski plasman'!F12,"")</f>
        <v>A</v>
      </c>
      <c r="F16" s="353">
        <f>IF(ISNUMBER('[6]Sektorski plasman'!D12)=TRUE,'[6]Sektorski plasman'!D12,"")</f>
        <v>496</v>
      </c>
      <c r="G16" s="318">
        <f>IF(ISNUMBER('[6]Sektorski plasman'!G12)=TRUE,'[6]Sektorski plasman'!G12,"")</f>
        <v>7</v>
      </c>
      <c r="H16" s="319">
        <f>IF(ISNUMBER('[6]Sektorski plasman'!H12)=TRUE,'[6]Sektorski plasman'!H12,"")</f>
        <v>14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IF(ISTEXT('[6]Sektorski plasman'!B13)=TRUE,'[6]Sektorski plasman'!B13,"")</f>
        <v>Rumek Ana</v>
      </c>
      <c r="C17" s="351" t="str">
        <f>IF(ISTEXT('[6]Sektorski plasman'!C13)=TRUE,'[6]Sektorski plasman'!C13,"")</f>
        <v>TSH Sensas Som.si Čakovec</v>
      </c>
      <c r="D17" s="352">
        <f>IF(ISNUMBER('[6]Sektorski plasman'!E13)=TRUE,'[6]Sektorski plasman'!E13,"")</f>
        <v>4</v>
      </c>
      <c r="E17" s="316" t="str">
        <f>IF(ISTEXT('[6]Sektorski plasman'!F13)=TRUE,'[6]Sektorski plasman'!F13,"")</f>
        <v>A</v>
      </c>
      <c r="F17" s="353">
        <f>IF(ISNUMBER('[6]Sektorski plasman'!D13)=TRUE,'[6]Sektorski plasman'!D13,"")</f>
        <v>418</v>
      </c>
      <c r="G17" s="318">
        <f>IF(ISNUMBER('[6]Sektorski plasman'!G13)=TRUE,'[6]Sektorski plasman'!G13,"")</f>
        <v>8</v>
      </c>
      <c r="H17" s="319">
        <f>IF(ISNUMBER('[6]Sektorski plasman'!H13)=TRUE,'[6]Sektorski plasman'!H13,"")</f>
        <v>16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IF(ISTEXT('[6]Sektorski plasman'!B14)=TRUE,'[6]Sektorski plasman'!B14,"")</f>
        <v>Jalšovec Gabrijel</v>
      </c>
      <c r="C18" s="351" t="str">
        <f>IF(ISTEXT('[6]Sektorski plasman'!C14)=TRUE,'[6]Sektorski plasman'!C14,"")</f>
        <v>Glavatica Futtura Sensas Prelog</v>
      </c>
      <c r="D18" s="352">
        <f>IF(ISNUMBER('[6]Sektorski plasman'!E14)=TRUE,'[6]Sektorski plasman'!E14,"")</f>
        <v>16</v>
      </c>
      <c r="E18" s="316" t="str">
        <f>IF(ISTEXT('[6]Sektorski plasman'!F14)=TRUE,'[6]Sektorski plasman'!F14,"")</f>
        <v>B</v>
      </c>
      <c r="F18" s="353">
        <f>IF(ISNUMBER('[6]Sektorski plasman'!D14)=TRUE,'[6]Sektorski plasman'!D14,"")</f>
        <v>2468</v>
      </c>
      <c r="G18" s="318">
        <f>IF(ISNUMBER('[6]Sektorski plasman'!G14)=TRUE,'[6]Sektorski plasman'!G14,"")</f>
        <v>1</v>
      </c>
      <c r="H18" s="319">
        <f>IF(ISNUMBER('[6]Sektorski plasman'!H14)=TRUE,'[6]Sektorski plasman'!H14,"")</f>
        <v>1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IF(ISTEXT('[6]Sektorski plasman'!B15)=TRUE,'[6]Sektorski plasman'!B15,"")</f>
        <v>Horvat Nina</v>
      </c>
      <c r="C19" s="351" t="str">
        <f>IF(ISTEXT('[6]Sektorski plasman'!C15)=TRUE,'[6]Sektorski plasman'!C15,"")</f>
        <v>Smuđ Goričan</v>
      </c>
      <c r="D19" s="352">
        <f>IF(ISNUMBER('[6]Sektorski plasman'!E15)=TRUE,'[6]Sektorski plasman'!E15,"")</f>
        <v>15</v>
      </c>
      <c r="E19" s="316" t="str">
        <f>IF(ISTEXT('[6]Sektorski plasman'!F15)=TRUE,'[6]Sektorski plasman'!F15,"")</f>
        <v>B</v>
      </c>
      <c r="F19" s="353">
        <f>IF(ISNUMBER('[6]Sektorski plasman'!D15)=TRUE,'[6]Sektorski plasman'!D15,"")</f>
        <v>1457</v>
      </c>
      <c r="G19" s="318">
        <f>IF(ISNUMBER('[6]Sektorski plasman'!G15)=TRUE,'[6]Sektorski plasman'!G15,"")</f>
        <v>2</v>
      </c>
      <c r="H19" s="319">
        <f>IF(ISNUMBER('[6]Sektorski plasman'!H15)=TRUE,'[6]Sektorski plasman'!H15,"")</f>
        <v>3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IF(ISTEXT('[6]Sektorski plasman'!B16)=TRUE,'[6]Sektorski plasman'!B16,"")</f>
        <v>Kovač Patrik</v>
      </c>
      <c r="C20" s="351" t="str">
        <f>IF(ISTEXT('[6]Sektorski plasman'!C16)=TRUE,'[6]Sektorski plasman'!C16,"")</f>
        <v>TSH Sensas Som.si Čakovec</v>
      </c>
      <c r="D20" s="352">
        <f>IF(ISNUMBER('[6]Sektorski plasman'!E16)=TRUE,'[6]Sektorski plasman'!E16,"")</f>
        <v>14</v>
      </c>
      <c r="E20" s="316" t="str">
        <f>IF(ISTEXT('[6]Sektorski plasman'!F16)=TRUE,'[6]Sektorski plasman'!F16,"")</f>
        <v>B</v>
      </c>
      <c r="F20" s="353">
        <f>IF(ISNUMBER('[6]Sektorski plasman'!D16)=TRUE,'[6]Sektorski plasman'!D16,"")</f>
        <v>1320</v>
      </c>
      <c r="G20" s="318">
        <f>IF(ISNUMBER('[6]Sektorski plasman'!G16)=TRUE,'[6]Sektorski plasman'!G16,"")</f>
        <v>3</v>
      </c>
      <c r="H20" s="319">
        <f>IF(ISNUMBER('[6]Sektorski plasman'!H16)=TRUE,'[6]Sektorski plasman'!H16,"")</f>
        <v>5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IF(ISTEXT('[6]Sektorski plasman'!B17)=TRUE,'[6]Sektorski plasman'!B17,"")</f>
        <v>Trajbar Lino</v>
      </c>
      <c r="C21" s="351" t="str">
        <f>IF(ISTEXT('[6]Sektorski plasman'!C17)=TRUE,'[6]Sektorski plasman'!C17,"")</f>
        <v>Sunčanica Pribislavec</v>
      </c>
      <c r="D21" s="352">
        <f>IF(ISNUMBER('[6]Sektorski plasman'!E17)=TRUE,'[6]Sektorski plasman'!E17,"")</f>
        <v>10</v>
      </c>
      <c r="E21" s="316" t="str">
        <f>IF(ISTEXT('[6]Sektorski plasman'!F17)=TRUE,'[6]Sektorski plasman'!F17,"")</f>
        <v>B</v>
      </c>
      <c r="F21" s="353">
        <f>IF(ISNUMBER('[6]Sektorski plasman'!D17)=TRUE,'[6]Sektorski plasman'!D17,"")</f>
        <v>1297</v>
      </c>
      <c r="G21" s="318">
        <f>IF(ISNUMBER('[6]Sektorski plasman'!G17)=TRUE,'[6]Sektorski plasman'!G17,"")</f>
        <v>4</v>
      </c>
      <c r="H21" s="319">
        <f>IF(ISNUMBER('[6]Sektorski plasman'!H17)=TRUE,'[6]Sektorski plasman'!H17,"")</f>
        <v>7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IF(ISTEXT('[6]Sektorski plasman'!B18)=TRUE,'[6]Sektorski plasman'!B18,"")</f>
        <v>Kralj Evica</v>
      </c>
      <c r="C22" s="351" t="str">
        <f>IF(ISTEXT('[6]Sektorski plasman'!C18)=TRUE,'[6]Sektorski plasman'!C18,"")</f>
        <v>TSH Sensas Som.si Čakovec</v>
      </c>
      <c r="D22" s="352">
        <f>IF(ISNUMBER('[6]Sektorski plasman'!E18)=TRUE,'[6]Sektorski plasman'!E18,"")</f>
        <v>12</v>
      </c>
      <c r="E22" s="316" t="str">
        <f>IF(ISTEXT('[6]Sektorski plasman'!F18)=TRUE,'[6]Sektorski plasman'!F18,"")</f>
        <v>B</v>
      </c>
      <c r="F22" s="353">
        <f>IF(ISNUMBER('[6]Sektorski plasman'!D18)=TRUE,'[6]Sektorski plasman'!D18,"")</f>
        <v>987</v>
      </c>
      <c r="G22" s="318">
        <f>IF(ISNUMBER('[6]Sektorski plasman'!G18)=TRUE,'[6]Sektorski plasman'!G18,"")</f>
        <v>5</v>
      </c>
      <c r="H22" s="319">
        <f>IF(ISNUMBER('[6]Sektorski plasman'!H18)=TRUE,'[6]Sektorski plasman'!H18,"")</f>
        <v>9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IF(ISTEXT('[6]Sektorski plasman'!B19)=TRUE,'[6]Sektorski plasman'!B19,"")</f>
        <v>Juričan Florijan</v>
      </c>
      <c r="C23" s="351" t="str">
        <f>IF(ISTEXT('[6]Sektorski plasman'!C19)=TRUE,'[6]Sektorski plasman'!C19,"")</f>
        <v>Sunčanica Pribislavec</v>
      </c>
      <c r="D23" s="352">
        <f>IF(ISNUMBER('[6]Sektorski plasman'!E19)=TRUE,'[6]Sektorski plasman'!E19,"")</f>
        <v>13</v>
      </c>
      <c r="E23" s="316" t="str">
        <f>IF(ISTEXT('[6]Sektorski plasman'!F19)=TRUE,'[6]Sektorski plasman'!F19,"")</f>
        <v>B</v>
      </c>
      <c r="F23" s="353">
        <f>IF(ISNUMBER('[6]Sektorski plasman'!D19)=TRUE,'[6]Sektorski plasman'!D19,"")</f>
        <v>802</v>
      </c>
      <c r="G23" s="318">
        <f>IF(ISNUMBER('[6]Sektorski plasman'!G19)=TRUE,'[6]Sektorski plasman'!G19,"")</f>
        <v>6</v>
      </c>
      <c r="H23" s="319">
        <f>IF(ISNUMBER('[6]Sektorski plasman'!H19)=TRUE,'[6]Sektorski plasman'!H19,"")</f>
        <v>12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IF(ISTEXT('[6]Sektorski plasman'!B20)=TRUE,'[6]Sektorski plasman'!B20,"")</f>
        <v>Bašnec Iva</v>
      </c>
      <c r="C24" s="351" t="str">
        <f>IF(ISTEXT('[6]Sektorski plasman'!C20)=TRUE,'[6]Sektorski plasman'!C20,"")</f>
        <v>Smuđ Goričan</v>
      </c>
      <c r="D24" s="352">
        <f>IF(ISNUMBER('[6]Sektorski plasman'!E20)=TRUE,'[6]Sektorski plasman'!E20,"")</f>
        <v>11</v>
      </c>
      <c r="E24" s="316" t="str">
        <f>IF(ISTEXT('[6]Sektorski plasman'!F20)=TRUE,'[6]Sektorski plasman'!F20,"")</f>
        <v>B</v>
      </c>
      <c r="F24" s="353">
        <f>IF(ISNUMBER('[6]Sektorski plasman'!D20)=TRUE,'[6]Sektorski plasman'!D20,"")</f>
        <v>774</v>
      </c>
      <c r="G24" s="318">
        <f>IF(ISNUMBER('[6]Sektorski plasman'!G20)=TRUE,'[6]Sektorski plasman'!G20,"")</f>
        <v>7</v>
      </c>
      <c r="H24" s="319">
        <f>IF(ISNUMBER('[6]Sektorski plasman'!H20)=TRUE,'[6]Sektorski plasman'!H20,"")</f>
        <v>13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IF(ISTEXT('[6]Sektorski plasman'!B21)=TRUE,'[6]Sektorski plasman'!B21,"")</f>
        <v>Slaviček Dino</v>
      </c>
      <c r="C25" s="351" t="str">
        <f>IF(ISTEXT('[6]Sektorski plasman'!C21)=TRUE,'[6]Sektorski plasman'!C21,"")</f>
        <v>Klen Sveta Marija</v>
      </c>
      <c r="D25" s="352">
        <f>IF(ISNUMBER('[6]Sektorski plasman'!E21)=TRUE,'[6]Sektorski plasman'!E21,"")</f>
        <v>9</v>
      </c>
      <c r="E25" s="316" t="str">
        <f>IF(ISTEXT('[6]Sektorski plasman'!F21)=TRUE,'[6]Sektorski plasman'!F21,"")</f>
        <v>B</v>
      </c>
      <c r="F25" s="353">
        <f>IF(ISNUMBER('[6]Sektorski plasman'!D21)=TRUE,'[6]Sektorski plasman'!D21,"")</f>
        <v>439</v>
      </c>
      <c r="G25" s="318">
        <f>IF(ISNUMBER('[6]Sektorski plasman'!G21)=TRUE,'[6]Sektorski plasman'!G21,"")</f>
        <v>8</v>
      </c>
      <c r="H25" s="319">
        <f>IF(ISNUMBER('[6]Sektorski plasman'!H21)=TRUE,'[6]Sektorski plasman'!H21,"")</f>
        <v>15</v>
      </c>
      <c r="I25" s="350"/>
      <c r="J25" s="311"/>
      <c r="K25" s="334"/>
    </row>
    <row r="26" spans="1:11" x14ac:dyDescent="0.2">
      <c r="A26" s="312" t="str">
        <f>IF(ISNUMBER(H26)=FALSE,"",17)</f>
        <v/>
      </c>
      <c r="B26" s="313" t="str">
        <f>IF(ISTEXT('[6]Sektorski plasman'!B22)=TRUE,'[6]Sektorski plasman'!B22,"")</f>
        <v/>
      </c>
      <c r="C26" s="351" t="str">
        <f>IF(ISTEXT('[6]Sektorski plasman'!C22)=TRUE,'[6]Sektorski plasman'!C22,"")</f>
        <v/>
      </c>
      <c r="D26" s="352" t="str">
        <f>IF(ISNUMBER('[6]Sektorski plasman'!E22)=TRUE,'[6]Sektorski plasman'!E22,"")</f>
        <v/>
      </c>
      <c r="E26" s="316" t="str">
        <f>IF(ISTEXT('[6]Sektorski plasman'!F22)=TRUE,'[6]Sektorski plasman'!F22,"")</f>
        <v/>
      </c>
      <c r="F26" s="353" t="str">
        <f>IF(ISNUMBER('[6]Sektorski plasman'!D22)=TRUE,'[6]Sektorski plasman'!D22,"")</f>
        <v/>
      </c>
      <c r="G26" s="318" t="str">
        <f>IF(ISNUMBER('[6]Sektorski plasman'!G22)=TRUE,'[6]Sektorski plasman'!G22,"")</f>
        <v/>
      </c>
      <c r="H26" s="319" t="str">
        <f>IF(ISNUMBER('[6]Sektorski plasman'!H22)=TRUE,'[6]Sektorski plasman'!H22,"")</f>
        <v/>
      </c>
      <c r="I26" s="350"/>
      <c r="J26" s="311"/>
      <c r="K26" s="334"/>
    </row>
    <row r="27" spans="1:11" x14ac:dyDescent="0.2">
      <c r="A27" s="312" t="str">
        <f>IF(ISNUMBER(H27)=FALSE,"",18)</f>
        <v/>
      </c>
      <c r="B27" s="313" t="str">
        <f>IF(ISTEXT('[6]Sektorski plasman'!B23)=TRUE,'[6]Sektorski plasman'!B23,"")</f>
        <v/>
      </c>
      <c r="C27" s="351" t="str">
        <f>IF(ISTEXT('[6]Sektorski plasman'!C23)=TRUE,'[6]Sektorski plasman'!C23,"")</f>
        <v/>
      </c>
      <c r="D27" s="352" t="str">
        <f>IF(ISNUMBER('[6]Sektorski plasman'!E23)=TRUE,'[6]Sektorski plasman'!E23,"")</f>
        <v/>
      </c>
      <c r="E27" s="316" t="str">
        <f>IF(ISTEXT('[6]Sektorski plasman'!F23)=TRUE,'[6]Sektorski plasman'!F23,"")</f>
        <v/>
      </c>
      <c r="F27" s="353" t="str">
        <f>IF(ISNUMBER('[6]Sektorski plasman'!D23)=TRUE,'[6]Sektorski plasman'!D23,"")</f>
        <v/>
      </c>
      <c r="G27" s="318" t="str">
        <f>IF(ISNUMBER('[6]Sektorski plasman'!G23)=TRUE,'[6]Sektorski plasman'!G23,"")</f>
        <v/>
      </c>
      <c r="H27" s="319" t="str">
        <f>IF(ISNUMBER('[6]Sektorski plasman'!H23)=TRUE,'[6]Sektorski plasman'!H23,"")</f>
        <v/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IF(ISTEXT('[6]Sektorski plasman'!B24)=TRUE,'[6]Sektorski plasman'!B24,"")</f>
        <v/>
      </c>
      <c r="C28" s="351" t="str">
        <f>IF(ISTEXT('[6]Sektorski plasman'!C24)=TRUE,'[6]Sektorski plasman'!C24,"")</f>
        <v/>
      </c>
      <c r="D28" s="352" t="str">
        <f>IF(ISNUMBER('[6]Sektorski plasman'!E24)=TRUE,'[6]Sektorski plasman'!E24,"")</f>
        <v/>
      </c>
      <c r="E28" s="316" t="str">
        <f>IF(ISTEXT('[6]Sektorski plasman'!F24)=TRUE,'[6]Sektorski plasman'!F24,"")</f>
        <v/>
      </c>
      <c r="F28" s="353" t="str">
        <f>IF(ISNUMBER('[6]Sektorski plasman'!D24)=TRUE,'[6]Sektorski plasman'!D24,"")</f>
        <v/>
      </c>
      <c r="G28" s="318" t="str">
        <f>IF(ISNUMBER('[6]Sektorski plasman'!G24)=TRUE,'[6]Sektorski plasman'!G24,"")</f>
        <v/>
      </c>
      <c r="H28" s="319" t="str">
        <f>IF(ISNUMBER('[6]Sektorski plasman'!H24)=TRUE,'[6]Sektorski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IF(ISTEXT('[6]Sektorski plasman'!B25)=TRUE,'[6]Sektorski plasman'!B25,"")</f>
        <v/>
      </c>
      <c r="C29" s="351" t="str">
        <f>IF(ISTEXT('[6]Sektorski plasman'!C25)=TRUE,'[6]Sektorski plasman'!C25,"")</f>
        <v/>
      </c>
      <c r="D29" s="352" t="str">
        <f>IF(ISNUMBER('[6]Sektorski plasman'!E25)=TRUE,'[6]Sektorski plasman'!E25,"")</f>
        <v/>
      </c>
      <c r="E29" s="316" t="str">
        <f>IF(ISTEXT('[6]Sektorski plasman'!F25)=TRUE,'[6]Sektorski plasman'!F25,"")</f>
        <v/>
      </c>
      <c r="F29" s="353" t="str">
        <f>IF(ISNUMBER('[6]Sektorski plasman'!D25)=TRUE,'[6]Sektorski plasman'!D25,"")</f>
        <v/>
      </c>
      <c r="G29" s="318" t="str">
        <f>IF(ISNUMBER('[6]Sektorski plasman'!G25)=TRUE,'[6]Sektorski plasman'!G25,"")</f>
        <v/>
      </c>
      <c r="H29" s="319" t="str">
        <f>IF(ISNUMBER('[6]Sektorski plasman'!H25)=TRUE,'[6]Sektorski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IF(ISTEXT('[6]Sektorski plasman'!B26)=TRUE,'[6]Sektorski plasman'!B26,"")</f>
        <v/>
      </c>
      <c r="C30" s="351" t="str">
        <f>IF(ISTEXT('[6]Sektorski plasman'!C26)=TRUE,'[6]Sektorski plasman'!C26,"")</f>
        <v/>
      </c>
      <c r="D30" s="352" t="str">
        <f>IF(ISNUMBER('[6]Sektorski plasman'!E26)=TRUE,'[6]Sektorski plasman'!E26,"")</f>
        <v/>
      </c>
      <c r="E30" s="316" t="str">
        <f>IF(ISTEXT('[6]Sektorski plasman'!F26)=TRUE,'[6]Sektorski plasman'!F26,"")</f>
        <v/>
      </c>
      <c r="F30" s="353" t="str">
        <f>IF(ISNUMBER('[6]Sektorski plasman'!D26)=TRUE,'[6]Sektorski plasman'!D26,"")</f>
        <v/>
      </c>
      <c r="G30" s="318" t="str">
        <f>IF(ISNUMBER('[6]Sektorski plasman'!G26)=TRUE,'[6]Sektorski plasman'!G26,"")</f>
        <v/>
      </c>
      <c r="H30" s="319" t="str">
        <f>IF(ISNUMBER('[6]Sektorski plasman'!H26)=TRUE,'[6]Sektorski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IF(ISTEXT('[6]Sektorski plasman'!B27)=TRUE,'[6]Sektorski plasman'!B27,"")</f>
        <v/>
      </c>
      <c r="C31" s="351" t="str">
        <f>IF(ISTEXT('[6]Sektorski plasman'!C27)=TRUE,'[6]Sektorski plasman'!C27,"")</f>
        <v/>
      </c>
      <c r="D31" s="352" t="str">
        <f>IF(ISNUMBER('[6]Sektorski plasman'!E27)=TRUE,'[6]Sektorski plasman'!E27,"")</f>
        <v/>
      </c>
      <c r="E31" s="316" t="str">
        <f>IF(ISTEXT('[6]Sektorski plasman'!F27)=TRUE,'[6]Sektorski plasman'!F27,"")</f>
        <v/>
      </c>
      <c r="F31" s="353" t="str">
        <f>IF(ISNUMBER('[6]Sektorski plasman'!D27)=TRUE,'[6]Sektorski plasman'!D27,"")</f>
        <v/>
      </c>
      <c r="G31" s="318" t="str">
        <f>IF(ISNUMBER('[6]Sektorski plasman'!G27)=TRUE,'[6]Sektorski plasman'!G27,"")</f>
        <v/>
      </c>
      <c r="H31" s="319" t="str">
        <f>IF(ISNUMBER('[6]Sektorski plasman'!H27)=TRUE,'[6]Sektorski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IF(ISTEXT('[6]Sektorski plasman'!B28)=TRUE,'[6]Sektorski plasman'!B28,"")</f>
        <v/>
      </c>
      <c r="C32" s="351" t="str">
        <f>IF(ISTEXT('[6]Sektorski plasman'!C28)=TRUE,'[6]Sektorski plasman'!C28,"")</f>
        <v/>
      </c>
      <c r="D32" s="352" t="str">
        <f>IF(ISNUMBER('[6]Sektorski plasman'!E28)=TRUE,'[6]Sektorski plasman'!E28,"")</f>
        <v/>
      </c>
      <c r="E32" s="316" t="str">
        <f>IF(ISTEXT('[6]Sektorski plasman'!F28)=TRUE,'[6]Sektorski plasman'!F28,"")</f>
        <v/>
      </c>
      <c r="F32" s="353" t="str">
        <f>IF(ISNUMBER('[6]Sektorski plasman'!D28)=TRUE,'[6]Sektorski plasman'!D28,"")</f>
        <v/>
      </c>
      <c r="G32" s="318" t="str">
        <f>IF(ISNUMBER('[6]Sektorski plasman'!G28)=TRUE,'[6]Sektorski plasman'!G28,"")</f>
        <v/>
      </c>
      <c r="H32" s="319" t="str">
        <f>IF(ISNUMBER('[6]Sektorski plasman'!H28)=TRUE,'[6]Sektorski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IF(ISTEXT('[6]Sektorski plasman'!B29)=TRUE,'[6]Sektorski plasman'!B29,"")</f>
        <v/>
      </c>
      <c r="C33" s="351" t="str">
        <f>IF(ISTEXT('[6]Sektorski plasman'!C29)=TRUE,'[6]Sektorski plasman'!C29,"")</f>
        <v/>
      </c>
      <c r="D33" s="352" t="str">
        <f>IF(ISNUMBER('[6]Sektorski plasman'!E29)=TRUE,'[6]Sektorski plasman'!E29,"")</f>
        <v/>
      </c>
      <c r="E33" s="316" t="str">
        <f>IF(ISTEXT('[6]Sektorski plasman'!F29)=TRUE,'[6]Sektorski plasman'!F29,"")</f>
        <v/>
      </c>
      <c r="F33" s="353" t="str">
        <f>IF(ISNUMBER('[6]Sektorski plasman'!D29)=TRUE,'[6]Sektorski plasman'!D29,"")</f>
        <v/>
      </c>
      <c r="G33" s="318" t="str">
        <f>IF(ISNUMBER('[6]Sektorski plasman'!G29)=TRUE,'[6]Sektorski plasman'!G29,"")</f>
        <v/>
      </c>
      <c r="H33" s="319" t="str">
        <f>IF(ISNUMBER('[6]Sektorski plasman'!H29)=TRUE,'[6]Sektorski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IF(ISTEXT('[6]Sektorski plasman'!B30)=TRUE,'[6]Sektorski plasman'!B30,"")</f>
        <v/>
      </c>
      <c r="C34" s="351" t="str">
        <f>IF(ISTEXT('[6]Sektorski plasman'!C30)=TRUE,'[6]Sektorski plasman'!C30,"")</f>
        <v/>
      </c>
      <c r="D34" s="352" t="str">
        <f>IF(ISNUMBER('[6]Sektorski plasman'!E30)=TRUE,'[6]Sektorski plasman'!E30,"")</f>
        <v/>
      </c>
      <c r="E34" s="316" t="str">
        <f>IF(ISTEXT('[6]Sektorski plasman'!F30)=TRUE,'[6]Sektorski plasman'!F30,"")</f>
        <v/>
      </c>
      <c r="F34" s="353" t="str">
        <f>IF(ISNUMBER('[6]Sektorski plasman'!D30)=TRUE,'[6]Sektorski plasman'!D30,"")</f>
        <v/>
      </c>
      <c r="G34" s="318" t="str">
        <f>IF(ISNUMBER('[6]Sektorski plasman'!G30)=TRUE,'[6]Sektorski plasman'!G30,"")</f>
        <v/>
      </c>
      <c r="H34" s="319" t="str">
        <f>IF(ISNUMBER('[6]Sektorski plasman'!H30)=TRUE,'[6]Sektorski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IF(ISTEXT('[6]Sektorski plasman'!B31)=TRUE,'[6]Sektorski plasman'!B31,"")</f>
        <v/>
      </c>
      <c r="C35" s="351" t="str">
        <f>IF(ISTEXT('[6]Sektorski plasman'!C31)=TRUE,'[6]Sektorski plasman'!C31,"")</f>
        <v/>
      </c>
      <c r="D35" s="352" t="str">
        <f>IF(ISNUMBER('[6]Sektorski plasman'!E31)=TRUE,'[6]Sektorski plasman'!E31,"")</f>
        <v/>
      </c>
      <c r="E35" s="316" t="str">
        <f>IF(ISTEXT('[6]Sektorski plasman'!F31)=TRUE,'[6]Sektorski plasman'!F31,"")</f>
        <v/>
      </c>
      <c r="F35" s="353" t="str">
        <f>IF(ISNUMBER('[6]Sektorski plasman'!D31)=TRUE,'[6]Sektorski plasman'!D31,"")</f>
        <v/>
      </c>
      <c r="G35" s="318" t="str">
        <f>IF(ISNUMBER('[6]Sektorski plasman'!G31)=TRUE,'[6]Sektorski plasman'!G31,"")</f>
        <v/>
      </c>
      <c r="H35" s="319" t="str">
        <f>IF(ISNUMBER('[6]Sektorski plasman'!H31)=TRUE,'[6]Sektorski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IF(ISTEXT('[6]Sektorski plasman'!B32)=TRUE,'[6]Sektorski plasman'!B32,"")</f>
        <v/>
      </c>
      <c r="C36" s="351" t="str">
        <f>IF(ISTEXT('[6]Sektorski plasman'!C32)=TRUE,'[6]Sektorski plasman'!C32,"")</f>
        <v/>
      </c>
      <c r="D36" s="352" t="str">
        <f>IF(ISNUMBER('[6]Sektorski plasman'!E32)=TRUE,'[6]Sektorski plasman'!E32,"")</f>
        <v/>
      </c>
      <c r="E36" s="316" t="str">
        <f>IF(ISTEXT('[6]Sektorski plasman'!F32)=TRUE,'[6]Sektorski plasman'!F32,"")</f>
        <v/>
      </c>
      <c r="F36" s="353" t="str">
        <f>IF(ISNUMBER('[6]Sektorski plasman'!D32)=TRUE,'[6]Sektorski plasman'!D32,"")</f>
        <v/>
      </c>
      <c r="G36" s="318" t="str">
        <f>IF(ISNUMBER('[6]Sektorski plasman'!G32)=TRUE,'[6]Sektorski plasman'!G32,"")</f>
        <v/>
      </c>
      <c r="H36" s="319" t="str">
        <f>IF(ISNUMBER('[6]Sektorski plasman'!H32)=TRUE,'[6]Sektorski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IF(ISTEXT('[6]Sektorski plasman'!B33)=TRUE,'[6]Sektorski plasman'!B33,"")</f>
        <v/>
      </c>
      <c r="C37" s="351" t="str">
        <f>IF(ISTEXT('[6]Sektorski plasman'!C33)=TRUE,'[6]Sektorski plasman'!C33,"")</f>
        <v/>
      </c>
      <c r="D37" s="352" t="str">
        <f>IF(ISNUMBER('[6]Sektorski plasman'!E33)=TRUE,'[6]Sektorski plasman'!E33,"")</f>
        <v/>
      </c>
      <c r="E37" s="316" t="str">
        <f>IF(ISTEXT('[6]Sektorski plasman'!F33)=TRUE,'[6]Sektorski plasman'!F33,"")</f>
        <v/>
      </c>
      <c r="F37" s="353" t="str">
        <f>IF(ISNUMBER('[6]Sektorski plasman'!D33)=TRUE,'[6]Sektorski plasman'!D33,"")</f>
        <v/>
      </c>
      <c r="G37" s="318" t="str">
        <f>IF(ISNUMBER('[6]Sektorski plasman'!G33)=TRUE,'[6]Sektorski plasman'!G33,"")</f>
        <v/>
      </c>
      <c r="H37" s="319" t="str">
        <f>IF(ISNUMBER('[6]Sektorski plasman'!H33)=TRUE,'[6]Sektorski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IF(ISTEXT('[6]Sektorski plasman'!B34)=TRUE,'[6]Sektorski plasman'!B34,"")</f>
        <v/>
      </c>
      <c r="C38" s="351" t="str">
        <f>IF(ISTEXT('[6]Sektorski plasman'!C34)=TRUE,'[6]Sektorski plasman'!C34,"")</f>
        <v/>
      </c>
      <c r="D38" s="352" t="str">
        <f>IF(ISNUMBER('[6]Sektorski plasman'!E34)=TRUE,'[6]Sektorski plasman'!E34,"")</f>
        <v/>
      </c>
      <c r="E38" s="316" t="str">
        <f>IF(ISTEXT('[6]Sektorski plasman'!F34)=TRUE,'[6]Sektorski plasman'!F34,"")</f>
        <v/>
      </c>
      <c r="F38" s="353" t="str">
        <f>IF(ISNUMBER('[6]Sektorski plasman'!D34)=TRUE,'[6]Sektorski plasman'!D34,"")</f>
        <v/>
      </c>
      <c r="G38" s="318" t="str">
        <f>IF(ISNUMBER('[6]Sektorski plasman'!G34)=TRUE,'[6]Sektorski plasman'!G34,"")</f>
        <v/>
      </c>
      <c r="H38" s="319" t="str">
        <f>IF(ISNUMBER('[6]Sektorski plasman'!H34)=TRUE,'[6]Sektorski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IF(ISTEXT('[6]Sektorski plasman'!B35)=TRUE,'[6]Sektorski plasman'!B35,"")</f>
        <v/>
      </c>
      <c r="C39" s="351" t="str">
        <f>IF(ISTEXT('[6]Sektorski plasman'!C35)=TRUE,'[6]Sektorski plasman'!C35,"")</f>
        <v/>
      </c>
      <c r="D39" s="352" t="str">
        <f>IF(ISNUMBER('[6]Sektorski plasman'!E35)=TRUE,'[6]Sektorski plasman'!E35,"")</f>
        <v/>
      </c>
      <c r="E39" s="316" t="str">
        <f>IF(ISTEXT('[6]Sektorski plasman'!F35)=TRUE,'[6]Sektorski plasman'!F35,"")</f>
        <v/>
      </c>
      <c r="F39" s="353" t="str">
        <f>IF(ISNUMBER('[6]Sektorski plasman'!D35)=TRUE,'[6]Sektorski plasman'!D35,"")</f>
        <v/>
      </c>
      <c r="G39" s="318" t="str">
        <f>IF(ISNUMBER('[6]Sektorski plasman'!G35)=TRUE,'[6]Sektorski plasman'!G35,"")</f>
        <v/>
      </c>
      <c r="H39" s="319" t="str">
        <f>IF(ISNUMBER('[6]Sektorski plasman'!H35)=TRUE,'[6]Sektorski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IF(ISTEXT('[6]Sektorski plasman'!B36)=TRUE,'[6]Sektorski plasman'!B36,"")</f>
        <v/>
      </c>
      <c r="C40" s="351" t="str">
        <f>IF(ISTEXT('[6]Sektorski plasman'!C36)=TRUE,'[6]Sektorski plasman'!C36,"")</f>
        <v/>
      </c>
      <c r="D40" s="352" t="str">
        <f>IF(ISNUMBER('[6]Sektorski plasman'!E36)=TRUE,'[6]Sektorski plasman'!E36,"")</f>
        <v/>
      </c>
      <c r="E40" s="316" t="str">
        <f>IF(ISTEXT('[6]Sektorski plasman'!F36)=TRUE,'[6]Sektorski plasman'!F36,"")</f>
        <v/>
      </c>
      <c r="F40" s="353" t="str">
        <f>IF(ISNUMBER('[6]Sektorski plasman'!D36)=TRUE,'[6]Sektorski plasman'!D36,"")</f>
        <v/>
      </c>
      <c r="G40" s="318" t="str">
        <f>IF(ISNUMBER('[6]Sektorski plasman'!G36)=TRUE,'[6]Sektorski plasman'!G36,"")</f>
        <v/>
      </c>
      <c r="H40" s="319" t="str">
        <f>IF(ISNUMBER('[6]Sektorski plasman'!H36)=TRUE,'[6]Sektorski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IF(ISTEXT('[6]Sektorski plasman'!B37)=TRUE,'[6]Sektorski plasman'!B37,"")</f>
        <v/>
      </c>
      <c r="C41" s="351" t="str">
        <f>IF(ISTEXT('[6]Sektorski plasman'!C37)=TRUE,'[6]Sektorski plasman'!C37,"")</f>
        <v/>
      </c>
      <c r="D41" s="352" t="str">
        <f>IF(ISNUMBER('[6]Sektorski plasman'!E37)=TRUE,'[6]Sektorski plasman'!E37,"")</f>
        <v/>
      </c>
      <c r="E41" s="316" t="str">
        <f>IF(ISTEXT('[6]Sektorski plasman'!F37)=TRUE,'[6]Sektorski plasman'!F37,"")</f>
        <v/>
      </c>
      <c r="F41" s="353" t="str">
        <f>IF(ISNUMBER('[6]Sektorski plasman'!D37)=TRUE,'[6]Sektorski plasman'!D37,"")</f>
        <v/>
      </c>
      <c r="G41" s="318" t="str">
        <f>IF(ISNUMBER('[6]Sektorski plasman'!G37)=TRUE,'[6]Sektorski plasman'!G37,"")</f>
        <v/>
      </c>
      <c r="H41" s="319" t="str">
        <f>IF(ISNUMBER('[6]Sektorski plasman'!H37)=TRUE,'[6]Sektorski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IF(ISTEXT('[6]Sektorski plasman'!B38)=TRUE,'[6]Sektorski plasman'!B38,"")</f>
        <v/>
      </c>
      <c r="C42" s="351" t="str">
        <f>IF(ISTEXT('[6]Sektorski plasman'!C38)=TRUE,'[6]Sektorski plasman'!C38,"")</f>
        <v/>
      </c>
      <c r="D42" s="352" t="str">
        <f>IF(ISNUMBER('[6]Sektorski plasman'!E38)=TRUE,'[6]Sektorski plasman'!E38,"")</f>
        <v/>
      </c>
      <c r="E42" s="316" t="str">
        <f>IF(ISTEXT('[6]Sektorski plasman'!F38)=TRUE,'[6]Sektorski plasman'!F38,"")</f>
        <v/>
      </c>
      <c r="F42" s="353" t="str">
        <f>IF(ISNUMBER('[6]Sektorski plasman'!D38)=TRUE,'[6]Sektorski plasman'!D38,"")</f>
        <v/>
      </c>
      <c r="G42" s="318" t="str">
        <f>IF(ISNUMBER('[6]Sektorski plasman'!G38)=TRUE,'[6]Sektorski plasman'!G38,"")</f>
        <v/>
      </c>
      <c r="H42" s="319" t="str">
        <f>IF(ISNUMBER('[6]Sektorski plasman'!H38)=TRUE,'[6]Sektorski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IF(ISTEXT('[6]Sektorski plasman'!B39)=TRUE,'[6]Sektorski plasman'!B39,"")</f>
        <v/>
      </c>
      <c r="C43" s="351" t="str">
        <f>IF(ISTEXT('[6]Sektorski plasman'!C39)=TRUE,'[6]Sektorski plasman'!C39,"")</f>
        <v/>
      </c>
      <c r="D43" s="352" t="str">
        <f>IF(ISNUMBER('[6]Sektorski plasman'!E39)=TRUE,'[6]Sektorski plasman'!E39,"")</f>
        <v/>
      </c>
      <c r="E43" s="316" t="str">
        <f>IF(ISTEXT('[6]Sektorski plasman'!F39)=TRUE,'[6]Sektorski plasman'!F39,"")</f>
        <v/>
      </c>
      <c r="F43" s="353" t="str">
        <f>IF(ISNUMBER('[6]Sektorski plasman'!D39)=TRUE,'[6]Sektorski plasman'!D39,"")</f>
        <v/>
      </c>
      <c r="G43" s="318" t="str">
        <f>IF(ISNUMBER('[6]Sektorski plasman'!G39)=TRUE,'[6]Sektorski plasman'!G39,"")</f>
        <v/>
      </c>
      <c r="H43" s="319" t="str">
        <f>IF(ISNUMBER('[6]Sektorski plasman'!H39)=TRUE,'[6]Sektorski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IF(ISTEXT('[6]Sektorski plasman'!B40)=TRUE,'[6]Sektorski plasman'!B40,"")</f>
        <v/>
      </c>
      <c r="C44" s="351" t="str">
        <f>IF(ISTEXT('[6]Sektorski plasman'!C40)=TRUE,'[6]Sektorski plasman'!C40,"")</f>
        <v/>
      </c>
      <c r="D44" s="352" t="str">
        <f>IF(ISNUMBER('[6]Sektorski plasman'!E40)=TRUE,'[6]Sektorski plasman'!E40,"")</f>
        <v/>
      </c>
      <c r="E44" s="316" t="str">
        <f>IF(ISTEXT('[6]Sektorski plasman'!F40)=TRUE,'[6]Sektorski plasman'!F40,"")</f>
        <v/>
      </c>
      <c r="F44" s="353" t="str">
        <f>IF(ISNUMBER('[6]Sektorski plasman'!D40)=TRUE,'[6]Sektorski plasman'!D40,"")</f>
        <v/>
      </c>
      <c r="G44" s="318" t="str">
        <f>IF(ISNUMBER('[6]Sektorski plasman'!G40)=TRUE,'[6]Sektorski plasman'!G40,"")</f>
        <v/>
      </c>
      <c r="H44" s="319" t="str">
        <f>IF(ISNUMBER('[6]Sektorski plasman'!H40)=TRUE,'[6]Sektorski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IF(ISTEXT('[6]Sektorski plasman'!B41)=TRUE,'[6]Sektorski plasman'!B41,"")</f>
        <v/>
      </c>
      <c r="C45" s="351" t="str">
        <f>IF(ISTEXT('[6]Sektorski plasman'!C41)=TRUE,'[6]Sektorski plasman'!C41,"")</f>
        <v/>
      </c>
      <c r="D45" s="352" t="str">
        <f>IF(ISNUMBER('[6]Sektorski plasman'!E41)=TRUE,'[6]Sektorski plasman'!E41,"")</f>
        <v/>
      </c>
      <c r="E45" s="316" t="str">
        <f>IF(ISTEXT('[6]Sektorski plasman'!F41)=TRUE,'[6]Sektorski plasman'!F41,"")</f>
        <v/>
      </c>
      <c r="F45" s="353" t="str">
        <f>IF(ISNUMBER('[6]Sektorski plasman'!D41)=TRUE,'[6]Sektorski plasman'!D41,"")</f>
        <v/>
      </c>
      <c r="G45" s="318" t="str">
        <f>IF(ISNUMBER('[6]Sektorski plasman'!G41)=TRUE,'[6]Sektorski plasman'!G41,"")</f>
        <v/>
      </c>
      <c r="H45" s="319" t="str">
        <f>IF(ISNUMBER('[6]Sektorski plasman'!H41)=TRUE,'[6]Sektorski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IF(ISTEXT('[6]Sektorski plasman'!B42)=TRUE,'[6]Sektorski plasman'!B42,"")</f>
        <v/>
      </c>
      <c r="C46" s="351" t="str">
        <f>IF(ISTEXT('[6]Sektorski plasman'!C42)=TRUE,'[6]Sektorski plasman'!C42,"")</f>
        <v/>
      </c>
      <c r="D46" s="352" t="str">
        <f>IF(ISNUMBER('[6]Sektorski plasman'!E42)=TRUE,'[6]Sektorski plasman'!E42,"")</f>
        <v/>
      </c>
      <c r="E46" s="316" t="str">
        <f>IF(ISTEXT('[6]Sektorski plasman'!F42)=TRUE,'[6]Sektorski plasman'!F42,"")</f>
        <v/>
      </c>
      <c r="F46" s="353" t="str">
        <f>IF(ISNUMBER('[6]Sektorski plasman'!D42)=TRUE,'[6]Sektorski plasman'!D42,"")</f>
        <v/>
      </c>
      <c r="G46" s="318" t="str">
        <f>IF(ISNUMBER('[6]Sektorski plasman'!G42)=TRUE,'[6]Sektorski plasman'!G42,"")</f>
        <v/>
      </c>
      <c r="H46" s="319" t="str">
        <f>IF(ISNUMBER('[6]Sektorski plasman'!H42)=TRUE,'[6]Sektorski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IF(ISTEXT('[6]Sektorski plasman'!B43)=TRUE,'[6]Sektorski plasman'!B43,"")</f>
        <v/>
      </c>
      <c r="C47" s="351" t="str">
        <f>IF(ISTEXT('[6]Sektorski plasman'!C43)=TRUE,'[6]Sektorski plasman'!C43,"")</f>
        <v/>
      </c>
      <c r="D47" s="352" t="str">
        <f>IF(ISNUMBER('[6]Sektorski plasman'!E43)=TRUE,'[6]Sektorski plasman'!E43,"")</f>
        <v/>
      </c>
      <c r="E47" s="316" t="str">
        <f>IF(ISTEXT('[6]Sektorski plasman'!F43)=TRUE,'[6]Sektorski plasman'!F43,"")</f>
        <v/>
      </c>
      <c r="F47" s="353" t="str">
        <f>IF(ISNUMBER('[6]Sektorski plasman'!D43)=TRUE,'[6]Sektorski plasman'!D43,"")</f>
        <v/>
      </c>
      <c r="G47" s="318" t="str">
        <f>IF(ISNUMBER('[6]Sektorski plasman'!G43)=TRUE,'[6]Sektorski plasman'!G43,"")</f>
        <v/>
      </c>
      <c r="H47" s="319" t="str">
        <f>IF(ISNUMBER('[6]Sektorski plasman'!H43)=TRUE,'[6]Sektorski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IF(ISTEXT('[6]Sektorski plasman'!B44)=TRUE,'[6]Sektorski plasman'!B44,"")</f>
        <v/>
      </c>
      <c r="C48" s="351" t="str">
        <f>IF(ISTEXT('[6]Sektorski plasman'!C44)=TRUE,'[6]Sektorski plasman'!C44,"")</f>
        <v/>
      </c>
      <c r="D48" s="352" t="str">
        <f>IF(ISNUMBER('[6]Sektorski plasman'!E44)=TRUE,'[6]Sektorski plasman'!E44,"")</f>
        <v/>
      </c>
      <c r="E48" s="316" t="str">
        <f>IF(ISTEXT('[6]Sektorski plasman'!F44)=TRUE,'[6]Sektorski plasman'!F44,"")</f>
        <v/>
      </c>
      <c r="F48" s="353" t="str">
        <f>IF(ISNUMBER('[6]Sektorski plasman'!D44)=TRUE,'[6]Sektorski plasman'!D44,"")</f>
        <v/>
      </c>
      <c r="G48" s="318" t="str">
        <f>IF(ISNUMBER('[6]Sektorski plasman'!G44)=TRUE,'[6]Sektorski plasman'!G44,"")</f>
        <v/>
      </c>
      <c r="H48" s="319" t="str">
        <f>IF(ISNUMBER('[6]Sektorski plasman'!H44)=TRUE,'[6]Sektorski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IF(ISTEXT('[6]Sektorski plasman'!B45)=TRUE,'[6]Sektorski plasman'!B45,"")</f>
        <v/>
      </c>
      <c r="C49" s="351" t="str">
        <f>IF(ISTEXT('[6]Sektorski plasman'!C45)=TRUE,'[6]Sektorski plasman'!C45,"")</f>
        <v/>
      </c>
      <c r="D49" s="352" t="str">
        <f>IF(ISNUMBER('[6]Sektorski plasman'!E45)=TRUE,'[6]Sektorski plasman'!E45,"")</f>
        <v/>
      </c>
      <c r="E49" s="316" t="str">
        <f>IF(ISTEXT('[6]Sektorski plasman'!F45)=TRUE,'[6]Sektorski plasman'!F45,"")</f>
        <v/>
      </c>
      <c r="F49" s="353" t="str">
        <f>IF(ISNUMBER('[6]Sektorski plasman'!D45)=TRUE,'[6]Sektorski plasman'!D45,"")</f>
        <v/>
      </c>
      <c r="G49" s="318" t="str">
        <f>IF(ISNUMBER('[6]Sektorski plasman'!G45)=TRUE,'[6]Sektorski plasman'!G45,"")</f>
        <v/>
      </c>
      <c r="H49" s="319" t="str">
        <f>IF(ISNUMBER('[6]Sektorski plasman'!H45)=TRUE,'[6]Sektorski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IF(ISTEXT('[6]Sektorski plasman'!B46)=TRUE,'[6]Sektorski plasman'!B46,"")</f>
        <v/>
      </c>
      <c r="C50" s="351" t="str">
        <f>IF(ISTEXT('[6]Sektorski plasman'!C46)=TRUE,'[6]Sektorski plasman'!C46,"")</f>
        <v/>
      </c>
      <c r="D50" s="352" t="str">
        <f>IF(ISNUMBER('[6]Sektorski plasman'!E46)=TRUE,'[6]Sektorski plasman'!E46,"")</f>
        <v/>
      </c>
      <c r="E50" s="316" t="str">
        <f>IF(ISTEXT('[6]Sektorski plasman'!F46)=TRUE,'[6]Sektorski plasman'!F46,"")</f>
        <v/>
      </c>
      <c r="F50" s="353" t="str">
        <f>IF(ISNUMBER('[6]Sektorski plasman'!D46)=TRUE,'[6]Sektorski plasman'!D46,"")</f>
        <v/>
      </c>
      <c r="G50" s="318" t="str">
        <f>IF(ISNUMBER('[6]Sektorski plasman'!G46)=TRUE,'[6]Sektorski plasman'!G46,"")</f>
        <v/>
      </c>
      <c r="H50" s="319" t="str">
        <f>IF(ISNUMBER('[6]Sektorski plasman'!H46)=TRUE,'[6]Sektorski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IF(ISTEXT('[6]Sektorski plasman'!B47)=TRUE,'[6]Sektorski plasman'!B47,"")</f>
        <v/>
      </c>
      <c r="C51" s="351" t="str">
        <f>IF(ISTEXT('[6]Sektorski plasman'!C47)=TRUE,'[6]Sektorski plasman'!C47,"")</f>
        <v/>
      </c>
      <c r="D51" s="352" t="str">
        <f>IF(ISNUMBER('[6]Sektorski plasman'!E47)=TRUE,'[6]Sektorski plasman'!E47,"")</f>
        <v/>
      </c>
      <c r="E51" s="316" t="str">
        <f>IF(ISTEXT('[6]Sektorski plasman'!F47)=TRUE,'[6]Sektorski plasman'!F47,"")</f>
        <v/>
      </c>
      <c r="F51" s="353" t="str">
        <f>IF(ISNUMBER('[6]Sektorski plasman'!D47)=TRUE,'[6]Sektorski plasman'!D47,"")</f>
        <v/>
      </c>
      <c r="G51" s="318" t="str">
        <f>IF(ISNUMBER('[6]Sektorski plasman'!G47)=TRUE,'[6]Sektorski plasman'!G47,"")</f>
        <v/>
      </c>
      <c r="H51" s="319" t="str">
        <f>IF(ISNUMBER('[6]Sektorski plasman'!H47)=TRUE,'[6]Sektorski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IF(ISTEXT('[6]Sektorski plasman'!B48)=TRUE,'[6]Sektorski plasman'!B48,"")</f>
        <v/>
      </c>
      <c r="C52" s="351" t="str">
        <f>IF(ISTEXT('[6]Sektorski plasman'!C48)=TRUE,'[6]Sektorski plasman'!C48,"")</f>
        <v/>
      </c>
      <c r="D52" s="352" t="str">
        <f>IF(ISNUMBER('[6]Sektorski plasman'!E48)=TRUE,'[6]Sektorski plasman'!E48,"")</f>
        <v/>
      </c>
      <c r="E52" s="316" t="str">
        <f>IF(ISTEXT('[6]Sektorski plasman'!F48)=TRUE,'[6]Sektorski plasman'!F48,"")</f>
        <v/>
      </c>
      <c r="F52" s="353" t="str">
        <f>IF(ISNUMBER('[6]Sektorski plasman'!D48)=TRUE,'[6]Sektorski plasman'!D48,"")</f>
        <v/>
      </c>
      <c r="G52" s="318" t="str">
        <f>IF(ISNUMBER('[6]Sektorski plasman'!G48)=TRUE,'[6]Sektorski plasman'!G48,"")</f>
        <v/>
      </c>
      <c r="H52" s="319" t="str">
        <f>IF(ISNUMBER('[6]Sektorski plasman'!H48)=TRUE,'[6]Sektorski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IF(ISTEXT('[6]Sektorski plasman'!B49)=TRUE,'[6]Sektorski plasman'!B49,"")</f>
        <v/>
      </c>
      <c r="C53" s="351" t="str">
        <f>IF(ISTEXT('[6]Sektorski plasman'!C49)=TRUE,'[6]Sektorski plasman'!C49,"")</f>
        <v/>
      </c>
      <c r="D53" s="352" t="str">
        <f>IF(ISNUMBER('[6]Sektorski plasman'!E49)=TRUE,'[6]Sektorski plasman'!E49,"")</f>
        <v/>
      </c>
      <c r="E53" s="316" t="str">
        <f>IF(ISTEXT('[6]Sektorski plasman'!F49)=TRUE,'[6]Sektorski plasman'!F49,"")</f>
        <v/>
      </c>
      <c r="F53" s="353" t="str">
        <f>IF(ISNUMBER('[6]Sektorski plasman'!D49)=TRUE,'[6]Sektorski plasman'!D49,"")</f>
        <v/>
      </c>
      <c r="G53" s="318" t="str">
        <f>IF(ISNUMBER('[6]Sektorski plasman'!G49)=TRUE,'[6]Sektorski plasman'!G49,"")</f>
        <v/>
      </c>
      <c r="H53" s="319" t="str">
        <f>IF(ISNUMBER('[6]Sektorski plasman'!H49)=TRUE,'[6]Sektorski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IF(ISTEXT('[6]Sektorski plasman'!B50)=TRUE,'[6]Sektorski plasman'!B50,"")</f>
        <v/>
      </c>
      <c r="C54" s="351" t="str">
        <f>IF(ISTEXT('[6]Sektorski plasman'!C50)=TRUE,'[6]Sektorski plasman'!C50,"")</f>
        <v/>
      </c>
      <c r="D54" s="352" t="str">
        <f>IF(ISNUMBER('[6]Sektorski plasman'!E50)=TRUE,'[6]Sektorski plasman'!E50,"")</f>
        <v/>
      </c>
      <c r="E54" s="316" t="str">
        <f>IF(ISTEXT('[6]Sektorski plasman'!F50)=TRUE,'[6]Sektorski plasman'!F50,"")</f>
        <v/>
      </c>
      <c r="F54" s="353" t="str">
        <f>IF(ISNUMBER('[6]Sektorski plasman'!D50)=TRUE,'[6]Sektorski plasman'!D50,"")</f>
        <v/>
      </c>
      <c r="G54" s="318" t="str">
        <f>IF(ISNUMBER('[6]Sektorski plasman'!G50)=TRUE,'[6]Sektorski plasman'!G50,"")</f>
        <v/>
      </c>
      <c r="H54" s="319" t="str">
        <f>IF(ISNUMBER('[6]Sektorski plasman'!H50)=TRUE,'[6]Sektorski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IF(ISTEXT('[6]Sektorski plasman'!B51)=TRUE,'[6]Sektorski plasman'!B51,"")</f>
        <v/>
      </c>
      <c r="C55" s="351" t="str">
        <f>IF(ISTEXT('[6]Sektorski plasman'!C51)=TRUE,'[6]Sektorski plasman'!C51,"")</f>
        <v/>
      </c>
      <c r="D55" s="352" t="str">
        <f>IF(ISNUMBER('[6]Sektorski plasman'!E51)=TRUE,'[6]Sektorski plasman'!E51,"")</f>
        <v/>
      </c>
      <c r="E55" s="316" t="str">
        <f>IF(ISTEXT('[6]Sektorski plasman'!F51)=TRUE,'[6]Sektorski plasman'!F51,"")</f>
        <v/>
      </c>
      <c r="F55" s="353" t="str">
        <f>IF(ISNUMBER('[6]Sektorski plasman'!D51)=TRUE,'[6]Sektorski plasman'!D51,"")</f>
        <v/>
      </c>
      <c r="G55" s="318" t="str">
        <f>IF(ISNUMBER('[6]Sektorski plasman'!G51)=TRUE,'[6]Sektorski plasman'!G51,"")</f>
        <v/>
      </c>
      <c r="H55" s="319" t="str">
        <f>IF(ISNUMBER('[6]Sektorski plasman'!H51)=TRUE,'[6]Sektorski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IF(ISTEXT('[6]Sektorski plasman'!B52)=TRUE,'[6]Sektorski plasman'!B52,"")</f>
        <v/>
      </c>
      <c r="C56" s="351" t="str">
        <f>IF(ISTEXT('[6]Sektorski plasman'!C52)=TRUE,'[6]Sektorski plasman'!C52,"")</f>
        <v/>
      </c>
      <c r="D56" s="352" t="str">
        <f>IF(ISNUMBER('[6]Sektorski plasman'!E52)=TRUE,'[6]Sektorski plasman'!E52,"")</f>
        <v/>
      </c>
      <c r="E56" s="316" t="str">
        <f>IF(ISTEXT('[6]Sektorski plasman'!F52)=TRUE,'[6]Sektorski plasman'!F52,"")</f>
        <v/>
      </c>
      <c r="F56" s="353" t="str">
        <f>IF(ISNUMBER('[6]Sektorski plasman'!D52)=TRUE,'[6]Sektorski plasman'!D52,"")</f>
        <v/>
      </c>
      <c r="G56" s="318" t="str">
        <f>IF(ISNUMBER('[6]Sektorski plasman'!G52)=TRUE,'[6]Sektorski plasman'!G52,"")</f>
        <v/>
      </c>
      <c r="H56" s="319" t="str">
        <f>IF(ISNUMBER('[6]Sektorski plasman'!H52)=TRUE,'[6]Sektorski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IF(ISTEXT('[6]Sektorski plasman'!B53)=TRUE,'[6]Sektorski plasman'!B53,"")</f>
        <v/>
      </c>
      <c r="C57" s="351" t="str">
        <f>IF(ISTEXT('[6]Sektorski plasman'!C53)=TRUE,'[6]Sektorski plasman'!C53,"")</f>
        <v/>
      </c>
      <c r="D57" s="352" t="str">
        <f>IF(ISNUMBER('[6]Sektorski plasman'!E53)=TRUE,'[6]Sektorski plasman'!E53,"")</f>
        <v/>
      </c>
      <c r="E57" s="316" t="str">
        <f>IF(ISTEXT('[6]Sektorski plasman'!F53)=TRUE,'[6]Sektorski plasman'!F53,"")</f>
        <v/>
      </c>
      <c r="F57" s="353" t="str">
        <f>IF(ISNUMBER('[6]Sektorski plasman'!D53)=TRUE,'[6]Sektorski plasman'!D53,"")</f>
        <v/>
      </c>
      <c r="G57" s="318" t="str">
        <f>IF(ISNUMBER('[6]Sektorski plasman'!G53)=TRUE,'[6]Sektorski plasman'!G53,"")</f>
        <v/>
      </c>
      <c r="H57" s="319" t="str">
        <f>IF(ISNUMBER('[6]Sektorski plasman'!H53)=TRUE,'[6]Sektorski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IF(ISTEXT('[6]Sektorski plasman'!B54)=TRUE,'[6]Sektorski plasman'!B54,"")</f>
        <v/>
      </c>
      <c r="C58" s="351" t="str">
        <f>IF(ISTEXT('[6]Sektorski plasman'!C54)=TRUE,'[6]Sektorski plasman'!C54,"")</f>
        <v/>
      </c>
      <c r="D58" s="352" t="str">
        <f>IF(ISNUMBER('[6]Sektorski plasman'!E54)=TRUE,'[6]Sektorski plasman'!E54,"")</f>
        <v/>
      </c>
      <c r="E58" s="316" t="str">
        <f>IF(ISTEXT('[6]Sektorski plasman'!F54)=TRUE,'[6]Sektorski plasman'!F54,"")</f>
        <v/>
      </c>
      <c r="F58" s="353" t="str">
        <f>IF(ISNUMBER('[6]Sektorski plasman'!D54)=TRUE,'[6]Sektorski plasman'!D54,"")</f>
        <v/>
      </c>
      <c r="G58" s="318" t="str">
        <f>IF(ISNUMBER('[6]Sektorski plasman'!G54)=TRUE,'[6]Sektorski plasman'!G54,"")</f>
        <v/>
      </c>
      <c r="H58" s="319" t="str">
        <f>IF(ISNUMBER('[6]Sektorski plasman'!H54)=TRUE,'[6]Sektorski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IF(ISTEXT('[6]Sektorski plasman'!B55)=TRUE,'[6]Sektorski plasman'!B55,"")</f>
        <v/>
      </c>
      <c r="C59" s="351" t="str">
        <f>IF(ISTEXT('[6]Sektorski plasman'!C55)=TRUE,'[6]Sektorski plasman'!C55,"")</f>
        <v/>
      </c>
      <c r="D59" s="352" t="str">
        <f>IF(ISNUMBER('[6]Sektorski plasman'!E55)=TRUE,'[6]Sektorski plasman'!E55,"")</f>
        <v/>
      </c>
      <c r="E59" s="316" t="str">
        <f>IF(ISTEXT('[6]Sektorski plasman'!F55)=TRUE,'[6]Sektorski plasman'!F55,"")</f>
        <v/>
      </c>
      <c r="F59" s="353" t="str">
        <f>IF(ISNUMBER('[6]Sektorski plasman'!D55)=TRUE,'[6]Sektorski plasman'!D55,"")</f>
        <v/>
      </c>
      <c r="G59" s="318" t="str">
        <f>IF(ISNUMBER('[6]Sektorski plasman'!G55)=TRUE,'[6]Sektorski plasman'!G55,"")</f>
        <v/>
      </c>
      <c r="H59" s="319" t="str">
        <f>IF(ISNUMBER('[6]Sektorski plasman'!H55)=TRUE,'[6]Sektorski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IF(ISTEXT('[6]Sektorski plasman'!B56)=TRUE,'[6]Sektorski plasman'!B56,"")</f>
        <v/>
      </c>
      <c r="C60" s="351" t="str">
        <f>IF(ISTEXT('[6]Sektorski plasman'!C56)=TRUE,'[6]Sektorski plasman'!C56,"")</f>
        <v/>
      </c>
      <c r="D60" s="352" t="str">
        <f>IF(ISNUMBER('[6]Sektorski plasman'!E56)=TRUE,'[6]Sektorski plasman'!E56,"")</f>
        <v/>
      </c>
      <c r="E60" s="316" t="str">
        <f>IF(ISTEXT('[6]Sektorski plasman'!F56)=TRUE,'[6]Sektorski plasman'!F56,"")</f>
        <v/>
      </c>
      <c r="F60" s="353" t="str">
        <f>IF(ISNUMBER('[6]Sektorski plasman'!D56)=TRUE,'[6]Sektorski plasman'!D56,"")</f>
        <v/>
      </c>
      <c r="G60" s="318" t="str">
        <f>IF(ISNUMBER('[6]Sektorski plasman'!G56)=TRUE,'[6]Sektorski plasman'!G56,"")</f>
        <v/>
      </c>
      <c r="H60" s="319" t="str">
        <f>IF(ISNUMBER('[6]Sektorski plasman'!H56)=TRUE,'[6]Sektorski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IF(ISTEXT('[6]Sektorski plasman'!B57)=TRUE,'[6]Sektorski plasman'!B57,"")</f>
        <v/>
      </c>
      <c r="C61" s="351" t="str">
        <f>IF(ISTEXT('[6]Sektorski plasman'!C57)=TRUE,'[6]Sektorski plasman'!C57,"")</f>
        <v/>
      </c>
      <c r="D61" s="352" t="str">
        <f>IF(ISNUMBER('[6]Sektorski plasman'!E57)=TRUE,'[6]Sektorski plasman'!E57,"")</f>
        <v/>
      </c>
      <c r="E61" s="316" t="str">
        <f>IF(ISTEXT('[6]Sektorski plasman'!F57)=TRUE,'[6]Sektorski plasman'!F57,"")</f>
        <v/>
      </c>
      <c r="F61" s="353" t="str">
        <f>IF(ISNUMBER('[6]Sektorski plasman'!D57)=TRUE,'[6]Sektorski plasman'!D57,"")</f>
        <v/>
      </c>
      <c r="G61" s="318" t="str">
        <f>IF(ISNUMBER('[6]Sektorski plasman'!G57)=TRUE,'[6]Sektorski plasman'!G57,"")</f>
        <v/>
      </c>
      <c r="H61" s="319" t="str">
        <f>IF(ISNUMBER('[6]Sektorski plasman'!H57)=TRUE,'[6]Sektorski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IF(ISTEXT('[6]Sektorski plasman'!B58)=TRUE,'[6]Sektorski plasman'!B58,"")</f>
        <v/>
      </c>
      <c r="C62" s="351" t="str">
        <f>IF(ISTEXT('[6]Sektorski plasman'!C58)=TRUE,'[6]Sektorski plasman'!C58,"")</f>
        <v/>
      </c>
      <c r="D62" s="352" t="str">
        <f>IF(ISNUMBER('[6]Sektorski plasman'!E58)=TRUE,'[6]Sektorski plasman'!E58,"")</f>
        <v/>
      </c>
      <c r="E62" s="316" t="str">
        <f>IF(ISTEXT('[6]Sektorski plasman'!F58)=TRUE,'[6]Sektorski plasman'!F58,"")</f>
        <v/>
      </c>
      <c r="F62" s="353" t="str">
        <f>IF(ISNUMBER('[6]Sektorski plasman'!D58)=TRUE,'[6]Sektorski plasman'!D58,"")</f>
        <v/>
      </c>
      <c r="G62" s="318" t="str">
        <f>IF(ISNUMBER('[6]Sektorski plasman'!G58)=TRUE,'[6]Sektorski plasman'!G58,"")</f>
        <v/>
      </c>
      <c r="H62" s="319" t="str">
        <f>IF(ISNUMBER('[6]Sektorski plasman'!H58)=TRUE,'[6]Sektorski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IF(ISTEXT('[6]Sektorski plasman'!B59)=TRUE,'[6]Sektorski plasman'!B59,"")</f>
        <v/>
      </c>
      <c r="C63" s="351" t="str">
        <f>IF(ISTEXT('[6]Sektorski plasman'!C59)=TRUE,'[6]Sektorski plasman'!C59,"")</f>
        <v/>
      </c>
      <c r="D63" s="352" t="str">
        <f>IF(ISNUMBER('[6]Sektorski plasman'!E59)=TRUE,'[6]Sektorski plasman'!E59,"")</f>
        <v/>
      </c>
      <c r="E63" s="316" t="str">
        <f>IF(ISTEXT('[6]Sektorski plasman'!F59)=TRUE,'[6]Sektorski plasman'!F59,"")</f>
        <v/>
      </c>
      <c r="F63" s="353" t="str">
        <f>IF(ISNUMBER('[6]Sektorski plasman'!D59)=TRUE,'[6]Sektorski plasman'!D59,"")</f>
        <v/>
      </c>
      <c r="G63" s="318" t="str">
        <f>IF(ISNUMBER('[6]Sektorski plasman'!G59)=TRUE,'[6]Sektorski plasman'!G59,"")</f>
        <v/>
      </c>
      <c r="H63" s="319" t="str">
        <f>IF(ISNUMBER('[6]Sektorski plasman'!H59)=TRUE,'[6]Sektorski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IF(ISTEXT('[6]Sektorski plasman'!B60)=TRUE,'[6]Sektorski plasman'!B60,"")</f>
        <v/>
      </c>
      <c r="C64" s="351" t="str">
        <f>IF(ISTEXT('[6]Sektorski plasman'!C60)=TRUE,'[6]Sektorski plasman'!C60,"")</f>
        <v/>
      </c>
      <c r="D64" s="352" t="str">
        <f>IF(ISNUMBER('[6]Sektorski plasman'!E60)=TRUE,'[6]Sektorski plasman'!E60,"")</f>
        <v/>
      </c>
      <c r="E64" s="316" t="str">
        <f>IF(ISTEXT('[6]Sektorski plasman'!F60)=TRUE,'[6]Sektorski plasman'!F60,"")</f>
        <v/>
      </c>
      <c r="F64" s="353" t="str">
        <f>IF(ISNUMBER('[6]Sektorski plasman'!D60)=TRUE,'[6]Sektorski plasman'!D60,"")</f>
        <v/>
      </c>
      <c r="G64" s="318" t="str">
        <f>IF(ISNUMBER('[6]Sektorski plasman'!G60)=TRUE,'[6]Sektorski plasman'!G60,"")</f>
        <v/>
      </c>
      <c r="H64" s="319" t="str">
        <f>IF(ISNUMBER('[6]Sektorski plasman'!H60)=TRUE,'[6]Sektorski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IF(ISTEXT('[6]Sektorski plasman'!B61)=TRUE,'[6]Sektorski plasman'!B61,"")</f>
        <v/>
      </c>
      <c r="C65" s="351" t="str">
        <f>IF(ISTEXT('[6]Sektorski plasman'!C61)=TRUE,'[6]Sektorski plasman'!C61,"")</f>
        <v/>
      </c>
      <c r="D65" s="352" t="str">
        <f>IF(ISNUMBER('[6]Sektorski plasman'!E61)=TRUE,'[6]Sektorski plasman'!E61,"")</f>
        <v/>
      </c>
      <c r="E65" s="316" t="str">
        <f>IF(ISTEXT('[6]Sektorski plasman'!F61)=TRUE,'[6]Sektorski plasman'!F61,"")</f>
        <v/>
      </c>
      <c r="F65" s="353" t="str">
        <f>IF(ISNUMBER('[6]Sektorski plasman'!D61)=TRUE,'[6]Sektorski plasman'!D61,"")</f>
        <v/>
      </c>
      <c r="G65" s="318" t="str">
        <f>IF(ISNUMBER('[6]Sektorski plasman'!G61)=TRUE,'[6]Sektorski plasman'!G61,"")</f>
        <v/>
      </c>
      <c r="H65" s="319" t="str">
        <f>IF(ISNUMBER('[6]Sektorski plasman'!H61)=TRUE,'[6]Sektorski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IF(ISTEXT('[6]Sektorski plasman'!B62)=TRUE,'[6]Sektorski plasman'!B62,"")</f>
        <v/>
      </c>
      <c r="C66" s="351" t="str">
        <f>IF(ISTEXT('[6]Sektorski plasman'!C62)=TRUE,'[6]Sektorski plasman'!C62,"")</f>
        <v/>
      </c>
      <c r="D66" s="352" t="str">
        <f>IF(ISNUMBER('[6]Sektorski plasman'!E62)=TRUE,'[6]Sektorski plasman'!E62,"")</f>
        <v/>
      </c>
      <c r="E66" s="316" t="str">
        <f>IF(ISTEXT('[6]Sektorski plasman'!F62)=TRUE,'[6]Sektorski plasman'!F62,"")</f>
        <v/>
      </c>
      <c r="F66" s="353" t="str">
        <f>IF(ISNUMBER('[6]Sektorski plasman'!D62)=TRUE,'[6]Sektorski plasman'!D62,"")</f>
        <v/>
      </c>
      <c r="G66" s="318" t="str">
        <f>IF(ISNUMBER('[6]Sektorski plasman'!G62)=TRUE,'[6]Sektorski plasman'!G62,"")</f>
        <v/>
      </c>
      <c r="H66" s="319" t="str">
        <f>IF(ISNUMBER('[6]Sektorski plasman'!H62)=TRUE,'[6]Sektorski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IF(ISTEXT('[6]Sektorski plasman'!B63)=TRUE,'[6]Sektorski plasman'!B63,"")</f>
        <v/>
      </c>
      <c r="C67" s="351" t="str">
        <f>IF(ISTEXT('[6]Sektorski plasman'!C63)=TRUE,'[6]Sektorski plasman'!C63,"")</f>
        <v/>
      </c>
      <c r="D67" s="352" t="str">
        <f>IF(ISNUMBER('[6]Sektorski plasman'!E63)=TRUE,'[6]Sektorski plasman'!E63,"")</f>
        <v/>
      </c>
      <c r="E67" s="316" t="str">
        <f>IF(ISTEXT('[6]Sektorski plasman'!F63)=TRUE,'[6]Sektorski plasman'!F63,"")</f>
        <v/>
      </c>
      <c r="F67" s="353" t="str">
        <f>IF(ISNUMBER('[6]Sektorski plasman'!D63)=TRUE,'[6]Sektorski plasman'!D63,"")</f>
        <v/>
      </c>
      <c r="G67" s="318" t="str">
        <f>IF(ISNUMBER('[6]Sektorski plasman'!G63)=TRUE,'[6]Sektorski plasman'!G63,"")</f>
        <v/>
      </c>
      <c r="H67" s="319" t="str">
        <f>IF(ISNUMBER('[6]Sektorski plasman'!H63)=TRUE,'[6]Sektorski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IF(ISTEXT('[6]Sektorski plasman'!B64)=TRUE,'[6]Sektorski plasman'!B64,"")</f>
        <v/>
      </c>
      <c r="C68" s="351" t="str">
        <f>IF(ISTEXT('[6]Sektorski plasman'!C64)=TRUE,'[6]Sektorski plasman'!C64,"")</f>
        <v/>
      </c>
      <c r="D68" s="352" t="str">
        <f>IF(ISNUMBER('[6]Sektorski plasman'!E64)=TRUE,'[6]Sektorski plasman'!E64,"")</f>
        <v/>
      </c>
      <c r="E68" s="316" t="str">
        <f>IF(ISTEXT('[6]Sektorski plasman'!F64)=TRUE,'[6]Sektorski plasman'!F64,"")</f>
        <v/>
      </c>
      <c r="F68" s="353" t="str">
        <f>IF(ISNUMBER('[6]Sektorski plasman'!D64)=TRUE,'[6]Sektorski plasman'!D64,"")</f>
        <v/>
      </c>
      <c r="G68" s="318" t="str">
        <f>IF(ISNUMBER('[6]Sektorski plasman'!G64)=TRUE,'[6]Sektorski plasman'!G64,"")</f>
        <v/>
      </c>
      <c r="H68" s="319" t="str">
        <f>IF(ISNUMBER('[6]Sektorski plasman'!H64)=TRUE,'[6]Sektorski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IF(ISTEXT('[6]Sektorski plasman'!B65)=TRUE,'[6]Sektorski plasman'!B65,"")</f>
        <v/>
      </c>
      <c r="C69" s="351" t="str">
        <f>IF(ISTEXT('[6]Sektorski plasman'!C65)=TRUE,'[6]Sektorski plasman'!C65,"")</f>
        <v/>
      </c>
      <c r="D69" s="352" t="str">
        <f>IF(ISNUMBER('[6]Sektorski plasman'!E65)=TRUE,'[6]Sektorski plasman'!E65,"")</f>
        <v/>
      </c>
      <c r="E69" s="316" t="str">
        <f>IF(ISTEXT('[6]Sektorski plasman'!F65)=TRUE,'[6]Sektorski plasman'!F65,"")</f>
        <v/>
      </c>
      <c r="F69" s="353" t="str">
        <f>IF(ISNUMBER('[6]Sektorski plasman'!D65)=TRUE,'[6]Sektorski plasman'!D65,"")</f>
        <v/>
      </c>
      <c r="G69" s="318" t="str">
        <f>IF(ISNUMBER('[6]Sektorski plasman'!G65)=TRUE,'[6]Sektorski plasman'!G65,"")</f>
        <v/>
      </c>
      <c r="H69" s="319" t="str">
        <f>IF(ISNUMBER('[6]Sektorski plasman'!H65)=TRUE,'[6]Sektorski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IF(ISTEXT('[6]Sektorski plasman'!B66)=TRUE,'[6]Sektorski plasman'!B66,"")</f>
        <v/>
      </c>
      <c r="C70" s="351" t="str">
        <f>IF(ISTEXT('[6]Sektorski plasman'!C66)=TRUE,'[6]Sektorski plasman'!C66,"")</f>
        <v/>
      </c>
      <c r="D70" s="352" t="str">
        <f>IF(ISNUMBER('[6]Sektorski plasman'!E66)=TRUE,'[6]Sektorski plasman'!E66,"")</f>
        <v/>
      </c>
      <c r="E70" s="316" t="str">
        <f>IF(ISTEXT('[6]Sektorski plasman'!F66)=TRUE,'[6]Sektorski plasman'!F66,"")</f>
        <v/>
      </c>
      <c r="F70" s="353" t="str">
        <f>IF(ISNUMBER('[6]Sektorski plasman'!D66)=TRUE,'[6]Sektorski plasman'!D66,"")</f>
        <v/>
      </c>
      <c r="G70" s="318" t="str">
        <f>IF(ISNUMBER('[6]Sektorski plasman'!G66)=TRUE,'[6]Sektorski plasman'!G66,"")</f>
        <v/>
      </c>
      <c r="H70" s="319" t="str">
        <f>IF(ISNUMBER('[6]Sektorski plasman'!H66)=TRUE,'[6]Sektorski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IF(ISTEXT('[6]Sektorski plasman'!B67)=TRUE,'[6]Sektorski plasman'!B67,"")</f>
        <v/>
      </c>
      <c r="C71" s="351" t="str">
        <f>IF(ISTEXT('[6]Sektorski plasman'!C67)=TRUE,'[6]Sektorski plasman'!C67,"")</f>
        <v/>
      </c>
      <c r="D71" s="352" t="str">
        <f>IF(ISNUMBER('[6]Sektorski plasman'!E67)=TRUE,'[6]Sektorski plasman'!E67,"")</f>
        <v/>
      </c>
      <c r="E71" s="316" t="str">
        <f>IF(ISTEXT('[6]Sektorski plasman'!F67)=TRUE,'[6]Sektorski plasman'!F67,"")</f>
        <v/>
      </c>
      <c r="F71" s="353" t="str">
        <f>IF(ISNUMBER('[6]Sektorski plasman'!D67)=TRUE,'[6]Sektorski plasman'!D67,"")</f>
        <v/>
      </c>
      <c r="G71" s="318" t="str">
        <f>IF(ISNUMBER('[6]Sektorski plasman'!G67)=TRUE,'[6]Sektorski plasman'!G67,"")</f>
        <v/>
      </c>
      <c r="H71" s="319" t="str">
        <f>IF(ISNUMBER('[6]Sektorski plasman'!H67)=TRUE,'[6]Sektorski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IF(ISTEXT('[6]Sektorski plasman'!B68)=TRUE,'[6]Sektorski plasman'!B68,"")</f>
        <v/>
      </c>
      <c r="C72" s="351" t="str">
        <f>IF(ISTEXT('[6]Sektorski plasman'!C68)=TRUE,'[6]Sektorski plasman'!C68,"")</f>
        <v/>
      </c>
      <c r="D72" s="352" t="str">
        <f>IF(ISNUMBER('[6]Sektorski plasman'!E68)=TRUE,'[6]Sektorski plasman'!E68,"")</f>
        <v/>
      </c>
      <c r="E72" s="316" t="str">
        <f>IF(ISTEXT('[6]Sektorski plasman'!F68)=TRUE,'[6]Sektorski plasman'!F68,"")</f>
        <v/>
      </c>
      <c r="F72" s="353" t="str">
        <f>IF(ISNUMBER('[6]Sektorski plasman'!D68)=TRUE,'[6]Sektorski plasman'!D68,"")</f>
        <v/>
      </c>
      <c r="G72" s="318" t="str">
        <f>IF(ISNUMBER('[6]Sektorski plasman'!G68)=TRUE,'[6]Sektorski plasman'!G68,"")</f>
        <v/>
      </c>
      <c r="H72" s="319" t="str">
        <f>IF(ISNUMBER('[6]Sektorski plasman'!H68)=TRUE,'[6]Sektorski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IF(ISTEXT('[6]Sektorski plasman'!B69)=TRUE,'[6]Sektorski plasman'!B69,"")</f>
        <v/>
      </c>
      <c r="C73" s="351" t="str">
        <f>IF(ISTEXT('[6]Sektorski plasman'!C69)=TRUE,'[6]Sektorski plasman'!C69,"")</f>
        <v/>
      </c>
      <c r="D73" s="352" t="str">
        <f>IF(ISNUMBER('[6]Sektorski plasman'!E69)=TRUE,'[6]Sektorski plasman'!E69,"")</f>
        <v/>
      </c>
      <c r="E73" s="316" t="str">
        <f>IF(ISTEXT('[6]Sektorski plasman'!F69)=TRUE,'[6]Sektorski plasman'!F69,"")</f>
        <v/>
      </c>
      <c r="F73" s="353" t="str">
        <f>IF(ISNUMBER('[6]Sektorski plasman'!D69)=TRUE,'[6]Sektorski plasman'!D69,"")</f>
        <v/>
      </c>
      <c r="G73" s="318" t="str">
        <f>IF(ISNUMBER('[6]Sektorski plasman'!G69)=TRUE,'[6]Sektorski plasman'!G69,"")</f>
        <v/>
      </c>
      <c r="H73" s="319" t="str">
        <f>IF(ISNUMBER('[6]Sektorski plasman'!H69)=TRUE,'[6]Sektorski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IF(ISTEXT('[6]Sektorski plasman'!B70)=TRUE,'[6]Sektorski plasman'!B70,"")</f>
        <v/>
      </c>
      <c r="C74" s="351" t="str">
        <f>IF(ISTEXT('[6]Sektorski plasman'!C70)=TRUE,'[6]Sektorski plasman'!C70,"")</f>
        <v/>
      </c>
      <c r="D74" s="352" t="str">
        <f>IF(ISNUMBER('[6]Sektorski plasman'!E70)=TRUE,'[6]Sektorski plasman'!E70,"")</f>
        <v/>
      </c>
      <c r="E74" s="316" t="str">
        <f>IF(ISTEXT('[6]Sektorski plasman'!F70)=TRUE,'[6]Sektorski plasman'!F70,"")</f>
        <v/>
      </c>
      <c r="F74" s="353" t="str">
        <f>IF(ISNUMBER('[6]Sektorski plasman'!D70)=TRUE,'[6]Sektorski plasman'!D70,"")</f>
        <v/>
      </c>
      <c r="G74" s="318" t="str">
        <f>IF(ISNUMBER('[6]Sektorski plasman'!G70)=TRUE,'[6]Sektorski plasman'!G70,"")</f>
        <v/>
      </c>
      <c r="H74" s="319" t="str">
        <f>IF(ISNUMBER('[6]Sektorski plasman'!H70)=TRUE,'[6]Sektorski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IF(ISTEXT('[6]Sektorski plasman'!B71)=TRUE,'[6]Sektorski plasman'!B71,"")</f>
        <v/>
      </c>
      <c r="C75" s="351" t="str">
        <f>IF(ISTEXT('[6]Sektorski plasman'!C71)=TRUE,'[6]Sektorski plasman'!C71,"")</f>
        <v/>
      </c>
      <c r="D75" s="352" t="str">
        <f>IF(ISNUMBER('[6]Sektorski plasman'!E71)=TRUE,'[6]Sektorski plasman'!E71,"")</f>
        <v/>
      </c>
      <c r="E75" s="316" t="str">
        <f>IF(ISTEXT('[6]Sektorski plasman'!F71)=TRUE,'[6]Sektorski plasman'!F71,"")</f>
        <v/>
      </c>
      <c r="F75" s="353" t="str">
        <f>IF(ISNUMBER('[6]Sektorski plasman'!D71)=TRUE,'[6]Sektorski plasman'!D71,"")</f>
        <v/>
      </c>
      <c r="G75" s="318" t="str">
        <f>IF(ISNUMBER('[6]Sektorski plasman'!G71)=TRUE,'[6]Sektorski plasman'!G71,"")</f>
        <v/>
      </c>
      <c r="H75" s="319" t="str">
        <f>IF(ISNUMBER('[6]Sektorski plasman'!H71)=TRUE,'[6]Sektorski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IF(ISTEXT('[6]Sektorski plasman'!B72)=TRUE,'[6]Sektorski plasman'!B72,"")</f>
        <v/>
      </c>
      <c r="C76" s="351" t="str">
        <f>IF(ISTEXT('[6]Sektorski plasman'!C72)=TRUE,'[6]Sektorski plasman'!C72,"")</f>
        <v/>
      </c>
      <c r="D76" s="352" t="str">
        <f>IF(ISNUMBER('[6]Sektorski plasman'!E72)=TRUE,'[6]Sektorski plasman'!E72,"")</f>
        <v/>
      </c>
      <c r="E76" s="316" t="str">
        <f>IF(ISTEXT('[6]Sektorski plasman'!F72)=TRUE,'[6]Sektorski plasman'!F72,"")</f>
        <v/>
      </c>
      <c r="F76" s="353" t="str">
        <f>IF(ISNUMBER('[6]Sektorski plasman'!D72)=TRUE,'[6]Sektorski plasman'!D72,"")</f>
        <v/>
      </c>
      <c r="G76" s="318" t="str">
        <f>IF(ISNUMBER('[6]Sektorski plasman'!G72)=TRUE,'[6]Sektorski plasman'!G72,"")</f>
        <v/>
      </c>
      <c r="H76" s="319" t="str">
        <f>IF(ISNUMBER('[6]Sektorski plasman'!H72)=TRUE,'[6]Sektorski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IF(ISTEXT('[6]Sektorski plasman'!B73)=TRUE,'[6]Sektorski plasman'!B73,"")</f>
        <v/>
      </c>
      <c r="C77" s="351" t="str">
        <f>IF(ISTEXT('[6]Sektorski plasman'!C73)=TRUE,'[6]Sektorski plasman'!C73,"")</f>
        <v/>
      </c>
      <c r="D77" s="352" t="str">
        <f>IF(ISNUMBER('[6]Sektorski plasman'!E73)=TRUE,'[6]Sektorski plasman'!E73,"")</f>
        <v/>
      </c>
      <c r="E77" s="316" t="str">
        <f>IF(ISTEXT('[6]Sektorski plasman'!F73)=TRUE,'[6]Sektorski plasman'!F73,"")</f>
        <v/>
      </c>
      <c r="F77" s="353" t="str">
        <f>IF(ISNUMBER('[6]Sektorski plasman'!D73)=TRUE,'[6]Sektorski plasman'!D73,"")</f>
        <v/>
      </c>
      <c r="G77" s="318" t="str">
        <f>IF(ISNUMBER('[6]Sektorski plasman'!G73)=TRUE,'[6]Sektorski plasman'!G73,"")</f>
        <v/>
      </c>
      <c r="H77" s="319" t="str">
        <f>IF(ISNUMBER('[6]Sektorski plasman'!H73)=TRUE,'[6]Sektorski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IF(ISTEXT('[6]Sektorski plasman'!B74)=TRUE,'[6]Sektorski plasman'!B74,"")</f>
        <v/>
      </c>
      <c r="C78" s="351" t="str">
        <f>IF(ISTEXT('[6]Sektorski plasman'!C74)=TRUE,'[6]Sektorski plasman'!C74,"")</f>
        <v/>
      </c>
      <c r="D78" s="352" t="str">
        <f>IF(ISNUMBER('[6]Sektorski plasman'!E74)=TRUE,'[6]Sektorski plasman'!E74,"")</f>
        <v/>
      </c>
      <c r="E78" s="316" t="str">
        <f>IF(ISTEXT('[6]Sektorski plasman'!F74)=TRUE,'[6]Sektorski plasman'!F74,"")</f>
        <v/>
      </c>
      <c r="F78" s="353" t="str">
        <f>IF(ISNUMBER('[6]Sektorski plasman'!D74)=TRUE,'[6]Sektorski plasman'!D74,"")</f>
        <v/>
      </c>
      <c r="G78" s="318" t="str">
        <f>IF(ISNUMBER('[6]Sektorski plasman'!G74)=TRUE,'[6]Sektorski plasman'!G74,"")</f>
        <v/>
      </c>
      <c r="H78" s="319" t="str">
        <f>IF(ISNUMBER('[6]Sektorski plasman'!H74)=TRUE,'[6]Sektorski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IF(ISTEXT('[6]Sektorski plasman'!B75)=TRUE,'[6]Sektorski plasman'!B75,"")</f>
        <v/>
      </c>
      <c r="C79" s="351" t="str">
        <f>IF(ISTEXT('[6]Sektorski plasman'!C75)=TRUE,'[6]Sektorski plasman'!C75,"")</f>
        <v/>
      </c>
      <c r="D79" s="352" t="str">
        <f>IF(ISNUMBER('[6]Sektorski plasman'!E75)=TRUE,'[6]Sektorski plasman'!E75,"")</f>
        <v/>
      </c>
      <c r="E79" s="316" t="str">
        <f>IF(ISTEXT('[6]Sektorski plasman'!F75)=TRUE,'[6]Sektorski plasman'!F75,"")</f>
        <v/>
      </c>
      <c r="F79" s="353" t="str">
        <f>IF(ISNUMBER('[6]Sektorski plasman'!D75)=TRUE,'[6]Sektorski plasman'!D75,"")</f>
        <v/>
      </c>
      <c r="G79" s="318" t="str">
        <f>IF(ISNUMBER('[6]Sektorski plasman'!G75)=TRUE,'[6]Sektorski plasman'!G75,"")</f>
        <v/>
      </c>
      <c r="H79" s="319" t="str">
        <f>IF(ISNUMBER('[6]Sektorski plasman'!H75)=TRUE,'[6]Sektorski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IF(ISTEXT('[6]Sektorski plasman'!B76)=TRUE,'[6]Sektorski plasman'!B76,"")</f>
        <v/>
      </c>
      <c r="C80" s="351" t="str">
        <f>IF(ISTEXT('[6]Sektorski plasman'!C76)=TRUE,'[6]Sektorski plasman'!C76,"")</f>
        <v/>
      </c>
      <c r="D80" s="352" t="str">
        <f>IF(ISNUMBER('[6]Sektorski plasman'!E76)=TRUE,'[6]Sektorski plasman'!E76,"")</f>
        <v/>
      </c>
      <c r="E80" s="316" t="str">
        <f>IF(ISTEXT('[6]Sektorski plasman'!F76)=TRUE,'[6]Sektorski plasman'!F76,"")</f>
        <v/>
      </c>
      <c r="F80" s="353" t="str">
        <f>IF(ISNUMBER('[6]Sektorski plasman'!D76)=TRUE,'[6]Sektorski plasman'!D76,"")</f>
        <v/>
      </c>
      <c r="G80" s="318" t="str">
        <f>IF(ISNUMBER('[6]Sektorski plasman'!G76)=TRUE,'[6]Sektorski plasman'!G76,"")</f>
        <v/>
      </c>
      <c r="H80" s="319" t="str">
        <f>IF(ISNUMBER('[6]Sektorski plasman'!H76)=TRUE,'[6]Sektorski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IF(ISTEXT('[6]Sektorski plasman'!B77)=TRUE,'[6]Sektorski plasman'!B77,"")</f>
        <v/>
      </c>
      <c r="C81" s="351" t="str">
        <f>IF(ISTEXT('[6]Sektorski plasman'!C77)=TRUE,'[6]Sektorski plasman'!C77,"")</f>
        <v/>
      </c>
      <c r="D81" s="352" t="str">
        <f>IF(ISNUMBER('[6]Sektorski plasman'!E77)=TRUE,'[6]Sektorski plasman'!E77,"")</f>
        <v/>
      </c>
      <c r="E81" s="316" t="str">
        <f>IF(ISTEXT('[6]Sektorski plasman'!F77)=TRUE,'[6]Sektorski plasman'!F77,"")</f>
        <v/>
      </c>
      <c r="F81" s="353" t="str">
        <f>IF(ISNUMBER('[6]Sektorski plasman'!D77)=TRUE,'[6]Sektorski plasman'!D77,"")</f>
        <v/>
      </c>
      <c r="G81" s="318" t="str">
        <f>IF(ISNUMBER('[6]Sektorski plasman'!G77)=TRUE,'[6]Sektorski plasman'!G77,"")</f>
        <v/>
      </c>
      <c r="H81" s="319" t="str">
        <f>IF(ISNUMBER('[6]Sektorski plasman'!H77)=TRUE,'[6]Sektorski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IF(ISTEXT('[6]Sektorski plasman'!B78)=TRUE,'[6]Sektorski plasman'!B78,"")</f>
        <v/>
      </c>
      <c r="C82" s="351" t="str">
        <f>IF(ISTEXT('[6]Sektorski plasman'!C78)=TRUE,'[6]Sektorski plasman'!C78,"")</f>
        <v/>
      </c>
      <c r="D82" s="352" t="str">
        <f>IF(ISNUMBER('[6]Sektorski plasman'!E78)=TRUE,'[6]Sektorski plasman'!E78,"")</f>
        <v/>
      </c>
      <c r="E82" s="316" t="str">
        <f>IF(ISTEXT('[6]Sektorski plasman'!F78)=TRUE,'[6]Sektorski plasman'!F78,"")</f>
        <v/>
      </c>
      <c r="F82" s="353" t="str">
        <f>IF(ISNUMBER('[6]Sektorski plasman'!D78)=TRUE,'[6]Sektorski plasman'!D78,"")</f>
        <v/>
      </c>
      <c r="G82" s="318" t="str">
        <f>IF(ISNUMBER('[6]Sektorski plasman'!G78)=TRUE,'[6]Sektorski plasman'!G78,"")</f>
        <v/>
      </c>
      <c r="H82" s="319" t="str">
        <f>IF(ISNUMBER('[6]Sektorski plasman'!H78)=TRUE,'[6]Sektorski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IF(ISTEXT('[6]Sektorski plasman'!B79)=TRUE,'[6]Sektorski plasman'!B79,"")</f>
        <v/>
      </c>
      <c r="C83" s="351" t="str">
        <f>IF(ISTEXT('[6]Sektorski plasman'!C79)=TRUE,'[6]Sektorski plasman'!C79,"")</f>
        <v/>
      </c>
      <c r="D83" s="352" t="str">
        <f>IF(ISNUMBER('[6]Sektorski plasman'!E79)=TRUE,'[6]Sektorski plasman'!E79,"")</f>
        <v/>
      </c>
      <c r="E83" s="316" t="str">
        <f>IF(ISTEXT('[6]Sektorski plasman'!F79)=TRUE,'[6]Sektorski plasman'!F79,"")</f>
        <v/>
      </c>
      <c r="F83" s="353" t="str">
        <f>IF(ISNUMBER('[6]Sektorski plasman'!D79)=TRUE,'[6]Sektorski plasman'!D79,"")</f>
        <v/>
      </c>
      <c r="G83" s="318" t="str">
        <f>IF(ISNUMBER('[6]Sektorski plasman'!G79)=TRUE,'[6]Sektorski plasman'!G79,"")</f>
        <v/>
      </c>
      <c r="H83" s="319" t="str">
        <f>IF(ISNUMBER('[6]Sektorski plasman'!H79)=TRUE,'[6]Sektorski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IF(ISTEXT('[6]Sektorski plasman'!B80)=TRUE,'[6]Sektorski plasman'!B80,"")</f>
        <v/>
      </c>
      <c r="C84" s="351" t="str">
        <f>IF(ISTEXT('[6]Sektorski plasman'!C80)=TRUE,'[6]Sektorski plasman'!C80,"")</f>
        <v/>
      </c>
      <c r="D84" s="352" t="str">
        <f>IF(ISNUMBER('[6]Sektorski plasman'!E80)=TRUE,'[6]Sektorski plasman'!E80,"")</f>
        <v/>
      </c>
      <c r="E84" s="316" t="str">
        <f>IF(ISTEXT('[6]Sektorski plasman'!F80)=TRUE,'[6]Sektorski plasman'!F80,"")</f>
        <v/>
      </c>
      <c r="F84" s="353" t="str">
        <f>IF(ISNUMBER('[6]Sektorski plasman'!D80)=TRUE,'[6]Sektorski plasman'!D80,"")</f>
        <v/>
      </c>
      <c r="G84" s="318" t="str">
        <f>IF(ISNUMBER('[6]Sektorski plasman'!G80)=TRUE,'[6]Sektorski plasman'!G80,"")</f>
        <v/>
      </c>
      <c r="H84" s="319" t="str">
        <f>IF(ISNUMBER('[6]Sektorski plasman'!H80)=TRUE,'[6]Sektorski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IF(ISTEXT('[6]Sektorski plasman'!B81)=TRUE,'[6]Sektorski plasman'!B81,"")</f>
        <v/>
      </c>
      <c r="C85" s="351" t="str">
        <f>IF(ISTEXT('[6]Sektorski plasman'!C81)=TRUE,'[6]Sektorski plasman'!C81,"")</f>
        <v/>
      </c>
      <c r="D85" s="352" t="str">
        <f>IF(ISNUMBER('[6]Sektorski plasman'!E81)=TRUE,'[6]Sektorski plasman'!E81,"")</f>
        <v/>
      </c>
      <c r="E85" s="316" t="str">
        <f>IF(ISTEXT('[6]Sektorski plasman'!F81)=TRUE,'[6]Sektorski plasman'!F81,"")</f>
        <v/>
      </c>
      <c r="F85" s="353" t="str">
        <f>IF(ISNUMBER('[6]Sektorski plasman'!D81)=TRUE,'[6]Sektorski plasman'!D81,"")</f>
        <v/>
      </c>
      <c r="G85" s="318" t="str">
        <f>IF(ISNUMBER('[6]Sektorski plasman'!G81)=TRUE,'[6]Sektorski plasman'!G81,"")</f>
        <v/>
      </c>
      <c r="H85" s="319" t="str">
        <f>IF(ISNUMBER('[6]Sektorski plasman'!H81)=TRUE,'[6]Sektorski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IF(ISTEXT('[6]Sektorski plasman'!B82)=TRUE,'[6]Sektorski plasman'!B82,"")</f>
        <v/>
      </c>
      <c r="C86" s="351" t="str">
        <f>IF(ISTEXT('[6]Sektorski plasman'!C82)=TRUE,'[6]Sektorski plasman'!C82,"")</f>
        <v/>
      </c>
      <c r="D86" s="352" t="str">
        <f>IF(ISNUMBER('[6]Sektorski plasman'!E82)=TRUE,'[6]Sektorski plasman'!E82,"")</f>
        <v/>
      </c>
      <c r="E86" s="316" t="str">
        <f>IF(ISTEXT('[6]Sektorski plasman'!F82)=TRUE,'[6]Sektorski plasman'!F82,"")</f>
        <v/>
      </c>
      <c r="F86" s="353" t="str">
        <f>IF(ISNUMBER('[6]Sektorski plasman'!D82)=TRUE,'[6]Sektorski plasman'!D82,"")</f>
        <v/>
      </c>
      <c r="G86" s="318" t="str">
        <f>IF(ISNUMBER('[6]Sektorski plasman'!G82)=TRUE,'[6]Sektorski plasman'!G82,"")</f>
        <v/>
      </c>
      <c r="H86" s="319" t="str">
        <f>IF(ISNUMBER('[6]Sektorski plasman'!H82)=TRUE,'[6]Sektorski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IF(ISTEXT('[6]Sektorski plasman'!B83)=TRUE,'[6]Sektorski plasman'!B83,"")</f>
        <v/>
      </c>
      <c r="C87" s="351" t="str">
        <f>IF(ISTEXT('[6]Sektorski plasman'!C83)=TRUE,'[6]Sektorski plasman'!C83,"")</f>
        <v/>
      </c>
      <c r="D87" s="352" t="str">
        <f>IF(ISNUMBER('[6]Sektorski plasman'!E83)=TRUE,'[6]Sektorski plasman'!E83,"")</f>
        <v/>
      </c>
      <c r="E87" s="316" t="str">
        <f>IF(ISTEXT('[6]Sektorski plasman'!F83)=TRUE,'[6]Sektorski plasman'!F83,"")</f>
        <v/>
      </c>
      <c r="F87" s="353" t="str">
        <f>IF(ISNUMBER('[6]Sektorski plasman'!D83)=TRUE,'[6]Sektorski plasman'!D83,"")</f>
        <v/>
      </c>
      <c r="G87" s="318" t="str">
        <f>IF(ISNUMBER('[6]Sektorski plasman'!G83)=TRUE,'[6]Sektorski plasman'!G83,"")</f>
        <v/>
      </c>
      <c r="H87" s="319" t="str">
        <f>IF(ISNUMBER('[6]Sektorski plasman'!H83)=TRUE,'[6]Sektorski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IF(ISTEXT('[6]Sektorski plasman'!B84)=TRUE,'[6]Sektorski plasman'!B84,"")</f>
        <v/>
      </c>
      <c r="C88" s="351" t="str">
        <f>IF(ISTEXT('[6]Sektorski plasman'!C84)=TRUE,'[6]Sektorski plasman'!C84,"")</f>
        <v/>
      </c>
      <c r="D88" s="352" t="str">
        <f>IF(ISNUMBER('[6]Sektorski plasman'!E84)=TRUE,'[6]Sektorski plasman'!E84,"")</f>
        <v/>
      </c>
      <c r="E88" s="316" t="str">
        <f>IF(ISTEXT('[6]Sektorski plasman'!F84)=TRUE,'[6]Sektorski plasman'!F84,"")</f>
        <v/>
      </c>
      <c r="F88" s="353" t="str">
        <f>IF(ISNUMBER('[6]Sektorski plasman'!D84)=TRUE,'[6]Sektorski plasman'!D84,"")</f>
        <v/>
      </c>
      <c r="G88" s="318" t="str">
        <f>IF(ISNUMBER('[6]Sektorski plasman'!G84)=TRUE,'[6]Sektorski plasman'!G84,"")</f>
        <v/>
      </c>
      <c r="H88" s="319" t="str">
        <f>IF(ISNUMBER('[6]Sektorski plasman'!H84)=TRUE,'[6]Sektorski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IF(ISTEXT('[6]Sektorski plasman'!B85)=TRUE,'[6]Sektorski plasman'!B85,"")</f>
        <v/>
      </c>
      <c r="C89" s="351" t="str">
        <f>IF(ISTEXT('[6]Sektorski plasman'!C85)=TRUE,'[6]Sektorski plasman'!C85,"")</f>
        <v/>
      </c>
      <c r="D89" s="352" t="str">
        <f>IF(ISNUMBER('[6]Sektorski plasman'!E85)=TRUE,'[6]Sektorski plasman'!E85,"")</f>
        <v/>
      </c>
      <c r="E89" s="316" t="str">
        <f>IF(ISTEXT('[6]Sektorski plasman'!F85)=TRUE,'[6]Sektorski plasman'!F85,"")</f>
        <v/>
      </c>
      <c r="F89" s="353" t="str">
        <f>IF(ISNUMBER('[6]Sektorski plasman'!D85)=TRUE,'[6]Sektorski plasman'!D85,"")</f>
        <v/>
      </c>
      <c r="G89" s="318" t="str">
        <f>IF(ISNUMBER('[6]Sektorski plasman'!G85)=TRUE,'[6]Sektorski plasman'!G85,"")</f>
        <v/>
      </c>
      <c r="H89" s="319" t="str">
        <f>IF(ISNUMBER('[6]Sektorski plasman'!H85)=TRUE,'[6]Sektorski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IF(ISTEXT('[6]Sektorski plasman'!B86)=TRUE,'[6]Sektorski plasman'!B86,"")</f>
        <v/>
      </c>
      <c r="C90" s="351" t="str">
        <f>IF(ISTEXT('[6]Sektorski plasman'!C86)=TRUE,'[6]Sektorski plasman'!C86,"")</f>
        <v/>
      </c>
      <c r="D90" s="352" t="str">
        <f>IF(ISNUMBER('[6]Sektorski plasman'!E86)=TRUE,'[6]Sektorski plasman'!E86,"")</f>
        <v/>
      </c>
      <c r="E90" s="316" t="str">
        <f>IF(ISTEXT('[6]Sektorski plasman'!F86)=TRUE,'[6]Sektorski plasman'!F86,"")</f>
        <v/>
      </c>
      <c r="F90" s="353" t="str">
        <f>IF(ISNUMBER('[6]Sektorski plasman'!D86)=TRUE,'[6]Sektorski plasman'!D86,"")</f>
        <v/>
      </c>
      <c r="G90" s="318" t="str">
        <f>IF(ISNUMBER('[6]Sektorski plasman'!G86)=TRUE,'[6]Sektorski plasman'!G86,"")</f>
        <v/>
      </c>
      <c r="H90" s="319" t="str">
        <f>IF(ISNUMBER('[6]Sektorski plasman'!H86)=TRUE,'[6]Sektorski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IF(ISTEXT('[6]Sektorski plasman'!B87)=TRUE,'[6]Sektorski plasman'!B87,"")</f>
        <v/>
      </c>
      <c r="C91" s="351" t="str">
        <f>IF(ISTEXT('[6]Sektorski plasman'!C87)=TRUE,'[6]Sektorski plasman'!C87,"")</f>
        <v/>
      </c>
      <c r="D91" s="352" t="str">
        <f>IF(ISNUMBER('[6]Sektorski plasman'!E87)=TRUE,'[6]Sektorski plasman'!E87,"")</f>
        <v/>
      </c>
      <c r="E91" s="316" t="str">
        <f>IF(ISTEXT('[6]Sektorski plasman'!F87)=TRUE,'[6]Sektorski plasman'!F87,"")</f>
        <v/>
      </c>
      <c r="F91" s="353" t="str">
        <f>IF(ISNUMBER('[6]Sektorski plasman'!D87)=TRUE,'[6]Sektorski plasman'!D87,"")</f>
        <v/>
      </c>
      <c r="G91" s="318" t="str">
        <f>IF(ISNUMBER('[6]Sektorski plasman'!G87)=TRUE,'[6]Sektorski plasman'!G87,"")</f>
        <v/>
      </c>
      <c r="H91" s="319" t="str">
        <f>IF(ISNUMBER('[6]Sektorski plasman'!H87)=TRUE,'[6]Sektorski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IF(ISTEXT('[6]Sektorski plasman'!B88)=TRUE,'[6]Sektorski plasman'!B88,"")</f>
        <v/>
      </c>
      <c r="C92" s="351" t="str">
        <f>IF(ISTEXT('[6]Sektorski plasman'!C88)=TRUE,'[6]Sektorski plasman'!C88,"")</f>
        <v/>
      </c>
      <c r="D92" s="352" t="str">
        <f>IF(ISNUMBER('[6]Sektorski plasman'!E88)=TRUE,'[6]Sektorski plasman'!E88,"")</f>
        <v/>
      </c>
      <c r="E92" s="316" t="str">
        <f>IF(ISTEXT('[6]Sektorski plasman'!F88)=TRUE,'[6]Sektorski plasman'!F88,"")</f>
        <v/>
      </c>
      <c r="F92" s="353" t="str">
        <f>IF(ISNUMBER('[6]Sektorski plasman'!D88)=TRUE,'[6]Sektorski plasman'!D88,"")</f>
        <v/>
      </c>
      <c r="G92" s="318" t="str">
        <f>IF(ISNUMBER('[6]Sektorski plasman'!G88)=TRUE,'[6]Sektorski plasman'!G88,"")</f>
        <v/>
      </c>
      <c r="H92" s="319" t="str">
        <f>IF(ISNUMBER('[6]Sektorski plasman'!H88)=TRUE,'[6]Sektorski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IF(ISTEXT('[6]Sektorski plasman'!B89)=TRUE,'[6]Sektorski plasman'!B89,"")</f>
        <v/>
      </c>
      <c r="C93" s="351" t="str">
        <f>IF(ISTEXT('[6]Sektorski plasman'!C89)=TRUE,'[6]Sektorski plasman'!C89,"")</f>
        <v/>
      </c>
      <c r="D93" s="352" t="str">
        <f>IF(ISNUMBER('[6]Sektorski plasman'!E89)=TRUE,'[6]Sektorski plasman'!E89,"")</f>
        <v/>
      </c>
      <c r="E93" s="316" t="str">
        <f>IF(ISTEXT('[6]Sektorski plasman'!F89)=TRUE,'[6]Sektorski plasman'!F89,"")</f>
        <v/>
      </c>
      <c r="F93" s="353" t="str">
        <f>IF(ISNUMBER('[6]Sektorski plasman'!D89)=TRUE,'[6]Sektorski plasman'!D89,"")</f>
        <v/>
      </c>
      <c r="G93" s="318" t="str">
        <f>IF(ISNUMBER('[6]Sektorski plasman'!G89)=TRUE,'[6]Sektorski plasman'!G89,"")</f>
        <v/>
      </c>
      <c r="H93" s="319" t="str">
        <f>IF(ISNUMBER('[6]Sektorski plasman'!H89)=TRUE,'[6]Sektorski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IF(ISTEXT('[6]Sektorski plasman'!B90)=TRUE,'[6]Sektorski plasman'!B90,"")</f>
        <v/>
      </c>
      <c r="C94" s="351" t="str">
        <f>IF(ISTEXT('[6]Sektorski plasman'!C90)=TRUE,'[6]Sektorski plasman'!C90,"")</f>
        <v/>
      </c>
      <c r="D94" s="352" t="str">
        <f>IF(ISNUMBER('[6]Sektorski plasman'!E90)=TRUE,'[6]Sektorski plasman'!E90,"")</f>
        <v/>
      </c>
      <c r="E94" s="316" t="str">
        <f>IF(ISTEXT('[6]Sektorski plasman'!F90)=TRUE,'[6]Sektorski plasman'!F90,"")</f>
        <v/>
      </c>
      <c r="F94" s="353" t="str">
        <f>IF(ISNUMBER('[6]Sektorski plasman'!D90)=TRUE,'[6]Sektorski plasman'!D90,"")</f>
        <v/>
      </c>
      <c r="G94" s="318" t="str">
        <f>IF(ISNUMBER('[6]Sektorski plasman'!G90)=TRUE,'[6]Sektorski plasman'!G90,"")</f>
        <v/>
      </c>
      <c r="H94" s="319" t="str">
        <f>IF(ISNUMBER('[6]Sektorski plasman'!H90)=TRUE,'[6]Sektorski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IF(ISTEXT('[6]Sektorski plasman'!B91)=TRUE,'[6]Sektorski plasman'!B91,"")</f>
        <v/>
      </c>
      <c r="C95" s="351" t="str">
        <f>IF(ISTEXT('[6]Sektorski plasman'!C91)=TRUE,'[6]Sektorski plasman'!C91,"")</f>
        <v/>
      </c>
      <c r="D95" s="352" t="str">
        <f>IF(ISNUMBER('[6]Sektorski plasman'!E91)=TRUE,'[6]Sektorski plasman'!E91,"")</f>
        <v/>
      </c>
      <c r="E95" s="316" t="str">
        <f>IF(ISTEXT('[6]Sektorski plasman'!F91)=TRUE,'[6]Sektorski plasman'!F91,"")</f>
        <v/>
      </c>
      <c r="F95" s="353" t="str">
        <f>IF(ISNUMBER('[6]Sektorski plasman'!D91)=TRUE,'[6]Sektorski plasman'!D91,"")</f>
        <v/>
      </c>
      <c r="G95" s="318" t="str">
        <f>IF(ISNUMBER('[6]Sektorski plasman'!G91)=TRUE,'[6]Sektorski plasman'!G91,"")</f>
        <v/>
      </c>
      <c r="H95" s="319" t="str">
        <f>IF(ISNUMBER('[6]Sektorski plasman'!H91)=TRUE,'[6]Sektorski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IF(ISTEXT('[6]Sektorski plasman'!B92)=TRUE,'[6]Sektorski plasman'!B92,"")</f>
        <v/>
      </c>
      <c r="C96" s="351" t="str">
        <f>IF(ISTEXT('[6]Sektorski plasman'!C92)=TRUE,'[6]Sektorski plasman'!C92,"")</f>
        <v/>
      </c>
      <c r="D96" s="352" t="str">
        <f>IF(ISNUMBER('[6]Sektorski plasman'!E92)=TRUE,'[6]Sektorski plasman'!E92,"")</f>
        <v/>
      </c>
      <c r="E96" s="316" t="str">
        <f>IF(ISTEXT('[6]Sektorski plasman'!F92)=TRUE,'[6]Sektorski plasman'!F92,"")</f>
        <v/>
      </c>
      <c r="F96" s="353" t="str">
        <f>IF(ISNUMBER('[6]Sektorski plasman'!D92)=TRUE,'[6]Sektorski plasman'!D92,"")</f>
        <v/>
      </c>
      <c r="G96" s="318" t="str">
        <f>IF(ISNUMBER('[6]Sektorski plasman'!G92)=TRUE,'[6]Sektorski plasman'!G92,"")</f>
        <v/>
      </c>
      <c r="H96" s="319" t="str">
        <f>IF(ISNUMBER('[6]Sektorski plasman'!H92)=TRUE,'[6]Sektorski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IF(ISTEXT('[6]Sektorski plasman'!B93)=TRUE,'[6]Sektorski plasman'!B93,"")</f>
        <v/>
      </c>
      <c r="C97" s="351" t="str">
        <f>IF(ISTEXT('[6]Sektorski plasman'!C93)=TRUE,'[6]Sektorski plasman'!C93,"")</f>
        <v/>
      </c>
      <c r="D97" s="352" t="str">
        <f>IF(ISNUMBER('[6]Sektorski plasman'!E93)=TRUE,'[6]Sektorski plasman'!E93,"")</f>
        <v/>
      </c>
      <c r="E97" s="316" t="str">
        <f>IF(ISTEXT('[6]Sektorski plasman'!F93)=TRUE,'[6]Sektorski plasman'!F93,"")</f>
        <v/>
      </c>
      <c r="F97" s="353" t="str">
        <f>IF(ISNUMBER('[6]Sektorski plasman'!D93)=TRUE,'[6]Sektorski plasman'!D93,"")</f>
        <v/>
      </c>
      <c r="G97" s="318" t="str">
        <f>IF(ISNUMBER('[6]Sektorski plasman'!G93)=TRUE,'[6]Sektorski plasman'!G93,"")</f>
        <v/>
      </c>
      <c r="H97" s="319" t="str">
        <f>IF(ISNUMBER('[6]Sektorski plasman'!H93)=TRUE,'[6]Sektorski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IF(ISTEXT('[6]Sektorski plasman'!B94)=TRUE,'[6]Sektorski plasman'!B94,"")</f>
        <v/>
      </c>
      <c r="C98" s="351" t="str">
        <f>IF(ISTEXT('[6]Sektorski plasman'!C94)=TRUE,'[6]Sektorski plasman'!C94,"")</f>
        <v/>
      </c>
      <c r="D98" s="352" t="str">
        <f>IF(ISNUMBER('[6]Sektorski plasman'!E94)=TRUE,'[6]Sektorski plasman'!E94,"")</f>
        <v/>
      </c>
      <c r="E98" s="316" t="str">
        <f>IF(ISTEXT('[6]Sektorski plasman'!F94)=TRUE,'[6]Sektorski plasman'!F94,"")</f>
        <v/>
      </c>
      <c r="F98" s="353" t="str">
        <f>IF(ISNUMBER('[6]Sektorski plasman'!D94)=TRUE,'[6]Sektorski plasman'!D94,"")</f>
        <v/>
      </c>
      <c r="G98" s="318" t="str">
        <f>IF(ISNUMBER('[6]Sektorski plasman'!G94)=TRUE,'[6]Sektorski plasman'!G94,"")</f>
        <v/>
      </c>
      <c r="H98" s="319" t="str">
        <f>IF(ISNUMBER('[6]Sektorski plasman'!H94)=TRUE,'[6]Sektorski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IF(ISTEXT('[6]Sektorski plasman'!B95)=TRUE,'[6]Sektorski plasman'!B95,"")</f>
        <v/>
      </c>
      <c r="C99" s="351" t="str">
        <f>IF(ISTEXT('[6]Sektorski plasman'!C95)=TRUE,'[6]Sektorski plasman'!C95,"")</f>
        <v/>
      </c>
      <c r="D99" s="352" t="str">
        <f>IF(ISNUMBER('[6]Sektorski plasman'!E95)=TRUE,'[6]Sektorski plasman'!E95,"")</f>
        <v/>
      </c>
      <c r="E99" s="316" t="str">
        <f>IF(ISTEXT('[6]Sektorski plasman'!F95)=TRUE,'[6]Sektorski plasman'!F95,"")</f>
        <v/>
      </c>
      <c r="F99" s="353" t="str">
        <f>IF(ISNUMBER('[6]Sektorski plasman'!D95)=TRUE,'[6]Sektorski plasman'!D95,"")</f>
        <v/>
      </c>
      <c r="G99" s="318" t="str">
        <f>IF(ISNUMBER('[6]Sektorski plasman'!G95)=TRUE,'[6]Sektorski plasman'!G95,"")</f>
        <v/>
      </c>
      <c r="H99" s="319" t="str">
        <f>IF(ISNUMBER('[6]Sektorski plasman'!H95)=TRUE,'[6]Sektorski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IF(ISTEXT('[6]Sektorski plasman'!B96)=TRUE,'[6]Sektorski plasman'!B96,"")</f>
        <v/>
      </c>
      <c r="C100" s="351" t="str">
        <f>IF(ISTEXT('[6]Sektorski plasman'!C96)=TRUE,'[6]Sektorski plasman'!C96,"")</f>
        <v/>
      </c>
      <c r="D100" s="352" t="str">
        <f>IF(ISNUMBER('[6]Sektorski plasman'!E96)=TRUE,'[6]Sektorski plasman'!E96,"")</f>
        <v/>
      </c>
      <c r="E100" s="316" t="str">
        <f>IF(ISTEXT('[6]Sektorski plasman'!F96)=TRUE,'[6]Sektorski plasman'!F96,"")</f>
        <v/>
      </c>
      <c r="F100" s="353" t="str">
        <f>IF(ISNUMBER('[6]Sektorski plasman'!D96)=TRUE,'[6]Sektorski plasman'!D96,"")</f>
        <v/>
      </c>
      <c r="G100" s="318" t="str">
        <f>IF(ISNUMBER('[6]Sektorski plasman'!G96)=TRUE,'[6]Sektorski plasman'!G96,"")</f>
        <v/>
      </c>
      <c r="H100" s="319" t="str">
        <f>IF(ISNUMBER('[6]Sektorski plasman'!H96)=TRUE,'[6]Sektorski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IF(ISTEXT('[6]Sektorski plasman'!B97)=TRUE,'[6]Sektorski plasman'!B97,"")</f>
        <v/>
      </c>
      <c r="C101" s="351" t="str">
        <f>IF(ISTEXT('[6]Sektorski plasman'!C97)=TRUE,'[6]Sektorski plasman'!C97,"")</f>
        <v/>
      </c>
      <c r="D101" s="352" t="str">
        <f>IF(ISNUMBER('[6]Sektorski plasman'!E97)=TRUE,'[6]Sektorski plasman'!E97,"")</f>
        <v/>
      </c>
      <c r="E101" s="316" t="str">
        <f>IF(ISTEXT('[6]Sektorski plasman'!F97)=TRUE,'[6]Sektorski plasman'!F97,"")</f>
        <v/>
      </c>
      <c r="F101" s="353" t="str">
        <f>IF(ISNUMBER('[6]Sektorski plasman'!D97)=TRUE,'[6]Sektorski plasman'!D97,"")</f>
        <v/>
      </c>
      <c r="G101" s="318" t="str">
        <f>IF(ISNUMBER('[6]Sektorski plasman'!G97)=TRUE,'[6]Sektorski plasman'!G97,"")</f>
        <v/>
      </c>
      <c r="H101" s="319" t="str">
        <f>IF(ISNUMBER('[6]Sektorski plasman'!H97)=TRUE,'[6]Sektorski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IF(ISTEXT('[6]Sektorski plasman'!B98)=TRUE,'[6]Sektorski plasman'!B98,"")</f>
        <v/>
      </c>
      <c r="C102" s="351" t="str">
        <f>IF(ISTEXT('[6]Sektorski plasman'!C98)=TRUE,'[6]Sektorski plasman'!C98,"")</f>
        <v/>
      </c>
      <c r="D102" s="352" t="str">
        <f>IF(ISNUMBER('[6]Sektorski plasman'!E98)=TRUE,'[6]Sektorski plasman'!E98,"")</f>
        <v/>
      </c>
      <c r="E102" s="316" t="str">
        <f>IF(ISTEXT('[6]Sektorski plasman'!F98)=TRUE,'[6]Sektorski plasman'!F98,"")</f>
        <v/>
      </c>
      <c r="F102" s="353" t="str">
        <f>IF(ISNUMBER('[6]Sektorski plasman'!D98)=TRUE,'[6]Sektorski plasman'!D98,"")</f>
        <v/>
      </c>
      <c r="G102" s="318" t="str">
        <f>IF(ISNUMBER('[6]Sektorski plasman'!G98)=TRUE,'[6]Sektorski plasman'!G98,"")</f>
        <v/>
      </c>
      <c r="H102" s="319" t="str">
        <f>IF(ISNUMBER('[6]Sektorski plasman'!H98)=TRUE,'[6]Sektorski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IF(ISTEXT('[6]Sektorski plasman'!B99)=TRUE,'[6]Sektorski plasman'!B99,"")</f>
        <v/>
      </c>
      <c r="C103" s="351" t="str">
        <f>IF(ISTEXT('[6]Sektorski plasman'!C99)=TRUE,'[6]Sektorski plasman'!C99,"")</f>
        <v/>
      </c>
      <c r="D103" s="352" t="str">
        <f>IF(ISNUMBER('[6]Sektorski plasman'!E99)=TRUE,'[6]Sektorski plasman'!E99,"")</f>
        <v/>
      </c>
      <c r="E103" s="316" t="str">
        <f>IF(ISTEXT('[6]Sektorski plasman'!F99)=TRUE,'[6]Sektorski plasman'!F99,"")</f>
        <v/>
      </c>
      <c r="F103" s="353" t="str">
        <f>IF(ISNUMBER('[6]Sektorski plasman'!D99)=TRUE,'[6]Sektorski plasman'!D99,"")</f>
        <v/>
      </c>
      <c r="G103" s="318" t="str">
        <f>IF(ISNUMBER('[6]Sektorski plasman'!G99)=TRUE,'[6]Sektorski plasman'!G99,"")</f>
        <v/>
      </c>
      <c r="H103" s="319" t="str">
        <f>IF(ISNUMBER('[6]Sektorski plasman'!H99)=TRUE,'[6]Sektorski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IF(ISTEXT('[6]Sektorski plasman'!B100)=TRUE,'[6]Sektorski plasman'!B100,"")</f>
        <v/>
      </c>
      <c r="C104" s="351" t="str">
        <f>IF(ISTEXT('[6]Sektorski plasman'!C100)=TRUE,'[6]Sektorski plasman'!C100,"")</f>
        <v/>
      </c>
      <c r="D104" s="352" t="str">
        <f>IF(ISNUMBER('[6]Sektorski plasman'!E100)=TRUE,'[6]Sektorski plasman'!E100,"")</f>
        <v/>
      </c>
      <c r="E104" s="316" t="str">
        <f>IF(ISTEXT('[6]Sektorski plasman'!F100)=TRUE,'[6]Sektorski plasman'!F100,"")</f>
        <v/>
      </c>
      <c r="F104" s="353" t="str">
        <f>IF(ISNUMBER('[6]Sektorski plasman'!D100)=TRUE,'[6]Sektorski plasman'!D100,"")</f>
        <v/>
      </c>
      <c r="G104" s="318" t="str">
        <f>IF(ISNUMBER('[6]Sektorski plasman'!G100)=TRUE,'[6]Sektorski plasman'!G100,"")</f>
        <v/>
      </c>
      <c r="H104" s="319" t="str">
        <f>IF(ISNUMBER('[6]Sektorski plasman'!H100)=TRUE,'[6]Sektorski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IF(ISTEXT('[6]Sektorski plasman'!B101)=TRUE,'[6]Sektorski plasman'!B101,"")</f>
        <v/>
      </c>
      <c r="C105" s="351" t="str">
        <f>IF(ISTEXT('[6]Sektorski plasman'!C101)=TRUE,'[6]Sektorski plasman'!C101,"")</f>
        <v/>
      </c>
      <c r="D105" s="352" t="str">
        <f>IF(ISNUMBER('[6]Sektorski plasman'!E101)=TRUE,'[6]Sektorski plasman'!E101,"")</f>
        <v/>
      </c>
      <c r="E105" s="316" t="str">
        <f>IF(ISTEXT('[6]Sektorski plasman'!F101)=TRUE,'[6]Sektorski plasman'!F101,"")</f>
        <v/>
      </c>
      <c r="F105" s="353" t="str">
        <f>IF(ISNUMBER('[6]Sektorski plasman'!D101)=TRUE,'[6]Sektorski plasman'!D101,"")</f>
        <v/>
      </c>
      <c r="G105" s="318" t="str">
        <f>IF(ISNUMBER('[6]Sektorski plasman'!G101)=TRUE,'[6]Sektorski plasman'!G101,"")</f>
        <v/>
      </c>
      <c r="H105" s="319" t="str">
        <f>IF(ISNUMBER('[6]Sektorski plasman'!H101)=TRUE,'[6]Sektorski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IF(ISTEXT('[6]Sektorski plasman'!B102)=TRUE,'[6]Sektorski plasman'!B102,"")</f>
        <v/>
      </c>
      <c r="C106" s="351" t="str">
        <f>IF(ISTEXT('[6]Sektorski plasman'!C102)=TRUE,'[6]Sektorski plasman'!C102,"")</f>
        <v/>
      </c>
      <c r="D106" s="352" t="str">
        <f>IF(ISNUMBER('[6]Sektorski plasman'!E102)=TRUE,'[6]Sektorski plasman'!E102,"")</f>
        <v/>
      </c>
      <c r="E106" s="316" t="str">
        <f>IF(ISTEXT('[6]Sektorski plasman'!F102)=TRUE,'[6]Sektorski plasman'!F102,"")</f>
        <v/>
      </c>
      <c r="F106" s="353" t="str">
        <f>IF(ISNUMBER('[6]Sektorski plasman'!D102)=TRUE,'[6]Sektorski plasman'!D102,"")</f>
        <v/>
      </c>
      <c r="G106" s="318" t="str">
        <f>IF(ISNUMBER('[6]Sektorski plasman'!G102)=TRUE,'[6]Sektorski plasman'!G102,"")</f>
        <v/>
      </c>
      <c r="H106" s="319" t="str">
        <f>IF(ISNUMBER('[6]Sektorski plasman'!H102)=TRUE,'[6]Sektorski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IF(ISTEXT('[6]Sektorski plasman'!B103)=TRUE,'[6]Sektorski plasman'!B103,"")</f>
        <v/>
      </c>
      <c r="C107" s="351" t="str">
        <f>IF(ISTEXT('[6]Sektorski plasman'!C103)=TRUE,'[6]Sektorski plasman'!C103,"")</f>
        <v/>
      </c>
      <c r="D107" s="352" t="str">
        <f>IF(ISNUMBER('[6]Sektorski plasman'!E103)=TRUE,'[6]Sektorski plasman'!E103,"")</f>
        <v/>
      </c>
      <c r="E107" s="316" t="str">
        <f>IF(ISTEXT('[6]Sektorski plasman'!F103)=TRUE,'[6]Sektorski plasman'!F103,"")</f>
        <v/>
      </c>
      <c r="F107" s="353" t="str">
        <f>IF(ISNUMBER('[6]Sektorski plasman'!D103)=TRUE,'[6]Sektorski plasman'!D103,"")</f>
        <v/>
      </c>
      <c r="G107" s="318" t="str">
        <f>IF(ISNUMBER('[6]Sektorski plasman'!G103)=TRUE,'[6]Sektorski plasman'!G103,"")</f>
        <v/>
      </c>
      <c r="H107" s="319" t="str">
        <f>IF(ISNUMBER('[6]Sektorski plasman'!H103)=TRUE,'[6]Sektorski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IF(ISTEXT('[6]Sektorski plasman'!B104)=TRUE,'[6]Sektorski plasman'!B104,"")</f>
        <v/>
      </c>
      <c r="C108" s="351" t="str">
        <f>IF(ISTEXT('[6]Sektorski plasman'!C104)=TRUE,'[6]Sektorski plasman'!C104,"")</f>
        <v/>
      </c>
      <c r="D108" s="352" t="str">
        <f>IF(ISNUMBER('[6]Sektorski plasman'!E104)=TRUE,'[6]Sektorski plasman'!E104,"")</f>
        <v/>
      </c>
      <c r="E108" s="316" t="str">
        <f>IF(ISTEXT('[6]Sektorski plasman'!F104)=TRUE,'[6]Sektorski plasman'!F104,"")</f>
        <v/>
      </c>
      <c r="F108" s="353" t="str">
        <f>IF(ISNUMBER('[6]Sektorski plasman'!D104)=TRUE,'[6]Sektorski plasman'!D104,"")</f>
        <v/>
      </c>
      <c r="G108" s="318" t="str">
        <f>IF(ISNUMBER('[6]Sektorski plasman'!G104)=TRUE,'[6]Sektorski plasman'!G104,"")</f>
        <v/>
      </c>
      <c r="H108" s="319" t="str">
        <f>IF(ISNUMBER('[6]Sektorski plasman'!H104)=TRUE,'[6]Sektorski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IF(ISTEXT('[6]Sektorski plasman'!B105)=TRUE,'[6]Sektorski plasman'!B105,"")</f>
        <v/>
      </c>
      <c r="C109" s="351" t="str">
        <f>IF(ISTEXT('[6]Sektorski plasman'!C105)=TRUE,'[6]Sektorski plasman'!C105,"")</f>
        <v/>
      </c>
      <c r="D109" s="352" t="str">
        <f>IF(ISNUMBER('[6]Sektorski plasman'!E105)=TRUE,'[6]Sektorski plasman'!E105,"")</f>
        <v/>
      </c>
      <c r="E109" s="316" t="str">
        <f>IF(ISTEXT('[6]Sektorski plasman'!F105)=TRUE,'[6]Sektorski plasman'!F105,"")</f>
        <v/>
      </c>
      <c r="F109" s="353" t="str">
        <f>IF(ISNUMBER('[6]Sektorski plasman'!D105)=TRUE,'[6]Sektorski plasman'!D105,"")</f>
        <v/>
      </c>
      <c r="G109" s="318" t="str">
        <f>IF(ISNUMBER('[6]Sektorski plasman'!G105)=TRUE,'[6]Sektorski plasman'!G105,"")</f>
        <v/>
      </c>
      <c r="H109" s="319" t="str">
        <f>IF(ISNUMBER('[6]Sektorski plasman'!H105)=TRUE,'[6]Sektorski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IF(ISTEXT('[6]Sektorski plasman'!B106)=TRUE,'[6]Sektorski plasman'!B106,"")</f>
        <v/>
      </c>
      <c r="C110" s="351" t="str">
        <f>IF(ISTEXT('[6]Sektorski plasman'!C106)=TRUE,'[6]Sektorski plasman'!C106,"")</f>
        <v/>
      </c>
      <c r="D110" s="352" t="str">
        <f>IF(ISNUMBER('[6]Sektorski plasman'!E106)=TRUE,'[6]Sektorski plasman'!E106,"")</f>
        <v/>
      </c>
      <c r="E110" s="316" t="str">
        <f>IF(ISTEXT('[6]Sektorski plasman'!F106)=TRUE,'[6]Sektorski plasman'!F106,"")</f>
        <v/>
      </c>
      <c r="F110" s="353" t="str">
        <f>IF(ISNUMBER('[6]Sektorski plasman'!D106)=TRUE,'[6]Sektorski plasman'!D106,"")</f>
        <v/>
      </c>
      <c r="G110" s="318" t="str">
        <f>IF(ISNUMBER('[6]Sektorski plasman'!G106)=TRUE,'[6]Sektorski plasman'!G106,"")</f>
        <v/>
      </c>
      <c r="H110" s="319" t="str">
        <f>IF(ISNUMBER('[6]Sektorski plasman'!H106)=TRUE,'[6]Sektorski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IF(ISTEXT('[6]Sektorski plasman'!B107)=TRUE,'[6]Sektorski plasman'!B107,"")</f>
        <v/>
      </c>
      <c r="C111" s="351" t="str">
        <f>IF(ISTEXT('[6]Sektorski plasman'!C107)=TRUE,'[6]Sektorski plasman'!C107,"")</f>
        <v/>
      </c>
      <c r="D111" s="352" t="str">
        <f>IF(ISNUMBER('[6]Sektorski plasman'!E107)=TRUE,'[6]Sektorski plasman'!E107,"")</f>
        <v/>
      </c>
      <c r="E111" s="316" t="str">
        <f>IF(ISTEXT('[6]Sektorski plasman'!F107)=TRUE,'[6]Sektorski plasman'!F107,"")</f>
        <v/>
      </c>
      <c r="F111" s="353" t="str">
        <f>IF(ISNUMBER('[6]Sektorski plasman'!D107)=TRUE,'[6]Sektorski plasman'!D107,"")</f>
        <v/>
      </c>
      <c r="G111" s="318" t="str">
        <f>IF(ISNUMBER('[6]Sektorski plasman'!G107)=TRUE,'[6]Sektorski plasman'!G107,"")</f>
        <v/>
      </c>
      <c r="H111" s="319" t="str">
        <f>IF(ISNUMBER('[6]Sektorski plasman'!H107)=TRUE,'[6]Sektorski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IF(ISTEXT('[6]Sektorski plasman'!B108)=TRUE,'[6]Sektorski plasman'!B108,"")</f>
        <v/>
      </c>
      <c r="C112" s="351" t="str">
        <f>IF(ISTEXT('[6]Sektorski plasman'!C108)=TRUE,'[6]Sektorski plasman'!C108,"")</f>
        <v/>
      </c>
      <c r="D112" s="352" t="str">
        <f>IF(ISNUMBER('[6]Sektorski plasman'!E108)=TRUE,'[6]Sektorski plasman'!E108,"")</f>
        <v/>
      </c>
      <c r="E112" s="316" t="str">
        <f>IF(ISTEXT('[6]Sektorski plasman'!F108)=TRUE,'[6]Sektorski plasman'!F108,"")</f>
        <v/>
      </c>
      <c r="F112" s="353" t="str">
        <f>IF(ISNUMBER('[6]Sektorski plasman'!D108)=TRUE,'[6]Sektorski plasman'!D108,"")</f>
        <v/>
      </c>
      <c r="G112" s="318" t="str">
        <f>IF(ISNUMBER('[6]Sektorski plasman'!G108)=TRUE,'[6]Sektorski plasman'!G108,"")</f>
        <v/>
      </c>
      <c r="H112" s="319" t="str">
        <f>IF(ISNUMBER('[6]Sektorski plasman'!H108)=TRUE,'[6]Sektorski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IF(ISTEXT('[6]Sektorski plasman'!B109)=TRUE,'[6]Sektorski plasman'!B109,"")</f>
        <v/>
      </c>
      <c r="C113" s="351" t="str">
        <f>IF(ISTEXT('[6]Sektorski plasman'!C109)=TRUE,'[6]Sektorski plasman'!C109,"")</f>
        <v/>
      </c>
      <c r="D113" s="352" t="str">
        <f>IF(ISNUMBER('[6]Sektorski plasman'!E109)=TRUE,'[6]Sektorski plasman'!E109,"")</f>
        <v/>
      </c>
      <c r="E113" s="316" t="str">
        <f>IF(ISTEXT('[6]Sektorski plasman'!F109)=TRUE,'[6]Sektorski plasman'!F109,"")</f>
        <v/>
      </c>
      <c r="F113" s="353" t="str">
        <f>IF(ISNUMBER('[6]Sektorski plasman'!D109)=TRUE,'[6]Sektorski plasman'!D109,"")</f>
        <v/>
      </c>
      <c r="G113" s="318" t="str">
        <f>IF(ISNUMBER('[6]Sektorski plasman'!G109)=TRUE,'[6]Sektorski plasman'!G109,"")</f>
        <v/>
      </c>
      <c r="H113" s="319" t="str">
        <f>IF(ISNUMBER('[6]Sektorski plasman'!H109)=TRUE,'[6]Sektorski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IF(ISTEXT('[6]Sektorski plasman'!B110)=TRUE,'[6]Sektorski plasman'!B110,"")</f>
        <v/>
      </c>
      <c r="C114" s="351" t="str">
        <f>IF(ISTEXT('[6]Sektorski plasman'!C110)=TRUE,'[6]Sektorski plasman'!C110,"")</f>
        <v/>
      </c>
      <c r="D114" s="352" t="str">
        <f>IF(ISNUMBER('[6]Sektorski plasman'!E110)=TRUE,'[6]Sektorski plasman'!E110,"")</f>
        <v/>
      </c>
      <c r="E114" s="316" t="str">
        <f>IF(ISTEXT('[6]Sektorski plasman'!F110)=TRUE,'[6]Sektorski plasman'!F110,"")</f>
        <v/>
      </c>
      <c r="F114" s="353" t="str">
        <f>IF(ISNUMBER('[6]Sektorski plasman'!D110)=TRUE,'[6]Sektorski plasman'!D110,"")</f>
        <v/>
      </c>
      <c r="G114" s="318" t="str">
        <f>IF(ISNUMBER('[6]Sektorski plasman'!G110)=TRUE,'[6]Sektorski plasman'!G110,"")</f>
        <v/>
      </c>
      <c r="H114" s="319" t="str">
        <f>IF(ISNUMBER('[6]Sektorski plasman'!H110)=TRUE,'[6]Sektorski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IF(ISTEXT('[6]Sektorski plasman'!B111)=TRUE,'[6]Sektorski plasman'!B111,"")</f>
        <v/>
      </c>
      <c r="C115" s="351" t="str">
        <f>IF(ISTEXT('[6]Sektorski plasman'!C111)=TRUE,'[6]Sektorski plasman'!C111,"")</f>
        <v/>
      </c>
      <c r="D115" s="352" t="str">
        <f>IF(ISNUMBER('[6]Sektorski plasman'!E111)=TRUE,'[6]Sektorski plasman'!E111,"")</f>
        <v/>
      </c>
      <c r="E115" s="316" t="str">
        <f>IF(ISTEXT('[6]Sektorski plasman'!F111)=TRUE,'[6]Sektorski plasman'!F111,"")</f>
        <v/>
      </c>
      <c r="F115" s="353" t="str">
        <f>IF(ISNUMBER('[6]Sektorski plasman'!D111)=TRUE,'[6]Sektorski plasman'!D111,"")</f>
        <v/>
      </c>
      <c r="G115" s="318" t="str">
        <f>IF(ISNUMBER('[6]Sektorski plasman'!G111)=TRUE,'[6]Sektorski plasman'!G111,"")</f>
        <v/>
      </c>
      <c r="H115" s="319" t="str">
        <f>IF(ISNUMBER('[6]Sektorski plasman'!H111)=TRUE,'[6]Sektorski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IF(ISTEXT('[6]Sektorski plasman'!B112)=TRUE,'[6]Sektorski plasman'!B112,"")</f>
        <v/>
      </c>
      <c r="C116" s="351" t="str">
        <f>IF(ISTEXT('[6]Sektorski plasman'!C112)=TRUE,'[6]Sektorski plasman'!C112,"")</f>
        <v/>
      </c>
      <c r="D116" s="352" t="str">
        <f>IF(ISNUMBER('[6]Sektorski plasman'!E112)=TRUE,'[6]Sektorski plasman'!E112,"")</f>
        <v/>
      </c>
      <c r="E116" s="316" t="str">
        <f>IF(ISTEXT('[6]Sektorski plasman'!F112)=TRUE,'[6]Sektorski plasman'!F112,"")</f>
        <v/>
      </c>
      <c r="F116" s="353" t="str">
        <f>IF(ISNUMBER('[6]Sektorski plasman'!D112)=TRUE,'[6]Sektorski plasman'!D112,"")</f>
        <v/>
      </c>
      <c r="G116" s="318" t="str">
        <f>IF(ISNUMBER('[6]Sektorski plasman'!G112)=TRUE,'[6]Sektorski plasman'!G112,"")</f>
        <v/>
      </c>
      <c r="H116" s="319" t="str">
        <f>IF(ISNUMBER('[6]Sektorski plasman'!H112)=TRUE,'[6]Sektorski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IF(ISTEXT('[6]Sektorski plasman'!B113)=TRUE,'[6]Sektorski plasman'!B113,"")</f>
        <v/>
      </c>
      <c r="C117" s="351" t="str">
        <f>IF(ISTEXT('[6]Sektorski plasman'!C113)=TRUE,'[6]Sektorski plasman'!C113,"")</f>
        <v/>
      </c>
      <c r="D117" s="352" t="str">
        <f>IF(ISNUMBER('[6]Sektorski plasman'!E113)=TRUE,'[6]Sektorski plasman'!E113,"")</f>
        <v/>
      </c>
      <c r="E117" s="316" t="str">
        <f>IF(ISTEXT('[6]Sektorski plasman'!F113)=TRUE,'[6]Sektorski plasman'!F113,"")</f>
        <v/>
      </c>
      <c r="F117" s="353" t="str">
        <f>IF(ISNUMBER('[6]Sektorski plasman'!D113)=TRUE,'[6]Sektorski plasman'!D113,"")</f>
        <v/>
      </c>
      <c r="G117" s="318" t="str">
        <f>IF(ISNUMBER('[6]Sektorski plasman'!G113)=TRUE,'[6]Sektorski plasman'!G113,"")</f>
        <v/>
      </c>
      <c r="H117" s="319" t="str">
        <f>IF(ISNUMBER('[6]Sektorski plasman'!H113)=TRUE,'[6]Sektorski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IF(ISTEXT('[6]Sektorski plasman'!B114)=TRUE,'[6]Sektorski plasman'!B114,"")</f>
        <v/>
      </c>
      <c r="C118" s="351" t="str">
        <f>IF(ISTEXT('[6]Sektorski plasman'!C114)=TRUE,'[6]Sektorski plasman'!C114,"")</f>
        <v/>
      </c>
      <c r="D118" s="352" t="str">
        <f>IF(ISNUMBER('[6]Sektorski plasman'!E114)=TRUE,'[6]Sektorski plasman'!E114,"")</f>
        <v/>
      </c>
      <c r="E118" s="316" t="str">
        <f>IF(ISTEXT('[6]Sektorski plasman'!F114)=TRUE,'[6]Sektorski plasman'!F114,"")</f>
        <v/>
      </c>
      <c r="F118" s="353" t="str">
        <f>IF(ISNUMBER('[6]Sektorski plasman'!D114)=TRUE,'[6]Sektorski plasman'!D114,"")</f>
        <v/>
      </c>
      <c r="G118" s="318" t="str">
        <f>IF(ISNUMBER('[6]Sektorski plasman'!G114)=TRUE,'[6]Sektorski plasman'!G114,"")</f>
        <v/>
      </c>
      <c r="H118" s="319" t="str">
        <f>IF(ISNUMBER('[6]Sektorski plasman'!H114)=TRUE,'[6]Sektorski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IF(ISTEXT('[6]Sektorski plasman'!B115)=TRUE,'[6]Sektorski plasman'!B115,"")</f>
        <v/>
      </c>
      <c r="C119" s="351" t="str">
        <f>IF(ISTEXT('[6]Sektorski plasman'!C115)=TRUE,'[6]Sektorski plasman'!C115,"")</f>
        <v/>
      </c>
      <c r="D119" s="352" t="str">
        <f>IF(ISNUMBER('[6]Sektorski plasman'!E115)=TRUE,'[6]Sektorski plasman'!E115,"")</f>
        <v/>
      </c>
      <c r="E119" s="316" t="str">
        <f>IF(ISTEXT('[6]Sektorski plasman'!F115)=TRUE,'[6]Sektorski plasman'!F115,"")</f>
        <v/>
      </c>
      <c r="F119" s="353" t="str">
        <f>IF(ISNUMBER('[6]Sektorski plasman'!D115)=TRUE,'[6]Sektorski plasman'!D115,"")</f>
        <v/>
      </c>
      <c r="G119" s="318" t="str">
        <f>IF(ISNUMBER('[6]Sektorski plasman'!G115)=TRUE,'[6]Sektorski plasman'!G115,"")</f>
        <v/>
      </c>
      <c r="H119" s="319" t="str">
        <f>IF(ISNUMBER('[6]Sektorski plasman'!H115)=TRUE,'[6]Sektorski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IF(ISTEXT('[6]Sektorski plasman'!B116)=TRUE,'[6]Sektorski plasman'!B116,"")</f>
        <v/>
      </c>
      <c r="C120" s="351" t="str">
        <f>IF(ISTEXT('[6]Sektorski plasman'!C116)=TRUE,'[6]Sektorski plasman'!C116,"")</f>
        <v/>
      </c>
      <c r="D120" s="352" t="str">
        <f>IF(ISNUMBER('[6]Sektorski plasman'!E116)=TRUE,'[6]Sektorski plasman'!E116,"")</f>
        <v/>
      </c>
      <c r="E120" s="316" t="str">
        <f>IF(ISTEXT('[6]Sektorski plasman'!F116)=TRUE,'[6]Sektorski plasman'!F116,"")</f>
        <v/>
      </c>
      <c r="F120" s="353" t="str">
        <f>IF(ISNUMBER('[6]Sektorski plasman'!D116)=TRUE,'[6]Sektorski plasman'!D116,"")</f>
        <v/>
      </c>
      <c r="G120" s="318" t="str">
        <f>IF(ISNUMBER('[6]Sektorski plasman'!G116)=TRUE,'[6]Sektorski plasman'!G116,"")</f>
        <v/>
      </c>
      <c r="H120" s="319" t="str">
        <f>IF(ISNUMBER('[6]Sektorski plasman'!H116)=TRUE,'[6]Sektorski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IF(ISTEXT('[6]Sektorski plasman'!B117)=TRUE,'[6]Sektorski plasman'!B117,"")</f>
        <v/>
      </c>
      <c r="C121" s="351" t="str">
        <f>IF(ISTEXT('[6]Sektorski plasman'!C117)=TRUE,'[6]Sektorski plasman'!C117,"")</f>
        <v/>
      </c>
      <c r="D121" s="352" t="str">
        <f>IF(ISNUMBER('[6]Sektorski plasman'!E117)=TRUE,'[6]Sektorski plasman'!E117,"")</f>
        <v/>
      </c>
      <c r="E121" s="316" t="str">
        <f>IF(ISTEXT('[6]Sektorski plasman'!F117)=TRUE,'[6]Sektorski plasman'!F117,"")</f>
        <v/>
      </c>
      <c r="F121" s="353" t="str">
        <f>IF(ISNUMBER('[6]Sektorski plasman'!D117)=TRUE,'[6]Sektorski plasman'!D117,"")</f>
        <v/>
      </c>
      <c r="G121" s="318" t="str">
        <f>IF(ISNUMBER('[6]Sektorski plasman'!G117)=TRUE,'[6]Sektorski plasman'!G117,"")</f>
        <v/>
      </c>
      <c r="H121" s="319" t="str">
        <f>IF(ISNUMBER('[6]Sektorski plasman'!H117)=TRUE,'[6]Sektorski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IF(ISTEXT('[6]Sektorski plasman'!B118)=TRUE,'[6]Sektorski plasman'!B118,"")</f>
        <v/>
      </c>
      <c r="C122" s="351" t="str">
        <f>IF(ISTEXT('[6]Sektorski plasman'!C118)=TRUE,'[6]Sektorski plasman'!C118,"")</f>
        <v/>
      </c>
      <c r="D122" s="352" t="str">
        <f>IF(ISNUMBER('[6]Sektorski plasman'!E118)=TRUE,'[6]Sektorski plasman'!E118,"")</f>
        <v/>
      </c>
      <c r="E122" s="316" t="str">
        <f>IF(ISTEXT('[6]Sektorski plasman'!F118)=TRUE,'[6]Sektorski plasman'!F118,"")</f>
        <v/>
      </c>
      <c r="F122" s="353" t="str">
        <f>IF(ISNUMBER('[6]Sektorski plasman'!D118)=TRUE,'[6]Sektorski plasman'!D118,"")</f>
        <v/>
      </c>
      <c r="G122" s="318" t="str">
        <f>IF(ISNUMBER('[6]Sektorski plasman'!G118)=TRUE,'[6]Sektorski plasman'!G118,"")</f>
        <v/>
      </c>
      <c r="H122" s="319" t="str">
        <f>IF(ISNUMBER('[6]Sektorski plasman'!H118)=TRUE,'[6]Sektorski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IF(ISTEXT('[6]Sektorski plasman'!B119)=TRUE,'[6]Sektorski plasman'!B119,"")</f>
        <v/>
      </c>
      <c r="C123" s="351" t="str">
        <f>IF(ISTEXT('[6]Sektorski plasman'!C119)=TRUE,'[6]Sektorski plasman'!C119,"")</f>
        <v/>
      </c>
      <c r="D123" s="352" t="str">
        <f>IF(ISNUMBER('[6]Sektorski plasman'!E119)=TRUE,'[6]Sektorski plasman'!E119,"")</f>
        <v/>
      </c>
      <c r="E123" s="316" t="str">
        <f>IF(ISTEXT('[6]Sektorski plasman'!F119)=TRUE,'[6]Sektorski plasman'!F119,"")</f>
        <v/>
      </c>
      <c r="F123" s="353" t="str">
        <f>IF(ISNUMBER('[6]Sektorski plasman'!D119)=TRUE,'[6]Sektorski plasman'!D119,"")</f>
        <v/>
      </c>
      <c r="G123" s="318" t="str">
        <f>IF(ISNUMBER('[6]Sektorski plasman'!G119)=TRUE,'[6]Sektorski plasman'!G119,"")</f>
        <v/>
      </c>
      <c r="H123" s="319" t="str">
        <f>IF(ISNUMBER('[6]Sektorski plasman'!H119)=TRUE,'[6]Sektorski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IF(ISTEXT('[6]Sektorski plasman'!B120)=TRUE,'[6]Sektorski plasman'!B120,"")</f>
        <v/>
      </c>
      <c r="C124" s="351" t="str">
        <f>IF(ISTEXT('[6]Sektorski plasman'!C120)=TRUE,'[6]Sektorski plasman'!C120,"")</f>
        <v/>
      </c>
      <c r="D124" s="352" t="str">
        <f>IF(ISNUMBER('[6]Sektorski plasman'!E120)=TRUE,'[6]Sektorski plasman'!E120,"")</f>
        <v/>
      </c>
      <c r="E124" s="316" t="str">
        <f>IF(ISTEXT('[6]Sektorski plasman'!F120)=TRUE,'[6]Sektorski plasman'!F120,"")</f>
        <v/>
      </c>
      <c r="F124" s="353" t="str">
        <f>IF(ISNUMBER('[6]Sektorski plasman'!D120)=TRUE,'[6]Sektorski plasman'!D120,"")</f>
        <v/>
      </c>
      <c r="G124" s="318" t="str">
        <f>IF(ISNUMBER('[6]Sektorski plasman'!G120)=TRUE,'[6]Sektorski plasman'!G120,"")</f>
        <v/>
      </c>
      <c r="H124" s="319" t="str">
        <f>IF(ISNUMBER('[6]Sektorski plasman'!H120)=TRUE,'[6]Sektorski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IF(ISTEXT('[6]Sektorski plasman'!B121)=TRUE,'[6]Sektorski plasman'!B121,"")</f>
        <v/>
      </c>
      <c r="C125" s="351" t="str">
        <f>IF(ISTEXT('[6]Sektorski plasman'!C121)=TRUE,'[6]Sektorski plasman'!C121,"")</f>
        <v/>
      </c>
      <c r="D125" s="352" t="str">
        <f>IF(ISNUMBER('[6]Sektorski plasman'!E121)=TRUE,'[6]Sektorski plasman'!E121,"")</f>
        <v/>
      </c>
      <c r="E125" s="316" t="str">
        <f>IF(ISTEXT('[6]Sektorski plasman'!F121)=TRUE,'[6]Sektorski plasman'!F121,"")</f>
        <v/>
      </c>
      <c r="F125" s="353" t="str">
        <f>IF(ISNUMBER('[6]Sektorski plasman'!D121)=TRUE,'[6]Sektorski plasman'!D121,"")</f>
        <v/>
      </c>
      <c r="G125" s="318" t="str">
        <f>IF(ISNUMBER('[6]Sektorski plasman'!G121)=TRUE,'[6]Sektorski plasman'!G121,"")</f>
        <v/>
      </c>
      <c r="H125" s="319" t="str">
        <f>IF(ISNUMBER('[6]Sektorski plasman'!H121)=TRUE,'[6]Sektorski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IF(ISTEXT('[6]Sektorski plasman'!B122)=TRUE,'[6]Sektorski plasman'!B122,"")</f>
        <v/>
      </c>
      <c r="C126" s="351" t="str">
        <f>IF(ISTEXT('[6]Sektorski plasman'!C122)=TRUE,'[6]Sektorski plasman'!C122,"")</f>
        <v/>
      </c>
      <c r="D126" s="352" t="str">
        <f>IF(ISNUMBER('[6]Sektorski plasman'!E122)=TRUE,'[6]Sektorski plasman'!E122,"")</f>
        <v/>
      </c>
      <c r="E126" s="316" t="str">
        <f>IF(ISTEXT('[6]Sektorski plasman'!F122)=TRUE,'[6]Sektorski plasman'!F122,"")</f>
        <v/>
      </c>
      <c r="F126" s="353" t="str">
        <f>IF(ISNUMBER('[6]Sektorski plasman'!D122)=TRUE,'[6]Sektorski plasman'!D122,"")</f>
        <v/>
      </c>
      <c r="G126" s="318" t="str">
        <f>IF(ISNUMBER('[6]Sektorski plasman'!G122)=TRUE,'[6]Sektorski plasman'!G122,"")</f>
        <v/>
      </c>
      <c r="H126" s="319" t="str">
        <f>IF(ISNUMBER('[6]Sektorski plasman'!H122)=TRUE,'[6]Sektorski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IF(ISTEXT('[6]Sektorski plasman'!B123)=TRUE,'[6]Sektorski plasman'!B123,"")</f>
        <v/>
      </c>
      <c r="C127" s="351" t="str">
        <f>IF(ISTEXT('[6]Sektorski plasman'!C123)=TRUE,'[6]Sektorski plasman'!C123,"")</f>
        <v/>
      </c>
      <c r="D127" s="352" t="str">
        <f>IF(ISNUMBER('[6]Sektorski plasman'!E123)=TRUE,'[6]Sektorski plasman'!E123,"")</f>
        <v/>
      </c>
      <c r="E127" s="316" t="str">
        <f>IF(ISTEXT('[6]Sektorski plasman'!F123)=TRUE,'[6]Sektorski plasman'!F123,"")</f>
        <v/>
      </c>
      <c r="F127" s="353" t="str">
        <f>IF(ISNUMBER('[6]Sektorski plasman'!D123)=TRUE,'[6]Sektorski plasman'!D123,"")</f>
        <v/>
      </c>
      <c r="G127" s="318" t="str">
        <f>IF(ISNUMBER('[6]Sektorski plasman'!G123)=TRUE,'[6]Sektorski plasman'!G123,"")</f>
        <v/>
      </c>
      <c r="H127" s="319" t="str">
        <f>IF(ISNUMBER('[6]Sektorski plasman'!H123)=TRUE,'[6]Sektorski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IF(ISTEXT('[6]Sektorski plasman'!B124)=TRUE,'[6]Sektorski plasman'!B124,"")</f>
        <v/>
      </c>
      <c r="C128" s="351" t="str">
        <f>IF(ISTEXT('[6]Sektorski plasman'!C124)=TRUE,'[6]Sektorski plasman'!C124,"")</f>
        <v/>
      </c>
      <c r="D128" s="352" t="str">
        <f>IF(ISNUMBER('[6]Sektorski plasman'!E124)=TRUE,'[6]Sektorski plasman'!E124,"")</f>
        <v/>
      </c>
      <c r="E128" s="316" t="str">
        <f>IF(ISTEXT('[6]Sektorski plasman'!F124)=TRUE,'[6]Sektorski plasman'!F124,"")</f>
        <v/>
      </c>
      <c r="F128" s="353" t="str">
        <f>IF(ISNUMBER('[6]Sektorski plasman'!D124)=TRUE,'[6]Sektorski plasman'!D124,"")</f>
        <v/>
      </c>
      <c r="G128" s="318" t="str">
        <f>IF(ISNUMBER('[6]Sektorski plasman'!G124)=TRUE,'[6]Sektorski plasman'!G124,"")</f>
        <v/>
      </c>
      <c r="H128" s="319" t="str">
        <f>IF(ISNUMBER('[6]Sektorski plasman'!H124)=TRUE,'[6]Sektorski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IF(ISTEXT('[6]Sektorski plasman'!B125)=TRUE,'[6]Sektorski plasman'!B125,"")</f>
        <v/>
      </c>
      <c r="C129" s="351" t="str">
        <f>IF(ISTEXT('[6]Sektorski plasman'!C125)=TRUE,'[6]Sektorski plasman'!C125,"")</f>
        <v/>
      </c>
      <c r="D129" s="352" t="str">
        <f>IF(ISNUMBER('[6]Sektorski plasman'!E125)=TRUE,'[6]Sektorski plasman'!E125,"")</f>
        <v/>
      </c>
      <c r="E129" s="316" t="str">
        <f>IF(ISTEXT('[6]Sektorski plasman'!F125)=TRUE,'[6]Sektorski plasman'!F125,"")</f>
        <v/>
      </c>
      <c r="F129" s="353" t="str">
        <f>IF(ISNUMBER('[6]Sektorski plasman'!D125)=TRUE,'[6]Sektorski plasman'!D125,"")</f>
        <v/>
      </c>
      <c r="G129" s="318" t="str">
        <f>IF(ISNUMBER('[6]Sektorski plasman'!G125)=TRUE,'[6]Sektorski plasman'!G125,"")</f>
        <v/>
      </c>
      <c r="H129" s="319" t="str">
        <f>IF(ISNUMBER('[6]Sektorski plasman'!H125)=TRUE,'[6]Sektorski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IF(ISTEXT('[6]Sektorski plasman'!B126)=TRUE,'[6]Sektorski plasman'!B126,"")</f>
        <v/>
      </c>
      <c r="C130" s="351" t="str">
        <f>IF(ISTEXT('[6]Sektorski plasman'!C126)=TRUE,'[6]Sektorski plasman'!C126,"")</f>
        <v/>
      </c>
      <c r="D130" s="352" t="str">
        <f>IF(ISNUMBER('[6]Sektorski plasman'!E126)=TRUE,'[6]Sektorski plasman'!E126,"")</f>
        <v/>
      </c>
      <c r="E130" s="316" t="str">
        <f>IF(ISTEXT('[6]Sektorski plasman'!F126)=TRUE,'[6]Sektorski plasman'!F126,"")</f>
        <v/>
      </c>
      <c r="F130" s="353" t="str">
        <f>IF(ISNUMBER('[6]Sektorski plasman'!D126)=TRUE,'[6]Sektorski plasman'!D126,"")</f>
        <v/>
      </c>
      <c r="G130" s="318" t="str">
        <f>IF(ISNUMBER('[6]Sektorski plasman'!G126)=TRUE,'[6]Sektorski plasman'!G126,"")</f>
        <v/>
      </c>
      <c r="H130" s="319" t="str">
        <f>IF(ISNUMBER('[6]Sektorski plasman'!H126)=TRUE,'[6]Sektorski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IF(ISTEXT('[6]Sektorski plasman'!B127)=TRUE,'[6]Sektorski plasman'!B127,"")</f>
        <v/>
      </c>
      <c r="C131" s="351" t="str">
        <f>IF(ISTEXT('[6]Sektorski plasman'!C127)=TRUE,'[6]Sektorski plasman'!C127,"")</f>
        <v/>
      </c>
      <c r="D131" s="352" t="str">
        <f>IF(ISNUMBER('[6]Sektorski plasman'!E127)=TRUE,'[6]Sektorski plasman'!E127,"")</f>
        <v/>
      </c>
      <c r="E131" s="316" t="str">
        <f>IF(ISTEXT('[6]Sektorski plasman'!F127)=TRUE,'[6]Sektorski plasman'!F127,"")</f>
        <v/>
      </c>
      <c r="F131" s="353" t="str">
        <f>IF(ISNUMBER('[6]Sektorski plasman'!D127)=TRUE,'[6]Sektorski plasman'!D127,"")</f>
        <v/>
      </c>
      <c r="G131" s="318" t="str">
        <f>IF(ISNUMBER('[6]Sektorski plasman'!G127)=TRUE,'[6]Sektorski plasman'!G127,"")</f>
        <v/>
      </c>
      <c r="H131" s="319" t="str">
        <f>IF(ISNUMBER('[6]Sektorski plasman'!H127)=TRUE,'[6]Sektorski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IF(ISTEXT('[6]Sektorski plasman'!B128)=TRUE,'[6]Sektorski plasman'!B128,"")</f>
        <v/>
      </c>
      <c r="C132" s="351" t="str">
        <f>IF(ISTEXT('[6]Sektorski plasman'!C128)=TRUE,'[6]Sektorski plasman'!C128,"")</f>
        <v/>
      </c>
      <c r="D132" s="352" t="str">
        <f>IF(ISNUMBER('[6]Sektorski plasman'!E128)=TRUE,'[6]Sektorski plasman'!E128,"")</f>
        <v/>
      </c>
      <c r="E132" s="316" t="str">
        <f>IF(ISTEXT('[6]Sektorski plasman'!F128)=TRUE,'[6]Sektorski plasman'!F128,"")</f>
        <v/>
      </c>
      <c r="F132" s="353" t="str">
        <f>IF(ISNUMBER('[6]Sektorski plasman'!D128)=TRUE,'[6]Sektorski plasman'!D128,"")</f>
        <v/>
      </c>
      <c r="G132" s="318" t="str">
        <f>IF(ISNUMBER('[6]Sektorski plasman'!G128)=TRUE,'[6]Sektorski plasman'!G128,"")</f>
        <v/>
      </c>
      <c r="H132" s="319" t="str">
        <f>IF(ISNUMBER('[6]Sektorski plasman'!H128)=TRUE,'[6]Sektorski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IF(ISTEXT('[6]Sektorski plasman'!B129)=TRUE,'[6]Sektorski plasman'!B129,"")</f>
        <v/>
      </c>
      <c r="C133" s="351" t="str">
        <f>IF(ISTEXT('[6]Sektorski plasman'!C129)=TRUE,'[6]Sektorski plasman'!C129,"")</f>
        <v/>
      </c>
      <c r="D133" s="352" t="str">
        <f>IF(ISNUMBER('[6]Sektorski plasman'!E129)=TRUE,'[6]Sektorski plasman'!E129,"")</f>
        <v/>
      </c>
      <c r="E133" s="316" t="str">
        <f>IF(ISTEXT('[6]Sektorski plasman'!F129)=TRUE,'[6]Sektorski plasman'!F129,"")</f>
        <v/>
      </c>
      <c r="F133" s="353" t="str">
        <f>IF(ISNUMBER('[6]Sektorski plasman'!D129)=TRUE,'[6]Sektorski plasman'!D129,"")</f>
        <v/>
      </c>
      <c r="G133" s="318" t="str">
        <f>IF(ISNUMBER('[6]Sektorski plasman'!G129)=TRUE,'[6]Sektorski plasman'!G129,"")</f>
        <v/>
      </c>
      <c r="H133" s="319" t="str">
        <f>IF(ISNUMBER('[6]Sektorski plasman'!H129)=TRUE,'[6]Sektorski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IF(ISTEXT('[6]Sektorski plasman'!B130)=TRUE,'[6]Sektorski plasman'!B130,"")</f>
        <v/>
      </c>
      <c r="C134" s="351" t="str">
        <f>IF(ISTEXT('[6]Sektorski plasman'!C130)=TRUE,'[6]Sektorski plasman'!C130,"")</f>
        <v/>
      </c>
      <c r="D134" s="352" t="str">
        <f>IF(ISNUMBER('[6]Sektorski plasman'!E130)=TRUE,'[6]Sektorski plasman'!E130,"")</f>
        <v/>
      </c>
      <c r="E134" s="316" t="str">
        <f>IF(ISTEXT('[6]Sektorski plasman'!F130)=TRUE,'[6]Sektorski plasman'!F130,"")</f>
        <v/>
      </c>
      <c r="F134" s="353" t="str">
        <f>IF(ISNUMBER('[6]Sektorski plasman'!D130)=TRUE,'[6]Sektorski plasman'!D130,"")</f>
        <v/>
      </c>
      <c r="G134" s="318" t="str">
        <f>IF(ISNUMBER('[6]Sektorski plasman'!G130)=TRUE,'[6]Sektorski plasman'!G130,"")</f>
        <v/>
      </c>
      <c r="H134" s="319" t="str">
        <f>IF(ISNUMBER('[6]Sektorski plasman'!H130)=TRUE,'[6]Sektorski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IF(ISTEXT('[6]Sektorski plasman'!B131)=TRUE,'[6]Sektorski plasman'!B131,"")</f>
        <v/>
      </c>
      <c r="C135" s="351" t="str">
        <f>IF(ISTEXT('[6]Sektorski plasman'!C131)=TRUE,'[6]Sektorski plasman'!C131,"")</f>
        <v/>
      </c>
      <c r="D135" s="352" t="str">
        <f>IF(ISNUMBER('[6]Sektorski plasman'!E131)=TRUE,'[6]Sektorski plasman'!E131,"")</f>
        <v/>
      </c>
      <c r="E135" s="316" t="str">
        <f>IF(ISTEXT('[6]Sektorski plasman'!F131)=TRUE,'[6]Sektorski plasman'!F131,"")</f>
        <v/>
      </c>
      <c r="F135" s="353" t="str">
        <f>IF(ISNUMBER('[6]Sektorski plasman'!D131)=TRUE,'[6]Sektorski plasman'!D131,"")</f>
        <v/>
      </c>
      <c r="G135" s="318" t="str">
        <f>IF(ISNUMBER('[6]Sektorski plasman'!G131)=TRUE,'[6]Sektorski plasman'!G131,"")</f>
        <v/>
      </c>
      <c r="H135" s="319" t="str">
        <f>IF(ISNUMBER('[6]Sektorski plasman'!H131)=TRUE,'[6]Sektorski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IF(ISTEXT('[6]Sektorski plasman'!B132)=TRUE,'[6]Sektorski plasman'!B132,"")</f>
        <v/>
      </c>
      <c r="C136" s="351" t="str">
        <f>IF(ISTEXT('[6]Sektorski plasman'!C132)=TRUE,'[6]Sektorski plasman'!C132,"")</f>
        <v/>
      </c>
      <c r="D136" s="352" t="str">
        <f>IF(ISNUMBER('[6]Sektorski plasman'!E132)=TRUE,'[6]Sektorski plasman'!E132,"")</f>
        <v/>
      </c>
      <c r="E136" s="316" t="str">
        <f>IF(ISTEXT('[6]Sektorski plasman'!F132)=TRUE,'[6]Sektorski plasman'!F132,"")</f>
        <v/>
      </c>
      <c r="F136" s="353" t="str">
        <f>IF(ISNUMBER('[6]Sektorski plasman'!D132)=TRUE,'[6]Sektorski plasman'!D132,"")</f>
        <v/>
      </c>
      <c r="G136" s="318" t="str">
        <f>IF(ISNUMBER('[6]Sektorski plasman'!G132)=TRUE,'[6]Sektorski plasman'!G132,"")</f>
        <v/>
      </c>
      <c r="H136" s="319" t="str">
        <f>IF(ISNUMBER('[6]Sektorski plasman'!H132)=TRUE,'[6]Sektorski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IF(ISTEXT('[6]Sektorski plasman'!B133)=TRUE,'[6]Sektorski plasman'!B133,"")</f>
        <v/>
      </c>
      <c r="C137" s="351" t="str">
        <f>IF(ISTEXT('[6]Sektorski plasman'!C133)=TRUE,'[6]Sektorski plasman'!C133,"")</f>
        <v/>
      </c>
      <c r="D137" s="352" t="str">
        <f>IF(ISNUMBER('[6]Sektorski plasman'!E133)=TRUE,'[6]Sektorski plasman'!E133,"")</f>
        <v/>
      </c>
      <c r="E137" s="316" t="str">
        <f>IF(ISTEXT('[6]Sektorski plasman'!F133)=TRUE,'[6]Sektorski plasman'!F133,"")</f>
        <v/>
      </c>
      <c r="F137" s="353" t="str">
        <f>IF(ISNUMBER('[6]Sektorski plasman'!D133)=TRUE,'[6]Sektorski plasman'!D133,"")</f>
        <v/>
      </c>
      <c r="G137" s="318" t="str">
        <f>IF(ISNUMBER('[6]Sektorski plasman'!G133)=TRUE,'[6]Sektorski plasman'!G133,"")</f>
        <v/>
      </c>
      <c r="H137" s="319" t="str">
        <f>IF(ISNUMBER('[6]Sektorski plasman'!H133)=TRUE,'[6]Sektorski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IF(ISTEXT('[6]Sektorski plasman'!B134)=TRUE,'[6]Sektorski plasman'!B134,"")</f>
        <v/>
      </c>
      <c r="C138" s="351" t="str">
        <f>IF(ISTEXT('[6]Sektorski plasman'!C134)=TRUE,'[6]Sektorski plasman'!C134,"")</f>
        <v/>
      </c>
      <c r="D138" s="352" t="str">
        <f>IF(ISNUMBER('[6]Sektorski plasman'!E134)=TRUE,'[6]Sektorski plasman'!E134,"")</f>
        <v/>
      </c>
      <c r="E138" s="316" t="str">
        <f>IF(ISTEXT('[6]Sektorski plasman'!F134)=TRUE,'[6]Sektorski plasman'!F134,"")</f>
        <v/>
      </c>
      <c r="F138" s="353" t="str">
        <f>IF(ISNUMBER('[6]Sektorski plasman'!D134)=TRUE,'[6]Sektorski plasman'!D134,"")</f>
        <v/>
      </c>
      <c r="G138" s="318" t="str">
        <f>IF(ISNUMBER('[6]Sektorski plasman'!G134)=TRUE,'[6]Sektorski plasman'!G134,"")</f>
        <v/>
      </c>
      <c r="H138" s="319" t="str">
        <f>IF(ISNUMBER('[6]Sektorski plasman'!H134)=TRUE,'[6]Sektorski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IF(ISTEXT('[6]Sektorski plasman'!B135)=TRUE,'[6]Sektorski plasman'!B135,"")</f>
        <v/>
      </c>
      <c r="C139" s="351" t="str">
        <f>IF(ISTEXT('[6]Sektorski plasman'!C135)=TRUE,'[6]Sektorski plasman'!C135,"")</f>
        <v/>
      </c>
      <c r="D139" s="352" t="str">
        <f>IF(ISNUMBER('[6]Sektorski plasman'!E135)=TRUE,'[6]Sektorski plasman'!E135,"")</f>
        <v/>
      </c>
      <c r="E139" s="316" t="str">
        <f>IF(ISTEXT('[6]Sektorski plasman'!F135)=TRUE,'[6]Sektorski plasman'!F135,"")</f>
        <v/>
      </c>
      <c r="F139" s="353" t="str">
        <f>IF(ISNUMBER('[6]Sektorski plasman'!D135)=TRUE,'[6]Sektorski plasman'!D135,"")</f>
        <v/>
      </c>
      <c r="G139" s="318" t="str">
        <f>IF(ISNUMBER('[6]Sektorski plasman'!G135)=TRUE,'[6]Sektorski plasman'!G135,"")</f>
        <v/>
      </c>
      <c r="H139" s="319" t="str">
        <f>IF(ISNUMBER('[6]Sektorski plasman'!H135)=TRUE,'[6]Sektorski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IF(ISTEXT('[6]Sektorski plasman'!B136)=TRUE,'[6]Sektorski plasman'!B136,"")</f>
        <v/>
      </c>
      <c r="C140" s="351" t="str">
        <f>IF(ISTEXT('[6]Sektorski plasman'!C136)=TRUE,'[6]Sektorski plasman'!C136,"")</f>
        <v/>
      </c>
      <c r="D140" s="352" t="str">
        <f>IF(ISNUMBER('[6]Sektorski plasman'!E136)=TRUE,'[6]Sektorski plasman'!E136,"")</f>
        <v/>
      </c>
      <c r="E140" s="316" t="str">
        <f>IF(ISTEXT('[6]Sektorski plasman'!F136)=TRUE,'[6]Sektorski plasman'!F136,"")</f>
        <v/>
      </c>
      <c r="F140" s="353" t="str">
        <f>IF(ISNUMBER('[6]Sektorski plasman'!D136)=TRUE,'[6]Sektorski plasman'!D136,"")</f>
        <v/>
      </c>
      <c r="G140" s="318" t="str">
        <f>IF(ISNUMBER('[6]Sektorski plasman'!G136)=TRUE,'[6]Sektorski plasman'!G136,"")</f>
        <v/>
      </c>
      <c r="H140" s="319" t="str">
        <f>IF(ISNUMBER('[6]Sektorski plasman'!H136)=TRUE,'[6]Sektorski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IF(ISTEXT('[6]Sektorski plasman'!B137)=TRUE,'[6]Sektorski plasman'!B137,"")</f>
        <v/>
      </c>
      <c r="C141" s="351" t="str">
        <f>IF(ISTEXT('[6]Sektorski plasman'!C137)=TRUE,'[6]Sektorski plasman'!C137,"")</f>
        <v/>
      </c>
      <c r="D141" s="352" t="str">
        <f>IF(ISNUMBER('[6]Sektorski plasman'!E137)=TRUE,'[6]Sektorski plasman'!E137,"")</f>
        <v/>
      </c>
      <c r="E141" s="316" t="str">
        <f>IF(ISTEXT('[6]Sektorski plasman'!F137)=TRUE,'[6]Sektorski plasman'!F137,"")</f>
        <v/>
      </c>
      <c r="F141" s="353" t="str">
        <f>IF(ISNUMBER('[6]Sektorski plasman'!D137)=TRUE,'[6]Sektorski plasman'!D137,"")</f>
        <v/>
      </c>
      <c r="G141" s="318" t="str">
        <f>IF(ISNUMBER('[6]Sektorski plasman'!G137)=TRUE,'[6]Sektorski plasman'!G137,"")</f>
        <v/>
      </c>
      <c r="H141" s="319" t="str">
        <f>IF(ISNUMBER('[6]Sektorski plasman'!H137)=TRUE,'[6]Sektorski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IF(ISTEXT('[6]Sektorski plasman'!B138)=TRUE,'[6]Sektorski plasman'!B138,"")</f>
        <v/>
      </c>
      <c r="C142" s="351" t="str">
        <f>IF(ISTEXT('[6]Sektorski plasman'!C138)=TRUE,'[6]Sektorski plasman'!C138,"")</f>
        <v/>
      </c>
      <c r="D142" s="352" t="str">
        <f>IF(ISNUMBER('[6]Sektorski plasman'!E138)=TRUE,'[6]Sektorski plasman'!E138,"")</f>
        <v/>
      </c>
      <c r="E142" s="316" t="str">
        <f>IF(ISTEXT('[6]Sektorski plasman'!F138)=TRUE,'[6]Sektorski plasman'!F138,"")</f>
        <v/>
      </c>
      <c r="F142" s="353" t="str">
        <f>IF(ISNUMBER('[6]Sektorski plasman'!D138)=TRUE,'[6]Sektorski plasman'!D138,"")</f>
        <v/>
      </c>
      <c r="G142" s="318" t="str">
        <f>IF(ISNUMBER('[6]Sektorski plasman'!G138)=TRUE,'[6]Sektorski plasman'!G138,"")</f>
        <v/>
      </c>
      <c r="H142" s="319" t="str">
        <f>IF(ISNUMBER('[6]Sektorski plasman'!H138)=TRUE,'[6]Sektorski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IF(ISTEXT('[6]Sektorski plasman'!B139)=TRUE,'[6]Sektorski plasman'!B139,"")</f>
        <v/>
      </c>
      <c r="C143" s="351" t="str">
        <f>IF(ISTEXT('[6]Sektorski plasman'!C139)=TRUE,'[6]Sektorski plasman'!C139,"")</f>
        <v/>
      </c>
      <c r="D143" s="352" t="str">
        <f>IF(ISNUMBER('[6]Sektorski plasman'!E139)=TRUE,'[6]Sektorski plasman'!E139,"")</f>
        <v/>
      </c>
      <c r="E143" s="316" t="str">
        <f>IF(ISTEXT('[6]Sektorski plasman'!F139)=TRUE,'[6]Sektorski plasman'!F139,"")</f>
        <v/>
      </c>
      <c r="F143" s="353" t="str">
        <f>IF(ISNUMBER('[6]Sektorski plasman'!D139)=TRUE,'[6]Sektorski plasman'!D139,"")</f>
        <v/>
      </c>
      <c r="G143" s="318" t="str">
        <f>IF(ISNUMBER('[6]Sektorski plasman'!G139)=TRUE,'[6]Sektorski plasman'!G139,"")</f>
        <v/>
      </c>
      <c r="H143" s="319" t="str">
        <f>IF(ISNUMBER('[6]Sektorski plasman'!H139)=TRUE,'[6]Sektorski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IF(ISTEXT('[6]Sektorski plasman'!B140)=TRUE,'[6]Sektorski plasman'!B140,"")</f>
        <v/>
      </c>
      <c r="C144" s="351" t="str">
        <f>IF(ISTEXT('[6]Sektorski plasman'!C140)=TRUE,'[6]Sektorski plasman'!C140,"")</f>
        <v/>
      </c>
      <c r="D144" s="352" t="str">
        <f>IF(ISNUMBER('[6]Sektorski plasman'!E140)=TRUE,'[6]Sektorski plasman'!E140,"")</f>
        <v/>
      </c>
      <c r="E144" s="316" t="str">
        <f>IF(ISTEXT('[6]Sektorski plasman'!F140)=TRUE,'[6]Sektorski plasman'!F140,"")</f>
        <v/>
      </c>
      <c r="F144" s="353" t="str">
        <f>IF(ISNUMBER('[6]Sektorski plasman'!D140)=TRUE,'[6]Sektorski plasman'!D140,"")</f>
        <v/>
      </c>
      <c r="G144" s="318" t="str">
        <f>IF(ISNUMBER('[6]Sektorski plasman'!G140)=TRUE,'[6]Sektorski plasman'!G140,"")</f>
        <v/>
      </c>
      <c r="H144" s="319" t="str">
        <f>IF(ISNUMBER('[6]Sektorski plasman'!H140)=TRUE,'[6]Sektorski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IF(ISTEXT('[6]Sektorski plasman'!B141)=TRUE,'[6]Sektorski plasman'!B141,"")</f>
        <v/>
      </c>
      <c r="C145" s="351" t="str">
        <f>IF(ISTEXT('[6]Sektorski plasman'!C141)=TRUE,'[6]Sektorski plasman'!C141,"")</f>
        <v/>
      </c>
      <c r="D145" s="352" t="str">
        <f>IF(ISNUMBER('[6]Sektorski plasman'!E141)=TRUE,'[6]Sektorski plasman'!E141,"")</f>
        <v/>
      </c>
      <c r="E145" s="316" t="str">
        <f>IF(ISTEXT('[6]Sektorski plasman'!F141)=TRUE,'[6]Sektorski plasman'!F141,"")</f>
        <v/>
      </c>
      <c r="F145" s="353" t="str">
        <f>IF(ISNUMBER('[6]Sektorski plasman'!D141)=TRUE,'[6]Sektorski plasman'!D141,"")</f>
        <v/>
      </c>
      <c r="G145" s="318" t="str">
        <f>IF(ISNUMBER('[6]Sektorski plasman'!G141)=TRUE,'[6]Sektorski plasman'!G141,"")</f>
        <v/>
      </c>
      <c r="H145" s="319" t="str">
        <f>IF(ISNUMBER('[6]Sektorski plasman'!H141)=TRUE,'[6]Sektorski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IF(ISTEXT('[6]Sektorski plasman'!B142)=TRUE,'[6]Sektorski plasman'!B142,"")</f>
        <v/>
      </c>
      <c r="C146" s="351" t="str">
        <f>IF(ISTEXT('[6]Sektorski plasman'!C142)=TRUE,'[6]Sektorski plasman'!C142,"")</f>
        <v/>
      </c>
      <c r="D146" s="352" t="str">
        <f>IF(ISNUMBER('[6]Sektorski plasman'!E142)=TRUE,'[6]Sektorski plasman'!E142,"")</f>
        <v/>
      </c>
      <c r="E146" s="316" t="str">
        <f>IF(ISTEXT('[6]Sektorski plasman'!F142)=TRUE,'[6]Sektorski plasman'!F142,"")</f>
        <v/>
      </c>
      <c r="F146" s="353" t="str">
        <f>IF(ISNUMBER('[6]Sektorski plasman'!D142)=TRUE,'[6]Sektorski plasman'!D142,"")</f>
        <v/>
      </c>
      <c r="G146" s="318" t="str">
        <f>IF(ISNUMBER('[6]Sektorski plasman'!G142)=TRUE,'[6]Sektorski plasman'!G142,"")</f>
        <v/>
      </c>
      <c r="H146" s="319" t="str">
        <f>IF(ISNUMBER('[6]Sektorski plasman'!H142)=TRUE,'[6]Sektorski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IF(ISTEXT('[6]Sektorski plasman'!B143)=TRUE,'[6]Sektorski plasman'!B143,"")</f>
        <v/>
      </c>
      <c r="C147" s="351" t="str">
        <f>IF(ISTEXT('[6]Sektorski plasman'!C143)=TRUE,'[6]Sektorski plasman'!C143,"")</f>
        <v/>
      </c>
      <c r="D147" s="352" t="str">
        <f>IF(ISNUMBER('[6]Sektorski plasman'!E143)=TRUE,'[6]Sektorski plasman'!E143,"")</f>
        <v/>
      </c>
      <c r="E147" s="316" t="str">
        <f>IF(ISTEXT('[6]Sektorski plasman'!F143)=TRUE,'[6]Sektorski plasman'!F143,"")</f>
        <v/>
      </c>
      <c r="F147" s="353" t="str">
        <f>IF(ISNUMBER('[6]Sektorski plasman'!D143)=TRUE,'[6]Sektorski plasman'!D143,"")</f>
        <v/>
      </c>
      <c r="G147" s="318" t="str">
        <f>IF(ISNUMBER('[6]Sektorski plasman'!G143)=TRUE,'[6]Sektorski plasman'!G143,"")</f>
        <v/>
      </c>
      <c r="H147" s="319" t="str">
        <f>IF(ISNUMBER('[6]Sektorski plasman'!H143)=TRUE,'[6]Sektorski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IF(ISTEXT('[6]Sektorski plasman'!B144)=TRUE,'[6]Sektorski plasman'!B144,"")</f>
        <v/>
      </c>
      <c r="C148" s="351" t="str">
        <f>IF(ISTEXT('[6]Sektorski plasman'!C144)=TRUE,'[6]Sektorski plasman'!C144,"")</f>
        <v/>
      </c>
      <c r="D148" s="352" t="str">
        <f>IF(ISNUMBER('[6]Sektorski plasman'!E144)=TRUE,'[6]Sektorski plasman'!E144,"")</f>
        <v/>
      </c>
      <c r="E148" s="316" t="str">
        <f>IF(ISTEXT('[6]Sektorski plasman'!F144)=TRUE,'[6]Sektorski plasman'!F144,"")</f>
        <v/>
      </c>
      <c r="F148" s="353" t="str">
        <f>IF(ISNUMBER('[6]Sektorski plasman'!D144)=TRUE,'[6]Sektorski plasman'!D144,"")</f>
        <v/>
      </c>
      <c r="G148" s="318" t="str">
        <f>IF(ISNUMBER('[6]Sektorski plasman'!G144)=TRUE,'[6]Sektorski plasman'!G144,"")</f>
        <v/>
      </c>
      <c r="H148" s="319" t="str">
        <f>IF(ISNUMBER('[6]Sektorski plasman'!H144)=TRUE,'[6]Sektorski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IF(ISTEXT('[6]Sektorski plasman'!B145)=TRUE,'[6]Sektorski plasman'!B145,"")</f>
        <v/>
      </c>
      <c r="C149" s="351" t="str">
        <f>IF(ISTEXT('[6]Sektorski plasman'!C145)=TRUE,'[6]Sektorski plasman'!C145,"")</f>
        <v/>
      </c>
      <c r="D149" s="352" t="str">
        <f>IF(ISNUMBER('[6]Sektorski plasman'!E145)=TRUE,'[6]Sektorski plasman'!E145,"")</f>
        <v/>
      </c>
      <c r="E149" s="316" t="str">
        <f>IF(ISTEXT('[6]Sektorski plasman'!F145)=TRUE,'[6]Sektorski plasman'!F145,"")</f>
        <v/>
      </c>
      <c r="F149" s="353" t="str">
        <f>IF(ISNUMBER('[6]Sektorski plasman'!D145)=TRUE,'[6]Sektorski plasman'!D145,"")</f>
        <v/>
      </c>
      <c r="G149" s="318" t="str">
        <f>IF(ISNUMBER('[6]Sektorski plasman'!G145)=TRUE,'[6]Sektorski plasman'!G145,"")</f>
        <v/>
      </c>
      <c r="H149" s="319" t="str">
        <f>IF(ISNUMBER('[6]Sektorski plasman'!H145)=TRUE,'[6]Sektorski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IF(ISTEXT('[6]Sektorski plasman'!B146)=TRUE,'[6]Sektorski plasman'!B146,"")</f>
        <v/>
      </c>
      <c r="C150" s="351" t="str">
        <f>IF(ISTEXT('[6]Sektorski plasman'!C146)=TRUE,'[6]Sektorski plasman'!C146,"")</f>
        <v/>
      </c>
      <c r="D150" s="352" t="str">
        <f>IF(ISNUMBER('[6]Sektorski plasman'!E146)=TRUE,'[6]Sektorski plasman'!E146,"")</f>
        <v/>
      </c>
      <c r="E150" s="316" t="str">
        <f>IF(ISTEXT('[6]Sektorski plasman'!F146)=TRUE,'[6]Sektorski plasman'!F146,"")</f>
        <v/>
      </c>
      <c r="F150" s="353" t="str">
        <f>IF(ISNUMBER('[6]Sektorski plasman'!D146)=TRUE,'[6]Sektorski plasman'!D146,"")</f>
        <v/>
      </c>
      <c r="G150" s="318" t="str">
        <f>IF(ISNUMBER('[6]Sektorski plasman'!G146)=TRUE,'[6]Sektorski plasman'!G146,"")</f>
        <v/>
      </c>
      <c r="H150" s="319" t="str">
        <f>IF(ISNUMBER('[6]Sektorski plasman'!H146)=TRUE,'[6]Sektorski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IF(ISTEXT('[6]Sektorski plasman'!B147)=TRUE,'[6]Sektorski plasman'!B147,"")</f>
        <v/>
      </c>
      <c r="C151" s="351" t="str">
        <f>IF(ISTEXT('[6]Sektorski plasman'!C147)=TRUE,'[6]Sektorski plasman'!C147,"")</f>
        <v/>
      </c>
      <c r="D151" s="352" t="str">
        <f>IF(ISNUMBER('[6]Sektorski plasman'!E147)=TRUE,'[6]Sektorski plasman'!E147,"")</f>
        <v/>
      </c>
      <c r="E151" s="316" t="str">
        <f>IF(ISTEXT('[6]Sektorski plasman'!F147)=TRUE,'[6]Sektorski plasman'!F147,"")</f>
        <v/>
      </c>
      <c r="F151" s="353" t="str">
        <f>IF(ISNUMBER('[6]Sektorski plasman'!D147)=TRUE,'[6]Sektorski plasman'!D147,"")</f>
        <v/>
      </c>
      <c r="G151" s="318" t="str">
        <f>IF(ISNUMBER('[6]Sektorski plasman'!G147)=TRUE,'[6]Sektorski plasman'!G147,"")</f>
        <v/>
      </c>
      <c r="H151" s="319" t="str">
        <f>IF(ISNUMBER('[6]Sektorski plasman'!H147)=TRUE,'[6]Sektorski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IF(ISTEXT('[6]Sektorski plasman'!B148)=TRUE,'[6]Sektorski plasman'!B148,"")</f>
        <v/>
      </c>
      <c r="C152" s="351" t="str">
        <f>IF(ISTEXT('[6]Sektorski plasman'!C148)=TRUE,'[6]Sektorski plasman'!C148,"")</f>
        <v/>
      </c>
      <c r="D152" s="352" t="str">
        <f>IF(ISNUMBER('[6]Sektorski plasman'!E148)=TRUE,'[6]Sektorski plasman'!E148,"")</f>
        <v/>
      </c>
      <c r="E152" s="316" t="str">
        <f>IF(ISTEXT('[6]Sektorski plasman'!F148)=TRUE,'[6]Sektorski plasman'!F148,"")</f>
        <v/>
      </c>
      <c r="F152" s="353" t="str">
        <f>IF(ISNUMBER('[6]Sektorski plasman'!D148)=TRUE,'[6]Sektorski plasman'!D148,"")</f>
        <v/>
      </c>
      <c r="G152" s="318" t="str">
        <f>IF(ISNUMBER('[6]Sektorski plasman'!G148)=TRUE,'[6]Sektorski plasman'!G148,"")</f>
        <v/>
      </c>
      <c r="H152" s="319" t="str">
        <f>IF(ISNUMBER('[6]Sektorski plasman'!H148)=TRUE,'[6]Sektorski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IF(ISTEXT('[6]Sektorski plasman'!B149)=TRUE,'[6]Sektorski plasman'!B149,"")</f>
        <v/>
      </c>
      <c r="C153" s="351" t="str">
        <f>IF(ISTEXT('[6]Sektorski plasman'!C149)=TRUE,'[6]Sektorski plasman'!C149,"")</f>
        <v/>
      </c>
      <c r="D153" s="352" t="str">
        <f>IF(ISNUMBER('[6]Sektorski plasman'!E149)=TRUE,'[6]Sektorski plasman'!E149,"")</f>
        <v/>
      </c>
      <c r="E153" s="316" t="str">
        <f>IF(ISTEXT('[6]Sektorski plasman'!F149)=TRUE,'[6]Sektorski plasman'!F149,"")</f>
        <v/>
      </c>
      <c r="F153" s="353" t="str">
        <f>IF(ISNUMBER('[6]Sektorski plasman'!D149)=TRUE,'[6]Sektorski plasman'!D149,"")</f>
        <v/>
      </c>
      <c r="G153" s="318" t="str">
        <f>IF(ISNUMBER('[6]Sektorski plasman'!G149)=TRUE,'[6]Sektorski plasman'!G149,"")</f>
        <v/>
      </c>
      <c r="H153" s="319" t="str">
        <f>IF(ISNUMBER('[6]Sektorski plasman'!H149)=TRUE,'[6]Sektorski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IF(ISTEXT('[6]Sektorski plasman'!B150)=TRUE,'[6]Sektorski plasman'!B150,"")</f>
        <v/>
      </c>
      <c r="C154" s="351" t="str">
        <f>IF(ISTEXT('[6]Sektorski plasman'!C150)=TRUE,'[6]Sektorski plasman'!C150,"")</f>
        <v/>
      </c>
      <c r="D154" s="352" t="str">
        <f>IF(ISNUMBER('[6]Sektorski plasman'!E150)=TRUE,'[6]Sektorski plasman'!E150,"")</f>
        <v/>
      </c>
      <c r="E154" s="316" t="str">
        <f>IF(ISTEXT('[6]Sektorski plasman'!F150)=TRUE,'[6]Sektorski plasman'!F150,"")</f>
        <v/>
      </c>
      <c r="F154" s="353" t="str">
        <f>IF(ISNUMBER('[6]Sektorski plasman'!D150)=TRUE,'[6]Sektorski plasman'!D150,"")</f>
        <v/>
      </c>
      <c r="G154" s="318" t="str">
        <f>IF(ISNUMBER('[6]Sektorski plasman'!G150)=TRUE,'[6]Sektorski plasman'!G150,"")</f>
        <v/>
      </c>
      <c r="H154" s="319" t="str">
        <f>IF(ISNUMBER('[6]Sektorski plasman'!H150)=TRUE,'[6]Sektorski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IF(ISTEXT('[6]Sektorski plasman'!B151)=TRUE,'[6]Sektorski plasman'!B151,"")</f>
        <v/>
      </c>
      <c r="C155" s="351" t="str">
        <f>IF(ISTEXT('[6]Sektorski plasman'!C151)=TRUE,'[6]Sektorski plasman'!C151,"")</f>
        <v/>
      </c>
      <c r="D155" s="352" t="str">
        <f>IF(ISNUMBER('[6]Sektorski plasman'!E151)=TRUE,'[6]Sektorski plasman'!E151,"")</f>
        <v/>
      </c>
      <c r="E155" s="316" t="str">
        <f>IF(ISTEXT('[6]Sektorski plasman'!F151)=TRUE,'[6]Sektorski plasman'!F151,"")</f>
        <v/>
      </c>
      <c r="F155" s="353" t="str">
        <f>IF(ISNUMBER('[6]Sektorski plasman'!D151)=TRUE,'[6]Sektorski plasman'!D151,"")</f>
        <v/>
      </c>
      <c r="G155" s="318" t="str">
        <f>IF(ISNUMBER('[6]Sektorski plasman'!G151)=TRUE,'[6]Sektorski plasman'!G151,"")</f>
        <v/>
      </c>
      <c r="H155" s="319" t="str">
        <f>IF(ISNUMBER('[6]Sektorski plasman'!H151)=TRUE,'[6]Sektorski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IF(ISTEXT('[6]Sektorski plasman'!B152)=TRUE,'[6]Sektorski plasman'!B152,"")</f>
        <v/>
      </c>
      <c r="C156" s="351" t="str">
        <f>IF(ISTEXT('[6]Sektorski plasman'!C152)=TRUE,'[6]Sektorski plasman'!C152,"")</f>
        <v/>
      </c>
      <c r="D156" s="352" t="str">
        <f>IF(ISNUMBER('[6]Sektorski plasman'!E152)=TRUE,'[6]Sektorski plasman'!E152,"")</f>
        <v/>
      </c>
      <c r="E156" s="316" t="str">
        <f>IF(ISTEXT('[6]Sektorski plasman'!F152)=TRUE,'[6]Sektorski plasman'!F152,"")</f>
        <v/>
      </c>
      <c r="F156" s="353" t="str">
        <f>IF(ISNUMBER('[6]Sektorski plasman'!D152)=TRUE,'[6]Sektorski plasman'!D152,"")</f>
        <v/>
      </c>
      <c r="G156" s="318" t="str">
        <f>IF(ISNUMBER('[6]Sektorski plasman'!G152)=TRUE,'[6]Sektorski plasman'!G152,"")</f>
        <v/>
      </c>
      <c r="H156" s="319" t="str">
        <f>IF(ISNUMBER('[6]Sektorski plasman'!H152)=TRUE,'[6]Sektorski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IF(ISTEXT('[6]Sektorski plasman'!B153)=TRUE,'[6]Sektorski plasman'!B153,"")</f>
        <v/>
      </c>
      <c r="C157" s="351" t="str">
        <f>IF(ISTEXT('[6]Sektorski plasman'!C153)=TRUE,'[6]Sektorski plasman'!C153,"")</f>
        <v/>
      </c>
      <c r="D157" s="352" t="str">
        <f>IF(ISNUMBER('[6]Sektorski plasman'!E153)=TRUE,'[6]Sektorski plasman'!E153,"")</f>
        <v/>
      </c>
      <c r="E157" s="316" t="str">
        <f>IF(ISTEXT('[6]Sektorski plasman'!F153)=TRUE,'[6]Sektorski plasman'!F153,"")</f>
        <v/>
      </c>
      <c r="F157" s="353" t="str">
        <f>IF(ISNUMBER('[6]Sektorski plasman'!D153)=TRUE,'[6]Sektorski plasman'!D153,"")</f>
        <v/>
      </c>
      <c r="G157" s="318" t="str">
        <f>IF(ISNUMBER('[6]Sektorski plasman'!G153)=TRUE,'[6]Sektorski plasman'!G153,"")</f>
        <v/>
      </c>
      <c r="H157" s="319" t="str">
        <f>IF(ISNUMBER('[6]Sektorski plasman'!H153)=TRUE,'[6]Sektorski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IF(ISTEXT('[6]Sektorski plasman'!B154)=TRUE,'[6]Sektorski plasman'!B154,"")</f>
        <v/>
      </c>
      <c r="C158" s="351" t="str">
        <f>IF(ISTEXT('[6]Sektorski plasman'!C154)=TRUE,'[6]Sektorski plasman'!C154,"")</f>
        <v/>
      </c>
      <c r="D158" s="352" t="str">
        <f>IF(ISNUMBER('[6]Sektorski plasman'!E154)=TRUE,'[6]Sektorski plasman'!E154,"")</f>
        <v/>
      </c>
      <c r="E158" s="316" t="str">
        <f>IF(ISTEXT('[6]Sektorski plasman'!F154)=TRUE,'[6]Sektorski plasman'!F154,"")</f>
        <v/>
      </c>
      <c r="F158" s="353" t="str">
        <f>IF(ISNUMBER('[6]Sektorski plasman'!D154)=TRUE,'[6]Sektorski plasman'!D154,"")</f>
        <v/>
      </c>
      <c r="G158" s="318" t="str">
        <f>IF(ISNUMBER('[6]Sektorski plasman'!G154)=TRUE,'[6]Sektorski plasman'!G154,"")</f>
        <v/>
      </c>
      <c r="H158" s="319" t="str">
        <f>IF(ISNUMBER('[6]Sektorski plasman'!H154)=TRUE,'[6]Sektorski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IF(ISTEXT('[6]Sektorski plasman'!B155)=TRUE,'[6]Sektorski plasman'!B155,"")</f>
        <v/>
      </c>
      <c r="C159" s="354" t="str">
        <f>IF(ISTEXT('[6]Sektorski plasman'!C155)=TRUE,'[6]Sektorski plasman'!C155,"")</f>
        <v/>
      </c>
      <c r="D159" s="355" t="str">
        <f>IF(ISNUMBER('[6]Sektorski plasman'!E155)=TRUE,'[6]Sektorski plasman'!E155,"")</f>
        <v/>
      </c>
      <c r="E159" s="324" t="str">
        <f>IF(ISTEXT('[6]Sektorski plasman'!F155)=TRUE,'[6]Sektorski plasman'!F155,"")</f>
        <v/>
      </c>
      <c r="F159" s="356" t="str">
        <f>IF(ISNUMBER('[6]Sektorski plasman'!D155)=TRUE,'[6]Sektorski plasman'!D155,"")</f>
        <v/>
      </c>
      <c r="G159" s="326" t="str">
        <f>IF(ISNUMBER('[6]Sektorski plasman'!G155)=TRUE,'[6]Sektorski plasman'!G155,"")</f>
        <v/>
      </c>
      <c r="H159" s="319" t="str">
        <f>IF(ISNUMBER('[6]Sektorski plasman'!H155)=TRUE,'[6]Sektorski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B8FD-3FC7-40FF-BE01-968DF649DB45}">
  <sheetPr codeName="Sheet19">
    <tabColor theme="0" tint="-0.34998626667073579"/>
    <pageSetUpPr autoPageBreaks="0" fitToPage="1"/>
  </sheetPr>
  <dimension ref="A1:L186"/>
  <sheetViews>
    <sheetView showRowColHeaders="0" showWhiteSpace="0" workbookViewId="0">
      <selection activeCell="K35" sqref="K3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IF(ISNONTEXT('[7]Organizacija natjecanja'!$H$2)=TRUE,"",'[7]Organizacija natjecanja'!$H$2)</f>
        <v xml:space="preserve"> 3.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IF(ISNONTEXT('[7]Organizacija natjecanja'!$H$5)=TRUE,"",'[7]Organizacija natjecanja'!$H$5)</f>
        <v>Palovec 21.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IF(ISNONTEXT('[7]Organizacija natjecanja'!$H$7)=TRUE,"",'[7]Organizacija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IF(ISNONTEXT('[7]Organizacija natjecanja'!$H$13)=TRUE,"",'[7]Organizacija natjecanja'!$H$13)</f>
        <v>Linjak Palovec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IF(ISNONTEXT('[7]Organizacija natjecanja'!$H$4)=TRUE,"",'[7]Organizacija natjecanja'!$H$4)</f>
        <v>SRC Palovec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IF(ISBLANK('[7]Organizacija natjecanja'!$H$9)=TRUE,"",'[7]Organizacija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IF(ISTEXT('[7]Sektorski plasman'!B6)=TRUE,'[7]Sektorski plasman'!B6,"")</f>
        <v>Rumek Ana</v>
      </c>
      <c r="C10" s="347" t="str">
        <f>IF(ISTEXT('[7]Sektorski plasman'!C6)=TRUE,'[7]Sektorski plasman'!C6,"")</f>
        <v>TSH Sensas Som.si Čakovec</v>
      </c>
      <c r="D10" s="348">
        <f>IF(ISNUMBER('[7]Sektorski plasman'!E6)=TRUE,'[7]Sektorski plasman'!E6,"")</f>
        <v>3</v>
      </c>
      <c r="E10" s="306" t="str">
        <f>IF(ISTEXT('[7]Sektorski plasman'!F6)=TRUE,'[7]Sektorski plasman'!F6,"")</f>
        <v>A</v>
      </c>
      <c r="F10" s="349">
        <f>IF(ISNUMBER('[7]Sektorski plasman'!D6)=TRUE,'[7]Sektorski plasman'!D6,"")</f>
        <v>13590</v>
      </c>
      <c r="G10" s="308">
        <f>IF(ISNUMBER('[7]Sektorski plasman'!G6)=TRUE,'[7]Sektorski plasman'!G6,"")</f>
        <v>1</v>
      </c>
      <c r="H10" s="309">
        <f>IF(ISNUMBER('[7]Sektorski plasman'!H6)=TRUE,'[7]Sektorski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IF(ISTEXT('[7]Sektorski plasman'!B7)=TRUE,'[7]Sektorski plasman'!B7,"")</f>
        <v>Šipek Fran</v>
      </c>
      <c r="C11" s="351" t="str">
        <f>IF(ISTEXT('[7]Sektorski plasman'!C7)=TRUE,'[7]Sektorski plasman'!C7,"")</f>
        <v>Klen Sveta Marija</v>
      </c>
      <c r="D11" s="352">
        <f>IF(ISNUMBER('[7]Sektorski plasman'!E7)=TRUE,'[7]Sektorski plasman'!E7,"")</f>
        <v>4</v>
      </c>
      <c r="E11" s="316" t="str">
        <f>IF(ISTEXT('[7]Sektorski plasman'!F7)=TRUE,'[7]Sektorski plasman'!F7,"")</f>
        <v>A</v>
      </c>
      <c r="F11" s="353">
        <f>IF(ISNUMBER('[7]Sektorski plasman'!D7)=TRUE,'[7]Sektorski plasman'!D7,"")</f>
        <v>11580</v>
      </c>
      <c r="G11" s="318">
        <f>IF(ISNUMBER('[7]Sektorski plasman'!G7)=TRUE,'[7]Sektorski plasman'!G7,"")</f>
        <v>2</v>
      </c>
      <c r="H11" s="319">
        <f>IF(ISNUMBER('[7]Sektorski plasman'!H7)=TRUE,'[7]Sektorski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IF(ISTEXT('[7]Sektorski plasman'!B8)=TRUE,'[7]Sektorski plasman'!B8,"")</f>
        <v>Rodek Lovro</v>
      </c>
      <c r="C12" s="351" t="str">
        <f>IF(ISTEXT('[7]Sektorski plasman'!C8)=TRUE,'[7]Sektorski plasman'!C8,"")</f>
        <v>Som Kotoriba</v>
      </c>
      <c r="D12" s="352">
        <f>IF(ISNUMBER('[7]Sektorski plasman'!E8)=TRUE,'[7]Sektorski plasman'!E8,"")</f>
        <v>8</v>
      </c>
      <c r="E12" s="316" t="str">
        <f>IF(ISTEXT('[7]Sektorski plasman'!F8)=TRUE,'[7]Sektorski plasman'!F8,"")</f>
        <v>A</v>
      </c>
      <c r="F12" s="353">
        <f>IF(ISNUMBER('[7]Sektorski plasman'!D8)=TRUE,'[7]Sektorski plasman'!D8,"")</f>
        <v>10740</v>
      </c>
      <c r="G12" s="318">
        <f>IF(ISNUMBER('[7]Sektorski plasman'!G8)=TRUE,'[7]Sektorski plasman'!G8,"")</f>
        <v>3</v>
      </c>
      <c r="H12" s="319">
        <f>IF(ISNUMBER('[7]Sektorski plasman'!H8)=TRUE,'[7]Sektorski plasman'!H8,"")</f>
        <v>5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IF(ISTEXT('[7]Sektorski plasman'!B9)=TRUE,'[7]Sektorski plasman'!B9,"")</f>
        <v>Slaviček Dino</v>
      </c>
      <c r="C13" s="351" t="str">
        <f>IF(ISTEXT('[7]Sektorski plasman'!C9)=TRUE,'[7]Sektorski plasman'!C9,"")</f>
        <v>Klen Sveta Marija</v>
      </c>
      <c r="D13" s="352">
        <f>IF(ISNUMBER('[7]Sektorski plasman'!E9)=TRUE,'[7]Sektorski plasman'!E9,"")</f>
        <v>7</v>
      </c>
      <c r="E13" s="316" t="str">
        <f>IF(ISTEXT('[7]Sektorski plasman'!F9)=TRUE,'[7]Sektorski plasman'!F9,"")</f>
        <v>A</v>
      </c>
      <c r="F13" s="353">
        <f>IF(ISNUMBER('[7]Sektorski plasman'!D9)=TRUE,'[7]Sektorski plasman'!D9,"")</f>
        <v>10280</v>
      </c>
      <c r="G13" s="318">
        <f>IF(ISNUMBER('[7]Sektorski plasman'!G9)=TRUE,'[7]Sektorski plasman'!G9,"")</f>
        <v>4</v>
      </c>
      <c r="H13" s="319">
        <f>IF(ISNUMBER('[7]Sektorski plasman'!H9)=TRUE,'[7]Sektorski plasman'!H9,"")</f>
        <v>7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IF(ISTEXT('[7]Sektorski plasman'!B10)=TRUE,'[7]Sektorski plasman'!B10,"")</f>
        <v>Kralj Evica</v>
      </c>
      <c r="C14" s="351" t="str">
        <f>IF(ISTEXT('[7]Sektorski plasman'!C10)=TRUE,'[7]Sektorski plasman'!C10,"")</f>
        <v>TSH Sensas Som.si Čakovec</v>
      </c>
      <c r="D14" s="352">
        <f>IF(ISNUMBER('[7]Sektorski plasman'!E10)=TRUE,'[7]Sektorski plasman'!E10,"")</f>
        <v>2</v>
      </c>
      <c r="E14" s="316" t="str">
        <f>IF(ISTEXT('[7]Sektorski plasman'!F10)=TRUE,'[7]Sektorski plasman'!F10,"")</f>
        <v>A</v>
      </c>
      <c r="F14" s="353">
        <f>IF(ISNUMBER('[7]Sektorski plasman'!D10)=TRUE,'[7]Sektorski plasman'!D10,"")</f>
        <v>6815</v>
      </c>
      <c r="G14" s="318">
        <f>IF(ISNUMBER('[7]Sektorski plasman'!G10)=TRUE,'[7]Sektorski plasman'!G10,"")</f>
        <v>5</v>
      </c>
      <c r="H14" s="319">
        <f>IF(ISNUMBER('[7]Sektorski plasman'!H10)=TRUE,'[7]Sektorski plasman'!H10,"")</f>
        <v>9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IF(ISTEXT('[7]Sektorski plasman'!B11)=TRUE,'[7]Sektorski plasman'!B11,"")</f>
        <v>Potarić Lea</v>
      </c>
      <c r="C15" s="351" t="str">
        <f>IF(ISTEXT('[7]Sektorski plasman'!C11)=TRUE,'[7]Sektorski plasman'!C11,"")</f>
        <v>Som Kotoriba</v>
      </c>
      <c r="D15" s="352">
        <f>IF(ISNUMBER('[7]Sektorski plasman'!E11)=TRUE,'[7]Sektorski plasman'!E11,"")</f>
        <v>1</v>
      </c>
      <c r="E15" s="316" t="str">
        <f>IF(ISTEXT('[7]Sektorski plasman'!F11)=TRUE,'[7]Sektorski plasman'!F11,"")</f>
        <v>A</v>
      </c>
      <c r="F15" s="353">
        <f>IF(ISNUMBER('[7]Sektorski plasman'!D11)=TRUE,'[7]Sektorski plasman'!D11,"")</f>
        <v>6325</v>
      </c>
      <c r="G15" s="318">
        <f>IF(ISNUMBER('[7]Sektorski plasman'!G11)=TRUE,'[7]Sektorski plasman'!G11,"")</f>
        <v>6</v>
      </c>
      <c r="H15" s="319">
        <f>IF(ISNUMBER('[7]Sektorski plasman'!H11)=TRUE,'[7]Sektorski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IF(ISTEXT('[7]Sektorski plasman'!B12)=TRUE,'[7]Sektorski plasman'!B12,"")</f>
        <v>Hederić Mihael</v>
      </c>
      <c r="C16" s="351" t="str">
        <f>IF(ISTEXT('[7]Sektorski plasman'!C12)=TRUE,'[7]Sektorski plasman'!C12,"")</f>
        <v>Som Kotoriba</v>
      </c>
      <c r="D16" s="352">
        <f>IF(ISNUMBER('[7]Sektorski plasman'!E12)=TRUE,'[7]Sektorski plasman'!E12,"")</f>
        <v>6</v>
      </c>
      <c r="E16" s="316" t="str">
        <f>IF(ISTEXT('[7]Sektorski plasman'!F12)=TRUE,'[7]Sektorski plasman'!F12,"")</f>
        <v>A</v>
      </c>
      <c r="F16" s="353">
        <f>IF(ISNUMBER('[7]Sektorski plasman'!D12)=TRUE,'[7]Sektorski plasman'!D12,"")</f>
        <v>6240</v>
      </c>
      <c r="G16" s="318">
        <f>IF(ISNUMBER('[7]Sektorski plasman'!G12)=TRUE,'[7]Sektorski plasman'!G12,"")</f>
        <v>7</v>
      </c>
      <c r="H16" s="319">
        <f>IF(ISNUMBER('[7]Sektorski plasman'!H12)=TRUE,'[7]Sektorski plasman'!H12,"")</f>
        <v>13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IF(ISTEXT('[7]Sektorski plasman'!B13)=TRUE,'[7]Sektorski plasman'!B13,"")</f>
        <v>Trajbar Lino</v>
      </c>
      <c r="C17" s="351" t="str">
        <f>IF(ISTEXT('[7]Sektorski plasman'!C13)=TRUE,'[7]Sektorski plasman'!C13,"")</f>
        <v>Sunčanica Pribislavec</v>
      </c>
      <c r="D17" s="352">
        <f>IF(ISNUMBER('[7]Sektorski plasman'!E13)=TRUE,'[7]Sektorski plasman'!E13,"")</f>
        <v>9</v>
      </c>
      <c r="E17" s="316" t="str">
        <f>IF(ISTEXT('[7]Sektorski plasman'!F13)=TRUE,'[7]Sektorski plasman'!F13,"")</f>
        <v>A</v>
      </c>
      <c r="F17" s="353">
        <f>IF(ISNUMBER('[7]Sektorski plasman'!D13)=TRUE,'[7]Sektorski plasman'!D13,"")</f>
        <v>5610</v>
      </c>
      <c r="G17" s="318">
        <f>IF(ISNUMBER('[7]Sektorski plasman'!G13)=TRUE,'[7]Sektorski plasman'!G13,"")</f>
        <v>8</v>
      </c>
      <c r="H17" s="319">
        <f>IF(ISNUMBER('[7]Sektorski plasman'!H13)=TRUE,'[7]Sektorski plasman'!H13,"")</f>
        <v>15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IF(ISTEXT('[7]Sektorski plasman'!B14)=TRUE,'[7]Sektorski plasman'!B14,"")</f>
        <v>Komorski Lana</v>
      </c>
      <c r="C18" s="351" t="str">
        <f>IF(ISTEXT('[7]Sektorski plasman'!C14)=TRUE,'[7]Sektorski plasman'!C14,"")</f>
        <v>Klen Sveta Marija</v>
      </c>
      <c r="D18" s="352">
        <f>IF(ISNUMBER('[7]Sektorski plasman'!E14)=TRUE,'[7]Sektorski plasman'!E14,"")</f>
        <v>5</v>
      </c>
      <c r="E18" s="316" t="str">
        <f>IF(ISTEXT('[7]Sektorski plasman'!F14)=TRUE,'[7]Sektorski plasman'!F14,"")</f>
        <v>A</v>
      </c>
      <c r="F18" s="353">
        <f>IF(ISNUMBER('[7]Sektorski plasman'!D14)=TRUE,'[7]Sektorski plasman'!D14,"")</f>
        <v>3500</v>
      </c>
      <c r="G18" s="318">
        <f>IF(ISNUMBER('[7]Sektorski plasman'!G14)=TRUE,'[7]Sektorski plasman'!G14,"")</f>
        <v>9</v>
      </c>
      <c r="H18" s="319">
        <f>IF(ISNUMBER('[7]Sektorski plasman'!H14)=TRUE,'[7]Sektorski plasman'!H14,"")</f>
        <v>17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IF(ISTEXT('[7]Sektorski plasman'!B15)=TRUE,'[7]Sektorski plasman'!B15,"")</f>
        <v>Varga Gabrijel</v>
      </c>
      <c r="C19" s="351" t="str">
        <f>IF(ISTEXT('[7]Sektorski plasman'!C15)=TRUE,'[7]Sektorski plasman'!C15,"")</f>
        <v>Klen Sveta Marija</v>
      </c>
      <c r="D19" s="352">
        <f>IF(ISNUMBER('[7]Sektorski plasman'!E15)=TRUE,'[7]Sektorski plasman'!E15,"")</f>
        <v>16</v>
      </c>
      <c r="E19" s="316" t="str">
        <f>IF(ISTEXT('[7]Sektorski plasman'!F15)=TRUE,'[7]Sektorski plasman'!F15,"")</f>
        <v>B</v>
      </c>
      <c r="F19" s="353">
        <f>IF(ISNUMBER('[7]Sektorski plasman'!D15)=TRUE,'[7]Sektorski plasman'!D15,"")</f>
        <v>16160</v>
      </c>
      <c r="G19" s="318">
        <f>IF(ISNUMBER('[7]Sektorski plasman'!G15)=TRUE,'[7]Sektorski plasman'!G15,"")</f>
        <v>1</v>
      </c>
      <c r="H19" s="319">
        <f>IF(ISNUMBER('[7]Sektorski plasman'!H15)=TRUE,'[7]Sektorski plasman'!H15,"")</f>
        <v>1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IF(ISTEXT('[7]Sektorski plasman'!B16)=TRUE,'[7]Sektorski plasman'!B16,"")</f>
        <v>Jug Leon</v>
      </c>
      <c r="C20" s="351" t="str">
        <f>IF(ISTEXT('[7]Sektorski plasman'!C16)=TRUE,'[7]Sektorski plasman'!C16,"")</f>
        <v>TSH Sensas Som.si Čakovec</v>
      </c>
      <c r="D20" s="352">
        <f>IF(ISNUMBER('[7]Sektorski plasman'!E16)=TRUE,'[7]Sektorski plasman'!E16,"")</f>
        <v>13</v>
      </c>
      <c r="E20" s="316" t="str">
        <f>IF(ISTEXT('[7]Sektorski plasman'!F16)=TRUE,'[7]Sektorski plasman'!F16,"")</f>
        <v>B</v>
      </c>
      <c r="F20" s="353">
        <f>IF(ISNUMBER('[7]Sektorski plasman'!D16)=TRUE,'[7]Sektorski plasman'!D16,"")</f>
        <v>14650</v>
      </c>
      <c r="G20" s="318">
        <f>IF(ISNUMBER('[7]Sektorski plasman'!G16)=TRUE,'[7]Sektorski plasman'!G16,"")</f>
        <v>2</v>
      </c>
      <c r="H20" s="319">
        <f>IF(ISNUMBER('[7]Sektorski plasman'!H16)=TRUE,'[7]Sektorski plasman'!H16,"")</f>
        <v>3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IF(ISTEXT('[7]Sektorski plasman'!B17)=TRUE,'[7]Sektorski plasman'!B17,"")</f>
        <v>Bašnec Iva</v>
      </c>
      <c r="C21" s="351" t="str">
        <f>IF(ISTEXT('[7]Sektorski plasman'!C17)=TRUE,'[7]Sektorski plasman'!C17,"")</f>
        <v>Smuđ Goričan</v>
      </c>
      <c r="D21" s="352">
        <f>IF(ISNUMBER('[7]Sektorski plasman'!E17)=TRUE,'[7]Sektorski plasman'!E17,"")</f>
        <v>15</v>
      </c>
      <c r="E21" s="316" t="str">
        <f>IF(ISTEXT('[7]Sektorski plasman'!F17)=TRUE,'[7]Sektorski plasman'!F17,"")</f>
        <v>B</v>
      </c>
      <c r="F21" s="353">
        <f>IF(ISNUMBER('[7]Sektorski plasman'!D17)=TRUE,'[7]Sektorski plasman'!D17,"")</f>
        <v>10080</v>
      </c>
      <c r="G21" s="318">
        <f>IF(ISNUMBER('[7]Sektorski plasman'!G17)=TRUE,'[7]Sektorski plasman'!G17,"")</f>
        <v>3</v>
      </c>
      <c r="H21" s="319">
        <f>IF(ISNUMBER('[7]Sektorski plasman'!H17)=TRUE,'[7]Sektorski plasman'!H17,"")</f>
        <v>6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IF(ISTEXT('[7]Sektorski plasman'!B18)=TRUE,'[7]Sektorski plasman'!B18,"")</f>
        <v>Posavec Valentino</v>
      </c>
      <c r="C22" s="351" t="str">
        <f>IF(ISTEXT('[7]Sektorski plasman'!C18)=TRUE,'[7]Sektorski plasman'!C18,"")</f>
        <v>Sunčanica Pribislavec</v>
      </c>
      <c r="D22" s="352">
        <f>IF(ISNUMBER('[7]Sektorski plasman'!E18)=TRUE,'[7]Sektorski plasman'!E18,"")</f>
        <v>10</v>
      </c>
      <c r="E22" s="316" t="str">
        <f>IF(ISTEXT('[7]Sektorski plasman'!F18)=TRUE,'[7]Sektorski plasman'!F18,"")</f>
        <v>B</v>
      </c>
      <c r="F22" s="353">
        <f>IF(ISNUMBER('[7]Sektorski plasman'!D18)=TRUE,'[7]Sektorski plasman'!D18,"")</f>
        <v>9565</v>
      </c>
      <c r="G22" s="318">
        <f>IF(ISNUMBER('[7]Sektorski plasman'!G18)=TRUE,'[7]Sektorski plasman'!G18,"")</f>
        <v>4</v>
      </c>
      <c r="H22" s="319">
        <f>IF(ISNUMBER('[7]Sektorski plasman'!H18)=TRUE,'[7]Sektorski plasman'!H18,"")</f>
        <v>8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IF(ISTEXT('[7]Sektorski plasman'!B19)=TRUE,'[7]Sektorski plasman'!B19,"")</f>
        <v>Horvat Nina</v>
      </c>
      <c r="C23" s="351" t="str">
        <f>IF(ISTEXT('[7]Sektorski plasman'!C19)=TRUE,'[7]Sektorski plasman'!C19,"")</f>
        <v>Smuđ Goričan</v>
      </c>
      <c r="D23" s="352">
        <f>IF(ISNUMBER('[7]Sektorski plasman'!E19)=TRUE,'[7]Sektorski plasman'!E19,"")</f>
        <v>18</v>
      </c>
      <c r="E23" s="316" t="str">
        <f>IF(ISTEXT('[7]Sektorski plasman'!F19)=TRUE,'[7]Sektorski plasman'!F19,"")</f>
        <v>B</v>
      </c>
      <c r="F23" s="353">
        <f>IF(ISNUMBER('[7]Sektorski plasman'!D19)=TRUE,'[7]Sektorski plasman'!D19,"")</f>
        <v>5765</v>
      </c>
      <c r="G23" s="318">
        <f>IF(ISNUMBER('[7]Sektorski plasman'!G19)=TRUE,'[7]Sektorski plasman'!G19,"")</f>
        <v>5</v>
      </c>
      <c r="H23" s="319">
        <f>IF(ISNUMBER('[7]Sektorski plasman'!H19)=TRUE,'[7]Sektorski plasman'!H19,"")</f>
        <v>10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IF(ISTEXT('[7]Sektorski plasman'!B20)=TRUE,'[7]Sektorski plasman'!B20,"")</f>
        <v>Kranjec Lana</v>
      </c>
      <c r="C24" s="351" t="str">
        <f>IF(ISTEXT('[7]Sektorski plasman'!C20)=TRUE,'[7]Sektorski plasman'!C20,"")</f>
        <v>Klen Sveta Marija</v>
      </c>
      <c r="D24" s="352">
        <f>IF(ISNUMBER('[7]Sektorski plasman'!E20)=TRUE,'[7]Sektorski plasman'!E20,"")</f>
        <v>11</v>
      </c>
      <c r="E24" s="316" t="str">
        <f>IF(ISTEXT('[7]Sektorski plasman'!F20)=TRUE,'[7]Sektorski plasman'!F20,"")</f>
        <v>B</v>
      </c>
      <c r="F24" s="353">
        <f>IF(ISNUMBER('[7]Sektorski plasman'!D20)=TRUE,'[7]Sektorski plasman'!D20,"")</f>
        <v>5565</v>
      </c>
      <c r="G24" s="318">
        <f>IF(ISNUMBER('[7]Sektorski plasman'!G20)=TRUE,'[7]Sektorski plasman'!G20,"")</f>
        <v>6</v>
      </c>
      <c r="H24" s="319">
        <f>IF(ISNUMBER('[7]Sektorski plasman'!H20)=TRUE,'[7]Sektorski plasman'!H20,"")</f>
        <v>12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IF(ISTEXT('[7]Sektorski plasman'!B21)=TRUE,'[7]Sektorski plasman'!B21,"")</f>
        <v>Juričan Florijan</v>
      </c>
      <c r="C25" s="351" t="str">
        <f>IF(ISTEXT('[7]Sektorski plasman'!C21)=TRUE,'[7]Sektorski plasman'!C21,"")</f>
        <v>Sunčanica Pribislavec</v>
      </c>
      <c r="D25" s="352">
        <f>IF(ISNUMBER('[7]Sektorski plasman'!E21)=TRUE,'[7]Sektorski plasman'!E21,"")</f>
        <v>14</v>
      </c>
      <c r="E25" s="316" t="str">
        <f>IF(ISTEXT('[7]Sektorski plasman'!F21)=TRUE,'[7]Sektorski plasman'!F21,"")</f>
        <v>B</v>
      </c>
      <c r="F25" s="353">
        <f>IF(ISNUMBER('[7]Sektorski plasman'!D21)=TRUE,'[7]Sektorski plasman'!D21,"")</f>
        <v>5500</v>
      </c>
      <c r="G25" s="318">
        <f>IF(ISNUMBER('[7]Sektorski plasman'!G21)=TRUE,'[7]Sektorski plasman'!G21,"")</f>
        <v>7</v>
      </c>
      <c r="H25" s="319">
        <f>IF(ISNUMBER('[7]Sektorski plasman'!H21)=TRUE,'[7]Sektorski plasman'!H21,"")</f>
        <v>14</v>
      </c>
      <c r="I25" s="350"/>
      <c r="J25" s="311"/>
      <c r="K25" s="334"/>
    </row>
    <row r="26" spans="1:11" x14ac:dyDescent="0.2">
      <c r="A26" s="312">
        <f>IF(ISNUMBER(H26)=FALSE,"",17)</f>
        <v>17</v>
      </c>
      <c r="B26" s="313" t="str">
        <f>IF(ISTEXT('[7]Sektorski plasman'!B22)=TRUE,'[7]Sektorski plasman'!B22,"")</f>
        <v>Kovač Patrik</v>
      </c>
      <c r="C26" s="351" t="str">
        <f>IF(ISTEXT('[7]Sektorski plasman'!C22)=TRUE,'[7]Sektorski plasman'!C22,"")</f>
        <v>TSH Sensas Som.si Čakovec</v>
      </c>
      <c r="D26" s="352">
        <f>IF(ISNUMBER('[7]Sektorski plasman'!E22)=TRUE,'[7]Sektorski plasman'!E22,"")</f>
        <v>12</v>
      </c>
      <c r="E26" s="316" t="str">
        <f>IF(ISTEXT('[7]Sektorski plasman'!F22)=TRUE,'[7]Sektorski plasman'!F22,"")</f>
        <v>B</v>
      </c>
      <c r="F26" s="353">
        <f>IF(ISNUMBER('[7]Sektorski plasman'!D22)=TRUE,'[7]Sektorski plasman'!D22,"")</f>
        <v>4765</v>
      </c>
      <c r="G26" s="318">
        <f>IF(ISNUMBER('[7]Sektorski plasman'!G22)=TRUE,'[7]Sektorski plasman'!G22,"")</f>
        <v>8</v>
      </c>
      <c r="H26" s="319">
        <f>IF(ISNUMBER('[7]Sektorski plasman'!H22)=TRUE,'[7]Sektorski plasman'!H22,"")</f>
        <v>16</v>
      </c>
      <c r="I26" s="350"/>
      <c r="J26" s="311"/>
      <c r="K26" s="334"/>
    </row>
    <row r="27" spans="1:11" x14ac:dyDescent="0.2">
      <c r="A27" s="312">
        <f>IF(ISNUMBER(H27)=FALSE,"",18)</f>
        <v>18</v>
      </c>
      <c r="B27" s="313" t="str">
        <f>IF(ISTEXT('[7]Sektorski plasman'!B23)=TRUE,'[7]Sektorski plasman'!B23,"")</f>
        <v>Jalšovec Gabrijel</v>
      </c>
      <c r="C27" s="351" t="str">
        <f>IF(ISTEXT('[7]Sektorski plasman'!C23)=TRUE,'[7]Sektorski plasman'!C23,"")</f>
        <v>Glavatica Futtura Sensas Prelog</v>
      </c>
      <c r="D27" s="352">
        <f>IF(ISNUMBER('[7]Sektorski plasman'!E23)=TRUE,'[7]Sektorski plasman'!E23,"")</f>
        <v>17</v>
      </c>
      <c r="E27" s="316" t="str">
        <f>IF(ISTEXT('[7]Sektorski plasman'!F23)=TRUE,'[7]Sektorski plasman'!F23,"")</f>
        <v>B</v>
      </c>
      <c r="F27" s="353">
        <f>IF(ISNUMBER('[7]Sektorski plasman'!D23)=TRUE,'[7]Sektorski plasman'!D23,"")</f>
        <v>3405</v>
      </c>
      <c r="G27" s="318">
        <f>IF(ISNUMBER('[7]Sektorski plasman'!G23)=TRUE,'[7]Sektorski plasman'!G23,"")</f>
        <v>9</v>
      </c>
      <c r="H27" s="319">
        <f>IF(ISNUMBER('[7]Sektorski plasman'!H23)=TRUE,'[7]Sektorski plasman'!H23,"")</f>
        <v>18</v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IF(ISTEXT('[7]Sektorski plasman'!B24)=TRUE,'[7]Sektorski plasman'!B24,"")</f>
        <v/>
      </c>
      <c r="C28" s="351" t="str">
        <f>IF(ISTEXT('[7]Sektorski plasman'!C24)=TRUE,'[7]Sektorski plasman'!C24,"")</f>
        <v/>
      </c>
      <c r="D28" s="352" t="str">
        <f>IF(ISNUMBER('[7]Sektorski plasman'!E24)=TRUE,'[7]Sektorski plasman'!E24,"")</f>
        <v/>
      </c>
      <c r="E28" s="316" t="str">
        <f>IF(ISTEXT('[7]Sektorski plasman'!F24)=TRUE,'[7]Sektorski plasman'!F24,"")</f>
        <v/>
      </c>
      <c r="F28" s="353" t="str">
        <f>IF(ISNUMBER('[7]Sektorski plasman'!D24)=TRUE,'[7]Sektorski plasman'!D24,"")</f>
        <v/>
      </c>
      <c r="G28" s="318" t="str">
        <f>IF(ISNUMBER('[7]Sektorski plasman'!G24)=TRUE,'[7]Sektorski plasman'!G24,"")</f>
        <v/>
      </c>
      <c r="H28" s="319" t="str">
        <f>IF(ISNUMBER('[7]Sektorski plasman'!H24)=TRUE,'[7]Sektorski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IF(ISTEXT('[7]Sektorski plasman'!B25)=TRUE,'[7]Sektorski plasman'!B25,"")</f>
        <v/>
      </c>
      <c r="C29" s="351" t="str">
        <f>IF(ISTEXT('[7]Sektorski plasman'!C25)=TRUE,'[7]Sektorski plasman'!C25,"")</f>
        <v/>
      </c>
      <c r="D29" s="352" t="str">
        <f>IF(ISNUMBER('[7]Sektorski plasman'!E25)=TRUE,'[7]Sektorski plasman'!E25,"")</f>
        <v/>
      </c>
      <c r="E29" s="316" t="str">
        <f>IF(ISTEXT('[7]Sektorski plasman'!F25)=TRUE,'[7]Sektorski plasman'!F25,"")</f>
        <v/>
      </c>
      <c r="F29" s="353" t="str">
        <f>IF(ISNUMBER('[7]Sektorski plasman'!D25)=TRUE,'[7]Sektorski plasman'!D25,"")</f>
        <v/>
      </c>
      <c r="G29" s="318" t="str">
        <f>IF(ISNUMBER('[7]Sektorski plasman'!G25)=TRUE,'[7]Sektorski plasman'!G25,"")</f>
        <v/>
      </c>
      <c r="H29" s="319" t="str">
        <f>IF(ISNUMBER('[7]Sektorski plasman'!H25)=TRUE,'[7]Sektorski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IF(ISTEXT('[7]Sektorski plasman'!B26)=TRUE,'[7]Sektorski plasman'!B26,"")</f>
        <v/>
      </c>
      <c r="C30" s="351" t="str">
        <f>IF(ISTEXT('[7]Sektorski plasman'!C26)=TRUE,'[7]Sektorski plasman'!C26,"")</f>
        <v/>
      </c>
      <c r="D30" s="352" t="str">
        <f>IF(ISNUMBER('[7]Sektorski plasman'!E26)=TRUE,'[7]Sektorski plasman'!E26,"")</f>
        <v/>
      </c>
      <c r="E30" s="316" t="str">
        <f>IF(ISTEXT('[7]Sektorski plasman'!F26)=TRUE,'[7]Sektorski plasman'!F26,"")</f>
        <v/>
      </c>
      <c r="F30" s="353" t="str">
        <f>IF(ISNUMBER('[7]Sektorski plasman'!D26)=TRUE,'[7]Sektorski plasman'!D26,"")</f>
        <v/>
      </c>
      <c r="G30" s="318" t="str">
        <f>IF(ISNUMBER('[7]Sektorski plasman'!G26)=TRUE,'[7]Sektorski plasman'!G26,"")</f>
        <v/>
      </c>
      <c r="H30" s="319" t="str">
        <f>IF(ISNUMBER('[7]Sektorski plasman'!H26)=TRUE,'[7]Sektorski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IF(ISTEXT('[7]Sektorski plasman'!B27)=TRUE,'[7]Sektorski plasman'!B27,"")</f>
        <v/>
      </c>
      <c r="C31" s="351" t="str">
        <f>IF(ISTEXT('[7]Sektorski plasman'!C27)=TRUE,'[7]Sektorski plasman'!C27,"")</f>
        <v/>
      </c>
      <c r="D31" s="352" t="str">
        <f>IF(ISNUMBER('[7]Sektorski plasman'!E27)=TRUE,'[7]Sektorski plasman'!E27,"")</f>
        <v/>
      </c>
      <c r="E31" s="316" t="str">
        <f>IF(ISTEXT('[7]Sektorski plasman'!F27)=TRUE,'[7]Sektorski plasman'!F27,"")</f>
        <v/>
      </c>
      <c r="F31" s="353" t="str">
        <f>IF(ISNUMBER('[7]Sektorski plasman'!D27)=TRUE,'[7]Sektorski plasman'!D27,"")</f>
        <v/>
      </c>
      <c r="G31" s="318" t="str">
        <f>IF(ISNUMBER('[7]Sektorski plasman'!G27)=TRUE,'[7]Sektorski plasman'!G27,"")</f>
        <v/>
      </c>
      <c r="H31" s="319" t="str">
        <f>IF(ISNUMBER('[7]Sektorski plasman'!H27)=TRUE,'[7]Sektorski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IF(ISTEXT('[7]Sektorski plasman'!B28)=TRUE,'[7]Sektorski plasman'!B28,"")</f>
        <v/>
      </c>
      <c r="C32" s="351" t="str">
        <f>IF(ISTEXT('[7]Sektorski plasman'!C28)=TRUE,'[7]Sektorski plasman'!C28,"")</f>
        <v/>
      </c>
      <c r="D32" s="352" t="str">
        <f>IF(ISNUMBER('[7]Sektorski plasman'!E28)=TRUE,'[7]Sektorski plasman'!E28,"")</f>
        <v/>
      </c>
      <c r="E32" s="316" t="str">
        <f>IF(ISTEXT('[7]Sektorski plasman'!F28)=TRUE,'[7]Sektorski plasman'!F28,"")</f>
        <v/>
      </c>
      <c r="F32" s="353" t="str">
        <f>IF(ISNUMBER('[7]Sektorski plasman'!D28)=TRUE,'[7]Sektorski plasman'!D28,"")</f>
        <v/>
      </c>
      <c r="G32" s="318" t="str">
        <f>IF(ISNUMBER('[7]Sektorski plasman'!G28)=TRUE,'[7]Sektorski plasman'!G28,"")</f>
        <v/>
      </c>
      <c r="H32" s="319" t="str">
        <f>IF(ISNUMBER('[7]Sektorski plasman'!H28)=TRUE,'[7]Sektorski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IF(ISTEXT('[7]Sektorski plasman'!B29)=TRUE,'[7]Sektorski plasman'!B29,"")</f>
        <v/>
      </c>
      <c r="C33" s="351" t="str">
        <f>IF(ISTEXT('[7]Sektorski plasman'!C29)=TRUE,'[7]Sektorski plasman'!C29,"")</f>
        <v/>
      </c>
      <c r="D33" s="352" t="str">
        <f>IF(ISNUMBER('[7]Sektorski plasman'!E29)=TRUE,'[7]Sektorski plasman'!E29,"")</f>
        <v/>
      </c>
      <c r="E33" s="316" t="str">
        <f>IF(ISTEXT('[7]Sektorski plasman'!F29)=TRUE,'[7]Sektorski plasman'!F29,"")</f>
        <v/>
      </c>
      <c r="F33" s="353" t="str">
        <f>IF(ISNUMBER('[7]Sektorski plasman'!D29)=TRUE,'[7]Sektorski plasman'!D29,"")</f>
        <v/>
      </c>
      <c r="G33" s="318" t="str">
        <f>IF(ISNUMBER('[7]Sektorski plasman'!G29)=TRUE,'[7]Sektorski plasman'!G29,"")</f>
        <v/>
      </c>
      <c r="H33" s="319" t="str">
        <f>IF(ISNUMBER('[7]Sektorski plasman'!H29)=TRUE,'[7]Sektorski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IF(ISTEXT('[7]Sektorski plasman'!B30)=TRUE,'[7]Sektorski plasman'!B30,"")</f>
        <v/>
      </c>
      <c r="C34" s="351" t="str">
        <f>IF(ISTEXT('[7]Sektorski plasman'!C30)=TRUE,'[7]Sektorski plasman'!C30,"")</f>
        <v/>
      </c>
      <c r="D34" s="352" t="str">
        <f>IF(ISNUMBER('[7]Sektorski plasman'!E30)=TRUE,'[7]Sektorski plasman'!E30,"")</f>
        <v/>
      </c>
      <c r="E34" s="316" t="str">
        <f>IF(ISTEXT('[7]Sektorski plasman'!F30)=TRUE,'[7]Sektorski plasman'!F30,"")</f>
        <v/>
      </c>
      <c r="F34" s="353" t="str">
        <f>IF(ISNUMBER('[7]Sektorski plasman'!D30)=TRUE,'[7]Sektorski plasman'!D30,"")</f>
        <v/>
      </c>
      <c r="G34" s="318" t="str">
        <f>IF(ISNUMBER('[7]Sektorski plasman'!G30)=TRUE,'[7]Sektorski plasman'!G30,"")</f>
        <v/>
      </c>
      <c r="H34" s="319" t="str">
        <f>IF(ISNUMBER('[7]Sektorski plasman'!H30)=TRUE,'[7]Sektorski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IF(ISTEXT('[7]Sektorski plasman'!B31)=TRUE,'[7]Sektorski plasman'!B31,"")</f>
        <v/>
      </c>
      <c r="C35" s="351" t="str">
        <f>IF(ISTEXT('[7]Sektorski plasman'!C31)=TRUE,'[7]Sektorski plasman'!C31,"")</f>
        <v/>
      </c>
      <c r="D35" s="352" t="str">
        <f>IF(ISNUMBER('[7]Sektorski plasman'!E31)=TRUE,'[7]Sektorski plasman'!E31,"")</f>
        <v/>
      </c>
      <c r="E35" s="316" t="str">
        <f>IF(ISTEXT('[7]Sektorski plasman'!F31)=TRUE,'[7]Sektorski plasman'!F31,"")</f>
        <v/>
      </c>
      <c r="F35" s="353" t="str">
        <f>IF(ISNUMBER('[7]Sektorski plasman'!D31)=TRUE,'[7]Sektorski plasman'!D31,"")</f>
        <v/>
      </c>
      <c r="G35" s="318" t="str">
        <f>IF(ISNUMBER('[7]Sektorski plasman'!G31)=TRUE,'[7]Sektorski plasman'!G31,"")</f>
        <v/>
      </c>
      <c r="H35" s="319" t="str">
        <f>IF(ISNUMBER('[7]Sektorski plasman'!H31)=TRUE,'[7]Sektorski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IF(ISTEXT('[7]Sektorski plasman'!B32)=TRUE,'[7]Sektorski plasman'!B32,"")</f>
        <v/>
      </c>
      <c r="C36" s="351" t="str">
        <f>IF(ISTEXT('[7]Sektorski plasman'!C32)=TRUE,'[7]Sektorski plasman'!C32,"")</f>
        <v/>
      </c>
      <c r="D36" s="352" t="str">
        <f>IF(ISNUMBER('[7]Sektorski plasman'!E32)=TRUE,'[7]Sektorski plasman'!E32,"")</f>
        <v/>
      </c>
      <c r="E36" s="316" t="str">
        <f>IF(ISTEXT('[7]Sektorski plasman'!F32)=TRUE,'[7]Sektorski plasman'!F32,"")</f>
        <v/>
      </c>
      <c r="F36" s="353" t="str">
        <f>IF(ISNUMBER('[7]Sektorski plasman'!D32)=TRUE,'[7]Sektorski plasman'!D32,"")</f>
        <v/>
      </c>
      <c r="G36" s="318" t="str">
        <f>IF(ISNUMBER('[7]Sektorski plasman'!G32)=TRUE,'[7]Sektorski plasman'!G32,"")</f>
        <v/>
      </c>
      <c r="H36" s="319" t="str">
        <f>IF(ISNUMBER('[7]Sektorski plasman'!H32)=TRUE,'[7]Sektorski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IF(ISTEXT('[7]Sektorski plasman'!B33)=TRUE,'[7]Sektorski plasman'!B33,"")</f>
        <v/>
      </c>
      <c r="C37" s="351" t="str">
        <f>IF(ISTEXT('[7]Sektorski plasman'!C33)=TRUE,'[7]Sektorski plasman'!C33,"")</f>
        <v/>
      </c>
      <c r="D37" s="352" t="str">
        <f>IF(ISNUMBER('[7]Sektorski plasman'!E33)=TRUE,'[7]Sektorski plasman'!E33,"")</f>
        <v/>
      </c>
      <c r="E37" s="316" t="str">
        <f>IF(ISTEXT('[7]Sektorski plasman'!F33)=TRUE,'[7]Sektorski plasman'!F33,"")</f>
        <v/>
      </c>
      <c r="F37" s="353" t="str">
        <f>IF(ISNUMBER('[7]Sektorski plasman'!D33)=TRUE,'[7]Sektorski plasman'!D33,"")</f>
        <v/>
      </c>
      <c r="G37" s="318" t="str">
        <f>IF(ISNUMBER('[7]Sektorski plasman'!G33)=TRUE,'[7]Sektorski plasman'!G33,"")</f>
        <v/>
      </c>
      <c r="H37" s="319" t="str">
        <f>IF(ISNUMBER('[7]Sektorski plasman'!H33)=TRUE,'[7]Sektorski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IF(ISTEXT('[7]Sektorski plasman'!B34)=TRUE,'[7]Sektorski plasman'!B34,"")</f>
        <v/>
      </c>
      <c r="C38" s="351" t="str">
        <f>IF(ISTEXT('[7]Sektorski plasman'!C34)=TRUE,'[7]Sektorski plasman'!C34,"")</f>
        <v/>
      </c>
      <c r="D38" s="352" t="str">
        <f>IF(ISNUMBER('[7]Sektorski plasman'!E34)=TRUE,'[7]Sektorski plasman'!E34,"")</f>
        <v/>
      </c>
      <c r="E38" s="316" t="str">
        <f>IF(ISTEXT('[7]Sektorski plasman'!F34)=TRUE,'[7]Sektorski plasman'!F34,"")</f>
        <v/>
      </c>
      <c r="F38" s="353" t="str">
        <f>IF(ISNUMBER('[7]Sektorski plasman'!D34)=TRUE,'[7]Sektorski plasman'!D34,"")</f>
        <v/>
      </c>
      <c r="G38" s="318" t="str">
        <f>IF(ISNUMBER('[7]Sektorski plasman'!G34)=TRUE,'[7]Sektorski plasman'!G34,"")</f>
        <v/>
      </c>
      <c r="H38" s="319" t="str">
        <f>IF(ISNUMBER('[7]Sektorski plasman'!H34)=TRUE,'[7]Sektorski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IF(ISTEXT('[7]Sektorski plasman'!B35)=TRUE,'[7]Sektorski plasman'!B35,"")</f>
        <v/>
      </c>
      <c r="C39" s="351" t="str">
        <f>IF(ISTEXT('[7]Sektorski plasman'!C35)=TRUE,'[7]Sektorski plasman'!C35,"")</f>
        <v/>
      </c>
      <c r="D39" s="352" t="str">
        <f>IF(ISNUMBER('[7]Sektorski plasman'!E35)=TRUE,'[7]Sektorski plasman'!E35,"")</f>
        <v/>
      </c>
      <c r="E39" s="316" t="str">
        <f>IF(ISTEXT('[7]Sektorski plasman'!F35)=TRUE,'[7]Sektorski plasman'!F35,"")</f>
        <v/>
      </c>
      <c r="F39" s="353" t="str">
        <f>IF(ISNUMBER('[7]Sektorski plasman'!D35)=TRUE,'[7]Sektorski plasman'!D35,"")</f>
        <v/>
      </c>
      <c r="G39" s="318" t="str">
        <f>IF(ISNUMBER('[7]Sektorski plasman'!G35)=TRUE,'[7]Sektorski plasman'!G35,"")</f>
        <v/>
      </c>
      <c r="H39" s="319" t="str">
        <f>IF(ISNUMBER('[7]Sektorski plasman'!H35)=TRUE,'[7]Sektorski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IF(ISTEXT('[7]Sektorski plasman'!B36)=TRUE,'[7]Sektorski plasman'!B36,"")</f>
        <v/>
      </c>
      <c r="C40" s="351" t="str">
        <f>IF(ISTEXT('[7]Sektorski plasman'!C36)=TRUE,'[7]Sektorski plasman'!C36,"")</f>
        <v/>
      </c>
      <c r="D40" s="352" t="str">
        <f>IF(ISNUMBER('[7]Sektorski plasman'!E36)=TRUE,'[7]Sektorski plasman'!E36,"")</f>
        <v/>
      </c>
      <c r="E40" s="316" t="str">
        <f>IF(ISTEXT('[7]Sektorski plasman'!F36)=TRUE,'[7]Sektorski plasman'!F36,"")</f>
        <v/>
      </c>
      <c r="F40" s="353" t="str">
        <f>IF(ISNUMBER('[7]Sektorski plasman'!D36)=TRUE,'[7]Sektorski plasman'!D36,"")</f>
        <v/>
      </c>
      <c r="G40" s="318" t="str">
        <f>IF(ISNUMBER('[7]Sektorski plasman'!G36)=TRUE,'[7]Sektorski plasman'!G36,"")</f>
        <v/>
      </c>
      <c r="H40" s="319" t="str">
        <f>IF(ISNUMBER('[7]Sektorski plasman'!H36)=TRUE,'[7]Sektorski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IF(ISTEXT('[7]Sektorski plasman'!B37)=TRUE,'[7]Sektorski plasman'!B37,"")</f>
        <v/>
      </c>
      <c r="C41" s="351" t="str">
        <f>IF(ISTEXT('[7]Sektorski plasman'!C37)=TRUE,'[7]Sektorski plasman'!C37,"")</f>
        <v/>
      </c>
      <c r="D41" s="352" t="str">
        <f>IF(ISNUMBER('[7]Sektorski plasman'!E37)=TRUE,'[7]Sektorski plasman'!E37,"")</f>
        <v/>
      </c>
      <c r="E41" s="316" t="str">
        <f>IF(ISTEXT('[7]Sektorski plasman'!F37)=TRUE,'[7]Sektorski plasman'!F37,"")</f>
        <v/>
      </c>
      <c r="F41" s="353" t="str">
        <f>IF(ISNUMBER('[7]Sektorski plasman'!D37)=TRUE,'[7]Sektorski plasman'!D37,"")</f>
        <v/>
      </c>
      <c r="G41" s="318" t="str">
        <f>IF(ISNUMBER('[7]Sektorski plasman'!G37)=TRUE,'[7]Sektorski plasman'!G37,"")</f>
        <v/>
      </c>
      <c r="H41" s="319" t="str">
        <f>IF(ISNUMBER('[7]Sektorski plasman'!H37)=TRUE,'[7]Sektorski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IF(ISTEXT('[7]Sektorski plasman'!B38)=TRUE,'[7]Sektorski plasman'!B38,"")</f>
        <v/>
      </c>
      <c r="C42" s="351" t="str">
        <f>IF(ISTEXT('[7]Sektorski plasman'!C38)=TRUE,'[7]Sektorski plasman'!C38,"")</f>
        <v/>
      </c>
      <c r="D42" s="352" t="str">
        <f>IF(ISNUMBER('[7]Sektorski plasman'!E38)=TRUE,'[7]Sektorski plasman'!E38,"")</f>
        <v/>
      </c>
      <c r="E42" s="316" t="str">
        <f>IF(ISTEXT('[7]Sektorski plasman'!F38)=TRUE,'[7]Sektorski plasman'!F38,"")</f>
        <v/>
      </c>
      <c r="F42" s="353" t="str">
        <f>IF(ISNUMBER('[7]Sektorski plasman'!D38)=TRUE,'[7]Sektorski plasman'!D38,"")</f>
        <v/>
      </c>
      <c r="G42" s="318" t="str">
        <f>IF(ISNUMBER('[7]Sektorski plasman'!G38)=TRUE,'[7]Sektorski plasman'!G38,"")</f>
        <v/>
      </c>
      <c r="H42" s="319" t="str">
        <f>IF(ISNUMBER('[7]Sektorski plasman'!H38)=TRUE,'[7]Sektorski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IF(ISTEXT('[7]Sektorski plasman'!B39)=TRUE,'[7]Sektorski plasman'!B39,"")</f>
        <v/>
      </c>
      <c r="C43" s="351" t="str">
        <f>IF(ISTEXT('[7]Sektorski plasman'!C39)=TRUE,'[7]Sektorski plasman'!C39,"")</f>
        <v/>
      </c>
      <c r="D43" s="352" t="str">
        <f>IF(ISNUMBER('[7]Sektorski plasman'!E39)=TRUE,'[7]Sektorski plasman'!E39,"")</f>
        <v/>
      </c>
      <c r="E43" s="316" t="str">
        <f>IF(ISTEXT('[7]Sektorski plasman'!F39)=TRUE,'[7]Sektorski plasman'!F39,"")</f>
        <v/>
      </c>
      <c r="F43" s="353" t="str">
        <f>IF(ISNUMBER('[7]Sektorski plasman'!D39)=TRUE,'[7]Sektorski plasman'!D39,"")</f>
        <v/>
      </c>
      <c r="G43" s="318" t="str">
        <f>IF(ISNUMBER('[7]Sektorski plasman'!G39)=TRUE,'[7]Sektorski plasman'!G39,"")</f>
        <v/>
      </c>
      <c r="H43" s="319" t="str">
        <f>IF(ISNUMBER('[7]Sektorski plasman'!H39)=TRUE,'[7]Sektorski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IF(ISTEXT('[7]Sektorski plasman'!B40)=TRUE,'[7]Sektorski plasman'!B40,"")</f>
        <v/>
      </c>
      <c r="C44" s="351" t="str">
        <f>IF(ISTEXT('[7]Sektorski plasman'!C40)=TRUE,'[7]Sektorski plasman'!C40,"")</f>
        <v/>
      </c>
      <c r="D44" s="352" t="str">
        <f>IF(ISNUMBER('[7]Sektorski plasman'!E40)=TRUE,'[7]Sektorski plasman'!E40,"")</f>
        <v/>
      </c>
      <c r="E44" s="316" t="str">
        <f>IF(ISTEXT('[7]Sektorski plasman'!F40)=TRUE,'[7]Sektorski plasman'!F40,"")</f>
        <v/>
      </c>
      <c r="F44" s="353" t="str">
        <f>IF(ISNUMBER('[7]Sektorski plasman'!D40)=TRUE,'[7]Sektorski plasman'!D40,"")</f>
        <v/>
      </c>
      <c r="G44" s="318" t="str">
        <f>IF(ISNUMBER('[7]Sektorski plasman'!G40)=TRUE,'[7]Sektorski plasman'!G40,"")</f>
        <v/>
      </c>
      <c r="H44" s="319" t="str">
        <f>IF(ISNUMBER('[7]Sektorski plasman'!H40)=TRUE,'[7]Sektorski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IF(ISTEXT('[7]Sektorski plasman'!B41)=TRUE,'[7]Sektorski plasman'!B41,"")</f>
        <v/>
      </c>
      <c r="C45" s="351" t="str">
        <f>IF(ISTEXT('[7]Sektorski plasman'!C41)=TRUE,'[7]Sektorski plasman'!C41,"")</f>
        <v/>
      </c>
      <c r="D45" s="352" t="str">
        <f>IF(ISNUMBER('[7]Sektorski plasman'!E41)=TRUE,'[7]Sektorski plasman'!E41,"")</f>
        <v/>
      </c>
      <c r="E45" s="316" t="str">
        <f>IF(ISTEXT('[7]Sektorski plasman'!F41)=TRUE,'[7]Sektorski plasman'!F41,"")</f>
        <v/>
      </c>
      <c r="F45" s="353" t="str">
        <f>IF(ISNUMBER('[7]Sektorski plasman'!D41)=TRUE,'[7]Sektorski plasman'!D41,"")</f>
        <v/>
      </c>
      <c r="G45" s="318" t="str">
        <f>IF(ISNUMBER('[7]Sektorski plasman'!G41)=TRUE,'[7]Sektorski plasman'!G41,"")</f>
        <v/>
      </c>
      <c r="H45" s="319" t="str">
        <f>IF(ISNUMBER('[7]Sektorski plasman'!H41)=TRUE,'[7]Sektorski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IF(ISTEXT('[7]Sektorski plasman'!B42)=TRUE,'[7]Sektorski plasman'!B42,"")</f>
        <v/>
      </c>
      <c r="C46" s="351" t="str">
        <f>IF(ISTEXT('[7]Sektorski plasman'!C42)=TRUE,'[7]Sektorski plasman'!C42,"")</f>
        <v/>
      </c>
      <c r="D46" s="352" t="str">
        <f>IF(ISNUMBER('[7]Sektorski plasman'!E42)=TRUE,'[7]Sektorski plasman'!E42,"")</f>
        <v/>
      </c>
      <c r="E46" s="316" t="str">
        <f>IF(ISTEXT('[7]Sektorski plasman'!F42)=TRUE,'[7]Sektorski plasman'!F42,"")</f>
        <v/>
      </c>
      <c r="F46" s="353" t="str">
        <f>IF(ISNUMBER('[7]Sektorski plasman'!D42)=TRUE,'[7]Sektorski plasman'!D42,"")</f>
        <v/>
      </c>
      <c r="G46" s="318" t="str">
        <f>IF(ISNUMBER('[7]Sektorski plasman'!G42)=TRUE,'[7]Sektorski plasman'!G42,"")</f>
        <v/>
      </c>
      <c r="H46" s="319" t="str">
        <f>IF(ISNUMBER('[7]Sektorski plasman'!H42)=TRUE,'[7]Sektorski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IF(ISTEXT('[7]Sektorski plasman'!B43)=TRUE,'[7]Sektorski plasman'!B43,"")</f>
        <v/>
      </c>
      <c r="C47" s="351" t="str">
        <f>IF(ISTEXT('[7]Sektorski plasman'!C43)=TRUE,'[7]Sektorski plasman'!C43,"")</f>
        <v/>
      </c>
      <c r="D47" s="352" t="str">
        <f>IF(ISNUMBER('[7]Sektorski plasman'!E43)=TRUE,'[7]Sektorski plasman'!E43,"")</f>
        <v/>
      </c>
      <c r="E47" s="316" t="str">
        <f>IF(ISTEXT('[7]Sektorski plasman'!F43)=TRUE,'[7]Sektorski plasman'!F43,"")</f>
        <v/>
      </c>
      <c r="F47" s="353" t="str">
        <f>IF(ISNUMBER('[7]Sektorski plasman'!D43)=TRUE,'[7]Sektorski plasman'!D43,"")</f>
        <v/>
      </c>
      <c r="G47" s="318" t="str">
        <f>IF(ISNUMBER('[7]Sektorski plasman'!G43)=TRUE,'[7]Sektorski plasman'!G43,"")</f>
        <v/>
      </c>
      <c r="H47" s="319" t="str">
        <f>IF(ISNUMBER('[7]Sektorski plasman'!H43)=TRUE,'[7]Sektorski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IF(ISTEXT('[7]Sektorski plasman'!B44)=TRUE,'[7]Sektorski plasman'!B44,"")</f>
        <v/>
      </c>
      <c r="C48" s="351" t="str">
        <f>IF(ISTEXT('[7]Sektorski plasman'!C44)=TRUE,'[7]Sektorski plasman'!C44,"")</f>
        <v/>
      </c>
      <c r="D48" s="352" t="str">
        <f>IF(ISNUMBER('[7]Sektorski plasman'!E44)=TRUE,'[7]Sektorski plasman'!E44,"")</f>
        <v/>
      </c>
      <c r="E48" s="316" t="str">
        <f>IF(ISTEXT('[7]Sektorski plasman'!F44)=TRUE,'[7]Sektorski plasman'!F44,"")</f>
        <v/>
      </c>
      <c r="F48" s="353" t="str">
        <f>IF(ISNUMBER('[7]Sektorski plasman'!D44)=TRUE,'[7]Sektorski plasman'!D44,"")</f>
        <v/>
      </c>
      <c r="G48" s="318" t="str">
        <f>IF(ISNUMBER('[7]Sektorski plasman'!G44)=TRUE,'[7]Sektorski plasman'!G44,"")</f>
        <v/>
      </c>
      <c r="H48" s="319" t="str">
        <f>IF(ISNUMBER('[7]Sektorski plasman'!H44)=TRUE,'[7]Sektorski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IF(ISTEXT('[7]Sektorski plasman'!B45)=TRUE,'[7]Sektorski plasman'!B45,"")</f>
        <v/>
      </c>
      <c r="C49" s="351" t="str">
        <f>IF(ISTEXT('[7]Sektorski plasman'!C45)=TRUE,'[7]Sektorski plasman'!C45,"")</f>
        <v/>
      </c>
      <c r="D49" s="352" t="str">
        <f>IF(ISNUMBER('[7]Sektorski plasman'!E45)=TRUE,'[7]Sektorski plasman'!E45,"")</f>
        <v/>
      </c>
      <c r="E49" s="316" t="str">
        <f>IF(ISTEXT('[7]Sektorski plasman'!F45)=TRUE,'[7]Sektorski plasman'!F45,"")</f>
        <v/>
      </c>
      <c r="F49" s="353" t="str">
        <f>IF(ISNUMBER('[7]Sektorski plasman'!D45)=TRUE,'[7]Sektorski plasman'!D45,"")</f>
        <v/>
      </c>
      <c r="G49" s="318" t="str">
        <f>IF(ISNUMBER('[7]Sektorski plasman'!G45)=TRUE,'[7]Sektorski plasman'!G45,"")</f>
        <v/>
      </c>
      <c r="H49" s="319" t="str">
        <f>IF(ISNUMBER('[7]Sektorski plasman'!H45)=TRUE,'[7]Sektorski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IF(ISTEXT('[7]Sektorski plasman'!B46)=TRUE,'[7]Sektorski plasman'!B46,"")</f>
        <v/>
      </c>
      <c r="C50" s="351" t="str">
        <f>IF(ISTEXT('[7]Sektorski plasman'!C46)=TRUE,'[7]Sektorski plasman'!C46,"")</f>
        <v/>
      </c>
      <c r="D50" s="352" t="str">
        <f>IF(ISNUMBER('[7]Sektorski plasman'!E46)=TRUE,'[7]Sektorski plasman'!E46,"")</f>
        <v/>
      </c>
      <c r="E50" s="316" t="str">
        <f>IF(ISTEXT('[7]Sektorski plasman'!F46)=TRUE,'[7]Sektorski plasman'!F46,"")</f>
        <v/>
      </c>
      <c r="F50" s="353" t="str">
        <f>IF(ISNUMBER('[7]Sektorski plasman'!D46)=TRUE,'[7]Sektorski plasman'!D46,"")</f>
        <v/>
      </c>
      <c r="G50" s="318" t="str">
        <f>IF(ISNUMBER('[7]Sektorski plasman'!G46)=TRUE,'[7]Sektorski plasman'!G46,"")</f>
        <v/>
      </c>
      <c r="H50" s="319" t="str">
        <f>IF(ISNUMBER('[7]Sektorski plasman'!H46)=TRUE,'[7]Sektorski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IF(ISTEXT('[7]Sektorski plasman'!B47)=TRUE,'[7]Sektorski plasman'!B47,"")</f>
        <v/>
      </c>
      <c r="C51" s="351" t="str">
        <f>IF(ISTEXT('[7]Sektorski plasman'!C47)=TRUE,'[7]Sektorski plasman'!C47,"")</f>
        <v/>
      </c>
      <c r="D51" s="352" t="str">
        <f>IF(ISNUMBER('[7]Sektorski plasman'!E47)=TRUE,'[7]Sektorski plasman'!E47,"")</f>
        <v/>
      </c>
      <c r="E51" s="316" t="str">
        <f>IF(ISTEXT('[7]Sektorski plasman'!F47)=TRUE,'[7]Sektorski plasman'!F47,"")</f>
        <v/>
      </c>
      <c r="F51" s="353" t="str">
        <f>IF(ISNUMBER('[7]Sektorski plasman'!D47)=TRUE,'[7]Sektorski plasman'!D47,"")</f>
        <v/>
      </c>
      <c r="G51" s="318" t="str">
        <f>IF(ISNUMBER('[7]Sektorski plasman'!G47)=TRUE,'[7]Sektorski plasman'!G47,"")</f>
        <v/>
      </c>
      <c r="H51" s="319" t="str">
        <f>IF(ISNUMBER('[7]Sektorski plasman'!H47)=TRUE,'[7]Sektorski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IF(ISTEXT('[7]Sektorski plasman'!B48)=TRUE,'[7]Sektorski plasman'!B48,"")</f>
        <v/>
      </c>
      <c r="C52" s="351" t="str">
        <f>IF(ISTEXT('[7]Sektorski plasman'!C48)=TRUE,'[7]Sektorski plasman'!C48,"")</f>
        <v/>
      </c>
      <c r="D52" s="352" t="str">
        <f>IF(ISNUMBER('[7]Sektorski plasman'!E48)=TRUE,'[7]Sektorski plasman'!E48,"")</f>
        <v/>
      </c>
      <c r="E52" s="316" t="str">
        <f>IF(ISTEXT('[7]Sektorski plasman'!F48)=TRUE,'[7]Sektorski plasman'!F48,"")</f>
        <v/>
      </c>
      <c r="F52" s="353" t="str">
        <f>IF(ISNUMBER('[7]Sektorski plasman'!D48)=TRUE,'[7]Sektorski plasman'!D48,"")</f>
        <v/>
      </c>
      <c r="G52" s="318" t="str">
        <f>IF(ISNUMBER('[7]Sektorski plasman'!G48)=TRUE,'[7]Sektorski plasman'!G48,"")</f>
        <v/>
      </c>
      <c r="H52" s="319" t="str">
        <f>IF(ISNUMBER('[7]Sektorski plasman'!H48)=TRUE,'[7]Sektorski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IF(ISTEXT('[7]Sektorski plasman'!B49)=TRUE,'[7]Sektorski plasman'!B49,"")</f>
        <v/>
      </c>
      <c r="C53" s="351" t="str">
        <f>IF(ISTEXT('[7]Sektorski plasman'!C49)=TRUE,'[7]Sektorski plasman'!C49,"")</f>
        <v/>
      </c>
      <c r="D53" s="352" t="str">
        <f>IF(ISNUMBER('[7]Sektorski plasman'!E49)=TRUE,'[7]Sektorski plasman'!E49,"")</f>
        <v/>
      </c>
      <c r="E53" s="316" t="str">
        <f>IF(ISTEXT('[7]Sektorski plasman'!F49)=TRUE,'[7]Sektorski plasman'!F49,"")</f>
        <v/>
      </c>
      <c r="F53" s="353" t="str">
        <f>IF(ISNUMBER('[7]Sektorski plasman'!D49)=TRUE,'[7]Sektorski plasman'!D49,"")</f>
        <v/>
      </c>
      <c r="G53" s="318" t="str">
        <f>IF(ISNUMBER('[7]Sektorski plasman'!G49)=TRUE,'[7]Sektorski plasman'!G49,"")</f>
        <v/>
      </c>
      <c r="H53" s="319" t="str">
        <f>IF(ISNUMBER('[7]Sektorski plasman'!H49)=TRUE,'[7]Sektorski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IF(ISTEXT('[7]Sektorski plasman'!B50)=TRUE,'[7]Sektorski plasman'!B50,"")</f>
        <v/>
      </c>
      <c r="C54" s="351" t="str">
        <f>IF(ISTEXT('[7]Sektorski plasman'!C50)=TRUE,'[7]Sektorski plasman'!C50,"")</f>
        <v/>
      </c>
      <c r="D54" s="352" t="str">
        <f>IF(ISNUMBER('[7]Sektorski plasman'!E50)=TRUE,'[7]Sektorski plasman'!E50,"")</f>
        <v/>
      </c>
      <c r="E54" s="316" t="str">
        <f>IF(ISTEXT('[7]Sektorski plasman'!F50)=TRUE,'[7]Sektorski plasman'!F50,"")</f>
        <v/>
      </c>
      <c r="F54" s="353" t="str">
        <f>IF(ISNUMBER('[7]Sektorski plasman'!D50)=TRUE,'[7]Sektorski plasman'!D50,"")</f>
        <v/>
      </c>
      <c r="G54" s="318" t="str">
        <f>IF(ISNUMBER('[7]Sektorski plasman'!G50)=TRUE,'[7]Sektorski plasman'!G50,"")</f>
        <v/>
      </c>
      <c r="H54" s="319" t="str">
        <f>IF(ISNUMBER('[7]Sektorski plasman'!H50)=TRUE,'[7]Sektorski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IF(ISTEXT('[7]Sektorski plasman'!B51)=TRUE,'[7]Sektorski plasman'!B51,"")</f>
        <v/>
      </c>
      <c r="C55" s="351" t="str">
        <f>IF(ISTEXT('[7]Sektorski plasman'!C51)=TRUE,'[7]Sektorski plasman'!C51,"")</f>
        <v/>
      </c>
      <c r="D55" s="352" t="str">
        <f>IF(ISNUMBER('[7]Sektorski plasman'!E51)=TRUE,'[7]Sektorski plasman'!E51,"")</f>
        <v/>
      </c>
      <c r="E55" s="316" t="str">
        <f>IF(ISTEXT('[7]Sektorski plasman'!F51)=TRUE,'[7]Sektorski plasman'!F51,"")</f>
        <v/>
      </c>
      <c r="F55" s="353" t="str">
        <f>IF(ISNUMBER('[7]Sektorski plasman'!D51)=TRUE,'[7]Sektorski plasman'!D51,"")</f>
        <v/>
      </c>
      <c r="G55" s="318" t="str">
        <f>IF(ISNUMBER('[7]Sektorski plasman'!G51)=TRUE,'[7]Sektorski plasman'!G51,"")</f>
        <v/>
      </c>
      <c r="H55" s="319" t="str">
        <f>IF(ISNUMBER('[7]Sektorski plasman'!H51)=TRUE,'[7]Sektorski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IF(ISTEXT('[7]Sektorski plasman'!B52)=TRUE,'[7]Sektorski plasman'!B52,"")</f>
        <v/>
      </c>
      <c r="C56" s="351" t="str">
        <f>IF(ISTEXT('[7]Sektorski plasman'!C52)=TRUE,'[7]Sektorski plasman'!C52,"")</f>
        <v/>
      </c>
      <c r="D56" s="352" t="str">
        <f>IF(ISNUMBER('[7]Sektorski plasman'!E52)=TRUE,'[7]Sektorski plasman'!E52,"")</f>
        <v/>
      </c>
      <c r="E56" s="316" t="str">
        <f>IF(ISTEXT('[7]Sektorski plasman'!F52)=TRUE,'[7]Sektorski plasman'!F52,"")</f>
        <v/>
      </c>
      <c r="F56" s="353" t="str">
        <f>IF(ISNUMBER('[7]Sektorski plasman'!D52)=TRUE,'[7]Sektorski plasman'!D52,"")</f>
        <v/>
      </c>
      <c r="G56" s="318" t="str">
        <f>IF(ISNUMBER('[7]Sektorski plasman'!G52)=TRUE,'[7]Sektorski plasman'!G52,"")</f>
        <v/>
      </c>
      <c r="H56" s="319" t="str">
        <f>IF(ISNUMBER('[7]Sektorski plasman'!H52)=TRUE,'[7]Sektorski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IF(ISTEXT('[7]Sektorski plasman'!B53)=TRUE,'[7]Sektorski plasman'!B53,"")</f>
        <v/>
      </c>
      <c r="C57" s="351" t="str">
        <f>IF(ISTEXT('[7]Sektorski plasman'!C53)=TRUE,'[7]Sektorski plasman'!C53,"")</f>
        <v/>
      </c>
      <c r="D57" s="352" t="str">
        <f>IF(ISNUMBER('[7]Sektorski plasman'!E53)=TRUE,'[7]Sektorski plasman'!E53,"")</f>
        <v/>
      </c>
      <c r="E57" s="316" t="str">
        <f>IF(ISTEXT('[7]Sektorski plasman'!F53)=TRUE,'[7]Sektorski plasman'!F53,"")</f>
        <v/>
      </c>
      <c r="F57" s="353" t="str">
        <f>IF(ISNUMBER('[7]Sektorski plasman'!D53)=TRUE,'[7]Sektorski plasman'!D53,"")</f>
        <v/>
      </c>
      <c r="G57" s="318" t="str">
        <f>IF(ISNUMBER('[7]Sektorski plasman'!G53)=TRUE,'[7]Sektorski plasman'!G53,"")</f>
        <v/>
      </c>
      <c r="H57" s="319" t="str">
        <f>IF(ISNUMBER('[7]Sektorski plasman'!H53)=TRUE,'[7]Sektorski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IF(ISTEXT('[7]Sektorski plasman'!B54)=TRUE,'[7]Sektorski plasman'!B54,"")</f>
        <v/>
      </c>
      <c r="C58" s="351" t="str">
        <f>IF(ISTEXT('[7]Sektorski plasman'!C54)=TRUE,'[7]Sektorski plasman'!C54,"")</f>
        <v/>
      </c>
      <c r="D58" s="352" t="str">
        <f>IF(ISNUMBER('[7]Sektorski plasman'!E54)=TRUE,'[7]Sektorski plasman'!E54,"")</f>
        <v/>
      </c>
      <c r="E58" s="316" t="str">
        <f>IF(ISTEXT('[7]Sektorski plasman'!F54)=TRUE,'[7]Sektorski plasman'!F54,"")</f>
        <v/>
      </c>
      <c r="F58" s="353" t="str">
        <f>IF(ISNUMBER('[7]Sektorski plasman'!D54)=TRUE,'[7]Sektorski plasman'!D54,"")</f>
        <v/>
      </c>
      <c r="G58" s="318" t="str">
        <f>IF(ISNUMBER('[7]Sektorski plasman'!G54)=TRUE,'[7]Sektorski plasman'!G54,"")</f>
        <v/>
      </c>
      <c r="H58" s="319" t="str">
        <f>IF(ISNUMBER('[7]Sektorski plasman'!H54)=TRUE,'[7]Sektorski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IF(ISTEXT('[7]Sektorski plasman'!B55)=TRUE,'[7]Sektorski plasman'!B55,"")</f>
        <v/>
      </c>
      <c r="C59" s="351" t="str">
        <f>IF(ISTEXT('[7]Sektorski plasman'!C55)=TRUE,'[7]Sektorski plasman'!C55,"")</f>
        <v/>
      </c>
      <c r="D59" s="352" t="str">
        <f>IF(ISNUMBER('[7]Sektorski plasman'!E55)=TRUE,'[7]Sektorski plasman'!E55,"")</f>
        <v/>
      </c>
      <c r="E59" s="316" t="str">
        <f>IF(ISTEXT('[7]Sektorski plasman'!F55)=TRUE,'[7]Sektorski plasman'!F55,"")</f>
        <v/>
      </c>
      <c r="F59" s="353" t="str">
        <f>IF(ISNUMBER('[7]Sektorski plasman'!D55)=TRUE,'[7]Sektorski plasman'!D55,"")</f>
        <v/>
      </c>
      <c r="G59" s="318" t="str">
        <f>IF(ISNUMBER('[7]Sektorski plasman'!G55)=TRUE,'[7]Sektorski plasman'!G55,"")</f>
        <v/>
      </c>
      <c r="H59" s="319" t="str">
        <f>IF(ISNUMBER('[7]Sektorski plasman'!H55)=TRUE,'[7]Sektorski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IF(ISTEXT('[7]Sektorski plasman'!B56)=TRUE,'[7]Sektorski plasman'!B56,"")</f>
        <v/>
      </c>
      <c r="C60" s="351" t="str">
        <f>IF(ISTEXT('[7]Sektorski plasman'!C56)=TRUE,'[7]Sektorski plasman'!C56,"")</f>
        <v/>
      </c>
      <c r="D60" s="352" t="str">
        <f>IF(ISNUMBER('[7]Sektorski plasman'!E56)=TRUE,'[7]Sektorski plasman'!E56,"")</f>
        <v/>
      </c>
      <c r="E60" s="316" t="str">
        <f>IF(ISTEXT('[7]Sektorski plasman'!F56)=TRUE,'[7]Sektorski plasman'!F56,"")</f>
        <v/>
      </c>
      <c r="F60" s="353" t="str">
        <f>IF(ISNUMBER('[7]Sektorski plasman'!D56)=TRUE,'[7]Sektorski plasman'!D56,"")</f>
        <v/>
      </c>
      <c r="G60" s="318" t="str">
        <f>IF(ISNUMBER('[7]Sektorski plasman'!G56)=TRUE,'[7]Sektorski plasman'!G56,"")</f>
        <v/>
      </c>
      <c r="H60" s="319" t="str">
        <f>IF(ISNUMBER('[7]Sektorski plasman'!H56)=TRUE,'[7]Sektorski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IF(ISTEXT('[7]Sektorski plasman'!B57)=TRUE,'[7]Sektorski plasman'!B57,"")</f>
        <v/>
      </c>
      <c r="C61" s="351" t="str">
        <f>IF(ISTEXT('[7]Sektorski plasman'!C57)=TRUE,'[7]Sektorski plasman'!C57,"")</f>
        <v/>
      </c>
      <c r="D61" s="352" t="str">
        <f>IF(ISNUMBER('[7]Sektorski plasman'!E57)=TRUE,'[7]Sektorski plasman'!E57,"")</f>
        <v/>
      </c>
      <c r="E61" s="316" t="str">
        <f>IF(ISTEXT('[7]Sektorski plasman'!F57)=TRUE,'[7]Sektorski plasman'!F57,"")</f>
        <v/>
      </c>
      <c r="F61" s="353" t="str">
        <f>IF(ISNUMBER('[7]Sektorski plasman'!D57)=TRUE,'[7]Sektorski plasman'!D57,"")</f>
        <v/>
      </c>
      <c r="G61" s="318" t="str">
        <f>IF(ISNUMBER('[7]Sektorski plasman'!G57)=TRUE,'[7]Sektorski plasman'!G57,"")</f>
        <v/>
      </c>
      <c r="H61" s="319" t="str">
        <f>IF(ISNUMBER('[7]Sektorski plasman'!H57)=TRUE,'[7]Sektorski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IF(ISTEXT('[7]Sektorski plasman'!B58)=TRUE,'[7]Sektorski plasman'!B58,"")</f>
        <v/>
      </c>
      <c r="C62" s="351" t="str">
        <f>IF(ISTEXT('[7]Sektorski plasman'!C58)=TRUE,'[7]Sektorski plasman'!C58,"")</f>
        <v/>
      </c>
      <c r="D62" s="352" t="str">
        <f>IF(ISNUMBER('[7]Sektorski plasman'!E58)=TRUE,'[7]Sektorski plasman'!E58,"")</f>
        <v/>
      </c>
      <c r="E62" s="316" t="str">
        <f>IF(ISTEXT('[7]Sektorski plasman'!F58)=TRUE,'[7]Sektorski plasman'!F58,"")</f>
        <v/>
      </c>
      <c r="F62" s="353" t="str">
        <f>IF(ISNUMBER('[7]Sektorski plasman'!D58)=TRUE,'[7]Sektorski plasman'!D58,"")</f>
        <v/>
      </c>
      <c r="G62" s="318" t="str">
        <f>IF(ISNUMBER('[7]Sektorski plasman'!G58)=TRUE,'[7]Sektorski plasman'!G58,"")</f>
        <v/>
      </c>
      <c r="H62" s="319" t="str">
        <f>IF(ISNUMBER('[7]Sektorski plasman'!H58)=TRUE,'[7]Sektorski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IF(ISTEXT('[7]Sektorski plasman'!B59)=TRUE,'[7]Sektorski plasman'!B59,"")</f>
        <v/>
      </c>
      <c r="C63" s="351" t="str">
        <f>IF(ISTEXT('[7]Sektorski plasman'!C59)=TRUE,'[7]Sektorski plasman'!C59,"")</f>
        <v/>
      </c>
      <c r="D63" s="352" t="str">
        <f>IF(ISNUMBER('[7]Sektorski plasman'!E59)=TRUE,'[7]Sektorski plasman'!E59,"")</f>
        <v/>
      </c>
      <c r="E63" s="316" t="str">
        <f>IF(ISTEXT('[7]Sektorski plasman'!F59)=TRUE,'[7]Sektorski plasman'!F59,"")</f>
        <v/>
      </c>
      <c r="F63" s="353" t="str">
        <f>IF(ISNUMBER('[7]Sektorski plasman'!D59)=TRUE,'[7]Sektorski plasman'!D59,"")</f>
        <v/>
      </c>
      <c r="G63" s="318" t="str">
        <f>IF(ISNUMBER('[7]Sektorski plasman'!G59)=TRUE,'[7]Sektorski plasman'!G59,"")</f>
        <v/>
      </c>
      <c r="H63" s="319" t="str">
        <f>IF(ISNUMBER('[7]Sektorski plasman'!H59)=TRUE,'[7]Sektorski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IF(ISTEXT('[7]Sektorski plasman'!B60)=TRUE,'[7]Sektorski plasman'!B60,"")</f>
        <v/>
      </c>
      <c r="C64" s="351" t="str">
        <f>IF(ISTEXT('[7]Sektorski plasman'!C60)=TRUE,'[7]Sektorski plasman'!C60,"")</f>
        <v/>
      </c>
      <c r="D64" s="352" t="str">
        <f>IF(ISNUMBER('[7]Sektorski plasman'!E60)=TRUE,'[7]Sektorski plasman'!E60,"")</f>
        <v/>
      </c>
      <c r="E64" s="316" t="str">
        <f>IF(ISTEXT('[7]Sektorski plasman'!F60)=TRUE,'[7]Sektorski plasman'!F60,"")</f>
        <v/>
      </c>
      <c r="F64" s="353" t="str">
        <f>IF(ISNUMBER('[7]Sektorski plasman'!D60)=TRUE,'[7]Sektorski plasman'!D60,"")</f>
        <v/>
      </c>
      <c r="G64" s="318" t="str">
        <f>IF(ISNUMBER('[7]Sektorski plasman'!G60)=TRUE,'[7]Sektorski plasman'!G60,"")</f>
        <v/>
      </c>
      <c r="H64" s="319" t="str">
        <f>IF(ISNUMBER('[7]Sektorski plasman'!H60)=TRUE,'[7]Sektorski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IF(ISTEXT('[7]Sektorski plasman'!B61)=TRUE,'[7]Sektorski plasman'!B61,"")</f>
        <v/>
      </c>
      <c r="C65" s="351" t="str">
        <f>IF(ISTEXT('[7]Sektorski plasman'!C61)=TRUE,'[7]Sektorski plasman'!C61,"")</f>
        <v/>
      </c>
      <c r="D65" s="352" t="str">
        <f>IF(ISNUMBER('[7]Sektorski plasman'!E61)=TRUE,'[7]Sektorski plasman'!E61,"")</f>
        <v/>
      </c>
      <c r="E65" s="316" t="str">
        <f>IF(ISTEXT('[7]Sektorski plasman'!F61)=TRUE,'[7]Sektorski plasman'!F61,"")</f>
        <v/>
      </c>
      <c r="F65" s="353" t="str">
        <f>IF(ISNUMBER('[7]Sektorski plasman'!D61)=TRUE,'[7]Sektorski plasman'!D61,"")</f>
        <v/>
      </c>
      <c r="G65" s="318" t="str">
        <f>IF(ISNUMBER('[7]Sektorski plasman'!G61)=TRUE,'[7]Sektorski plasman'!G61,"")</f>
        <v/>
      </c>
      <c r="H65" s="319" t="str">
        <f>IF(ISNUMBER('[7]Sektorski plasman'!H61)=TRUE,'[7]Sektorski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IF(ISTEXT('[7]Sektorski plasman'!B62)=TRUE,'[7]Sektorski plasman'!B62,"")</f>
        <v/>
      </c>
      <c r="C66" s="351" t="str">
        <f>IF(ISTEXT('[7]Sektorski plasman'!C62)=TRUE,'[7]Sektorski plasman'!C62,"")</f>
        <v/>
      </c>
      <c r="D66" s="352" t="str">
        <f>IF(ISNUMBER('[7]Sektorski plasman'!E62)=TRUE,'[7]Sektorski plasman'!E62,"")</f>
        <v/>
      </c>
      <c r="E66" s="316" t="str">
        <f>IF(ISTEXT('[7]Sektorski plasman'!F62)=TRUE,'[7]Sektorski plasman'!F62,"")</f>
        <v/>
      </c>
      <c r="F66" s="353" t="str">
        <f>IF(ISNUMBER('[7]Sektorski plasman'!D62)=TRUE,'[7]Sektorski plasman'!D62,"")</f>
        <v/>
      </c>
      <c r="G66" s="318" t="str">
        <f>IF(ISNUMBER('[7]Sektorski plasman'!G62)=TRUE,'[7]Sektorski plasman'!G62,"")</f>
        <v/>
      </c>
      <c r="H66" s="319" t="str">
        <f>IF(ISNUMBER('[7]Sektorski plasman'!H62)=TRUE,'[7]Sektorski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IF(ISTEXT('[7]Sektorski plasman'!B63)=TRUE,'[7]Sektorski plasman'!B63,"")</f>
        <v/>
      </c>
      <c r="C67" s="351" t="str">
        <f>IF(ISTEXT('[7]Sektorski plasman'!C63)=TRUE,'[7]Sektorski plasman'!C63,"")</f>
        <v/>
      </c>
      <c r="D67" s="352" t="str">
        <f>IF(ISNUMBER('[7]Sektorski plasman'!E63)=TRUE,'[7]Sektorski plasman'!E63,"")</f>
        <v/>
      </c>
      <c r="E67" s="316" t="str">
        <f>IF(ISTEXT('[7]Sektorski plasman'!F63)=TRUE,'[7]Sektorski plasman'!F63,"")</f>
        <v/>
      </c>
      <c r="F67" s="353" t="str">
        <f>IF(ISNUMBER('[7]Sektorski plasman'!D63)=TRUE,'[7]Sektorski plasman'!D63,"")</f>
        <v/>
      </c>
      <c r="G67" s="318" t="str">
        <f>IF(ISNUMBER('[7]Sektorski plasman'!G63)=TRUE,'[7]Sektorski plasman'!G63,"")</f>
        <v/>
      </c>
      <c r="H67" s="319" t="str">
        <f>IF(ISNUMBER('[7]Sektorski plasman'!H63)=TRUE,'[7]Sektorski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IF(ISTEXT('[7]Sektorski plasman'!B64)=TRUE,'[7]Sektorski plasman'!B64,"")</f>
        <v/>
      </c>
      <c r="C68" s="351" t="str">
        <f>IF(ISTEXT('[7]Sektorski plasman'!C64)=TRUE,'[7]Sektorski plasman'!C64,"")</f>
        <v/>
      </c>
      <c r="D68" s="352" t="str">
        <f>IF(ISNUMBER('[7]Sektorski plasman'!E64)=TRUE,'[7]Sektorski plasman'!E64,"")</f>
        <v/>
      </c>
      <c r="E68" s="316" t="str">
        <f>IF(ISTEXT('[7]Sektorski plasman'!F64)=TRUE,'[7]Sektorski plasman'!F64,"")</f>
        <v/>
      </c>
      <c r="F68" s="353" t="str">
        <f>IF(ISNUMBER('[7]Sektorski plasman'!D64)=TRUE,'[7]Sektorski plasman'!D64,"")</f>
        <v/>
      </c>
      <c r="G68" s="318" t="str">
        <f>IF(ISNUMBER('[7]Sektorski plasman'!G64)=TRUE,'[7]Sektorski plasman'!G64,"")</f>
        <v/>
      </c>
      <c r="H68" s="319" t="str">
        <f>IF(ISNUMBER('[7]Sektorski plasman'!H64)=TRUE,'[7]Sektorski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IF(ISTEXT('[7]Sektorski plasman'!B65)=TRUE,'[7]Sektorski plasman'!B65,"")</f>
        <v/>
      </c>
      <c r="C69" s="351" t="str">
        <f>IF(ISTEXT('[7]Sektorski plasman'!C65)=TRUE,'[7]Sektorski plasman'!C65,"")</f>
        <v/>
      </c>
      <c r="D69" s="352" t="str">
        <f>IF(ISNUMBER('[7]Sektorski plasman'!E65)=TRUE,'[7]Sektorski plasman'!E65,"")</f>
        <v/>
      </c>
      <c r="E69" s="316" t="str">
        <f>IF(ISTEXT('[7]Sektorski plasman'!F65)=TRUE,'[7]Sektorski plasman'!F65,"")</f>
        <v/>
      </c>
      <c r="F69" s="353" t="str">
        <f>IF(ISNUMBER('[7]Sektorski plasman'!D65)=TRUE,'[7]Sektorski plasman'!D65,"")</f>
        <v/>
      </c>
      <c r="G69" s="318" t="str">
        <f>IF(ISNUMBER('[7]Sektorski plasman'!G65)=TRUE,'[7]Sektorski plasman'!G65,"")</f>
        <v/>
      </c>
      <c r="H69" s="319" t="str">
        <f>IF(ISNUMBER('[7]Sektorski plasman'!H65)=TRUE,'[7]Sektorski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IF(ISTEXT('[7]Sektorski plasman'!B66)=TRUE,'[7]Sektorski plasman'!B66,"")</f>
        <v/>
      </c>
      <c r="C70" s="351" t="str">
        <f>IF(ISTEXT('[7]Sektorski plasman'!C66)=TRUE,'[7]Sektorski plasman'!C66,"")</f>
        <v/>
      </c>
      <c r="D70" s="352" t="str">
        <f>IF(ISNUMBER('[7]Sektorski plasman'!E66)=TRUE,'[7]Sektorski plasman'!E66,"")</f>
        <v/>
      </c>
      <c r="E70" s="316" t="str">
        <f>IF(ISTEXT('[7]Sektorski plasman'!F66)=TRUE,'[7]Sektorski plasman'!F66,"")</f>
        <v/>
      </c>
      <c r="F70" s="353" t="str">
        <f>IF(ISNUMBER('[7]Sektorski plasman'!D66)=TRUE,'[7]Sektorski plasman'!D66,"")</f>
        <v/>
      </c>
      <c r="G70" s="318" t="str">
        <f>IF(ISNUMBER('[7]Sektorski plasman'!G66)=TRUE,'[7]Sektorski plasman'!G66,"")</f>
        <v/>
      </c>
      <c r="H70" s="319" t="str">
        <f>IF(ISNUMBER('[7]Sektorski plasman'!H66)=TRUE,'[7]Sektorski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IF(ISTEXT('[7]Sektorski plasman'!B67)=TRUE,'[7]Sektorski plasman'!B67,"")</f>
        <v/>
      </c>
      <c r="C71" s="351" t="str">
        <f>IF(ISTEXT('[7]Sektorski plasman'!C67)=TRUE,'[7]Sektorski plasman'!C67,"")</f>
        <v/>
      </c>
      <c r="D71" s="352" t="str">
        <f>IF(ISNUMBER('[7]Sektorski plasman'!E67)=TRUE,'[7]Sektorski plasman'!E67,"")</f>
        <v/>
      </c>
      <c r="E71" s="316" t="str">
        <f>IF(ISTEXT('[7]Sektorski plasman'!F67)=TRUE,'[7]Sektorski plasman'!F67,"")</f>
        <v/>
      </c>
      <c r="F71" s="353" t="str">
        <f>IF(ISNUMBER('[7]Sektorski plasman'!D67)=TRUE,'[7]Sektorski plasman'!D67,"")</f>
        <v/>
      </c>
      <c r="G71" s="318" t="str">
        <f>IF(ISNUMBER('[7]Sektorski plasman'!G67)=TRUE,'[7]Sektorski plasman'!G67,"")</f>
        <v/>
      </c>
      <c r="H71" s="319" t="str">
        <f>IF(ISNUMBER('[7]Sektorski plasman'!H67)=TRUE,'[7]Sektorski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IF(ISTEXT('[7]Sektorski plasman'!B68)=TRUE,'[7]Sektorski plasman'!B68,"")</f>
        <v/>
      </c>
      <c r="C72" s="351" t="str">
        <f>IF(ISTEXT('[7]Sektorski plasman'!C68)=TRUE,'[7]Sektorski plasman'!C68,"")</f>
        <v/>
      </c>
      <c r="D72" s="352" t="str">
        <f>IF(ISNUMBER('[7]Sektorski plasman'!E68)=TRUE,'[7]Sektorski plasman'!E68,"")</f>
        <v/>
      </c>
      <c r="E72" s="316" t="str">
        <f>IF(ISTEXT('[7]Sektorski plasman'!F68)=TRUE,'[7]Sektorski plasman'!F68,"")</f>
        <v/>
      </c>
      <c r="F72" s="353" t="str">
        <f>IF(ISNUMBER('[7]Sektorski plasman'!D68)=TRUE,'[7]Sektorski plasman'!D68,"")</f>
        <v/>
      </c>
      <c r="G72" s="318" t="str">
        <f>IF(ISNUMBER('[7]Sektorski plasman'!G68)=TRUE,'[7]Sektorski plasman'!G68,"")</f>
        <v/>
      </c>
      <c r="H72" s="319" t="str">
        <f>IF(ISNUMBER('[7]Sektorski plasman'!H68)=TRUE,'[7]Sektorski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IF(ISTEXT('[7]Sektorski plasman'!B69)=TRUE,'[7]Sektorski plasman'!B69,"")</f>
        <v/>
      </c>
      <c r="C73" s="351" t="str">
        <f>IF(ISTEXT('[7]Sektorski plasman'!C69)=TRUE,'[7]Sektorski plasman'!C69,"")</f>
        <v/>
      </c>
      <c r="D73" s="352" t="str">
        <f>IF(ISNUMBER('[7]Sektorski plasman'!E69)=TRUE,'[7]Sektorski plasman'!E69,"")</f>
        <v/>
      </c>
      <c r="E73" s="316" t="str">
        <f>IF(ISTEXT('[7]Sektorski plasman'!F69)=TRUE,'[7]Sektorski plasman'!F69,"")</f>
        <v/>
      </c>
      <c r="F73" s="353" t="str">
        <f>IF(ISNUMBER('[7]Sektorski plasman'!D69)=TRUE,'[7]Sektorski plasman'!D69,"")</f>
        <v/>
      </c>
      <c r="G73" s="318" t="str">
        <f>IF(ISNUMBER('[7]Sektorski plasman'!G69)=TRUE,'[7]Sektorski plasman'!G69,"")</f>
        <v/>
      </c>
      <c r="H73" s="319" t="str">
        <f>IF(ISNUMBER('[7]Sektorski plasman'!H69)=TRUE,'[7]Sektorski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IF(ISTEXT('[7]Sektorski plasman'!B70)=TRUE,'[7]Sektorski plasman'!B70,"")</f>
        <v/>
      </c>
      <c r="C74" s="351" t="str">
        <f>IF(ISTEXT('[7]Sektorski plasman'!C70)=TRUE,'[7]Sektorski plasman'!C70,"")</f>
        <v/>
      </c>
      <c r="D74" s="352" t="str">
        <f>IF(ISNUMBER('[7]Sektorski plasman'!E70)=TRUE,'[7]Sektorski plasman'!E70,"")</f>
        <v/>
      </c>
      <c r="E74" s="316" t="str">
        <f>IF(ISTEXT('[7]Sektorski plasman'!F70)=TRUE,'[7]Sektorski plasman'!F70,"")</f>
        <v/>
      </c>
      <c r="F74" s="353" t="str">
        <f>IF(ISNUMBER('[7]Sektorski plasman'!D70)=TRUE,'[7]Sektorski plasman'!D70,"")</f>
        <v/>
      </c>
      <c r="G74" s="318" t="str">
        <f>IF(ISNUMBER('[7]Sektorski plasman'!G70)=TRUE,'[7]Sektorski plasman'!G70,"")</f>
        <v/>
      </c>
      <c r="H74" s="319" t="str">
        <f>IF(ISNUMBER('[7]Sektorski plasman'!H70)=TRUE,'[7]Sektorski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IF(ISTEXT('[7]Sektorski plasman'!B71)=TRUE,'[7]Sektorski plasman'!B71,"")</f>
        <v/>
      </c>
      <c r="C75" s="351" t="str">
        <f>IF(ISTEXT('[7]Sektorski plasman'!C71)=TRUE,'[7]Sektorski plasman'!C71,"")</f>
        <v/>
      </c>
      <c r="D75" s="352" t="str">
        <f>IF(ISNUMBER('[7]Sektorski plasman'!E71)=TRUE,'[7]Sektorski plasman'!E71,"")</f>
        <v/>
      </c>
      <c r="E75" s="316" t="str">
        <f>IF(ISTEXT('[7]Sektorski plasman'!F71)=TRUE,'[7]Sektorski plasman'!F71,"")</f>
        <v/>
      </c>
      <c r="F75" s="353" t="str">
        <f>IF(ISNUMBER('[7]Sektorski plasman'!D71)=TRUE,'[7]Sektorski plasman'!D71,"")</f>
        <v/>
      </c>
      <c r="G75" s="318" t="str">
        <f>IF(ISNUMBER('[7]Sektorski plasman'!G71)=TRUE,'[7]Sektorski plasman'!G71,"")</f>
        <v/>
      </c>
      <c r="H75" s="319" t="str">
        <f>IF(ISNUMBER('[7]Sektorski plasman'!H71)=TRUE,'[7]Sektorski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IF(ISTEXT('[7]Sektorski plasman'!B72)=TRUE,'[7]Sektorski plasman'!B72,"")</f>
        <v/>
      </c>
      <c r="C76" s="351" t="str">
        <f>IF(ISTEXT('[7]Sektorski plasman'!C72)=TRUE,'[7]Sektorski plasman'!C72,"")</f>
        <v/>
      </c>
      <c r="D76" s="352" t="str">
        <f>IF(ISNUMBER('[7]Sektorski plasman'!E72)=TRUE,'[7]Sektorski plasman'!E72,"")</f>
        <v/>
      </c>
      <c r="E76" s="316" t="str">
        <f>IF(ISTEXT('[7]Sektorski plasman'!F72)=TRUE,'[7]Sektorski plasman'!F72,"")</f>
        <v/>
      </c>
      <c r="F76" s="353" t="str">
        <f>IF(ISNUMBER('[7]Sektorski plasman'!D72)=TRUE,'[7]Sektorski plasman'!D72,"")</f>
        <v/>
      </c>
      <c r="G76" s="318" t="str">
        <f>IF(ISNUMBER('[7]Sektorski plasman'!G72)=TRUE,'[7]Sektorski plasman'!G72,"")</f>
        <v/>
      </c>
      <c r="H76" s="319" t="str">
        <f>IF(ISNUMBER('[7]Sektorski plasman'!H72)=TRUE,'[7]Sektorski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IF(ISTEXT('[7]Sektorski plasman'!B73)=TRUE,'[7]Sektorski plasman'!B73,"")</f>
        <v/>
      </c>
      <c r="C77" s="351" t="str">
        <f>IF(ISTEXT('[7]Sektorski plasman'!C73)=TRUE,'[7]Sektorski plasman'!C73,"")</f>
        <v/>
      </c>
      <c r="D77" s="352" t="str">
        <f>IF(ISNUMBER('[7]Sektorski plasman'!E73)=TRUE,'[7]Sektorski plasman'!E73,"")</f>
        <v/>
      </c>
      <c r="E77" s="316" t="str">
        <f>IF(ISTEXT('[7]Sektorski plasman'!F73)=TRUE,'[7]Sektorski plasman'!F73,"")</f>
        <v/>
      </c>
      <c r="F77" s="353" t="str">
        <f>IF(ISNUMBER('[7]Sektorski plasman'!D73)=TRUE,'[7]Sektorski plasman'!D73,"")</f>
        <v/>
      </c>
      <c r="G77" s="318" t="str">
        <f>IF(ISNUMBER('[7]Sektorski plasman'!G73)=TRUE,'[7]Sektorski plasman'!G73,"")</f>
        <v/>
      </c>
      <c r="H77" s="319" t="str">
        <f>IF(ISNUMBER('[7]Sektorski plasman'!H73)=TRUE,'[7]Sektorski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IF(ISTEXT('[7]Sektorski plasman'!B74)=TRUE,'[7]Sektorski plasman'!B74,"")</f>
        <v/>
      </c>
      <c r="C78" s="351" t="str">
        <f>IF(ISTEXT('[7]Sektorski plasman'!C74)=TRUE,'[7]Sektorski plasman'!C74,"")</f>
        <v/>
      </c>
      <c r="D78" s="352" t="str">
        <f>IF(ISNUMBER('[7]Sektorski plasman'!E74)=TRUE,'[7]Sektorski plasman'!E74,"")</f>
        <v/>
      </c>
      <c r="E78" s="316" t="str">
        <f>IF(ISTEXT('[7]Sektorski plasman'!F74)=TRUE,'[7]Sektorski plasman'!F74,"")</f>
        <v/>
      </c>
      <c r="F78" s="353" t="str">
        <f>IF(ISNUMBER('[7]Sektorski plasman'!D74)=TRUE,'[7]Sektorski plasman'!D74,"")</f>
        <v/>
      </c>
      <c r="G78" s="318" t="str">
        <f>IF(ISNUMBER('[7]Sektorski plasman'!G74)=TRUE,'[7]Sektorski plasman'!G74,"")</f>
        <v/>
      </c>
      <c r="H78" s="319" t="str">
        <f>IF(ISNUMBER('[7]Sektorski plasman'!H74)=TRUE,'[7]Sektorski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IF(ISTEXT('[7]Sektorski plasman'!B75)=TRUE,'[7]Sektorski plasman'!B75,"")</f>
        <v/>
      </c>
      <c r="C79" s="351" t="str">
        <f>IF(ISTEXT('[7]Sektorski plasman'!C75)=TRUE,'[7]Sektorski plasman'!C75,"")</f>
        <v/>
      </c>
      <c r="D79" s="352" t="str">
        <f>IF(ISNUMBER('[7]Sektorski plasman'!E75)=TRUE,'[7]Sektorski plasman'!E75,"")</f>
        <v/>
      </c>
      <c r="E79" s="316" t="str">
        <f>IF(ISTEXT('[7]Sektorski plasman'!F75)=TRUE,'[7]Sektorski plasman'!F75,"")</f>
        <v/>
      </c>
      <c r="F79" s="353" t="str">
        <f>IF(ISNUMBER('[7]Sektorski plasman'!D75)=TRUE,'[7]Sektorski plasman'!D75,"")</f>
        <v/>
      </c>
      <c r="G79" s="318" t="str">
        <f>IF(ISNUMBER('[7]Sektorski plasman'!G75)=TRUE,'[7]Sektorski plasman'!G75,"")</f>
        <v/>
      </c>
      <c r="H79" s="319" t="str">
        <f>IF(ISNUMBER('[7]Sektorski plasman'!H75)=TRUE,'[7]Sektorski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IF(ISTEXT('[7]Sektorski plasman'!B76)=TRUE,'[7]Sektorski plasman'!B76,"")</f>
        <v/>
      </c>
      <c r="C80" s="351" t="str">
        <f>IF(ISTEXT('[7]Sektorski plasman'!C76)=TRUE,'[7]Sektorski plasman'!C76,"")</f>
        <v/>
      </c>
      <c r="D80" s="352" t="str">
        <f>IF(ISNUMBER('[7]Sektorski plasman'!E76)=TRUE,'[7]Sektorski plasman'!E76,"")</f>
        <v/>
      </c>
      <c r="E80" s="316" t="str">
        <f>IF(ISTEXT('[7]Sektorski plasman'!F76)=TRUE,'[7]Sektorski plasman'!F76,"")</f>
        <v/>
      </c>
      <c r="F80" s="353" t="str">
        <f>IF(ISNUMBER('[7]Sektorski plasman'!D76)=TRUE,'[7]Sektorski plasman'!D76,"")</f>
        <v/>
      </c>
      <c r="G80" s="318" t="str">
        <f>IF(ISNUMBER('[7]Sektorski plasman'!G76)=TRUE,'[7]Sektorski plasman'!G76,"")</f>
        <v/>
      </c>
      <c r="H80" s="319" t="str">
        <f>IF(ISNUMBER('[7]Sektorski plasman'!H76)=TRUE,'[7]Sektorski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IF(ISTEXT('[7]Sektorski plasman'!B77)=TRUE,'[7]Sektorski plasman'!B77,"")</f>
        <v/>
      </c>
      <c r="C81" s="351" t="str">
        <f>IF(ISTEXT('[7]Sektorski plasman'!C77)=TRUE,'[7]Sektorski plasman'!C77,"")</f>
        <v/>
      </c>
      <c r="D81" s="352" t="str">
        <f>IF(ISNUMBER('[7]Sektorski plasman'!E77)=TRUE,'[7]Sektorski plasman'!E77,"")</f>
        <v/>
      </c>
      <c r="E81" s="316" t="str">
        <f>IF(ISTEXT('[7]Sektorski plasman'!F77)=TRUE,'[7]Sektorski plasman'!F77,"")</f>
        <v/>
      </c>
      <c r="F81" s="353" t="str">
        <f>IF(ISNUMBER('[7]Sektorski plasman'!D77)=TRUE,'[7]Sektorski plasman'!D77,"")</f>
        <v/>
      </c>
      <c r="G81" s="318" t="str">
        <f>IF(ISNUMBER('[7]Sektorski plasman'!G77)=TRUE,'[7]Sektorski plasman'!G77,"")</f>
        <v/>
      </c>
      <c r="H81" s="319" t="str">
        <f>IF(ISNUMBER('[7]Sektorski plasman'!H77)=TRUE,'[7]Sektorski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IF(ISTEXT('[7]Sektorski plasman'!B78)=TRUE,'[7]Sektorski plasman'!B78,"")</f>
        <v/>
      </c>
      <c r="C82" s="351" t="str">
        <f>IF(ISTEXT('[7]Sektorski plasman'!C78)=TRUE,'[7]Sektorski plasman'!C78,"")</f>
        <v/>
      </c>
      <c r="D82" s="352" t="str">
        <f>IF(ISNUMBER('[7]Sektorski plasman'!E78)=TRUE,'[7]Sektorski plasman'!E78,"")</f>
        <v/>
      </c>
      <c r="E82" s="316" t="str">
        <f>IF(ISTEXT('[7]Sektorski plasman'!F78)=TRUE,'[7]Sektorski plasman'!F78,"")</f>
        <v/>
      </c>
      <c r="F82" s="353" t="str">
        <f>IF(ISNUMBER('[7]Sektorski plasman'!D78)=TRUE,'[7]Sektorski plasman'!D78,"")</f>
        <v/>
      </c>
      <c r="G82" s="318" t="str">
        <f>IF(ISNUMBER('[7]Sektorski plasman'!G78)=TRUE,'[7]Sektorski plasman'!G78,"")</f>
        <v/>
      </c>
      <c r="H82" s="319" t="str">
        <f>IF(ISNUMBER('[7]Sektorski plasman'!H78)=TRUE,'[7]Sektorski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IF(ISTEXT('[7]Sektorski plasman'!B79)=TRUE,'[7]Sektorski plasman'!B79,"")</f>
        <v/>
      </c>
      <c r="C83" s="351" t="str">
        <f>IF(ISTEXT('[7]Sektorski plasman'!C79)=TRUE,'[7]Sektorski plasman'!C79,"")</f>
        <v/>
      </c>
      <c r="D83" s="352" t="str">
        <f>IF(ISNUMBER('[7]Sektorski plasman'!E79)=TRUE,'[7]Sektorski plasman'!E79,"")</f>
        <v/>
      </c>
      <c r="E83" s="316" t="str">
        <f>IF(ISTEXT('[7]Sektorski plasman'!F79)=TRUE,'[7]Sektorski plasman'!F79,"")</f>
        <v/>
      </c>
      <c r="F83" s="353" t="str">
        <f>IF(ISNUMBER('[7]Sektorski plasman'!D79)=TRUE,'[7]Sektorski plasman'!D79,"")</f>
        <v/>
      </c>
      <c r="G83" s="318" t="str">
        <f>IF(ISNUMBER('[7]Sektorski plasman'!G79)=TRUE,'[7]Sektorski plasman'!G79,"")</f>
        <v/>
      </c>
      <c r="H83" s="319" t="str">
        <f>IF(ISNUMBER('[7]Sektorski plasman'!H79)=TRUE,'[7]Sektorski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IF(ISTEXT('[7]Sektorski plasman'!B80)=TRUE,'[7]Sektorski plasman'!B80,"")</f>
        <v/>
      </c>
      <c r="C84" s="351" t="str">
        <f>IF(ISTEXT('[7]Sektorski plasman'!C80)=TRUE,'[7]Sektorski plasman'!C80,"")</f>
        <v/>
      </c>
      <c r="D84" s="352" t="str">
        <f>IF(ISNUMBER('[7]Sektorski plasman'!E80)=TRUE,'[7]Sektorski plasman'!E80,"")</f>
        <v/>
      </c>
      <c r="E84" s="316" t="str">
        <f>IF(ISTEXT('[7]Sektorski plasman'!F80)=TRUE,'[7]Sektorski plasman'!F80,"")</f>
        <v/>
      </c>
      <c r="F84" s="353" t="str">
        <f>IF(ISNUMBER('[7]Sektorski plasman'!D80)=TRUE,'[7]Sektorski plasman'!D80,"")</f>
        <v/>
      </c>
      <c r="G84" s="318" t="str">
        <f>IF(ISNUMBER('[7]Sektorski plasman'!G80)=TRUE,'[7]Sektorski plasman'!G80,"")</f>
        <v/>
      </c>
      <c r="H84" s="319" t="str">
        <f>IF(ISNUMBER('[7]Sektorski plasman'!H80)=TRUE,'[7]Sektorski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IF(ISTEXT('[7]Sektorski plasman'!B81)=TRUE,'[7]Sektorski plasman'!B81,"")</f>
        <v/>
      </c>
      <c r="C85" s="351" t="str">
        <f>IF(ISTEXT('[7]Sektorski plasman'!C81)=TRUE,'[7]Sektorski plasman'!C81,"")</f>
        <v/>
      </c>
      <c r="D85" s="352" t="str">
        <f>IF(ISNUMBER('[7]Sektorski plasman'!E81)=TRUE,'[7]Sektorski plasman'!E81,"")</f>
        <v/>
      </c>
      <c r="E85" s="316" t="str">
        <f>IF(ISTEXT('[7]Sektorski plasman'!F81)=TRUE,'[7]Sektorski plasman'!F81,"")</f>
        <v/>
      </c>
      <c r="F85" s="353" t="str">
        <f>IF(ISNUMBER('[7]Sektorski plasman'!D81)=TRUE,'[7]Sektorski plasman'!D81,"")</f>
        <v/>
      </c>
      <c r="G85" s="318" t="str">
        <f>IF(ISNUMBER('[7]Sektorski plasman'!G81)=TRUE,'[7]Sektorski plasman'!G81,"")</f>
        <v/>
      </c>
      <c r="H85" s="319" t="str">
        <f>IF(ISNUMBER('[7]Sektorski plasman'!H81)=TRUE,'[7]Sektorski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IF(ISTEXT('[7]Sektorski plasman'!B82)=TRUE,'[7]Sektorski plasman'!B82,"")</f>
        <v/>
      </c>
      <c r="C86" s="351" t="str">
        <f>IF(ISTEXT('[7]Sektorski plasman'!C82)=TRUE,'[7]Sektorski plasman'!C82,"")</f>
        <v/>
      </c>
      <c r="D86" s="352" t="str">
        <f>IF(ISNUMBER('[7]Sektorski plasman'!E82)=TRUE,'[7]Sektorski plasman'!E82,"")</f>
        <v/>
      </c>
      <c r="E86" s="316" t="str">
        <f>IF(ISTEXT('[7]Sektorski plasman'!F82)=TRUE,'[7]Sektorski plasman'!F82,"")</f>
        <v/>
      </c>
      <c r="F86" s="353" t="str">
        <f>IF(ISNUMBER('[7]Sektorski plasman'!D82)=TRUE,'[7]Sektorski plasman'!D82,"")</f>
        <v/>
      </c>
      <c r="G86" s="318" t="str">
        <f>IF(ISNUMBER('[7]Sektorski plasman'!G82)=TRUE,'[7]Sektorski plasman'!G82,"")</f>
        <v/>
      </c>
      <c r="H86" s="319" t="str">
        <f>IF(ISNUMBER('[7]Sektorski plasman'!H82)=TRUE,'[7]Sektorski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IF(ISTEXT('[7]Sektorski plasman'!B83)=TRUE,'[7]Sektorski plasman'!B83,"")</f>
        <v/>
      </c>
      <c r="C87" s="351" t="str">
        <f>IF(ISTEXT('[7]Sektorski plasman'!C83)=TRUE,'[7]Sektorski plasman'!C83,"")</f>
        <v/>
      </c>
      <c r="D87" s="352" t="str">
        <f>IF(ISNUMBER('[7]Sektorski plasman'!E83)=TRUE,'[7]Sektorski plasman'!E83,"")</f>
        <v/>
      </c>
      <c r="E87" s="316" t="str">
        <f>IF(ISTEXT('[7]Sektorski plasman'!F83)=TRUE,'[7]Sektorski plasman'!F83,"")</f>
        <v/>
      </c>
      <c r="F87" s="353" t="str">
        <f>IF(ISNUMBER('[7]Sektorski plasman'!D83)=TRUE,'[7]Sektorski plasman'!D83,"")</f>
        <v/>
      </c>
      <c r="G87" s="318" t="str">
        <f>IF(ISNUMBER('[7]Sektorski plasman'!G83)=TRUE,'[7]Sektorski plasman'!G83,"")</f>
        <v/>
      </c>
      <c r="H87" s="319" t="str">
        <f>IF(ISNUMBER('[7]Sektorski plasman'!H83)=TRUE,'[7]Sektorski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IF(ISTEXT('[7]Sektorski plasman'!B84)=TRUE,'[7]Sektorski plasman'!B84,"")</f>
        <v/>
      </c>
      <c r="C88" s="351" t="str">
        <f>IF(ISTEXT('[7]Sektorski plasman'!C84)=TRUE,'[7]Sektorski plasman'!C84,"")</f>
        <v/>
      </c>
      <c r="D88" s="352" t="str">
        <f>IF(ISNUMBER('[7]Sektorski plasman'!E84)=TRUE,'[7]Sektorski plasman'!E84,"")</f>
        <v/>
      </c>
      <c r="E88" s="316" t="str">
        <f>IF(ISTEXT('[7]Sektorski plasman'!F84)=TRUE,'[7]Sektorski plasman'!F84,"")</f>
        <v/>
      </c>
      <c r="F88" s="353" t="str">
        <f>IF(ISNUMBER('[7]Sektorski plasman'!D84)=TRUE,'[7]Sektorski plasman'!D84,"")</f>
        <v/>
      </c>
      <c r="G88" s="318" t="str">
        <f>IF(ISNUMBER('[7]Sektorski plasman'!G84)=TRUE,'[7]Sektorski plasman'!G84,"")</f>
        <v/>
      </c>
      <c r="H88" s="319" t="str">
        <f>IF(ISNUMBER('[7]Sektorski plasman'!H84)=TRUE,'[7]Sektorski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IF(ISTEXT('[7]Sektorski plasman'!B85)=TRUE,'[7]Sektorski plasman'!B85,"")</f>
        <v/>
      </c>
      <c r="C89" s="351" t="str">
        <f>IF(ISTEXT('[7]Sektorski plasman'!C85)=TRUE,'[7]Sektorski plasman'!C85,"")</f>
        <v/>
      </c>
      <c r="D89" s="352" t="str">
        <f>IF(ISNUMBER('[7]Sektorski plasman'!E85)=TRUE,'[7]Sektorski plasman'!E85,"")</f>
        <v/>
      </c>
      <c r="E89" s="316" t="str">
        <f>IF(ISTEXT('[7]Sektorski plasman'!F85)=TRUE,'[7]Sektorski plasman'!F85,"")</f>
        <v/>
      </c>
      <c r="F89" s="353" t="str">
        <f>IF(ISNUMBER('[7]Sektorski plasman'!D85)=TRUE,'[7]Sektorski plasman'!D85,"")</f>
        <v/>
      </c>
      <c r="G89" s="318" t="str">
        <f>IF(ISNUMBER('[7]Sektorski plasman'!G85)=TRUE,'[7]Sektorski plasman'!G85,"")</f>
        <v/>
      </c>
      <c r="H89" s="319" t="str">
        <f>IF(ISNUMBER('[7]Sektorski plasman'!H85)=TRUE,'[7]Sektorski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IF(ISTEXT('[7]Sektorski plasman'!B86)=TRUE,'[7]Sektorski plasman'!B86,"")</f>
        <v/>
      </c>
      <c r="C90" s="351" t="str">
        <f>IF(ISTEXT('[7]Sektorski plasman'!C86)=TRUE,'[7]Sektorski plasman'!C86,"")</f>
        <v/>
      </c>
      <c r="D90" s="352" t="str">
        <f>IF(ISNUMBER('[7]Sektorski plasman'!E86)=TRUE,'[7]Sektorski plasman'!E86,"")</f>
        <v/>
      </c>
      <c r="E90" s="316" t="str">
        <f>IF(ISTEXT('[7]Sektorski plasman'!F86)=TRUE,'[7]Sektorski plasman'!F86,"")</f>
        <v/>
      </c>
      <c r="F90" s="353" t="str">
        <f>IF(ISNUMBER('[7]Sektorski plasman'!D86)=TRUE,'[7]Sektorski plasman'!D86,"")</f>
        <v/>
      </c>
      <c r="G90" s="318" t="str">
        <f>IF(ISNUMBER('[7]Sektorski plasman'!G86)=TRUE,'[7]Sektorski plasman'!G86,"")</f>
        <v/>
      </c>
      <c r="H90" s="319" t="str">
        <f>IF(ISNUMBER('[7]Sektorski plasman'!H86)=TRUE,'[7]Sektorski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IF(ISTEXT('[7]Sektorski plasman'!B87)=TRUE,'[7]Sektorski plasman'!B87,"")</f>
        <v/>
      </c>
      <c r="C91" s="351" t="str">
        <f>IF(ISTEXT('[7]Sektorski plasman'!C87)=TRUE,'[7]Sektorski plasman'!C87,"")</f>
        <v/>
      </c>
      <c r="D91" s="352" t="str">
        <f>IF(ISNUMBER('[7]Sektorski plasman'!E87)=TRUE,'[7]Sektorski plasman'!E87,"")</f>
        <v/>
      </c>
      <c r="E91" s="316" t="str">
        <f>IF(ISTEXT('[7]Sektorski plasman'!F87)=TRUE,'[7]Sektorski plasman'!F87,"")</f>
        <v/>
      </c>
      <c r="F91" s="353" t="str">
        <f>IF(ISNUMBER('[7]Sektorski plasman'!D87)=TRUE,'[7]Sektorski plasman'!D87,"")</f>
        <v/>
      </c>
      <c r="G91" s="318" t="str">
        <f>IF(ISNUMBER('[7]Sektorski plasman'!G87)=TRUE,'[7]Sektorski plasman'!G87,"")</f>
        <v/>
      </c>
      <c r="H91" s="319" t="str">
        <f>IF(ISNUMBER('[7]Sektorski plasman'!H87)=TRUE,'[7]Sektorski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IF(ISTEXT('[7]Sektorski plasman'!B88)=TRUE,'[7]Sektorski plasman'!B88,"")</f>
        <v/>
      </c>
      <c r="C92" s="351" t="str">
        <f>IF(ISTEXT('[7]Sektorski plasman'!C88)=TRUE,'[7]Sektorski plasman'!C88,"")</f>
        <v/>
      </c>
      <c r="D92" s="352" t="str">
        <f>IF(ISNUMBER('[7]Sektorski plasman'!E88)=TRUE,'[7]Sektorski plasman'!E88,"")</f>
        <v/>
      </c>
      <c r="E92" s="316" t="str">
        <f>IF(ISTEXT('[7]Sektorski plasman'!F88)=TRUE,'[7]Sektorski plasman'!F88,"")</f>
        <v/>
      </c>
      <c r="F92" s="353" t="str">
        <f>IF(ISNUMBER('[7]Sektorski plasman'!D88)=TRUE,'[7]Sektorski plasman'!D88,"")</f>
        <v/>
      </c>
      <c r="G92" s="318" t="str">
        <f>IF(ISNUMBER('[7]Sektorski plasman'!G88)=TRUE,'[7]Sektorski plasman'!G88,"")</f>
        <v/>
      </c>
      <c r="H92" s="319" t="str">
        <f>IF(ISNUMBER('[7]Sektorski plasman'!H88)=TRUE,'[7]Sektorski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IF(ISTEXT('[7]Sektorski plasman'!B89)=TRUE,'[7]Sektorski plasman'!B89,"")</f>
        <v/>
      </c>
      <c r="C93" s="351" t="str">
        <f>IF(ISTEXT('[7]Sektorski plasman'!C89)=TRUE,'[7]Sektorski plasman'!C89,"")</f>
        <v/>
      </c>
      <c r="D93" s="352" t="str">
        <f>IF(ISNUMBER('[7]Sektorski plasman'!E89)=TRUE,'[7]Sektorski plasman'!E89,"")</f>
        <v/>
      </c>
      <c r="E93" s="316" t="str">
        <f>IF(ISTEXT('[7]Sektorski plasman'!F89)=TRUE,'[7]Sektorski plasman'!F89,"")</f>
        <v/>
      </c>
      <c r="F93" s="353" t="str">
        <f>IF(ISNUMBER('[7]Sektorski plasman'!D89)=TRUE,'[7]Sektorski plasman'!D89,"")</f>
        <v/>
      </c>
      <c r="G93" s="318" t="str">
        <f>IF(ISNUMBER('[7]Sektorski plasman'!G89)=TRUE,'[7]Sektorski plasman'!G89,"")</f>
        <v/>
      </c>
      <c r="H93" s="319" t="str">
        <f>IF(ISNUMBER('[7]Sektorski plasman'!H89)=TRUE,'[7]Sektorski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IF(ISTEXT('[7]Sektorski plasman'!B90)=TRUE,'[7]Sektorski plasman'!B90,"")</f>
        <v/>
      </c>
      <c r="C94" s="351" t="str">
        <f>IF(ISTEXT('[7]Sektorski plasman'!C90)=TRUE,'[7]Sektorski plasman'!C90,"")</f>
        <v/>
      </c>
      <c r="D94" s="352" t="str">
        <f>IF(ISNUMBER('[7]Sektorski plasman'!E90)=TRUE,'[7]Sektorski plasman'!E90,"")</f>
        <v/>
      </c>
      <c r="E94" s="316" t="str">
        <f>IF(ISTEXT('[7]Sektorski plasman'!F90)=TRUE,'[7]Sektorski plasman'!F90,"")</f>
        <v/>
      </c>
      <c r="F94" s="353" t="str">
        <f>IF(ISNUMBER('[7]Sektorski plasman'!D90)=TRUE,'[7]Sektorski plasman'!D90,"")</f>
        <v/>
      </c>
      <c r="G94" s="318" t="str">
        <f>IF(ISNUMBER('[7]Sektorski plasman'!G90)=TRUE,'[7]Sektorski plasman'!G90,"")</f>
        <v/>
      </c>
      <c r="H94" s="319" t="str">
        <f>IF(ISNUMBER('[7]Sektorski plasman'!H90)=TRUE,'[7]Sektorski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IF(ISTEXT('[7]Sektorski plasman'!B91)=TRUE,'[7]Sektorski plasman'!B91,"")</f>
        <v/>
      </c>
      <c r="C95" s="351" t="str">
        <f>IF(ISTEXT('[7]Sektorski plasman'!C91)=TRUE,'[7]Sektorski plasman'!C91,"")</f>
        <v/>
      </c>
      <c r="D95" s="352" t="str">
        <f>IF(ISNUMBER('[7]Sektorski plasman'!E91)=TRUE,'[7]Sektorski plasman'!E91,"")</f>
        <v/>
      </c>
      <c r="E95" s="316" t="str">
        <f>IF(ISTEXT('[7]Sektorski plasman'!F91)=TRUE,'[7]Sektorski plasman'!F91,"")</f>
        <v/>
      </c>
      <c r="F95" s="353" t="str">
        <f>IF(ISNUMBER('[7]Sektorski plasman'!D91)=TRUE,'[7]Sektorski plasman'!D91,"")</f>
        <v/>
      </c>
      <c r="G95" s="318" t="str">
        <f>IF(ISNUMBER('[7]Sektorski plasman'!G91)=TRUE,'[7]Sektorski plasman'!G91,"")</f>
        <v/>
      </c>
      <c r="H95" s="319" t="str">
        <f>IF(ISNUMBER('[7]Sektorski plasman'!H91)=TRUE,'[7]Sektorski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IF(ISTEXT('[7]Sektorski plasman'!B92)=TRUE,'[7]Sektorski plasman'!B92,"")</f>
        <v/>
      </c>
      <c r="C96" s="351" t="str">
        <f>IF(ISTEXT('[7]Sektorski plasman'!C92)=TRUE,'[7]Sektorski plasman'!C92,"")</f>
        <v/>
      </c>
      <c r="D96" s="352" t="str">
        <f>IF(ISNUMBER('[7]Sektorski plasman'!E92)=TRUE,'[7]Sektorski plasman'!E92,"")</f>
        <v/>
      </c>
      <c r="E96" s="316" t="str">
        <f>IF(ISTEXT('[7]Sektorski plasman'!F92)=TRUE,'[7]Sektorski plasman'!F92,"")</f>
        <v/>
      </c>
      <c r="F96" s="353" t="str">
        <f>IF(ISNUMBER('[7]Sektorski plasman'!D92)=TRUE,'[7]Sektorski plasman'!D92,"")</f>
        <v/>
      </c>
      <c r="G96" s="318" t="str">
        <f>IF(ISNUMBER('[7]Sektorski plasman'!G92)=TRUE,'[7]Sektorski plasman'!G92,"")</f>
        <v/>
      </c>
      <c r="H96" s="319" t="str">
        <f>IF(ISNUMBER('[7]Sektorski plasman'!H92)=TRUE,'[7]Sektorski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IF(ISTEXT('[7]Sektorski plasman'!B93)=TRUE,'[7]Sektorski plasman'!B93,"")</f>
        <v/>
      </c>
      <c r="C97" s="351" t="str">
        <f>IF(ISTEXT('[7]Sektorski plasman'!C93)=TRUE,'[7]Sektorski plasman'!C93,"")</f>
        <v/>
      </c>
      <c r="D97" s="352" t="str">
        <f>IF(ISNUMBER('[7]Sektorski plasman'!E93)=TRUE,'[7]Sektorski plasman'!E93,"")</f>
        <v/>
      </c>
      <c r="E97" s="316" t="str">
        <f>IF(ISTEXT('[7]Sektorski plasman'!F93)=TRUE,'[7]Sektorski plasman'!F93,"")</f>
        <v/>
      </c>
      <c r="F97" s="353" t="str">
        <f>IF(ISNUMBER('[7]Sektorski plasman'!D93)=TRUE,'[7]Sektorski plasman'!D93,"")</f>
        <v/>
      </c>
      <c r="G97" s="318" t="str">
        <f>IF(ISNUMBER('[7]Sektorski plasman'!G93)=TRUE,'[7]Sektorski plasman'!G93,"")</f>
        <v/>
      </c>
      <c r="H97" s="319" t="str">
        <f>IF(ISNUMBER('[7]Sektorski plasman'!H93)=TRUE,'[7]Sektorski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IF(ISTEXT('[7]Sektorski plasman'!B94)=TRUE,'[7]Sektorski plasman'!B94,"")</f>
        <v/>
      </c>
      <c r="C98" s="351" t="str">
        <f>IF(ISTEXT('[7]Sektorski plasman'!C94)=TRUE,'[7]Sektorski plasman'!C94,"")</f>
        <v/>
      </c>
      <c r="D98" s="352" t="str">
        <f>IF(ISNUMBER('[7]Sektorski plasman'!E94)=TRUE,'[7]Sektorski plasman'!E94,"")</f>
        <v/>
      </c>
      <c r="E98" s="316" t="str">
        <f>IF(ISTEXT('[7]Sektorski plasman'!F94)=TRUE,'[7]Sektorski plasman'!F94,"")</f>
        <v/>
      </c>
      <c r="F98" s="353" t="str">
        <f>IF(ISNUMBER('[7]Sektorski plasman'!D94)=TRUE,'[7]Sektorski plasman'!D94,"")</f>
        <v/>
      </c>
      <c r="G98" s="318" t="str">
        <f>IF(ISNUMBER('[7]Sektorski plasman'!G94)=TRUE,'[7]Sektorski plasman'!G94,"")</f>
        <v/>
      </c>
      <c r="H98" s="319" t="str">
        <f>IF(ISNUMBER('[7]Sektorski plasman'!H94)=TRUE,'[7]Sektorski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IF(ISTEXT('[7]Sektorski plasman'!B95)=TRUE,'[7]Sektorski plasman'!B95,"")</f>
        <v/>
      </c>
      <c r="C99" s="351" t="str">
        <f>IF(ISTEXT('[7]Sektorski plasman'!C95)=TRUE,'[7]Sektorski plasman'!C95,"")</f>
        <v/>
      </c>
      <c r="D99" s="352" t="str">
        <f>IF(ISNUMBER('[7]Sektorski plasman'!E95)=TRUE,'[7]Sektorski plasman'!E95,"")</f>
        <v/>
      </c>
      <c r="E99" s="316" t="str">
        <f>IF(ISTEXT('[7]Sektorski plasman'!F95)=TRUE,'[7]Sektorski plasman'!F95,"")</f>
        <v/>
      </c>
      <c r="F99" s="353" t="str">
        <f>IF(ISNUMBER('[7]Sektorski plasman'!D95)=TRUE,'[7]Sektorski plasman'!D95,"")</f>
        <v/>
      </c>
      <c r="G99" s="318" t="str">
        <f>IF(ISNUMBER('[7]Sektorski plasman'!G95)=TRUE,'[7]Sektorski plasman'!G95,"")</f>
        <v/>
      </c>
      <c r="H99" s="319" t="str">
        <f>IF(ISNUMBER('[7]Sektorski plasman'!H95)=TRUE,'[7]Sektorski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IF(ISTEXT('[7]Sektorski plasman'!B96)=TRUE,'[7]Sektorski plasman'!B96,"")</f>
        <v/>
      </c>
      <c r="C100" s="351" t="str">
        <f>IF(ISTEXT('[7]Sektorski plasman'!C96)=TRUE,'[7]Sektorski plasman'!C96,"")</f>
        <v/>
      </c>
      <c r="D100" s="352" t="str">
        <f>IF(ISNUMBER('[7]Sektorski plasman'!E96)=TRUE,'[7]Sektorski plasman'!E96,"")</f>
        <v/>
      </c>
      <c r="E100" s="316" t="str">
        <f>IF(ISTEXT('[7]Sektorski plasman'!F96)=TRUE,'[7]Sektorski plasman'!F96,"")</f>
        <v/>
      </c>
      <c r="F100" s="353" t="str">
        <f>IF(ISNUMBER('[7]Sektorski plasman'!D96)=TRUE,'[7]Sektorski plasman'!D96,"")</f>
        <v/>
      </c>
      <c r="G100" s="318" t="str">
        <f>IF(ISNUMBER('[7]Sektorski plasman'!G96)=TRUE,'[7]Sektorski plasman'!G96,"")</f>
        <v/>
      </c>
      <c r="H100" s="319" t="str">
        <f>IF(ISNUMBER('[7]Sektorski plasman'!H96)=TRUE,'[7]Sektorski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IF(ISTEXT('[7]Sektorski plasman'!B97)=TRUE,'[7]Sektorski plasman'!B97,"")</f>
        <v/>
      </c>
      <c r="C101" s="351" t="str">
        <f>IF(ISTEXT('[7]Sektorski plasman'!C97)=TRUE,'[7]Sektorski plasman'!C97,"")</f>
        <v/>
      </c>
      <c r="D101" s="352" t="str">
        <f>IF(ISNUMBER('[7]Sektorski plasman'!E97)=TRUE,'[7]Sektorski plasman'!E97,"")</f>
        <v/>
      </c>
      <c r="E101" s="316" t="str">
        <f>IF(ISTEXT('[7]Sektorski plasman'!F97)=TRUE,'[7]Sektorski plasman'!F97,"")</f>
        <v/>
      </c>
      <c r="F101" s="353" t="str">
        <f>IF(ISNUMBER('[7]Sektorski plasman'!D97)=TRUE,'[7]Sektorski plasman'!D97,"")</f>
        <v/>
      </c>
      <c r="G101" s="318" t="str">
        <f>IF(ISNUMBER('[7]Sektorski plasman'!G97)=TRUE,'[7]Sektorski plasman'!G97,"")</f>
        <v/>
      </c>
      <c r="H101" s="319" t="str">
        <f>IF(ISNUMBER('[7]Sektorski plasman'!H97)=TRUE,'[7]Sektorski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IF(ISTEXT('[7]Sektorski plasman'!B98)=TRUE,'[7]Sektorski plasman'!B98,"")</f>
        <v/>
      </c>
      <c r="C102" s="351" t="str">
        <f>IF(ISTEXT('[7]Sektorski plasman'!C98)=TRUE,'[7]Sektorski plasman'!C98,"")</f>
        <v/>
      </c>
      <c r="D102" s="352" t="str">
        <f>IF(ISNUMBER('[7]Sektorski plasman'!E98)=TRUE,'[7]Sektorski plasman'!E98,"")</f>
        <v/>
      </c>
      <c r="E102" s="316" t="str">
        <f>IF(ISTEXT('[7]Sektorski plasman'!F98)=TRUE,'[7]Sektorski plasman'!F98,"")</f>
        <v/>
      </c>
      <c r="F102" s="353" t="str">
        <f>IF(ISNUMBER('[7]Sektorski plasman'!D98)=TRUE,'[7]Sektorski plasman'!D98,"")</f>
        <v/>
      </c>
      <c r="G102" s="318" t="str">
        <f>IF(ISNUMBER('[7]Sektorski plasman'!G98)=TRUE,'[7]Sektorski plasman'!G98,"")</f>
        <v/>
      </c>
      <c r="H102" s="319" t="str">
        <f>IF(ISNUMBER('[7]Sektorski plasman'!H98)=TRUE,'[7]Sektorski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IF(ISTEXT('[7]Sektorski plasman'!B99)=TRUE,'[7]Sektorski plasman'!B99,"")</f>
        <v/>
      </c>
      <c r="C103" s="351" t="str">
        <f>IF(ISTEXT('[7]Sektorski plasman'!C99)=TRUE,'[7]Sektorski plasman'!C99,"")</f>
        <v/>
      </c>
      <c r="D103" s="352" t="str">
        <f>IF(ISNUMBER('[7]Sektorski plasman'!E99)=TRUE,'[7]Sektorski plasman'!E99,"")</f>
        <v/>
      </c>
      <c r="E103" s="316" t="str">
        <f>IF(ISTEXT('[7]Sektorski plasman'!F99)=TRUE,'[7]Sektorski plasman'!F99,"")</f>
        <v/>
      </c>
      <c r="F103" s="353" t="str">
        <f>IF(ISNUMBER('[7]Sektorski plasman'!D99)=TRUE,'[7]Sektorski plasman'!D99,"")</f>
        <v/>
      </c>
      <c r="G103" s="318" t="str">
        <f>IF(ISNUMBER('[7]Sektorski plasman'!G99)=TRUE,'[7]Sektorski plasman'!G99,"")</f>
        <v/>
      </c>
      <c r="H103" s="319" t="str">
        <f>IF(ISNUMBER('[7]Sektorski plasman'!H99)=TRUE,'[7]Sektorski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IF(ISTEXT('[7]Sektorski plasman'!B100)=TRUE,'[7]Sektorski plasman'!B100,"")</f>
        <v/>
      </c>
      <c r="C104" s="351" t="str">
        <f>IF(ISTEXT('[7]Sektorski plasman'!C100)=TRUE,'[7]Sektorski plasman'!C100,"")</f>
        <v/>
      </c>
      <c r="D104" s="352" t="str">
        <f>IF(ISNUMBER('[7]Sektorski plasman'!E100)=TRUE,'[7]Sektorski plasman'!E100,"")</f>
        <v/>
      </c>
      <c r="E104" s="316" t="str">
        <f>IF(ISTEXT('[7]Sektorski plasman'!F100)=TRUE,'[7]Sektorski plasman'!F100,"")</f>
        <v/>
      </c>
      <c r="F104" s="353" t="str">
        <f>IF(ISNUMBER('[7]Sektorski plasman'!D100)=TRUE,'[7]Sektorski plasman'!D100,"")</f>
        <v/>
      </c>
      <c r="G104" s="318" t="str">
        <f>IF(ISNUMBER('[7]Sektorski plasman'!G100)=TRUE,'[7]Sektorski plasman'!G100,"")</f>
        <v/>
      </c>
      <c r="H104" s="319" t="str">
        <f>IF(ISNUMBER('[7]Sektorski plasman'!H100)=TRUE,'[7]Sektorski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IF(ISTEXT('[7]Sektorski plasman'!B101)=TRUE,'[7]Sektorski plasman'!B101,"")</f>
        <v/>
      </c>
      <c r="C105" s="351" t="str">
        <f>IF(ISTEXT('[7]Sektorski plasman'!C101)=TRUE,'[7]Sektorski plasman'!C101,"")</f>
        <v/>
      </c>
      <c r="D105" s="352" t="str">
        <f>IF(ISNUMBER('[7]Sektorski plasman'!E101)=TRUE,'[7]Sektorski plasman'!E101,"")</f>
        <v/>
      </c>
      <c r="E105" s="316" t="str">
        <f>IF(ISTEXT('[7]Sektorski plasman'!F101)=TRUE,'[7]Sektorski plasman'!F101,"")</f>
        <v/>
      </c>
      <c r="F105" s="353" t="str">
        <f>IF(ISNUMBER('[7]Sektorski plasman'!D101)=TRUE,'[7]Sektorski plasman'!D101,"")</f>
        <v/>
      </c>
      <c r="G105" s="318" t="str">
        <f>IF(ISNUMBER('[7]Sektorski plasman'!G101)=TRUE,'[7]Sektorski plasman'!G101,"")</f>
        <v/>
      </c>
      <c r="H105" s="319" t="str">
        <f>IF(ISNUMBER('[7]Sektorski plasman'!H101)=TRUE,'[7]Sektorski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IF(ISTEXT('[7]Sektorski plasman'!B102)=TRUE,'[7]Sektorski plasman'!B102,"")</f>
        <v/>
      </c>
      <c r="C106" s="351" t="str">
        <f>IF(ISTEXT('[7]Sektorski plasman'!C102)=TRUE,'[7]Sektorski plasman'!C102,"")</f>
        <v/>
      </c>
      <c r="D106" s="352" t="str">
        <f>IF(ISNUMBER('[7]Sektorski plasman'!E102)=TRUE,'[7]Sektorski plasman'!E102,"")</f>
        <v/>
      </c>
      <c r="E106" s="316" t="str">
        <f>IF(ISTEXT('[7]Sektorski plasman'!F102)=TRUE,'[7]Sektorski plasman'!F102,"")</f>
        <v/>
      </c>
      <c r="F106" s="353" t="str">
        <f>IF(ISNUMBER('[7]Sektorski plasman'!D102)=TRUE,'[7]Sektorski plasman'!D102,"")</f>
        <v/>
      </c>
      <c r="G106" s="318" t="str">
        <f>IF(ISNUMBER('[7]Sektorski plasman'!G102)=TRUE,'[7]Sektorski plasman'!G102,"")</f>
        <v/>
      </c>
      <c r="H106" s="319" t="str">
        <f>IF(ISNUMBER('[7]Sektorski plasman'!H102)=TRUE,'[7]Sektorski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IF(ISTEXT('[7]Sektorski plasman'!B103)=TRUE,'[7]Sektorski plasman'!B103,"")</f>
        <v/>
      </c>
      <c r="C107" s="351" t="str">
        <f>IF(ISTEXT('[7]Sektorski plasman'!C103)=TRUE,'[7]Sektorski plasman'!C103,"")</f>
        <v/>
      </c>
      <c r="D107" s="352" t="str">
        <f>IF(ISNUMBER('[7]Sektorski plasman'!E103)=TRUE,'[7]Sektorski plasman'!E103,"")</f>
        <v/>
      </c>
      <c r="E107" s="316" t="str">
        <f>IF(ISTEXT('[7]Sektorski plasman'!F103)=TRUE,'[7]Sektorski plasman'!F103,"")</f>
        <v/>
      </c>
      <c r="F107" s="353" t="str">
        <f>IF(ISNUMBER('[7]Sektorski plasman'!D103)=TRUE,'[7]Sektorski plasman'!D103,"")</f>
        <v/>
      </c>
      <c r="G107" s="318" t="str">
        <f>IF(ISNUMBER('[7]Sektorski plasman'!G103)=TRUE,'[7]Sektorski plasman'!G103,"")</f>
        <v/>
      </c>
      <c r="H107" s="319" t="str">
        <f>IF(ISNUMBER('[7]Sektorski plasman'!H103)=TRUE,'[7]Sektorski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IF(ISTEXT('[7]Sektorski plasman'!B104)=TRUE,'[7]Sektorski plasman'!B104,"")</f>
        <v/>
      </c>
      <c r="C108" s="351" t="str">
        <f>IF(ISTEXT('[7]Sektorski plasman'!C104)=TRUE,'[7]Sektorski plasman'!C104,"")</f>
        <v/>
      </c>
      <c r="D108" s="352" t="str">
        <f>IF(ISNUMBER('[7]Sektorski plasman'!E104)=TRUE,'[7]Sektorski plasman'!E104,"")</f>
        <v/>
      </c>
      <c r="E108" s="316" t="str">
        <f>IF(ISTEXT('[7]Sektorski plasman'!F104)=TRUE,'[7]Sektorski plasman'!F104,"")</f>
        <v/>
      </c>
      <c r="F108" s="353" t="str">
        <f>IF(ISNUMBER('[7]Sektorski plasman'!D104)=TRUE,'[7]Sektorski plasman'!D104,"")</f>
        <v/>
      </c>
      <c r="G108" s="318" t="str">
        <f>IF(ISNUMBER('[7]Sektorski plasman'!G104)=TRUE,'[7]Sektorski plasman'!G104,"")</f>
        <v/>
      </c>
      <c r="H108" s="319" t="str">
        <f>IF(ISNUMBER('[7]Sektorski plasman'!H104)=TRUE,'[7]Sektorski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IF(ISTEXT('[7]Sektorski plasman'!B105)=TRUE,'[7]Sektorski plasman'!B105,"")</f>
        <v/>
      </c>
      <c r="C109" s="351" t="str">
        <f>IF(ISTEXT('[7]Sektorski plasman'!C105)=TRUE,'[7]Sektorski plasman'!C105,"")</f>
        <v/>
      </c>
      <c r="D109" s="352" t="str">
        <f>IF(ISNUMBER('[7]Sektorski plasman'!E105)=TRUE,'[7]Sektorski plasman'!E105,"")</f>
        <v/>
      </c>
      <c r="E109" s="316" t="str">
        <f>IF(ISTEXT('[7]Sektorski plasman'!F105)=TRUE,'[7]Sektorski plasman'!F105,"")</f>
        <v/>
      </c>
      <c r="F109" s="353" t="str">
        <f>IF(ISNUMBER('[7]Sektorski plasman'!D105)=TRUE,'[7]Sektorski plasman'!D105,"")</f>
        <v/>
      </c>
      <c r="G109" s="318" t="str">
        <f>IF(ISNUMBER('[7]Sektorski plasman'!G105)=TRUE,'[7]Sektorski plasman'!G105,"")</f>
        <v/>
      </c>
      <c r="H109" s="319" t="str">
        <f>IF(ISNUMBER('[7]Sektorski plasman'!H105)=TRUE,'[7]Sektorski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IF(ISTEXT('[7]Sektorski plasman'!B106)=TRUE,'[7]Sektorski plasman'!B106,"")</f>
        <v/>
      </c>
      <c r="C110" s="351" t="str">
        <f>IF(ISTEXT('[7]Sektorski plasman'!C106)=TRUE,'[7]Sektorski plasman'!C106,"")</f>
        <v/>
      </c>
      <c r="D110" s="352" t="str">
        <f>IF(ISNUMBER('[7]Sektorski plasman'!E106)=TRUE,'[7]Sektorski plasman'!E106,"")</f>
        <v/>
      </c>
      <c r="E110" s="316" t="str">
        <f>IF(ISTEXT('[7]Sektorski plasman'!F106)=TRUE,'[7]Sektorski plasman'!F106,"")</f>
        <v/>
      </c>
      <c r="F110" s="353" t="str">
        <f>IF(ISNUMBER('[7]Sektorski plasman'!D106)=TRUE,'[7]Sektorski plasman'!D106,"")</f>
        <v/>
      </c>
      <c r="G110" s="318" t="str">
        <f>IF(ISNUMBER('[7]Sektorski plasman'!G106)=TRUE,'[7]Sektorski plasman'!G106,"")</f>
        <v/>
      </c>
      <c r="H110" s="319" t="str">
        <f>IF(ISNUMBER('[7]Sektorski plasman'!H106)=TRUE,'[7]Sektorski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IF(ISTEXT('[7]Sektorski plasman'!B107)=TRUE,'[7]Sektorski plasman'!B107,"")</f>
        <v/>
      </c>
      <c r="C111" s="351" t="str">
        <f>IF(ISTEXT('[7]Sektorski plasman'!C107)=TRUE,'[7]Sektorski plasman'!C107,"")</f>
        <v/>
      </c>
      <c r="D111" s="352" t="str">
        <f>IF(ISNUMBER('[7]Sektorski plasman'!E107)=TRUE,'[7]Sektorski plasman'!E107,"")</f>
        <v/>
      </c>
      <c r="E111" s="316" t="str">
        <f>IF(ISTEXT('[7]Sektorski plasman'!F107)=TRUE,'[7]Sektorski plasman'!F107,"")</f>
        <v/>
      </c>
      <c r="F111" s="353" t="str">
        <f>IF(ISNUMBER('[7]Sektorski plasman'!D107)=TRUE,'[7]Sektorski plasman'!D107,"")</f>
        <v/>
      </c>
      <c r="G111" s="318" t="str">
        <f>IF(ISNUMBER('[7]Sektorski plasman'!G107)=TRUE,'[7]Sektorski plasman'!G107,"")</f>
        <v/>
      </c>
      <c r="H111" s="319" t="str">
        <f>IF(ISNUMBER('[7]Sektorski plasman'!H107)=TRUE,'[7]Sektorski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IF(ISTEXT('[7]Sektorski plasman'!B108)=TRUE,'[7]Sektorski plasman'!B108,"")</f>
        <v/>
      </c>
      <c r="C112" s="351" t="str">
        <f>IF(ISTEXT('[7]Sektorski plasman'!C108)=TRUE,'[7]Sektorski plasman'!C108,"")</f>
        <v/>
      </c>
      <c r="D112" s="352" t="str">
        <f>IF(ISNUMBER('[7]Sektorski plasman'!E108)=TRUE,'[7]Sektorski plasman'!E108,"")</f>
        <v/>
      </c>
      <c r="E112" s="316" t="str">
        <f>IF(ISTEXT('[7]Sektorski plasman'!F108)=TRUE,'[7]Sektorski plasman'!F108,"")</f>
        <v/>
      </c>
      <c r="F112" s="353" t="str">
        <f>IF(ISNUMBER('[7]Sektorski plasman'!D108)=TRUE,'[7]Sektorski plasman'!D108,"")</f>
        <v/>
      </c>
      <c r="G112" s="318" t="str">
        <f>IF(ISNUMBER('[7]Sektorski plasman'!G108)=TRUE,'[7]Sektorski plasman'!G108,"")</f>
        <v/>
      </c>
      <c r="H112" s="319" t="str">
        <f>IF(ISNUMBER('[7]Sektorski plasman'!H108)=TRUE,'[7]Sektorski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IF(ISTEXT('[7]Sektorski plasman'!B109)=TRUE,'[7]Sektorski plasman'!B109,"")</f>
        <v/>
      </c>
      <c r="C113" s="351" t="str">
        <f>IF(ISTEXT('[7]Sektorski plasman'!C109)=TRUE,'[7]Sektorski plasman'!C109,"")</f>
        <v/>
      </c>
      <c r="D113" s="352" t="str">
        <f>IF(ISNUMBER('[7]Sektorski plasman'!E109)=TRUE,'[7]Sektorski plasman'!E109,"")</f>
        <v/>
      </c>
      <c r="E113" s="316" t="str">
        <f>IF(ISTEXT('[7]Sektorski plasman'!F109)=TRUE,'[7]Sektorski plasman'!F109,"")</f>
        <v/>
      </c>
      <c r="F113" s="353" t="str">
        <f>IF(ISNUMBER('[7]Sektorski plasman'!D109)=TRUE,'[7]Sektorski plasman'!D109,"")</f>
        <v/>
      </c>
      <c r="G113" s="318" t="str">
        <f>IF(ISNUMBER('[7]Sektorski plasman'!G109)=TRUE,'[7]Sektorski plasman'!G109,"")</f>
        <v/>
      </c>
      <c r="H113" s="319" t="str">
        <f>IF(ISNUMBER('[7]Sektorski plasman'!H109)=TRUE,'[7]Sektorski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IF(ISTEXT('[7]Sektorski plasman'!B110)=TRUE,'[7]Sektorski plasman'!B110,"")</f>
        <v/>
      </c>
      <c r="C114" s="351" t="str">
        <f>IF(ISTEXT('[7]Sektorski plasman'!C110)=TRUE,'[7]Sektorski plasman'!C110,"")</f>
        <v/>
      </c>
      <c r="D114" s="352" t="str">
        <f>IF(ISNUMBER('[7]Sektorski plasman'!E110)=TRUE,'[7]Sektorski plasman'!E110,"")</f>
        <v/>
      </c>
      <c r="E114" s="316" t="str">
        <f>IF(ISTEXT('[7]Sektorski plasman'!F110)=TRUE,'[7]Sektorski plasman'!F110,"")</f>
        <v/>
      </c>
      <c r="F114" s="353" t="str">
        <f>IF(ISNUMBER('[7]Sektorski plasman'!D110)=TRUE,'[7]Sektorski plasman'!D110,"")</f>
        <v/>
      </c>
      <c r="G114" s="318" t="str">
        <f>IF(ISNUMBER('[7]Sektorski plasman'!G110)=TRUE,'[7]Sektorski plasman'!G110,"")</f>
        <v/>
      </c>
      <c r="H114" s="319" t="str">
        <f>IF(ISNUMBER('[7]Sektorski plasman'!H110)=TRUE,'[7]Sektorski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IF(ISTEXT('[7]Sektorski plasman'!B111)=TRUE,'[7]Sektorski plasman'!B111,"")</f>
        <v/>
      </c>
      <c r="C115" s="351" t="str">
        <f>IF(ISTEXT('[7]Sektorski plasman'!C111)=TRUE,'[7]Sektorski plasman'!C111,"")</f>
        <v/>
      </c>
      <c r="D115" s="352" t="str">
        <f>IF(ISNUMBER('[7]Sektorski plasman'!E111)=TRUE,'[7]Sektorski plasman'!E111,"")</f>
        <v/>
      </c>
      <c r="E115" s="316" t="str">
        <f>IF(ISTEXT('[7]Sektorski plasman'!F111)=TRUE,'[7]Sektorski plasman'!F111,"")</f>
        <v/>
      </c>
      <c r="F115" s="353" t="str">
        <f>IF(ISNUMBER('[7]Sektorski plasman'!D111)=TRUE,'[7]Sektorski plasman'!D111,"")</f>
        <v/>
      </c>
      <c r="G115" s="318" t="str">
        <f>IF(ISNUMBER('[7]Sektorski plasman'!G111)=TRUE,'[7]Sektorski plasman'!G111,"")</f>
        <v/>
      </c>
      <c r="H115" s="319" t="str">
        <f>IF(ISNUMBER('[7]Sektorski plasman'!H111)=TRUE,'[7]Sektorski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IF(ISTEXT('[7]Sektorski plasman'!B112)=TRUE,'[7]Sektorski plasman'!B112,"")</f>
        <v/>
      </c>
      <c r="C116" s="351" t="str">
        <f>IF(ISTEXT('[7]Sektorski plasman'!C112)=TRUE,'[7]Sektorski plasman'!C112,"")</f>
        <v/>
      </c>
      <c r="D116" s="352" t="str">
        <f>IF(ISNUMBER('[7]Sektorski plasman'!E112)=TRUE,'[7]Sektorski plasman'!E112,"")</f>
        <v/>
      </c>
      <c r="E116" s="316" t="str">
        <f>IF(ISTEXT('[7]Sektorski plasman'!F112)=TRUE,'[7]Sektorski plasman'!F112,"")</f>
        <v/>
      </c>
      <c r="F116" s="353" t="str">
        <f>IF(ISNUMBER('[7]Sektorski plasman'!D112)=TRUE,'[7]Sektorski plasman'!D112,"")</f>
        <v/>
      </c>
      <c r="G116" s="318" t="str">
        <f>IF(ISNUMBER('[7]Sektorski plasman'!G112)=TRUE,'[7]Sektorski plasman'!G112,"")</f>
        <v/>
      </c>
      <c r="H116" s="319" t="str">
        <f>IF(ISNUMBER('[7]Sektorski plasman'!H112)=TRUE,'[7]Sektorski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IF(ISTEXT('[7]Sektorski plasman'!B113)=TRUE,'[7]Sektorski plasman'!B113,"")</f>
        <v/>
      </c>
      <c r="C117" s="351" t="str">
        <f>IF(ISTEXT('[7]Sektorski plasman'!C113)=TRUE,'[7]Sektorski plasman'!C113,"")</f>
        <v/>
      </c>
      <c r="D117" s="352" t="str">
        <f>IF(ISNUMBER('[7]Sektorski plasman'!E113)=TRUE,'[7]Sektorski plasman'!E113,"")</f>
        <v/>
      </c>
      <c r="E117" s="316" t="str">
        <f>IF(ISTEXT('[7]Sektorski plasman'!F113)=TRUE,'[7]Sektorski plasman'!F113,"")</f>
        <v/>
      </c>
      <c r="F117" s="353" t="str">
        <f>IF(ISNUMBER('[7]Sektorski plasman'!D113)=TRUE,'[7]Sektorski plasman'!D113,"")</f>
        <v/>
      </c>
      <c r="G117" s="318" t="str">
        <f>IF(ISNUMBER('[7]Sektorski plasman'!G113)=TRUE,'[7]Sektorski plasman'!G113,"")</f>
        <v/>
      </c>
      <c r="H117" s="319" t="str">
        <f>IF(ISNUMBER('[7]Sektorski plasman'!H113)=TRUE,'[7]Sektorski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IF(ISTEXT('[7]Sektorski plasman'!B114)=TRUE,'[7]Sektorski plasman'!B114,"")</f>
        <v/>
      </c>
      <c r="C118" s="351" t="str">
        <f>IF(ISTEXT('[7]Sektorski plasman'!C114)=TRUE,'[7]Sektorski plasman'!C114,"")</f>
        <v/>
      </c>
      <c r="D118" s="352" t="str">
        <f>IF(ISNUMBER('[7]Sektorski plasman'!E114)=TRUE,'[7]Sektorski plasman'!E114,"")</f>
        <v/>
      </c>
      <c r="E118" s="316" t="str">
        <f>IF(ISTEXT('[7]Sektorski plasman'!F114)=TRUE,'[7]Sektorski plasman'!F114,"")</f>
        <v/>
      </c>
      <c r="F118" s="353" t="str">
        <f>IF(ISNUMBER('[7]Sektorski plasman'!D114)=TRUE,'[7]Sektorski plasman'!D114,"")</f>
        <v/>
      </c>
      <c r="G118" s="318" t="str">
        <f>IF(ISNUMBER('[7]Sektorski plasman'!G114)=TRUE,'[7]Sektorski plasman'!G114,"")</f>
        <v/>
      </c>
      <c r="H118" s="319" t="str">
        <f>IF(ISNUMBER('[7]Sektorski plasman'!H114)=TRUE,'[7]Sektorski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IF(ISTEXT('[7]Sektorski plasman'!B115)=TRUE,'[7]Sektorski plasman'!B115,"")</f>
        <v/>
      </c>
      <c r="C119" s="351" t="str">
        <f>IF(ISTEXT('[7]Sektorski plasman'!C115)=TRUE,'[7]Sektorski plasman'!C115,"")</f>
        <v/>
      </c>
      <c r="D119" s="352" t="str">
        <f>IF(ISNUMBER('[7]Sektorski plasman'!E115)=TRUE,'[7]Sektorski plasman'!E115,"")</f>
        <v/>
      </c>
      <c r="E119" s="316" t="str">
        <f>IF(ISTEXT('[7]Sektorski plasman'!F115)=TRUE,'[7]Sektorski plasman'!F115,"")</f>
        <v/>
      </c>
      <c r="F119" s="353" t="str">
        <f>IF(ISNUMBER('[7]Sektorski plasman'!D115)=TRUE,'[7]Sektorski plasman'!D115,"")</f>
        <v/>
      </c>
      <c r="G119" s="318" t="str">
        <f>IF(ISNUMBER('[7]Sektorski plasman'!G115)=TRUE,'[7]Sektorski plasman'!G115,"")</f>
        <v/>
      </c>
      <c r="H119" s="319" t="str">
        <f>IF(ISNUMBER('[7]Sektorski plasman'!H115)=TRUE,'[7]Sektorski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IF(ISTEXT('[7]Sektorski plasman'!B116)=TRUE,'[7]Sektorski plasman'!B116,"")</f>
        <v/>
      </c>
      <c r="C120" s="351" t="str">
        <f>IF(ISTEXT('[7]Sektorski plasman'!C116)=TRUE,'[7]Sektorski plasman'!C116,"")</f>
        <v/>
      </c>
      <c r="D120" s="352" t="str">
        <f>IF(ISNUMBER('[7]Sektorski plasman'!E116)=TRUE,'[7]Sektorski plasman'!E116,"")</f>
        <v/>
      </c>
      <c r="E120" s="316" t="str">
        <f>IF(ISTEXT('[7]Sektorski plasman'!F116)=TRUE,'[7]Sektorski plasman'!F116,"")</f>
        <v/>
      </c>
      <c r="F120" s="353" t="str">
        <f>IF(ISNUMBER('[7]Sektorski plasman'!D116)=TRUE,'[7]Sektorski plasman'!D116,"")</f>
        <v/>
      </c>
      <c r="G120" s="318" t="str">
        <f>IF(ISNUMBER('[7]Sektorski plasman'!G116)=TRUE,'[7]Sektorski plasman'!G116,"")</f>
        <v/>
      </c>
      <c r="H120" s="319" t="str">
        <f>IF(ISNUMBER('[7]Sektorski plasman'!H116)=TRUE,'[7]Sektorski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IF(ISTEXT('[7]Sektorski plasman'!B117)=TRUE,'[7]Sektorski plasman'!B117,"")</f>
        <v/>
      </c>
      <c r="C121" s="351" t="str">
        <f>IF(ISTEXT('[7]Sektorski plasman'!C117)=TRUE,'[7]Sektorski plasman'!C117,"")</f>
        <v/>
      </c>
      <c r="D121" s="352" t="str">
        <f>IF(ISNUMBER('[7]Sektorski plasman'!E117)=TRUE,'[7]Sektorski plasman'!E117,"")</f>
        <v/>
      </c>
      <c r="E121" s="316" t="str">
        <f>IF(ISTEXT('[7]Sektorski plasman'!F117)=TRUE,'[7]Sektorski plasman'!F117,"")</f>
        <v/>
      </c>
      <c r="F121" s="353" t="str">
        <f>IF(ISNUMBER('[7]Sektorski plasman'!D117)=TRUE,'[7]Sektorski plasman'!D117,"")</f>
        <v/>
      </c>
      <c r="G121" s="318" t="str">
        <f>IF(ISNUMBER('[7]Sektorski plasman'!G117)=TRUE,'[7]Sektorski plasman'!G117,"")</f>
        <v/>
      </c>
      <c r="H121" s="319" t="str">
        <f>IF(ISNUMBER('[7]Sektorski plasman'!H117)=TRUE,'[7]Sektorski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IF(ISTEXT('[7]Sektorski plasman'!B118)=TRUE,'[7]Sektorski plasman'!B118,"")</f>
        <v/>
      </c>
      <c r="C122" s="351" t="str">
        <f>IF(ISTEXT('[7]Sektorski plasman'!C118)=TRUE,'[7]Sektorski plasman'!C118,"")</f>
        <v/>
      </c>
      <c r="D122" s="352" t="str">
        <f>IF(ISNUMBER('[7]Sektorski plasman'!E118)=TRUE,'[7]Sektorski plasman'!E118,"")</f>
        <v/>
      </c>
      <c r="E122" s="316" t="str">
        <f>IF(ISTEXT('[7]Sektorski plasman'!F118)=TRUE,'[7]Sektorski plasman'!F118,"")</f>
        <v/>
      </c>
      <c r="F122" s="353" t="str">
        <f>IF(ISNUMBER('[7]Sektorski plasman'!D118)=TRUE,'[7]Sektorski plasman'!D118,"")</f>
        <v/>
      </c>
      <c r="G122" s="318" t="str">
        <f>IF(ISNUMBER('[7]Sektorski plasman'!G118)=TRUE,'[7]Sektorski plasman'!G118,"")</f>
        <v/>
      </c>
      <c r="H122" s="319" t="str">
        <f>IF(ISNUMBER('[7]Sektorski plasman'!H118)=TRUE,'[7]Sektorski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IF(ISTEXT('[7]Sektorski plasman'!B119)=TRUE,'[7]Sektorski plasman'!B119,"")</f>
        <v/>
      </c>
      <c r="C123" s="351" t="str">
        <f>IF(ISTEXT('[7]Sektorski plasman'!C119)=TRUE,'[7]Sektorski plasman'!C119,"")</f>
        <v/>
      </c>
      <c r="D123" s="352" t="str">
        <f>IF(ISNUMBER('[7]Sektorski plasman'!E119)=TRUE,'[7]Sektorski plasman'!E119,"")</f>
        <v/>
      </c>
      <c r="E123" s="316" t="str">
        <f>IF(ISTEXT('[7]Sektorski plasman'!F119)=TRUE,'[7]Sektorski plasman'!F119,"")</f>
        <v/>
      </c>
      <c r="F123" s="353" t="str">
        <f>IF(ISNUMBER('[7]Sektorski plasman'!D119)=TRUE,'[7]Sektorski plasman'!D119,"")</f>
        <v/>
      </c>
      <c r="G123" s="318" t="str">
        <f>IF(ISNUMBER('[7]Sektorski plasman'!G119)=TRUE,'[7]Sektorski plasman'!G119,"")</f>
        <v/>
      </c>
      <c r="H123" s="319" t="str">
        <f>IF(ISNUMBER('[7]Sektorski plasman'!H119)=TRUE,'[7]Sektorski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IF(ISTEXT('[7]Sektorski plasman'!B120)=TRUE,'[7]Sektorski plasman'!B120,"")</f>
        <v/>
      </c>
      <c r="C124" s="351" t="str">
        <f>IF(ISTEXT('[7]Sektorski plasman'!C120)=TRUE,'[7]Sektorski plasman'!C120,"")</f>
        <v/>
      </c>
      <c r="D124" s="352" t="str">
        <f>IF(ISNUMBER('[7]Sektorski plasman'!E120)=TRUE,'[7]Sektorski plasman'!E120,"")</f>
        <v/>
      </c>
      <c r="E124" s="316" t="str">
        <f>IF(ISTEXT('[7]Sektorski plasman'!F120)=TRUE,'[7]Sektorski plasman'!F120,"")</f>
        <v/>
      </c>
      <c r="F124" s="353" t="str">
        <f>IF(ISNUMBER('[7]Sektorski plasman'!D120)=TRUE,'[7]Sektorski plasman'!D120,"")</f>
        <v/>
      </c>
      <c r="G124" s="318" t="str">
        <f>IF(ISNUMBER('[7]Sektorski plasman'!G120)=TRUE,'[7]Sektorski plasman'!G120,"")</f>
        <v/>
      </c>
      <c r="H124" s="319" t="str">
        <f>IF(ISNUMBER('[7]Sektorski plasman'!H120)=TRUE,'[7]Sektorski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IF(ISTEXT('[7]Sektorski plasman'!B121)=TRUE,'[7]Sektorski plasman'!B121,"")</f>
        <v/>
      </c>
      <c r="C125" s="351" t="str">
        <f>IF(ISTEXT('[7]Sektorski plasman'!C121)=TRUE,'[7]Sektorski plasman'!C121,"")</f>
        <v/>
      </c>
      <c r="D125" s="352" t="str">
        <f>IF(ISNUMBER('[7]Sektorski plasman'!E121)=TRUE,'[7]Sektorski plasman'!E121,"")</f>
        <v/>
      </c>
      <c r="E125" s="316" t="str">
        <f>IF(ISTEXT('[7]Sektorski plasman'!F121)=TRUE,'[7]Sektorski plasman'!F121,"")</f>
        <v/>
      </c>
      <c r="F125" s="353" t="str">
        <f>IF(ISNUMBER('[7]Sektorski plasman'!D121)=TRUE,'[7]Sektorski plasman'!D121,"")</f>
        <v/>
      </c>
      <c r="G125" s="318" t="str">
        <f>IF(ISNUMBER('[7]Sektorski plasman'!G121)=TRUE,'[7]Sektorski plasman'!G121,"")</f>
        <v/>
      </c>
      <c r="H125" s="319" t="str">
        <f>IF(ISNUMBER('[7]Sektorski plasman'!H121)=TRUE,'[7]Sektorski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IF(ISTEXT('[7]Sektorski plasman'!B122)=TRUE,'[7]Sektorski plasman'!B122,"")</f>
        <v/>
      </c>
      <c r="C126" s="351" t="str">
        <f>IF(ISTEXT('[7]Sektorski plasman'!C122)=TRUE,'[7]Sektorski plasman'!C122,"")</f>
        <v/>
      </c>
      <c r="D126" s="352" t="str">
        <f>IF(ISNUMBER('[7]Sektorski plasman'!E122)=TRUE,'[7]Sektorski plasman'!E122,"")</f>
        <v/>
      </c>
      <c r="E126" s="316" t="str">
        <f>IF(ISTEXT('[7]Sektorski plasman'!F122)=TRUE,'[7]Sektorski plasman'!F122,"")</f>
        <v/>
      </c>
      <c r="F126" s="353" t="str">
        <f>IF(ISNUMBER('[7]Sektorski plasman'!D122)=TRUE,'[7]Sektorski plasman'!D122,"")</f>
        <v/>
      </c>
      <c r="G126" s="318" t="str">
        <f>IF(ISNUMBER('[7]Sektorski plasman'!G122)=TRUE,'[7]Sektorski plasman'!G122,"")</f>
        <v/>
      </c>
      <c r="H126" s="319" t="str">
        <f>IF(ISNUMBER('[7]Sektorski plasman'!H122)=TRUE,'[7]Sektorski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IF(ISTEXT('[7]Sektorski plasman'!B123)=TRUE,'[7]Sektorski plasman'!B123,"")</f>
        <v/>
      </c>
      <c r="C127" s="351" t="str">
        <f>IF(ISTEXT('[7]Sektorski plasman'!C123)=TRUE,'[7]Sektorski plasman'!C123,"")</f>
        <v/>
      </c>
      <c r="D127" s="352" t="str">
        <f>IF(ISNUMBER('[7]Sektorski plasman'!E123)=TRUE,'[7]Sektorski plasman'!E123,"")</f>
        <v/>
      </c>
      <c r="E127" s="316" t="str">
        <f>IF(ISTEXT('[7]Sektorski plasman'!F123)=TRUE,'[7]Sektorski plasman'!F123,"")</f>
        <v/>
      </c>
      <c r="F127" s="353" t="str">
        <f>IF(ISNUMBER('[7]Sektorski plasman'!D123)=TRUE,'[7]Sektorski plasman'!D123,"")</f>
        <v/>
      </c>
      <c r="G127" s="318" t="str">
        <f>IF(ISNUMBER('[7]Sektorski plasman'!G123)=TRUE,'[7]Sektorski plasman'!G123,"")</f>
        <v/>
      </c>
      <c r="H127" s="319" t="str">
        <f>IF(ISNUMBER('[7]Sektorski plasman'!H123)=TRUE,'[7]Sektorski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IF(ISTEXT('[7]Sektorski plasman'!B124)=TRUE,'[7]Sektorski plasman'!B124,"")</f>
        <v/>
      </c>
      <c r="C128" s="351" t="str">
        <f>IF(ISTEXT('[7]Sektorski plasman'!C124)=TRUE,'[7]Sektorski plasman'!C124,"")</f>
        <v/>
      </c>
      <c r="D128" s="352" t="str">
        <f>IF(ISNUMBER('[7]Sektorski plasman'!E124)=TRUE,'[7]Sektorski plasman'!E124,"")</f>
        <v/>
      </c>
      <c r="E128" s="316" t="str">
        <f>IF(ISTEXT('[7]Sektorski plasman'!F124)=TRUE,'[7]Sektorski plasman'!F124,"")</f>
        <v/>
      </c>
      <c r="F128" s="353" t="str">
        <f>IF(ISNUMBER('[7]Sektorski plasman'!D124)=TRUE,'[7]Sektorski plasman'!D124,"")</f>
        <v/>
      </c>
      <c r="G128" s="318" t="str">
        <f>IF(ISNUMBER('[7]Sektorski plasman'!G124)=TRUE,'[7]Sektorski plasman'!G124,"")</f>
        <v/>
      </c>
      <c r="H128" s="319" t="str">
        <f>IF(ISNUMBER('[7]Sektorski plasman'!H124)=TRUE,'[7]Sektorski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IF(ISTEXT('[7]Sektorski plasman'!B125)=TRUE,'[7]Sektorski plasman'!B125,"")</f>
        <v/>
      </c>
      <c r="C129" s="351" t="str">
        <f>IF(ISTEXT('[7]Sektorski plasman'!C125)=TRUE,'[7]Sektorski plasman'!C125,"")</f>
        <v/>
      </c>
      <c r="D129" s="352" t="str">
        <f>IF(ISNUMBER('[7]Sektorski plasman'!E125)=TRUE,'[7]Sektorski plasman'!E125,"")</f>
        <v/>
      </c>
      <c r="E129" s="316" t="str">
        <f>IF(ISTEXT('[7]Sektorski plasman'!F125)=TRUE,'[7]Sektorski plasman'!F125,"")</f>
        <v/>
      </c>
      <c r="F129" s="353" t="str">
        <f>IF(ISNUMBER('[7]Sektorski plasman'!D125)=TRUE,'[7]Sektorski plasman'!D125,"")</f>
        <v/>
      </c>
      <c r="G129" s="318" t="str">
        <f>IF(ISNUMBER('[7]Sektorski plasman'!G125)=TRUE,'[7]Sektorski plasman'!G125,"")</f>
        <v/>
      </c>
      <c r="H129" s="319" t="str">
        <f>IF(ISNUMBER('[7]Sektorski plasman'!H125)=TRUE,'[7]Sektorski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IF(ISTEXT('[7]Sektorski plasman'!B126)=TRUE,'[7]Sektorski plasman'!B126,"")</f>
        <v/>
      </c>
      <c r="C130" s="351" t="str">
        <f>IF(ISTEXT('[7]Sektorski plasman'!C126)=TRUE,'[7]Sektorski plasman'!C126,"")</f>
        <v/>
      </c>
      <c r="D130" s="352" t="str">
        <f>IF(ISNUMBER('[7]Sektorski plasman'!E126)=TRUE,'[7]Sektorski plasman'!E126,"")</f>
        <v/>
      </c>
      <c r="E130" s="316" t="str">
        <f>IF(ISTEXT('[7]Sektorski plasman'!F126)=TRUE,'[7]Sektorski plasman'!F126,"")</f>
        <v/>
      </c>
      <c r="F130" s="353" t="str">
        <f>IF(ISNUMBER('[7]Sektorski plasman'!D126)=TRUE,'[7]Sektorski plasman'!D126,"")</f>
        <v/>
      </c>
      <c r="G130" s="318" t="str">
        <f>IF(ISNUMBER('[7]Sektorski plasman'!G126)=TRUE,'[7]Sektorski plasman'!G126,"")</f>
        <v/>
      </c>
      <c r="H130" s="319" t="str">
        <f>IF(ISNUMBER('[7]Sektorski plasman'!H126)=TRUE,'[7]Sektorski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IF(ISTEXT('[7]Sektorski plasman'!B127)=TRUE,'[7]Sektorski plasman'!B127,"")</f>
        <v/>
      </c>
      <c r="C131" s="351" t="str">
        <f>IF(ISTEXT('[7]Sektorski plasman'!C127)=TRUE,'[7]Sektorski plasman'!C127,"")</f>
        <v/>
      </c>
      <c r="D131" s="352" t="str">
        <f>IF(ISNUMBER('[7]Sektorski plasman'!E127)=TRUE,'[7]Sektorski plasman'!E127,"")</f>
        <v/>
      </c>
      <c r="E131" s="316" t="str">
        <f>IF(ISTEXT('[7]Sektorski plasman'!F127)=TRUE,'[7]Sektorski plasman'!F127,"")</f>
        <v/>
      </c>
      <c r="F131" s="353" t="str">
        <f>IF(ISNUMBER('[7]Sektorski plasman'!D127)=TRUE,'[7]Sektorski plasman'!D127,"")</f>
        <v/>
      </c>
      <c r="G131" s="318" t="str">
        <f>IF(ISNUMBER('[7]Sektorski plasman'!G127)=TRUE,'[7]Sektorski plasman'!G127,"")</f>
        <v/>
      </c>
      <c r="H131" s="319" t="str">
        <f>IF(ISNUMBER('[7]Sektorski plasman'!H127)=TRUE,'[7]Sektorski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IF(ISTEXT('[7]Sektorski plasman'!B128)=TRUE,'[7]Sektorski plasman'!B128,"")</f>
        <v/>
      </c>
      <c r="C132" s="351" t="str">
        <f>IF(ISTEXT('[7]Sektorski plasman'!C128)=TRUE,'[7]Sektorski plasman'!C128,"")</f>
        <v/>
      </c>
      <c r="D132" s="352" t="str">
        <f>IF(ISNUMBER('[7]Sektorski plasman'!E128)=TRUE,'[7]Sektorski plasman'!E128,"")</f>
        <v/>
      </c>
      <c r="E132" s="316" t="str">
        <f>IF(ISTEXT('[7]Sektorski plasman'!F128)=TRUE,'[7]Sektorski plasman'!F128,"")</f>
        <v/>
      </c>
      <c r="F132" s="353" t="str">
        <f>IF(ISNUMBER('[7]Sektorski plasman'!D128)=TRUE,'[7]Sektorski plasman'!D128,"")</f>
        <v/>
      </c>
      <c r="G132" s="318" t="str">
        <f>IF(ISNUMBER('[7]Sektorski plasman'!G128)=TRUE,'[7]Sektorski plasman'!G128,"")</f>
        <v/>
      </c>
      <c r="H132" s="319" t="str">
        <f>IF(ISNUMBER('[7]Sektorski plasman'!H128)=TRUE,'[7]Sektorski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IF(ISTEXT('[7]Sektorski plasman'!B129)=TRUE,'[7]Sektorski plasman'!B129,"")</f>
        <v/>
      </c>
      <c r="C133" s="351" t="str">
        <f>IF(ISTEXT('[7]Sektorski plasman'!C129)=TRUE,'[7]Sektorski plasman'!C129,"")</f>
        <v/>
      </c>
      <c r="D133" s="352" t="str">
        <f>IF(ISNUMBER('[7]Sektorski plasman'!E129)=TRUE,'[7]Sektorski plasman'!E129,"")</f>
        <v/>
      </c>
      <c r="E133" s="316" t="str">
        <f>IF(ISTEXT('[7]Sektorski plasman'!F129)=TRUE,'[7]Sektorski plasman'!F129,"")</f>
        <v/>
      </c>
      <c r="F133" s="353" t="str">
        <f>IF(ISNUMBER('[7]Sektorski plasman'!D129)=TRUE,'[7]Sektorski plasman'!D129,"")</f>
        <v/>
      </c>
      <c r="G133" s="318" t="str">
        <f>IF(ISNUMBER('[7]Sektorski plasman'!G129)=TRUE,'[7]Sektorski plasman'!G129,"")</f>
        <v/>
      </c>
      <c r="H133" s="319" t="str">
        <f>IF(ISNUMBER('[7]Sektorski plasman'!H129)=TRUE,'[7]Sektorski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IF(ISTEXT('[7]Sektorski plasman'!B130)=TRUE,'[7]Sektorski plasman'!B130,"")</f>
        <v/>
      </c>
      <c r="C134" s="351" t="str">
        <f>IF(ISTEXT('[7]Sektorski plasman'!C130)=TRUE,'[7]Sektorski plasman'!C130,"")</f>
        <v/>
      </c>
      <c r="D134" s="352" t="str">
        <f>IF(ISNUMBER('[7]Sektorski plasman'!E130)=TRUE,'[7]Sektorski plasman'!E130,"")</f>
        <v/>
      </c>
      <c r="E134" s="316" t="str">
        <f>IF(ISTEXT('[7]Sektorski plasman'!F130)=TRUE,'[7]Sektorski plasman'!F130,"")</f>
        <v/>
      </c>
      <c r="F134" s="353" t="str">
        <f>IF(ISNUMBER('[7]Sektorski plasman'!D130)=TRUE,'[7]Sektorski plasman'!D130,"")</f>
        <v/>
      </c>
      <c r="G134" s="318" t="str">
        <f>IF(ISNUMBER('[7]Sektorski plasman'!G130)=TRUE,'[7]Sektorski plasman'!G130,"")</f>
        <v/>
      </c>
      <c r="H134" s="319" t="str">
        <f>IF(ISNUMBER('[7]Sektorski plasman'!H130)=TRUE,'[7]Sektorski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IF(ISTEXT('[7]Sektorski plasman'!B131)=TRUE,'[7]Sektorski plasman'!B131,"")</f>
        <v/>
      </c>
      <c r="C135" s="351" t="str">
        <f>IF(ISTEXT('[7]Sektorski plasman'!C131)=TRUE,'[7]Sektorski plasman'!C131,"")</f>
        <v/>
      </c>
      <c r="D135" s="352" t="str">
        <f>IF(ISNUMBER('[7]Sektorski plasman'!E131)=TRUE,'[7]Sektorski plasman'!E131,"")</f>
        <v/>
      </c>
      <c r="E135" s="316" t="str">
        <f>IF(ISTEXT('[7]Sektorski plasman'!F131)=TRUE,'[7]Sektorski plasman'!F131,"")</f>
        <v/>
      </c>
      <c r="F135" s="353" t="str">
        <f>IF(ISNUMBER('[7]Sektorski plasman'!D131)=TRUE,'[7]Sektorski plasman'!D131,"")</f>
        <v/>
      </c>
      <c r="G135" s="318" t="str">
        <f>IF(ISNUMBER('[7]Sektorski plasman'!G131)=TRUE,'[7]Sektorski plasman'!G131,"")</f>
        <v/>
      </c>
      <c r="H135" s="319" t="str">
        <f>IF(ISNUMBER('[7]Sektorski plasman'!H131)=TRUE,'[7]Sektorski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IF(ISTEXT('[7]Sektorski plasman'!B132)=TRUE,'[7]Sektorski plasman'!B132,"")</f>
        <v/>
      </c>
      <c r="C136" s="351" t="str">
        <f>IF(ISTEXT('[7]Sektorski plasman'!C132)=TRUE,'[7]Sektorski plasman'!C132,"")</f>
        <v/>
      </c>
      <c r="D136" s="352" t="str">
        <f>IF(ISNUMBER('[7]Sektorski plasman'!E132)=TRUE,'[7]Sektorski plasman'!E132,"")</f>
        <v/>
      </c>
      <c r="E136" s="316" t="str">
        <f>IF(ISTEXT('[7]Sektorski plasman'!F132)=TRUE,'[7]Sektorski plasman'!F132,"")</f>
        <v/>
      </c>
      <c r="F136" s="353" t="str">
        <f>IF(ISNUMBER('[7]Sektorski plasman'!D132)=TRUE,'[7]Sektorski plasman'!D132,"")</f>
        <v/>
      </c>
      <c r="G136" s="318" t="str">
        <f>IF(ISNUMBER('[7]Sektorski plasman'!G132)=TRUE,'[7]Sektorski plasman'!G132,"")</f>
        <v/>
      </c>
      <c r="H136" s="319" t="str">
        <f>IF(ISNUMBER('[7]Sektorski plasman'!H132)=TRUE,'[7]Sektorski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IF(ISTEXT('[7]Sektorski plasman'!B133)=TRUE,'[7]Sektorski plasman'!B133,"")</f>
        <v/>
      </c>
      <c r="C137" s="351" t="str">
        <f>IF(ISTEXT('[7]Sektorski plasman'!C133)=TRUE,'[7]Sektorski plasman'!C133,"")</f>
        <v/>
      </c>
      <c r="D137" s="352" t="str">
        <f>IF(ISNUMBER('[7]Sektorski plasman'!E133)=TRUE,'[7]Sektorski plasman'!E133,"")</f>
        <v/>
      </c>
      <c r="E137" s="316" t="str">
        <f>IF(ISTEXT('[7]Sektorski plasman'!F133)=TRUE,'[7]Sektorski plasman'!F133,"")</f>
        <v/>
      </c>
      <c r="F137" s="353" t="str">
        <f>IF(ISNUMBER('[7]Sektorski plasman'!D133)=TRUE,'[7]Sektorski plasman'!D133,"")</f>
        <v/>
      </c>
      <c r="G137" s="318" t="str">
        <f>IF(ISNUMBER('[7]Sektorski plasman'!G133)=TRUE,'[7]Sektorski plasman'!G133,"")</f>
        <v/>
      </c>
      <c r="H137" s="319" t="str">
        <f>IF(ISNUMBER('[7]Sektorski plasman'!H133)=TRUE,'[7]Sektorski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IF(ISTEXT('[7]Sektorski plasman'!B134)=TRUE,'[7]Sektorski plasman'!B134,"")</f>
        <v/>
      </c>
      <c r="C138" s="351" t="str">
        <f>IF(ISTEXT('[7]Sektorski plasman'!C134)=TRUE,'[7]Sektorski plasman'!C134,"")</f>
        <v/>
      </c>
      <c r="D138" s="352" t="str">
        <f>IF(ISNUMBER('[7]Sektorski plasman'!E134)=TRUE,'[7]Sektorski plasman'!E134,"")</f>
        <v/>
      </c>
      <c r="E138" s="316" t="str">
        <f>IF(ISTEXT('[7]Sektorski plasman'!F134)=TRUE,'[7]Sektorski plasman'!F134,"")</f>
        <v/>
      </c>
      <c r="F138" s="353" t="str">
        <f>IF(ISNUMBER('[7]Sektorski plasman'!D134)=TRUE,'[7]Sektorski plasman'!D134,"")</f>
        <v/>
      </c>
      <c r="G138" s="318" t="str">
        <f>IF(ISNUMBER('[7]Sektorski plasman'!G134)=TRUE,'[7]Sektorski plasman'!G134,"")</f>
        <v/>
      </c>
      <c r="H138" s="319" t="str">
        <f>IF(ISNUMBER('[7]Sektorski plasman'!H134)=TRUE,'[7]Sektorski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IF(ISTEXT('[7]Sektorski plasman'!B135)=TRUE,'[7]Sektorski plasman'!B135,"")</f>
        <v/>
      </c>
      <c r="C139" s="351" t="str">
        <f>IF(ISTEXT('[7]Sektorski plasman'!C135)=TRUE,'[7]Sektorski plasman'!C135,"")</f>
        <v/>
      </c>
      <c r="D139" s="352" t="str">
        <f>IF(ISNUMBER('[7]Sektorski plasman'!E135)=TRUE,'[7]Sektorski plasman'!E135,"")</f>
        <v/>
      </c>
      <c r="E139" s="316" t="str">
        <f>IF(ISTEXT('[7]Sektorski plasman'!F135)=TRUE,'[7]Sektorski plasman'!F135,"")</f>
        <v/>
      </c>
      <c r="F139" s="353" t="str">
        <f>IF(ISNUMBER('[7]Sektorski plasman'!D135)=TRUE,'[7]Sektorski plasman'!D135,"")</f>
        <v/>
      </c>
      <c r="G139" s="318" t="str">
        <f>IF(ISNUMBER('[7]Sektorski plasman'!G135)=TRUE,'[7]Sektorski plasman'!G135,"")</f>
        <v/>
      </c>
      <c r="H139" s="319" t="str">
        <f>IF(ISNUMBER('[7]Sektorski plasman'!H135)=TRUE,'[7]Sektorski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IF(ISTEXT('[7]Sektorski plasman'!B136)=TRUE,'[7]Sektorski plasman'!B136,"")</f>
        <v/>
      </c>
      <c r="C140" s="351" t="str">
        <f>IF(ISTEXT('[7]Sektorski plasman'!C136)=TRUE,'[7]Sektorski plasman'!C136,"")</f>
        <v/>
      </c>
      <c r="D140" s="352" t="str">
        <f>IF(ISNUMBER('[7]Sektorski plasman'!E136)=TRUE,'[7]Sektorski plasman'!E136,"")</f>
        <v/>
      </c>
      <c r="E140" s="316" t="str">
        <f>IF(ISTEXT('[7]Sektorski plasman'!F136)=TRUE,'[7]Sektorski plasman'!F136,"")</f>
        <v/>
      </c>
      <c r="F140" s="353" t="str">
        <f>IF(ISNUMBER('[7]Sektorski plasman'!D136)=TRUE,'[7]Sektorski plasman'!D136,"")</f>
        <v/>
      </c>
      <c r="G140" s="318" t="str">
        <f>IF(ISNUMBER('[7]Sektorski plasman'!G136)=TRUE,'[7]Sektorski plasman'!G136,"")</f>
        <v/>
      </c>
      <c r="H140" s="319" t="str">
        <f>IF(ISNUMBER('[7]Sektorski plasman'!H136)=TRUE,'[7]Sektorski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IF(ISTEXT('[7]Sektorski plasman'!B137)=TRUE,'[7]Sektorski plasman'!B137,"")</f>
        <v/>
      </c>
      <c r="C141" s="351" t="str">
        <f>IF(ISTEXT('[7]Sektorski plasman'!C137)=TRUE,'[7]Sektorski plasman'!C137,"")</f>
        <v/>
      </c>
      <c r="D141" s="352" t="str">
        <f>IF(ISNUMBER('[7]Sektorski plasman'!E137)=TRUE,'[7]Sektorski plasman'!E137,"")</f>
        <v/>
      </c>
      <c r="E141" s="316" t="str">
        <f>IF(ISTEXT('[7]Sektorski plasman'!F137)=TRUE,'[7]Sektorski plasman'!F137,"")</f>
        <v/>
      </c>
      <c r="F141" s="353" t="str">
        <f>IF(ISNUMBER('[7]Sektorski plasman'!D137)=TRUE,'[7]Sektorski plasman'!D137,"")</f>
        <v/>
      </c>
      <c r="G141" s="318" t="str">
        <f>IF(ISNUMBER('[7]Sektorski plasman'!G137)=TRUE,'[7]Sektorski plasman'!G137,"")</f>
        <v/>
      </c>
      <c r="H141" s="319" t="str">
        <f>IF(ISNUMBER('[7]Sektorski plasman'!H137)=TRUE,'[7]Sektorski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IF(ISTEXT('[7]Sektorski plasman'!B138)=TRUE,'[7]Sektorski plasman'!B138,"")</f>
        <v/>
      </c>
      <c r="C142" s="351" t="str">
        <f>IF(ISTEXT('[7]Sektorski plasman'!C138)=TRUE,'[7]Sektorski plasman'!C138,"")</f>
        <v/>
      </c>
      <c r="D142" s="352" t="str">
        <f>IF(ISNUMBER('[7]Sektorski plasman'!E138)=TRUE,'[7]Sektorski plasman'!E138,"")</f>
        <v/>
      </c>
      <c r="E142" s="316" t="str">
        <f>IF(ISTEXT('[7]Sektorski plasman'!F138)=TRUE,'[7]Sektorski plasman'!F138,"")</f>
        <v/>
      </c>
      <c r="F142" s="353" t="str">
        <f>IF(ISNUMBER('[7]Sektorski plasman'!D138)=TRUE,'[7]Sektorski plasman'!D138,"")</f>
        <v/>
      </c>
      <c r="G142" s="318" t="str">
        <f>IF(ISNUMBER('[7]Sektorski plasman'!G138)=TRUE,'[7]Sektorski plasman'!G138,"")</f>
        <v/>
      </c>
      <c r="H142" s="319" t="str">
        <f>IF(ISNUMBER('[7]Sektorski plasman'!H138)=TRUE,'[7]Sektorski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IF(ISTEXT('[7]Sektorski plasman'!B139)=TRUE,'[7]Sektorski plasman'!B139,"")</f>
        <v/>
      </c>
      <c r="C143" s="351" t="str">
        <f>IF(ISTEXT('[7]Sektorski plasman'!C139)=TRUE,'[7]Sektorski plasman'!C139,"")</f>
        <v/>
      </c>
      <c r="D143" s="352" t="str">
        <f>IF(ISNUMBER('[7]Sektorski plasman'!E139)=TRUE,'[7]Sektorski plasman'!E139,"")</f>
        <v/>
      </c>
      <c r="E143" s="316" t="str">
        <f>IF(ISTEXT('[7]Sektorski plasman'!F139)=TRUE,'[7]Sektorski plasman'!F139,"")</f>
        <v/>
      </c>
      <c r="F143" s="353" t="str">
        <f>IF(ISNUMBER('[7]Sektorski plasman'!D139)=TRUE,'[7]Sektorski plasman'!D139,"")</f>
        <v/>
      </c>
      <c r="G143" s="318" t="str">
        <f>IF(ISNUMBER('[7]Sektorski plasman'!G139)=TRUE,'[7]Sektorski plasman'!G139,"")</f>
        <v/>
      </c>
      <c r="H143" s="319" t="str">
        <f>IF(ISNUMBER('[7]Sektorski plasman'!H139)=TRUE,'[7]Sektorski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IF(ISTEXT('[7]Sektorski plasman'!B140)=TRUE,'[7]Sektorski plasman'!B140,"")</f>
        <v/>
      </c>
      <c r="C144" s="351" t="str">
        <f>IF(ISTEXT('[7]Sektorski plasman'!C140)=TRUE,'[7]Sektorski plasman'!C140,"")</f>
        <v/>
      </c>
      <c r="D144" s="352" t="str">
        <f>IF(ISNUMBER('[7]Sektorski plasman'!E140)=TRUE,'[7]Sektorski plasman'!E140,"")</f>
        <v/>
      </c>
      <c r="E144" s="316" t="str">
        <f>IF(ISTEXT('[7]Sektorski plasman'!F140)=TRUE,'[7]Sektorski plasman'!F140,"")</f>
        <v/>
      </c>
      <c r="F144" s="353" t="str">
        <f>IF(ISNUMBER('[7]Sektorski plasman'!D140)=TRUE,'[7]Sektorski plasman'!D140,"")</f>
        <v/>
      </c>
      <c r="G144" s="318" t="str">
        <f>IF(ISNUMBER('[7]Sektorski plasman'!G140)=TRUE,'[7]Sektorski plasman'!G140,"")</f>
        <v/>
      </c>
      <c r="H144" s="319" t="str">
        <f>IF(ISNUMBER('[7]Sektorski plasman'!H140)=TRUE,'[7]Sektorski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IF(ISTEXT('[7]Sektorski plasman'!B141)=TRUE,'[7]Sektorski plasman'!B141,"")</f>
        <v/>
      </c>
      <c r="C145" s="351" t="str">
        <f>IF(ISTEXT('[7]Sektorski plasman'!C141)=TRUE,'[7]Sektorski plasman'!C141,"")</f>
        <v/>
      </c>
      <c r="D145" s="352" t="str">
        <f>IF(ISNUMBER('[7]Sektorski plasman'!E141)=TRUE,'[7]Sektorski plasman'!E141,"")</f>
        <v/>
      </c>
      <c r="E145" s="316" t="str">
        <f>IF(ISTEXT('[7]Sektorski plasman'!F141)=TRUE,'[7]Sektorski plasman'!F141,"")</f>
        <v/>
      </c>
      <c r="F145" s="353" t="str">
        <f>IF(ISNUMBER('[7]Sektorski plasman'!D141)=TRUE,'[7]Sektorski plasman'!D141,"")</f>
        <v/>
      </c>
      <c r="G145" s="318" t="str">
        <f>IF(ISNUMBER('[7]Sektorski plasman'!G141)=TRUE,'[7]Sektorski plasman'!G141,"")</f>
        <v/>
      </c>
      <c r="H145" s="319" t="str">
        <f>IF(ISNUMBER('[7]Sektorski plasman'!H141)=TRUE,'[7]Sektorski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IF(ISTEXT('[7]Sektorski plasman'!B142)=TRUE,'[7]Sektorski plasman'!B142,"")</f>
        <v/>
      </c>
      <c r="C146" s="351" t="str">
        <f>IF(ISTEXT('[7]Sektorski plasman'!C142)=TRUE,'[7]Sektorski plasman'!C142,"")</f>
        <v/>
      </c>
      <c r="D146" s="352" t="str">
        <f>IF(ISNUMBER('[7]Sektorski plasman'!E142)=TRUE,'[7]Sektorski plasman'!E142,"")</f>
        <v/>
      </c>
      <c r="E146" s="316" t="str">
        <f>IF(ISTEXT('[7]Sektorski plasman'!F142)=TRUE,'[7]Sektorski plasman'!F142,"")</f>
        <v/>
      </c>
      <c r="F146" s="353" t="str">
        <f>IF(ISNUMBER('[7]Sektorski plasman'!D142)=TRUE,'[7]Sektorski plasman'!D142,"")</f>
        <v/>
      </c>
      <c r="G146" s="318" t="str">
        <f>IF(ISNUMBER('[7]Sektorski plasman'!G142)=TRUE,'[7]Sektorski plasman'!G142,"")</f>
        <v/>
      </c>
      <c r="H146" s="319" t="str">
        <f>IF(ISNUMBER('[7]Sektorski plasman'!H142)=TRUE,'[7]Sektorski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IF(ISTEXT('[7]Sektorski plasman'!B143)=TRUE,'[7]Sektorski plasman'!B143,"")</f>
        <v/>
      </c>
      <c r="C147" s="351" t="str">
        <f>IF(ISTEXT('[7]Sektorski plasman'!C143)=TRUE,'[7]Sektorski plasman'!C143,"")</f>
        <v/>
      </c>
      <c r="D147" s="352" t="str">
        <f>IF(ISNUMBER('[7]Sektorski plasman'!E143)=TRUE,'[7]Sektorski plasman'!E143,"")</f>
        <v/>
      </c>
      <c r="E147" s="316" t="str">
        <f>IF(ISTEXT('[7]Sektorski plasman'!F143)=TRUE,'[7]Sektorski plasman'!F143,"")</f>
        <v/>
      </c>
      <c r="F147" s="353" t="str">
        <f>IF(ISNUMBER('[7]Sektorski plasman'!D143)=TRUE,'[7]Sektorski plasman'!D143,"")</f>
        <v/>
      </c>
      <c r="G147" s="318" t="str">
        <f>IF(ISNUMBER('[7]Sektorski plasman'!G143)=TRUE,'[7]Sektorski plasman'!G143,"")</f>
        <v/>
      </c>
      <c r="H147" s="319" t="str">
        <f>IF(ISNUMBER('[7]Sektorski plasman'!H143)=TRUE,'[7]Sektorski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IF(ISTEXT('[7]Sektorski plasman'!B144)=TRUE,'[7]Sektorski plasman'!B144,"")</f>
        <v/>
      </c>
      <c r="C148" s="351" t="str">
        <f>IF(ISTEXT('[7]Sektorski plasman'!C144)=TRUE,'[7]Sektorski plasman'!C144,"")</f>
        <v/>
      </c>
      <c r="D148" s="352" t="str">
        <f>IF(ISNUMBER('[7]Sektorski plasman'!E144)=TRUE,'[7]Sektorski plasman'!E144,"")</f>
        <v/>
      </c>
      <c r="E148" s="316" t="str">
        <f>IF(ISTEXT('[7]Sektorski plasman'!F144)=TRUE,'[7]Sektorski plasman'!F144,"")</f>
        <v/>
      </c>
      <c r="F148" s="353" t="str">
        <f>IF(ISNUMBER('[7]Sektorski plasman'!D144)=TRUE,'[7]Sektorski plasman'!D144,"")</f>
        <v/>
      </c>
      <c r="G148" s="318" t="str">
        <f>IF(ISNUMBER('[7]Sektorski plasman'!G144)=TRUE,'[7]Sektorski plasman'!G144,"")</f>
        <v/>
      </c>
      <c r="H148" s="319" t="str">
        <f>IF(ISNUMBER('[7]Sektorski plasman'!H144)=TRUE,'[7]Sektorski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IF(ISTEXT('[7]Sektorski plasman'!B145)=TRUE,'[7]Sektorski plasman'!B145,"")</f>
        <v/>
      </c>
      <c r="C149" s="351" t="str">
        <f>IF(ISTEXT('[7]Sektorski plasman'!C145)=TRUE,'[7]Sektorski plasman'!C145,"")</f>
        <v/>
      </c>
      <c r="D149" s="352" t="str">
        <f>IF(ISNUMBER('[7]Sektorski plasman'!E145)=TRUE,'[7]Sektorski plasman'!E145,"")</f>
        <v/>
      </c>
      <c r="E149" s="316" t="str">
        <f>IF(ISTEXT('[7]Sektorski plasman'!F145)=TRUE,'[7]Sektorski plasman'!F145,"")</f>
        <v/>
      </c>
      <c r="F149" s="353" t="str">
        <f>IF(ISNUMBER('[7]Sektorski plasman'!D145)=TRUE,'[7]Sektorski plasman'!D145,"")</f>
        <v/>
      </c>
      <c r="G149" s="318" t="str">
        <f>IF(ISNUMBER('[7]Sektorski plasman'!G145)=TRUE,'[7]Sektorski plasman'!G145,"")</f>
        <v/>
      </c>
      <c r="H149" s="319" t="str">
        <f>IF(ISNUMBER('[7]Sektorski plasman'!H145)=TRUE,'[7]Sektorski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IF(ISTEXT('[7]Sektorski plasman'!B146)=TRUE,'[7]Sektorski plasman'!B146,"")</f>
        <v/>
      </c>
      <c r="C150" s="351" t="str">
        <f>IF(ISTEXT('[7]Sektorski plasman'!C146)=TRUE,'[7]Sektorski plasman'!C146,"")</f>
        <v/>
      </c>
      <c r="D150" s="352" t="str">
        <f>IF(ISNUMBER('[7]Sektorski plasman'!E146)=TRUE,'[7]Sektorski plasman'!E146,"")</f>
        <v/>
      </c>
      <c r="E150" s="316" t="str">
        <f>IF(ISTEXT('[7]Sektorski plasman'!F146)=TRUE,'[7]Sektorski plasman'!F146,"")</f>
        <v/>
      </c>
      <c r="F150" s="353" t="str">
        <f>IF(ISNUMBER('[7]Sektorski plasman'!D146)=TRUE,'[7]Sektorski plasman'!D146,"")</f>
        <v/>
      </c>
      <c r="G150" s="318" t="str">
        <f>IF(ISNUMBER('[7]Sektorski plasman'!G146)=TRUE,'[7]Sektorski plasman'!G146,"")</f>
        <v/>
      </c>
      <c r="H150" s="319" t="str">
        <f>IF(ISNUMBER('[7]Sektorski plasman'!H146)=TRUE,'[7]Sektorski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IF(ISTEXT('[7]Sektorski plasman'!B147)=TRUE,'[7]Sektorski plasman'!B147,"")</f>
        <v/>
      </c>
      <c r="C151" s="351" t="str">
        <f>IF(ISTEXT('[7]Sektorski plasman'!C147)=TRUE,'[7]Sektorski plasman'!C147,"")</f>
        <v/>
      </c>
      <c r="D151" s="352" t="str">
        <f>IF(ISNUMBER('[7]Sektorski plasman'!E147)=TRUE,'[7]Sektorski plasman'!E147,"")</f>
        <v/>
      </c>
      <c r="E151" s="316" t="str">
        <f>IF(ISTEXT('[7]Sektorski plasman'!F147)=TRUE,'[7]Sektorski plasman'!F147,"")</f>
        <v/>
      </c>
      <c r="F151" s="353" t="str">
        <f>IF(ISNUMBER('[7]Sektorski plasman'!D147)=TRUE,'[7]Sektorski plasman'!D147,"")</f>
        <v/>
      </c>
      <c r="G151" s="318" t="str">
        <f>IF(ISNUMBER('[7]Sektorski plasman'!G147)=TRUE,'[7]Sektorski plasman'!G147,"")</f>
        <v/>
      </c>
      <c r="H151" s="319" t="str">
        <f>IF(ISNUMBER('[7]Sektorski plasman'!H147)=TRUE,'[7]Sektorski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IF(ISTEXT('[7]Sektorski plasman'!B148)=TRUE,'[7]Sektorski plasman'!B148,"")</f>
        <v/>
      </c>
      <c r="C152" s="351" t="str">
        <f>IF(ISTEXT('[7]Sektorski plasman'!C148)=TRUE,'[7]Sektorski plasman'!C148,"")</f>
        <v/>
      </c>
      <c r="D152" s="352" t="str">
        <f>IF(ISNUMBER('[7]Sektorski plasman'!E148)=TRUE,'[7]Sektorski plasman'!E148,"")</f>
        <v/>
      </c>
      <c r="E152" s="316" t="str">
        <f>IF(ISTEXT('[7]Sektorski plasman'!F148)=TRUE,'[7]Sektorski plasman'!F148,"")</f>
        <v/>
      </c>
      <c r="F152" s="353" t="str">
        <f>IF(ISNUMBER('[7]Sektorski plasman'!D148)=TRUE,'[7]Sektorski plasman'!D148,"")</f>
        <v/>
      </c>
      <c r="G152" s="318" t="str">
        <f>IF(ISNUMBER('[7]Sektorski plasman'!G148)=TRUE,'[7]Sektorski plasman'!G148,"")</f>
        <v/>
      </c>
      <c r="H152" s="319" t="str">
        <f>IF(ISNUMBER('[7]Sektorski plasman'!H148)=TRUE,'[7]Sektorski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IF(ISTEXT('[7]Sektorski plasman'!B149)=TRUE,'[7]Sektorski plasman'!B149,"")</f>
        <v/>
      </c>
      <c r="C153" s="351" t="str">
        <f>IF(ISTEXT('[7]Sektorski plasman'!C149)=TRUE,'[7]Sektorski plasman'!C149,"")</f>
        <v/>
      </c>
      <c r="D153" s="352" t="str">
        <f>IF(ISNUMBER('[7]Sektorski plasman'!E149)=TRUE,'[7]Sektorski plasman'!E149,"")</f>
        <v/>
      </c>
      <c r="E153" s="316" t="str">
        <f>IF(ISTEXT('[7]Sektorski plasman'!F149)=TRUE,'[7]Sektorski plasman'!F149,"")</f>
        <v/>
      </c>
      <c r="F153" s="353" t="str">
        <f>IF(ISNUMBER('[7]Sektorski plasman'!D149)=TRUE,'[7]Sektorski plasman'!D149,"")</f>
        <v/>
      </c>
      <c r="G153" s="318" t="str">
        <f>IF(ISNUMBER('[7]Sektorski plasman'!G149)=TRUE,'[7]Sektorski plasman'!G149,"")</f>
        <v/>
      </c>
      <c r="H153" s="319" t="str">
        <f>IF(ISNUMBER('[7]Sektorski plasman'!H149)=TRUE,'[7]Sektorski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IF(ISTEXT('[7]Sektorski plasman'!B150)=TRUE,'[7]Sektorski plasman'!B150,"")</f>
        <v/>
      </c>
      <c r="C154" s="351" t="str">
        <f>IF(ISTEXT('[7]Sektorski plasman'!C150)=TRUE,'[7]Sektorski plasman'!C150,"")</f>
        <v/>
      </c>
      <c r="D154" s="352" t="str">
        <f>IF(ISNUMBER('[7]Sektorski plasman'!E150)=TRUE,'[7]Sektorski plasman'!E150,"")</f>
        <v/>
      </c>
      <c r="E154" s="316" t="str">
        <f>IF(ISTEXT('[7]Sektorski plasman'!F150)=TRUE,'[7]Sektorski plasman'!F150,"")</f>
        <v/>
      </c>
      <c r="F154" s="353" t="str">
        <f>IF(ISNUMBER('[7]Sektorski plasman'!D150)=TRUE,'[7]Sektorski plasman'!D150,"")</f>
        <v/>
      </c>
      <c r="G154" s="318" t="str">
        <f>IF(ISNUMBER('[7]Sektorski plasman'!G150)=TRUE,'[7]Sektorski plasman'!G150,"")</f>
        <v/>
      </c>
      <c r="H154" s="319" t="str">
        <f>IF(ISNUMBER('[7]Sektorski plasman'!H150)=TRUE,'[7]Sektorski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IF(ISTEXT('[7]Sektorski plasman'!B151)=TRUE,'[7]Sektorski plasman'!B151,"")</f>
        <v/>
      </c>
      <c r="C155" s="351" t="str">
        <f>IF(ISTEXT('[7]Sektorski plasman'!C151)=TRUE,'[7]Sektorski plasman'!C151,"")</f>
        <v/>
      </c>
      <c r="D155" s="352" t="str">
        <f>IF(ISNUMBER('[7]Sektorski plasman'!E151)=TRUE,'[7]Sektorski plasman'!E151,"")</f>
        <v/>
      </c>
      <c r="E155" s="316" t="str">
        <f>IF(ISTEXT('[7]Sektorski plasman'!F151)=TRUE,'[7]Sektorski plasman'!F151,"")</f>
        <v/>
      </c>
      <c r="F155" s="353" t="str">
        <f>IF(ISNUMBER('[7]Sektorski plasman'!D151)=TRUE,'[7]Sektorski plasman'!D151,"")</f>
        <v/>
      </c>
      <c r="G155" s="318" t="str">
        <f>IF(ISNUMBER('[7]Sektorski plasman'!G151)=TRUE,'[7]Sektorski plasman'!G151,"")</f>
        <v/>
      </c>
      <c r="H155" s="319" t="str">
        <f>IF(ISNUMBER('[7]Sektorski plasman'!H151)=TRUE,'[7]Sektorski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IF(ISTEXT('[7]Sektorski plasman'!B152)=TRUE,'[7]Sektorski plasman'!B152,"")</f>
        <v/>
      </c>
      <c r="C156" s="351" t="str">
        <f>IF(ISTEXT('[7]Sektorski plasman'!C152)=TRUE,'[7]Sektorski plasman'!C152,"")</f>
        <v/>
      </c>
      <c r="D156" s="352" t="str">
        <f>IF(ISNUMBER('[7]Sektorski plasman'!E152)=TRUE,'[7]Sektorski plasman'!E152,"")</f>
        <v/>
      </c>
      <c r="E156" s="316" t="str">
        <f>IF(ISTEXT('[7]Sektorski plasman'!F152)=TRUE,'[7]Sektorski plasman'!F152,"")</f>
        <v/>
      </c>
      <c r="F156" s="353" t="str">
        <f>IF(ISNUMBER('[7]Sektorski plasman'!D152)=TRUE,'[7]Sektorski plasman'!D152,"")</f>
        <v/>
      </c>
      <c r="G156" s="318" t="str">
        <f>IF(ISNUMBER('[7]Sektorski plasman'!G152)=TRUE,'[7]Sektorski plasman'!G152,"")</f>
        <v/>
      </c>
      <c r="H156" s="319" t="str">
        <f>IF(ISNUMBER('[7]Sektorski plasman'!H152)=TRUE,'[7]Sektorski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IF(ISTEXT('[7]Sektorski plasman'!B153)=TRUE,'[7]Sektorski plasman'!B153,"")</f>
        <v/>
      </c>
      <c r="C157" s="351" t="str">
        <f>IF(ISTEXT('[7]Sektorski plasman'!C153)=TRUE,'[7]Sektorski plasman'!C153,"")</f>
        <v/>
      </c>
      <c r="D157" s="352" t="str">
        <f>IF(ISNUMBER('[7]Sektorski plasman'!E153)=TRUE,'[7]Sektorski plasman'!E153,"")</f>
        <v/>
      </c>
      <c r="E157" s="316" t="str">
        <f>IF(ISTEXT('[7]Sektorski plasman'!F153)=TRUE,'[7]Sektorski plasman'!F153,"")</f>
        <v/>
      </c>
      <c r="F157" s="353" t="str">
        <f>IF(ISNUMBER('[7]Sektorski plasman'!D153)=TRUE,'[7]Sektorski plasman'!D153,"")</f>
        <v/>
      </c>
      <c r="G157" s="318" t="str">
        <f>IF(ISNUMBER('[7]Sektorski plasman'!G153)=TRUE,'[7]Sektorski plasman'!G153,"")</f>
        <v/>
      </c>
      <c r="H157" s="319" t="str">
        <f>IF(ISNUMBER('[7]Sektorski plasman'!H153)=TRUE,'[7]Sektorski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IF(ISTEXT('[7]Sektorski plasman'!B154)=TRUE,'[7]Sektorski plasman'!B154,"")</f>
        <v/>
      </c>
      <c r="C158" s="351" t="str">
        <f>IF(ISTEXT('[7]Sektorski plasman'!C154)=TRUE,'[7]Sektorski plasman'!C154,"")</f>
        <v/>
      </c>
      <c r="D158" s="352" t="str">
        <f>IF(ISNUMBER('[7]Sektorski plasman'!E154)=TRUE,'[7]Sektorski plasman'!E154,"")</f>
        <v/>
      </c>
      <c r="E158" s="316" t="str">
        <f>IF(ISTEXT('[7]Sektorski plasman'!F154)=TRUE,'[7]Sektorski plasman'!F154,"")</f>
        <v/>
      </c>
      <c r="F158" s="353" t="str">
        <f>IF(ISNUMBER('[7]Sektorski plasman'!D154)=TRUE,'[7]Sektorski plasman'!D154,"")</f>
        <v/>
      </c>
      <c r="G158" s="318" t="str">
        <f>IF(ISNUMBER('[7]Sektorski plasman'!G154)=TRUE,'[7]Sektorski plasman'!G154,"")</f>
        <v/>
      </c>
      <c r="H158" s="319" t="str">
        <f>IF(ISNUMBER('[7]Sektorski plasman'!H154)=TRUE,'[7]Sektorski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IF(ISTEXT('[7]Sektorski plasman'!B155)=TRUE,'[7]Sektorski plasman'!B155,"")</f>
        <v/>
      </c>
      <c r="C159" s="354" t="str">
        <f>IF(ISTEXT('[7]Sektorski plasman'!C155)=TRUE,'[7]Sektorski plasman'!C155,"")</f>
        <v/>
      </c>
      <c r="D159" s="355" t="str">
        <f>IF(ISNUMBER('[7]Sektorski plasman'!E155)=TRUE,'[7]Sektorski plasman'!E155,"")</f>
        <v/>
      </c>
      <c r="E159" s="324" t="str">
        <f>IF(ISTEXT('[7]Sektorski plasman'!F155)=TRUE,'[7]Sektorski plasman'!F155,"")</f>
        <v/>
      </c>
      <c r="F159" s="356" t="str">
        <f>IF(ISNUMBER('[7]Sektorski plasman'!D155)=TRUE,'[7]Sektorski plasman'!D155,"")</f>
        <v/>
      </c>
      <c r="G159" s="326" t="str">
        <f>IF(ISNUMBER('[7]Sektorski plasman'!G155)=TRUE,'[7]Sektorski plasman'!G155,"")</f>
        <v/>
      </c>
      <c r="H159" s="319" t="str">
        <f>IF(ISNUMBER('[7]Sektorski plasman'!H155)=TRUE,'[7]Sektorski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zoomScaleNormal="100" workbookViewId="0">
      <selection activeCell="O22" sqref="O22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16" t="s">
        <v>14</v>
      </c>
      <c r="C1" s="416"/>
      <c r="K1" s="71" t="s">
        <v>15</v>
      </c>
      <c r="Q1" s="69"/>
    </row>
    <row r="2" spans="1:31" ht="23.25" x14ac:dyDescent="0.35">
      <c r="B2" s="417"/>
      <c r="C2" s="417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18" t="s">
        <v>18</v>
      </c>
      <c r="B5" s="420" t="s">
        <v>19</v>
      </c>
      <c r="C5" s="422" t="s">
        <v>20</v>
      </c>
      <c r="D5" s="414" t="s">
        <v>21</v>
      </c>
      <c r="E5" s="415"/>
      <c r="F5" s="401" t="s">
        <v>22</v>
      </c>
      <c r="G5" s="402"/>
      <c r="H5" s="414" t="s">
        <v>23</v>
      </c>
      <c r="I5" s="415"/>
      <c r="J5" s="401" t="s">
        <v>24</v>
      </c>
      <c r="K5" s="402"/>
      <c r="L5" s="414" t="s">
        <v>25</v>
      </c>
      <c r="M5" s="415"/>
      <c r="N5" s="401" t="s">
        <v>26</v>
      </c>
      <c r="O5" s="402"/>
      <c r="P5" s="414" t="s">
        <v>27</v>
      </c>
      <c r="Q5" s="415"/>
      <c r="R5" s="401" t="s">
        <v>28</v>
      </c>
      <c r="S5" s="402"/>
      <c r="T5" s="76" t="s">
        <v>29</v>
      </c>
      <c r="U5" s="403" t="s">
        <v>30</v>
      </c>
      <c r="V5" s="404"/>
      <c r="W5" s="405"/>
    </row>
    <row r="6" spans="1:31" ht="39.950000000000003" customHeight="1" x14ac:dyDescent="0.2">
      <c r="A6" s="419"/>
      <c r="B6" s="421"/>
      <c r="C6" s="423"/>
      <c r="D6" s="409" t="s">
        <v>69</v>
      </c>
      <c r="E6" s="410"/>
      <c r="F6" s="409" t="s">
        <v>32</v>
      </c>
      <c r="G6" s="410"/>
      <c r="H6" s="411" t="s">
        <v>70</v>
      </c>
      <c r="I6" s="412"/>
      <c r="J6" s="411" t="s">
        <v>34</v>
      </c>
      <c r="K6" s="412"/>
      <c r="L6" s="411" t="s">
        <v>35</v>
      </c>
      <c r="M6" s="412"/>
      <c r="N6" s="411" t="s">
        <v>36</v>
      </c>
      <c r="O6" s="412"/>
      <c r="P6" s="413"/>
      <c r="Q6" s="412"/>
      <c r="R6" s="413"/>
      <c r="S6" s="412"/>
      <c r="T6" s="77">
        <v>-0.5</v>
      </c>
      <c r="U6" s="406"/>
      <c r="V6" s="407"/>
      <c r="W6" s="408"/>
    </row>
    <row r="7" spans="1:31" ht="12.75" customHeight="1" x14ac:dyDescent="0.2">
      <c r="A7" s="419"/>
      <c r="B7" s="421"/>
      <c r="C7" s="423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72</v>
      </c>
      <c r="C10" s="362" t="s">
        <v>43</v>
      </c>
      <c r="D10" s="363">
        <v>1</v>
      </c>
      <c r="E10" s="364">
        <v>12185</v>
      </c>
      <c r="F10" s="365">
        <v>5</v>
      </c>
      <c r="G10" s="366">
        <v>953</v>
      </c>
      <c r="H10" s="363">
        <v>2</v>
      </c>
      <c r="I10" s="364">
        <v>14650</v>
      </c>
      <c r="J10" s="113"/>
      <c r="K10" s="114"/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2.5</v>
      </c>
      <c r="U10" s="116">
        <f t="shared" ref="U10:U49" si="1">IF(ISNUMBER(D10)=TRUE,SUM(D10,F10,H10,J10,L10,N10,P10,R10)-T10,"")</f>
        <v>5.5</v>
      </c>
      <c r="V10" s="117">
        <f t="shared" ref="V10:V49" si="2">IF(ISNUMBER(E10)=TRUE,SUM(E10,G10,I10,K10,M10,O10,Q10,S10),"")</f>
        <v>27788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5.5</v>
      </c>
      <c r="Z10" s="119">
        <f>IF(ISNUMBER(V10)=TRUE,V10,"")</f>
        <v>27788</v>
      </c>
      <c r="AA10" s="120">
        <f>MAX(E10,G10,I10,K10,M10,O10,Q10,S10)</f>
        <v>14650</v>
      </c>
      <c r="AB10" s="119">
        <f>IF(ISNUMBER(Y10)=TRUE,Y10-Z10/100000-AA10/1000000000,"")</f>
        <v>5.2221053500000005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5</v>
      </c>
      <c r="AE10" s="119">
        <f>IF(ISNUMBER(AD10),AD10*50%,"")</f>
        <v>2.5</v>
      </c>
    </row>
    <row r="11" spans="1:31" s="119" customFormat="1" ht="15" customHeight="1" x14ac:dyDescent="0.2">
      <c r="A11" s="394">
        <v>2</v>
      </c>
      <c r="B11" s="367" t="s">
        <v>73</v>
      </c>
      <c r="C11" s="368" t="s">
        <v>45</v>
      </c>
      <c r="D11" s="369">
        <v>2</v>
      </c>
      <c r="E11" s="370">
        <v>12942</v>
      </c>
      <c r="F11" s="371">
        <v>6</v>
      </c>
      <c r="G11" s="372">
        <v>931</v>
      </c>
      <c r="H11" s="369">
        <v>2</v>
      </c>
      <c r="I11" s="370">
        <v>11580</v>
      </c>
      <c r="J11" s="124"/>
      <c r="K11" s="125"/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3</v>
      </c>
      <c r="U11" s="116">
        <f t="shared" si="1"/>
        <v>7</v>
      </c>
      <c r="V11" s="117">
        <f t="shared" si="2"/>
        <v>25453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7</v>
      </c>
      <c r="Z11" s="119">
        <f t="shared" si="6"/>
        <v>25453</v>
      </c>
      <c r="AA11" s="120">
        <f t="shared" ref="AA11:AA49" si="7">MAX(E11,G11,I11,K11,M11,O11,Q11,S11)</f>
        <v>12942</v>
      </c>
      <c r="AB11" s="119">
        <f t="shared" ref="AB11:AB49" si="8">IF(ISNUMBER(Y11)=TRUE,Y11-Z11/100000-AA11/1000000000,"")</f>
        <v>6.7454570580000004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6</v>
      </c>
      <c r="AE11" s="119">
        <f t="shared" ref="AE11:AE49" si="10">IF(ISNUMBER(AD11),AD11*50%,"")</f>
        <v>3</v>
      </c>
    </row>
    <row r="12" spans="1:31" s="119" customFormat="1" ht="15" customHeight="1" x14ac:dyDescent="0.2">
      <c r="A12" s="394">
        <v>3</v>
      </c>
      <c r="B12" s="367" t="s">
        <v>76</v>
      </c>
      <c r="C12" s="368" t="s">
        <v>54</v>
      </c>
      <c r="D12" s="369">
        <v>3</v>
      </c>
      <c r="E12" s="370">
        <v>8322</v>
      </c>
      <c r="F12" s="371">
        <v>1</v>
      </c>
      <c r="G12" s="372">
        <v>1499</v>
      </c>
      <c r="H12" s="369">
        <v>7</v>
      </c>
      <c r="I12" s="370">
        <v>6240</v>
      </c>
      <c r="J12" s="124"/>
      <c r="K12" s="125"/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7.5</v>
      </c>
      <c r="V12" s="117">
        <f t="shared" si="2"/>
        <v>16061</v>
      </c>
      <c r="W12" s="118">
        <f t="shared" si="3"/>
        <v>3</v>
      </c>
      <c r="X12" s="119">
        <f t="shared" si="4"/>
        <v>1</v>
      </c>
      <c r="Y12" s="119">
        <f t="shared" si="6"/>
        <v>7.5</v>
      </c>
      <c r="Z12" s="119">
        <f t="shared" si="6"/>
        <v>16061</v>
      </c>
      <c r="AA12" s="120">
        <f t="shared" si="7"/>
        <v>8322</v>
      </c>
      <c r="AB12" s="119">
        <f t="shared" si="8"/>
        <v>7.3393816779999996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392">
        <v>4</v>
      </c>
      <c r="B13" s="367" t="s">
        <v>82</v>
      </c>
      <c r="C13" s="368" t="s">
        <v>54</v>
      </c>
      <c r="D13" s="369">
        <v>5</v>
      </c>
      <c r="E13" s="370">
        <v>3952</v>
      </c>
      <c r="F13" s="371">
        <v>2</v>
      </c>
      <c r="G13" s="372">
        <v>1306</v>
      </c>
      <c r="H13" s="369">
        <v>3</v>
      </c>
      <c r="I13" s="370">
        <v>10740</v>
      </c>
      <c r="J13" s="124"/>
      <c r="K13" s="125"/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2.5</v>
      </c>
      <c r="U13" s="116">
        <f t="shared" si="1"/>
        <v>7.5</v>
      </c>
      <c r="V13" s="117">
        <f t="shared" si="2"/>
        <v>15998</v>
      </c>
      <c r="W13" s="118">
        <f t="shared" si="3"/>
        <v>4</v>
      </c>
      <c r="X13" s="119">
        <f t="shared" si="4"/>
        <v>1</v>
      </c>
      <c r="Y13" s="119">
        <f t="shared" si="6"/>
        <v>7.5</v>
      </c>
      <c r="Z13" s="119">
        <f t="shared" si="6"/>
        <v>15998</v>
      </c>
      <c r="AA13" s="120">
        <f t="shared" si="7"/>
        <v>10740</v>
      </c>
      <c r="AB13" s="119">
        <f t="shared" si="8"/>
        <v>7.3400092600000004</v>
      </c>
      <c r="AC13" s="119">
        <f t="shared" si="5"/>
        <v>4</v>
      </c>
      <c r="AD13" s="119">
        <f t="shared" si="9"/>
        <v>5</v>
      </c>
      <c r="AE13" s="119">
        <f t="shared" si="10"/>
        <v>2.5</v>
      </c>
    </row>
    <row r="14" spans="1:31" s="119" customFormat="1" ht="15" customHeight="1" x14ac:dyDescent="0.2">
      <c r="A14" s="394">
        <v>5</v>
      </c>
      <c r="B14" s="367" t="s">
        <v>71</v>
      </c>
      <c r="C14" s="368" t="s">
        <v>45</v>
      </c>
      <c r="D14" s="369">
        <v>1</v>
      </c>
      <c r="E14" s="370">
        <v>13256</v>
      </c>
      <c r="F14" s="371">
        <v>8</v>
      </c>
      <c r="G14" s="372">
        <v>439</v>
      </c>
      <c r="H14" s="369">
        <v>4</v>
      </c>
      <c r="I14" s="370">
        <v>10280</v>
      </c>
      <c r="J14" s="124"/>
      <c r="K14" s="125"/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4</v>
      </c>
      <c r="U14" s="116">
        <f t="shared" si="1"/>
        <v>9</v>
      </c>
      <c r="V14" s="117">
        <f t="shared" si="2"/>
        <v>23975</v>
      </c>
      <c r="W14" s="118">
        <f t="shared" si="3"/>
        <v>5</v>
      </c>
      <c r="X14" s="119">
        <f t="shared" si="4"/>
        <v>1</v>
      </c>
      <c r="Y14" s="119">
        <f t="shared" si="6"/>
        <v>9</v>
      </c>
      <c r="Z14" s="119">
        <f t="shared" si="6"/>
        <v>23975</v>
      </c>
      <c r="AA14" s="120">
        <f t="shared" si="7"/>
        <v>13256</v>
      </c>
      <c r="AB14" s="119">
        <f t="shared" si="8"/>
        <v>8.7602367439999984</v>
      </c>
      <c r="AC14" s="119">
        <f t="shared" si="5"/>
        <v>5</v>
      </c>
      <c r="AD14" s="119">
        <f t="shared" si="9"/>
        <v>8</v>
      </c>
      <c r="AE14" s="119">
        <f t="shared" si="10"/>
        <v>4</v>
      </c>
    </row>
    <row r="15" spans="1:31" s="119" customFormat="1" ht="15" customHeight="1" x14ac:dyDescent="0.2">
      <c r="A15" s="394">
        <v>6</v>
      </c>
      <c r="B15" s="367" t="s">
        <v>88</v>
      </c>
      <c r="C15" s="368" t="s">
        <v>45</v>
      </c>
      <c r="D15" s="369">
        <v>8</v>
      </c>
      <c r="E15" s="370">
        <v>5984</v>
      </c>
      <c r="F15" s="371">
        <v>4</v>
      </c>
      <c r="G15" s="372">
        <v>1118</v>
      </c>
      <c r="H15" s="369">
        <v>1</v>
      </c>
      <c r="I15" s="370">
        <v>16160</v>
      </c>
      <c r="J15" s="124"/>
      <c r="K15" s="125"/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9</v>
      </c>
      <c r="V15" s="117">
        <f t="shared" si="2"/>
        <v>23262</v>
      </c>
      <c r="W15" s="118">
        <f t="shared" si="3"/>
        <v>6</v>
      </c>
      <c r="X15" s="119">
        <f t="shared" si="4"/>
        <v>1</v>
      </c>
      <c r="Y15" s="119">
        <f t="shared" si="6"/>
        <v>9</v>
      </c>
      <c r="Z15" s="119">
        <f t="shared" si="6"/>
        <v>23262</v>
      </c>
      <c r="AA15" s="120">
        <f t="shared" si="7"/>
        <v>16160</v>
      </c>
      <c r="AB15" s="119">
        <f t="shared" si="8"/>
        <v>8.7673638399999998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392">
        <v>7</v>
      </c>
      <c r="B16" s="367" t="s">
        <v>74</v>
      </c>
      <c r="C16" s="368" t="s">
        <v>43</v>
      </c>
      <c r="D16" s="369">
        <v>2</v>
      </c>
      <c r="E16" s="370">
        <v>9011</v>
      </c>
      <c r="F16" s="371">
        <v>3</v>
      </c>
      <c r="G16" s="372">
        <v>1320</v>
      </c>
      <c r="H16" s="369">
        <v>8</v>
      </c>
      <c r="I16" s="370">
        <v>4765</v>
      </c>
      <c r="J16" s="124"/>
      <c r="K16" s="125"/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4</v>
      </c>
      <c r="U16" s="116">
        <f t="shared" si="1"/>
        <v>9</v>
      </c>
      <c r="V16" s="117">
        <f t="shared" si="2"/>
        <v>15096</v>
      </c>
      <c r="W16" s="118">
        <f t="shared" si="3"/>
        <v>7</v>
      </c>
      <c r="X16" s="119">
        <f t="shared" si="4"/>
        <v>1</v>
      </c>
      <c r="Y16" s="119">
        <f t="shared" si="6"/>
        <v>9</v>
      </c>
      <c r="Z16" s="119">
        <f t="shared" si="6"/>
        <v>15096</v>
      </c>
      <c r="AA16" s="120">
        <f t="shared" si="7"/>
        <v>9011</v>
      </c>
      <c r="AB16" s="119">
        <f t="shared" si="8"/>
        <v>8.849030989000001</v>
      </c>
      <c r="AC16" s="119">
        <f t="shared" si="5"/>
        <v>7</v>
      </c>
      <c r="AD16" s="119">
        <f t="shared" si="9"/>
        <v>8</v>
      </c>
      <c r="AE16" s="119">
        <f t="shared" si="10"/>
        <v>4</v>
      </c>
    </row>
    <row r="17" spans="1:31" s="119" customFormat="1" ht="15" customHeight="1" x14ac:dyDescent="0.2">
      <c r="A17" s="394">
        <v>8</v>
      </c>
      <c r="B17" s="367" t="s">
        <v>80</v>
      </c>
      <c r="C17" s="368" t="s">
        <v>81</v>
      </c>
      <c r="D17" s="369">
        <v>5</v>
      </c>
      <c r="E17" s="370">
        <v>7926</v>
      </c>
      <c r="F17" s="371">
        <v>2</v>
      </c>
      <c r="G17" s="372">
        <v>1457</v>
      </c>
      <c r="H17" s="369">
        <v>5</v>
      </c>
      <c r="I17" s="370">
        <v>5765</v>
      </c>
      <c r="J17" s="124"/>
      <c r="K17" s="125"/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2.5</v>
      </c>
      <c r="U17" s="116">
        <f t="shared" si="1"/>
        <v>9.5</v>
      </c>
      <c r="V17" s="117">
        <f t="shared" si="2"/>
        <v>15148</v>
      </c>
      <c r="W17" s="118">
        <f t="shared" si="3"/>
        <v>8</v>
      </c>
      <c r="X17" s="119">
        <f t="shared" si="4"/>
        <v>1</v>
      </c>
      <c r="Y17" s="119">
        <f t="shared" si="6"/>
        <v>9.5</v>
      </c>
      <c r="Z17" s="119">
        <f t="shared" si="6"/>
        <v>15148</v>
      </c>
      <c r="AA17" s="120">
        <f t="shared" si="7"/>
        <v>7926</v>
      </c>
      <c r="AB17" s="119">
        <f t="shared" si="8"/>
        <v>9.3485120740000003</v>
      </c>
      <c r="AC17" s="119">
        <f t="shared" si="5"/>
        <v>8</v>
      </c>
      <c r="AD17" s="119">
        <f t="shared" si="9"/>
        <v>5</v>
      </c>
      <c r="AE17" s="119">
        <f t="shared" si="10"/>
        <v>2.5</v>
      </c>
    </row>
    <row r="18" spans="1:31" s="119" customFormat="1" ht="15" customHeight="1" x14ac:dyDescent="0.2">
      <c r="A18" s="394">
        <v>9</v>
      </c>
      <c r="B18" s="367" t="s">
        <v>79</v>
      </c>
      <c r="C18" s="368" t="s">
        <v>45</v>
      </c>
      <c r="D18" s="369">
        <v>4</v>
      </c>
      <c r="E18" s="370">
        <v>7925</v>
      </c>
      <c r="F18" s="371">
        <v>3</v>
      </c>
      <c r="G18" s="372">
        <v>1246</v>
      </c>
      <c r="H18" s="369">
        <v>9</v>
      </c>
      <c r="I18" s="370">
        <v>3500</v>
      </c>
      <c r="J18" s="124"/>
      <c r="K18" s="125"/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4.5</v>
      </c>
      <c r="U18" s="116">
        <f t="shared" si="1"/>
        <v>11.5</v>
      </c>
      <c r="V18" s="117">
        <f t="shared" si="2"/>
        <v>12671</v>
      </c>
      <c r="W18" s="118">
        <f t="shared" si="3"/>
        <v>9</v>
      </c>
      <c r="X18" s="119">
        <f t="shared" si="4"/>
        <v>1</v>
      </c>
      <c r="Y18" s="119">
        <f t="shared" si="6"/>
        <v>11.5</v>
      </c>
      <c r="Z18" s="119">
        <f t="shared" si="6"/>
        <v>12671</v>
      </c>
      <c r="AA18" s="120">
        <f t="shared" si="7"/>
        <v>7925</v>
      </c>
      <c r="AB18" s="119">
        <f t="shared" si="8"/>
        <v>11.373282075000001</v>
      </c>
      <c r="AC18" s="119">
        <f t="shared" si="5"/>
        <v>9</v>
      </c>
      <c r="AD18" s="119">
        <f t="shared" si="9"/>
        <v>9</v>
      </c>
      <c r="AE18" s="119">
        <f t="shared" si="10"/>
        <v>4.5</v>
      </c>
    </row>
    <row r="19" spans="1:31" s="119" customFormat="1" ht="15" customHeight="1" x14ac:dyDescent="0.2">
      <c r="A19" s="392">
        <v>10</v>
      </c>
      <c r="B19" s="367" t="s">
        <v>84</v>
      </c>
      <c r="C19" s="368" t="s">
        <v>85</v>
      </c>
      <c r="D19" s="369">
        <v>6</v>
      </c>
      <c r="E19" s="370">
        <v>2008</v>
      </c>
      <c r="F19" s="371">
        <v>1</v>
      </c>
      <c r="G19" s="372">
        <v>2468</v>
      </c>
      <c r="H19" s="369">
        <v>9</v>
      </c>
      <c r="I19" s="370">
        <v>3405</v>
      </c>
      <c r="J19" s="124"/>
      <c r="K19" s="125"/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4.5</v>
      </c>
      <c r="U19" s="116">
        <f t="shared" si="1"/>
        <v>11.5</v>
      </c>
      <c r="V19" s="117">
        <f t="shared" si="2"/>
        <v>7881</v>
      </c>
      <c r="W19" s="118">
        <f t="shared" si="3"/>
        <v>10</v>
      </c>
      <c r="X19" s="119">
        <f t="shared" si="4"/>
        <v>1</v>
      </c>
      <c r="Y19" s="119">
        <f t="shared" si="6"/>
        <v>11.5</v>
      </c>
      <c r="Z19" s="119">
        <f t="shared" si="6"/>
        <v>7881</v>
      </c>
      <c r="AA19" s="120">
        <f t="shared" si="7"/>
        <v>3405</v>
      </c>
      <c r="AB19" s="119">
        <f t="shared" si="8"/>
        <v>11.421186595</v>
      </c>
      <c r="AC19" s="119">
        <f t="shared" si="5"/>
        <v>10</v>
      </c>
      <c r="AD19" s="119">
        <f t="shared" si="9"/>
        <v>9</v>
      </c>
      <c r="AE19" s="119">
        <f t="shared" si="10"/>
        <v>4.5</v>
      </c>
    </row>
    <row r="20" spans="1:31" s="119" customFormat="1" ht="15" customHeight="1" x14ac:dyDescent="0.2">
      <c r="A20" s="394">
        <v>11</v>
      </c>
      <c r="B20" s="367" t="s">
        <v>86</v>
      </c>
      <c r="C20" s="368" t="s">
        <v>43</v>
      </c>
      <c r="D20" s="369">
        <v>7</v>
      </c>
      <c r="E20" s="370">
        <v>6722</v>
      </c>
      <c r="F20" s="371">
        <v>8</v>
      </c>
      <c r="G20" s="372">
        <v>418</v>
      </c>
      <c r="H20" s="369">
        <v>1</v>
      </c>
      <c r="I20" s="370">
        <v>13590</v>
      </c>
      <c r="J20" s="124"/>
      <c r="K20" s="125"/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4</v>
      </c>
      <c r="U20" s="116">
        <f t="shared" si="1"/>
        <v>12</v>
      </c>
      <c r="V20" s="117">
        <f t="shared" si="2"/>
        <v>20730</v>
      </c>
      <c r="W20" s="118">
        <f t="shared" si="3"/>
        <v>11</v>
      </c>
      <c r="X20" s="119">
        <f t="shared" si="4"/>
        <v>1</v>
      </c>
      <c r="Y20" s="119">
        <f t="shared" si="6"/>
        <v>12</v>
      </c>
      <c r="Z20" s="119">
        <f t="shared" si="6"/>
        <v>20730</v>
      </c>
      <c r="AA20" s="120">
        <f t="shared" si="7"/>
        <v>13590</v>
      </c>
      <c r="AB20" s="119">
        <f t="shared" si="8"/>
        <v>11.79268641</v>
      </c>
      <c r="AC20" s="119">
        <f t="shared" si="5"/>
        <v>11</v>
      </c>
      <c r="AD20" s="119">
        <f t="shared" si="9"/>
        <v>8</v>
      </c>
      <c r="AE20" s="119">
        <f t="shared" si="10"/>
        <v>4</v>
      </c>
    </row>
    <row r="21" spans="1:31" s="119" customFormat="1" ht="15" customHeight="1" x14ac:dyDescent="0.2">
      <c r="A21" s="394">
        <v>12</v>
      </c>
      <c r="B21" s="367" t="s">
        <v>83</v>
      </c>
      <c r="C21" s="368" t="s">
        <v>81</v>
      </c>
      <c r="D21" s="369">
        <v>6</v>
      </c>
      <c r="E21" s="370">
        <v>7198</v>
      </c>
      <c r="F21" s="371">
        <v>7</v>
      </c>
      <c r="G21" s="372">
        <v>774</v>
      </c>
      <c r="H21" s="369">
        <v>3</v>
      </c>
      <c r="I21" s="370">
        <v>10080</v>
      </c>
      <c r="J21" s="124"/>
      <c r="K21" s="125"/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3.5</v>
      </c>
      <c r="U21" s="116">
        <f t="shared" si="1"/>
        <v>12.5</v>
      </c>
      <c r="V21" s="117">
        <f t="shared" si="2"/>
        <v>18052</v>
      </c>
      <c r="W21" s="118">
        <f t="shared" si="3"/>
        <v>12</v>
      </c>
      <c r="X21" s="119">
        <f t="shared" si="4"/>
        <v>1</v>
      </c>
      <c r="Y21" s="119">
        <f t="shared" si="6"/>
        <v>12.5</v>
      </c>
      <c r="Z21" s="119">
        <f t="shared" si="6"/>
        <v>18052</v>
      </c>
      <c r="AA21" s="120">
        <f t="shared" si="7"/>
        <v>10080</v>
      </c>
      <c r="AB21" s="119">
        <f t="shared" si="8"/>
        <v>12.319469920000001</v>
      </c>
      <c r="AC21" s="119">
        <f t="shared" si="5"/>
        <v>12</v>
      </c>
      <c r="AD21" s="119">
        <f t="shared" si="9"/>
        <v>7</v>
      </c>
      <c r="AE21" s="119">
        <f t="shared" si="10"/>
        <v>3.5</v>
      </c>
    </row>
    <row r="22" spans="1:31" ht="15" customHeight="1" x14ac:dyDescent="0.2">
      <c r="A22" s="392">
        <v>13</v>
      </c>
      <c r="B22" s="367" t="s">
        <v>77</v>
      </c>
      <c r="C22" s="368" t="s">
        <v>78</v>
      </c>
      <c r="D22" s="369">
        <v>4</v>
      </c>
      <c r="E22" s="370">
        <v>8943</v>
      </c>
      <c r="F22" s="371">
        <v>6</v>
      </c>
      <c r="G22" s="372">
        <v>802</v>
      </c>
      <c r="H22" s="369">
        <v>7</v>
      </c>
      <c r="I22" s="370">
        <v>5500</v>
      </c>
      <c r="J22" s="124"/>
      <c r="K22" s="125"/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3.5</v>
      </c>
      <c r="U22" s="116">
        <f t="shared" si="1"/>
        <v>13.5</v>
      </c>
      <c r="V22" s="117">
        <f t="shared" si="2"/>
        <v>15245</v>
      </c>
      <c r="W22" s="118">
        <f t="shared" si="3"/>
        <v>13</v>
      </c>
      <c r="X22" s="119">
        <f t="shared" si="4"/>
        <v>1</v>
      </c>
      <c r="Y22" s="119">
        <f t="shared" si="6"/>
        <v>13.5</v>
      </c>
      <c r="Z22" s="119">
        <f t="shared" si="6"/>
        <v>15245</v>
      </c>
      <c r="AA22" s="120">
        <f t="shared" si="7"/>
        <v>8943</v>
      </c>
      <c r="AB22" s="119">
        <f t="shared" si="8"/>
        <v>13.347541057000001</v>
      </c>
      <c r="AC22" s="119">
        <f t="shared" si="5"/>
        <v>13</v>
      </c>
      <c r="AD22" s="119">
        <f t="shared" si="9"/>
        <v>7</v>
      </c>
      <c r="AE22" s="119">
        <f t="shared" si="10"/>
        <v>3.5</v>
      </c>
    </row>
    <row r="23" spans="1:31" ht="15.75" customHeight="1" x14ac:dyDescent="0.2">
      <c r="A23" s="394">
        <v>14</v>
      </c>
      <c r="B23" s="367" t="s">
        <v>75</v>
      </c>
      <c r="C23" s="368" t="s">
        <v>54</v>
      </c>
      <c r="D23" s="369">
        <v>3</v>
      </c>
      <c r="E23" s="370">
        <v>12052</v>
      </c>
      <c r="F23" s="371">
        <v>10</v>
      </c>
      <c r="G23" s="372">
        <v>0</v>
      </c>
      <c r="H23" s="369">
        <v>6</v>
      </c>
      <c r="I23" s="370">
        <v>6325</v>
      </c>
      <c r="J23" s="124"/>
      <c r="K23" s="125"/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5</v>
      </c>
      <c r="U23" s="116">
        <f t="shared" si="1"/>
        <v>14</v>
      </c>
      <c r="V23" s="117">
        <f t="shared" si="2"/>
        <v>18377</v>
      </c>
      <c r="W23" s="118">
        <f t="shared" si="3"/>
        <v>14</v>
      </c>
      <c r="X23" s="119">
        <f t="shared" si="4"/>
        <v>1</v>
      </c>
      <c r="Y23" s="119">
        <f t="shared" si="6"/>
        <v>14</v>
      </c>
      <c r="Z23" s="119">
        <f t="shared" si="6"/>
        <v>18377</v>
      </c>
      <c r="AA23" s="120">
        <f t="shared" si="7"/>
        <v>12052</v>
      </c>
      <c r="AB23" s="119">
        <f t="shared" si="8"/>
        <v>13.816217948</v>
      </c>
      <c r="AC23" s="119">
        <f t="shared" si="5"/>
        <v>14</v>
      </c>
      <c r="AD23" s="119">
        <f t="shared" si="9"/>
        <v>10</v>
      </c>
      <c r="AE23" s="119">
        <f t="shared" si="10"/>
        <v>5</v>
      </c>
    </row>
    <row r="24" spans="1:31" ht="16.5" x14ac:dyDescent="0.2">
      <c r="A24" s="394">
        <v>15</v>
      </c>
      <c r="B24" s="367" t="s">
        <v>89</v>
      </c>
      <c r="C24" s="368" t="s">
        <v>43</v>
      </c>
      <c r="D24" s="369">
        <v>8</v>
      </c>
      <c r="E24" s="370">
        <v>1025</v>
      </c>
      <c r="F24" s="371">
        <v>5</v>
      </c>
      <c r="G24" s="372">
        <v>987</v>
      </c>
      <c r="H24" s="369">
        <v>5</v>
      </c>
      <c r="I24" s="370">
        <v>6815</v>
      </c>
      <c r="J24" s="124"/>
      <c r="K24" s="125"/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4</v>
      </c>
      <c r="U24" s="116">
        <f t="shared" si="1"/>
        <v>14</v>
      </c>
      <c r="V24" s="117">
        <f t="shared" si="2"/>
        <v>8827</v>
      </c>
      <c r="W24" s="118">
        <f t="shared" si="3"/>
        <v>15</v>
      </c>
      <c r="X24" s="119">
        <f t="shared" si="4"/>
        <v>1</v>
      </c>
      <c r="Y24" s="119">
        <f t="shared" si="6"/>
        <v>14</v>
      </c>
      <c r="Z24" s="119">
        <f t="shared" si="6"/>
        <v>8827</v>
      </c>
      <c r="AA24" s="120">
        <f t="shared" si="7"/>
        <v>6815</v>
      </c>
      <c r="AB24" s="119">
        <f t="shared" si="8"/>
        <v>13.911723185</v>
      </c>
      <c r="AC24" s="119">
        <f t="shared" si="5"/>
        <v>15</v>
      </c>
      <c r="AD24" s="119">
        <f t="shared" si="9"/>
        <v>8</v>
      </c>
      <c r="AE24" s="119">
        <f t="shared" si="10"/>
        <v>4</v>
      </c>
    </row>
    <row r="25" spans="1:31" ht="16.5" x14ac:dyDescent="0.2">
      <c r="A25" s="392">
        <v>16</v>
      </c>
      <c r="B25" s="396" t="s">
        <v>164</v>
      </c>
      <c r="C25" s="373" t="s">
        <v>78</v>
      </c>
      <c r="D25" s="369">
        <v>10</v>
      </c>
      <c r="E25" s="370">
        <v>0</v>
      </c>
      <c r="F25" s="371">
        <v>7</v>
      </c>
      <c r="G25" s="372">
        <v>496</v>
      </c>
      <c r="H25" s="369">
        <v>4</v>
      </c>
      <c r="I25" s="370">
        <v>9565</v>
      </c>
      <c r="J25" s="124"/>
      <c r="K25" s="125"/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5</v>
      </c>
      <c r="U25" s="116">
        <f t="shared" si="1"/>
        <v>16</v>
      </c>
      <c r="V25" s="117">
        <f t="shared" si="2"/>
        <v>10061</v>
      </c>
      <c r="W25" s="118">
        <f t="shared" si="3"/>
        <v>16</v>
      </c>
      <c r="X25" s="119">
        <f t="shared" si="4"/>
        <v>1</v>
      </c>
      <c r="Y25" s="119">
        <f t="shared" si="6"/>
        <v>16</v>
      </c>
      <c r="Z25" s="119">
        <f t="shared" si="6"/>
        <v>10061</v>
      </c>
      <c r="AA25" s="120">
        <f t="shared" si="7"/>
        <v>9565</v>
      </c>
      <c r="AB25" s="119">
        <f t="shared" si="8"/>
        <v>15.899380435000001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394">
        <v>17</v>
      </c>
      <c r="B26" s="367" t="s">
        <v>90</v>
      </c>
      <c r="C26" s="368" t="s">
        <v>78</v>
      </c>
      <c r="D26" s="369">
        <v>9</v>
      </c>
      <c r="E26" s="370">
        <v>2325</v>
      </c>
      <c r="F26" s="371">
        <v>4</v>
      </c>
      <c r="G26" s="372">
        <v>1297</v>
      </c>
      <c r="H26" s="369">
        <v>8</v>
      </c>
      <c r="I26" s="370">
        <v>5610</v>
      </c>
      <c r="J26" s="124"/>
      <c r="K26" s="125"/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4.5</v>
      </c>
      <c r="U26" s="116">
        <f t="shared" si="1"/>
        <v>16.5</v>
      </c>
      <c r="V26" s="117">
        <f t="shared" si="2"/>
        <v>9232</v>
      </c>
      <c r="W26" s="118">
        <f t="shared" si="3"/>
        <v>17</v>
      </c>
      <c r="X26" s="119">
        <f t="shared" si="4"/>
        <v>1</v>
      </c>
      <c r="Y26" s="119">
        <f t="shared" si="6"/>
        <v>16.5</v>
      </c>
      <c r="Z26" s="119">
        <f t="shared" si="6"/>
        <v>9232</v>
      </c>
      <c r="AA26" s="120">
        <f t="shared" si="7"/>
        <v>5610</v>
      </c>
      <c r="AB26" s="119">
        <f t="shared" si="8"/>
        <v>16.40767439</v>
      </c>
      <c r="AC26" s="119">
        <f t="shared" si="5"/>
        <v>17</v>
      </c>
      <c r="AD26" s="119">
        <f t="shared" si="9"/>
        <v>9</v>
      </c>
      <c r="AE26" s="119">
        <f t="shared" si="10"/>
        <v>4.5</v>
      </c>
    </row>
    <row r="27" spans="1:31" ht="16.5" x14ac:dyDescent="0.2">
      <c r="A27" s="394">
        <v>18</v>
      </c>
      <c r="B27" s="397" t="s">
        <v>87</v>
      </c>
      <c r="C27" s="368" t="s">
        <v>45</v>
      </c>
      <c r="D27" s="369">
        <v>7</v>
      </c>
      <c r="E27" s="370">
        <v>1149</v>
      </c>
      <c r="F27" s="371">
        <v>10</v>
      </c>
      <c r="G27" s="372">
        <v>0</v>
      </c>
      <c r="H27" s="369">
        <v>6</v>
      </c>
      <c r="I27" s="370">
        <v>5565</v>
      </c>
      <c r="J27" s="124"/>
      <c r="K27" s="125"/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5</v>
      </c>
      <c r="U27" s="116">
        <f t="shared" si="1"/>
        <v>18</v>
      </c>
      <c r="V27" s="117">
        <f t="shared" si="2"/>
        <v>6714</v>
      </c>
      <c r="W27" s="118">
        <f t="shared" si="3"/>
        <v>18</v>
      </c>
      <c r="X27" s="119">
        <f t="shared" si="4"/>
        <v>1</v>
      </c>
      <c r="Y27" s="119">
        <f t="shared" si="6"/>
        <v>18</v>
      </c>
      <c r="Z27" s="119">
        <f t="shared" si="6"/>
        <v>6714</v>
      </c>
      <c r="AA27" s="120">
        <f t="shared" si="7"/>
        <v>5565</v>
      </c>
      <c r="AB27" s="119">
        <f t="shared" si="8"/>
        <v>17.932854435000003</v>
      </c>
      <c r="AC27" s="119">
        <f t="shared" si="5"/>
        <v>18</v>
      </c>
      <c r="AD27" s="119">
        <f t="shared" si="9"/>
        <v>10</v>
      </c>
      <c r="AE27" s="119">
        <f t="shared" si="10"/>
        <v>5</v>
      </c>
    </row>
    <row r="28" spans="1:31" ht="16.5" x14ac:dyDescent="0.2">
      <c r="A28" s="110">
        <v>19</v>
      </c>
      <c r="B28" s="126"/>
      <c r="C28" s="127"/>
      <c r="D28" s="122"/>
      <c r="E28" s="123"/>
      <c r="F28" s="124"/>
      <c r="G28" s="125"/>
      <c r="H28" s="122"/>
      <c r="I28" s="123"/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 t="str">
        <f t="shared" si="0"/>
        <v/>
      </c>
      <c r="U28" s="116" t="str">
        <f t="shared" si="1"/>
        <v/>
      </c>
      <c r="V28" s="117" t="str">
        <f t="shared" si="2"/>
        <v/>
      </c>
      <c r="W28" s="118" t="str">
        <f t="shared" si="3"/>
        <v/>
      </c>
      <c r="X28" s="119" t="str">
        <f t="shared" si="4"/>
        <v/>
      </c>
      <c r="Y28" s="119" t="str">
        <f t="shared" si="6"/>
        <v/>
      </c>
      <c r="Z28" s="119" t="str">
        <f t="shared" si="6"/>
        <v/>
      </c>
      <c r="AA28" s="120">
        <f t="shared" si="7"/>
        <v>0</v>
      </c>
      <c r="AB28" s="119" t="str">
        <f t="shared" si="8"/>
        <v/>
      </c>
      <c r="AC28" s="119" t="str">
        <f t="shared" si="5"/>
        <v/>
      </c>
      <c r="AD28" s="119" t="str">
        <f t="shared" si="9"/>
        <v/>
      </c>
      <c r="AE28" s="119" t="str">
        <f t="shared" si="10"/>
        <v/>
      </c>
    </row>
    <row r="29" spans="1:31" ht="16.5" x14ac:dyDescent="0.2">
      <c r="A29" s="121">
        <v>20</v>
      </c>
      <c r="B29" s="126"/>
      <c r="C29" s="127"/>
      <c r="D29" s="122"/>
      <c r="E29" s="123"/>
      <c r="F29" s="124"/>
      <c r="G29" s="125"/>
      <c r="H29" s="122"/>
      <c r="I29" s="123"/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 t="str">
        <f t="shared" si="0"/>
        <v/>
      </c>
      <c r="U29" s="116" t="str">
        <f t="shared" si="1"/>
        <v/>
      </c>
      <c r="V29" s="117" t="str">
        <f t="shared" si="2"/>
        <v/>
      </c>
      <c r="W29" s="118" t="str">
        <f t="shared" si="3"/>
        <v/>
      </c>
      <c r="X29" s="119" t="str">
        <f t="shared" si="4"/>
        <v/>
      </c>
      <c r="Y29" s="119" t="str">
        <f t="shared" si="6"/>
        <v/>
      </c>
      <c r="Z29" s="119" t="str">
        <f t="shared" si="6"/>
        <v/>
      </c>
      <c r="AA29" s="120">
        <f t="shared" si="7"/>
        <v>0</v>
      </c>
      <c r="AB29" s="119" t="str">
        <f t="shared" si="8"/>
        <v/>
      </c>
      <c r="AC29" s="119" t="str">
        <f t="shared" si="5"/>
        <v/>
      </c>
      <c r="AD29" s="119" t="str">
        <f t="shared" si="9"/>
        <v/>
      </c>
      <c r="AE29" s="119" t="str">
        <f t="shared" si="10"/>
        <v/>
      </c>
    </row>
    <row r="30" spans="1:31" ht="16.5" x14ac:dyDescent="0.2">
      <c r="A30" s="121">
        <v>21</v>
      </c>
      <c r="B30" s="126"/>
      <c r="C30" s="127"/>
      <c r="D30" s="122"/>
      <c r="E30" s="123"/>
      <c r="F30" s="124"/>
      <c r="G30" s="125"/>
      <c r="H30" s="122"/>
      <c r="I30" s="123"/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 t="str">
        <f t="shared" si="0"/>
        <v/>
      </c>
      <c r="U30" s="116" t="str">
        <f t="shared" si="1"/>
        <v/>
      </c>
      <c r="V30" s="117" t="str">
        <f t="shared" si="2"/>
        <v/>
      </c>
      <c r="W30" s="118" t="str">
        <f t="shared" si="3"/>
        <v/>
      </c>
      <c r="X30" s="119" t="str">
        <f t="shared" si="4"/>
        <v/>
      </c>
      <c r="Y30" s="119" t="str">
        <f t="shared" si="6"/>
        <v/>
      </c>
      <c r="Z30" s="119" t="str">
        <f t="shared" si="6"/>
        <v/>
      </c>
      <c r="AA30" s="120">
        <f t="shared" si="7"/>
        <v>0</v>
      </c>
      <c r="AB30" s="119" t="str">
        <f t="shared" si="8"/>
        <v/>
      </c>
      <c r="AC30" s="119" t="str">
        <f t="shared" si="5"/>
        <v/>
      </c>
      <c r="AD30" s="119" t="str">
        <f t="shared" si="9"/>
        <v/>
      </c>
      <c r="AE30" s="119" t="str">
        <f t="shared" si="10"/>
        <v/>
      </c>
    </row>
    <row r="31" spans="1:31" ht="16.5" x14ac:dyDescent="0.2">
      <c r="A31" s="110">
        <v>22</v>
      </c>
      <c r="B31" s="126"/>
      <c r="C31" s="127"/>
      <c r="D31" s="122"/>
      <c r="E31" s="123"/>
      <c r="F31" s="124"/>
      <c r="G31" s="125"/>
      <c r="H31" s="122"/>
      <c r="I31" s="123"/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 t="str">
        <f t="shared" si="0"/>
        <v/>
      </c>
      <c r="U31" s="116" t="str">
        <f t="shared" si="1"/>
        <v/>
      </c>
      <c r="V31" s="117" t="str">
        <f t="shared" si="2"/>
        <v/>
      </c>
      <c r="W31" s="118" t="str">
        <f t="shared" si="3"/>
        <v/>
      </c>
      <c r="X31" s="119" t="str">
        <f t="shared" si="4"/>
        <v/>
      </c>
      <c r="Y31" s="119" t="str">
        <f t="shared" si="6"/>
        <v/>
      </c>
      <c r="Z31" s="119" t="str">
        <f t="shared" si="6"/>
        <v/>
      </c>
      <c r="AA31" s="120">
        <f t="shared" si="7"/>
        <v>0</v>
      </c>
      <c r="AB31" s="119" t="str">
        <f t="shared" si="8"/>
        <v/>
      </c>
      <c r="AC31" s="119" t="str">
        <f t="shared" si="5"/>
        <v/>
      </c>
      <c r="AD31" s="119" t="str">
        <f t="shared" si="9"/>
        <v/>
      </c>
      <c r="AE31" s="119" t="str">
        <f t="shared" si="10"/>
        <v/>
      </c>
    </row>
    <row r="32" spans="1:31" ht="16.5" x14ac:dyDescent="0.2">
      <c r="A32" s="121">
        <v>23</v>
      </c>
      <c r="B32" s="126"/>
      <c r="C32" s="127"/>
      <c r="D32" s="122"/>
      <c r="E32" s="123"/>
      <c r="F32" s="124"/>
      <c r="G32" s="125"/>
      <c r="H32" s="122"/>
      <c r="I32" s="123"/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 t="str">
        <f t="shared" si="0"/>
        <v/>
      </c>
      <c r="U32" s="116" t="str">
        <f t="shared" si="1"/>
        <v/>
      </c>
      <c r="V32" s="117" t="str">
        <f t="shared" si="2"/>
        <v/>
      </c>
      <c r="W32" s="118" t="str">
        <f t="shared" si="3"/>
        <v/>
      </c>
      <c r="X32" s="119" t="str">
        <f t="shared" si="4"/>
        <v/>
      </c>
      <c r="Y32" s="119" t="str">
        <f t="shared" si="6"/>
        <v/>
      </c>
      <c r="Z32" s="119" t="str">
        <f t="shared" si="6"/>
        <v/>
      </c>
      <c r="AA32" s="120">
        <f t="shared" si="7"/>
        <v>0</v>
      </c>
      <c r="AB32" s="119" t="str">
        <f t="shared" si="8"/>
        <v/>
      </c>
      <c r="AC32" s="119" t="str">
        <f t="shared" si="5"/>
        <v/>
      </c>
      <c r="AD32" s="119" t="str">
        <f t="shared" si="9"/>
        <v/>
      </c>
      <c r="AE32" s="119" t="str">
        <f t="shared" si="10"/>
        <v/>
      </c>
    </row>
    <row r="33" spans="1:31" ht="16.5" x14ac:dyDescent="0.2">
      <c r="A33" s="121">
        <v>24</v>
      </c>
      <c r="B33" s="126"/>
      <c r="C33" s="127"/>
      <c r="D33" s="122"/>
      <c r="E33" s="123"/>
      <c r="F33" s="124"/>
      <c r="G33" s="125"/>
      <c r="H33" s="122"/>
      <c r="I33" s="123"/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 t="str">
        <f t="shared" si="0"/>
        <v/>
      </c>
      <c r="U33" s="116" t="str">
        <f t="shared" si="1"/>
        <v/>
      </c>
      <c r="V33" s="117" t="str">
        <f t="shared" si="2"/>
        <v/>
      </c>
      <c r="W33" s="118" t="str">
        <f t="shared" si="3"/>
        <v/>
      </c>
      <c r="X33" s="119" t="str">
        <f t="shared" si="4"/>
        <v/>
      </c>
      <c r="Y33" s="119" t="str">
        <f t="shared" si="6"/>
        <v/>
      </c>
      <c r="Z33" s="119" t="str">
        <f t="shared" si="6"/>
        <v/>
      </c>
      <c r="AA33" s="120">
        <f t="shared" si="7"/>
        <v>0</v>
      </c>
      <c r="AB33" s="119" t="str">
        <f t="shared" si="8"/>
        <v/>
      </c>
      <c r="AC33" s="119" t="str">
        <f t="shared" si="5"/>
        <v/>
      </c>
      <c r="AD33" s="119" t="str">
        <f t="shared" si="9"/>
        <v/>
      </c>
      <c r="AE33" s="119" t="str">
        <f t="shared" si="10"/>
        <v/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AD84-F484-4428-9670-3E8ED118C044}">
  <sheetPr codeName="Sheet17"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4" width="10.28515625" style="8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20" width="10.28515625" style="8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6" width="10.28515625" style="8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2" width="10.28515625" style="8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8" width="10.28515625" style="8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4" width="10.28515625" style="8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800" width="10.28515625" style="8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6" width="10.28515625" style="8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2" width="10.28515625" style="8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8" width="10.28515625" style="8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4" width="10.28515625" style="8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80" width="10.28515625" style="8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6" width="10.28515625" style="8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2" width="10.28515625" style="8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8" width="10.28515625" style="8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4" width="10.28515625" style="8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60" width="10.28515625" style="8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6" width="10.28515625" style="8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2" width="10.28515625" style="8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8" width="10.28515625" style="8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4" width="10.28515625" style="8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40" width="10.28515625" style="8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6" width="10.28515625" style="8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2" width="10.28515625" style="8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8" width="10.28515625" style="8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4" width="10.28515625" style="8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20" width="10.28515625" style="8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6" width="10.28515625" style="8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2" width="10.28515625" style="8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8" width="10.28515625" style="8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4" width="10.28515625" style="8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200" width="10.28515625" style="8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6" width="10.28515625" style="8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2" width="10.28515625" style="8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8" width="10.28515625" style="8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4" width="10.28515625" style="8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80" width="10.28515625" style="8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6" width="10.28515625" style="8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2" width="10.28515625" style="8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8" width="10.28515625" style="8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4" width="10.28515625" style="8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60" width="10.28515625" style="8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6" width="10.28515625" style="8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2" width="10.28515625" style="8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8" width="10.28515625" style="8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4" width="10.28515625" style="8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40" width="10.28515625" style="8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6" width="10.28515625" style="8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2" width="10.28515625" style="8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8" width="10.28515625" style="8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4" width="10.28515625" style="8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20" width="10.28515625" style="8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6" width="10.28515625" style="8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2" width="10.28515625" style="8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8" width="10.28515625" style="8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4" width="10.28515625" style="8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600" width="10.28515625" style="8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6" width="10.28515625" style="8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2" width="10.28515625" style="8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8" width="10.28515625" style="8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4" width="10.28515625" style="8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80" width="10.28515625" style="8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6" width="10.28515625" style="8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IF(ISNONTEXT('[9]Organizacija natjecanja'!$H$2)=TRUE,"",'[9]Organizacija natjecanja'!$H$2)</f>
        <v>1. KOLO LIGE MASTERA</v>
      </c>
      <c r="D1" s="4"/>
      <c r="E1" s="5"/>
      <c r="F1" s="6"/>
      <c r="G1" s="4"/>
      <c r="H1" s="7"/>
    </row>
    <row r="2" spans="1:11" x14ac:dyDescent="0.2">
      <c r="A2" s="10" t="s">
        <v>1</v>
      </c>
      <c r="B2" s="11"/>
      <c r="C2" s="12" t="str">
        <f>IF(ISNONTEXT('[9]Organizacija natjecanja'!$H$5)=TRUE,"",'[9]Organizacija natjecanja'!$H$5)</f>
        <v>PALOVEC, 17.5.2025</v>
      </c>
      <c r="D2" s="12"/>
      <c r="E2" s="13"/>
      <c r="F2" s="14"/>
      <c r="G2" s="12"/>
      <c r="H2" s="16"/>
    </row>
    <row r="3" spans="1:11" x14ac:dyDescent="0.2">
      <c r="A3" s="10" t="s">
        <v>2</v>
      </c>
      <c r="B3" s="11"/>
      <c r="C3" s="17" t="str">
        <f>IF(ISNONTEXT('[9]Organizacija natjecanja'!$H$7)=TRUE,"",'[9]Organizacija natjecanja'!$H$7)</f>
        <v>SSRD MEĐIMURSKE ŽUPANIJE</v>
      </c>
      <c r="D3" s="18"/>
      <c r="E3" s="13"/>
      <c r="F3" s="14"/>
      <c r="G3" s="18"/>
      <c r="H3" s="19"/>
    </row>
    <row r="4" spans="1:11" x14ac:dyDescent="0.2">
      <c r="A4" s="10" t="s">
        <v>3</v>
      </c>
      <c r="B4" s="11"/>
      <c r="C4" s="17" t="str">
        <f>IF(ISNONTEXT('[9]Organizacija natjecanja'!$H$13)=TRUE,"",'[9]Organizacija natjecanja'!$H$13)</f>
        <v>SRD PALOVEC</v>
      </c>
      <c r="D4" s="18"/>
      <c r="E4" s="13"/>
      <c r="F4" s="14"/>
      <c r="G4" s="18"/>
      <c r="H4" s="19"/>
      <c r="I4" s="20"/>
    </row>
    <row r="5" spans="1:11" x14ac:dyDescent="0.2">
      <c r="A5" s="10" t="s">
        <v>4</v>
      </c>
      <c r="B5" s="11"/>
      <c r="C5" s="17" t="str">
        <f>IF(ISNONTEXT('[9]Organizacija natjecanja'!$H$4)=TRUE,"",'[9]Organizacija natjecanja'!$H$4)</f>
        <v>PALOVEC</v>
      </c>
      <c r="D5" s="18"/>
      <c r="E5" s="13"/>
      <c r="F5" s="14"/>
      <c r="G5" s="18"/>
      <c r="H5" s="19"/>
    </row>
    <row r="6" spans="1:11" x14ac:dyDescent="0.2">
      <c r="A6" s="10"/>
      <c r="B6" s="11"/>
      <c r="C6" s="17"/>
      <c r="D6" s="18"/>
      <c r="E6" s="13"/>
      <c r="F6" s="14"/>
      <c r="G6" s="18"/>
      <c r="H6" s="19"/>
    </row>
    <row r="7" spans="1:11" ht="14.25" customHeight="1" x14ac:dyDescent="0.2">
      <c r="A7" s="21" t="s">
        <v>17</v>
      </c>
      <c r="B7" s="22"/>
      <c r="C7" s="23" t="str">
        <f>IF(ISBLANK('[9]Organizacija natjecanja'!$H$9)=TRUE,"",'[9]Organizacija natjecanja'!$H$9)</f>
        <v>MASTERI</v>
      </c>
      <c r="D7" s="24"/>
      <c r="E7" s="25"/>
      <c r="F7" s="26"/>
      <c r="G7" s="24"/>
      <c r="H7" s="27"/>
    </row>
    <row r="8" spans="1:11" x14ac:dyDescent="0.2">
      <c r="A8" s="32"/>
      <c r="E8" s="252"/>
      <c r="H8" s="32"/>
    </row>
    <row r="9" spans="1:11" ht="39.75" customHeight="1" x14ac:dyDescent="0.2">
      <c r="A9" s="253" t="s">
        <v>6</v>
      </c>
      <c r="B9" s="254" t="s">
        <v>7</v>
      </c>
      <c r="C9" s="254" t="s">
        <v>8</v>
      </c>
      <c r="D9" s="255" t="s">
        <v>9</v>
      </c>
      <c r="E9" s="256" t="s">
        <v>10</v>
      </c>
      <c r="F9" s="257" t="s">
        <v>11</v>
      </c>
      <c r="G9" s="255" t="s">
        <v>12</v>
      </c>
      <c r="H9" s="258" t="s">
        <v>13</v>
      </c>
      <c r="I9" s="259"/>
    </row>
    <row r="10" spans="1:11" x14ac:dyDescent="0.2">
      <c r="A10" s="40">
        <f>IF(ISNUMBER(H10)=FALSE,"",1)</f>
        <v>1</v>
      </c>
      <c r="B10" s="41" t="str">
        <f>IF(ISTEXT('[9]Pojedinačni plasman'!B6)=TRUE,'[9]Pojedinačni plasman'!B6,"")</f>
        <v>Lehkec Ivan</v>
      </c>
      <c r="C10" s="42" t="str">
        <f>IF(ISTEXT('[9]Pojedinačni plasman'!C6)=TRUE,'[9]Pojedinačni plasman'!C6,"")</f>
        <v>Linjak Palovec</v>
      </c>
      <c r="D10" s="43">
        <f>IF(ISNUMBER('[9]Pojedinačni plasman'!E6)=TRUE,'[9]Pojedinačni plasman'!E6,"")</f>
        <v>3</v>
      </c>
      <c r="E10" s="44" t="str">
        <f>IF(ISTEXT('[9]Pojedinačni plasman'!F6)=TRUE,'[9]Pojedinačni plasman'!F6,"")</f>
        <v>A</v>
      </c>
      <c r="F10" s="45">
        <f>IF(ISNUMBER('[9]Pojedinačni plasman'!D6)=TRUE,'[9]Pojedinačni plasman'!D6,"")</f>
        <v>15530</v>
      </c>
      <c r="G10" s="260">
        <f>IF(ISNUMBER('[9]Pojedinačni plasman'!G6)=TRUE,'[9]Pojedinačni plasman'!G6,"")</f>
        <v>1</v>
      </c>
      <c r="H10" s="46">
        <f>IF(ISNUMBER('[9]Pojedinačni plasman'!H6)=TRUE,'[9]Pojedinačni plasman'!H6,"")</f>
        <v>1</v>
      </c>
      <c r="I10" s="20"/>
      <c r="J10" s="49"/>
      <c r="K10" s="8"/>
    </row>
    <row r="11" spans="1:11" x14ac:dyDescent="0.2">
      <c r="A11" s="50">
        <f>IF(ISNUMBER(H11)=FALSE,"",2)</f>
        <v>2</v>
      </c>
      <c r="B11" s="51" t="str">
        <f>IF(ISTEXT('[9]Pojedinačni plasman'!B7)=TRUE,'[9]Pojedinačni plasman'!B7,"")</f>
        <v>Žganec Vladimir</v>
      </c>
      <c r="C11" s="52" t="str">
        <f>IF(ISTEXT('[9]Pojedinačni plasman'!C7)=TRUE,'[9]Pojedinačni plasman'!C7,"")</f>
        <v>Zlatna udica Krištanovec</v>
      </c>
      <c r="D11" s="53">
        <f>IF(ISNUMBER('[9]Pojedinačni plasman'!E7)=TRUE,'[9]Pojedinačni plasman'!E7,"")</f>
        <v>15</v>
      </c>
      <c r="E11" s="54" t="str">
        <f>IF(ISTEXT('[9]Pojedinačni plasman'!F7)=TRUE,'[9]Pojedinačni plasman'!F7,"")</f>
        <v>B</v>
      </c>
      <c r="F11" s="55">
        <f>IF(ISNUMBER('[9]Pojedinačni plasman'!D7)=TRUE,'[9]Pojedinačni plasman'!D7,"")</f>
        <v>14530</v>
      </c>
      <c r="G11" s="261">
        <f>IF(ISNUMBER('[9]Pojedinačni plasman'!G7)=TRUE,'[9]Pojedinačni plasman'!G7,"")</f>
        <v>1</v>
      </c>
      <c r="H11" s="56">
        <f>IF(ISNUMBER('[9]Pojedinačni plasman'!H7)=TRUE,'[9]Pojedinačni plasman'!H7,"")</f>
        <v>2</v>
      </c>
      <c r="I11" s="20"/>
      <c r="J11" s="49"/>
      <c r="K11" s="8"/>
    </row>
    <row r="12" spans="1:11" x14ac:dyDescent="0.2">
      <c r="A12" s="50">
        <f>IF(ISNUMBER(H12)=FALSE,"",3)</f>
        <v>3</v>
      </c>
      <c r="B12" s="51" t="str">
        <f>IF(ISTEXT('[9]Pojedinačni plasman'!B8)=TRUE,'[9]Pojedinačni plasman'!B8,"")</f>
        <v>Perko Miljenko</v>
      </c>
      <c r="C12" s="52" t="str">
        <f>IF(ISTEXT('[9]Pojedinačni plasman'!C8)=TRUE,'[9]Pojedinačni plasman'!C8,"")</f>
        <v>TSH sensas som.si Čakovec</v>
      </c>
      <c r="D12" s="53">
        <f>IF(ISNUMBER('[9]Pojedinačni plasman'!E8)=TRUE,'[9]Pojedinačni plasman'!E8,"")</f>
        <v>17</v>
      </c>
      <c r="E12" s="54" t="str">
        <f>IF(ISTEXT('[9]Pojedinačni plasman'!F8)=TRUE,'[9]Pojedinačni plasman'!F8,"")</f>
        <v>B</v>
      </c>
      <c r="F12" s="55">
        <f>IF(ISNUMBER('[9]Pojedinačni plasman'!D8)=TRUE,'[9]Pojedinačni plasman'!D8,"")</f>
        <v>13380</v>
      </c>
      <c r="G12" s="261">
        <f>IF(ISNUMBER('[9]Pojedinačni plasman'!G8)=TRUE,'[9]Pojedinačni plasman'!G8,"")</f>
        <v>2</v>
      </c>
      <c r="H12" s="56">
        <f>IF(ISNUMBER('[9]Pojedinačni plasman'!H8)=TRUE,'[9]Pojedinačni plasman'!H8,"")</f>
        <v>3</v>
      </c>
      <c r="I12" s="20"/>
      <c r="J12" s="49"/>
      <c r="K12" s="8"/>
    </row>
    <row r="13" spans="1:11" x14ac:dyDescent="0.2">
      <c r="A13" s="50">
        <f>IF(ISNUMBER(H13)=FALSE,"",4)</f>
        <v>4</v>
      </c>
      <c r="B13" s="51" t="str">
        <f>IF(ISTEXT('[9]Pojedinačni plasman'!B9)=TRUE,'[9]Pojedinačni plasman'!B9,"")</f>
        <v>Zrna Damir</v>
      </c>
      <c r="C13" s="52" t="str">
        <f>IF(ISTEXT('[9]Pojedinačni plasman'!C9)=TRUE,'[9]Pojedinačni plasman'!C9,"")</f>
        <v>Črnec Donji Hraščan</v>
      </c>
      <c r="D13" s="53">
        <f>IF(ISNUMBER('[9]Pojedinačni plasman'!E9)=TRUE,'[9]Pojedinačni plasman'!E9,"")</f>
        <v>5</v>
      </c>
      <c r="E13" s="54" t="str">
        <f>IF(ISTEXT('[9]Pojedinačni plasman'!F9)=TRUE,'[9]Pojedinačni plasman'!F9,"")</f>
        <v>A</v>
      </c>
      <c r="F13" s="55">
        <f>IF(ISNUMBER('[9]Pojedinačni plasman'!D9)=TRUE,'[9]Pojedinačni plasman'!D9,"")</f>
        <v>12650</v>
      </c>
      <c r="G13" s="261">
        <f>IF(ISNUMBER('[9]Pojedinačni plasman'!G9)=TRUE,'[9]Pojedinačni plasman'!G9,"")</f>
        <v>2</v>
      </c>
      <c r="H13" s="56">
        <f>IF(ISNUMBER('[9]Pojedinačni plasman'!H9)=TRUE,'[9]Pojedinačni plasman'!H9,"")</f>
        <v>4</v>
      </c>
      <c r="I13" s="20"/>
      <c r="J13" s="49"/>
      <c r="K13" s="8"/>
    </row>
    <row r="14" spans="1:11" x14ac:dyDescent="0.2">
      <c r="A14" s="50">
        <f>IF(ISNUMBER(H14)=FALSE,"",5)</f>
        <v>5</v>
      </c>
      <c r="B14" s="51" t="str">
        <f>IF(ISTEXT('[9]Pojedinačni plasman'!B10)=TRUE,'[9]Pojedinačni plasman'!B10,"")</f>
        <v>Slaviček Željko</v>
      </c>
      <c r="C14" s="52" t="str">
        <f>IF(ISTEXT('[9]Pojedinačni plasman'!C10)=TRUE,'[9]Pojedinačni plasman'!C10,"")</f>
        <v>Smuđ Draškovec</v>
      </c>
      <c r="D14" s="53">
        <f>IF(ISNUMBER('[9]Pojedinačni plasman'!E10)=TRUE,'[9]Pojedinačni plasman'!E10,"")</f>
        <v>12</v>
      </c>
      <c r="E14" s="54" t="str">
        <f>IF(ISTEXT('[9]Pojedinačni plasman'!F10)=TRUE,'[9]Pojedinačni plasman'!F10,"")</f>
        <v>B</v>
      </c>
      <c r="F14" s="55">
        <f>IF(ISNUMBER('[9]Pojedinačni plasman'!D10)=TRUE,'[9]Pojedinačni plasman'!D10,"")</f>
        <v>12900</v>
      </c>
      <c r="G14" s="261">
        <f>IF(ISNUMBER('[9]Pojedinačni plasman'!G10)=TRUE,'[9]Pojedinačni plasman'!G10,"")</f>
        <v>3</v>
      </c>
      <c r="H14" s="56">
        <f>IF(ISNUMBER('[9]Pojedinačni plasman'!H10)=TRUE,'[9]Pojedinačni plasman'!H10,"")</f>
        <v>5</v>
      </c>
      <c r="I14" s="20"/>
      <c r="J14" s="49"/>
      <c r="K14" s="8"/>
    </row>
    <row r="15" spans="1:11" x14ac:dyDescent="0.2">
      <c r="A15" s="50">
        <f>IF(ISNUMBER(H15)=FALSE,"",6)</f>
        <v>6</v>
      </c>
      <c r="B15" s="51" t="str">
        <f>IF(ISTEXT('[9]Pojedinačni plasman'!B11)=TRUE,'[9]Pojedinačni plasman'!B11,"")</f>
        <v>Gudlin Ivan</v>
      </c>
      <c r="C15" s="52" t="str">
        <f>IF(ISTEXT('[9]Pojedinačni plasman'!C11)=TRUE,'[9]Pojedinačni plasman'!C11,"")</f>
        <v>Smuđ Goričan</v>
      </c>
      <c r="D15" s="53">
        <f>IF(ISNUMBER('[9]Pojedinačni plasman'!E11)=TRUE,'[9]Pojedinačni plasman'!E11,"")</f>
        <v>8</v>
      </c>
      <c r="E15" s="54" t="str">
        <f>IF(ISTEXT('[9]Pojedinačni plasman'!F11)=TRUE,'[9]Pojedinačni plasman'!F11,"")</f>
        <v>A</v>
      </c>
      <c r="F15" s="55">
        <f>IF(ISNUMBER('[9]Pojedinačni plasman'!D11)=TRUE,'[9]Pojedinačni plasman'!D11,"")</f>
        <v>9670</v>
      </c>
      <c r="G15" s="261">
        <f>IF(ISNUMBER('[9]Pojedinačni plasman'!G11)=TRUE,'[9]Pojedinačni plasman'!G11,"")</f>
        <v>3</v>
      </c>
      <c r="H15" s="56">
        <f>IF(ISNUMBER('[9]Pojedinačni plasman'!H11)=TRUE,'[9]Pojedinačni plasman'!H11,"")</f>
        <v>6</v>
      </c>
      <c r="I15" s="20"/>
      <c r="J15" s="49"/>
      <c r="K15" s="8"/>
    </row>
    <row r="16" spans="1:11" x14ac:dyDescent="0.2">
      <c r="A16" s="50">
        <f>IF(ISNUMBER(H16)=FALSE,"",7)</f>
        <v>7</v>
      </c>
      <c r="B16" s="51" t="str">
        <f>IF(ISTEXT('[9]Pojedinačni plasman'!B12)=TRUE,'[9]Pojedinačni plasman'!B12,"")</f>
        <v xml:space="preserve">Legin Nenad </v>
      </c>
      <c r="C16" s="52" t="str">
        <f>IF(ISTEXT('[9]Pojedinačni plasman'!C12)=TRUE,'[9]Pojedinačni plasman'!C12,"")</f>
        <v>Žužička Kotoriba</v>
      </c>
      <c r="D16" s="53">
        <f>IF(ISNUMBER('[9]Pojedinačni plasman'!E12)=TRUE,'[9]Pojedinačni plasman'!E12,"")</f>
        <v>14</v>
      </c>
      <c r="E16" s="54" t="str">
        <f>IF(ISTEXT('[9]Pojedinačni plasman'!F12)=TRUE,'[9]Pojedinačni plasman'!F12,"")</f>
        <v>B</v>
      </c>
      <c r="F16" s="55">
        <f>IF(ISNUMBER('[9]Pojedinačni plasman'!D12)=TRUE,'[9]Pojedinačni plasman'!D12,"")</f>
        <v>10360</v>
      </c>
      <c r="G16" s="261">
        <f>IF(ISNUMBER('[9]Pojedinačni plasman'!G12)=TRUE,'[9]Pojedinačni plasman'!G12,"")</f>
        <v>4</v>
      </c>
      <c r="H16" s="56">
        <f>IF(ISNUMBER('[9]Pojedinačni plasman'!H12)=TRUE,'[9]Pojedinačni plasman'!H12,"")</f>
        <v>7</v>
      </c>
      <c r="I16" s="20"/>
      <c r="J16" s="49"/>
      <c r="K16" s="8"/>
    </row>
    <row r="17" spans="1:11" x14ac:dyDescent="0.2">
      <c r="A17" s="50">
        <f>IF(ISNUMBER(H17)=FALSE,"",8)</f>
        <v>8</v>
      </c>
      <c r="B17" s="51" t="str">
        <f>IF(ISTEXT('[9]Pojedinačni plasman'!B13)=TRUE,'[9]Pojedinačni plasman'!B13,"")</f>
        <v>Škoda Mladen</v>
      </c>
      <c r="C17" s="52" t="str">
        <f>IF(ISTEXT('[9]Pojedinačni plasman'!C13)=TRUE,'[9]Pojedinačni plasman'!C13,"")</f>
        <v>Žužička Kotoriba</v>
      </c>
      <c r="D17" s="53">
        <f>IF(ISNUMBER('[9]Pojedinačni plasman'!E13)=TRUE,'[9]Pojedinačni plasman'!E13,"")</f>
        <v>6</v>
      </c>
      <c r="E17" s="54" t="str">
        <f>IF(ISTEXT('[9]Pojedinačni plasman'!F13)=TRUE,'[9]Pojedinačni plasman'!F13,"")</f>
        <v>A</v>
      </c>
      <c r="F17" s="55">
        <f>IF(ISNUMBER('[9]Pojedinačni plasman'!D13)=TRUE,'[9]Pojedinačni plasman'!D13,"")</f>
        <v>9540</v>
      </c>
      <c r="G17" s="261">
        <f>IF(ISNUMBER('[9]Pojedinačni plasman'!G13)=TRUE,'[9]Pojedinačni plasman'!G13,"")</f>
        <v>4</v>
      </c>
      <c r="H17" s="56">
        <f>IF(ISNUMBER('[9]Pojedinačni plasman'!H13)=TRUE,'[9]Pojedinačni plasman'!H13,"")</f>
        <v>8</v>
      </c>
      <c r="I17" s="20"/>
      <c r="J17" s="49"/>
      <c r="K17" s="8"/>
    </row>
    <row r="18" spans="1:11" x14ac:dyDescent="0.2">
      <c r="A18" s="50">
        <f>IF(ISNUMBER(H18)=FALSE,"",9)</f>
        <v>9</v>
      </c>
      <c r="B18" s="51" t="str">
        <f>IF(ISTEXT('[9]Pojedinačni plasman'!B14)=TRUE,'[9]Pojedinačni plasman'!B14,"")</f>
        <v>Horvat Damir</v>
      </c>
      <c r="C18" s="52" t="str">
        <f>IF(ISTEXT('[9]Pojedinačni plasman'!C14)=TRUE,'[9]Pojedinačni plasman'!C14,"")</f>
        <v>Klen Sveta Marija</v>
      </c>
      <c r="D18" s="53">
        <f>IF(ISNUMBER('[9]Pojedinačni plasman'!E14)=TRUE,'[9]Pojedinačni plasman'!E14,"")</f>
        <v>19</v>
      </c>
      <c r="E18" s="54" t="str">
        <f>IF(ISTEXT('[9]Pojedinačni plasman'!F14)=TRUE,'[9]Pojedinačni plasman'!F14,"")</f>
        <v>B</v>
      </c>
      <c r="F18" s="55">
        <f>IF(ISNUMBER('[9]Pojedinačni plasman'!D14)=TRUE,'[9]Pojedinačni plasman'!D14,"")</f>
        <v>10140</v>
      </c>
      <c r="G18" s="261">
        <f>IF(ISNUMBER('[9]Pojedinačni plasman'!G14)=TRUE,'[9]Pojedinačni plasman'!G14,"")</f>
        <v>5</v>
      </c>
      <c r="H18" s="56">
        <f>IF(ISNUMBER('[9]Pojedinačni plasman'!H14)=TRUE,'[9]Pojedinačni plasman'!H14,"")</f>
        <v>9</v>
      </c>
      <c r="I18" s="20"/>
      <c r="J18" s="49"/>
      <c r="K18" s="8"/>
    </row>
    <row r="19" spans="1:11" x14ac:dyDescent="0.2">
      <c r="A19" s="50">
        <f>IF(ISNUMBER(H19)=FALSE,"",10)</f>
        <v>10</v>
      </c>
      <c r="B19" s="51" t="str">
        <f>IF(ISTEXT('[9]Pojedinačni plasman'!B15)=TRUE,'[9]Pojedinačni plasman'!B15,"")</f>
        <v>Mađerić Marijan</v>
      </c>
      <c r="C19" s="52" t="str">
        <f>IF(ISTEXT('[9]Pojedinačni plasman'!C15)=TRUE,'[9]Pojedinačni plasman'!C15,"")</f>
        <v>Klen Sveta Marija</v>
      </c>
      <c r="D19" s="53">
        <f>IF(ISNUMBER('[9]Pojedinačni plasman'!E15)=TRUE,'[9]Pojedinačni plasman'!E15,"")</f>
        <v>4</v>
      </c>
      <c r="E19" s="54" t="str">
        <f>IF(ISTEXT('[9]Pojedinačni plasman'!F15)=TRUE,'[9]Pojedinačni plasman'!F15,"")</f>
        <v>A</v>
      </c>
      <c r="F19" s="55">
        <f>IF(ISNUMBER('[9]Pojedinačni plasman'!D15)=TRUE,'[9]Pojedinačni plasman'!D15,"")</f>
        <v>8500</v>
      </c>
      <c r="G19" s="261">
        <f>IF(ISNUMBER('[9]Pojedinačni plasman'!G15)=TRUE,'[9]Pojedinačni plasman'!G15,"")</f>
        <v>5</v>
      </c>
      <c r="H19" s="56">
        <f>IF(ISNUMBER('[9]Pojedinačni plasman'!H15)=TRUE,'[9]Pojedinačni plasman'!H15,"")</f>
        <v>10</v>
      </c>
      <c r="I19" s="20"/>
      <c r="J19" s="49"/>
      <c r="K19" s="8"/>
    </row>
    <row r="20" spans="1:11" x14ac:dyDescent="0.2">
      <c r="A20" s="50">
        <f>IF(ISNUMBER(H20)=FALSE,"",11)</f>
        <v>11</v>
      </c>
      <c r="B20" s="51" t="str">
        <f>IF(ISTEXT('[9]Pojedinačni plasman'!B16)=TRUE,'[9]Pojedinačni plasman'!B16,"")</f>
        <v>Peter Dragutin</v>
      </c>
      <c r="C20" s="52" t="str">
        <f>IF(ISTEXT('[9]Pojedinačni plasman'!C16)=TRUE,'[9]Pojedinačni plasman'!C16,"")</f>
        <v>Klen Sveta Marija</v>
      </c>
      <c r="D20" s="53">
        <f>IF(ISNUMBER('[9]Pojedinačni plasman'!E16)=TRUE,'[9]Pojedinačni plasman'!E16,"")</f>
        <v>1</v>
      </c>
      <c r="E20" s="54" t="str">
        <f>IF(ISTEXT('[9]Pojedinačni plasman'!F16)=TRUE,'[9]Pojedinačni plasman'!F16,"")</f>
        <v>A</v>
      </c>
      <c r="F20" s="55">
        <f>IF(ISNUMBER('[9]Pojedinačni plasman'!D16)=TRUE,'[9]Pojedinačni plasman'!D16,"")</f>
        <v>7585</v>
      </c>
      <c r="G20" s="261">
        <f>IF(ISNUMBER('[9]Pojedinačni plasman'!G16)=TRUE,'[9]Pojedinačni plasman'!G16,"")</f>
        <v>6</v>
      </c>
      <c r="H20" s="56">
        <f>IF(ISNUMBER('[9]Pojedinačni plasman'!H16)=TRUE,'[9]Pojedinačni plasman'!H16,"")</f>
        <v>11</v>
      </c>
      <c r="I20" s="20"/>
      <c r="J20" s="49"/>
      <c r="K20" s="8"/>
    </row>
    <row r="21" spans="1:11" x14ac:dyDescent="0.2">
      <c r="A21" s="50">
        <f>IF(ISNUMBER(H21)=FALSE,"",12)</f>
        <v>12</v>
      </c>
      <c r="B21" s="51" t="str">
        <f>IF(ISTEXT('[9]Pojedinačni plasman'!B17)=TRUE,'[9]Pojedinačni plasman'!B17,"")</f>
        <v>Mesarić Branko</v>
      </c>
      <c r="C21" s="52" t="str">
        <f>IF(ISTEXT('[9]Pojedinačni plasman'!C17)=TRUE,'[9]Pojedinačni plasman'!C17,"")</f>
        <v>Smuđ Goričan</v>
      </c>
      <c r="D21" s="53">
        <f>IF(ISNUMBER('[9]Pojedinačni plasman'!E17)=TRUE,'[9]Pojedinačni plasman'!E17,"")</f>
        <v>20</v>
      </c>
      <c r="E21" s="54" t="str">
        <f>IF(ISTEXT('[9]Pojedinačni plasman'!F17)=TRUE,'[9]Pojedinačni plasman'!F17,"")</f>
        <v>B</v>
      </c>
      <c r="F21" s="55">
        <f>IF(ISNUMBER('[9]Pojedinačni plasman'!D17)=TRUE,'[9]Pojedinačni plasman'!D17,"")</f>
        <v>6000</v>
      </c>
      <c r="G21" s="261">
        <f>IF(ISNUMBER('[9]Pojedinačni plasman'!G17)=TRUE,'[9]Pojedinačni plasman'!G17,"")</f>
        <v>6</v>
      </c>
      <c r="H21" s="56">
        <f>IF(ISNUMBER('[9]Pojedinačni plasman'!H17)=TRUE,'[9]Pojedinačni plasman'!H17,"")</f>
        <v>12</v>
      </c>
      <c r="I21" s="20"/>
      <c r="J21" s="49"/>
      <c r="K21" s="8"/>
    </row>
    <row r="22" spans="1:11" x14ac:dyDescent="0.2">
      <c r="A22" s="50">
        <f>IF(ISNUMBER(H22)=FALSE,"",13)</f>
        <v>13</v>
      </c>
      <c r="B22" s="51" t="str">
        <f>IF(ISTEXT('[9]Pojedinačni plasman'!B18)=TRUE,'[9]Pojedinačni plasman'!B18,"")</f>
        <v>Pranklin Zvonko</v>
      </c>
      <c r="C22" s="52" t="str">
        <f>IF(ISTEXT('[9]Pojedinačni plasman'!C18)=TRUE,'[9]Pojedinačni plasman'!C18,"")</f>
        <v>Šaran Palinovec</v>
      </c>
      <c r="D22" s="53">
        <f>IF(ISNUMBER('[9]Pojedinačni plasman'!E18)=TRUE,'[9]Pojedinačni plasman'!E18,"")</f>
        <v>18</v>
      </c>
      <c r="E22" s="54" t="str">
        <f>IF(ISTEXT('[9]Pojedinačni plasman'!F18)=TRUE,'[9]Pojedinačni plasman'!F18,"")</f>
        <v>B</v>
      </c>
      <c r="F22" s="55">
        <f>IF(ISNUMBER('[9]Pojedinačni plasman'!D18)=TRUE,'[9]Pojedinačni plasman'!D18,"")</f>
        <v>5975</v>
      </c>
      <c r="G22" s="261">
        <f>IF(ISNUMBER('[9]Pojedinačni plasman'!G18)=TRUE,'[9]Pojedinačni plasman'!G18,"")</f>
        <v>7</v>
      </c>
      <c r="H22" s="56">
        <f>IF(ISNUMBER('[9]Pojedinačni plasman'!H18)=TRUE,'[9]Pojedinačni plasman'!H18,"")</f>
        <v>13</v>
      </c>
      <c r="I22" s="20"/>
      <c r="J22" s="49"/>
      <c r="K22" s="8"/>
    </row>
    <row r="23" spans="1:11" x14ac:dyDescent="0.2">
      <c r="A23" s="50">
        <f>IF(ISNUMBER(H23)=FALSE,"",14)</f>
        <v>14</v>
      </c>
      <c r="B23" s="51" t="str">
        <f>IF(ISTEXT('[9]Pojedinačni plasman'!B19)=TRUE,'[9]Pojedinačni plasman'!B19,"")</f>
        <v>Vugrinec Ivica</v>
      </c>
      <c r="C23" s="52" t="str">
        <f>IF(ISTEXT('[9]Pojedinačni plasman'!C19)=TRUE,'[9]Pojedinačni plasman'!C19,"")</f>
        <v>Mura Mursko Središće</v>
      </c>
      <c r="D23" s="53">
        <f>IF(ISNUMBER('[9]Pojedinačni plasman'!E19)=TRUE,'[9]Pojedinačni plasman'!E19,"")</f>
        <v>2</v>
      </c>
      <c r="E23" s="54" t="str">
        <f>IF(ISTEXT('[9]Pojedinačni plasman'!F19)=TRUE,'[9]Pojedinačni plasman'!F19,"")</f>
        <v>A</v>
      </c>
      <c r="F23" s="55">
        <f>IF(ISNUMBER('[9]Pojedinačni plasman'!D19)=TRUE,'[9]Pojedinačni plasman'!D19,"")</f>
        <v>4940</v>
      </c>
      <c r="G23" s="261">
        <f>IF(ISNUMBER('[9]Pojedinačni plasman'!G19)=TRUE,'[9]Pojedinačni plasman'!G19,"")</f>
        <v>7</v>
      </c>
      <c r="H23" s="56">
        <f>IF(ISNUMBER('[9]Pojedinačni plasman'!H19)=TRUE,'[9]Pojedinačni plasman'!H19,"")</f>
        <v>14</v>
      </c>
      <c r="I23" s="20"/>
      <c r="J23" s="49"/>
      <c r="K23" s="8"/>
    </row>
    <row r="24" spans="1:11" x14ac:dyDescent="0.2">
      <c r="A24" s="50">
        <f>IF(ISNUMBER(H24)=FALSE,"",15)</f>
        <v>15</v>
      </c>
      <c r="B24" s="51" t="str">
        <f>IF(ISTEXT('[9]Pojedinačni plasman'!B20)=TRUE,'[9]Pojedinačni plasman'!B20,"")</f>
        <v>Jug Josip</v>
      </c>
      <c r="C24" s="52" t="str">
        <f>IF(ISTEXT('[9]Pojedinačni plasman'!C20)=TRUE,'[9]Pojedinačni plasman'!C20,"")</f>
        <v>TSH sensas som.si Čakovec</v>
      </c>
      <c r="D24" s="53">
        <f>IF(ISNUMBER('[9]Pojedinačni plasman'!E20)=TRUE,'[9]Pojedinačni plasman'!E20,"")</f>
        <v>7</v>
      </c>
      <c r="E24" s="54" t="str">
        <f>IF(ISTEXT('[9]Pojedinačni plasman'!F20)=TRUE,'[9]Pojedinačni plasman'!F20,"")</f>
        <v>A</v>
      </c>
      <c r="F24" s="55">
        <f>IF(ISNUMBER('[9]Pojedinačni plasman'!D20)=TRUE,'[9]Pojedinačni plasman'!D20,"")</f>
        <v>4930</v>
      </c>
      <c r="G24" s="261">
        <f>IF(ISNUMBER('[9]Pojedinačni plasman'!G20)=TRUE,'[9]Pojedinačni plasman'!G20,"")</f>
        <v>8</v>
      </c>
      <c r="H24" s="56">
        <f>IF(ISNUMBER('[9]Pojedinačni plasman'!H20)=TRUE,'[9]Pojedinačni plasman'!H20,"")</f>
        <v>15</v>
      </c>
      <c r="I24" s="20"/>
      <c r="J24" s="49"/>
      <c r="K24" s="8"/>
    </row>
    <row r="25" spans="1:11" x14ac:dyDescent="0.2">
      <c r="A25" s="50">
        <f>IF(ISNUMBER(H25)=FALSE,"",16)</f>
        <v>16</v>
      </c>
      <c r="B25" s="51" t="str">
        <f>IF(ISTEXT('[9]Pojedinačni plasman'!B21)=TRUE,'[9]Pojedinačni plasman'!B21,"")</f>
        <v>Klobučarić Stjepan</v>
      </c>
      <c r="C25" s="52" t="str">
        <f>IF(ISTEXT('[9]Pojedinačni plasman'!C21)=TRUE,'[9]Pojedinačni plasman'!C21,"")</f>
        <v>Čakovec Interland Čakovec</v>
      </c>
      <c r="D25" s="53">
        <f>IF(ISNUMBER('[9]Pojedinačni plasman'!E21)=TRUE,'[9]Pojedinačni plasman'!E21,"")</f>
        <v>16</v>
      </c>
      <c r="E25" s="54" t="str">
        <f>IF(ISTEXT('[9]Pojedinačni plasman'!F21)=TRUE,'[9]Pojedinačni plasman'!F21,"")</f>
        <v>B</v>
      </c>
      <c r="F25" s="55">
        <f>IF(ISNUMBER('[9]Pojedinačni plasman'!D21)=TRUE,'[9]Pojedinačni plasman'!D21,"")</f>
        <v>4155</v>
      </c>
      <c r="G25" s="261">
        <f>IF(ISNUMBER('[9]Pojedinačni plasman'!G21)=TRUE,'[9]Pojedinačni plasman'!G21,"")</f>
        <v>8</v>
      </c>
      <c r="H25" s="56">
        <f>IF(ISNUMBER('[9]Pojedinačni plasman'!H21)=TRUE,'[9]Pojedinačni plasman'!H21,"")</f>
        <v>16</v>
      </c>
      <c r="I25" s="20"/>
      <c r="J25" s="49"/>
      <c r="K25" s="8"/>
    </row>
    <row r="26" spans="1:11" x14ac:dyDescent="0.2">
      <c r="A26" s="50">
        <f>IF(ISNUMBER(H26)=FALSE,"",17)</f>
        <v>17</v>
      </c>
      <c r="B26" s="51" t="str">
        <f>IF(ISTEXT('[9]Pojedinačni plasman'!B22)=TRUE,'[9]Pojedinačni plasman'!B22,"")</f>
        <v>Orač Lidija</v>
      </c>
      <c r="C26" s="52" t="str">
        <f>IF(ISTEXT('[9]Pojedinačni plasman'!C22)=TRUE,'[9]Pojedinačni plasman'!C22,"")</f>
        <v>Klen Sveta Marija</v>
      </c>
      <c r="D26" s="53">
        <f>IF(ISNUMBER('[9]Pojedinačni plasman'!E22)=TRUE,'[9]Pojedinačni plasman'!E22,"")</f>
        <v>13</v>
      </c>
      <c r="E26" s="54" t="str">
        <f>IF(ISTEXT('[9]Pojedinačni plasman'!F22)=TRUE,'[9]Pojedinačni plasman'!F22,"")</f>
        <v>B</v>
      </c>
      <c r="F26" s="55">
        <f>IF(ISNUMBER('[9]Pojedinačni plasman'!D22)=TRUE,'[9]Pojedinačni plasman'!D22,"")</f>
        <v>4135</v>
      </c>
      <c r="G26" s="261">
        <f>IF(ISNUMBER('[9]Pojedinačni plasman'!G22)=TRUE,'[9]Pojedinačni plasman'!G22,"")</f>
        <v>9</v>
      </c>
      <c r="H26" s="56">
        <f>IF(ISNUMBER('[9]Pojedinačni plasman'!H22)=TRUE,'[9]Pojedinačni plasman'!H22,"")</f>
        <v>17</v>
      </c>
      <c r="I26" s="20"/>
      <c r="J26" s="49"/>
      <c r="K26" s="8"/>
    </row>
    <row r="27" spans="1:11" x14ac:dyDescent="0.2">
      <c r="A27" s="50">
        <f>IF(ISNUMBER(H27)=FALSE,"",18)</f>
        <v>18</v>
      </c>
      <c r="B27" s="51" t="str">
        <f>IF(ISTEXT('[9]Pojedinačni plasman'!B23)=TRUE,'[9]Pojedinačni plasman'!B23,"")</f>
        <v>Orehovec Ivan</v>
      </c>
      <c r="C27" s="52" t="str">
        <f>IF(ISTEXT('[9]Pojedinačni plasman'!C23)=TRUE,'[9]Pojedinačni plasman'!C23,"")</f>
        <v>Klen Sveta Marija</v>
      </c>
      <c r="D27" s="53">
        <f>IF(ISNUMBER('[9]Pojedinačni plasman'!E23)=TRUE,'[9]Pojedinačni plasman'!E23,"")</f>
        <v>10</v>
      </c>
      <c r="E27" s="54" t="str">
        <f>IF(ISTEXT('[9]Pojedinačni plasman'!F23)=TRUE,'[9]Pojedinačni plasman'!F23,"")</f>
        <v>A</v>
      </c>
      <c r="F27" s="55">
        <f>IF(ISNUMBER('[9]Pojedinačni plasman'!D23)=TRUE,'[9]Pojedinačni plasman'!D23,"")</f>
        <v>3615</v>
      </c>
      <c r="G27" s="261">
        <f>IF(ISNUMBER('[9]Pojedinačni plasman'!G23)=TRUE,'[9]Pojedinačni plasman'!G23,"")</f>
        <v>9</v>
      </c>
      <c r="H27" s="56">
        <f>IF(ISNUMBER('[9]Pojedinačni plasman'!H23)=TRUE,'[9]Pojedinačni plasman'!H23,"")</f>
        <v>18</v>
      </c>
      <c r="I27" s="20"/>
      <c r="J27" s="49"/>
      <c r="K27" s="8"/>
    </row>
    <row r="28" spans="1:11" x14ac:dyDescent="0.2">
      <c r="A28" s="50">
        <f>IF(ISNUMBER(H28)=FALSE,"",19)</f>
        <v>19</v>
      </c>
      <c r="B28" s="51" t="str">
        <f>IF(ISTEXT('[9]Pojedinačni plasman'!B24)=TRUE,'[9]Pojedinačni plasman'!B24,"")</f>
        <v>Nađ Ladislav</v>
      </c>
      <c r="C28" s="52" t="str">
        <f>IF(ISTEXT('[9]Pojedinačni plasman'!C24)=TRUE,'[9]Pojedinačni plasman'!C24,"")</f>
        <v>Linjak Palovec</v>
      </c>
      <c r="D28" s="53">
        <f>IF(ISNUMBER('[9]Pojedinačni plasman'!E24)=TRUE,'[9]Pojedinačni plasman'!E24,"")</f>
        <v>11</v>
      </c>
      <c r="E28" s="54" t="str">
        <f>IF(ISTEXT('[9]Pojedinačni plasman'!F24)=TRUE,'[9]Pojedinačni plasman'!F24,"")</f>
        <v>B</v>
      </c>
      <c r="F28" s="55">
        <f>IF(ISNUMBER('[9]Pojedinačni plasman'!D24)=TRUE,'[9]Pojedinačni plasman'!D24,"")</f>
        <v>4030</v>
      </c>
      <c r="G28" s="261">
        <f>IF(ISNUMBER('[9]Pojedinačni plasman'!G24)=TRUE,'[9]Pojedinačni plasman'!G24,"")</f>
        <v>10</v>
      </c>
      <c r="H28" s="56">
        <f>IF(ISNUMBER('[9]Pojedinačni plasman'!H24)=TRUE,'[9]Pojedinačni plasman'!H24,"")</f>
        <v>19</v>
      </c>
      <c r="I28" s="20"/>
      <c r="J28" s="49"/>
      <c r="K28" s="8"/>
    </row>
    <row r="29" spans="1:11" x14ac:dyDescent="0.2">
      <c r="A29" s="50">
        <f>IF(ISNUMBER(H29)=FALSE,"",20)</f>
        <v>20</v>
      </c>
      <c r="B29" s="51" t="str">
        <f>IF(ISTEXT('[9]Pojedinačni plasman'!B25)=TRUE,'[9]Pojedinačni plasman'!B25,"")</f>
        <v>Čeh Dragutin</v>
      </c>
      <c r="C29" s="52" t="str">
        <f>IF(ISTEXT('[9]Pojedinačni plasman'!C25)=TRUE,'[9]Pojedinačni plasman'!C25,"")</f>
        <v>Čakovec Interland Čakovec</v>
      </c>
      <c r="D29" s="53">
        <f>IF(ISNUMBER('[9]Pojedinačni plasman'!E25)=TRUE,'[9]Pojedinačni plasman'!E25,"")</f>
        <v>9</v>
      </c>
      <c r="E29" s="54" t="str">
        <f>IF(ISTEXT('[9]Pojedinačni plasman'!F25)=TRUE,'[9]Pojedinačni plasman'!F25,"")</f>
        <v>A</v>
      </c>
      <c r="F29" s="55">
        <f>IF(ISNUMBER('[9]Pojedinačni plasman'!D25)=TRUE,'[9]Pojedinačni plasman'!D25,"")</f>
        <v>3090</v>
      </c>
      <c r="G29" s="261">
        <f>IF(ISNUMBER('[9]Pojedinačni plasman'!G25)=TRUE,'[9]Pojedinačni plasman'!G25,"")</f>
        <v>10</v>
      </c>
      <c r="H29" s="56">
        <f>IF(ISNUMBER('[9]Pojedinačni plasman'!H25)=TRUE,'[9]Pojedinačni plasman'!H25,"")</f>
        <v>20</v>
      </c>
      <c r="I29" s="20"/>
      <c r="J29" s="49"/>
      <c r="K29" s="8"/>
    </row>
    <row r="30" spans="1:11" x14ac:dyDescent="0.2">
      <c r="A30" s="50" t="str">
        <f>IF(ISNUMBER(H30)=FALSE,"",21)</f>
        <v/>
      </c>
      <c r="B30" s="51" t="str">
        <f>IF(ISTEXT('[9]Pojedinačni plasman'!B26)=TRUE,'[9]Pojedinačni plasman'!B26,"")</f>
        <v/>
      </c>
      <c r="C30" s="52" t="str">
        <f>IF(ISTEXT('[9]Pojedinačni plasman'!C26)=TRUE,'[9]Pojedinačni plasman'!C26,"")</f>
        <v/>
      </c>
      <c r="D30" s="53" t="str">
        <f>IF(ISNUMBER('[9]Pojedinačni plasman'!E26)=TRUE,'[9]Pojedinačni plasman'!E26,"")</f>
        <v/>
      </c>
      <c r="E30" s="54" t="str">
        <f>IF(ISTEXT('[9]Pojedinačni plasman'!F26)=TRUE,'[9]Pojedinačni plasman'!F26,"")</f>
        <v/>
      </c>
      <c r="F30" s="55" t="str">
        <f>IF(ISNUMBER('[9]Pojedinačni plasman'!D26)=TRUE,'[9]Pojedinačni plasman'!D26,"")</f>
        <v/>
      </c>
      <c r="G30" s="261" t="str">
        <f>IF(ISNUMBER('[9]Pojedinačni plasman'!G26)=TRUE,'[9]Pojedinačni plasman'!G26,"")</f>
        <v/>
      </c>
      <c r="H30" s="56" t="str">
        <f>IF(ISNUMBER('[9]Pojedinačni plasman'!H26)=TRUE,'[9]Pojedinačni plasman'!H26,"")</f>
        <v/>
      </c>
      <c r="I30" s="20"/>
      <c r="J30" s="49"/>
      <c r="K30" s="8"/>
    </row>
    <row r="31" spans="1:11" x14ac:dyDescent="0.2">
      <c r="A31" s="50" t="str">
        <f>IF(ISNUMBER(H31)=FALSE,"",22)</f>
        <v/>
      </c>
      <c r="B31" s="51" t="str">
        <f>IF(ISTEXT('[9]Pojedinačni plasman'!B27)=TRUE,'[9]Pojedinačni plasman'!B27,"")</f>
        <v/>
      </c>
      <c r="C31" s="52" t="str">
        <f>IF(ISTEXT('[9]Pojedinačni plasman'!C27)=TRUE,'[9]Pojedinačni plasman'!C27,"")</f>
        <v/>
      </c>
      <c r="D31" s="53" t="str">
        <f>IF(ISNUMBER('[9]Pojedinačni plasman'!E27)=TRUE,'[9]Pojedinačni plasman'!E27,"")</f>
        <v/>
      </c>
      <c r="E31" s="54" t="str">
        <f>IF(ISTEXT('[9]Pojedinačni plasman'!F27)=TRUE,'[9]Pojedinačni plasman'!F27,"")</f>
        <v/>
      </c>
      <c r="F31" s="55" t="str">
        <f>IF(ISNUMBER('[9]Pojedinačni plasman'!D27)=TRUE,'[9]Pojedinačni plasman'!D27,"")</f>
        <v/>
      </c>
      <c r="G31" s="261" t="str">
        <f>IF(ISNUMBER('[9]Pojedinačni plasman'!G27)=TRUE,'[9]Pojedinačni plasman'!G27,"")</f>
        <v/>
      </c>
      <c r="H31" s="56" t="str">
        <f>IF(ISNUMBER('[9]Pojedinačni plasman'!H27)=TRUE,'[9]Pojedinačni plasman'!H27,"")</f>
        <v/>
      </c>
      <c r="I31" s="20"/>
      <c r="J31" s="49"/>
      <c r="K31" s="8"/>
    </row>
    <row r="32" spans="1:11" x14ac:dyDescent="0.2">
      <c r="A32" s="50" t="str">
        <f>IF(ISNUMBER(H32)=FALSE,"",23)</f>
        <v/>
      </c>
      <c r="B32" s="51" t="str">
        <f>IF(ISTEXT('[9]Pojedinačni plasman'!B28)=TRUE,'[9]Pojedinačni plasman'!B28,"")</f>
        <v/>
      </c>
      <c r="C32" s="52" t="str">
        <f>IF(ISTEXT('[9]Pojedinačni plasman'!C28)=TRUE,'[9]Pojedinačni plasman'!C28,"")</f>
        <v/>
      </c>
      <c r="D32" s="53" t="str">
        <f>IF(ISNUMBER('[9]Pojedinačni plasman'!E28)=TRUE,'[9]Pojedinačni plasman'!E28,"")</f>
        <v/>
      </c>
      <c r="E32" s="54" t="str">
        <f>IF(ISTEXT('[9]Pojedinačni plasman'!F28)=TRUE,'[9]Pojedinačni plasman'!F28,"")</f>
        <v/>
      </c>
      <c r="F32" s="55" t="str">
        <f>IF(ISNUMBER('[9]Pojedinačni plasman'!D28)=TRUE,'[9]Pojedinačni plasman'!D28,"")</f>
        <v/>
      </c>
      <c r="G32" s="261" t="str">
        <f>IF(ISNUMBER('[9]Pojedinačni plasman'!G28)=TRUE,'[9]Pojedinačni plasman'!G28,"")</f>
        <v/>
      </c>
      <c r="H32" s="56" t="str">
        <f>IF(ISNUMBER('[9]Pojedinačni plasman'!H28)=TRUE,'[9]Pojedinačni plasman'!H28,"")</f>
        <v/>
      </c>
      <c r="I32" s="20"/>
      <c r="J32" s="49"/>
      <c r="K32" s="8"/>
    </row>
    <row r="33" spans="1:11" x14ac:dyDescent="0.2">
      <c r="A33" s="50" t="str">
        <f>IF(ISNUMBER(H33)=FALSE,"",24)</f>
        <v/>
      </c>
      <c r="B33" s="51" t="str">
        <f>IF(ISTEXT('[9]Pojedinačni plasman'!B29)=TRUE,'[9]Pojedinačni plasman'!B29,"")</f>
        <v/>
      </c>
      <c r="C33" s="52" t="str">
        <f>IF(ISTEXT('[9]Pojedinačni plasman'!C29)=TRUE,'[9]Pojedinačni plasman'!C29,"")</f>
        <v/>
      </c>
      <c r="D33" s="53" t="str">
        <f>IF(ISNUMBER('[9]Pojedinačni plasman'!E29)=TRUE,'[9]Pojedinačni plasman'!E29,"")</f>
        <v/>
      </c>
      <c r="E33" s="54" t="str">
        <f>IF(ISTEXT('[9]Pojedinačni plasman'!F29)=TRUE,'[9]Pojedinačni plasman'!F29,"")</f>
        <v/>
      </c>
      <c r="F33" s="55" t="str">
        <f>IF(ISNUMBER('[9]Pojedinačni plasman'!D29)=TRUE,'[9]Pojedinačni plasman'!D29,"")</f>
        <v/>
      </c>
      <c r="G33" s="261" t="str">
        <f>IF(ISNUMBER('[9]Pojedinačni plasman'!G29)=TRUE,'[9]Pojedinačni plasman'!G29,"")</f>
        <v/>
      </c>
      <c r="H33" s="56" t="str">
        <f>IF(ISNUMBER('[9]Pojedinačni plasman'!H29)=TRUE,'[9]Pojedinačni plasman'!H29,"")</f>
        <v/>
      </c>
      <c r="I33" s="20"/>
      <c r="J33" s="49"/>
      <c r="K33" s="8"/>
    </row>
    <row r="34" spans="1:11" x14ac:dyDescent="0.2">
      <c r="A34" s="50" t="str">
        <f>IF(ISNUMBER(H34)=FALSE,"",25)</f>
        <v/>
      </c>
      <c r="B34" s="51" t="str">
        <f>IF(ISTEXT('[9]Pojedinačni plasman'!B30)=TRUE,'[9]Pojedinačni plasman'!B30,"")</f>
        <v/>
      </c>
      <c r="C34" s="52" t="str">
        <f>IF(ISTEXT('[9]Pojedinačni plasman'!C30)=TRUE,'[9]Pojedinačni plasman'!C30,"")</f>
        <v/>
      </c>
      <c r="D34" s="53" t="str">
        <f>IF(ISNUMBER('[9]Pojedinačni plasman'!E30)=TRUE,'[9]Pojedinačni plasman'!E30,"")</f>
        <v/>
      </c>
      <c r="E34" s="54" t="str">
        <f>IF(ISTEXT('[9]Pojedinačni plasman'!F30)=TRUE,'[9]Pojedinačni plasman'!F30,"")</f>
        <v/>
      </c>
      <c r="F34" s="55" t="str">
        <f>IF(ISNUMBER('[9]Pojedinačni plasman'!D30)=TRUE,'[9]Pojedinačni plasman'!D30,"")</f>
        <v/>
      </c>
      <c r="G34" s="261" t="str">
        <f>IF(ISNUMBER('[9]Pojedinačni plasman'!G30)=TRUE,'[9]Pojedinačni plasman'!G30,"")</f>
        <v/>
      </c>
      <c r="H34" s="56" t="str">
        <f>IF(ISNUMBER('[9]Pojedinačni plasman'!H30)=TRUE,'[9]Pojedinačni plasman'!H30,"")</f>
        <v/>
      </c>
      <c r="I34" s="20"/>
      <c r="J34" s="49"/>
      <c r="K34" s="8"/>
    </row>
    <row r="35" spans="1:11" x14ac:dyDescent="0.2">
      <c r="A35" s="50" t="str">
        <f>IF(ISNUMBER(H35)=FALSE,"",26)</f>
        <v/>
      </c>
      <c r="B35" s="51" t="str">
        <f>IF(ISTEXT('[9]Pojedinačni plasman'!B31)=TRUE,'[9]Pojedinačni plasman'!B31,"")</f>
        <v/>
      </c>
      <c r="C35" s="52" t="str">
        <f>IF(ISTEXT('[9]Pojedinačni plasman'!C31)=TRUE,'[9]Pojedinačni plasman'!C31,"")</f>
        <v/>
      </c>
      <c r="D35" s="53" t="str">
        <f>IF(ISNUMBER('[9]Pojedinačni plasman'!E31)=TRUE,'[9]Pojedinačni plasman'!E31,"")</f>
        <v/>
      </c>
      <c r="E35" s="54" t="str">
        <f>IF(ISTEXT('[9]Pojedinačni plasman'!F31)=TRUE,'[9]Pojedinačni plasman'!F31,"")</f>
        <v/>
      </c>
      <c r="F35" s="55" t="str">
        <f>IF(ISNUMBER('[9]Pojedinačni plasman'!D31)=TRUE,'[9]Pojedinačni plasman'!D31,"")</f>
        <v/>
      </c>
      <c r="G35" s="261" t="str">
        <f>IF(ISNUMBER('[9]Pojedinačni plasman'!G31)=TRUE,'[9]Pojedinačni plasman'!G31,"")</f>
        <v/>
      </c>
      <c r="H35" s="56" t="str">
        <f>IF(ISNUMBER('[9]Pojedinačni plasman'!H31)=TRUE,'[9]Pojedinačni plasman'!H31,"")</f>
        <v/>
      </c>
      <c r="I35" s="20"/>
      <c r="J35" s="49"/>
      <c r="K35" s="8"/>
    </row>
    <row r="36" spans="1:11" x14ac:dyDescent="0.2">
      <c r="A36" s="50" t="str">
        <f>IF(ISNUMBER(H36)=FALSE,"",27)</f>
        <v/>
      </c>
      <c r="B36" s="51" t="str">
        <f>IF(ISTEXT('[9]Pojedinačni plasman'!B32)=TRUE,'[9]Pojedinačni plasman'!B32,"")</f>
        <v/>
      </c>
      <c r="C36" s="52" t="str">
        <f>IF(ISTEXT('[9]Pojedinačni plasman'!C32)=TRUE,'[9]Pojedinačni plasman'!C32,"")</f>
        <v/>
      </c>
      <c r="D36" s="53" t="str">
        <f>IF(ISNUMBER('[9]Pojedinačni plasman'!E32)=TRUE,'[9]Pojedinačni plasman'!E32,"")</f>
        <v/>
      </c>
      <c r="E36" s="54" t="str">
        <f>IF(ISTEXT('[9]Pojedinačni plasman'!F32)=TRUE,'[9]Pojedinačni plasman'!F32,"")</f>
        <v/>
      </c>
      <c r="F36" s="55" t="str">
        <f>IF(ISNUMBER('[9]Pojedinačni plasman'!D32)=TRUE,'[9]Pojedinačni plasman'!D32,"")</f>
        <v/>
      </c>
      <c r="G36" s="261" t="str">
        <f>IF(ISNUMBER('[9]Pojedinačni plasman'!G32)=TRUE,'[9]Pojedinačni plasman'!G32,"")</f>
        <v/>
      </c>
      <c r="H36" s="56" t="str">
        <f>IF(ISNUMBER('[9]Pojedinačni plasman'!H32)=TRUE,'[9]Pojedinačni plasman'!H32,"")</f>
        <v/>
      </c>
      <c r="I36" s="20"/>
      <c r="J36" s="49"/>
      <c r="K36" s="8"/>
    </row>
    <row r="37" spans="1:11" x14ac:dyDescent="0.2">
      <c r="A37" s="50" t="str">
        <f>IF(ISNUMBER(H37)=FALSE,"",28)</f>
        <v/>
      </c>
      <c r="B37" s="51" t="str">
        <f>IF(ISTEXT('[9]Pojedinačni plasman'!B33)=TRUE,'[9]Pojedinačni plasman'!B33,"")</f>
        <v/>
      </c>
      <c r="C37" s="52" t="str">
        <f>IF(ISTEXT('[9]Pojedinačni plasman'!C33)=TRUE,'[9]Pojedinačni plasman'!C33,"")</f>
        <v/>
      </c>
      <c r="D37" s="53" t="str">
        <f>IF(ISNUMBER('[9]Pojedinačni plasman'!E33)=TRUE,'[9]Pojedinačni plasman'!E33,"")</f>
        <v/>
      </c>
      <c r="E37" s="54" t="str">
        <f>IF(ISTEXT('[9]Pojedinačni plasman'!F33)=TRUE,'[9]Pojedinačni plasman'!F33,"")</f>
        <v/>
      </c>
      <c r="F37" s="55" t="str">
        <f>IF(ISNUMBER('[9]Pojedinačni plasman'!D33)=TRUE,'[9]Pojedinačni plasman'!D33,"")</f>
        <v/>
      </c>
      <c r="G37" s="261" t="str">
        <f>IF(ISNUMBER('[9]Pojedinačni plasman'!G33)=TRUE,'[9]Pojedinačni plasman'!G33,"")</f>
        <v/>
      </c>
      <c r="H37" s="56" t="str">
        <f>IF(ISNUMBER('[9]Pojedinačni plasman'!H33)=TRUE,'[9]Pojedinačni plasman'!H33,"")</f>
        <v/>
      </c>
      <c r="I37" s="20"/>
      <c r="J37" s="49"/>
      <c r="K37" s="8"/>
    </row>
    <row r="38" spans="1:11" x14ac:dyDescent="0.2">
      <c r="A38" s="50" t="str">
        <f>IF(ISNUMBER(H38)=FALSE,"",29)</f>
        <v/>
      </c>
      <c r="B38" s="51" t="str">
        <f>IF(ISTEXT('[9]Pojedinačni plasman'!B34)=TRUE,'[9]Pojedinačni plasman'!B34,"")</f>
        <v/>
      </c>
      <c r="C38" s="52" t="str">
        <f>IF(ISTEXT('[9]Pojedinačni plasman'!C34)=TRUE,'[9]Pojedinačni plasman'!C34,"")</f>
        <v/>
      </c>
      <c r="D38" s="53" t="str">
        <f>IF(ISNUMBER('[9]Pojedinačni plasman'!E34)=TRUE,'[9]Pojedinačni plasman'!E34,"")</f>
        <v/>
      </c>
      <c r="E38" s="54" t="str">
        <f>IF(ISTEXT('[9]Pojedinačni plasman'!F34)=TRUE,'[9]Pojedinačni plasman'!F34,"")</f>
        <v/>
      </c>
      <c r="F38" s="55" t="str">
        <f>IF(ISNUMBER('[9]Pojedinačni plasman'!D34)=TRUE,'[9]Pojedinačni plasman'!D34,"")</f>
        <v/>
      </c>
      <c r="G38" s="261" t="str">
        <f>IF(ISNUMBER('[9]Pojedinačni plasman'!G34)=TRUE,'[9]Pojedinačni plasman'!G34,"")</f>
        <v/>
      </c>
      <c r="H38" s="56" t="str">
        <f>IF(ISNUMBER('[9]Pojedinačni plasman'!H34)=TRUE,'[9]Pojedinačni plasman'!H34,"")</f>
        <v/>
      </c>
      <c r="I38" s="20"/>
      <c r="J38" s="49"/>
      <c r="K38" s="8"/>
    </row>
    <row r="39" spans="1:11" x14ac:dyDescent="0.2">
      <c r="A39" s="50" t="str">
        <f>IF(ISNUMBER(H39)=FALSE,"",30)</f>
        <v/>
      </c>
      <c r="B39" s="51" t="str">
        <f>IF(ISTEXT('[9]Pojedinačni plasman'!B35)=TRUE,'[9]Pojedinačni plasman'!B35,"")</f>
        <v/>
      </c>
      <c r="C39" s="52" t="str">
        <f>IF(ISTEXT('[9]Pojedinačni plasman'!C35)=TRUE,'[9]Pojedinačni plasman'!C35,"")</f>
        <v/>
      </c>
      <c r="D39" s="53" t="str">
        <f>IF(ISNUMBER('[9]Pojedinačni plasman'!E35)=TRUE,'[9]Pojedinačni plasman'!E35,"")</f>
        <v/>
      </c>
      <c r="E39" s="54" t="str">
        <f>IF(ISTEXT('[9]Pojedinačni plasman'!F35)=TRUE,'[9]Pojedinačni plasman'!F35,"")</f>
        <v/>
      </c>
      <c r="F39" s="55" t="str">
        <f>IF(ISNUMBER('[9]Pojedinačni plasman'!D35)=TRUE,'[9]Pojedinačni plasman'!D35,"")</f>
        <v/>
      </c>
      <c r="G39" s="261" t="str">
        <f>IF(ISNUMBER('[9]Pojedinačni plasman'!G35)=TRUE,'[9]Pojedinačni plasman'!G35,"")</f>
        <v/>
      </c>
      <c r="H39" s="56" t="str">
        <f>IF(ISNUMBER('[9]Pojedinačni plasman'!H35)=TRUE,'[9]Pojedinačni plasman'!H35,"")</f>
        <v/>
      </c>
      <c r="I39" s="20"/>
      <c r="J39" s="49"/>
      <c r="K39" s="8"/>
    </row>
    <row r="40" spans="1:11" x14ac:dyDescent="0.2">
      <c r="A40" s="50" t="str">
        <f>IF(ISNUMBER(H40)=FALSE,"",31)</f>
        <v/>
      </c>
      <c r="B40" s="51" t="str">
        <f>IF(ISTEXT('[9]Pojedinačni plasman'!B36)=TRUE,'[9]Pojedinačni plasman'!B36,"")</f>
        <v/>
      </c>
      <c r="C40" s="52" t="str">
        <f>IF(ISTEXT('[9]Pojedinačni plasman'!C36)=TRUE,'[9]Pojedinačni plasman'!C36,"")</f>
        <v/>
      </c>
      <c r="D40" s="53" t="str">
        <f>IF(ISNUMBER('[9]Pojedinačni plasman'!E36)=TRUE,'[9]Pojedinačni plasman'!E36,"")</f>
        <v/>
      </c>
      <c r="E40" s="54" t="str">
        <f>IF(ISTEXT('[9]Pojedinačni plasman'!F36)=TRUE,'[9]Pojedinačni plasman'!F36,"")</f>
        <v/>
      </c>
      <c r="F40" s="55" t="str">
        <f>IF(ISNUMBER('[9]Pojedinačni plasman'!D36)=TRUE,'[9]Pojedinačni plasman'!D36,"")</f>
        <v/>
      </c>
      <c r="G40" s="261" t="str">
        <f>IF(ISNUMBER('[9]Pojedinačni plasman'!G36)=TRUE,'[9]Pojedinačni plasman'!G36,"")</f>
        <v/>
      </c>
      <c r="H40" s="56" t="str">
        <f>IF(ISNUMBER('[9]Pojedinačni plasman'!H36)=TRUE,'[9]Pojedinačni plasman'!H36,"")</f>
        <v/>
      </c>
      <c r="I40" s="20"/>
      <c r="J40" s="49"/>
      <c r="K40" s="8"/>
    </row>
    <row r="41" spans="1:11" x14ac:dyDescent="0.2">
      <c r="A41" s="50" t="str">
        <f>IF(ISNUMBER(H41)=FALSE,"",32)</f>
        <v/>
      </c>
      <c r="B41" s="51" t="str">
        <f>IF(ISTEXT('[9]Pojedinačni plasman'!B37)=TRUE,'[9]Pojedinačni plasman'!B37,"")</f>
        <v/>
      </c>
      <c r="C41" s="52" t="str">
        <f>IF(ISTEXT('[9]Pojedinačni plasman'!C37)=TRUE,'[9]Pojedinačni plasman'!C37,"")</f>
        <v/>
      </c>
      <c r="D41" s="53" t="str">
        <f>IF(ISNUMBER('[9]Pojedinačni plasman'!E37)=TRUE,'[9]Pojedinačni plasman'!E37,"")</f>
        <v/>
      </c>
      <c r="E41" s="54" t="str">
        <f>IF(ISTEXT('[9]Pojedinačni plasman'!F37)=TRUE,'[9]Pojedinačni plasman'!F37,"")</f>
        <v/>
      </c>
      <c r="F41" s="55" t="str">
        <f>IF(ISNUMBER('[9]Pojedinačni plasman'!D37)=TRUE,'[9]Pojedinačni plasman'!D37,"")</f>
        <v/>
      </c>
      <c r="G41" s="261" t="str">
        <f>IF(ISNUMBER('[9]Pojedinačni plasman'!G37)=TRUE,'[9]Pojedinačni plasman'!G37,"")</f>
        <v/>
      </c>
      <c r="H41" s="56" t="str">
        <f>IF(ISNUMBER('[9]Pojedinačni plasman'!H37)=TRUE,'[9]Pojedinačni plasman'!H37,"")</f>
        <v/>
      </c>
      <c r="I41" s="20"/>
      <c r="J41" s="49"/>
      <c r="K41" s="8"/>
    </row>
    <row r="42" spans="1:11" x14ac:dyDescent="0.2">
      <c r="A42" s="50" t="str">
        <f>IF(ISNUMBER(H42)=FALSE,"",33)</f>
        <v/>
      </c>
      <c r="B42" s="51" t="str">
        <f>IF(ISTEXT('[9]Pojedinačni plasman'!B38)=TRUE,'[9]Pojedinačni plasman'!B38,"")</f>
        <v/>
      </c>
      <c r="C42" s="52" t="str">
        <f>IF(ISTEXT('[9]Pojedinačni plasman'!C38)=TRUE,'[9]Pojedinačni plasman'!C38,"")</f>
        <v/>
      </c>
      <c r="D42" s="53" t="str">
        <f>IF(ISNUMBER('[9]Pojedinačni plasman'!E38)=TRUE,'[9]Pojedinačni plasman'!E38,"")</f>
        <v/>
      </c>
      <c r="E42" s="54" t="str">
        <f>IF(ISTEXT('[9]Pojedinačni plasman'!F38)=TRUE,'[9]Pojedinačni plasman'!F38,"")</f>
        <v/>
      </c>
      <c r="F42" s="55" t="str">
        <f>IF(ISNUMBER('[9]Pojedinačni plasman'!D38)=TRUE,'[9]Pojedinačni plasman'!D38,"")</f>
        <v/>
      </c>
      <c r="G42" s="261" t="str">
        <f>IF(ISNUMBER('[9]Pojedinačni plasman'!G38)=TRUE,'[9]Pojedinačni plasman'!G38,"")</f>
        <v/>
      </c>
      <c r="H42" s="56" t="str">
        <f>IF(ISNUMBER('[9]Pojedinačni plasman'!H38)=TRUE,'[9]Pojedinačni plasman'!H38,"")</f>
        <v/>
      </c>
      <c r="I42" s="20"/>
      <c r="J42" s="49"/>
      <c r="K42" s="8"/>
    </row>
    <row r="43" spans="1:11" x14ac:dyDescent="0.2">
      <c r="A43" s="50" t="str">
        <f>IF(ISNUMBER(H43)=FALSE,"",34)</f>
        <v/>
      </c>
      <c r="B43" s="51" t="str">
        <f>IF(ISTEXT('[9]Pojedinačni plasman'!B39)=TRUE,'[9]Pojedinačni plasman'!B39,"")</f>
        <v/>
      </c>
      <c r="C43" s="52" t="str">
        <f>IF(ISTEXT('[9]Pojedinačni plasman'!C39)=TRUE,'[9]Pojedinačni plasman'!C39,"")</f>
        <v/>
      </c>
      <c r="D43" s="53" t="str">
        <f>IF(ISNUMBER('[9]Pojedinačni plasman'!E39)=TRUE,'[9]Pojedinačni plasman'!E39,"")</f>
        <v/>
      </c>
      <c r="E43" s="54" t="str">
        <f>IF(ISTEXT('[9]Pojedinačni plasman'!F39)=TRUE,'[9]Pojedinačni plasman'!F39,"")</f>
        <v/>
      </c>
      <c r="F43" s="55" t="str">
        <f>IF(ISNUMBER('[9]Pojedinačni plasman'!D39)=TRUE,'[9]Pojedinačni plasman'!D39,"")</f>
        <v/>
      </c>
      <c r="G43" s="261" t="str">
        <f>IF(ISNUMBER('[9]Pojedinačni plasman'!G39)=TRUE,'[9]Pojedinačni plasman'!G39,"")</f>
        <v/>
      </c>
      <c r="H43" s="56" t="str">
        <f>IF(ISNUMBER('[9]Pojedinačni plasman'!H39)=TRUE,'[9]Pojedinačni plasman'!H39,"")</f>
        <v/>
      </c>
      <c r="I43" s="20"/>
      <c r="J43" s="49"/>
      <c r="K43" s="8"/>
    </row>
    <row r="44" spans="1:11" x14ac:dyDescent="0.2">
      <c r="A44" s="50" t="str">
        <f>IF(ISNUMBER(H44)=FALSE,"",35)</f>
        <v/>
      </c>
      <c r="B44" s="51" t="str">
        <f>IF(ISTEXT('[9]Pojedinačni plasman'!B40)=TRUE,'[9]Pojedinačni plasman'!B40,"")</f>
        <v/>
      </c>
      <c r="C44" s="52" t="str">
        <f>IF(ISTEXT('[9]Pojedinačni plasman'!C40)=TRUE,'[9]Pojedinačni plasman'!C40,"")</f>
        <v/>
      </c>
      <c r="D44" s="53" t="str">
        <f>IF(ISNUMBER('[9]Pojedinačni plasman'!E40)=TRUE,'[9]Pojedinačni plasman'!E40,"")</f>
        <v/>
      </c>
      <c r="E44" s="54" t="str">
        <f>IF(ISTEXT('[9]Pojedinačni plasman'!F40)=TRUE,'[9]Pojedinačni plasman'!F40,"")</f>
        <v/>
      </c>
      <c r="F44" s="55" t="str">
        <f>IF(ISNUMBER('[9]Pojedinačni plasman'!D40)=TRUE,'[9]Pojedinačni plasman'!D40,"")</f>
        <v/>
      </c>
      <c r="G44" s="261" t="str">
        <f>IF(ISNUMBER('[9]Pojedinačni plasman'!G40)=TRUE,'[9]Pojedinačni plasman'!G40,"")</f>
        <v/>
      </c>
      <c r="H44" s="56" t="str">
        <f>IF(ISNUMBER('[9]Pojedinačni plasman'!H40)=TRUE,'[9]Pojedinačni plasman'!H40,"")</f>
        <v/>
      </c>
      <c r="I44" s="20"/>
      <c r="J44" s="49"/>
      <c r="K44" s="8"/>
    </row>
    <row r="45" spans="1:11" x14ac:dyDescent="0.2">
      <c r="A45" s="50" t="str">
        <f>IF(ISNUMBER(H45)=FALSE,"",36)</f>
        <v/>
      </c>
      <c r="B45" s="51" t="str">
        <f>IF(ISTEXT('[9]Pojedinačni plasman'!B41)=TRUE,'[9]Pojedinačni plasman'!B41,"")</f>
        <v/>
      </c>
      <c r="C45" s="52" t="str">
        <f>IF(ISTEXT('[9]Pojedinačni plasman'!C41)=TRUE,'[9]Pojedinačni plasman'!C41,"")</f>
        <v/>
      </c>
      <c r="D45" s="53" t="str">
        <f>IF(ISNUMBER('[9]Pojedinačni plasman'!E41)=TRUE,'[9]Pojedinačni plasman'!E41,"")</f>
        <v/>
      </c>
      <c r="E45" s="54" t="str">
        <f>IF(ISTEXT('[9]Pojedinačni plasman'!F41)=TRUE,'[9]Pojedinačni plasman'!F41,"")</f>
        <v/>
      </c>
      <c r="F45" s="55" t="str">
        <f>IF(ISNUMBER('[9]Pojedinačni plasman'!D41)=TRUE,'[9]Pojedinačni plasman'!D41,"")</f>
        <v/>
      </c>
      <c r="G45" s="261" t="str">
        <f>IF(ISNUMBER('[9]Pojedinačni plasman'!G41)=TRUE,'[9]Pojedinačni plasman'!G41,"")</f>
        <v/>
      </c>
      <c r="H45" s="56" t="str">
        <f>IF(ISNUMBER('[9]Pojedinačni plasman'!H41)=TRUE,'[9]Pojedinačni plasman'!H41,"")</f>
        <v/>
      </c>
      <c r="I45" s="20"/>
      <c r="J45" s="49"/>
      <c r="K45" s="8"/>
    </row>
    <row r="46" spans="1:11" x14ac:dyDescent="0.2">
      <c r="A46" s="50" t="str">
        <f>IF(ISNUMBER(H46)=FALSE,"",37)</f>
        <v/>
      </c>
      <c r="B46" s="51" t="str">
        <f>IF(ISTEXT('[9]Pojedinačni plasman'!B42)=TRUE,'[9]Pojedinačni plasman'!B42,"")</f>
        <v/>
      </c>
      <c r="C46" s="52" t="str">
        <f>IF(ISTEXT('[9]Pojedinačni plasman'!C42)=TRUE,'[9]Pojedinačni plasman'!C42,"")</f>
        <v/>
      </c>
      <c r="D46" s="53" t="str">
        <f>IF(ISNUMBER('[9]Pojedinačni plasman'!E42)=TRUE,'[9]Pojedinačni plasman'!E42,"")</f>
        <v/>
      </c>
      <c r="E46" s="54" t="str">
        <f>IF(ISTEXT('[9]Pojedinačni plasman'!F42)=TRUE,'[9]Pojedinačni plasman'!F42,"")</f>
        <v/>
      </c>
      <c r="F46" s="55" t="str">
        <f>IF(ISNUMBER('[9]Pojedinačni plasman'!D42)=TRUE,'[9]Pojedinačni plasman'!D42,"")</f>
        <v/>
      </c>
      <c r="G46" s="261" t="str">
        <f>IF(ISNUMBER('[9]Pojedinačni plasman'!G42)=TRUE,'[9]Pojedinačni plasman'!G42,"")</f>
        <v/>
      </c>
      <c r="H46" s="56" t="str">
        <f>IF(ISNUMBER('[9]Pojedinačni plasman'!H42)=TRUE,'[9]Pojedinačni plasman'!H42,"")</f>
        <v/>
      </c>
      <c r="I46" s="20"/>
      <c r="J46" s="49"/>
      <c r="K46" s="8"/>
    </row>
    <row r="47" spans="1:11" x14ac:dyDescent="0.2">
      <c r="A47" s="50" t="str">
        <f>IF(ISNUMBER(H47)=FALSE,"",38)</f>
        <v/>
      </c>
      <c r="B47" s="51" t="str">
        <f>IF(ISTEXT('[9]Pojedinačni plasman'!B43)=TRUE,'[9]Pojedinačni plasman'!B43,"")</f>
        <v/>
      </c>
      <c r="C47" s="52" t="str">
        <f>IF(ISTEXT('[9]Pojedinačni plasman'!C43)=TRUE,'[9]Pojedinačni plasman'!C43,"")</f>
        <v/>
      </c>
      <c r="D47" s="53" t="str">
        <f>IF(ISNUMBER('[9]Pojedinačni plasman'!E43)=TRUE,'[9]Pojedinačni plasman'!E43,"")</f>
        <v/>
      </c>
      <c r="E47" s="54" t="str">
        <f>IF(ISTEXT('[9]Pojedinačni plasman'!F43)=TRUE,'[9]Pojedinačni plasman'!F43,"")</f>
        <v/>
      </c>
      <c r="F47" s="55" t="str">
        <f>IF(ISNUMBER('[9]Pojedinačni plasman'!D43)=TRUE,'[9]Pojedinačni plasman'!D43,"")</f>
        <v/>
      </c>
      <c r="G47" s="261" t="str">
        <f>IF(ISNUMBER('[9]Pojedinačni plasman'!G43)=TRUE,'[9]Pojedinačni plasman'!G43,"")</f>
        <v/>
      </c>
      <c r="H47" s="56" t="str">
        <f>IF(ISNUMBER('[9]Pojedinačni plasman'!H43)=TRUE,'[9]Pojedinačni plasman'!H43,"")</f>
        <v/>
      </c>
      <c r="I47" s="20"/>
      <c r="J47" s="49"/>
      <c r="K47" s="8"/>
    </row>
    <row r="48" spans="1:11" x14ac:dyDescent="0.2">
      <c r="A48" s="50" t="str">
        <f>IF(ISNUMBER(H48)=FALSE,"",39)</f>
        <v/>
      </c>
      <c r="B48" s="51" t="str">
        <f>IF(ISTEXT('[9]Pojedinačni plasman'!B44)=TRUE,'[9]Pojedinačni plasman'!B44,"")</f>
        <v/>
      </c>
      <c r="C48" s="52" t="str">
        <f>IF(ISTEXT('[9]Pojedinačni plasman'!C44)=TRUE,'[9]Pojedinačni plasman'!C44,"")</f>
        <v/>
      </c>
      <c r="D48" s="53" t="str">
        <f>IF(ISNUMBER('[9]Pojedinačni plasman'!E44)=TRUE,'[9]Pojedinačni plasman'!E44,"")</f>
        <v/>
      </c>
      <c r="E48" s="54" t="str">
        <f>IF(ISTEXT('[9]Pojedinačni plasman'!F44)=TRUE,'[9]Pojedinačni plasman'!F44,"")</f>
        <v/>
      </c>
      <c r="F48" s="55" t="str">
        <f>IF(ISNUMBER('[9]Pojedinačni plasman'!D44)=TRUE,'[9]Pojedinačni plasman'!D44,"")</f>
        <v/>
      </c>
      <c r="G48" s="261" t="str">
        <f>IF(ISNUMBER('[9]Pojedinačni plasman'!G44)=TRUE,'[9]Pojedinačni plasman'!G44,"")</f>
        <v/>
      </c>
      <c r="H48" s="56" t="str">
        <f>IF(ISNUMBER('[9]Pojedinačni plasman'!H44)=TRUE,'[9]Pojedinačni plasman'!H44,"")</f>
        <v/>
      </c>
      <c r="I48" s="20"/>
      <c r="J48" s="49"/>
      <c r="K48" s="8"/>
    </row>
    <row r="49" spans="1:11" x14ac:dyDescent="0.2">
      <c r="A49" s="50" t="str">
        <f>IF(ISNUMBER(H49)=FALSE,"",40)</f>
        <v/>
      </c>
      <c r="B49" s="51" t="str">
        <f>IF(ISTEXT('[9]Pojedinačni plasman'!B45)=TRUE,'[9]Pojedinačni plasman'!B45,"")</f>
        <v/>
      </c>
      <c r="C49" s="52" t="str">
        <f>IF(ISTEXT('[9]Pojedinačni plasman'!C45)=TRUE,'[9]Pojedinačni plasman'!C45,"")</f>
        <v/>
      </c>
      <c r="D49" s="53" t="str">
        <f>IF(ISNUMBER('[9]Pojedinačni plasman'!E45)=TRUE,'[9]Pojedinačni plasman'!E45,"")</f>
        <v/>
      </c>
      <c r="E49" s="54" t="str">
        <f>IF(ISTEXT('[9]Pojedinačni plasman'!F45)=TRUE,'[9]Pojedinačni plasman'!F45,"")</f>
        <v/>
      </c>
      <c r="F49" s="55" t="str">
        <f>IF(ISNUMBER('[9]Pojedinačni plasman'!D45)=TRUE,'[9]Pojedinačni plasman'!D45,"")</f>
        <v/>
      </c>
      <c r="G49" s="261" t="str">
        <f>IF(ISNUMBER('[9]Pojedinačni plasman'!G45)=TRUE,'[9]Pojedinačni plasman'!G45,"")</f>
        <v/>
      </c>
      <c r="H49" s="56" t="str">
        <f>IF(ISNUMBER('[9]Pojedinačni plasman'!H45)=TRUE,'[9]Pojedinačni plasman'!H45,"")</f>
        <v/>
      </c>
      <c r="I49" s="20"/>
      <c r="J49" s="49"/>
      <c r="K49" s="8"/>
    </row>
    <row r="50" spans="1:11" x14ac:dyDescent="0.2">
      <c r="A50" s="50" t="str">
        <f>IF(ISNUMBER(H50)=FALSE,"",41)</f>
        <v/>
      </c>
      <c r="B50" s="51" t="str">
        <f>IF(ISTEXT('[9]Pojedinačni plasman'!B46)=TRUE,'[9]Pojedinačni plasman'!B46,"")</f>
        <v/>
      </c>
      <c r="C50" s="52" t="str">
        <f>IF(ISTEXT('[9]Pojedinačni plasman'!C46)=TRUE,'[9]Pojedinačni plasman'!C46,"")</f>
        <v/>
      </c>
      <c r="D50" s="53" t="str">
        <f>IF(ISNUMBER('[9]Pojedinačni plasman'!E46)=TRUE,'[9]Pojedinačni plasman'!E46,"")</f>
        <v/>
      </c>
      <c r="E50" s="54" t="str">
        <f>IF(ISTEXT('[9]Pojedinačni plasman'!F46)=TRUE,'[9]Pojedinačni plasman'!F46,"")</f>
        <v/>
      </c>
      <c r="F50" s="55" t="str">
        <f>IF(ISNUMBER('[9]Pojedinačni plasman'!D46)=TRUE,'[9]Pojedinačni plasman'!D46,"")</f>
        <v/>
      </c>
      <c r="G50" s="261" t="str">
        <f>IF(ISNUMBER('[9]Pojedinačni plasman'!G46)=TRUE,'[9]Pojedinačni plasman'!G46,"")</f>
        <v/>
      </c>
      <c r="H50" s="56" t="str">
        <f>IF(ISNUMBER('[9]Pojedinačni plasman'!H46)=TRUE,'[9]Pojedinačni plasman'!H46,"")</f>
        <v/>
      </c>
      <c r="I50" s="20"/>
      <c r="J50" s="49"/>
      <c r="K50" s="8"/>
    </row>
    <row r="51" spans="1:11" x14ac:dyDescent="0.2">
      <c r="A51" s="50" t="str">
        <f>IF(ISNUMBER(H51)=FALSE,"",42)</f>
        <v/>
      </c>
      <c r="B51" s="51" t="str">
        <f>IF(ISTEXT('[9]Pojedinačni plasman'!B47)=TRUE,'[9]Pojedinačni plasman'!B47,"")</f>
        <v/>
      </c>
      <c r="C51" s="52" t="str">
        <f>IF(ISTEXT('[9]Pojedinačni plasman'!C47)=TRUE,'[9]Pojedinačni plasman'!C47,"")</f>
        <v/>
      </c>
      <c r="D51" s="53" t="str">
        <f>IF(ISNUMBER('[9]Pojedinačni plasman'!E47)=TRUE,'[9]Pojedinačni plasman'!E47,"")</f>
        <v/>
      </c>
      <c r="E51" s="54" t="str">
        <f>IF(ISTEXT('[9]Pojedinačni plasman'!F47)=TRUE,'[9]Pojedinačni plasman'!F47,"")</f>
        <v/>
      </c>
      <c r="F51" s="55" t="str">
        <f>IF(ISNUMBER('[9]Pojedinačni plasman'!D47)=TRUE,'[9]Pojedinačni plasman'!D47,"")</f>
        <v/>
      </c>
      <c r="G51" s="261" t="str">
        <f>IF(ISNUMBER('[9]Pojedinačni plasman'!G47)=TRUE,'[9]Pojedinačni plasman'!G47,"")</f>
        <v/>
      </c>
      <c r="H51" s="56" t="str">
        <f>IF(ISNUMBER('[9]Pojedinačni plasman'!H47)=TRUE,'[9]Pojedinačni plasman'!H47,"")</f>
        <v/>
      </c>
      <c r="I51" s="20"/>
      <c r="J51" s="49"/>
      <c r="K51" s="8"/>
    </row>
    <row r="52" spans="1:11" x14ac:dyDescent="0.2">
      <c r="A52" s="50" t="str">
        <f>IF(ISNUMBER(H52)=FALSE,"",43)</f>
        <v/>
      </c>
      <c r="B52" s="51" t="str">
        <f>IF(ISTEXT('[9]Pojedinačni plasman'!B48)=TRUE,'[9]Pojedinačni plasman'!B48,"")</f>
        <v/>
      </c>
      <c r="C52" s="52" t="str">
        <f>IF(ISTEXT('[9]Pojedinačni plasman'!C48)=TRUE,'[9]Pojedinačni plasman'!C48,"")</f>
        <v/>
      </c>
      <c r="D52" s="53" t="str">
        <f>IF(ISNUMBER('[9]Pojedinačni plasman'!E48)=TRUE,'[9]Pojedinačni plasman'!E48,"")</f>
        <v/>
      </c>
      <c r="E52" s="54" t="str">
        <f>IF(ISTEXT('[9]Pojedinačni plasman'!F48)=TRUE,'[9]Pojedinačni plasman'!F48,"")</f>
        <v/>
      </c>
      <c r="F52" s="55" t="str">
        <f>IF(ISNUMBER('[9]Pojedinačni plasman'!D48)=TRUE,'[9]Pojedinačni plasman'!D48,"")</f>
        <v/>
      </c>
      <c r="G52" s="261" t="str">
        <f>IF(ISNUMBER('[9]Pojedinačni plasman'!G48)=TRUE,'[9]Pojedinačni plasman'!G48,"")</f>
        <v/>
      </c>
      <c r="H52" s="56" t="str">
        <f>IF(ISNUMBER('[9]Pojedinačni plasman'!H48)=TRUE,'[9]Pojedinačni plasman'!H48,"")</f>
        <v/>
      </c>
      <c r="I52" s="20"/>
      <c r="J52" s="49"/>
      <c r="K52" s="8"/>
    </row>
    <row r="53" spans="1:11" x14ac:dyDescent="0.2">
      <c r="A53" s="50" t="str">
        <f>IF(ISNUMBER(H53)=FALSE,"",44)</f>
        <v/>
      </c>
      <c r="B53" s="51" t="str">
        <f>IF(ISTEXT('[9]Pojedinačni plasman'!B49)=TRUE,'[9]Pojedinačni plasman'!B49,"")</f>
        <v/>
      </c>
      <c r="C53" s="52" t="str">
        <f>IF(ISTEXT('[9]Pojedinačni plasman'!C49)=TRUE,'[9]Pojedinačni plasman'!C49,"")</f>
        <v/>
      </c>
      <c r="D53" s="53" t="str">
        <f>IF(ISNUMBER('[9]Pojedinačni plasman'!E49)=TRUE,'[9]Pojedinačni plasman'!E49,"")</f>
        <v/>
      </c>
      <c r="E53" s="54" t="str">
        <f>IF(ISTEXT('[9]Pojedinačni plasman'!F49)=TRUE,'[9]Pojedinačni plasman'!F49,"")</f>
        <v/>
      </c>
      <c r="F53" s="55" t="str">
        <f>IF(ISNUMBER('[9]Pojedinačni plasman'!D49)=TRUE,'[9]Pojedinačni plasman'!D49,"")</f>
        <v/>
      </c>
      <c r="G53" s="261" t="str">
        <f>IF(ISNUMBER('[9]Pojedinačni plasman'!G49)=TRUE,'[9]Pojedinačni plasman'!G49,"")</f>
        <v/>
      </c>
      <c r="H53" s="56" t="str">
        <f>IF(ISNUMBER('[9]Pojedinačni plasman'!H49)=TRUE,'[9]Pojedinačni plasman'!H49,"")</f>
        <v/>
      </c>
      <c r="I53" s="20"/>
      <c r="J53" s="49"/>
      <c r="K53" s="8"/>
    </row>
    <row r="54" spans="1:11" x14ac:dyDescent="0.2">
      <c r="A54" s="50" t="str">
        <f>IF(ISNUMBER(H54)=FALSE,"",45)</f>
        <v/>
      </c>
      <c r="B54" s="51" t="str">
        <f>IF(ISTEXT('[9]Pojedinačni plasman'!B50)=TRUE,'[9]Pojedinačni plasman'!B50,"")</f>
        <v/>
      </c>
      <c r="C54" s="52" t="str">
        <f>IF(ISTEXT('[9]Pojedinačni plasman'!C50)=TRUE,'[9]Pojedinačni plasman'!C50,"")</f>
        <v/>
      </c>
      <c r="D54" s="53" t="str">
        <f>IF(ISNUMBER('[9]Pojedinačni plasman'!E50)=TRUE,'[9]Pojedinačni plasman'!E50,"")</f>
        <v/>
      </c>
      <c r="E54" s="54" t="str">
        <f>IF(ISTEXT('[9]Pojedinačni plasman'!F50)=TRUE,'[9]Pojedinačni plasman'!F50,"")</f>
        <v/>
      </c>
      <c r="F54" s="55" t="str">
        <f>IF(ISNUMBER('[9]Pojedinačni plasman'!D50)=TRUE,'[9]Pojedinačni plasman'!D50,"")</f>
        <v/>
      </c>
      <c r="G54" s="261" t="str">
        <f>IF(ISNUMBER('[9]Pojedinačni plasman'!G50)=TRUE,'[9]Pojedinačni plasman'!G50,"")</f>
        <v/>
      </c>
      <c r="H54" s="56" t="str">
        <f>IF(ISNUMBER('[9]Pojedinačni plasman'!H50)=TRUE,'[9]Pojedinačni plasman'!H50,"")</f>
        <v/>
      </c>
      <c r="I54" s="20"/>
      <c r="J54" s="49"/>
      <c r="K54" s="8"/>
    </row>
    <row r="55" spans="1:11" x14ac:dyDescent="0.2">
      <c r="A55" s="50" t="str">
        <f>IF(ISNUMBER(H55)=FALSE,"",46)</f>
        <v/>
      </c>
      <c r="B55" s="51" t="str">
        <f>IF(ISTEXT('[9]Pojedinačni plasman'!B51)=TRUE,'[9]Pojedinačni plasman'!B51,"")</f>
        <v/>
      </c>
      <c r="C55" s="52" t="str">
        <f>IF(ISTEXT('[9]Pojedinačni plasman'!C51)=TRUE,'[9]Pojedinačni plasman'!C51,"")</f>
        <v/>
      </c>
      <c r="D55" s="53" t="str">
        <f>IF(ISNUMBER('[9]Pojedinačni plasman'!E51)=TRUE,'[9]Pojedinačni plasman'!E51,"")</f>
        <v/>
      </c>
      <c r="E55" s="54" t="str">
        <f>IF(ISTEXT('[9]Pojedinačni plasman'!F51)=TRUE,'[9]Pojedinačni plasman'!F51,"")</f>
        <v/>
      </c>
      <c r="F55" s="55" t="str">
        <f>IF(ISNUMBER('[9]Pojedinačni plasman'!D51)=TRUE,'[9]Pojedinačni plasman'!D51,"")</f>
        <v/>
      </c>
      <c r="G55" s="261" t="str">
        <f>IF(ISNUMBER('[9]Pojedinačni plasman'!G51)=TRUE,'[9]Pojedinačni plasman'!G51,"")</f>
        <v/>
      </c>
      <c r="H55" s="56" t="str">
        <f>IF(ISNUMBER('[9]Pojedinačni plasman'!H51)=TRUE,'[9]Pojedinačni plasman'!H51,"")</f>
        <v/>
      </c>
      <c r="I55" s="20"/>
      <c r="J55" s="49"/>
      <c r="K55" s="8"/>
    </row>
    <row r="56" spans="1:11" x14ac:dyDescent="0.2">
      <c r="A56" s="50" t="str">
        <f>IF(ISNUMBER(H56)=FALSE,"",47)</f>
        <v/>
      </c>
      <c r="B56" s="51" t="str">
        <f>IF(ISTEXT('[9]Pojedinačni plasman'!B52)=TRUE,'[9]Pojedinačni plasman'!B52,"")</f>
        <v/>
      </c>
      <c r="C56" s="52" t="str">
        <f>IF(ISTEXT('[9]Pojedinačni plasman'!C52)=TRUE,'[9]Pojedinačni plasman'!C52,"")</f>
        <v/>
      </c>
      <c r="D56" s="53" t="str">
        <f>IF(ISNUMBER('[9]Pojedinačni plasman'!E52)=TRUE,'[9]Pojedinačni plasman'!E52,"")</f>
        <v/>
      </c>
      <c r="E56" s="54" t="str">
        <f>IF(ISTEXT('[9]Pojedinačni plasman'!F52)=TRUE,'[9]Pojedinačni plasman'!F52,"")</f>
        <v/>
      </c>
      <c r="F56" s="55" t="str">
        <f>IF(ISNUMBER('[9]Pojedinačni plasman'!D52)=TRUE,'[9]Pojedinačni plasman'!D52,"")</f>
        <v/>
      </c>
      <c r="G56" s="261" t="str">
        <f>IF(ISNUMBER('[9]Pojedinačni plasman'!G52)=TRUE,'[9]Pojedinačni plasman'!G52,"")</f>
        <v/>
      </c>
      <c r="H56" s="56" t="str">
        <f>IF(ISNUMBER('[9]Pojedinačni plasman'!H52)=TRUE,'[9]Pojedinačni plasman'!H52,"")</f>
        <v/>
      </c>
      <c r="I56" s="20"/>
      <c r="J56" s="49"/>
      <c r="K56" s="8"/>
    </row>
    <row r="57" spans="1:11" x14ac:dyDescent="0.2">
      <c r="A57" s="50" t="str">
        <f>IF(ISNUMBER(H57)=FALSE,"",48)</f>
        <v/>
      </c>
      <c r="B57" s="51" t="str">
        <f>IF(ISTEXT('[9]Pojedinačni plasman'!B53)=TRUE,'[9]Pojedinačni plasman'!B53,"")</f>
        <v/>
      </c>
      <c r="C57" s="52" t="str">
        <f>IF(ISTEXT('[9]Pojedinačni plasman'!C53)=TRUE,'[9]Pojedinačni plasman'!C53,"")</f>
        <v/>
      </c>
      <c r="D57" s="53" t="str">
        <f>IF(ISNUMBER('[9]Pojedinačni plasman'!E53)=TRUE,'[9]Pojedinačni plasman'!E53,"")</f>
        <v/>
      </c>
      <c r="E57" s="54" t="str">
        <f>IF(ISTEXT('[9]Pojedinačni plasman'!F53)=TRUE,'[9]Pojedinačni plasman'!F53,"")</f>
        <v/>
      </c>
      <c r="F57" s="55" t="str">
        <f>IF(ISNUMBER('[9]Pojedinačni plasman'!D53)=TRUE,'[9]Pojedinačni plasman'!D53,"")</f>
        <v/>
      </c>
      <c r="G57" s="261" t="str">
        <f>IF(ISNUMBER('[9]Pojedinačni plasman'!G53)=TRUE,'[9]Pojedinačni plasman'!G53,"")</f>
        <v/>
      </c>
      <c r="H57" s="56" t="str">
        <f>IF(ISNUMBER('[9]Pojedinačni plasman'!H53)=TRUE,'[9]Pojedinačni plasman'!H53,"")</f>
        <v/>
      </c>
      <c r="I57" s="20"/>
      <c r="J57" s="49"/>
      <c r="K57" s="8"/>
    </row>
    <row r="58" spans="1:11" x14ac:dyDescent="0.2">
      <c r="A58" s="50" t="str">
        <f>IF(ISNUMBER(H58)=FALSE,"",49)</f>
        <v/>
      </c>
      <c r="B58" s="51" t="str">
        <f>IF(ISTEXT('[9]Pojedinačni plasman'!B54)=TRUE,'[9]Pojedinačni plasman'!B54,"")</f>
        <v/>
      </c>
      <c r="C58" s="52" t="str">
        <f>IF(ISTEXT('[9]Pojedinačni plasman'!C54)=TRUE,'[9]Pojedinačni plasman'!C54,"")</f>
        <v/>
      </c>
      <c r="D58" s="53" t="str">
        <f>IF(ISNUMBER('[9]Pojedinačni plasman'!E54)=TRUE,'[9]Pojedinačni plasman'!E54,"")</f>
        <v/>
      </c>
      <c r="E58" s="54" t="str">
        <f>IF(ISTEXT('[9]Pojedinačni plasman'!F54)=TRUE,'[9]Pojedinačni plasman'!F54,"")</f>
        <v/>
      </c>
      <c r="F58" s="55" t="str">
        <f>IF(ISNUMBER('[9]Pojedinačni plasman'!D54)=TRUE,'[9]Pojedinačni plasman'!D54,"")</f>
        <v/>
      </c>
      <c r="G58" s="261" t="str">
        <f>IF(ISNUMBER('[9]Pojedinačni plasman'!G54)=TRUE,'[9]Pojedinačni plasman'!G54,"")</f>
        <v/>
      </c>
      <c r="H58" s="56" t="str">
        <f>IF(ISNUMBER('[9]Pojedinačni plasman'!H54)=TRUE,'[9]Pojedinačni plasman'!H54,"")</f>
        <v/>
      </c>
      <c r="I58" s="20"/>
      <c r="J58" s="49"/>
      <c r="K58" s="8"/>
    </row>
    <row r="59" spans="1:11" x14ac:dyDescent="0.2">
      <c r="A59" s="50" t="str">
        <f>IF(ISNUMBER(H59)=FALSE,"",50)</f>
        <v/>
      </c>
      <c r="B59" s="51" t="str">
        <f>IF(ISTEXT('[9]Pojedinačni plasman'!B55)=TRUE,'[9]Pojedinačni plasman'!B55,"")</f>
        <v/>
      </c>
      <c r="C59" s="52" t="str">
        <f>IF(ISTEXT('[9]Pojedinačni plasman'!C55)=TRUE,'[9]Pojedinačni plasman'!C55,"")</f>
        <v/>
      </c>
      <c r="D59" s="53" t="str">
        <f>IF(ISNUMBER('[9]Pojedinačni plasman'!E55)=TRUE,'[9]Pojedinačni plasman'!E55,"")</f>
        <v/>
      </c>
      <c r="E59" s="54" t="str">
        <f>IF(ISTEXT('[9]Pojedinačni plasman'!F55)=TRUE,'[9]Pojedinačni plasman'!F55,"")</f>
        <v/>
      </c>
      <c r="F59" s="55" t="str">
        <f>IF(ISNUMBER('[9]Pojedinačni plasman'!D55)=TRUE,'[9]Pojedinačni plasman'!D55,"")</f>
        <v/>
      </c>
      <c r="G59" s="261" t="str">
        <f>IF(ISNUMBER('[9]Pojedinačni plasman'!G55)=TRUE,'[9]Pojedinačni plasman'!G55,"")</f>
        <v/>
      </c>
      <c r="H59" s="56" t="str">
        <f>IF(ISNUMBER('[9]Pojedinačni plasman'!H55)=TRUE,'[9]Pojedinačni plasman'!H55,"")</f>
        <v/>
      </c>
      <c r="I59" s="20"/>
      <c r="J59" s="49"/>
      <c r="K59" s="8"/>
    </row>
    <row r="60" spans="1:11" x14ac:dyDescent="0.2">
      <c r="A60" s="50" t="str">
        <f>IF(ISNUMBER(H60)=FALSE,"",51)</f>
        <v/>
      </c>
      <c r="B60" s="51" t="str">
        <f>IF(ISTEXT('[9]Pojedinačni plasman'!B56)=TRUE,'[9]Pojedinačni plasman'!B56,"")</f>
        <v/>
      </c>
      <c r="C60" s="52" t="str">
        <f>IF(ISTEXT('[9]Pojedinačni plasman'!C56)=TRUE,'[9]Pojedinačni plasman'!C56,"")</f>
        <v/>
      </c>
      <c r="D60" s="53" t="str">
        <f>IF(ISNUMBER('[9]Pojedinačni plasman'!E56)=TRUE,'[9]Pojedinačni plasman'!E56,"")</f>
        <v/>
      </c>
      <c r="E60" s="54" t="str">
        <f>IF(ISTEXT('[9]Pojedinačni plasman'!F56)=TRUE,'[9]Pojedinačni plasman'!F56,"")</f>
        <v/>
      </c>
      <c r="F60" s="55" t="str">
        <f>IF(ISNUMBER('[9]Pojedinačni plasman'!D56)=TRUE,'[9]Pojedinačni plasman'!D56,"")</f>
        <v/>
      </c>
      <c r="G60" s="261" t="str">
        <f>IF(ISNUMBER('[9]Pojedinačni plasman'!G56)=TRUE,'[9]Pojedinačni plasman'!G56,"")</f>
        <v/>
      </c>
      <c r="H60" s="56" t="str">
        <f>IF(ISNUMBER('[9]Pojedinačni plasman'!H56)=TRUE,'[9]Pojedinačni plasman'!H56,"")</f>
        <v/>
      </c>
      <c r="I60" s="20"/>
      <c r="J60" s="49"/>
      <c r="K60" s="8"/>
    </row>
    <row r="61" spans="1:11" x14ac:dyDescent="0.2">
      <c r="A61" s="50" t="str">
        <f>IF(ISNUMBER(H61)=FALSE,"",52)</f>
        <v/>
      </c>
      <c r="B61" s="51" t="str">
        <f>IF(ISTEXT('[9]Pojedinačni plasman'!B57)=TRUE,'[9]Pojedinačni plasman'!B57,"")</f>
        <v/>
      </c>
      <c r="C61" s="52" t="str">
        <f>IF(ISTEXT('[9]Pojedinačni plasman'!C57)=TRUE,'[9]Pojedinačni plasman'!C57,"")</f>
        <v/>
      </c>
      <c r="D61" s="53" t="str">
        <f>IF(ISNUMBER('[9]Pojedinačni plasman'!E57)=TRUE,'[9]Pojedinačni plasman'!E57,"")</f>
        <v/>
      </c>
      <c r="E61" s="54" t="str">
        <f>IF(ISTEXT('[9]Pojedinačni plasman'!F57)=TRUE,'[9]Pojedinačni plasman'!F57,"")</f>
        <v/>
      </c>
      <c r="F61" s="55" t="str">
        <f>IF(ISNUMBER('[9]Pojedinačni plasman'!D57)=TRUE,'[9]Pojedinačni plasman'!D57,"")</f>
        <v/>
      </c>
      <c r="G61" s="261" t="str">
        <f>IF(ISNUMBER('[9]Pojedinačni plasman'!G57)=TRUE,'[9]Pojedinačni plasman'!G57,"")</f>
        <v/>
      </c>
      <c r="H61" s="56" t="str">
        <f>IF(ISNUMBER('[9]Pojedinačni plasman'!H57)=TRUE,'[9]Pojedinačni plasman'!H57,"")</f>
        <v/>
      </c>
      <c r="I61" s="20"/>
      <c r="J61" s="49"/>
      <c r="K61" s="8"/>
    </row>
    <row r="62" spans="1:11" x14ac:dyDescent="0.2">
      <c r="A62" s="50" t="str">
        <f>IF(ISNUMBER(H62)=FALSE,"",53)</f>
        <v/>
      </c>
      <c r="B62" s="51" t="str">
        <f>IF(ISTEXT('[9]Pojedinačni plasman'!B58)=TRUE,'[9]Pojedinačni plasman'!B58,"")</f>
        <v/>
      </c>
      <c r="C62" s="52" t="str">
        <f>IF(ISTEXT('[9]Pojedinačni plasman'!C58)=TRUE,'[9]Pojedinačni plasman'!C58,"")</f>
        <v/>
      </c>
      <c r="D62" s="53" t="str">
        <f>IF(ISNUMBER('[9]Pojedinačni plasman'!E58)=TRUE,'[9]Pojedinačni plasman'!E58,"")</f>
        <v/>
      </c>
      <c r="E62" s="54" t="str">
        <f>IF(ISTEXT('[9]Pojedinačni plasman'!F58)=TRUE,'[9]Pojedinačni plasman'!F58,"")</f>
        <v/>
      </c>
      <c r="F62" s="55" t="str">
        <f>IF(ISNUMBER('[9]Pojedinačni plasman'!D58)=TRUE,'[9]Pojedinačni plasman'!D58,"")</f>
        <v/>
      </c>
      <c r="G62" s="261" t="str">
        <f>IF(ISNUMBER('[9]Pojedinačni plasman'!G58)=TRUE,'[9]Pojedinačni plasman'!G58,"")</f>
        <v/>
      </c>
      <c r="H62" s="56" t="str">
        <f>IF(ISNUMBER('[9]Pojedinačni plasman'!H58)=TRUE,'[9]Pojedinačni plasman'!H58,"")</f>
        <v/>
      </c>
      <c r="I62" s="20"/>
      <c r="J62" s="49"/>
      <c r="K62" s="8"/>
    </row>
    <row r="63" spans="1:11" x14ac:dyDescent="0.2">
      <c r="A63" s="50" t="str">
        <f>IF(ISNUMBER(H63)=FALSE,"",54)</f>
        <v/>
      </c>
      <c r="B63" s="51" t="str">
        <f>IF(ISTEXT('[9]Pojedinačni plasman'!B59)=TRUE,'[9]Pojedinačni plasman'!B59,"")</f>
        <v/>
      </c>
      <c r="C63" s="52" t="str">
        <f>IF(ISTEXT('[9]Pojedinačni plasman'!C59)=TRUE,'[9]Pojedinačni plasman'!C59,"")</f>
        <v/>
      </c>
      <c r="D63" s="53" t="str">
        <f>IF(ISNUMBER('[9]Pojedinačni plasman'!E59)=TRUE,'[9]Pojedinačni plasman'!E59,"")</f>
        <v/>
      </c>
      <c r="E63" s="54" t="str">
        <f>IF(ISTEXT('[9]Pojedinačni plasman'!F59)=TRUE,'[9]Pojedinačni plasman'!F59,"")</f>
        <v/>
      </c>
      <c r="F63" s="55" t="str">
        <f>IF(ISNUMBER('[9]Pojedinačni plasman'!D59)=TRUE,'[9]Pojedinačni plasman'!D59,"")</f>
        <v/>
      </c>
      <c r="G63" s="261" t="str">
        <f>IF(ISNUMBER('[9]Pojedinačni plasman'!G59)=TRUE,'[9]Pojedinačni plasman'!G59,"")</f>
        <v/>
      </c>
      <c r="H63" s="56" t="str">
        <f>IF(ISNUMBER('[9]Pojedinačni plasman'!H59)=TRUE,'[9]Pojedinačni plasman'!H59,"")</f>
        <v/>
      </c>
      <c r="I63" s="20"/>
      <c r="J63" s="49"/>
      <c r="K63" s="8"/>
    </row>
    <row r="64" spans="1:11" x14ac:dyDescent="0.2">
      <c r="A64" s="50" t="str">
        <f>IF(ISNUMBER(H64)=FALSE,"",55)</f>
        <v/>
      </c>
      <c r="B64" s="51" t="str">
        <f>IF(ISTEXT('[9]Pojedinačni plasman'!B60)=TRUE,'[9]Pojedinačni plasman'!B60,"")</f>
        <v/>
      </c>
      <c r="C64" s="52" t="str">
        <f>IF(ISTEXT('[9]Pojedinačni plasman'!C60)=TRUE,'[9]Pojedinačni plasman'!C60,"")</f>
        <v/>
      </c>
      <c r="D64" s="53" t="str">
        <f>IF(ISNUMBER('[9]Pojedinačni plasman'!E60)=TRUE,'[9]Pojedinačni plasman'!E60,"")</f>
        <v/>
      </c>
      <c r="E64" s="54" t="str">
        <f>IF(ISTEXT('[9]Pojedinačni plasman'!F60)=TRUE,'[9]Pojedinačni plasman'!F60,"")</f>
        <v/>
      </c>
      <c r="F64" s="55" t="str">
        <f>IF(ISNUMBER('[9]Pojedinačni plasman'!D60)=TRUE,'[9]Pojedinačni plasman'!D60,"")</f>
        <v/>
      </c>
      <c r="G64" s="261" t="str">
        <f>IF(ISNUMBER('[9]Pojedinačni plasman'!G60)=TRUE,'[9]Pojedinačni plasman'!G60,"")</f>
        <v/>
      </c>
      <c r="H64" s="56" t="str">
        <f>IF(ISNUMBER('[9]Pojedinačni plasman'!H60)=TRUE,'[9]Pojedinačni plasman'!H60,"")</f>
        <v/>
      </c>
      <c r="I64" s="20"/>
      <c r="J64" s="49"/>
      <c r="K64" s="8"/>
    </row>
    <row r="65" spans="1:11" x14ac:dyDescent="0.2">
      <c r="A65" s="50" t="str">
        <f>IF(ISNUMBER(H65)=FALSE,"",56)</f>
        <v/>
      </c>
      <c r="B65" s="51" t="str">
        <f>IF(ISTEXT('[9]Pojedinačni plasman'!B61)=TRUE,'[9]Pojedinačni plasman'!B61,"")</f>
        <v/>
      </c>
      <c r="C65" s="52" t="str">
        <f>IF(ISTEXT('[9]Pojedinačni plasman'!C61)=TRUE,'[9]Pojedinačni plasman'!C61,"")</f>
        <v/>
      </c>
      <c r="D65" s="53" t="str">
        <f>IF(ISNUMBER('[9]Pojedinačni plasman'!E61)=TRUE,'[9]Pojedinačni plasman'!E61,"")</f>
        <v/>
      </c>
      <c r="E65" s="54" t="str">
        <f>IF(ISTEXT('[9]Pojedinačni plasman'!F61)=TRUE,'[9]Pojedinačni plasman'!F61,"")</f>
        <v/>
      </c>
      <c r="F65" s="55" t="str">
        <f>IF(ISNUMBER('[9]Pojedinačni plasman'!D61)=TRUE,'[9]Pojedinačni plasman'!D61,"")</f>
        <v/>
      </c>
      <c r="G65" s="261" t="str">
        <f>IF(ISNUMBER('[9]Pojedinačni plasman'!G61)=TRUE,'[9]Pojedinačni plasman'!G61,"")</f>
        <v/>
      </c>
      <c r="H65" s="56" t="str">
        <f>IF(ISNUMBER('[9]Pojedinačni plasman'!H61)=TRUE,'[9]Pojedinačni plasman'!H61,"")</f>
        <v/>
      </c>
      <c r="I65" s="20"/>
      <c r="J65" s="49"/>
      <c r="K65" s="8"/>
    </row>
    <row r="66" spans="1:11" x14ac:dyDescent="0.2">
      <c r="A66" s="50" t="str">
        <f>IF(ISNUMBER(H66)=FALSE,"",57)</f>
        <v/>
      </c>
      <c r="B66" s="51" t="str">
        <f>IF(ISTEXT('[9]Pojedinačni plasman'!B62)=TRUE,'[9]Pojedinačni plasman'!B62,"")</f>
        <v/>
      </c>
      <c r="C66" s="52" t="str">
        <f>IF(ISTEXT('[9]Pojedinačni plasman'!C62)=TRUE,'[9]Pojedinačni plasman'!C62,"")</f>
        <v/>
      </c>
      <c r="D66" s="53" t="str">
        <f>IF(ISNUMBER('[9]Pojedinačni plasman'!E62)=TRUE,'[9]Pojedinačni plasman'!E62,"")</f>
        <v/>
      </c>
      <c r="E66" s="54" t="str">
        <f>IF(ISTEXT('[9]Pojedinačni plasman'!F62)=TRUE,'[9]Pojedinačni plasman'!F62,"")</f>
        <v/>
      </c>
      <c r="F66" s="55" t="str">
        <f>IF(ISNUMBER('[9]Pojedinačni plasman'!D62)=TRUE,'[9]Pojedinačni plasman'!D62,"")</f>
        <v/>
      </c>
      <c r="G66" s="261" t="str">
        <f>IF(ISNUMBER('[9]Pojedinačni plasman'!G62)=TRUE,'[9]Pojedinačni plasman'!G62,"")</f>
        <v/>
      </c>
      <c r="H66" s="56" t="str">
        <f>IF(ISNUMBER('[9]Pojedinačni plasman'!H62)=TRUE,'[9]Pojedinačni plasman'!H62,"")</f>
        <v/>
      </c>
      <c r="I66" s="20"/>
      <c r="J66" s="49"/>
      <c r="K66" s="8"/>
    </row>
    <row r="67" spans="1:11" x14ac:dyDescent="0.2">
      <c r="A67" s="50" t="str">
        <f>IF(ISNUMBER(H67)=FALSE,"",58)</f>
        <v/>
      </c>
      <c r="B67" s="51" t="str">
        <f>IF(ISTEXT('[9]Pojedinačni plasman'!B63)=TRUE,'[9]Pojedinačni plasman'!B63,"")</f>
        <v/>
      </c>
      <c r="C67" s="52" t="str">
        <f>IF(ISTEXT('[9]Pojedinačni plasman'!C63)=TRUE,'[9]Pojedinačni plasman'!C63,"")</f>
        <v/>
      </c>
      <c r="D67" s="53" t="str">
        <f>IF(ISNUMBER('[9]Pojedinačni plasman'!E63)=TRUE,'[9]Pojedinačni plasman'!E63,"")</f>
        <v/>
      </c>
      <c r="E67" s="54" t="str">
        <f>IF(ISTEXT('[9]Pojedinačni plasman'!F63)=TRUE,'[9]Pojedinačni plasman'!F63,"")</f>
        <v/>
      </c>
      <c r="F67" s="55" t="str">
        <f>IF(ISNUMBER('[9]Pojedinačni plasman'!D63)=TRUE,'[9]Pojedinačni plasman'!D63,"")</f>
        <v/>
      </c>
      <c r="G67" s="261" t="str">
        <f>IF(ISNUMBER('[9]Pojedinačni plasman'!G63)=TRUE,'[9]Pojedinačni plasman'!G63,"")</f>
        <v/>
      </c>
      <c r="H67" s="56" t="str">
        <f>IF(ISNUMBER('[9]Pojedinačni plasman'!H63)=TRUE,'[9]Pojedinačni plasman'!H63,"")</f>
        <v/>
      </c>
      <c r="I67" s="20"/>
      <c r="J67" s="49"/>
      <c r="K67" s="8"/>
    </row>
    <row r="68" spans="1:11" x14ac:dyDescent="0.2">
      <c r="A68" s="50" t="str">
        <f>IF(ISNUMBER(H68)=FALSE,"",59)</f>
        <v/>
      </c>
      <c r="B68" s="51" t="str">
        <f>IF(ISTEXT('[9]Pojedinačni plasman'!B64)=TRUE,'[9]Pojedinačni plasman'!B64,"")</f>
        <v/>
      </c>
      <c r="C68" s="52" t="str">
        <f>IF(ISTEXT('[9]Pojedinačni plasman'!C64)=TRUE,'[9]Pojedinačni plasman'!C64,"")</f>
        <v/>
      </c>
      <c r="D68" s="53" t="str">
        <f>IF(ISNUMBER('[9]Pojedinačni plasman'!E64)=TRUE,'[9]Pojedinačni plasman'!E64,"")</f>
        <v/>
      </c>
      <c r="E68" s="54" t="str">
        <f>IF(ISTEXT('[9]Pojedinačni plasman'!F64)=TRUE,'[9]Pojedinačni plasman'!F64,"")</f>
        <v/>
      </c>
      <c r="F68" s="55" t="str">
        <f>IF(ISNUMBER('[9]Pojedinačni plasman'!D64)=TRUE,'[9]Pojedinačni plasman'!D64,"")</f>
        <v/>
      </c>
      <c r="G68" s="261" t="str">
        <f>IF(ISNUMBER('[9]Pojedinačni plasman'!G64)=TRUE,'[9]Pojedinačni plasman'!G64,"")</f>
        <v/>
      </c>
      <c r="H68" s="56" t="str">
        <f>IF(ISNUMBER('[9]Pojedinačni plasman'!H64)=TRUE,'[9]Pojedinačni plasman'!H64,"")</f>
        <v/>
      </c>
      <c r="I68" s="20"/>
      <c r="J68" s="49"/>
      <c r="K68" s="8"/>
    </row>
    <row r="69" spans="1:11" x14ac:dyDescent="0.2">
      <c r="A69" s="50" t="str">
        <f>IF(ISNUMBER(H69)=FALSE,"",60)</f>
        <v/>
      </c>
      <c r="B69" s="51" t="str">
        <f>IF(ISTEXT('[9]Pojedinačni plasman'!B65)=TRUE,'[9]Pojedinačni plasman'!B65,"")</f>
        <v/>
      </c>
      <c r="C69" s="52" t="str">
        <f>IF(ISTEXT('[9]Pojedinačni plasman'!C65)=TRUE,'[9]Pojedinačni plasman'!C65,"")</f>
        <v/>
      </c>
      <c r="D69" s="53" t="str">
        <f>IF(ISNUMBER('[9]Pojedinačni plasman'!E65)=TRUE,'[9]Pojedinačni plasman'!E65,"")</f>
        <v/>
      </c>
      <c r="E69" s="54" t="str">
        <f>IF(ISTEXT('[9]Pojedinačni plasman'!F65)=TRUE,'[9]Pojedinačni plasman'!F65,"")</f>
        <v/>
      </c>
      <c r="F69" s="55" t="str">
        <f>IF(ISNUMBER('[9]Pojedinačni plasman'!D65)=TRUE,'[9]Pojedinačni plasman'!D65,"")</f>
        <v/>
      </c>
      <c r="G69" s="261" t="str">
        <f>IF(ISNUMBER('[9]Pojedinačni plasman'!G65)=TRUE,'[9]Pojedinačni plasman'!G65,"")</f>
        <v/>
      </c>
      <c r="H69" s="56" t="str">
        <f>IF(ISNUMBER('[9]Pojedinačni plasman'!H65)=TRUE,'[9]Pojedinačni plasman'!H65,"")</f>
        <v/>
      </c>
      <c r="I69" s="20"/>
      <c r="J69" s="49"/>
      <c r="K69" s="8"/>
    </row>
    <row r="70" spans="1:11" x14ac:dyDescent="0.2">
      <c r="A70" s="50" t="str">
        <f>IF(ISNUMBER(H70)=FALSE,"",61)</f>
        <v/>
      </c>
      <c r="B70" s="51" t="str">
        <f>IF(ISTEXT('[9]Pojedinačni plasman'!B66)=TRUE,'[9]Pojedinačni plasman'!B66,"")</f>
        <v/>
      </c>
      <c r="C70" s="52" t="str">
        <f>IF(ISTEXT('[9]Pojedinačni plasman'!C66)=TRUE,'[9]Pojedinačni plasman'!C66,"")</f>
        <v/>
      </c>
      <c r="D70" s="53" t="str">
        <f>IF(ISNUMBER('[9]Pojedinačni plasman'!E66)=TRUE,'[9]Pojedinačni plasman'!E66,"")</f>
        <v/>
      </c>
      <c r="E70" s="54" t="str">
        <f>IF(ISTEXT('[9]Pojedinačni plasman'!F66)=TRUE,'[9]Pojedinačni plasman'!F66,"")</f>
        <v/>
      </c>
      <c r="F70" s="55" t="str">
        <f>IF(ISNUMBER('[9]Pojedinačni plasman'!D66)=TRUE,'[9]Pojedinačni plasman'!D66,"")</f>
        <v/>
      </c>
      <c r="G70" s="261" t="str">
        <f>IF(ISNUMBER('[9]Pojedinačni plasman'!G66)=TRUE,'[9]Pojedinačni plasman'!G66,"")</f>
        <v/>
      </c>
      <c r="H70" s="56" t="str">
        <f>IF(ISNUMBER('[9]Pojedinačni plasman'!H66)=TRUE,'[9]Pojedinačni plasman'!H66,"")</f>
        <v/>
      </c>
      <c r="I70" s="20"/>
      <c r="J70" s="49"/>
      <c r="K70" s="8"/>
    </row>
    <row r="71" spans="1:11" x14ac:dyDescent="0.2">
      <c r="A71" s="50" t="str">
        <f>IF(ISNUMBER(H71)=FALSE,"",62)</f>
        <v/>
      </c>
      <c r="B71" s="51" t="str">
        <f>IF(ISTEXT('[9]Pojedinačni plasman'!B67)=TRUE,'[9]Pojedinačni plasman'!B67,"")</f>
        <v/>
      </c>
      <c r="C71" s="52" t="str">
        <f>IF(ISTEXT('[9]Pojedinačni plasman'!C67)=TRUE,'[9]Pojedinačni plasman'!C67,"")</f>
        <v/>
      </c>
      <c r="D71" s="53" t="str">
        <f>IF(ISNUMBER('[9]Pojedinačni plasman'!E67)=TRUE,'[9]Pojedinačni plasman'!E67,"")</f>
        <v/>
      </c>
      <c r="E71" s="54" t="str">
        <f>IF(ISTEXT('[9]Pojedinačni plasman'!F67)=TRUE,'[9]Pojedinačni plasman'!F67,"")</f>
        <v/>
      </c>
      <c r="F71" s="55" t="str">
        <f>IF(ISNUMBER('[9]Pojedinačni plasman'!D67)=TRUE,'[9]Pojedinačni plasman'!D67,"")</f>
        <v/>
      </c>
      <c r="G71" s="261" t="str">
        <f>IF(ISNUMBER('[9]Pojedinačni plasman'!G67)=TRUE,'[9]Pojedinačni plasman'!G67,"")</f>
        <v/>
      </c>
      <c r="H71" s="56" t="str">
        <f>IF(ISNUMBER('[9]Pojedinačni plasman'!H67)=TRUE,'[9]Pojedinačni plasman'!H67,"")</f>
        <v/>
      </c>
      <c r="I71" s="20"/>
      <c r="J71" s="49"/>
      <c r="K71" s="8"/>
    </row>
    <row r="72" spans="1:11" x14ac:dyDescent="0.2">
      <c r="A72" s="50" t="str">
        <f>IF(ISNUMBER(H72)=FALSE,"",63)</f>
        <v/>
      </c>
      <c r="B72" s="51" t="str">
        <f>IF(ISTEXT('[9]Pojedinačni plasman'!B68)=TRUE,'[9]Pojedinačni plasman'!B68,"")</f>
        <v/>
      </c>
      <c r="C72" s="52" t="str">
        <f>IF(ISTEXT('[9]Pojedinačni plasman'!C68)=TRUE,'[9]Pojedinačni plasman'!C68,"")</f>
        <v/>
      </c>
      <c r="D72" s="53" t="str">
        <f>IF(ISNUMBER('[9]Pojedinačni plasman'!E68)=TRUE,'[9]Pojedinačni plasman'!E68,"")</f>
        <v/>
      </c>
      <c r="E72" s="54" t="str">
        <f>IF(ISTEXT('[9]Pojedinačni plasman'!F68)=TRUE,'[9]Pojedinačni plasman'!F68,"")</f>
        <v/>
      </c>
      <c r="F72" s="55" t="str">
        <f>IF(ISNUMBER('[9]Pojedinačni plasman'!D68)=TRUE,'[9]Pojedinačni plasman'!D68,"")</f>
        <v/>
      </c>
      <c r="G72" s="261" t="str">
        <f>IF(ISNUMBER('[9]Pojedinačni plasman'!G68)=TRUE,'[9]Pojedinačni plasman'!G68,"")</f>
        <v/>
      </c>
      <c r="H72" s="56" t="str">
        <f>IF(ISNUMBER('[9]Pojedinačni plasman'!H68)=TRUE,'[9]Pojedinačni plasman'!H68,"")</f>
        <v/>
      </c>
      <c r="I72" s="20"/>
      <c r="J72" s="49"/>
      <c r="K72" s="8"/>
    </row>
    <row r="73" spans="1:11" x14ac:dyDescent="0.2">
      <c r="A73" s="50" t="str">
        <f>IF(ISNUMBER(H73)=FALSE,"",64)</f>
        <v/>
      </c>
      <c r="B73" s="51" t="str">
        <f>IF(ISTEXT('[9]Pojedinačni plasman'!B69)=TRUE,'[9]Pojedinačni plasman'!B69,"")</f>
        <v/>
      </c>
      <c r="C73" s="52" t="str">
        <f>IF(ISTEXT('[9]Pojedinačni plasman'!C69)=TRUE,'[9]Pojedinačni plasman'!C69,"")</f>
        <v/>
      </c>
      <c r="D73" s="53" t="str">
        <f>IF(ISNUMBER('[9]Pojedinačni plasman'!E69)=TRUE,'[9]Pojedinačni plasman'!E69,"")</f>
        <v/>
      </c>
      <c r="E73" s="54" t="str">
        <f>IF(ISTEXT('[9]Pojedinačni plasman'!F69)=TRUE,'[9]Pojedinačni plasman'!F69,"")</f>
        <v/>
      </c>
      <c r="F73" s="55" t="str">
        <f>IF(ISNUMBER('[9]Pojedinačni plasman'!D69)=TRUE,'[9]Pojedinačni plasman'!D69,"")</f>
        <v/>
      </c>
      <c r="G73" s="261" t="str">
        <f>IF(ISNUMBER('[9]Pojedinačni plasman'!G69)=TRUE,'[9]Pojedinačni plasman'!G69,"")</f>
        <v/>
      </c>
      <c r="H73" s="56" t="str">
        <f>IF(ISNUMBER('[9]Pojedinačni plasman'!H69)=TRUE,'[9]Pojedinačni plasman'!H69,"")</f>
        <v/>
      </c>
      <c r="I73" s="20"/>
      <c r="J73" s="49"/>
      <c r="K73" s="8"/>
    </row>
    <row r="74" spans="1:11" x14ac:dyDescent="0.2">
      <c r="A74" s="50" t="str">
        <f>IF(ISNUMBER(H74)=FALSE,"",65)</f>
        <v/>
      </c>
      <c r="B74" s="51" t="str">
        <f>IF(ISTEXT('[9]Pojedinačni plasman'!B70)=TRUE,'[9]Pojedinačni plasman'!B70,"")</f>
        <v/>
      </c>
      <c r="C74" s="52" t="str">
        <f>IF(ISTEXT('[9]Pojedinačni plasman'!C70)=TRUE,'[9]Pojedinačni plasman'!C70,"")</f>
        <v/>
      </c>
      <c r="D74" s="53" t="str">
        <f>IF(ISNUMBER('[9]Pojedinačni plasman'!E70)=TRUE,'[9]Pojedinačni plasman'!E70,"")</f>
        <v/>
      </c>
      <c r="E74" s="54" t="str">
        <f>IF(ISTEXT('[9]Pojedinačni plasman'!F70)=TRUE,'[9]Pojedinačni plasman'!F70,"")</f>
        <v/>
      </c>
      <c r="F74" s="55" t="str">
        <f>IF(ISNUMBER('[9]Pojedinačni plasman'!D70)=TRUE,'[9]Pojedinačni plasman'!D70,"")</f>
        <v/>
      </c>
      <c r="G74" s="261" t="str">
        <f>IF(ISNUMBER('[9]Pojedinačni plasman'!G70)=TRUE,'[9]Pojedinačni plasman'!G70,"")</f>
        <v/>
      </c>
      <c r="H74" s="56" t="str">
        <f>IF(ISNUMBER('[9]Pojedinačni plasman'!H70)=TRUE,'[9]Pojedinačni plasman'!H70,"")</f>
        <v/>
      </c>
      <c r="I74" s="20"/>
      <c r="J74" s="49"/>
      <c r="K74" s="8"/>
    </row>
    <row r="75" spans="1:11" x14ac:dyDescent="0.2">
      <c r="A75" s="50" t="str">
        <f>IF(ISNUMBER(H75)=FALSE,"",66)</f>
        <v/>
      </c>
      <c r="B75" s="51" t="str">
        <f>IF(ISTEXT('[9]Pojedinačni plasman'!B71)=TRUE,'[9]Pojedinačni plasman'!B71,"")</f>
        <v/>
      </c>
      <c r="C75" s="52" t="str">
        <f>IF(ISTEXT('[9]Pojedinačni plasman'!C71)=TRUE,'[9]Pojedinačni plasman'!C71,"")</f>
        <v/>
      </c>
      <c r="D75" s="53" t="str">
        <f>IF(ISNUMBER('[9]Pojedinačni plasman'!E71)=TRUE,'[9]Pojedinačni plasman'!E71,"")</f>
        <v/>
      </c>
      <c r="E75" s="54" t="str">
        <f>IF(ISTEXT('[9]Pojedinačni plasman'!F71)=TRUE,'[9]Pojedinačni plasman'!F71,"")</f>
        <v/>
      </c>
      <c r="F75" s="55" t="str">
        <f>IF(ISNUMBER('[9]Pojedinačni plasman'!D71)=TRUE,'[9]Pojedinačni plasman'!D71,"")</f>
        <v/>
      </c>
      <c r="G75" s="261" t="str">
        <f>IF(ISNUMBER('[9]Pojedinačni plasman'!G71)=TRUE,'[9]Pojedinačni plasman'!G71,"")</f>
        <v/>
      </c>
      <c r="H75" s="56" t="str">
        <f>IF(ISNUMBER('[9]Pojedinačni plasman'!H71)=TRUE,'[9]Pojedinačni plasman'!H71,"")</f>
        <v/>
      </c>
      <c r="I75" s="20"/>
      <c r="J75" s="49"/>
      <c r="K75" s="8"/>
    </row>
    <row r="76" spans="1:11" x14ac:dyDescent="0.2">
      <c r="A76" s="50" t="str">
        <f>IF(ISNUMBER(H76)=FALSE,"",67)</f>
        <v/>
      </c>
      <c r="B76" s="51" t="str">
        <f>IF(ISTEXT('[9]Pojedinačni plasman'!B72)=TRUE,'[9]Pojedinačni plasman'!B72,"")</f>
        <v/>
      </c>
      <c r="C76" s="52" t="str">
        <f>IF(ISTEXT('[9]Pojedinačni plasman'!C72)=TRUE,'[9]Pojedinačni plasman'!C72,"")</f>
        <v/>
      </c>
      <c r="D76" s="53" t="str">
        <f>IF(ISNUMBER('[9]Pojedinačni plasman'!E72)=TRUE,'[9]Pojedinačni plasman'!E72,"")</f>
        <v/>
      </c>
      <c r="E76" s="54" t="str">
        <f>IF(ISTEXT('[9]Pojedinačni plasman'!F72)=TRUE,'[9]Pojedinačni plasman'!F72,"")</f>
        <v/>
      </c>
      <c r="F76" s="55" t="str">
        <f>IF(ISNUMBER('[9]Pojedinačni plasman'!D72)=TRUE,'[9]Pojedinačni plasman'!D72,"")</f>
        <v/>
      </c>
      <c r="G76" s="261" t="str">
        <f>IF(ISNUMBER('[9]Pojedinačni plasman'!G72)=TRUE,'[9]Pojedinačni plasman'!G72,"")</f>
        <v/>
      </c>
      <c r="H76" s="56" t="str">
        <f>IF(ISNUMBER('[9]Pojedinačni plasman'!H72)=TRUE,'[9]Pojedinačni plasman'!H72,"")</f>
        <v/>
      </c>
      <c r="I76" s="20"/>
      <c r="J76" s="49"/>
      <c r="K76" s="8"/>
    </row>
    <row r="77" spans="1:11" x14ac:dyDescent="0.2">
      <c r="A77" s="50" t="str">
        <f>IF(ISNUMBER(H77)=FALSE,"",68)</f>
        <v/>
      </c>
      <c r="B77" s="51" t="str">
        <f>IF(ISTEXT('[9]Pojedinačni plasman'!B73)=TRUE,'[9]Pojedinačni plasman'!B73,"")</f>
        <v/>
      </c>
      <c r="C77" s="52" t="str">
        <f>IF(ISTEXT('[9]Pojedinačni plasman'!C73)=TRUE,'[9]Pojedinačni plasman'!C73,"")</f>
        <v/>
      </c>
      <c r="D77" s="53" t="str">
        <f>IF(ISNUMBER('[9]Pojedinačni plasman'!E73)=TRUE,'[9]Pojedinačni plasman'!E73,"")</f>
        <v/>
      </c>
      <c r="E77" s="54" t="str">
        <f>IF(ISTEXT('[9]Pojedinačni plasman'!F73)=TRUE,'[9]Pojedinačni plasman'!F73,"")</f>
        <v/>
      </c>
      <c r="F77" s="55" t="str">
        <f>IF(ISNUMBER('[9]Pojedinačni plasman'!D73)=TRUE,'[9]Pojedinačni plasman'!D73,"")</f>
        <v/>
      </c>
      <c r="G77" s="261" t="str">
        <f>IF(ISNUMBER('[9]Pojedinačni plasman'!G73)=TRUE,'[9]Pojedinačni plasman'!G73,"")</f>
        <v/>
      </c>
      <c r="H77" s="56" t="str">
        <f>IF(ISNUMBER('[9]Pojedinačni plasman'!H73)=TRUE,'[9]Pojedinačni plasman'!H73,"")</f>
        <v/>
      </c>
      <c r="I77" s="20"/>
      <c r="J77" s="49"/>
      <c r="K77" s="8"/>
    </row>
    <row r="78" spans="1:11" x14ac:dyDescent="0.2">
      <c r="A78" s="50" t="str">
        <f>IF(ISNUMBER(H78)=FALSE,"",69)</f>
        <v/>
      </c>
      <c r="B78" s="51" t="str">
        <f>IF(ISTEXT('[9]Pojedinačni plasman'!B74)=TRUE,'[9]Pojedinačni plasman'!B74,"")</f>
        <v/>
      </c>
      <c r="C78" s="52" t="str">
        <f>IF(ISTEXT('[9]Pojedinačni plasman'!C74)=TRUE,'[9]Pojedinačni plasman'!C74,"")</f>
        <v/>
      </c>
      <c r="D78" s="53" t="str">
        <f>IF(ISNUMBER('[9]Pojedinačni plasman'!E74)=TRUE,'[9]Pojedinačni plasman'!E74,"")</f>
        <v/>
      </c>
      <c r="E78" s="54" t="str">
        <f>IF(ISTEXT('[9]Pojedinačni plasman'!F74)=TRUE,'[9]Pojedinačni plasman'!F74,"")</f>
        <v/>
      </c>
      <c r="F78" s="55" t="str">
        <f>IF(ISNUMBER('[9]Pojedinačni plasman'!D74)=TRUE,'[9]Pojedinačni plasman'!D74,"")</f>
        <v/>
      </c>
      <c r="G78" s="261" t="str">
        <f>IF(ISNUMBER('[9]Pojedinačni plasman'!G74)=TRUE,'[9]Pojedinačni plasman'!G74,"")</f>
        <v/>
      </c>
      <c r="H78" s="56" t="str">
        <f>IF(ISNUMBER('[9]Pojedinačni plasman'!H74)=TRUE,'[9]Pojedinačni plasman'!H74,"")</f>
        <v/>
      </c>
      <c r="I78" s="20"/>
      <c r="J78" s="49"/>
      <c r="K78" s="8"/>
    </row>
    <row r="79" spans="1:11" x14ac:dyDescent="0.2">
      <c r="A79" s="50" t="str">
        <f>IF(ISNUMBER(H79)=FALSE,"",70)</f>
        <v/>
      </c>
      <c r="B79" s="51" t="str">
        <f>IF(ISTEXT('[9]Pojedinačni plasman'!B75)=TRUE,'[9]Pojedinačni plasman'!B75,"")</f>
        <v/>
      </c>
      <c r="C79" s="52" t="str">
        <f>IF(ISTEXT('[9]Pojedinačni plasman'!C75)=TRUE,'[9]Pojedinačni plasman'!C75,"")</f>
        <v/>
      </c>
      <c r="D79" s="53" t="str">
        <f>IF(ISNUMBER('[9]Pojedinačni plasman'!E75)=TRUE,'[9]Pojedinačni plasman'!E75,"")</f>
        <v/>
      </c>
      <c r="E79" s="54" t="str">
        <f>IF(ISTEXT('[9]Pojedinačni plasman'!F75)=TRUE,'[9]Pojedinačni plasman'!F75,"")</f>
        <v/>
      </c>
      <c r="F79" s="55" t="str">
        <f>IF(ISNUMBER('[9]Pojedinačni plasman'!D75)=TRUE,'[9]Pojedinačni plasman'!D75,"")</f>
        <v/>
      </c>
      <c r="G79" s="261" t="str">
        <f>IF(ISNUMBER('[9]Pojedinačni plasman'!G75)=TRUE,'[9]Pojedinačni plasman'!G75,"")</f>
        <v/>
      </c>
      <c r="H79" s="56" t="str">
        <f>IF(ISNUMBER('[9]Pojedinačni plasman'!H75)=TRUE,'[9]Pojedinačni plasman'!H75,"")</f>
        <v/>
      </c>
      <c r="I79" s="20"/>
      <c r="J79" s="49"/>
      <c r="K79" s="8"/>
    </row>
    <row r="80" spans="1:11" x14ac:dyDescent="0.2">
      <c r="A80" s="50" t="str">
        <f>IF(ISNUMBER(H80)=FALSE,"",71)</f>
        <v/>
      </c>
      <c r="B80" s="51" t="str">
        <f>IF(ISTEXT('[9]Pojedinačni plasman'!B76)=TRUE,'[9]Pojedinačni plasman'!B76,"")</f>
        <v/>
      </c>
      <c r="C80" s="52" t="str">
        <f>IF(ISTEXT('[9]Pojedinačni plasman'!C76)=TRUE,'[9]Pojedinačni plasman'!C76,"")</f>
        <v/>
      </c>
      <c r="D80" s="53" t="str">
        <f>IF(ISNUMBER('[9]Pojedinačni plasman'!E76)=TRUE,'[9]Pojedinačni plasman'!E76,"")</f>
        <v/>
      </c>
      <c r="E80" s="54" t="str">
        <f>IF(ISTEXT('[9]Pojedinačni plasman'!F76)=TRUE,'[9]Pojedinačni plasman'!F76,"")</f>
        <v/>
      </c>
      <c r="F80" s="55" t="str">
        <f>IF(ISNUMBER('[9]Pojedinačni plasman'!D76)=TRUE,'[9]Pojedinačni plasman'!D76,"")</f>
        <v/>
      </c>
      <c r="G80" s="261" t="str">
        <f>IF(ISNUMBER('[9]Pojedinačni plasman'!G76)=TRUE,'[9]Pojedinačni plasman'!G76,"")</f>
        <v/>
      </c>
      <c r="H80" s="56" t="str">
        <f>IF(ISNUMBER('[9]Pojedinačni plasman'!H76)=TRUE,'[9]Pojedinačni plasman'!H76,"")</f>
        <v/>
      </c>
      <c r="I80" s="20"/>
      <c r="J80" s="49"/>
      <c r="K80" s="8"/>
    </row>
    <row r="81" spans="1:11" x14ac:dyDescent="0.2">
      <c r="A81" s="50" t="str">
        <f>IF(ISNUMBER(H81)=FALSE,"",72)</f>
        <v/>
      </c>
      <c r="B81" s="51" t="str">
        <f>IF(ISTEXT('[9]Pojedinačni plasman'!B77)=TRUE,'[9]Pojedinačni plasman'!B77,"")</f>
        <v/>
      </c>
      <c r="C81" s="52" t="str">
        <f>IF(ISTEXT('[9]Pojedinačni plasman'!C77)=TRUE,'[9]Pojedinačni plasman'!C77,"")</f>
        <v/>
      </c>
      <c r="D81" s="53" t="str">
        <f>IF(ISNUMBER('[9]Pojedinačni plasman'!E77)=TRUE,'[9]Pojedinačni plasman'!E77,"")</f>
        <v/>
      </c>
      <c r="E81" s="54" t="str">
        <f>IF(ISTEXT('[9]Pojedinačni plasman'!F77)=TRUE,'[9]Pojedinačni plasman'!F77,"")</f>
        <v/>
      </c>
      <c r="F81" s="55" t="str">
        <f>IF(ISNUMBER('[9]Pojedinačni plasman'!D77)=TRUE,'[9]Pojedinačni plasman'!D77,"")</f>
        <v/>
      </c>
      <c r="G81" s="261" t="str">
        <f>IF(ISNUMBER('[9]Pojedinačni plasman'!G77)=TRUE,'[9]Pojedinačni plasman'!G77,"")</f>
        <v/>
      </c>
      <c r="H81" s="56" t="str">
        <f>IF(ISNUMBER('[9]Pojedinačni plasman'!H77)=TRUE,'[9]Pojedinačni plasman'!H77,"")</f>
        <v/>
      </c>
      <c r="I81" s="20"/>
      <c r="J81" s="49"/>
      <c r="K81" s="8"/>
    </row>
    <row r="82" spans="1:11" x14ac:dyDescent="0.2">
      <c r="A82" s="50" t="str">
        <f>IF(ISNUMBER(H82)=FALSE,"",73)</f>
        <v/>
      </c>
      <c r="B82" s="51" t="str">
        <f>IF(ISTEXT('[9]Pojedinačni plasman'!B78)=TRUE,'[9]Pojedinačni plasman'!B78,"")</f>
        <v/>
      </c>
      <c r="C82" s="52" t="str">
        <f>IF(ISTEXT('[9]Pojedinačni plasman'!C78)=TRUE,'[9]Pojedinačni plasman'!C78,"")</f>
        <v/>
      </c>
      <c r="D82" s="53" t="str">
        <f>IF(ISNUMBER('[9]Pojedinačni plasman'!E78)=TRUE,'[9]Pojedinačni plasman'!E78,"")</f>
        <v/>
      </c>
      <c r="E82" s="54" t="str">
        <f>IF(ISTEXT('[9]Pojedinačni plasman'!F78)=TRUE,'[9]Pojedinačni plasman'!F78,"")</f>
        <v/>
      </c>
      <c r="F82" s="55" t="str">
        <f>IF(ISNUMBER('[9]Pojedinačni plasman'!D78)=TRUE,'[9]Pojedinačni plasman'!D78,"")</f>
        <v/>
      </c>
      <c r="G82" s="261" t="str">
        <f>IF(ISNUMBER('[9]Pojedinačni plasman'!G78)=TRUE,'[9]Pojedinačni plasman'!G78,"")</f>
        <v/>
      </c>
      <c r="H82" s="56" t="str">
        <f>IF(ISNUMBER('[9]Pojedinačni plasman'!H78)=TRUE,'[9]Pojedinačni plasman'!H78,"")</f>
        <v/>
      </c>
      <c r="I82" s="20"/>
      <c r="J82" s="49"/>
      <c r="K82" s="8"/>
    </row>
    <row r="83" spans="1:11" x14ac:dyDescent="0.2">
      <c r="A83" s="50" t="str">
        <f>IF(ISNUMBER(H83)=FALSE,"",74)</f>
        <v/>
      </c>
      <c r="B83" s="51" t="str">
        <f>IF(ISTEXT('[9]Pojedinačni plasman'!B79)=TRUE,'[9]Pojedinačni plasman'!B79,"")</f>
        <v/>
      </c>
      <c r="C83" s="52" t="str">
        <f>IF(ISTEXT('[9]Pojedinačni plasman'!C79)=TRUE,'[9]Pojedinačni plasman'!C79,"")</f>
        <v/>
      </c>
      <c r="D83" s="53" t="str">
        <f>IF(ISNUMBER('[9]Pojedinačni plasman'!E79)=TRUE,'[9]Pojedinačni plasman'!E79,"")</f>
        <v/>
      </c>
      <c r="E83" s="54" t="str">
        <f>IF(ISTEXT('[9]Pojedinačni plasman'!F79)=TRUE,'[9]Pojedinačni plasman'!F79,"")</f>
        <v/>
      </c>
      <c r="F83" s="55" t="str">
        <f>IF(ISNUMBER('[9]Pojedinačni plasman'!D79)=TRUE,'[9]Pojedinačni plasman'!D79,"")</f>
        <v/>
      </c>
      <c r="G83" s="261" t="str">
        <f>IF(ISNUMBER('[9]Pojedinačni plasman'!G79)=TRUE,'[9]Pojedinačni plasman'!G79,"")</f>
        <v/>
      </c>
      <c r="H83" s="56" t="str">
        <f>IF(ISNUMBER('[9]Pojedinačni plasman'!H79)=TRUE,'[9]Pojedinačni plasman'!H79,"")</f>
        <v/>
      </c>
      <c r="I83" s="20"/>
      <c r="J83" s="49"/>
      <c r="K83" s="8"/>
    </row>
    <row r="84" spans="1:11" x14ac:dyDescent="0.2">
      <c r="A84" s="50" t="str">
        <f>IF(ISNUMBER(H84)=FALSE,"",75)</f>
        <v/>
      </c>
      <c r="B84" s="51" t="str">
        <f>IF(ISTEXT('[9]Pojedinačni plasman'!B80)=TRUE,'[9]Pojedinačni plasman'!B80,"")</f>
        <v/>
      </c>
      <c r="C84" s="52" t="str">
        <f>IF(ISTEXT('[9]Pojedinačni plasman'!C80)=TRUE,'[9]Pojedinačni plasman'!C80,"")</f>
        <v/>
      </c>
      <c r="D84" s="53" t="str">
        <f>IF(ISNUMBER('[9]Pojedinačni plasman'!E80)=TRUE,'[9]Pojedinačni plasman'!E80,"")</f>
        <v/>
      </c>
      <c r="E84" s="54" t="str">
        <f>IF(ISTEXT('[9]Pojedinačni plasman'!F80)=TRUE,'[9]Pojedinačni plasman'!F80,"")</f>
        <v/>
      </c>
      <c r="F84" s="55" t="str">
        <f>IF(ISNUMBER('[9]Pojedinačni plasman'!D80)=TRUE,'[9]Pojedinačni plasman'!D80,"")</f>
        <v/>
      </c>
      <c r="G84" s="261" t="str">
        <f>IF(ISNUMBER('[9]Pojedinačni plasman'!G80)=TRUE,'[9]Pojedinačni plasman'!G80,"")</f>
        <v/>
      </c>
      <c r="H84" s="56" t="str">
        <f>IF(ISNUMBER('[9]Pojedinačni plasman'!H80)=TRUE,'[9]Pojedinačni plasman'!H80,"")</f>
        <v/>
      </c>
      <c r="I84" s="20"/>
      <c r="J84" s="49"/>
      <c r="K84" s="8"/>
    </row>
    <row r="85" spans="1:11" x14ac:dyDescent="0.2">
      <c r="A85" s="50" t="str">
        <f>IF(ISNUMBER(H85)=FALSE,"",76)</f>
        <v/>
      </c>
      <c r="B85" s="51" t="str">
        <f>IF(ISTEXT('[9]Pojedinačni plasman'!B81)=TRUE,'[9]Pojedinačni plasman'!B81,"")</f>
        <v/>
      </c>
      <c r="C85" s="52" t="str">
        <f>IF(ISTEXT('[9]Pojedinačni plasman'!C81)=TRUE,'[9]Pojedinačni plasman'!C81,"")</f>
        <v/>
      </c>
      <c r="D85" s="53" t="str">
        <f>IF(ISNUMBER('[9]Pojedinačni plasman'!E81)=TRUE,'[9]Pojedinačni plasman'!E81,"")</f>
        <v/>
      </c>
      <c r="E85" s="54" t="str">
        <f>IF(ISTEXT('[9]Pojedinačni plasman'!F81)=TRUE,'[9]Pojedinačni plasman'!F81,"")</f>
        <v/>
      </c>
      <c r="F85" s="55" t="str">
        <f>IF(ISNUMBER('[9]Pojedinačni plasman'!D81)=TRUE,'[9]Pojedinačni plasman'!D81,"")</f>
        <v/>
      </c>
      <c r="G85" s="261" t="str">
        <f>IF(ISNUMBER('[9]Pojedinačni plasman'!G81)=TRUE,'[9]Pojedinačni plasman'!G81,"")</f>
        <v/>
      </c>
      <c r="H85" s="56" t="str">
        <f>IF(ISNUMBER('[9]Pojedinačni plasman'!H81)=TRUE,'[9]Pojedinačni plasman'!H81,"")</f>
        <v/>
      </c>
      <c r="I85" s="20"/>
      <c r="J85" s="49"/>
      <c r="K85" s="8"/>
    </row>
    <row r="86" spans="1:11" x14ac:dyDescent="0.2">
      <c r="A86" s="50" t="str">
        <f>IF(ISNUMBER(H86)=FALSE,"",77)</f>
        <v/>
      </c>
      <c r="B86" s="51" t="str">
        <f>IF(ISTEXT('[9]Pojedinačni plasman'!B82)=TRUE,'[9]Pojedinačni plasman'!B82,"")</f>
        <v/>
      </c>
      <c r="C86" s="52" t="str">
        <f>IF(ISTEXT('[9]Pojedinačni plasman'!C82)=TRUE,'[9]Pojedinačni plasman'!C82,"")</f>
        <v/>
      </c>
      <c r="D86" s="53" t="str">
        <f>IF(ISNUMBER('[9]Pojedinačni plasman'!E82)=TRUE,'[9]Pojedinačni plasman'!E82,"")</f>
        <v/>
      </c>
      <c r="E86" s="54" t="str">
        <f>IF(ISTEXT('[9]Pojedinačni plasman'!F82)=TRUE,'[9]Pojedinačni plasman'!F82,"")</f>
        <v/>
      </c>
      <c r="F86" s="55" t="str">
        <f>IF(ISNUMBER('[9]Pojedinačni plasman'!D82)=TRUE,'[9]Pojedinačni plasman'!D82,"")</f>
        <v/>
      </c>
      <c r="G86" s="261" t="str">
        <f>IF(ISNUMBER('[9]Pojedinačni plasman'!G82)=TRUE,'[9]Pojedinačni plasman'!G82,"")</f>
        <v/>
      </c>
      <c r="H86" s="56" t="str">
        <f>IF(ISNUMBER('[9]Pojedinačni plasman'!H82)=TRUE,'[9]Pojedinačni plasman'!H82,"")</f>
        <v/>
      </c>
      <c r="I86" s="20"/>
      <c r="J86" s="49"/>
      <c r="K86" s="8"/>
    </row>
    <row r="87" spans="1:11" x14ac:dyDescent="0.2">
      <c r="A87" s="50" t="str">
        <f>IF(ISNUMBER(H87)=FALSE,"",78)</f>
        <v/>
      </c>
      <c r="B87" s="51" t="str">
        <f>IF(ISTEXT('[9]Pojedinačni plasman'!B83)=TRUE,'[9]Pojedinačni plasman'!B83,"")</f>
        <v/>
      </c>
      <c r="C87" s="52" t="str">
        <f>IF(ISTEXT('[9]Pojedinačni plasman'!C83)=TRUE,'[9]Pojedinačni plasman'!C83,"")</f>
        <v/>
      </c>
      <c r="D87" s="53" t="str">
        <f>IF(ISNUMBER('[9]Pojedinačni plasman'!E83)=TRUE,'[9]Pojedinačni plasman'!E83,"")</f>
        <v/>
      </c>
      <c r="E87" s="54" t="str">
        <f>IF(ISTEXT('[9]Pojedinačni plasman'!F83)=TRUE,'[9]Pojedinačni plasman'!F83,"")</f>
        <v/>
      </c>
      <c r="F87" s="55" t="str">
        <f>IF(ISNUMBER('[9]Pojedinačni plasman'!D83)=TRUE,'[9]Pojedinačni plasman'!D83,"")</f>
        <v/>
      </c>
      <c r="G87" s="261" t="str">
        <f>IF(ISNUMBER('[9]Pojedinačni plasman'!G83)=TRUE,'[9]Pojedinačni plasman'!G83,"")</f>
        <v/>
      </c>
      <c r="H87" s="56" t="str">
        <f>IF(ISNUMBER('[9]Pojedinačni plasman'!H83)=TRUE,'[9]Pojedinačni plasman'!H83,"")</f>
        <v/>
      </c>
      <c r="I87" s="20"/>
      <c r="J87" s="49"/>
      <c r="K87" s="8"/>
    </row>
    <row r="88" spans="1:11" x14ac:dyDescent="0.2">
      <c r="A88" s="50" t="str">
        <f>IF(ISNUMBER(H88)=FALSE,"",79)</f>
        <v/>
      </c>
      <c r="B88" s="51" t="str">
        <f>IF(ISTEXT('[9]Pojedinačni plasman'!B84)=TRUE,'[9]Pojedinačni plasman'!B84,"")</f>
        <v/>
      </c>
      <c r="C88" s="52" t="str">
        <f>IF(ISTEXT('[9]Pojedinačni plasman'!C84)=TRUE,'[9]Pojedinačni plasman'!C84,"")</f>
        <v/>
      </c>
      <c r="D88" s="53" t="str">
        <f>IF(ISNUMBER('[9]Pojedinačni plasman'!E84)=TRUE,'[9]Pojedinačni plasman'!E84,"")</f>
        <v/>
      </c>
      <c r="E88" s="54" t="str">
        <f>IF(ISTEXT('[9]Pojedinačni plasman'!F84)=TRUE,'[9]Pojedinačni plasman'!F84,"")</f>
        <v/>
      </c>
      <c r="F88" s="55" t="str">
        <f>IF(ISNUMBER('[9]Pojedinačni plasman'!D84)=TRUE,'[9]Pojedinačni plasman'!D84,"")</f>
        <v/>
      </c>
      <c r="G88" s="261" t="str">
        <f>IF(ISNUMBER('[9]Pojedinačni plasman'!G84)=TRUE,'[9]Pojedinačni plasman'!G84,"")</f>
        <v/>
      </c>
      <c r="H88" s="56" t="str">
        <f>IF(ISNUMBER('[9]Pojedinačni plasman'!H84)=TRUE,'[9]Pojedinačni plasman'!H84,"")</f>
        <v/>
      </c>
      <c r="I88" s="20"/>
      <c r="J88" s="49"/>
      <c r="K88" s="8"/>
    </row>
    <row r="89" spans="1:11" x14ac:dyDescent="0.2">
      <c r="A89" s="50" t="str">
        <f>IF(ISNUMBER(H89)=FALSE,"",80)</f>
        <v/>
      </c>
      <c r="B89" s="51" t="str">
        <f>IF(ISTEXT('[9]Pojedinačni plasman'!B85)=TRUE,'[9]Pojedinačni plasman'!B85,"")</f>
        <v/>
      </c>
      <c r="C89" s="52" t="str">
        <f>IF(ISTEXT('[9]Pojedinačni plasman'!C85)=TRUE,'[9]Pojedinačni plasman'!C85,"")</f>
        <v/>
      </c>
      <c r="D89" s="53" t="str">
        <f>IF(ISNUMBER('[9]Pojedinačni plasman'!E85)=TRUE,'[9]Pojedinačni plasman'!E85,"")</f>
        <v/>
      </c>
      <c r="E89" s="54" t="str">
        <f>IF(ISTEXT('[9]Pojedinačni plasman'!F85)=TRUE,'[9]Pojedinačni plasman'!F85,"")</f>
        <v/>
      </c>
      <c r="F89" s="55" t="str">
        <f>IF(ISNUMBER('[9]Pojedinačni plasman'!D85)=TRUE,'[9]Pojedinačni plasman'!D85,"")</f>
        <v/>
      </c>
      <c r="G89" s="261" t="str">
        <f>IF(ISNUMBER('[9]Pojedinačni plasman'!G85)=TRUE,'[9]Pojedinačni plasman'!G85,"")</f>
        <v/>
      </c>
      <c r="H89" s="56" t="str">
        <f>IF(ISNUMBER('[9]Pojedinačni plasman'!H85)=TRUE,'[9]Pojedinačni plasman'!H85,"")</f>
        <v/>
      </c>
      <c r="I89" s="20"/>
      <c r="J89" s="49"/>
      <c r="K89" s="8"/>
    </row>
    <row r="90" spans="1:11" x14ac:dyDescent="0.2">
      <c r="A90" s="50" t="str">
        <f>IF(ISNUMBER(H90)=FALSE,"",81)</f>
        <v/>
      </c>
      <c r="B90" s="51" t="str">
        <f>IF(ISTEXT('[9]Pojedinačni plasman'!B86)=TRUE,'[9]Pojedinačni plasman'!B86,"")</f>
        <v/>
      </c>
      <c r="C90" s="52" t="str">
        <f>IF(ISTEXT('[9]Pojedinačni plasman'!C86)=TRUE,'[9]Pojedinačni plasman'!C86,"")</f>
        <v/>
      </c>
      <c r="D90" s="53" t="str">
        <f>IF(ISNUMBER('[9]Pojedinačni plasman'!E86)=TRUE,'[9]Pojedinačni plasman'!E86,"")</f>
        <v/>
      </c>
      <c r="E90" s="54" t="str">
        <f>IF(ISTEXT('[9]Pojedinačni plasman'!F86)=TRUE,'[9]Pojedinačni plasman'!F86,"")</f>
        <v/>
      </c>
      <c r="F90" s="55" t="str">
        <f>IF(ISNUMBER('[9]Pojedinačni plasman'!D86)=TRUE,'[9]Pojedinačni plasman'!D86,"")</f>
        <v/>
      </c>
      <c r="G90" s="261" t="str">
        <f>IF(ISNUMBER('[9]Pojedinačni plasman'!G86)=TRUE,'[9]Pojedinačni plasman'!G86,"")</f>
        <v/>
      </c>
      <c r="H90" s="56" t="str">
        <f>IF(ISNUMBER('[9]Pojedinačni plasman'!H86)=TRUE,'[9]Pojedinačni plasman'!H86,"")</f>
        <v/>
      </c>
      <c r="I90" s="20"/>
      <c r="J90" s="49"/>
      <c r="K90" s="8"/>
    </row>
    <row r="91" spans="1:11" x14ac:dyDescent="0.2">
      <c r="A91" s="50" t="str">
        <f>IF(ISNUMBER(H91)=FALSE,"",82)</f>
        <v/>
      </c>
      <c r="B91" s="51" t="str">
        <f>IF(ISTEXT('[9]Pojedinačni plasman'!B87)=TRUE,'[9]Pojedinačni plasman'!B87,"")</f>
        <v/>
      </c>
      <c r="C91" s="52" t="str">
        <f>IF(ISTEXT('[9]Pojedinačni plasman'!C87)=TRUE,'[9]Pojedinačni plasman'!C87,"")</f>
        <v/>
      </c>
      <c r="D91" s="53" t="str">
        <f>IF(ISNUMBER('[9]Pojedinačni plasman'!E87)=TRUE,'[9]Pojedinačni plasman'!E87,"")</f>
        <v/>
      </c>
      <c r="E91" s="54" t="str">
        <f>IF(ISTEXT('[9]Pojedinačni plasman'!F87)=TRUE,'[9]Pojedinačni plasman'!F87,"")</f>
        <v/>
      </c>
      <c r="F91" s="55" t="str">
        <f>IF(ISNUMBER('[9]Pojedinačni plasman'!D87)=TRUE,'[9]Pojedinačni plasman'!D87,"")</f>
        <v/>
      </c>
      <c r="G91" s="261" t="str">
        <f>IF(ISNUMBER('[9]Pojedinačni plasman'!G87)=TRUE,'[9]Pojedinačni plasman'!G87,"")</f>
        <v/>
      </c>
      <c r="H91" s="56" t="str">
        <f>IF(ISNUMBER('[9]Pojedinačni plasman'!H87)=TRUE,'[9]Pojedinačni plasman'!H87,"")</f>
        <v/>
      </c>
      <c r="I91" s="20"/>
      <c r="J91" s="49"/>
      <c r="K91" s="8"/>
    </row>
    <row r="92" spans="1:11" x14ac:dyDescent="0.2">
      <c r="A92" s="50" t="str">
        <f>IF(ISNUMBER(H92)=FALSE,"",83)</f>
        <v/>
      </c>
      <c r="B92" s="51" t="str">
        <f>IF(ISTEXT('[9]Pojedinačni plasman'!B88)=TRUE,'[9]Pojedinačni plasman'!B88,"")</f>
        <v/>
      </c>
      <c r="C92" s="52" t="str">
        <f>IF(ISTEXT('[9]Pojedinačni plasman'!C88)=TRUE,'[9]Pojedinačni plasman'!C88,"")</f>
        <v/>
      </c>
      <c r="D92" s="53" t="str">
        <f>IF(ISNUMBER('[9]Pojedinačni plasman'!E88)=TRUE,'[9]Pojedinačni plasman'!E88,"")</f>
        <v/>
      </c>
      <c r="E92" s="54" t="str">
        <f>IF(ISTEXT('[9]Pojedinačni plasman'!F88)=TRUE,'[9]Pojedinačni plasman'!F88,"")</f>
        <v/>
      </c>
      <c r="F92" s="55" t="str">
        <f>IF(ISNUMBER('[9]Pojedinačni plasman'!D88)=TRUE,'[9]Pojedinačni plasman'!D88,"")</f>
        <v/>
      </c>
      <c r="G92" s="261" t="str">
        <f>IF(ISNUMBER('[9]Pojedinačni plasman'!G88)=TRUE,'[9]Pojedinačni plasman'!G88,"")</f>
        <v/>
      </c>
      <c r="H92" s="56" t="str">
        <f>IF(ISNUMBER('[9]Pojedinačni plasman'!H88)=TRUE,'[9]Pojedinačni plasman'!H88,"")</f>
        <v/>
      </c>
      <c r="I92" s="20"/>
      <c r="J92" s="49"/>
      <c r="K92" s="8"/>
    </row>
    <row r="93" spans="1:11" x14ac:dyDescent="0.2">
      <c r="A93" s="50" t="str">
        <f>IF(ISNUMBER(H93)=FALSE,"",84)</f>
        <v/>
      </c>
      <c r="B93" s="51" t="str">
        <f>IF(ISTEXT('[9]Pojedinačni plasman'!B89)=TRUE,'[9]Pojedinačni plasman'!B89,"")</f>
        <v/>
      </c>
      <c r="C93" s="52" t="str">
        <f>IF(ISTEXT('[9]Pojedinačni plasman'!C89)=TRUE,'[9]Pojedinačni plasman'!C89,"")</f>
        <v/>
      </c>
      <c r="D93" s="53" t="str">
        <f>IF(ISNUMBER('[9]Pojedinačni plasman'!E89)=TRUE,'[9]Pojedinačni plasman'!E89,"")</f>
        <v/>
      </c>
      <c r="E93" s="54" t="str">
        <f>IF(ISTEXT('[9]Pojedinačni plasman'!F89)=TRUE,'[9]Pojedinačni plasman'!F89,"")</f>
        <v/>
      </c>
      <c r="F93" s="55" t="str">
        <f>IF(ISNUMBER('[9]Pojedinačni plasman'!D89)=TRUE,'[9]Pojedinačni plasman'!D89,"")</f>
        <v/>
      </c>
      <c r="G93" s="261" t="str">
        <f>IF(ISNUMBER('[9]Pojedinačni plasman'!G89)=TRUE,'[9]Pojedinačni plasman'!G89,"")</f>
        <v/>
      </c>
      <c r="H93" s="56" t="str">
        <f>IF(ISNUMBER('[9]Pojedinačni plasman'!H89)=TRUE,'[9]Pojedinačni plasman'!H89,"")</f>
        <v/>
      </c>
      <c r="I93" s="20"/>
      <c r="J93" s="49"/>
      <c r="K93" s="8"/>
    </row>
    <row r="94" spans="1:11" x14ac:dyDescent="0.2">
      <c r="A94" s="50" t="str">
        <f>IF(ISNUMBER(H94)=FALSE,"",85)</f>
        <v/>
      </c>
      <c r="B94" s="51" t="str">
        <f>IF(ISTEXT('[9]Pojedinačni plasman'!B90)=TRUE,'[9]Pojedinačni plasman'!B90,"")</f>
        <v/>
      </c>
      <c r="C94" s="52" t="str">
        <f>IF(ISTEXT('[9]Pojedinačni plasman'!C90)=TRUE,'[9]Pojedinačni plasman'!C90,"")</f>
        <v/>
      </c>
      <c r="D94" s="53" t="str">
        <f>IF(ISNUMBER('[9]Pojedinačni plasman'!E90)=TRUE,'[9]Pojedinačni plasman'!E90,"")</f>
        <v/>
      </c>
      <c r="E94" s="54" t="str">
        <f>IF(ISTEXT('[9]Pojedinačni plasman'!F90)=TRUE,'[9]Pojedinačni plasman'!F90,"")</f>
        <v/>
      </c>
      <c r="F94" s="55" t="str">
        <f>IF(ISNUMBER('[9]Pojedinačni plasman'!D90)=TRUE,'[9]Pojedinačni plasman'!D90,"")</f>
        <v/>
      </c>
      <c r="G94" s="261" t="str">
        <f>IF(ISNUMBER('[9]Pojedinačni plasman'!G90)=TRUE,'[9]Pojedinačni plasman'!G90,"")</f>
        <v/>
      </c>
      <c r="H94" s="56" t="str">
        <f>IF(ISNUMBER('[9]Pojedinačni plasman'!H90)=TRUE,'[9]Pojedinačni plasman'!H90,"")</f>
        <v/>
      </c>
      <c r="I94" s="20"/>
      <c r="J94" s="49"/>
      <c r="K94" s="8"/>
    </row>
    <row r="95" spans="1:11" x14ac:dyDescent="0.2">
      <c r="A95" s="50" t="str">
        <f>IF(ISNUMBER(H95)=FALSE,"",86)</f>
        <v/>
      </c>
      <c r="B95" s="51" t="str">
        <f>IF(ISTEXT('[9]Pojedinačni plasman'!B91)=TRUE,'[9]Pojedinačni plasman'!B91,"")</f>
        <v/>
      </c>
      <c r="C95" s="52" t="str">
        <f>IF(ISTEXT('[9]Pojedinačni plasman'!C91)=TRUE,'[9]Pojedinačni plasman'!C91,"")</f>
        <v/>
      </c>
      <c r="D95" s="53" t="str">
        <f>IF(ISNUMBER('[9]Pojedinačni plasman'!E91)=TRUE,'[9]Pojedinačni plasman'!E91,"")</f>
        <v/>
      </c>
      <c r="E95" s="54" t="str">
        <f>IF(ISTEXT('[9]Pojedinačni plasman'!F91)=TRUE,'[9]Pojedinačni plasman'!F91,"")</f>
        <v/>
      </c>
      <c r="F95" s="55" t="str">
        <f>IF(ISNUMBER('[9]Pojedinačni plasman'!D91)=TRUE,'[9]Pojedinačni plasman'!D91,"")</f>
        <v/>
      </c>
      <c r="G95" s="261" t="str">
        <f>IF(ISNUMBER('[9]Pojedinačni plasman'!G91)=TRUE,'[9]Pojedinačni plasman'!G91,"")</f>
        <v/>
      </c>
      <c r="H95" s="56" t="str">
        <f>IF(ISNUMBER('[9]Pojedinačni plasman'!H91)=TRUE,'[9]Pojedinačni plasman'!H91,"")</f>
        <v/>
      </c>
      <c r="I95" s="20"/>
      <c r="J95" s="49"/>
      <c r="K95" s="8"/>
    </row>
    <row r="96" spans="1:11" x14ac:dyDescent="0.2">
      <c r="A96" s="50" t="str">
        <f>IF(ISNUMBER(H96)=FALSE,"",87)</f>
        <v/>
      </c>
      <c r="B96" s="51" t="str">
        <f>IF(ISTEXT('[9]Pojedinačni plasman'!B92)=TRUE,'[9]Pojedinačni plasman'!B92,"")</f>
        <v/>
      </c>
      <c r="C96" s="52" t="str">
        <f>IF(ISTEXT('[9]Pojedinačni plasman'!C92)=TRUE,'[9]Pojedinačni plasman'!C92,"")</f>
        <v/>
      </c>
      <c r="D96" s="53" t="str">
        <f>IF(ISNUMBER('[9]Pojedinačni plasman'!E92)=TRUE,'[9]Pojedinačni plasman'!E92,"")</f>
        <v/>
      </c>
      <c r="E96" s="54" t="str">
        <f>IF(ISTEXT('[9]Pojedinačni plasman'!F92)=TRUE,'[9]Pojedinačni plasman'!F92,"")</f>
        <v/>
      </c>
      <c r="F96" s="55" t="str">
        <f>IF(ISNUMBER('[9]Pojedinačni plasman'!D92)=TRUE,'[9]Pojedinačni plasman'!D92,"")</f>
        <v/>
      </c>
      <c r="G96" s="261" t="str">
        <f>IF(ISNUMBER('[9]Pojedinačni plasman'!G92)=TRUE,'[9]Pojedinačni plasman'!G92,"")</f>
        <v/>
      </c>
      <c r="H96" s="56" t="str">
        <f>IF(ISNUMBER('[9]Pojedinačni plasman'!H92)=TRUE,'[9]Pojedinačni plasman'!H92,"")</f>
        <v/>
      </c>
      <c r="I96" s="20"/>
      <c r="J96" s="49"/>
      <c r="K96" s="8"/>
    </row>
    <row r="97" spans="1:11" x14ac:dyDescent="0.2">
      <c r="A97" s="50" t="str">
        <f>IF(ISNUMBER(H97)=FALSE,"",88)</f>
        <v/>
      </c>
      <c r="B97" s="51" t="str">
        <f>IF(ISTEXT('[9]Pojedinačni plasman'!B93)=TRUE,'[9]Pojedinačni plasman'!B93,"")</f>
        <v/>
      </c>
      <c r="C97" s="52" t="str">
        <f>IF(ISTEXT('[9]Pojedinačni plasman'!C93)=TRUE,'[9]Pojedinačni plasman'!C93,"")</f>
        <v/>
      </c>
      <c r="D97" s="53" t="str">
        <f>IF(ISNUMBER('[9]Pojedinačni plasman'!E93)=TRUE,'[9]Pojedinačni plasman'!E93,"")</f>
        <v/>
      </c>
      <c r="E97" s="54" t="str">
        <f>IF(ISTEXT('[9]Pojedinačni plasman'!F93)=TRUE,'[9]Pojedinačni plasman'!F93,"")</f>
        <v/>
      </c>
      <c r="F97" s="55" t="str">
        <f>IF(ISNUMBER('[9]Pojedinačni plasman'!D93)=TRUE,'[9]Pojedinačni plasman'!D93,"")</f>
        <v/>
      </c>
      <c r="G97" s="261" t="str">
        <f>IF(ISNUMBER('[9]Pojedinačni plasman'!G93)=TRUE,'[9]Pojedinačni plasman'!G93,"")</f>
        <v/>
      </c>
      <c r="H97" s="56" t="str">
        <f>IF(ISNUMBER('[9]Pojedinačni plasman'!H93)=TRUE,'[9]Pojedinačni plasman'!H93,"")</f>
        <v/>
      </c>
      <c r="I97" s="20"/>
      <c r="J97" s="49"/>
      <c r="K97" s="8"/>
    </row>
    <row r="98" spans="1:11" x14ac:dyDescent="0.2">
      <c r="A98" s="50" t="str">
        <f>IF(ISNUMBER(H98)=FALSE,"",89)</f>
        <v/>
      </c>
      <c r="B98" s="51" t="str">
        <f>IF(ISTEXT('[9]Pojedinačni plasman'!B94)=TRUE,'[9]Pojedinačni plasman'!B94,"")</f>
        <v/>
      </c>
      <c r="C98" s="52" t="str">
        <f>IF(ISTEXT('[9]Pojedinačni plasman'!C94)=TRUE,'[9]Pojedinačni plasman'!C94,"")</f>
        <v/>
      </c>
      <c r="D98" s="53" t="str">
        <f>IF(ISNUMBER('[9]Pojedinačni plasman'!E94)=TRUE,'[9]Pojedinačni plasman'!E94,"")</f>
        <v/>
      </c>
      <c r="E98" s="54" t="str">
        <f>IF(ISTEXT('[9]Pojedinačni plasman'!F94)=TRUE,'[9]Pojedinačni plasman'!F94,"")</f>
        <v/>
      </c>
      <c r="F98" s="55" t="str">
        <f>IF(ISNUMBER('[9]Pojedinačni plasman'!D94)=TRUE,'[9]Pojedinačni plasman'!D94,"")</f>
        <v/>
      </c>
      <c r="G98" s="261" t="str">
        <f>IF(ISNUMBER('[9]Pojedinačni plasman'!G94)=TRUE,'[9]Pojedinačni plasman'!G94,"")</f>
        <v/>
      </c>
      <c r="H98" s="56" t="str">
        <f>IF(ISNUMBER('[9]Pojedinačni plasman'!H94)=TRUE,'[9]Pojedinačni plasman'!H94,"")</f>
        <v/>
      </c>
      <c r="I98" s="20"/>
      <c r="J98" s="49"/>
      <c r="K98" s="8"/>
    </row>
    <row r="99" spans="1:11" x14ac:dyDescent="0.2">
      <c r="A99" s="50" t="str">
        <f>IF(ISNUMBER(H99)=FALSE,"",90)</f>
        <v/>
      </c>
      <c r="B99" s="51" t="str">
        <f>IF(ISTEXT('[9]Pojedinačni plasman'!B95)=TRUE,'[9]Pojedinačni plasman'!B95,"")</f>
        <v/>
      </c>
      <c r="C99" s="52" t="str">
        <f>IF(ISTEXT('[9]Pojedinačni plasman'!C95)=TRUE,'[9]Pojedinačni plasman'!C95,"")</f>
        <v/>
      </c>
      <c r="D99" s="53" t="str">
        <f>IF(ISNUMBER('[9]Pojedinačni plasman'!E95)=TRUE,'[9]Pojedinačni plasman'!E95,"")</f>
        <v/>
      </c>
      <c r="E99" s="54" t="str">
        <f>IF(ISTEXT('[9]Pojedinačni plasman'!F95)=TRUE,'[9]Pojedinačni plasman'!F95,"")</f>
        <v/>
      </c>
      <c r="F99" s="55" t="str">
        <f>IF(ISNUMBER('[9]Pojedinačni plasman'!D95)=TRUE,'[9]Pojedinačni plasman'!D95,"")</f>
        <v/>
      </c>
      <c r="G99" s="261" t="str">
        <f>IF(ISNUMBER('[9]Pojedinačni plasman'!G95)=TRUE,'[9]Pojedinačni plasman'!G95,"")</f>
        <v/>
      </c>
      <c r="H99" s="56" t="str">
        <f>IF(ISNUMBER('[9]Pojedinačni plasman'!H95)=TRUE,'[9]Pojedinačni plasman'!H95,"")</f>
        <v/>
      </c>
      <c r="I99" s="20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IF(ISTEXT('[9]Pojedinačni plasman'!B96)=TRUE,'[9]Pojedinačni plasman'!B96,"")</f>
        <v/>
      </c>
      <c r="C100" s="52" t="str">
        <f>IF(ISTEXT('[9]Pojedinačni plasman'!C96)=TRUE,'[9]Pojedinačni plasman'!C96,"")</f>
        <v/>
      </c>
      <c r="D100" s="53" t="str">
        <f>IF(ISNUMBER('[9]Pojedinačni plasman'!E96)=TRUE,'[9]Pojedinačni plasman'!E96,"")</f>
        <v/>
      </c>
      <c r="E100" s="54" t="str">
        <f>IF(ISTEXT('[9]Pojedinačni plasman'!F96)=TRUE,'[9]Pojedinačni plasman'!F96,"")</f>
        <v/>
      </c>
      <c r="F100" s="55" t="str">
        <f>IF(ISNUMBER('[9]Pojedinačni plasman'!D96)=TRUE,'[9]Pojedinačni plasman'!D96,"")</f>
        <v/>
      </c>
      <c r="G100" s="261" t="str">
        <f>IF(ISNUMBER('[9]Pojedinačni plasman'!G96)=TRUE,'[9]Pojedinačni plasman'!G96,"")</f>
        <v/>
      </c>
      <c r="H100" s="56" t="str">
        <f>IF(ISNUMBER('[9]Pojedinačni plasman'!H96)=TRUE,'[9]Pojedinačni plasman'!H96,"")</f>
        <v/>
      </c>
      <c r="I100" s="20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IF(ISTEXT('[9]Pojedinačni plasman'!B97)=TRUE,'[9]Pojedinačni plasman'!B97,"")</f>
        <v/>
      </c>
      <c r="C101" s="52" t="str">
        <f>IF(ISTEXT('[9]Pojedinačni plasman'!C97)=TRUE,'[9]Pojedinačni plasman'!C97,"")</f>
        <v/>
      </c>
      <c r="D101" s="53" t="str">
        <f>IF(ISNUMBER('[9]Pojedinačni plasman'!E97)=TRUE,'[9]Pojedinačni plasman'!E97,"")</f>
        <v/>
      </c>
      <c r="E101" s="54" t="str">
        <f>IF(ISTEXT('[9]Pojedinačni plasman'!F97)=TRUE,'[9]Pojedinačni plasman'!F97,"")</f>
        <v/>
      </c>
      <c r="F101" s="55" t="str">
        <f>IF(ISNUMBER('[9]Pojedinačni plasman'!D97)=TRUE,'[9]Pojedinačni plasman'!D97,"")</f>
        <v/>
      </c>
      <c r="G101" s="261" t="str">
        <f>IF(ISNUMBER('[9]Pojedinačni plasman'!G97)=TRUE,'[9]Pojedinačni plasman'!G97,"")</f>
        <v/>
      </c>
      <c r="H101" s="56" t="str">
        <f>IF(ISNUMBER('[9]Pojedinačni plasman'!H97)=TRUE,'[9]Pojedinačni plasman'!H97,"")</f>
        <v/>
      </c>
      <c r="I101" s="20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IF(ISTEXT('[9]Pojedinačni plasman'!B98)=TRUE,'[9]Pojedinačni plasman'!B98,"")</f>
        <v/>
      </c>
      <c r="C102" s="52" t="str">
        <f>IF(ISTEXT('[9]Pojedinačni plasman'!C98)=TRUE,'[9]Pojedinačni plasman'!C98,"")</f>
        <v/>
      </c>
      <c r="D102" s="53" t="str">
        <f>IF(ISNUMBER('[9]Pojedinačni plasman'!E98)=TRUE,'[9]Pojedinačni plasman'!E98,"")</f>
        <v/>
      </c>
      <c r="E102" s="54" t="str">
        <f>IF(ISTEXT('[9]Pojedinačni plasman'!F98)=TRUE,'[9]Pojedinačni plasman'!F98,"")</f>
        <v/>
      </c>
      <c r="F102" s="55" t="str">
        <f>IF(ISNUMBER('[9]Pojedinačni plasman'!D98)=TRUE,'[9]Pojedinačni plasman'!D98,"")</f>
        <v/>
      </c>
      <c r="G102" s="261" t="str">
        <f>IF(ISNUMBER('[9]Pojedinačni plasman'!G98)=TRUE,'[9]Pojedinačni plasman'!G98,"")</f>
        <v/>
      </c>
      <c r="H102" s="56" t="str">
        <f>IF(ISNUMBER('[9]Pojedinačni plasman'!H98)=TRUE,'[9]Pojedinačni plasman'!H98,"")</f>
        <v/>
      </c>
      <c r="I102" s="20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IF(ISTEXT('[9]Pojedinačni plasman'!B99)=TRUE,'[9]Pojedinačni plasman'!B99,"")</f>
        <v/>
      </c>
      <c r="C103" s="52" t="str">
        <f>IF(ISTEXT('[9]Pojedinačni plasman'!C99)=TRUE,'[9]Pojedinačni plasman'!C99,"")</f>
        <v/>
      </c>
      <c r="D103" s="53" t="str">
        <f>IF(ISNUMBER('[9]Pojedinačni plasman'!E99)=TRUE,'[9]Pojedinačni plasman'!E99,"")</f>
        <v/>
      </c>
      <c r="E103" s="54" t="str">
        <f>IF(ISTEXT('[9]Pojedinačni plasman'!F99)=TRUE,'[9]Pojedinačni plasman'!F99,"")</f>
        <v/>
      </c>
      <c r="F103" s="55" t="str">
        <f>IF(ISNUMBER('[9]Pojedinačni plasman'!D99)=TRUE,'[9]Pojedinačni plasman'!D99,"")</f>
        <v/>
      </c>
      <c r="G103" s="261" t="str">
        <f>IF(ISNUMBER('[9]Pojedinačni plasman'!G99)=TRUE,'[9]Pojedinačni plasman'!G99,"")</f>
        <v/>
      </c>
      <c r="H103" s="56" t="str">
        <f>IF(ISNUMBER('[9]Pojedinačni plasman'!H99)=TRUE,'[9]Pojedinačni plasman'!H99,"")</f>
        <v/>
      </c>
      <c r="I103" s="20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IF(ISTEXT('[9]Pojedinačni plasman'!B100)=TRUE,'[9]Pojedinačni plasman'!B100,"")</f>
        <v/>
      </c>
      <c r="C104" s="52" t="str">
        <f>IF(ISTEXT('[9]Pojedinačni plasman'!C100)=TRUE,'[9]Pojedinačni plasman'!C100,"")</f>
        <v/>
      </c>
      <c r="D104" s="53" t="str">
        <f>IF(ISNUMBER('[9]Pojedinačni plasman'!E100)=TRUE,'[9]Pojedinačni plasman'!E100,"")</f>
        <v/>
      </c>
      <c r="E104" s="54" t="str">
        <f>IF(ISTEXT('[9]Pojedinačni plasman'!F100)=TRUE,'[9]Pojedinačni plasman'!F100,"")</f>
        <v/>
      </c>
      <c r="F104" s="55" t="str">
        <f>IF(ISNUMBER('[9]Pojedinačni plasman'!D100)=TRUE,'[9]Pojedinačni plasman'!D100,"")</f>
        <v/>
      </c>
      <c r="G104" s="261" t="str">
        <f>IF(ISNUMBER('[9]Pojedinačni plasman'!G100)=TRUE,'[9]Pojedinačni plasman'!G100,"")</f>
        <v/>
      </c>
      <c r="H104" s="56" t="str">
        <f>IF(ISNUMBER('[9]Pojedinačni plasman'!H100)=TRUE,'[9]Pojedinačni plasman'!H100,"")</f>
        <v/>
      </c>
      <c r="I104" s="20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IF(ISTEXT('[9]Pojedinačni plasman'!B101)=TRUE,'[9]Pojedinačni plasman'!B101,"")</f>
        <v/>
      </c>
      <c r="C105" s="52" t="str">
        <f>IF(ISTEXT('[9]Pojedinačni plasman'!C101)=TRUE,'[9]Pojedinačni plasman'!C101,"")</f>
        <v/>
      </c>
      <c r="D105" s="53" t="str">
        <f>IF(ISNUMBER('[9]Pojedinačni plasman'!E101)=TRUE,'[9]Pojedinačni plasman'!E101,"")</f>
        <v/>
      </c>
      <c r="E105" s="54" t="str">
        <f>IF(ISTEXT('[9]Pojedinačni plasman'!F101)=TRUE,'[9]Pojedinačni plasman'!F101,"")</f>
        <v/>
      </c>
      <c r="F105" s="55" t="str">
        <f>IF(ISNUMBER('[9]Pojedinačni plasman'!D101)=TRUE,'[9]Pojedinačni plasman'!D101,"")</f>
        <v/>
      </c>
      <c r="G105" s="261" t="str">
        <f>IF(ISNUMBER('[9]Pojedinačni plasman'!G101)=TRUE,'[9]Pojedinačni plasman'!G101,"")</f>
        <v/>
      </c>
      <c r="H105" s="56" t="str">
        <f>IF(ISNUMBER('[9]Pojedinačni plasman'!H101)=TRUE,'[9]Pojedinačni plasman'!H101,"")</f>
        <v/>
      </c>
      <c r="I105" s="20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IF(ISTEXT('[9]Pojedinačni plasman'!B102)=TRUE,'[9]Pojedinačni plasman'!B102,"")</f>
        <v/>
      </c>
      <c r="C106" s="52" t="str">
        <f>IF(ISTEXT('[9]Pojedinačni plasman'!C102)=TRUE,'[9]Pojedinačni plasman'!C102,"")</f>
        <v/>
      </c>
      <c r="D106" s="53" t="str">
        <f>IF(ISNUMBER('[9]Pojedinačni plasman'!E102)=TRUE,'[9]Pojedinačni plasman'!E102,"")</f>
        <v/>
      </c>
      <c r="E106" s="54" t="str">
        <f>IF(ISTEXT('[9]Pojedinačni plasman'!F102)=TRUE,'[9]Pojedinačni plasman'!F102,"")</f>
        <v/>
      </c>
      <c r="F106" s="55" t="str">
        <f>IF(ISNUMBER('[9]Pojedinačni plasman'!D102)=TRUE,'[9]Pojedinačni plasman'!D102,"")</f>
        <v/>
      </c>
      <c r="G106" s="261" t="str">
        <f>IF(ISNUMBER('[9]Pojedinačni plasman'!G102)=TRUE,'[9]Pojedinačni plasman'!G102,"")</f>
        <v/>
      </c>
      <c r="H106" s="56" t="str">
        <f>IF(ISNUMBER('[9]Pojedinačni plasman'!H102)=TRUE,'[9]Pojedinačni plasman'!H102,"")</f>
        <v/>
      </c>
      <c r="I106" s="20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IF(ISTEXT('[9]Pojedinačni plasman'!B103)=TRUE,'[9]Pojedinačni plasman'!B103,"")</f>
        <v/>
      </c>
      <c r="C107" s="52" t="str">
        <f>IF(ISTEXT('[9]Pojedinačni plasman'!C103)=TRUE,'[9]Pojedinačni plasman'!C103,"")</f>
        <v/>
      </c>
      <c r="D107" s="53" t="str">
        <f>IF(ISNUMBER('[9]Pojedinačni plasman'!E103)=TRUE,'[9]Pojedinačni plasman'!E103,"")</f>
        <v/>
      </c>
      <c r="E107" s="54" t="str">
        <f>IF(ISTEXT('[9]Pojedinačni plasman'!F103)=TRUE,'[9]Pojedinačni plasman'!F103,"")</f>
        <v/>
      </c>
      <c r="F107" s="55" t="str">
        <f>IF(ISNUMBER('[9]Pojedinačni plasman'!D103)=TRUE,'[9]Pojedinačni plasman'!D103,"")</f>
        <v/>
      </c>
      <c r="G107" s="261" t="str">
        <f>IF(ISNUMBER('[9]Pojedinačni plasman'!G103)=TRUE,'[9]Pojedinačni plasman'!G103,"")</f>
        <v/>
      </c>
      <c r="H107" s="56" t="str">
        <f>IF(ISNUMBER('[9]Pojedinačni plasman'!H103)=TRUE,'[9]Pojedinačni plasman'!H103,"")</f>
        <v/>
      </c>
      <c r="I107" s="20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IF(ISTEXT('[9]Pojedinačni plasman'!B104)=TRUE,'[9]Pojedinačni plasman'!B104,"")</f>
        <v/>
      </c>
      <c r="C108" s="52" t="str">
        <f>IF(ISTEXT('[9]Pojedinačni plasman'!C104)=TRUE,'[9]Pojedinačni plasman'!C104,"")</f>
        <v/>
      </c>
      <c r="D108" s="53" t="str">
        <f>IF(ISNUMBER('[9]Pojedinačni plasman'!E104)=TRUE,'[9]Pojedinačni plasman'!E104,"")</f>
        <v/>
      </c>
      <c r="E108" s="54" t="str">
        <f>IF(ISTEXT('[9]Pojedinačni plasman'!F104)=TRUE,'[9]Pojedinačni plasman'!F104,"")</f>
        <v/>
      </c>
      <c r="F108" s="55" t="str">
        <f>IF(ISNUMBER('[9]Pojedinačni plasman'!D104)=TRUE,'[9]Pojedinačni plasman'!D104,"")</f>
        <v/>
      </c>
      <c r="G108" s="261" t="str">
        <f>IF(ISNUMBER('[9]Pojedinačni plasman'!G104)=TRUE,'[9]Pojedinačni plasman'!G104,"")</f>
        <v/>
      </c>
      <c r="H108" s="56" t="str">
        <f>IF(ISNUMBER('[9]Pojedinačni plasman'!H104)=TRUE,'[9]Pojedinačni plasman'!H104,"")</f>
        <v/>
      </c>
      <c r="I108" s="20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IF(ISTEXT('[9]Pojedinačni plasman'!B105)=TRUE,'[9]Pojedinačni plasman'!B105,"")</f>
        <v/>
      </c>
      <c r="C109" s="52" t="str">
        <f>IF(ISTEXT('[9]Pojedinačni plasman'!C105)=TRUE,'[9]Pojedinačni plasman'!C105,"")</f>
        <v/>
      </c>
      <c r="D109" s="53" t="str">
        <f>IF(ISNUMBER('[9]Pojedinačni plasman'!E105)=TRUE,'[9]Pojedinačni plasman'!E105,"")</f>
        <v/>
      </c>
      <c r="E109" s="54" t="str">
        <f>IF(ISTEXT('[9]Pojedinačni plasman'!F105)=TRUE,'[9]Pojedinačni plasman'!F105,"")</f>
        <v/>
      </c>
      <c r="F109" s="55" t="str">
        <f>IF(ISNUMBER('[9]Pojedinačni plasman'!D105)=TRUE,'[9]Pojedinačni plasman'!D105,"")</f>
        <v/>
      </c>
      <c r="G109" s="261" t="str">
        <f>IF(ISNUMBER('[9]Pojedinačni plasman'!G105)=TRUE,'[9]Pojedinačni plasman'!G105,"")</f>
        <v/>
      </c>
      <c r="H109" s="56" t="str">
        <f>IF(ISNUMBER('[9]Pojedinačni plasman'!H105)=TRUE,'[9]Pojedinačni plasman'!H105,"")</f>
        <v/>
      </c>
      <c r="I109" s="20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IF(ISTEXT('[9]Pojedinačni plasman'!B106)=TRUE,'[9]Pojedinačni plasman'!B106,"")</f>
        <v/>
      </c>
      <c r="C110" s="52" t="str">
        <f>IF(ISTEXT('[9]Pojedinačni plasman'!C106)=TRUE,'[9]Pojedinačni plasman'!C106,"")</f>
        <v/>
      </c>
      <c r="D110" s="53" t="str">
        <f>IF(ISNUMBER('[9]Pojedinačni plasman'!E106)=TRUE,'[9]Pojedinačni plasman'!E106,"")</f>
        <v/>
      </c>
      <c r="E110" s="54" t="str">
        <f>IF(ISTEXT('[9]Pojedinačni plasman'!F106)=TRUE,'[9]Pojedinačni plasman'!F106,"")</f>
        <v/>
      </c>
      <c r="F110" s="55" t="str">
        <f>IF(ISNUMBER('[9]Pojedinačni plasman'!D106)=TRUE,'[9]Pojedinačni plasman'!D106,"")</f>
        <v/>
      </c>
      <c r="G110" s="261" t="str">
        <f>IF(ISNUMBER('[9]Pojedinačni plasman'!G106)=TRUE,'[9]Pojedinačni plasman'!G106,"")</f>
        <v/>
      </c>
      <c r="H110" s="56" t="str">
        <f>IF(ISNUMBER('[9]Pojedinačni plasman'!H106)=TRUE,'[9]Pojedinačni plasman'!H106,"")</f>
        <v/>
      </c>
      <c r="I110" s="20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IF(ISTEXT('[9]Pojedinačni plasman'!B107)=TRUE,'[9]Pojedinačni plasman'!B107,"")</f>
        <v/>
      </c>
      <c r="C111" s="52" t="str">
        <f>IF(ISTEXT('[9]Pojedinačni plasman'!C107)=TRUE,'[9]Pojedinačni plasman'!C107,"")</f>
        <v/>
      </c>
      <c r="D111" s="53" t="str">
        <f>IF(ISNUMBER('[9]Pojedinačni plasman'!E107)=TRUE,'[9]Pojedinačni plasman'!E107,"")</f>
        <v/>
      </c>
      <c r="E111" s="54" t="str">
        <f>IF(ISTEXT('[9]Pojedinačni plasman'!F107)=TRUE,'[9]Pojedinačni plasman'!F107,"")</f>
        <v/>
      </c>
      <c r="F111" s="55" t="str">
        <f>IF(ISNUMBER('[9]Pojedinačni plasman'!D107)=TRUE,'[9]Pojedinačni plasman'!D107,"")</f>
        <v/>
      </c>
      <c r="G111" s="261" t="str">
        <f>IF(ISNUMBER('[9]Pojedinačni plasman'!G107)=TRUE,'[9]Pojedinačni plasman'!G107,"")</f>
        <v/>
      </c>
      <c r="H111" s="56" t="str">
        <f>IF(ISNUMBER('[9]Pojedinačni plasman'!H107)=TRUE,'[9]Pojedinačni plasman'!H107,"")</f>
        <v/>
      </c>
      <c r="I111" s="20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IF(ISTEXT('[9]Pojedinačni plasman'!B108)=TRUE,'[9]Pojedinačni plasman'!B108,"")</f>
        <v/>
      </c>
      <c r="C112" s="52" t="str">
        <f>IF(ISTEXT('[9]Pojedinačni plasman'!C108)=TRUE,'[9]Pojedinačni plasman'!C108,"")</f>
        <v/>
      </c>
      <c r="D112" s="53" t="str">
        <f>IF(ISNUMBER('[9]Pojedinačni plasman'!E108)=TRUE,'[9]Pojedinačni plasman'!E108,"")</f>
        <v/>
      </c>
      <c r="E112" s="54" t="str">
        <f>IF(ISTEXT('[9]Pojedinačni plasman'!F108)=TRUE,'[9]Pojedinačni plasman'!F108,"")</f>
        <v/>
      </c>
      <c r="F112" s="55" t="str">
        <f>IF(ISNUMBER('[9]Pojedinačni plasman'!D108)=TRUE,'[9]Pojedinačni plasman'!D108,"")</f>
        <v/>
      </c>
      <c r="G112" s="261" t="str">
        <f>IF(ISNUMBER('[9]Pojedinačni plasman'!G108)=TRUE,'[9]Pojedinačni plasman'!G108,"")</f>
        <v/>
      </c>
      <c r="H112" s="56" t="str">
        <f>IF(ISNUMBER('[9]Pojedinačni plasman'!H108)=TRUE,'[9]Pojedinačni plasman'!H108,"")</f>
        <v/>
      </c>
      <c r="I112" s="20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IF(ISTEXT('[9]Pojedinačni plasman'!B109)=TRUE,'[9]Pojedinačni plasman'!B109,"")</f>
        <v/>
      </c>
      <c r="C113" s="52" t="str">
        <f>IF(ISTEXT('[9]Pojedinačni plasman'!C109)=TRUE,'[9]Pojedinačni plasman'!C109,"")</f>
        <v/>
      </c>
      <c r="D113" s="53" t="str">
        <f>IF(ISNUMBER('[9]Pojedinačni plasman'!E109)=TRUE,'[9]Pojedinačni plasman'!E109,"")</f>
        <v/>
      </c>
      <c r="E113" s="54" t="str">
        <f>IF(ISTEXT('[9]Pojedinačni plasman'!F109)=TRUE,'[9]Pojedinačni plasman'!F109,"")</f>
        <v/>
      </c>
      <c r="F113" s="55" t="str">
        <f>IF(ISNUMBER('[9]Pojedinačni plasman'!D109)=TRUE,'[9]Pojedinačni plasman'!D109,"")</f>
        <v/>
      </c>
      <c r="G113" s="261" t="str">
        <f>IF(ISNUMBER('[9]Pojedinačni plasman'!G109)=TRUE,'[9]Pojedinačni plasman'!G109,"")</f>
        <v/>
      </c>
      <c r="H113" s="56" t="str">
        <f>IF(ISNUMBER('[9]Pojedinačni plasman'!H109)=TRUE,'[9]Pojedinačni plasman'!H109,"")</f>
        <v/>
      </c>
      <c r="I113" s="20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IF(ISTEXT('[9]Pojedinačni plasman'!B110)=TRUE,'[9]Pojedinačni plasman'!B110,"")</f>
        <v/>
      </c>
      <c r="C114" s="52" t="str">
        <f>IF(ISTEXT('[9]Pojedinačni plasman'!C110)=TRUE,'[9]Pojedinačni plasman'!C110,"")</f>
        <v/>
      </c>
      <c r="D114" s="53" t="str">
        <f>IF(ISNUMBER('[9]Pojedinačni plasman'!E110)=TRUE,'[9]Pojedinačni plasman'!E110,"")</f>
        <v/>
      </c>
      <c r="E114" s="54" t="str">
        <f>IF(ISTEXT('[9]Pojedinačni plasman'!F110)=TRUE,'[9]Pojedinačni plasman'!F110,"")</f>
        <v/>
      </c>
      <c r="F114" s="55" t="str">
        <f>IF(ISNUMBER('[9]Pojedinačni plasman'!D110)=TRUE,'[9]Pojedinačni plasman'!D110,"")</f>
        <v/>
      </c>
      <c r="G114" s="261" t="str">
        <f>IF(ISNUMBER('[9]Pojedinačni plasman'!G110)=TRUE,'[9]Pojedinačni plasman'!G110,"")</f>
        <v/>
      </c>
      <c r="H114" s="56" t="str">
        <f>IF(ISNUMBER('[9]Pojedinačni plasman'!H110)=TRUE,'[9]Pojedinačni plasman'!H110,"")</f>
        <v/>
      </c>
      <c r="I114" s="20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IF(ISTEXT('[9]Pojedinačni plasman'!B111)=TRUE,'[9]Pojedinačni plasman'!B111,"")</f>
        <v/>
      </c>
      <c r="C115" s="52" t="str">
        <f>IF(ISTEXT('[9]Pojedinačni plasman'!C111)=TRUE,'[9]Pojedinačni plasman'!C111,"")</f>
        <v/>
      </c>
      <c r="D115" s="53" t="str">
        <f>IF(ISNUMBER('[9]Pojedinačni plasman'!E111)=TRUE,'[9]Pojedinačni plasman'!E111,"")</f>
        <v/>
      </c>
      <c r="E115" s="54" t="str">
        <f>IF(ISTEXT('[9]Pojedinačni plasman'!F111)=TRUE,'[9]Pojedinačni plasman'!F111,"")</f>
        <v/>
      </c>
      <c r="F115" s="55" t="str">
        <f>IF(ISNUMBER('[9]Pojedinačni plasman'!D111)=TRUE,'[9]Pojedinačni plasman'!D111,"")</f>
        <v/>
      </c>
      <c r="G115" s="261" t="str">
        <f>IF(ISNUMBER('[9]Pojedinačni plasman'!G111)=TRUE,'[9]Pojedinačni plasman'!G111,"")</f>
        <v/>
      </c>
      <c r="H115" s="56" t="str">
        <f>IF(ISNUMBER('[9]Pojedinačni plasman'!H111)=TRUE,'[9]Pojedinačni plasman'!H111,"")</f>
        <v/>
      </c>
      <c r="I115" s="20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IF(ISTEXT('[9]Pojedinačni plasman'!B112)=TRUE,'[9]Pojedinačni plasman'!B112,"")</f>
        <v/>
      </c>
      <c r="C116" s="52" t="str">
        <f>IF(ISTEXT('[9]Pojedinačni plasman'!C112)=TRUE,'[9]Pojedinačni plasman'!C112,"")</f>
        <v/>
      </c>
      <c r="D116" s="53" t="str">
        <f>IF(ISNUMBER('[9]Pojedinačni plasman'!E112)=TRUE,'[9]Pojedinačni plasman'!E112,"")</f>
        <v/>
      </c>
      <c r="E116" s="54" t="str">
        <f>IF(ISTEXT('[9]Pojedinačni plasman'!F112)=TRUE,'[9]Pojedinačni plasman'!F112,"")</f>
        <v/>
      </c>
      <c r="F116" s="55" t="str">
        <f>IF(ISNUMBER('[9]Pojedinačni plasman'!D112)=TRUE,'[9]Pojedinačni plasman'!D112,"")</f>
        <v/>
      </c>
      <c r="G116" s="261" t="str">
        <f>IF(ISNUMBER('[9]Pojedinačni plasman'!G112)=TRUE,'[9]Pojedinačni plasman'!G112,"")</f>
        <v/>
      </c>
      <c r="H116" s="56" t="str">
        <f>IF(ISNUMBER('[9]Pojedinačni plasman'!H112)=TRUE,'[9]Pojedinačni plasman'!H112,"")</f>
        <v/>
      </c>
      <c r="I116" s="20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IF(ISTEXT('[9]Pojedinačni plasman'!B113)=TRUE,'[9]Pojedinačni plasman'!B113,"")</f>
        <v/>
      </c>
      <c r="C117" s="52" t="str">
        <f>IF(ISTEXT('[9]Pojedinačni plasman'!C113)=TRUE,'[9]Pojedinačni plasman'!C113,"")</f>
        <v/>
      </c>
      <c r="D117" s="53" t="str">
        <f>IF(ISNUMBER('[9]Pojedinačni plasman'!E113)=TRUE,'[9]Pojedinačni plasman'!E113,"")</f>
        <v/>
      </c>
      <c r="E117" s="54" t="str">
        <f>IF(ISTEXT('[9]Pojedinačni plasman'!F113)=TRUE,'[9]Pojedinačni plasman'!F113,"")</f>
        <v/>
      </c>
      <c r="F117" s="55" t="str">
        <f>IF(ISNUMBER('[9]Pojedinačni plasman'!D113)=TRUE,'[9]Pojedinačni plasman'!D113,"")</f>
        <v/>
      </c>
      <c r="G117" s="261" t="str">
        <f>IF(ISNUMBER('[9]Pojedinačni plasman'!G113)=TRUE,'[9]Pojedinačni plasman'!G113,"")</f>
        <v/>
      </c>
      <c r="H117" s="56" t="str">
        <f>IF(ISNUMBER('[9]Pojedinačni plasman'!H113)=TRUE,'[9]Pojedinačni plasman'!H113,"")</f>
        <v/>
      </c>
      <c r="I117" s="20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IF(ISTEXT('[9]Pojedinačni plasman'!B114)=TRUE,'[9]Pojedinačni plasman'!B114,"")</f>
        <v/>
      </c>
      <c r="C118" s="52" t="str">
        <f>IF(ISTEXT('[9]Pojedinačni plasman'!C114)=TRUE,'[9]Pojedinačni plasman'!C114,"")</f>
        <v/>
      </c>
      <c r="D118" s="53" t="str">
        <f>IF(ISNUMBER('[9]Pojedinačni plasman'!E114)=TRUE,'[9]Pojedinačni plasman'!E114,"")</f>
        <v/>
      </c>
      <c r="E118" s="54" t="str">
        <f>IF(ISTEXT('[9]Pojedinačni plasman'!F114)=TRUE,'[9]Pojedinačni plasman'!F114,"")</f>
        <v/>
      </c>
      <c r="F118" s="55" t="str">
        <f>IF(ISNUMBER('[9]Pojedinačni plasman'!D114)=TRUE,'[9]Pojedinačni plasman'!D114,"")</f>
        <v/>
      </c>
      <c r="G118" s="261" t="str">
        <f>IF(ISNUMBER('[9]Pojedinačni plasman'!G114)=TRUE,'[9]Pojedinačni plasman'!G114,"")</f>
        <v/>
      </c>
      <c r="H118" s="56" t="str">
        <f>IF(ISNUMBER('[9]Pojedinačni plasman'!H114)=TRUE,'[9]Pojedinačni plasman'!H114,"")</f>
        <v/>
      </c>
      <c r="I118" s="20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IF(ISTEXT('[9]Pojedinačni plasman'!B115)=TRUE,'[9]Pojedinačni plasman'!B115,"")</f>
        <v/>
      </c>
      <c r="C119" s="52" t="str">
        <f>IF(ISTEXT('[9]Pojedinačni plasman'!C115)=TRUE,'[9]Pojedinačni plasman'!C115,"")</f>
        <v/>
      </c>
      <c r="D119" s="53" t="str">
        <f>IF(ISNUMBER('[9]Pojedinačni plasman'!E115)=TRUE,'[9]Pojedinačni plasman'!E115,"")</f>
        <v/>
      </c>
      <c r="E119" s="54" t="str">
        <f>IF(ISTEXT('[9]Pojedinačni plasman'!F115)=TRUE,'[9]Pojedinačni plasman'!F115,"")</f>
        <v/>
      </c>
      <c r="F119" s="55" t="str">
        <f>IF(ISNUMBER('[9]Pojedinačni plasman'!D115)=TRUE,'[9]Pojedinačni plasman'!D115,"")</f>
        <v/>
      </c>
      <c r="G119" s="261" t="str">
        <f>IF(ISNUMBER('[9]Pojedinačni plasman'!G115)=TRUE,'[9]Pojedinačni plasman'!G115,"")</f>
        <v/>
      </c>
      <c r="H119" s="56" t="str">
        <f>IF(ISNUMBER('[9]Pojedinačni plasman'!H115)=TRUE,'[9]Pojedinačni plasman'!H115,"")</f>
        <v/>
      </c>
      <c r="I119" s="20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IF(ISTEXT('[9]Pojedinačni plasman'!B116)=TRUE,'[9]Pojedinačni plasman'!B116,"")</f>
        <v/>
      </c>
      <c r="C120" s="52" t="str">
        <f>IF(ISTEXT('[9]Pojedinačni plasman'!C116)=TRUE,'[9]Pojedinačni plasman'!C116,"")</f>
        <v/>
      </c>
      <c r="D120" s="53" t="str">
        <f>IF(ISNUMBER('[9]Pojedinačni plasman'!E116)=TRUE,'[9]Pojedinačni plasman'!E116,"")</f>
        <v/>
      </c>
      <c r="E120" s="54" t="str">
        <f>IF(ISTEXT('[9]Pojedinačni plasman'!F116)=TRUE,'[9]Pojedinačni plasman'!F116,"")</f>
        <v/>
      </c>
      <c r="F120" s="55" t="str">
        <f>IF(ISNUMBER('[9]Pojedinačni plasman'!D116)=TRUE,'[9]Pojedinačni plasman'!D116,"")</f>
        <v/>
      </c>
      <c r="G120" s="261" t="str">
        <f>IF(ISNUMBER('[9]Pojedinačni plasman'!G116)=TRUE,'[9]Pojedinačni plasman'!G116,"")</f>
        <v/>
      </c>
      <c r="H120" s="56" t="str">
        <f>IF(ISNUMBER('[9]Pojedinačni plasman'!H116)=TRUE,'[9]Pojedinačni plasman'!H116,"")</f>
        <v/>
      </c>
      <c r="I120" s="20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IF(ISTEXT('[9]Pojedinačni plasman'!B117)=TRUE,'[9]Pojedinačni plasman'!B117,"")</f>
        <v/>
      </c>
      <c r="C121" s="52" t="str">
        <f>IF(ISTEXT('[9]Pojedinačni plasman'!C117)=TRUE,'[9]Pojedinačni plasman'!C117,"")</f>
        <v/>
      </c>
      <c r="D121" s="53" t="str">
        <f>IF(ISNUMBER('[9]Pojedinačni plasman'!E117)=TRUE,'[9]Pojedinačni plasman'!E117,"")</f>
        <v/>
      </c>
      <c r="E121" s="54" t="str">
        <f>IF(ISTEXT('[9]Pojedinačni plasman'!F117)=TRUE,'[9]Pojedinačni plasman'!F117,"")</f>
        <v/>
      </c>
      <c r="F121" s="55" t="str">
        <f>IF(ISNUMBER('[9]Pojedinačni plasman'!D117)=TRUE,'[9]Pojedinačni plasman'!D117,"")</f>
        <v/>
      </c>
      <c r="G121" s="261" t="str">
        <f>IF(ISNUMBER('[9]Pojedinačni plasman'!G117)=TRUE,'[9]Pojedinačni plasman'!G117,"")</f>
        <v/>
      </c>
      <c r="H121" s="56" t="str">
        <f>IF(ISNUMBER('[9]Pojedinačni plasman'!H117)=TRUE,'[9]Pojedinačni plasman'!H117,"")</f>
        <v/>
      </c>
      <c r="I121" s="20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IF(ISTEXT('[9]Pojedinačni plasman'!B118)=TRUE,'[9]Pojedinačni plasman'!B118,"")</f>
        <v/>
      </c>
      <c r="C122" s="52" t="str">
        <f>IF(ISTEXT('[9]Pojedinačni plasman'!C118)=TRUE,'[9]Pojedinačni plasman'!C118,"")</f>
        <v/>
      </c>
      <c r="D122" s="53" t="str">
        <f>IF(ISNUMBER('[9]Pojedinačni plasman'!E118)=TRUE,'[9]Pojedinačni plasman'!E118,"")</f>
        <v/>
      </c>
      <c r="E122" s="54" t="str">
        <f>IF(ISTEXT('[9]Pojedinačni plasman'!F118)=TRUE,'[9]Pojedinačni plasman'!F118,"")</f>
        <v/>
      </c>
      <c r="F122" s="55" t="str">
        <f>IF(ISNUMBER('[9]Pojedinačni plasman'!D118)=TRUE,'[9]Pojedinačni plasman'!D118,"")</f>
        <v/>
      </c>
      <c r="G122" s="261" t="str">
        <f>IF(ISNUMBER('[9]Pojedinačni plasman'!G118)=TRUE,'[9]Pojedinačni plasman'!G118,"")</f>
        <v/>
      </c>
      <c r="H122" s="56" t="str">
        <f>IF(ISNUMBER('[9]Pojedinačni plasman'!H118)=TRUE,'[9]Pojedinačni plasman'!H118,"")</f>
        <v/>
      </c>
      <c r="I122" s="20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IF(ISTEXT('[9]Pojedinačni plasman'!B119)=TRUE,'[9]Pojedinačni plasman'!B119,"")</f>
        <v/>
      </c>
      <c r="C123" s="52" t="str">
        <f>IF(ISTEXT('[9]Pojedinačni plasman'!C119)=TRUE,'[9]Pojedinačni plasman'!C119,"")</f>
        <v/>
      </c>
      <c r="D123" s="53" t="str">
        <f>IF(ISNUMBER('[9]Pojedinačni plasman'!E119)=TRUE,'[9]Pojedinačni plasman'!E119,"")</f>
        <v/>
      </c>
      <c r="E123" s="54" t="str">
        <f>IF(ISTEXT('[9]Pojedinačni plasman'!F119)=TRUE,'[9]Pojedinačni plasman'!F119,"")</f>
        <v/>
      </c>
      <c r="F123" s="55" t="str">
        <f>IF(ISNUMBER('[9]Pojedinačni plasman'!D119)=TRUE,'[9]Pojedinačni plasman'!D119,"")</f>
        <v/>
      </c>
      <c r="G123" s="261" t="str">
        <f>IF(ISNUMBER('[9]Pojedinačni plasman'!G119)=TRUE,'[9]Pojedinačni plasman'!G119,"")</f>
        <v/>
      </c>
      <c r="H123" s="56" t="str">
        <f>IF(ISNUMBER('[9]Pojedinačni plasman'!H119)=TRUE,'[9]Pojedinačni plasman'!H119,"")</f>
        <v/>
      </c>
      <c r="I123" s="20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IF(ISTEXT('[9]Pojedinačni plasman'!B120)=TRUE,'[9]Pojedinačni plasman'!B120,"")</f>
        <v/>
      </c>
      <c r="C124" s="52" t="str">
        <f>IF(ISTEXT('[9]Pojedinačni plasman'!C120)=TRUE,'[9]Pojedinačni plasman'!C120,"")</f>
        <v/>
      </c>
      <c r="D124" s="53" t="str">
        <f>IF(ISNUMBER('[9]Pojedinačni plasman'!E120)=TRUE,'[9]Pojedinačni plasman'!E120,"")</f>
        <v/>
      </c>
      <c r="E124" s="54" t="str">
        <f>IF(ISTEXT('[9]Pojedinačni plasman'!F120)=TRUE,'[9]Pojedinačni plasman'!F120,"")</f>
        <v/>
      </c>
      <c r="F124" s="55" t="str">
        <f>IF(ISNUMBER('[9]Pojedinačni plasman'!D120)=TRUE,'[9]Pojedinačni plasman'!D120,"")</f>
        <v/>
      </c>
      <c r="G124" s="261" t="str">
        <f>IF(ISNUMBER('[9]Pojedinačni plasman'!G120)=TRUE,'[9]Pojedinačni plasman'!G120,"")</f>
        <v/>
      </c>
      <c r="H124" s="56" t="str">
        <f>IF(ISNUMBER('[9]Pojedinačni plasman'!H120)=TRUE,'[9]Pojedinačni plasman'!H120,"")</f>
        <v/>
      </c>
      <c r="I124" s="20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IF(ISTEXT('[9]Pojedinačni plasman'!B121)=TRUE,'[9]Pojedinačni plasman'!B121,"")</f>
        <v/>
      </c>
      <c r="C125" s="52" t="str">
        <f>IF(ISTEXT('[9]Pojedinačni plasman'!C121)=TRUE,'[9]Pojedinačni plasman'!C121,"")</f>
        <v/>
      </c>
      <c r="D125" s="53" t="str">
        <f>IF(ISNUMBER('[9]Pojedinačni plasman'!E121)=TRUE,'[9]Pojedinačni plasman'!E121,"")</f>
        <v/>
      </c>
      <c r="E125" s="54" t="str">
        <f>IF(ISTEXT('[9]Pojedinačni plasman'!F121)=TRUE,'[9]Pojedinačni plasman'!F121,"")</f>
        <v/>
      </c>
      <c r="F125" s="55" t="str">
        <f>IF(ISNUMBER('[9]Pojedinačni plasman'!D121)=TRUE,'[9]Pojedinačni plasman'!D121,"")</f>
        <v/>
      </c>
      <c r="G125" s="261" t="str">
        <f>IF(ISNUMBER('[9]Pojedinačni plasman'!G121)=TRUE,'[9]Pojedinačni plasman'!G121,"")</f>
        <v/>
      </c>
      <c r="H125" s="56" t="str">
        <f>IF(ISNUMBER('[9]Pojedinačni plasman'!H121)=TRUE,'[9]Pojedinačni plasman'!H121,"")</f>
        <v/>
      </c>
      <c r="I125" s="20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IF(ISTEXT('[9]Pojedinačni plasman'!B122)=TRUE,'[9]Pojedinačni plasman'!B122,"")</f>
        <v/>
      </c>
      <c r="C126" s="52" t="str">
        <f>IF(ISTEXT('[9]Pojedinačni plasman'!C122)=TRUE,'[9]Pojedinačni plasman'!C122,"")</f>
        <v/>
      </c>
      <c r="D126" s="53" t="str">
        <f>IF(ISNUMBER('[9]Pojedinačni plasman'!E122)=TRUE,'[9]Pojedinačni plasman'!E122,"")</f>
        <v/>
      </c>
      <c r="E126" s="54" t="str">
        <f>IF(ISTEXT('[9]Pojedinačni plasman'!F122)=TRUE,'[9]Pojedinačni plasman'!F122,"")</f>
        <v/>
      </c>
      <c r="F126" s="55" t="str">
        <f>IF(ISNUMBER('[9]Pojedinačni plasman'!D122)=TRUE,'[9]Pojedinačni plasman'!D122,"")</f>
        <v/>
      </c>
      <c r="G126" s="261" t="str">
        <f>IF(ISNUMBER('[9]Pojedinačni plasman'!G122)=TRUE,'[9]Pojedinačni plasman'!G122,"")</f>
        <v/>
      </c>
      <c r="H126" s="56" t="str">
        <f>IF(ISNUMBER('[9]Pojedinačni plasman'!H122)=TRUE,'[9]Pojedinačni plasman'!H122,"")</f>
        <v/>
      </c>
      <c r="I126" s="20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IF(ISTEXT('[9]Pojedinačni plasman'!B123)=TRUE,'[9]Pojedinačni plasman'!B123,"")</f>
        <v/>
      </c>
      <c r="C127" s="52" t="str">
        <f>IF(ISTEXT('[9]Pojedinačni plasman'!C123)=TRUE,'[9]Pojedinačni plasman'!C123,"")</f>
        <v/>
      </c>
      <c r="D127" s="53" t="str">
        <f>IF(ISNUMBER('[9]Pojedinačni plasman'!E123)=TRUE,'[9]Pojedinačni plasman'!E123,"")</f>
        <v/>
      </c>
      <c r="E127" s="54" t="str">
        <f>IF(ISTEXT('[9]Pojedinačni plasman'!F123)=TRUE,'[9]Pojedinačni plasman'!F123,"")</f>
        <v/>
      </c>
      <c r="F127" s="55" t="str">
        <f>IF(ISNUMBER('[9]Pojedinačni plasman'!D123)=TRUE,'[9]Pojedinačni plasman'!D123,"")</f>
        <v/>
      </c>
      <c r="G127" s="261" t="str">
        <f>IF(ISNUMBER('[9]Pojedinačni plasman'!G123)=TRUE,'[9]Pojedinačni plasman'!G123,"")</f>
        <v/>
      </c>
      <c r="H127" s="56" t="str">
        <f>IF(ISNUMBER('[9]Pojedinačni plasman'!H123)=TRUE,'[9]Pojedinačni plasman'!H123,"")</f>
        <v/>
      </c>
      <c r="I127" s="20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IF(ISTEXT('[9]Pojedinačni plasman'!B124)=TRUE,'[9]Pojedinačni plasman'!B124,"")</f>
        <v/>
      </c>
      <c r="C128" s="52" t="str">
        <f>IF(ISTEXT('[9]Pojedinačni plasman'!C124)=TRUE,'[9]Pojedinačni plasman'!C124,"")</f>
        <v/>
      </c>
      <c r="D128" s="53" t="str">
        <f>IF(ISNUMBER('[9]Pojedinačni plasman'!E124)=TRUE,'[9]Pojedinačni plasman'!E124,"")</f>
        <v/>
      </c>
      <c r="E128" s="54" t="str">
        <f>IF(ISTEXT('[9]Pojedinačni plasman'!F124)=TRUE,'[9]Pojedinačni plasman'!F124,"")</f>
        <v/>
      </c>
      <c r="F128" s="55" t="str">
        <f>IF(ISNUMBER('[9]Pojedinačni plasman'!D124)=TRUE,'[9]Pojedinačni plasman'!D124,"")</f>
        <v/>
      </c>
      <c r="G128" s="261" t="str">
        <f>IF(ISNUMBER('[9]Pojedinačni plasman'!G124)=TRUE,'[9]Pojedinačni plasman'!G124,"")</f>
        <v/>
      </c>
      <c r="H128" s="56" t="str">
        <f>IF(ISNUMBER('[9]Pojedinačni plasman'!H124)=TRUE,'[9]Pojedinačni plasman'!H124,"")</f>
        <v/>
      </c>
      <c r="I128" s="20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IF(ISTEXT('[9]Pojedinačni plasman'!B125)=TRUE,'[9]Pojedinačni plasman'!B125,"")</f>
        <v/>
      </c>
      <c r="C129" s="52" t="str">
        <f>IF(ISTEXT('[9]Pojedinačni plasman'!C125)=TRUE,'[9]Pojedinačni plasman'!C125,"")</f>
        <v/>
      </c>
      <c r="D129" s="53" t="str">
        <f>IF(ISNUMBER('[9]Pojedinačni plasman'!E125)=TRUE,'[9]Pojedinačni plasman'!E125,"")</f>
        <v/>
      </c>
      <c r="E129" s="54" t="str">
        <f>IF(ISTEXT('[9]Pojedinačni plasman'!F125)=TRUE,'[9]Pojedinačni plasman'!F125,"")</f>
        <v/>
      </c>
      <c r="F129" s="55" t="str">
        <f>IF(ISNUMBER('[9]Pojedinačni plasman'!D125)=TRUE,'[9]Pojedinačni plasman'!D125,"")</f>
        <v/>
      </c>
      <c r="G129" s="261" t="str">
        <f>IF(ISNUMBER('[9]Pojedinačni plasman'!G125)=TRUE,'[9]Pojedinačni plasman'!G125,"")</f>
        <v/>
      </c>
      <c r="H129" s="56" t="str">
        <f>IF(ISNUMBER('[9]Pojedinačni plasman'!H125)=TRUE,'[9]Pojedinačni plasman'!H125,"")</f>
        <v/>
      </c>
      <c r="I129" s="20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IF(ISTEXT('[9]Pojedinačni plasman'!B126)=TRUE,'[9]Pojedinačni plasman'!B126,"")</f>
        <v/>
      </c>
      <c r="C130" s="52" t="str">
        <f>IF(ISTEXT('[9]Pojedinačni plasman'!C126)=TRUE,'[9]Pojedinačni plasman'!C126,"")</f>
        <v/>
      </c>
      <c r="D130" s="53" t="str">
        <f>IF(ISNUMBER('[9]Pojedinačni plasman'!E126)=TRUE,'[9]Pojedinačni plasman'!E126,"")</f>
        <v/>
      </c>
      <c r="E130" s="54" t="str">
        <f>IF(ISTEXT('[9]Pojedinačni plasman'!F126)=TRUE,'[9]Pojedinačni plasman'!F126,"")</f>
        <v/>
      </c>
      <c r="F130" s="55" t="str">
        <f>IF(ISNUMBER('[9]Pojedinačni plasman'!D126)=TRUE,'[9]Pojedinačni plasman'!D126,"")</f>
        <v/>
      </c>
      <c r="G130" s="261" t="str">
        <f>IF(ISNUMBER('[9]Pojedinačni plasman'!G126)=TRUE,'[9]Pojedinačni plasman'!G126,"")</f>
        <v/>
      </c>
      <c r="H130" s="56" t="str">
        <f>IF(ISNUMBER('[9]Pojedinačni plasman'!H126)=TRUE,'[9]Pojedinačni plasman'!H126,"")</f>
        <v/>
      </c>
      <c r="I130" s="20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IF(ISTEXT('[9]Pojedinačni plasman'!B127)=TRUE,'[9]Pojedinačni plasman'!B127,"")</f>
        <v/>
      </c>
      <c r="C131" s="52" t="str">
        <f>IF(ISTEXT('[9]Pojedinačni plasman'!C127)=TRUE,'[9]Pojedinačni plasman'!C127,"")</f>
        <v/>
      </c>
      <c r="D131" s="53" t="str">
        <f>IF(ISNUMBER('[9]Pojedinačni plasman'!E127)=TRUE,'[9]Pojedinačni plasman'!E127,"")</f>
        <v/>
      </c>
      <c r="E131" s="54" t="str">
        <f>IF(ISTEXT('[9]Pojedinačni plasman'!F127)=TRUE,'[9]Pojedinačni plasman'!F127,"")</f>
        <v/>
      </c>
      <c r="F131" s="55" t="str">
        <f>IF(ISNUMBER('[9]Pojedinačni plasman'!D127)=TRUE,'[9]Pojedinačni plasman'!D127,"")</f>
        <v/>
      </c>
      <c r="G131" s="261" t="str">
        <f>IF(ISNUMBER('[9]Pojedinačni plasman'!G127)=TRUE,'[9]Pojedinačni plasman'!G127,"")</f>
        <v/>
      </c>
      <c r="H131" s="56" t="str">
        <f>IF(ISNUMBER('[9]Pojedinačni plasman'!H127)=TRUE,'[9]Pojedinačni plasman'!H127,"")</f>
        <v/>
      </c>
      <c r="I131" s="20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IF(ISTEXT('[9]Pojedinačni plasman'!B128)=TRUE,'[9]Pojedinačni plasman'!B128,"")</f>
        <v/>
      </c>
      <c r="C132" s="52" t="str">
        <f>IF(ISTEXT('[9]Pojedinačni plasman'!C128)=TRUE,'[9]Pojedinačni plasman'!C128,"")</f>
        <v/>
      </c>
      <c r="D132" s="53" t="str">
        <f>IF(ISNUMBER('[9]Pojedinačni plasman'!E128)=TRUE,'[9]Pojedinačni plasman'!E128,"")</f>
        <v/>
      </c>
      <c r="E132" s="54" t="str">
        <f>IF(ISTEXT('[9]Pojedinačni plasman'!F128)=TRUE,'[9]Pojedinačni plasman'!F128,"")</f>
        <v/>
      </c>
      <c r="F132" s="55" t="str">
        <f>IF(ISNUMBER('[9]Pojedinačni plasman'!D128)=TRUE,'[9]Pojedinačni plasman'!D128,"")</f>
        <v/>
      </c>
      <c r="G132" s="261" t="str">
        <f>IF(ISNUMBER('[9]Pojedinačni plasman'!G128)=TRUE,'[9]Pojedinačni plasman'!G128,"")</f>
        <v/>
      </c>
      <c r="H132" s="56" t="str">
        <f>IF(ISNUMBER('[9]Pojedinačni plasman'!H128)=TRUE,'[9]Pojedinačni plasman'!H128,"")</f>
        <v/>
      </c>
      <c r="I132" s="20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IF(ISTEXT('[9]Pojedinačni plasman'!B129)=TRUE,'[9]Pojedinačni plasman'!B129,"")</f>
        <v/>
      </c>
      <c r="C133" s="52" t="str">
        <f>IF(ISTEXT('[9]Pojedinačni plasman'!C129)=TRUE,'[9]Pojedinačni plasman'!C129,"")</f>
        <v/>
      </c>
      <c r="D133" s="53" t="str">
        <f>IF(ISNUMBER('[9]Pojedinačni plasman'!E129)=TRUE,'[9]Pojedinačni plasman'!E129,"")</f>
        <v/>
      </c>
      <c r="E133" s="54" t="str">
        <f>IF(ISTEXT('[9]Pojedinačni plasman'!F129)=TRUE,'[9]Pojedinačni plasman'!F129,"")</f>
        <v/>
      </c>
      <c r="F133" s="55" t="str">
        <f>IF(ISNUMBER('[9]Pojedinačni plasman'!D129)=TRUE,'[9]Pojedinačni plasman'!D129,"")</f>
        <v/>
      </c>
      <c r="G133" s="261" t="str">
        <f>IF(ISNUMBER('[9]Pojedinačni plasman'!G129)=TRUE,'[9]Pojedinačni plasman'!G129,"")</f>
        <v/>
      </c>
      <c r="H133" s="56" t="str">
        <f>IF(ISNUMBER('[9]Pojedinačni plasman'!H129)=TRUE,'[9]Pojedinačni plasman'!H129,"")</f>
        <v/>
      </c>
      <c r="I133" s="20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IF(ISTEXT('[9]Pojedinačni plasman'!B130)=TRUE,'[9]Pojedinačni plasman'!B130,"")</f>
        <v/>
      </c>
      <c r="C134" s="52" t="str">
        <f>IF(ISTEXT('[9]Pojedinačni plasman'!C130)=TRUE,'[9]Pojedinačni plasman'!C130,"")</f>
        <v/>
      </c>
      <c r="D134" s="53" t="str">
        <f>IF(ISNUMBER('[9]Pojedinačni plasman'!E130)=TRUE,'[9]Pojedinačni plasman'!E130,"")</f>
        <v/>
      </c>
      <c r="E134" s="54" t="str">
        <f>IF(ISTEXT('[9]Pojedinačni plasman'!F130)=TRUE,'[9]Pojedinačni plasman'!F130,"")</f>
        <v/>
      </c>
      <c r="F134" s="55" t="str">
        <f>IF(ISNUMBER('[9]Pojedinačni plasman'!D130)=TRUE,'[9]Pojedinačni plasman'!D130,"")</f>
        <v/>
      </c>
      <c r="G134" s="261" t="str">
        <f>IF(ISNUMBER('[9]Pojedinačni plasman'!G130)=TRUE,'[9]Pojedinačni plasman'!G130,"")</f>
        <v/>
      </c>
      <c r="H134" s="56" t="str">
        <f>IF(ISNUMBER('[9]Pojedinačni plasman'!H130)=TRUE,'[9]Pojedinačni plasman'!H130,"")</f>
        <v/>
      </c>
      <c r="I134" s="20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IF(ISTEXT('[9]Pojedinačni plasman'!B131)=TRUE,'[9]Pojedinačni plasman'!B131,"")</f>
        <v/>
      </c>
      <c r="C135" s="52" t="str">
        <f>IF(ISTEXT('[9]Pojedinačni plasman'!C131)=TRUE,'[9]Pojedinačni plasman'!C131,"")</f>
        <v/>
      </c>
      <c r="D135" s="53" t="str">
        <f>IF(ISNUMBER('[9]Pojedinačni plasman'!E131)=TRUE,'[9]Pojedinačni plasman'!E131,"")</f>
        <v/>
      </c>
      <c r="E135" s="54" t="str">
        <f>IF(ISTEXT('[9]Pojedinačni plasman'!F131)=TRUE,'[9]Pojedinačni plasman'!F131,"")</f>
        <v/>
      </c>
      <c r="F135" s="55" t="str">
        <f>IF(ISNUMBER('[9]Pojedinačni plasman'!D131)=TRUE,'[9]Pojedinačni plasman'!D131,"")</f>
        <v/>
      </c>
      <c r="G135" s="261" t="str">
        <f>IF(ISNUMBER('[9]Pojedinačni plasman'!G131)=TRUE,'[9]Pojedinačni plasman'!G131,"")</f>
        <v/>
      </c>
      <c r="H135" s="56" t="str">
        <f>IF(ISNUMBER('[9]Pojedinačni plasman'!H131)=TRUE,'[9]Pojedinačni plasman'!H131,"")</f>
        <v/>
      </c>
      <c r="I135" s="20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IF(ISTEXT('[9]Pojedinačni plasman'!B132)=TRUE,'[9]Pojedinačni plasman'!B132,"")</f>
        <v/>
      </c>
      <c r="C136" s="52" t="str">
        <f>IF(ISTEXT('[9]Pojedinačni plasman'!C132)=TRUE,'[9]Pojedinačni plasman'!C132,"")</f>
        <v/>
      </c>
      <c r="D136" s="53" t="str">
        <f>IF(ISNUMBER('[9]Pojedinačni plasman'!E132)=TRUE,'[9]Pojedinačni plasman'!E132,"")</f>
        <v/>
      </c>
      <c r="E136" s="54" t="str">
        <f>IF(ISTEXT('[9]Pojedinačni plasman'!F132)=TRUE,'[9]Pojedinačni plasman'!F132,"")</f>
        <v/>
      </c>
      <c r="F136" s="55" t="str">
        <f>IF(ISNUMBER('[9]Pojedinačni plasman'!D132)=TRUE,'[9]Pojedinačni plasman'!D132,"")</f>
        <v/>
      </c>
      <c r="G136" s="261" t="str">
        <f>IF(ISNUMBER('[9]Pojedinačni plasman'!G132)=TRUE,'[9]Pojedinačni plasman'!G132,"")</f>
        <v/>
      </c>
      <c r="H136" s="56" t="str">
        <f>IF(ISNUMBER('[9]Pojedinačni plasman'!H132)=TRUE,'[9]Pojedinačni plasman'!H132,"")</f>
        <v/>
      </c>
      <c r="I136" s="20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IF(ISTEXT('[9]Pojedinačni plasman'!B133)=TRUE,'[9]Pojedinačni plasman'!B133,"")</f>
        <v/>
      </c>
      <c r="C137" s="52" t="str">
        <f>IF(ISTEXT('[9]Pojedinačni plasman'!C133)=TRUE,'[9]Pojedinačni plasman'!C133,"")</f>
        <v/>
      </c>
      <c r="D137" s="53" t="str">
        <f>IF(ISNUMBER('[9]Pojedinačni plasman'!E133)=TRUE,'[9]Pojedinačni plasman'!E133,"")</f>
        <v/>
      </c>
      <c r="E137" s="54" t="str">
        <f>IF(ISTEXT('[9]Pojedinačni plasman'!F133)=TRUE,'[9]Pojedinačni plasman'!F133,"")</f>
        <v/>
      </c>
      <c r="F137" s="55" t="str">
        <f>IF(ISNUMBER('[9]Pojedinačni plasman'!D133)=TRUE,'[9]Pojedinačni plasman'!D133,"")</f>
        <v/>
      </c>
      <c r="G137" s="261" t="str">
        <f>IF(ISNUMBER('[9]Pojedinačni plasman'!G133)=TRUE,'[9]Pojedinačni plasman'!G133,"")</f>
        <v/>
      </c>
      <c r="H137" s="56" t="str">
        <f>IF(ISNUMBER('[9]Pojedinačni plasman'!H133)=TRUE,'[9]Pojedinačni plasman'!H133,"")</f>
        <v/>
      </c>
      <c r="I137" s="20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IF(ISTEXT('[9]Pojedinačni plasman'!B134)=TRUE,'[9]Pojedinačni plasman'!B134,"")</f>
        <v/>
      </c>
      <c r="C138" s="52" t="str">
        <f>IF(ISTEXT('[9]Pojedinačni plasman'!C134)=TRUE,'[9]Pojedinačni plasman'!C134,"")</f>
        <v/>
      </c>
      <c r="D138" s="53" t="str">
        <f>IF(ISNUMBER('[9]Pojedinačni plasman'!E134)=TRUE,'[9]Pojedinačni plasman'!E134,"")</f>
        <v/>
      </c>
      <c r="E138" s="54" t="str">
        <f>IF(ISTEXT('[9]Pojedinačni plasman'!F134)=TRUE,'[9]Pojedinačni plasman'!F134,"")</f>
        <v/>
      </c>
      <c r="F138" s="55" t="str">
        <f>IF(ISNUMBER('[9]Pojedinačni plasman'!D134)=TRUE,'[9]Pojedinačni plasman'!D134,"")</f>
        <v/>
      </c>
      <c r="G138" s="261" t="str">
        <f>IF(ISNUMBER('[9]Pojedinačni plasman'!G134)=TRUE,'[9]Pojedinačni plasman'!G134,"")</f>
        <v/>
      </c>
      <c r="H138" s="56" t="str">
        <f>IF(ISNUMBER('[9]Pojedinačni plasman'!H134)=TRUE,'[9]Pojedinačni plasman'!H134,"")</f>
        <v/>
      </c>
      <c r="I138" s="20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IF(ISTEXT('[9]Pojedinačni plasman'!B135)=TRUE,'[9]Pojedinačni plasman'!B135,"")</f>
        <v/>
      </c>
      <c r="C139" s="52" t="str">
        <f>IF(ISTEXT('[9]Pojedinačni plasman'!C135)=TRUE,'[9]Pojedinačni plasman'!C135,"")</f>
        <v/>
      </c>
      <c r="D139" s="53" t="str">
        <f>IF(ISNUMBER('[9]Pojedinačni plasman'!E135)=TRUE,'[9]Pojedinačni plasman'!E135,"")</f>
        <v/>
      </c>
      <c r="E139" s="54" t="str">
        <f>IF(ISTEXT('[9]Pojedinačni plasman'!F135)=TRUE,'[9]Pojedinačni plasman'!F135,"")</f>
        <v/>
      </c>
      <c r="F139" s="55" t="str">
        <f>IF(ISNUMBER('[9]Pojedinačni plasman'!D135)=TRUE,'[9]Pojedinačni plasman'!D135,"")</f>
        <v/>
      </c>
      <c r="G139" s="261" t="str">
        <f>IF(ISNUMBER('[9]Pojedinačni plasman'!G135)=TRUE,'[9]Pojedinačni plasman'!G135,"")</f>
        <v/>
      </c>
      <c r="H139" s="56" t="str">
        <f>IF(ISNUMBER('[9]Pojedinačni plasman'!H135)=TRUE,'[9]Pojedinačni plasman'!H135,"")</f>
        <v/>
      </c>
      <c r="I139" s="20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IF(ISTEXT('[9]Pojedinačni plasman'!B136)=TRUE,'[9]Pojedinačni plasman'!B136,"")</f>
        <v/>
      </c>
      <c r="C140" s="52" t="str">
        <f>IF(ISTEXT('[9]Pojedinačni plasman'!C136)=TRUE,'[9]Pojedinačni plasman'!C136,"")</f>
        <v/>
      </c>
      <c r="D140" s="53" t="str">
        <f>IF(ISNUMBER('[9]Pojedinačni plasman'!E136)=TRUE,'[9]Pojedinačni plasman'!E136,"")</f>
        <v/>
      </c>
      <c r="E140" s="54" t="str">
        <f>IF(ISTEXT('[9]Pojedinačni plasman'!F136)=TRUE,'[9]Pojedinačni plasman'!F136,"")</f>
        <v/>
      </c>
      <c r="F140" s="55" t="str">
        <f>IF(ISNUMBER('[9]Pojedinačni plasman'!D136)=TRUE,'[9]Pojedinačni plasman'!D136,"")</f>
        <v/>
      </c>
      <c r="G140" s="261" t="str">
        <f>IF(ISNUMBER('[9]Pojedinačni plasman'!G136)=TRUE,'[9]Pojedinačni plasman'!G136,"")</f>
        <v/>
      </c>
      <c r="H140" s="56" t="str">
        <f>IF(ISNUMBER('[9]Pojedinačni plasman'!H136)=TRUE,'[9]Pojedinačni plasman'!H136,"")</f>
        <v/>
      </c>
      <c r="I140" s="20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IF(ISTEXT('[9]Pojedinačni plasman'!B137)=TRUE,'[9]Pojedinačni plasman'!B137,"")</f>
        <v/>
      </c>
      <c r="C141" s="52" t="str">
        <f>IF(ISTEXT('[9]Pojedinačni plasman'!C137)=TRUE,'[9]Pojedinačni plasman'!C137,"")</f>
        <v/>
      </c>
      <c r="D141" s="53" t="str">
        <f>IF(ISNUMBER('[9]Pojedinačni plasman'!E137)=TRUE,'[9]Pojedinačni plasman'!E137,"")</f>
        <v/>
      </c>
      <c r="E141" s="54" t="str">
        <f>IF(ISTEXT('[9]Pojedinačni plasman'!F137)=TRUE,'[9]Pojedinačni plasman'!F137,"")</f>
        <v/>
      </c>
      <c r="F141" s="55" t="str">
        <f>IF(ISNUMBER('[9]Pojedinačni plasman'!D137)=TRUE,'[9]Pojedinačni plasman'!D137,"")</f>
        <v/>
      </c>
      <c r="G141" s="261" t="str">
        <f>IF(ISNUMBER('[9]Pojedinačni plasman'!G137)=TRUE,'[9]Pojedinačni plasman'!G137,"")</f>
        <v/>
      </c>
      <c r="H141" s="56" t="str">
        <f>IF(ISNUMBER('[9]Pojedinačni plasman'!H137)=TRUE,'[9]Pojedinačni plasman'!H137,"")</f>
        <v/>
      </c>
      <c r="I141" s="20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IF(ISTEXT('[9]Pojedinačni plasman'!B138)=TRUE,'[9]Pojedinačni plasman'!B138,"")</f>
        <v/>
      </c>
      <c r="C142" s="52" t="str">
        <f>IF(ISTEXT('[9]Pojedinačni plasman'!C138)=TRUE,'[9]Pojedinačni plasman'!C138,"")</f>
        <v/>
      </c>
      <c r="D142" s="53" t="str">
        <f>IF(ISNUMBER('[9]Pojedinačni plasman'!E138)=TRUE,'[9]Pojedinačni plasman'!E138,"")</f>
        <v/>
      </c>
      <c r="E142" s="54" t="str">
        <f>IF(ISTEXT('[9]Pojedinačni plasman'!F138)=TRUE,'[9]Pojedinačni plasman'!F138,"")</f>
        <v/>
      </c>
      <c r="F142" s="55" t="str">
        <f>IF(ISNUMBER('[9]Pojedinačni plasman'!D138)=TRUE,'[9]Pojedinačni plasman'!D138,"")</f>
        <v/>
      </c>
      <c r="G142" s="261" t="str">
        <f>IF(ISNUMBER('[9]Pojedinačni plasman'!G138)=TRUE,'[9]Pojedinačni plasman'!G138,"")</f>
        <v/>
      </c>
      <c r="H142" s="56" t="str">
        <f>IF(ISNUMBER('[9]Pojedinačni plasman'!H138)=TRUE,'[9]Pojedinačni plasman'!H138,"")</f>
        <v/>
      </c>
      <c r="I142" s="20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IF(ISTEXT('[9]Pojedinačni plasman'!B139)=TRUE,'[9]Pojedinačni plasman'!B139,"")</f>
        <v/>
      </c>
      <c r="C143" s="52" t="str">
        <f>IF(ISTEXT('[9]Pojedinačni plasman'!C139)=TRUE,'[9]Pojedinačni plasman'!C139,"")</f>
        <v/>
      </c>
      <c r="D143" s="53" t="str">
        <f>IF(ISNUMBER('[9]Pojedinačni plasman'!E139)=TRUE,'[9]Pojedinačni plasman'!E139,"")</f>
        <v/>
      </c>
      <c r="E143" s="54" t="str">
        <f>IF(ISTEXT('[9]Pojedinačni plasman'!F139)=TRUE,'[9]Pojedinačni plasman'!F139,"")</f>
        <v/>
      </c>
      <c r="F143" s="55" t="str">
        <f>IF(ISNUMBER('[9]Pojedinačni plasman'!D139)=TRUE,'[9]Pojedinačni plasman'!D139,"")</f>
        <v/>
      </c>
      <c r="G143" s="261" t="str">
        <f>IF(ISNUMBER('[9]Pojedinačni plasman'!G139)=TRUE,'[9]Pojedinačni plasman'!G139,"")</f>
        <v/>
      </c>
      <c r="H143" s="56" t="str">
        <f>IF(ISNUMBER('[9]Pojedinačni plasman'!H139)=TRUE,'[9]Pojedinačni plasman'!H139,"")</f>
        <v/>
      </c>
      <c r="I143" s="20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IF(ISTEXT('[9]Pojedinačni plasman'!B140)=TRUE,'[9]Pojedinačni plasman'!B140,"")</f>
        <v/>
      </c>
      <c r="C144" s="52" t="str">
        <f>IF(ISTEXT('[9]Pojedinačni plasman'!C140)=TRUE,'[9]Pojedinačni plasman'!C140,"")</f>
        <v/>
      </c>
      <c r="D144" s="53" t="str">
        <f>IF(ISNUMBER('[9]Pojedinačni plasman'!E140)=TRUE,'[9]Pojedinačni plasman'!E140,"")</f>
        <v/>
      </c>
      <c r="E144" s="54" t="str">
        <f>IF(ISTEXT('[9]Pojedinačni plasman'!F140)=TRUE,'[9]Pojedinačni plasman'!F140,"")</f>
        <v/>
      </c>
      <c r="F144" s="55" t="str">
        <f>IF(ISNUMBER('[9]Pojedinačni plasman'!D140)=TRUE,'[9]Pojedinačni plasman'!D140,"")</f>
        <v/>
      </c>
      <c r="G144" s="261" t="str">
        <f>IF(ISNUMBER('[9]Pojedinačni plasman'!G140)=TRUE,'[9]Pojedinačni plasman'!G140,"")</f>
        <v/>
      </c>
      <c r="H144" s="56" t="str">
        <f>IF(ISNUMBER('[9]Pojedinačni plasman'!H140)=TRUE,'[9]Pojedinačni plasman'!H140,"")</f>
        <v/>
      </c>
      <c r="I144" s="20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IF(ISTEXT('[9]Pojedinačni plasman'!B141)=TRUE,'[9]Pojedinačni plasman'!B141,"")</f>
        <v/>
      </c>
      <c r="C145" s="52" t="str">
        <f>IF(ISTEXT('[9]Pojedinačni plasman'!C141)=TRUE,'[9]Pojedinačni plasman'!C141,"")</f>
        <v/>
      </c>
      <c r="D145" s="53" t="str">
        <f>IF(ISNUMBER('[9]Pojedinačni plasman'!E141)=TRUE,'[9]Pojedinačni plasman'!E141,"")</f>
        <v/>
      </c>
      <c r="E145" s="54" t="str">
        <f>IF(ISTEXT('[9]Pojedinačni plasman'!F141)=TRUE,'[9]Pojedinačni plasman'!F141,"")</f>
        <v/>
      </c>
      <c r="F145" s="55" t="str">
        <f>IF(ISNUMBER('[9]Pojedinačni plasman'!D141)=TRUE,'[9]Pojedinačni plasman'!D141,"")</f>
        <v/>
      </c>
      <c r="G145" s="261" t="str">
        <f>IF(ISNUMBER('[9]Pojedinačni plasman'!G141)=TRUE,'[9]Pojedinačni plasman'!G141,"")</f>
        <v/>
      </c>
      <c r="H145" s="56" t="str">
        <f>IF(ISNUMBER('[9]Pojedinačni plasman'!H141)=TRUE,'[9]Pojedinačni plasman'!H141,"")</f>
        <v/>
      </c>
      <c r="I145" s="20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IF(ISTEXT('[9]Pojedinačni plasman'!B142)=TRUE,'[9]Pojedinačni plasman'!B142,"")</f>
        <v/>
      </c>
      <c r="C146" s="52" t="str">
        <f>IF(ISTEXT('[9]Pojedinačni plasman'!C142)=TRUE,'[9]Pojedinačni plasman'!C142,"")</f>
        <v/>
      </c>
      <c r="D146" s="53" t="str">
        <f>IF(ISNUMBER('[9]Pojedinačni plasman'!E142)=TRUE,'[9]Pojedinačni plasman'!E142,"")</f>
        <v/>
      </c>
      <c r="E146" s="54" t="str">
        <f>IF(ISTEXT('[9]Pojedinačni plasman'!F142)=TRUE,'[9]Pojedinačni plasman'!F142,"")</f>
        <v/>
      </c>
      <c r="F146" s="55" t="str">
        <f>IF(ISNUMBER('[9]Pojedinačni plasman'!D142)=TRUE,'[9]Pojedinačni plasman'!D142,"")</f>
        <v/>
      </c>
      <c r="G146" s="261" t="str">
        <f>IF(ISNUMBER('[9]Pojedinačni plasman'!G142)=TRUE,'[9]Pojedinačni plasman'!G142,"")</f>
        <v/>
      </c>
      <c r="H146" s="56" t="str">
        <f>IF(ISNUMBER('[9]Pojedinačni plasman'!H142)=TRUE,'[9]Pojedinačni plasman'!H142,"")</f>
        <v/>
      </c>
      <c r="I146" s="20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IF(ISTEXT('[9]Pojedinačni plasman'!B143)=TRUE,'[9]Pojedinačni plasman'!B143,"")</f>
        <v/>
      </c>
      <c r="C147" s="52" t="str">
        <f>IF(ISTEXT('[9]Pojedinačni plasman'!C143)=TRUE,'[9]Pojedinačni plasman'!C143,"")</f>
        <v/>
      </c>
      <c r="D147" s="53" t="str">
        <f>IF(ISNUMBER('[9]Pojedinačni plasman'!E143)=TRUE,'[9]Pojedinačni plasman'!E143,"")</f>
        <v/>
      </c>
      <c r="E147" s="54" t="str">
        <f>IF(ISTEXT('[9]Pojedinačni plasman'!F143)=TRUE,'[9]Pojedinačni plasman'!F143,"")</f>
        <v/>
      </c>
      <c r="F147" s="55" t="str">
        <f>IF(ISNUMBER('[9]Pojedinačni plasman'!D143)=TRUE,'[9]Pojedinačni plasman'!D143,"")</f>
        <v/>
      </c>
      <c r="G147" s="261" t="str">
        <f>IF(ISNUMBER('[9]Pojedinačni plasman'!G143)=TRUE,'[9]Pojedinačni plasman'!G143,"")</f>
        <v/>
      </c>
      <c r="H147" s="56" t="str">
        <f>IF(ISNUMBER('[9]Pojedinačni plasman'!H143)=TRUE,'[9]Pojedinačni plasman'!H143,"")</f>
        <v/>
      </c>
      <c r="I147" s="20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IF(ISTEXT('[9]Pojedinačni plasman'!B144)=TRUE,'[9]Pojedinačni plasman'!B144,"")</f>
        <v/>
      </c>
      <c r="C148" s="52" t="str">
        <f>IF(ISTEXT('[9]Pojedinačni plasman'!C144)=TRUE,'[9]Pojedinačni plasman'!C144,"")</f>
        <v/>
      </c>
      <c r="D148" s="53" t="str">
        <f>IF(ISNUMBER('[9]Pojedinačni plasman'!E144)=TRUE,'[9]Pojedinačni plasman'!E144,"")</f>
        <v/>
      </c>
      <c r="E148" s="54" t="str">
        <f>IF(ISTEXT('[9]Pojedinačni plasman'!F144)=TRUE,'[9]Pojedinačni plasman'!F144,"")</f>
        <v/>
      </c>
      <c r="F148" s="55" t="str">
        <f>IF(ISNUMBER('[9]Pojedinačni plasman'!D144)=TRUE,'[9]Pojedinačni plasman'!D144,"")</f>
        <v/>
      </c>
      <c r="G148" s="261" t="str">
        <f>IF(ISNUMBER('[9]Pojedinačni plasman'!G144)=TRUE,'[9]Pojedinačni plasman'!G144,"")</f>
        <v/>
      </c>
      <c r="H148" s="56" t="str">
        <f>IF(ISNUMBER('[9]Pojedinačni plasman'!H144)=TRUE,'[9]Pojedinačni plasman'!H144,"")</f>
        <v/>
      </c>
      <c r="I148" s="20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IF(ISTEXT('[9]Pojedinačni plasman'!B145)=TRUE,'[9]Pojedinačni plasman'!B145,"")</f>
        <v/>
      </c>
      <c r="C149" s="52" t="str">
        <f>IF(ISTEXT('[9]Pojedinačni plasman'!C145)=TRUE,'[9]Pojedinačni plasman'!C145,"")</f>
        <v/>
      </c>
      <c r="D149" s="53" t="str">
        <f>IF(ISNUMBER('[9]Pojedinačni plasman'!E145)=TRUE,'[9]Pojedinačni plasman'!E145,"")</f>
        <v/>
      </c>
      <c r="E149" s="54" t="str">
        <f>IF(ISTEXT('[9]Pojedinačni plasman'!F145)=TRUE,'[9]Pojedinačni plasman'!F145,"")</f>
        <v/>
      </c>
      <c r="F149" s="55" t="str">
        <f>IF(ISNUMBER('[9]Pojedinačni plasman'!D145)=TRUE,'[9]Pojedinačni plasman'!D145,"")</f>
        <v/>
      </c>
      <c r="G149" s="261" t="str">
        <f>IF(ISNUMBER('[9]Pojedinačni plasman'!G145)=TRUE,'[9]Pojedinačni plasman'!G145,"")</f>
        <v/>
      </c>
      <c r="H149" s="56" t="str">
        <f>IF(ISNUMBER('[9]Pojedinačni plasman'!H145)=TRUE,'[9]Pojedinačni plasman'!H145,"")</f>
        <v/>
      </c>
      <c r="I149" s="20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IF(ISTEXT('[9]Pojedinačni plasman'!B146)=TRUE,'[9]Pojedinačni plasman'!B146,"")</f>
        <v/>
      </c>
      <c r="C150" s="52" t="str">
        <f>IF(ISTEXT('[9]Pojedinačni plasman'!C146)=TRUE,'[9]Pojedinačni plasman'!C146,"")</f>
        <v/>
      </c>
      <c r="D150" s="53" t="str">
        <f>IF(ISNUMBER('[9]Pojedinačni plasman'!E146)=TRUE,'[9]Pojedinačni plasman'!E146,"")</f>
        <v/>
      </c>
      <c r="E150" s="54" t="str">
        <f>IF(ISTEXT('[9]Pojedinačni plasman'!F146)=TRUE,'[9]Pojedinačni plasman'!F146,"")</f>
        <v/>
      </c>
      <c r="F150" s="55" t="str">
        <f>IF(ISNUMBER('[9]Pojedinačni plasman'!D146)=TRUE,'[9]Pojedinačni plasman'!D146,"")</f>
        <v/>
      </c>
      <c r="G150" s="261" t="str">
        <f>IF(ISNUMBER('[9]Pojedinačni plasman'!G146)=TRUE,'[9]Pojedinačni plasman'!G146,"")</f>
        <v/>
      </c>
      <c r="H150" s="56" t="str">
        <f>IF(ISNUMBER('[9]Pojedinačni plasman'!H146)=TRUE,'[9]Pojedinačni plasman'!H146,"")</f>
        <v/>
      </c>
      <c r="I150" s="20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IF(ISTEXT('[9]Pojedinačni plasman'!B147)=TRUE,'[9]Pojedinačni plasman'!B147,"")</f>
        <v/>
      </c>
      <c r="C151" s="52" t="str">
        <f>IF(ISTEXT('[9]Pojedinačni plasman'!C147)=TRUE,'[9]Pojedinačni plasman'!C147,"")</f>
        <v/>
      </c>
      <c r="D151" s="53" t="str">
        <f>IF(ISNUMBER('[9]Pojedinačni plasman'!E147)=TRUE,'[9]Pojedinačni plasman'!E147,"")</f>
        <v/>
      </c>
      <c r="E151" s="54" t="str">
        <f>IF(ISTEXT('[9]Pojedinačni plasman'!F147)=TRUE,'[9]Pojedinačni plasman'!F147,"")</f>
        <v/>
      </c>
      <c r="F151" s="55" t="str">
        <f>IF(ISNUMBER('[9]Pojedinačni plasman'!D147)=TRUE,'[9]Pojedinačni plasman'!D147,"")</f>
        <v/>
      </c>
      <c r="G151" s="261" t="str">
        <f>IF(ISNUMBER('[9]Pojedinačni plasman'!G147)=TRUE,'[9]Pojedinačni plasman'!G147,"")</f>
        <v/>
      </c>
      <c r="H151" s="56" t="str">
        <f>IF(ISNUMBER('[9]Pojedinačni plasman'!H147)=TRUE,'[9]Pojedinačni plasman'!H147,"")</f>
        <v/>
      </c>
      <c r="I151" s="20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IF(ISTEXT('[9]Pojedinačni plasman'!B148)=TRUE,'[9]Pojedinačni plasman'!B148,"")</f>
        <v/>
      </c>
      <c r="C152" s="52" t="str">
        <f>IF(ISTEXT('[9]Pojedinačni plasman'!C148)=TRUE,'[9]Pojedinačni plasman'!C148,"")</f>
        <v/>
      </c>
      <c r="D152" s="53" t="str">
        <f>IF(ISNUMBER('[9]Pojedinačni plasman'!E148)=TRUE,'[9]Pojedinačni plasman'!E148,"")</f>
        <v/>
      </c>
      <c r="E152" s="54" t="str">
        <f>IF(ISTEXT('[9]Pojedinačni plasman'!F148)=TRUE,'[9]Pojedinačni plasman'!F148,"")</f>
        <v/>
      </c>
      <c r="F152" s="55" t="str">
        <f>IF(ISNUMBER('[9]Pojedinačni plasman'!D148)=TRUE,'[9]Pojedinačni plasman'!D148,"")</f>
        <v/>
      </c>
      <c r="G152" s="261" t="str">
        <f>IF(ISNUMBER('[9]Pojedinačni plasman'!G148)=TRUE,'[9]Pojedinačni plasman'!G148,"")</f>
        <v/>
      </c>
      <c r="H152" s="56" t="str">
        <f>IF(ISNUMBER('[9]Pojedinačni plasman'!H148)=TRUE,'[9]Pojedinačni plasman'!H148,"")</f>
        <v/>
      </c>
      <c r="I152" s="20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IF(ISTEXT('[9]Pojedinačni plasman'!B149)=TRUE,'[9]Pojedinačni plasman'!B149,"")</f>
        <v/>
      </c>
      <c r="C153" s="52" t="str">
        <f>IF(ISTEXT('[9]Pojedinačni plasman'!C149)=TRUE,'[9]Pojedinačni plasman'!C149,"")</f>
        <v/>
      </c>
      <c r="D153" s="53" t="str">
        <f>IF(ISNUMBER('[9]Pojedinačni plasman'!E149)=TRUE,'[9]Pojedinačni plasman'!E149,"")</f>
        <v/>
      </c>
      <c r="E153" s="54" t="str">
        <f>IF(ISTEXT('[9]Pojedinačni plasman'!F149)=TRUE,'[9]Pojedinačni plasman'!F149,"")</f>
        <v/>
      </c>
      <c r="F153" s="55" t="str">
        <f>IF(ISNUMBER('[9]Pojedinačni plasman'!D149)=TRUE,'[9]Pojedinačni plasman'!D149,"")</f>
        <v/>
      </c>
      <c r="G153" s="261" t="str">
        <f>IF(ISNUMBER('[9]Pojedinačni plasman'!G149)=TRUE,'[9]Pojedinačni plasman'!G149,"")</f>
        <v/>
      </c>
      <c r="H153" s="56" t="str">
        <f>IF(ISNUMBER('[9]Pojedinačni plasman'!H149)=TRUE,'[9]Pojedinačni plasman'!H149,"")</f>
        <v/>
      </c>
      <c r="I153" s="20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IF(ISTEXT('[9]Pojedinačni plasman'!B150)=TRUE,'[9]Pojedinačni plasman'!B150,"")</f>
        <v/>
      </c>
      <c r="C154" s="52" t="str">
        <f>IF(ISTEXT('[9]Pojedinačni plasman'!C150)=TRUE,'[9]Pojedinačni plasman'!C150,"")</f>
        <v/>
      </c>
      <c r="D154" s="53" t="str">
        <f>IF(ISNUMBER('[9]Pojedinačni plasman'!E150)=TRUE,'[9]Pojedinačni plasman'!E150,"")</f>
        <v/>
      </c>
      <c r="E154" s="54" t="str">
        <f>IF(ISTEXT('[9]Pojedinačni plasman'!F150)=TRUE,'[9]Pojedinačni plasman'!F150,"")</f>
        <v/>
      </c>
      <c r="F154" s="55" t="str">
        <f>IF(ISNUMBER('[9]Pojedinačni plasman'!D150)=TRUE,'[9]Pojedinačni plasman'!D150,"")</f>
        <v/>
      </c>
      <c r="G154" s="261" t="str">
        <f>IF(ISNUMBER('[9]Pojedinačni plasman'!G150)=TRUE,'[9]Pojedinačni plasman'!G150,"")</f>
        <v/>
      </c>
      <c r="H154" s="56" t="str">
        <f>IF(ISNUMBER('[9]Pojedinačni plasman'!H150)=TRUE,'[9]Pojedinačni plasman'!H150,"")</f>
        <v/>
      </c>
      <c r="I154" s="20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IF(ISTEXT('[9]Pojedinačni plasman'!B151)=TRUE,'[9]Pojedinačni plasman'!B151,"")</f>
        <v/>
      </c>
      <c r="C155" s="52" t="str">
        <f>IF(ISTEXT('[9]Pojedinačni plasman'!C151)=TRUE,'[9]Pojedinačni plasman'!C151,"")</f>
        <v/>
      </c>
      <c r="D155" s="53" t="str">
        <f>IF(ISNUMBER('[9]Pojedinačni plasman'!E151)=TRUE,'[9]Pojedinačni plasman'!E151,"")</f>
        <v/>
      </c>
      <c r="E155" s="54" t="str">
        <f>IF(ISTEXT('[9]Pojedinačni plasman'!F151)=TRUE,'[9]Pojedinačni plasman'!F151,"")</f>
        <v/>
      </c>
      <c r="F155" s="55" t="str">
        <f>IF(ISNUMBER('[9]Pojedinačni plasman'!D151)=TRUE,'[9]Pojedinačni plasman'!D151,"")</f>
        <v/>
      </c>
      <c r="G155" s="261" t="str">
        <f>IF(ISNUMBER('[9]Pojedinačni plasman'!G151)=TRUE,'[9]Pojedinačni plasman'!G151,"")</f>
        <v/>
      </c>
      <c r="H155" s="56" t="str">
        <f>IF(ISNUMBER('[9]Pojedinačni plasman'!H151)=TRUE,'[9]Pojedinačni plasman'!H151,"")</f>
        <v/>
      </c>
      <c r="I155" s="20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IF(ISTEXT('[9]Pojedinačni plasman'!B152)=TRUE,'[9]Pojedinačni plasman'!B152,"")</f>
        <v/>
      </c>
      <c r="C156" s="52" t="str">
        <f>IF(ISTEXT('[9]Pojedinačni plasman'!C152)=TRUE,'[9]Pojedinačni plasman'!C152,"")</f>
        <v/>
      </c>
      <c r="D156" s="53" t="str">
        <f>IF(ISNUMBER('[9]Pojedinačni plasman'!E152)=TRUE,'[9]Pojedinačni plasman'!E152,"")</f>
        <v/>
      </c>
      <c r="E156" s="54" t="str">
        <f>IF(ISTEXT('[9]Pojedinačni plasman'!F152)=TRUE,'[9]Pojedinačni plasman'!F152,"")</f>
        <v/>
      </c>
      <c r="F156" s="55" t="str">
        <f>IF(ISNUMBER('[9]Pojedinačni plasman'!D152)=TRUE,'[9]Pojedinačni plasman'!D152,"")</f>
        <v/>
      </c>
      <c r="G156" s="261" t="str">
        <f>IF(ISNUMBER('[9]Pojedinačni plasman'!G152)=TRUE,'[9]Pojedinačni plasman'!G152,"")</f>
        <v/>
      </c>
      <c r="H156" s="56" t="str">
        <f>IF(ISNUMBER('[9]Pojedinačni plasman'!H152)=TRUE,'[9]Pojedinačni plasman'!H152,"")</f>
        <v/>
      </c>
      <c r="I156" s="20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IF(ISTEXT('[9]Pojedinačni plasman'!B153)=TRUE,'[9]Pojedinačni plasman'!B153,"")</f>
        <v/>
      </c>
      <c r="C157" s="52" t="str">
        <f>IF(ISTEXT('[9]Pojedinačni plasman'!C153)=TRUE,'[9]Pojedinačni plasman'!C153,"")</f>
        <v/>
      </c>
      <c r="D157" s="53" t="str">
        <f>IF(ISNUMBER('[9]Pojedinačni plasman'!E153)=TRUE,'[9]Pojedinačni plasman'!E153,"")</f>
        <v/>
      </c>
      <c r="E157" s="54" t="str">
        <f>IF(ISTEXT('[9]Pojedinačni plasman'!F153)=TRUE,'[9]Pojedinačni plasman'!F153,"")</f>
        <v/>
      </c>
      <c r="F157" s="55" t="str">
        <f>IF(ISNUMBER('[9]Pojedinačni plasman'!D153)=TRUE,'[9]Pojedinačni plasman'!D153,"")</f>
        <v/>
      </c>
      <c r="G157" s="261" t="str">
        <f>IF(ISNUMBER('[9]Pojedinačni plasman'!G153)=TRUE,'[9]Pojedinačni plasman'!G153,"")</f>
        <v/>
      </c>
      <c r="H157" s="56" t="str">
        <f>IF(ISNUMBER('[9]Pojedinačni plasman'!H153)=TRUE,'[9]Pojedinačni plasman'!H153,"")</f>
        <v/>
      </c>
      <c r="I157" s="20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IF(ISTEXT('[9]Pojedinačni plasman'!B154)=TRUE,'[9]Pojedinačni plasman'!B154,"")</f>
        <v/>
      </c>
      <c r="C158" s="52" t="str">
        <f>IF(ISTEXT('[9]Pojedinačni plasman'!C154)=TRUE,'[9]Pojedinačni plasman'!C154,"")</f>
        <v/>
      </c>
      <c r="D158" s="53" t="str">
        <f>IF(ISNUMBER('[9]Pojedinačni plasman'!E154)=TRUE,'[9]Pojedinačni plasman'!E154,"")</f>
        <v/>
      </c>
      <c r="E158" s="54" t="str">
        <f>IF(ISTEXT('[9]Pojedinačni plasman'!F154)=TRUE,'[9]Pojedinačni plasman'!F154,"")</f>
        <v/>
      </c>
      <c r="F158" s="55" t="str">
        <f>IF(ISNUMBER('[9]Pojedinačni plasman'!D154)=TRUE,'[9]Pojedinačni plasman'!D154,"")</f>
        <v/>
      </c>
      <c r="G158" s="261" t="str">
        <f>IF(ISNUMBER('[9]Pojedinačni plasman'!G154)=TRUE,'[9]Pojedinačni plasman'!G154,"")</f>
        <v/>
      </c>
      <c r="H158" s="56" t="str">
        <f>IF(ISNUMBER('[9]Pojedinačni plasman'!H154)=TRUE,'[9]Pojedinačni plasman'!H154,"")</f>
        <v/>
      </c>
      <c r="I158" s="20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IF(ISTEXT('[9]Pojedinačni plasman'!B155)=TRUE,'[9]Pojedinačni plasman'!B155,"")</f>
        <v/>
      </c>
      <c r="C159" s="60" t="str">
        <f>IF(ISTEXT('[9]Pojedinačni plasman'!C155)=TRUE,'[9]Pojedinačni plasman'!C155,"")</f>
        <v/>
      </c>
      <c r="D159" s="61" t="str">
        <f>IF(ISNUMBER('[9]Pojedinačni plasman'!E155)=TRUE,'[9]Pojedinačni plasman'!E155,"")</f>
        <v/>
      </c>
      <c r="E159" s="62" t="str">
        <f>IF(ISTEXT('[9]Pojedinačni plasman'!F155)=TRUE,'[9]Pojedinačni plasman'!F155,"")</f>
        <v/>
      </c>
      <c r="F159" s="63" t="str">
        <f>IF(ISNUMBER('[9]Pojedinačni plasman'!D155)=TRUE,'[9]Pojedinačni plasman'!D155,"")</f>
        <v/>
      </c>
      <c r="G159" s="262" t="str">
        <f>IF(ISNUMBER('[9]Pojedinačni plasman'!G155)=TRUE,'[9]Pojedinačni plasman'!G155,"")</f>
        <v/>
      </c>
      <c r="H159" s="64" t="str">
        <f>IF(ISNUMBER('[9]Pojedinačni plasman'!H155)=TRUE,'[9]Pojedinačni plasman'!H155,"")</f>
        <v/>
      </c>
      <c r="I159" s="20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16</vt:i4>
      </vt:variant>
      <vt:variant>
        <vt:lpstr>Imenovani rasponi</vt:lpstr>
      </vt:variant>
      <vt:variant>
        <vt:i4>28</vt:i4>
      </vt:variant>
    </vt:vector>
  </HeadingPairs>
  <TitlesOfParts>
    <vt:vector size="44" baseType="lpstr">
      <vt:lpstr>Kadeti 1. kolo</vt:lpstr>
      <vt:lpstr>Kadeti 2. kolo</vt:lpstr>
      <vt:lpstr>Kadeti 3. kolo</vt:lpstr>
      <vt:lpstr>Kadeti 2025</vt:lpstr>
      <vt:lpstr>Juniori 1. kolo</vt:lpstr>
      <vt:lpstr>Juniori 2. kolo</vt:lpstr>
      <vt:lpstr>Juniori 3. kolo</vt:lpstr>
      <vt:lpstr>Juniori 2025</vt:lpstr>
      <vt:lpstr>Masteri 1. kolo</vt:lpstr>
      <vt:lpstr>Masteri 2. kolo</vt:lpstr>
      <vt:lpstr>Masteri 3. kolo</vt:lpstr>
      <vt:lpstr>Masteri 2025</vt:lpstr>
      <vt:lpstr>Veterani 1. kolo</vt:lpstr>
      <vt:lpstr>Veterani 2. kolo</vt:lpstr>
      <vt:lpstr>Veterani 3. kolo</vt:lpstr>
      <vt:lpstr>Veterani 2025</vt:lpstr>
      <vt:lpstr>'Juniori 1. kolo'!Ispis_naslova</vt:lpstr>
      <vt:lpstr>'Juniori 2. kolo'!Ispis_naslova</vt:lpstr>
      <vt:lpstr>'Juniori 3. kolo'!Ispis_naslova</vt:lpstr>
      <vt:lpstr>'Kadeti 1. kolo'!Ispis_naslova</vt:lpstr>
      <vt:lpstr>'Kadeti 2. kolo'!Ispis_naslova</vt:lpstr>
      <vt:lpstr>'Kadeti 3. kolo'!Ispis_naslova</vt:lpstr>
      <vt:lpstr>'Masteri 1. kolo'!Ispis_naslova</vt:lpstr>
      <vt:lpstr>'Masteri 2. kolo'!Ispis_naslova</vt:lpstr>
      <vt:lpstr>'Masteri 3. kolo'!Ispis_naslova</vt:lpstr>
      <vt:lpstr>'Veterani 1. kolo'!Ispis_naslova</vt:lpstr>
      <vt:lpstr>'Veterani 2. kolo'!Ispis_naslova</vt:lpstr>
      <vt:lpstr>'Veterani 3. kolo'!Ispis_naslova</vt:lpstr>
      <vt:lpstr>'Juniori 1. kolo'!Podrucje_ispisa</vt:lpstr>
      <vt:lpstr>'Juniori 2. kolo'!Podrucje_ispisa</vt:lpstr>
      <vt:lpstr>'Juniori 2025'!Podrucje_ispisa</vt:lpstr>
      <vt:lpstr>'Juniori 3. kolo'!Podrucje_ispisa</vt:lpstr>
      <vt:lpstr>'Kadeti 1. kolo'!Podrucje_ispisa</vt:lpstr>
      <vt:lpstr>'Kadeti 2. kolo'!Podrucje_ispisa</vt:lpstr>
      <vt:lpstr>'Kadeti 2025'!Podrucje_ispisa</vt:lpstr>
      <vt:lpstr>'Kadeti 3. kolo'!Podrucje_ispisa</vt:lpstr>
      <vt:lpstr>'Masteri 1. kolo'!Podrucje_ispisa</vt:lpstr>
      <vt:lpstr>'Masteri 2. kolo'!Podrucje_ispisa</vt:lpstr>
      <vt:lpstr>'Masteri 2025'!Podrucje_ispisa</vt:lpstr>
      <vt:lpstr>'Masteri 3.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2025-07-07T09:11:22Z</dcterms:modified>
</cp:coreProperties>
</file>