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POJEDINAČNE LIGE\"/>
    </mc:Choice>
  </mc:AlternateContent>
  <xr:revisionPtr revIDLastSave="0" documentId="13_ncr:1_{B56D40BA-29A8-4FF5-AB06-992E8E9F6592}" xr6:coauthVersionLast="47" xr6:coauthVersionMax="47" xr10:uidLastSave="{00000000-0000-0000-0000-000000000000}"/>
  <bookViews>
    <workbookView xWindow="-120" yWindow="-120" windowWidth="29040" windowHeight="15720" firstSheet="2" activeTab="6" xr2:uid="{722D61A7-A204-45E5-BCC7-332F322F77B0}"/>
  </bookViews>
  <sheets>
    <sheet name="Masteri 1. kolo" sheetId="1" r:id="rId1"/>
    <sheet name="Masteri 2. kolo" sheetId="2" r:id="rId2"/>
    <sheet name="Masteri 3. kolo" sheetId="3" r:id="rId3"/>
    <sheet name="Masteri 4. kolo" sheetId="4" r:id="rId4"/>
    <sheet name="Masteri 5. kolo" sheetId="11" r:id="rId5"/>
    <sheet name="Masteri 6. kolo" sheetId="14" r:id="rId6"/>
    <sheet name="Masteri 2025" sheetId="5" r:id="rId7"/>
    <sheet name="Veterani 1. kolo" sheetId="6" r:id="rId8"/>
    <sheet name="Veterani 2. kolo" sheetId="7" r:id="rId9"/>
    <sheet name="Veterani 3. kolo" sheetId="8" r:id="rId10"/>
    <sheet name="Veterani 4. kolo" sheetId="9" r:id="rId11"/>
    <sheet name="Veterani 5. kolo" sheetId="12" r:id="rId12"/>
    <sheet name="Veterani 6. kolo" sheetId="13" r:id="rId13"/>
    <sheet name="Veterani 2025" sheetId="10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Titles" localSheetId="0">'Masteri 1. kolo'!$9:$9</definedName>
    <definedName name="_xlnm.Print_Titles" localSheetId="1">'Masteri 2. kolo'!$9:$9</definedName>
    <definedName name="_xlnm.Print_Titles" localSheetId="2">'Masteri 3. kolo'!$9:$9</definedName>
    <definedName name="_xlnm.Print_Titles" localSheetId="3">'Masteri 4. kolo'!$9:$9</definedName>
    <definedName name="_xlnm.Print_Titles" localSheetId="4">'Masteri 5. kolo'!$9:$9</definedName>
    <definedName name="_xlnm.Print_Titles" localSheetId="5">'Masteri 6. kolo'!$9:$9</definedName>
    <definedName name="_xlnm.Print_Titles" localSheetId="7">'Veterani 1. kolo'!$9:$9</definedName>
    <definedName name="_xlnm.Print_Titles" localSheetId="8">'Veterani 2. kolo'!$9:$9</definedName>
    <definedName name="_xlnm.Print_Titles" localSheetId="9">'Veterani 3. kolo'!$9:$9</definedName>
    <definedName name="_xlnm.Print_Titles" localSheetId="10">'Veterani 4. kolo'!$9:$9</definedName>
    <definedName name="_xlnm.Print_Titles" localSheetId="11">'Veterani 5. kolo'!$9:$9</definedName>
    <definedName name="_xlnm.Print_Titles" localSheetId="12">'Veterani 6. kolo'!$9:$9</definedName>
    <definedName name="_xlnm.Print_Area" localSheetId="0">'Masteri 1. kolo'!$A$1:$H$173</definedName>
    <definedName name="_xlnm.Print_Area" localSheetId="1">'Masteri 2. kolo'!$A$1:$H$173</definedName>
    <definedName name="_xlnm.Print_Area" localSheetId="6">'Masteri 2025'!$A$1:$W$49</definedName>
    <definedName name="_xlnm.Print_Area" localSheetId="2">'Masteri 3. kolo'!$A$1:$H$173</definedName>
    <definedName name="_xlnm.Print_Area" localSheetId="3">'Masteri 4. kolo'!$A$1:$H$173</definedName>
    <definedName name="_xlnm.Print_Area" localSheetId="4">'Masteri 5. kolo'!$A$1:$H$173</definedName>
    <definedName name="_xlnm.Print_Area" localSheetId="5">'Masteri 6. kolo'!$A$1:$H$173</definedName>
    <definedName name="_xlnm.Print_Area" localSheetId="7">'Veterani 1. kolo'!$A$1:$H$173</definedName>
    <definedName name="_xlnm.Print_Area" localSheetId="8">'Veterani 2. kolo'!$A$1:$H$173</definedName>
    <definedName name="_xlnm.Print_Area" localSheetId="13">'Veterani 2025'!$A$1:$W$49</definedName>
    <definedName name="_xlnm.Print_Area" localSheetId="9">'Veterani 3. kolo'!$A$1:$H$173</definedName>
    <definedName name="_xlnm.Print_Area" localSheetId="10">'Veterani 4. kolo'!$A$1:$H$173</definedName>
    <definedName name="_xlnm.Print_Area" localSheetId="11">'Veterani 5. kolo'!$A$1:$H$173</definedName>
    <definedName name="_xlnm.Print_Area" localSheetId="12">'Veterani 6. kolo'!$A$1:$H$173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14" l="1"/>
  <c r="A159" i="14" s="1"/>
  <c r="G159" i="14"/>
  <c r="F159" i="14"/>
  <c r="E159" i="14"/>
  <c r="D159" i="14"/>
  <c r="C159" i="14"/>
  <c r="B159" i="14"/>
  <c r="H158" i="14"/>
  <c r="A158" i="14" s="1"/>
  <c r="G158" i="14"/>
  <c r="F158" i="14"/>
  <c r="E158" i="14"/>
  <c r="D158" i="14"/>
  <c r="C158" i="14"/>
  <c r="B158" i="14"/>
  <c r="H157" i="14"/>
  <c r="A157" i="14" s="1"/>
  <c r="G157" i="14"/>
  <c r="F157" i="14"/>
  <c r="E157" i="14"/>
  <c r="D157" i="14"/>
  <c r="C157" i="14"/>
  <c r="B157" i="14"/>
  <c r="H156" i="14"/>
  <c r="A156" i="14" s="1"/>
  <c r="G156" i="14"/>
  <c r="F156" i="14"/>
  <c r="E156" i="14"/>
  <c r="D156" i="14"/>
  <c r="C156" i="14"/>
  <c r="B156" i="14"/>
  <c r="H155" i="14"/>
  <c r="A155" i="14" s="1"/>
  <c r="G155" i="14"/>
  <c r="F155" i="14"/>
  <c r="E155" i="14"/>
  <c r="D155" i="14"/>
  <c r="C155" i="14"/>
  <c r="B155" i="14"/>
  <c r="H154" i="14"/>
  <c r="A154" i="14" s="1"/>
  <c r="G154" i="14"/>
  <c r="F154" i="14"/>
  <c r="E154" i="14"/>
  <c r="D154" i="14"/>
  <c r="C154" i="14"/>
  <c r="B154" i="14"/>
  <c r="H153" i="14"/>
  <c r="A153" i="14" s="1"/>
  <c r="G153" i="14"/>
  <c r="F153" i="14"/>
  <c r="E153" i="14"/>
  <c r="D153" i="14"/>
  <c r="C153" i="14"/>
  <c r="B153" i="14"/>
  <c r="H152" i="14"/>
  <c r="A152" i="14" s="1"/>
  <c r="G152" i="14"/>
  <c r="F152" i="14"/>
  <c r="E152" i="14"/>
  <c r="D152" i="14"/>
  <c r="C152" i="14"/>
  <c r="B152" i="14"/>
  <c r="H151" i="14"/>
  <c r="A151" i="14" s="1"/>
  <c r="G151" i="14"/>
  <c r="F151" i="14"/>
  <c r="E151" i="14"/>
  <c r="D151" i="14"/>
  <c r="C151" i="14"/>
  <c r="B151" i="14"/>
  <c r="H150" i="14"/>
  <c r="A150" i="14" s="1"/>
  <c r="G150" i="14"/>
  <c r="F150" i="14"/>
  <c r="E150" i="14"/>
  <c r="D150" i="14"/>
  <c r="C150" i="14"/>
  <c r="B150" i="14"/>
  <c r="H149" i="14"/>
  <c r="A149" i="14" s="1"/>
  <c r="G149" i="14"/>
  <c r="F149" i="14"/>
  <c r="E149" i="14"/>
  <c r="D149" i="14"/>
  <c r="C149" i="14"/>
  <c r="B149" i="14"/>
  <c r="H148" i="14"/>
  <c r="A148" i="14" s="1"/>
  <c r="G148" i="14"/>
  <c r="F148" i="14"/>
  <c r="E148" i="14"/>
  <c r="D148" i="14"/>
  <c r="C148" i="14"/>
  <c r="B148" i="14"/>
  <c r="H147" i="14"/>
  <c r="A147" i="14" s="1"/>
  <c r="G147" i="14"/>
  <c r="F147" i="14"/>
  <c r="E147" i="14"/>
  <c r="D147" i="14"/>
  <c r="C147" i="14"/>
  <c r="B147" i="14"/>
  <c r="H146" i="14"/>
  <c r="A146" i="14" s="1"/>
  <c r="G146" i="14"/>
  <c r="F146" i="14"/>
  <c r="E146" i="14"/>
  <c r="D146" i="14"/>
  <c r="C146" i="14"/>
  <c r="B146" i="14"/>
  <c r="H145" i="14"/>
  <c r="A145" i="14" s="1"/>
  <c r="G145" i="14"/>
  <c r="F145" i="14"/>
  <c r="E145" i="14"/>
  <c r="D145" i="14"/>
  <c r="C145" i="14"/>
  <c r="B145" i="14"/>
  <c r="H144" i="14"/>
  <c r="A144" i="14" s="1"/>
  <c r="G144" i="14"/>
  <c r="F144" i="14"/>
  <c r="E144" i="14"/>
  <c r="D144" i="14"/>
  <c r="C144" i="14"/>
  <c r="B144" i="14"/>
  <c r="H143" i="14"/>
  <c r="A143" i="14" s="1"/>
  <c r="G143" i="14"/>
  <c r="F143" i="14"/>
  <c r="E143" i="14"/>
  <c r="D143" i="14"/>
  <c r="C143" i="14"/>
  <c r="B143" i="14"/>
  <c r="H142" i="14"/>
  <c r="A142" i="14" s="1"/>
  <c r="G142" i="14"/>
  <c r="F142" i="14"/>
  <c r="E142" i="14"/>
  <c r="D142" i="14"/>
  <c r="C142" i="14"/>
  <c r="B142" i="14"/>
  <c r="H141" i="14"/>
  <c r="A141" i="14" s="1"/>
  <c r="G141" i="14"/>
  <c r="F141" i="14"/>
  <c r="E141" i="14"/>
  <c r="D141" i="14"/>
  <c r="C141" i="14"/>
  <c r="B141" i="14"/>
  <c r="H140" i="14"/>
  <c r="A140" i="14" s="1"/>
  <c r="G140" i="14"/>
  <c r="F140" i="14"/>
  <c r="E140" i="14"/>
  <c r="D140" i="14"/>
  <c r="C140" i="14"/>
  <c r="B140" i="14"/>
  <c r="H139" i="14"/>
  <c r="A139" i="14" s="1"/>
  <c r="G139" i="14"/>
  <c r="F139" i="14"/>
  <c r="E139" i="14"/>
  <c r="D139" i="14"/>
  <c r="C139" i="14"/>
  <c r="B139" i="14"/>
  <c r="H138" i="14"/>
  <c r="A138" i="14" s="1"/>
  <c r="G138" i="14"/>
  <c r="F138" i="14"/>
  <c r="E138" i="14"/>
  <c r="D138" i="14"/>
  <c r="C138" i="14"/>
  <c r="B138" i="14"/>
  <c r="H137" i="14"/>
  <c r="A137" i="14" s="1"/>
  <c r="G137" i="14"/>
  <c r="F137" i="14"/>
  <c r="E137" i="14"/>
  <c r="D137" i="14"/>
  <c r="C137" i="14"/>
  <c r="B137" i="14"/>
  <c r="H136" i="14"/>
  <c r="A136" i="14" s="1"/>
  <c r="G136" i="14"/>
  <c r="F136" i="14"/>
  <c r="E136" i="14"/>
  <c r="D136" i="14"/>
  <c r="C136" i="14"/>
  <c r="B136" i="14"/>
  <c r="H135" i="14"/>
  <c r="A135" i="14" s="1"/>
  <c r="G135" i="14"/>
  <c r="F135" i="14"/>
  <c r="E135" i="14"/>
  <c r="D135" i="14"/>
  <c r="C135" i="14"/>
  <c r="B135" i="14"/>
  <c r="H134" i="14"/>
  <c r="A134" i="14" s="1"/>
  <c r="G134" i="14"/>
  <c r="F134" i="14"/>
  <c r="E134" i="14"/>
  <c r="D134" i="14"/>
  <c r="C134" i="14"/>
  <c r="B134" i="14"/>
  <c r="H133" i="14"/>
  <c r="A133" i="14" s="1"/>
  <c r="G133" i="14"/>
  <c r="F133" i="14"/>
  <c r="E133" i="14"/>
  <c r="D133" i="14"/>
  <c r="C133" i="14"/>
  <c r="B133" i="14"/>
  <c r="H132" i="14"/>
  <c r="A132" i="14" s="1"/>
  <c r="G132" i="14"/>
  <c r="F132" i="14"/>
  <c r="E132" i="14"/>
  <c r="D132" i="14"/>
  <c r="C132" i="14"/>
  <c r="B132" i="14"/>
  <c r="H131" i="14"/>
  <c r="A131" i="14" s="1"/>
  <c r="G131" i="14"/>
  <c r="F131" i="14"/>
  <c r="E131" i="14"/>
  <c r="D131" i="14"/>
  <c r="C131" i="14"/>
  <c r="B131" i="14"/>
  <c r="H130" i="14"/>
  <c r="A130" i="14" s="1"/>
  <c r="G130" i="14"/>
  <c r="F130" i="14"/>
  <c r="E130" i="14"/>
  <c r="D130" i="14"/>
  <c r="C130" i="14"/>
  <c r="B130" i="14"/>
  <c r="H129" i="14"/>
  <c r="A129" i="14" s="1"/>
  <c r="G129" i="14"/>
  <c r="F129" i="14"/>
  <c r="E129" i="14"/>
  <c r="D129" i="14"/>
  <c r="C129" i="14"/>
  <c r="B129" i="14"/>
  <c r="H128" i="14"/>
  <c r="A128" i="14" s="1"/>
  <c r="G128" i="14"/>
  <c r="F128" i="14"/>
  <c r="E128" i="14"/>
  <c r="D128" i="14"/>
  <c r="C128" i="14"/>
  <c r="B128" i="14"/>
  <c r="H127" i="14"/>
  <c r="A127" i="14" s="1"/>
  <c r="G127" i="14"/>
  <c r="F127" i="14"/>
  <c r="E127" i="14"/>
  <c r="D127" i="14"/>
  <c r="C127" i="14"/>
  <c r="B127" i="14"/>
  <c r="H126" i="14"/>
  <c r="A126" i="14" s="1"/>
  <c r="G126" i="14"/>
  <c r="F126" i="14"/>
  <c r="E126" i="14"/>
  <c r="D126" i="14"/>
  <c r="C126" i="14"/>
  <c r="B126" i="14"/>
  <c r="H125" i="14"/>
  <c r="A125" i="14" s="1"/>
  <c r="G125" i="14"/>
  <c r="F125" i="14"/>
  <c r="E125" i="14"/>
  <c r="D125" i="14"/>
  <c r="C125" i="14"/>
  <c r="B125" i="14"/>
  <c r="H124" i="14"/>
  <c r="A124" i="14" s="1"/>
  <c r="G124" i="14"/>
  <c r="F124" i="14"/>
  <c r="E124" i="14"/>
  <c r="D124" i="14"/>
  <c r="C124" i="14"/>
  <c r="B124" i="14"/>
  <c r="H123" i="14"/>
  <c r="A123" i="14" s="1"/>
  <c r="G123" i="14"/>
  <c r="F123" i="14"/>
  <c r="E123" i="14"/>
  <c r="D123" i="14"/>
  <c r="C123" i="14"/>
  <c r="B123" i="14"/>
  <c r="H122" i="14"/>
  <c r="A122" i="14" s="1"/>
  <c r="G122" i="14"/>
  <c r="F122" i="14"/>
  <c r="E122" i="14"/>
  <c r="D122" i="14"/>
  <c r="C122" i="14"/>
  <c r="B122" i="14"/>
  <c r="H121" i="14"/>
  <c r="A121" i="14" s="1"/>
  <c r="G121" i="14"/>
  <c r="F121" i="14"/>
  <c r="E121" i="14"/>
  <c r="D121" i="14"/>
  <c r="C121" i="14"/>
  <c r="B121" i="14"/>
  <c r="H120" i="14"/>
  <c r="A120" i="14" s="1"/>
  <c r="G120" i="14"/>
  <c r="F120" i="14"/>
  <c r="E120" i="14"/>
  <c r="D120" i="14"/>
  <c r="C120" i="14"/>
  <c r="B120" i="14"/>
  <c r="H119" i="14"/>
  <c r="A119" i="14" s="1"/>
  <c r="G119" i="14"/>
  <c r="F119" i="14"/>
  <c r="E119" i="14"/>
  <c r="D119" i="14"/>
  <c r="C119" i="14"/>
  <c r="B119" i="14"/>
  <c r="H118" i="14"/>
  <c r="A118" i="14" s="1"/>
  <c r="G118" i="14"/>
  <c r="F118" i="14"/>
  <c r="E118" i="14"/>
  <c r="D118" i="14"/>
  <c r="C118" i="14"/>
  <c r="B118" i="14"/>
  <c r="H117" i="14"/>
  <c r="A117" i="14" s="1"/>
  <c r="G117" i="14"/>
  <c r="F117" i="14"/>
  <c r="E117" i="14"/>
  <c r="D117" i="14"/>
  <c r="C117" i="14"/>
  <c r="B117" i="14"/>
  <c r="H116" i="14"/>
  <c r="A116" i="14" s="1"/>
  <c r="G116" i="14"/>
  <c r="F116" i="14"/>
  <c r="E116" i="14"/>
  <c r="D116" i="14"/>
  <c r="C116" i="14"/>
  <c r="B116" i="14"/>
  <c r="H115" i="14"/>
  <c r="A115" i="14" s="1"/>
  <c r="G115" i="14"/>
  <c r="F115" i="14"/>
  <c r="E115" i="14"/>
  <c r="D115" i="14"/>
  <c r="C115" i="14"/>
  <c r="B115" i="14"/>
  <c r="H114" i="14"/>
  <c r="A114" i="14" s="1"/>
  <c r="G114" i="14"/>
  <c r="F114" i="14"/>
  <c r="E114" i="14"/>
  <c r="D114" i="14"/>
  <c r="C114" i="14"/>
  <c r="B114" i="14"/>
  <c r="H113" i="14"/>
  <c r="A113" i="14" s="1"/>
  <c r="G113" i="14"/>
  <c r="F113" i="14"/>
  <c r="E113" i="14"/>
  <c r="D113" i="14"/>
  <c r="C113" i="14"/>
  <c r="B113" i="14"/>
  <c r="H112" i="14"/>
  <c r="A112" i="14" s="1"/>
  <c r="G112" i="14"/>
  <c r="F112" i="14"/>
  <c r="E112" i="14"/>
  <c r="D112" i="14"/>
  <c r="C112" i="14"/>
  <c r="B112" i="14"/>
  <c r="H111" i="14"/>
  <c r="A111" i="14" s="1"/>
  <c r="G111" i="14"/>
  <c r="F111" i="14"/>
  <c r="E111" i="14"/>
  <c r="D111" i="14"/>
  <c r="C111" i="14"/>
  <c r="B111" i="14"/>
  <c r="H110" i="14"/>
  <c r="A110" i="14" s="1"/>
  <c r="G110" i="14"/>
  <c r="F110" i="14"/>
  <c r="E110" i="14"/>
  <c r="D110" i="14"/>
  <c r="C110" i="14"/>
  <c r="B110" i="14"/>
  <c r="H109" i="14"/>
  <c r="A109" i="14" s="1"/>
  <c r="G109" i="14"/>
  <c r="F109" i="14"/>
  <c r="E109" i="14"/>
  <c r="D109" i="14"/>
  <c r="C109" i="14"/>
  <c r="B109" i="14"/>
  <c r="H108" i="14"/>
  <c r="A108" i="14" s="1"/>
  <c r="G108" i="14"/>
  <c r="F108" i="14"/>
  <c r="E108" i="14"/>
  <c r="D108" i="14"/>
  <c r="C108" i="14"/>
  <c r="B108" i="14"/>
  <c r="H107" i="14"/>
  <c r="A107" i="14" s="1"/>
  <c r="G107" i="14"/>
  <c r="F107" i="14"/>
  <c r="E107" i="14"/>
  <c r="D107" i="14"/>
  <c r="C107" i="14"/>
  <c r="B107" i="14"/>
  <c r="H106" i="14"/>
  <c r="A106" i="14" s="1"/>
  <c r="G106" i="14"/>
  <c r="F106" i="14"/>
  <c r="E106" i="14"/>
  <c r="D106" i="14"/>
  <c r="C106" i="14"/>
  <c r="B106" i="14"/>
  <c r="H105" i="14"/>
  <c r="A105" i="14" s="1"/>
  <c r="G105" i="14"/>
  <c r="F105" i="14"/>
  <c r="E105" i="14"/>
  <c r="D105" i="14"/>
  <c r="C105" i="14"/>
  <c r="B105" i="14"/>
  <c r="H104" i="14"/>
  <c r="A104" i="14" s="1"/>
  <c r="G104" i="14"/>
  <c r="F104" i="14"/>
  <c r="E104" i="14"/>
  <c r="D104" i="14"/>
  <c r="C104" i="14"/>
  <c r="B104" i="14"/>
  <c r="H103" i="14"/>
  <c r="A103" i="14" s="1"/>
  <c r="G103" i="14"/>
  <c r="F103" i="14"/>
  <c r="E103" i="14"/>
  <c r="D103" i="14"/>
  <c r="C103" i="14"/>
  <c r="B103" i="14"/>
  <c r="H102" i="14"/>
  <c r="A102" i="14" s="1"/>
  <c r="G102" i="14"/>
  <c r="F102" i="14"/>
  <c r="E102" i="14"/>
  <c r="D102" i="14"/>
  <c r="C102" i="14"/>
  <c r="B102" i="14"/>
  <c r="H101" i="14"/>
  <c r="A101" i="14" s="1"/>
  <c r="G101" i="14"/>
  <c r="F101" i="14"/>
  <c r="E101" i="14"/>
  <c r="D101" i="14"/>
  <c r="C101" i="14"/>
  <c r="B101" i="14"/>
  <c r="H100" i="14"/>
  <c r="A100" i="14" s="1"/>
  <c r="G100" i="14"/>
  <c r="F100" i="14"/>
  <c r="E100" i="14"/>
  <c r="D100" i="14"/>
  <c r="C100" i="14"/>
  <c r="B100" i="14"/>
  <c r="H99" i="14"/>
  <c r="A99" i="14" s="1"/>
  <c r="G99" i="14"/>
  <c r="F99" i="14"/>
  <c r="E99" i="14"/>
  <c r="D99" i="14"/>
  <c r="C99" i="14"/>
  <c r="B99" i="14"/>
  <c r="H98" i="14"/>
  <c r="A98" i="14" s="1"/>
  <c r="G98" i="14"/>
  <c r="F98" i="14"/>
  <c r="E98" i="14"/>
  <c r="D98" i="14"/>
  <c r="C98" i="14"/>
  <c r="B98" i="14"/>
  <c r="H97" i="14"/>
  <c r="A97" i="14" s="1"/>
  <c r="G97" i="14"/>
  <c r="F97" i="14"/>
  <c r="E97" i="14"/>
  <c r="D97" i="14"/>
  <c r="C97" i="14"/>
  <c r="B97" i="14"/>
  <c r="H96" i="14"/>
  <c r="A96" i="14" s="1"/>
  <c r="G96" i="14"/>
  <c r="F96" i="14"/>
  <c r="E96" i="14"/>
  <c r="D96" i="14"/>
  <c r="C96" i="14"/>
  <c r="B96" i="14"/>
  <c r="H95" i="14"/>
  <c r="A95" i="14" s="1"/>
  <c r="G95" i="14"/>
  <c r="F95" i="14"/>
  <c r="E95" i="14"/>
  <c r="D95" i="14"/>
  <c r="C95" i="14"/>
  <c r="B95" i="14"/>
  <c r="H94" i="14"/>
  <c r="A94" i="14" s="1"/>
  <c r="G94" i="14"/>
  <c r="F94" i="14"/>
  <c r="E94" i="14"/>
  <c r="D94" i="14"/>
  <c r="C94" i="14"/>
  <c r="B94" i="14"/>
  <c r="H93" i="14"/>
  <c r="A93" i="14" s="1"/>
  <c r="G93" i="14"/>
  <c r="F93" i="14"/>
  <c r="E93" i="14"/>
  <c r="D93" i="14"/>
  <c r="C93" i="14"/>
  <c r="B93" i="14"/>
  <c r="H92" i="14"/>
  <c r="A92" i="14" s="1"/>
  <c r="G92" i="14"/>
  <c r="F92" i="14"/>
  <c r="E92" i="14"/>
  <c r="D92" i="14"/>
  <c r="C92" i="14"/>
  <c r="B92" i="14"/>
  <c r="H91" i="14"/>
  <c r="A91" i="14" s="1"/>
  <c r="G91" i="14"/>
  <c r="F91" i="14"/>
  <c r="E91" i="14"/>
  <c r="D91" i="14"/>
  <c r="C91" i="14"/>
  <c r="B91" i="14"/>
  <c r="H90" i="14"/>
  <c r="A90" i="14" s="1"/>
  <c r="G90" i="14"/>
  <c r="F90" i="14"/>
  <c r="E90" i="14"/>
  <c r="D90" i="14"/>
  <c r="C90" i="14"/>
  <c r="B90" i="14"/>
  <c r="H89" i="14"/>
  <c r="A89" i="14" s="1"/>
  <c r="G89" i="14"/>
  <c r="F89" i="14"/>
  <c r="E89" i="14"/>
  <c r="D89" i="14"/>
  <c r="C89" i="14"/>
  <c r="B89" i="14"/>
  <c r="H88" i="14"/>
  <c r="A88" i="14" s="1"/>
  <c r="G88" i="14"/>
  <c r="F88" i="14"/>
  <c r="E88" i="14"/>
  <c r="D88" i="14"/>
  <c r="C88" i="14"/>
  <c r="B88" i="14"/>
  <c r="H87" i="14"/>
  <c r="A87" i="14" s="1"/>
  <c r="G87" i="14"/>
  <c r="F87" i="14"/>
  <c r="E87" i="14"/>
  <c r="D87" i="14"/>
  <c r="C87" i="14"/>
  <c r="B87" i="14"/>
  <c r="H86" i="14"/>
  <c r="A86" i="14" s="1"/>
  <c r="G86" i="14"/>
  <c r="F86" i="14"/>
  <c r="E86" i="14"/>
  <c r="D86" i="14"/>
  <c r="C86" i="14"/>
  <c r="B86" i="14"/>
  <c r="H85" i="14"/>
  <c r="A85" i="14" s="1"/>
  <c r="G85" i="14"/>
  <c r="F85" i="14"/>
  <c r="E85" i="14"/>
  <c r="D85" i="14"/>
  <c r="C85" i="14"/>
  <c r="B85" i="14"/>
  <c r="H84" i="14"/>
  <c r="A84" i="14" s="1"/>
  <c r="G84" i="14"/>
  <c r="F84" i="14"/>
  <c r="E84" i="14"/>
  <c r="D84" i="14"/>
  <c r="C84" i="14"/>
  <c r="B84" i="14"/>
  <c r="H83" i="14"/>
  <c r="A83" i="14" s="1"/>
  <c r="G83" i="14"/>
  <c r="F83" i="14"/>
  <c r="E83" i="14"/>
  <c r="D83" i="14"/>
  <c r="C83" i="14"/>
  <c r="B83" i="14"/>
  <c r="H82" i="14"/>
  <c r="A82" i="14" s="1"/>
  <c r="G82" i="14"/>
  <c r="F82" i="14"/>
  <c r="E82" i="14"/>
  <c r="D82" i="14"/>
  <c r="C82" i="14"/>
  <c r="B82" i="14"/>
  <c r="H81" i="14"/>
  <c r="A81" i="14" s="1"/>
  <c r="G81" i="14"/>
  <c r="F81" i="14"/>
  <c r="E81" i="14"/>
  <c r="D81" i="14"/>
  <c r="C81" i="14"/>
  <c r="B81" i="14"/>
  <c r="H80" i="14"/>
  <c r="A80" i="14" s="1"/>
  <c r="G80" i="14"/>
  <c r="F80" i="14"/>
  <c r="E80" i="14"/>
  <c r="D80" i="14"/>
  <c r="C80" i="14"/>
  <c r="B80" i="14"/>
  <c r="H79" i="14"/>
  <c r="A79" i="14" s="1"/>
  <c r="G79" i="14"/>
  <c r="F79" i="14"/>
  <c r="E79" i="14"/>
  <c r="D79" i="14"/>
  <c r="C79" i="14"/>
  <c r="B79" i="14"/>
  <c r="H78" i="14"/>
  <c r="A78" i="14" s="1"/>
  <c r="G78" i="14"/>
  <c r="F78" i="14"/>
  <c r="E78" i="14"/>
  <c r="D78" i="14"/>
  <c r="C78" i="14"/>
  <c r="B78" i="14"/>
  <c r="H77" i="14"/>
  <c r="A77" i="14" s="1"/>
  <c r="G77" i="14"/>
  <c r="F77" i="14"/>
  <c r="E77" i="14"/>
  <c r="D77" i="14"/>
  <c r="C77" i="14"/>
  <c r="B77" i="14"/>
  <c r="H76" i="14"/>
  <c r="A76" i="14" s="1"/>
  <c r="G76" i="14"/>
  <c r="F76" i="14"/>
  <c r="E76" i="14"/>
  <c r="D76" i="14"/>
  <c r="C76" i="14"/>
  <c r="B76" i="14"/>
  <c r="H75" i="14"/>
  <c r="A75" i="14" s="1"/>
  <c r="G75" i="14"/>
  <c r="F75" i="14"/>
  <c r="E75" i="14"/>
  <c r="D75" i="14"/>
  <c r="C75" i="14"/>
  <c r="B75" i="14"/>
  <c r="H74" i="14"/>
  <c r="G74" i="14"/>
  <c r="F74" i="14"/>
  <c r="E74" i="14"/>
  <c r="D74" i="14"/>
  <c r="C74" i="14"/>
  <c r="B74" i="14"/>
  <c r="A74" i="14"/>
  <c r="H73" i="14"/>
  <c r="G73" i="14"/>
  <c r="F73" i="14"/>
  <c r="E73" i="14"/>
  <c r="D73" i="14"/>
  <c r="C73" i="14"/>
  <c r="B73" i="14"/>
  <c r="A73" i="14"/>
  <c r="H72" i="14"/>
  <c r="G72" i="14"/>
  <c r="F72" i="14"/>
  <c r="E72" i="14"/>
  <c r="D72" i="14"/>
  <c r="C72" i="14"/>
  <c r="B72" i="14"/>
  <c r="A72" i="14"/>
  <c r="H71" i="14"/>
  <c r="G71" i="14"/>
  <c r="F71" i="14"/>
  <c r="E71" i="14"/>
  <c r="D71" i="14"/>
  <c r="C71" i="14"/>
  <c r="B71" i="14"/>
  <c r="A71" i="14"/>
  <c r="H70" i="14"/>
  <c r="G70" i="14"/>
  <c r="F70" i="14"/>
  <c r="E70" i="14"/>
  <c r="D70" i="14"/>
  <c r="C70" i="14"/>
  <c r="B70" i="14"/>
  <c r="A70" i="14"/>
  <c r="H69" i="14"/>
  <c r="G69" i="14"/>
  <c r="F69" i="14"/>
  <c r="E69" i="14"/>
  <c r="D69" i="14"/>
  <c r="C69" i="14"/>
  <c r="B69" i="14"/>
  <c r="A69" i="14"/>
  <c r="H68" i="14"/>
  <c r="G68" i="14"/>
  <c r="F68" i="14"/>
  <c r="E68" i="14"/>
  <c r="D68" i="14"/>
  <c r="C68" i="14"/>
  <c r="B68" i="14"/>
  <c r="A68" i="14"/>
  <c r="H67" i="14"/>
  <c r="G67" i="14"/>
  <c r="F67" i="14"/>
  <c r="E67" i="14"/>
  <c r="D67" i="14"/>
  <c r="C67" i="14"/>
  <c r="B67" i="14"/>
  <c r="A67" i="14"/>
  <c r="H66" i="14"/>
  <c r="G66" i="14"/>
  <c r="F66" i="14"/>
  <c r="E66" i="14"/>
  <c r="D66" i="14"/>
  <c r="C66" i="14"/>
  <c r="B66" i="14"/>
  <c r="A66" i="14"/>
  <c r="H65" i="14"/>
  <c r="G65" i="14"/>
  <c r="F65" i="14"/>
  <c r="E65" i="14"/>
  <c r="D65" i="14"/>
  <c r="C65" i="14"/>
  <c r="B65" i="14"/>
  <c r="A65" i="14"/>
  <c r="H64" i="14"/>
  <c r="G64" i="14"/>
  <c r="F64" i="14"/>
  <c r="E64" i="14"/>
  <c r="D64" i="14"/>
  <c r="C64" i="14"/>
  <c r="B64" i="14"/>
  <c r="A64" i="14"/>
  <c r="H63" i="14"/>
  <c r="G63" i="14"/>
  <c r="F63" i="14"/>
  <c r="E63" i="14"/>
  <c r="D63" i="14"/>
  <c r="C63" i="14"/>
  <c r="B63" i="14"/>
  <c r="A63" i="14"/>
  <c r="H62" i="14"/>
  <c r="G62" i="14"/>
  <c r="F62" i="14"/>
  <c r="E62" i="14"/>
  <c r="D62" i="14"/>
  <c r="C62" i="14"/>
  <c r="B62" i="14"/>
  <c r="A62" i="14"/>
  <c r="H61" i="14"/>
  <c r="G61" i="14"/>
  <c r="F61" i="14"/>
  <c r="E61" i="14"/>
  <c r="D61" i="14"/>
  <c r="C61" i="14"/>
  <c r="B61" i="14"/>
  <c r="A61" i="14"/>
  <c r="H60" i="14"/>
  <c r="G60" i="14"/>
  <c r="F60" i="14"/>
  <c r="E60" i="14"/>
  <c r="D60" i="14"/>
  <c r="C60" i="14"/>
  <c r="B60" i="14"/>
  <c r="A60" i="14"/>
  <c r="H59" i="14"/>
  <c r="G59" i="14"/>
  <c r="F59" i="14"/>
  <c r="E59" i="14"/>
  <c r="D59" i="14"/>
  <c r="C59" i="14"/>
  <c r="B59" i="14"/>
  <c r="A59" i="14"/>
  <c r="H58" i="14"/>
  <c r="G58" i="14"/>
  <c r="F58" i="14"/>
  <c r="E58" i="14"/>
  <c r="D58" i="14"/>
  <c r="C58" i="14"/>
  <c r="B58" i="14"/>
  <c r="A58" i="14"/>
  <c r="H57" i="14"/>
  <c r="G57" i="14"/>
  <c r="F57" i="14"/>
  <c r="E57" i="14"/>
  <c r="D57" i="14"/>
  <c r="C57" i="14"/>
  <c r="B57" i="14"/>
  <c r="A57" i="14"/>
  <c r="H56" i="14"/>
  <c r="G56" i="14"/>
  <c r="F56" i="14"/>
  <c r="E56" i="14"/>
  <c r="D56" i="14"/>
  <c r="C56" i="14"/>
  <c r="B56" i="14"/>
  <c r="A56" i="14"/>
  <c r="H55" i="14"/>
  <c r="G55" i="14"/>
  <c r="F55" i="14"/>
  <c r="E55" i="14"/>
  <c r="D55" i="14"/>
  <c r="C55" i="14"/>
  <c r="B55" i="14"/>
  <c r="A55" i="14"/>
  <c r="H54" i="14"/>
  <c r="G54" i="14"/>
  <c r="F54" i="14"/>
  <c r="E54" i="14"/>
  <c r="D54" i="14"/>
  <c r="C54" i="14"/>
  <c r="B54" i="14"/>
  <c r="A54" i="14"/>
  <c r="H53" i="14"/>
  <c r="G53" i="14"/>
  <c r="F53" i="14"/>
  <c r="E53" i="14"/>
  <c r="D53" i="14"/>
  <c r="C53" i="14"/>
  <c r="B53" i="14"/>
  <c r="A53" i="14"/>
  <c r="H52" i="14"/>
  <c r="G52" i="14"/>
  <c r="F52" i="14"/>
  <c r="E52" i="14"/>
  <c r="D52" i="14"/>
  <c r="C52" i="14"/>
  <c r="B52" i="14"/>
  <c r="A52" i="14"/>
  <c r="H51" i="14"/>
  <c r="G51" i="14"/>
  <c r="F51" i="14"/>
  <c r="E51" i="14"/>
  <c r="D51" i="14"/>
  <c r="C51" i="14"/>
  <c r="B51" i="14"/>
  <c r="A51" i="14"/>
  <c r="H50" i="14"/>
  <c r="G50" i="14"/>
  <c r="F50" i="14"/>
  <c r="E50" i="14"/>
  <c r="D50" i="14"/>
  <c r="C50" i="14"/>
  <c r="B50" i="14"/>
  <c r="A50" i="14"/>
  <c r="H49" i="14"/>
  <c r="A49" i="14" s="1"/>
  <c r="G49" i="14"/>
  <c r="F49" i="14"/>
  <c r="E49" i="14"/>
  <c r="D49" i="14"/>
  <c r="C49" i="14"/>
  <c r="B49" i="14"/>
  <c r="H48" i="14"/>
  <c r="G48" i="14"/>
  <c r="F48" i="14"/>
  <c r="E48" i="14"/>
  <c r="D48" i="14"/>
  <c r="C48" i="14"/>
  <c r="B48" i="14"/>
  <c r="A48" i="14"/>
  <c r="H47" i="14"/>
  <c r="G47" i="14"/>
  <c r="F47" i="14"/>
  <c r="E47" i="14"/>
  <c r="D47" i="14"/>
  <c r="C47" i="14"/>
  <c r="B47" i="14"/>
  <c r="A47" i="14"/>
  <c r="H46" i="14"/>
  <c r="G46" i="14"/>
  <c r="F46" i="14"/>
  <c r="E46" i="14"/>
  <c r="D46" i="14"/>
  <c r="C46" i="14"/>
  <c r="B46" i="14"/>
  <c r="A46" i="14"/>
  <c r="H45" i="14"/>
  <c r="G45" i="14"/>
  <c r="F45" i="14"/>
  <c r="E45" i="14"/>
  <c r="D45" i="14"/>
  <c r="C45" i="14"/>
  <c r="B45" i="14"/>
  <c r="A45" i="14"/>
  <c r="H44" i="14"/>
  <c r="G44" i="14"/>
  <c r="F44" i="14"/>
  <c r="E44" i="14"/>
  <c r="D44" i="14"/>
  <c r="C44" i="14"/>
  <c r="B44" i="14"/>
  <c r="A44" i="14"/>
  <c r="H43" i="14"/>
  <c r="G43" i="14"/>
  <c r="F43" i="14"/>
  <c r="E43" i="14"/>
  <c r="D43" i="14"/>
  <c r="C43" i="14"/>
  <c r="B43" i="14"/>
  <c r="A43" i="14"/>
  <c r="H42" i="14"/>
  <c r="G42" i="14"/>
  <c r="F42" i="14"/>
  <c r="E42" i="14"/>
  <c r="D42" i="14"/>
  <c r="C42" i="14"/>
  <c r="B42" i="14"/>
  <c r="A42" i="14"/>
  <c r="H41" i="14"/>
  <c r="G41" i="14"/>
  <c r="F41" i="14"/>
  <c r="E41" i="14"/>
  <c r="D41" i="14"/>
  <c r="C41" i="14"/>
  <c r="B41" i="14"/>
  <c r="A41" i="14"/>
  <c r="H40" i="14"/>
  <c r="G40" i="14"/>
  <c r="F40" i="14"/>
  <c r="E40" i="14"/>
  <c r="D40" i="14"/>
  <c r="C40" i="14"/>
  <c r="B40" i="14"/>
  <c r="A40" i="14"/>
  <c r="H39" i="14"/>
  <c r="G39" i="14"/>
  <c r="F39" i="14"/>
  <c r="E39" i="14"/>
  <c r="D39" i="14"/>
  <c r="C39" i="14"/>
  <c r="B39" i="14"/>
  <c r="A39" i="14"/>
  <c r="H38" i="14"/>
  <c r="A38" i="14" s="1"/>
  <c r="G38" i="14"/>
  <c r="F38" i="14"/>
  <c r="E38" i="14"/>
  <c r="D38" i="14"/>
  <c r="C38" i="14"/>
  <c r="B38" i="14"/>
  <c r="H37" i="14"/>
  <c r="A37" i="14" s="1"/>
  <c r="G37" i="14"/>
  <c r="F37" i="14"/>
  <c r="E37" i="14"/>
  <c r="D37" i="14"/>
  <c r="C37" i="14"/>
  <c r="B37" i="14"/>
  <c r="H36" i="14"/>
  <c r="A36" i="14" s="1"/>
  <c r="G36" i="14"/>
  <c r="F36" i="14"/>
  <c r="E36" i="14"/>
  <c r="D36" i="14"/>
  <c r="C36" i="14"/>
  <c r="B36" i="14"/>
  <c r="H35" i="14"/>
  <c r="A35" i="14" s="1"/>
  <c r="G35" i="14"/>
  <c r="F35" i="14"/>
  <c r="E35" i="14"/>
  <c r="D35" i="14"/>
  <c r="C35" i="14"/>
  <c r="B35" i="14"/>
  <c r="H34" i="14"/>
  <c r="A34" i="14" s="1"/>
  <c r="G34" i="14"/>
  <c r="F34" i="14"/>
  <c r="E34" i="14"/>
  <c r="D34" i="14"/>
  <c r="C34" i="14"/>
  <c r="B34" i="14"/>
  <c r="H33" i="14"/>
  <c r="A33" i="14" s="1"/>
  <c r="G33" i="14"/>
  <c r="F33" i="14"/>
  <c r="E33" i="14"/>
  <c r="D33" i="14"/>
  <c r="C33" i="14"/>
  <c r="B33" i="14"/>
  <c r="H32" i="14"/>
  <c r="A32" i="14" s="1"/>
  <c r="G32" i="14"/>
  <c r="F32" i="14"/>
  <c r="E32" i="14"/>
  <c r="D32" i="14"/>
  <c r="C32" i="14"/>
  <c r="B32" i="14"/>
  <c r="H31" i="14"/>
  <c r="A31" i="14" s="1"/>
  <c r="G31" i="14"/>
  <c r="F31" i="14"/>
  <c r="E31" i="14"/>
  <c r="D31" i="14"/>
  <c r="C31" i="14"/>
  <c r="B31" i="14"/>
  <c r="H30" i="14"/>
  <c r="A30" i="14" s="1"/>
  <c r="G30" i="14"/>
  <c r="F30" i="14"/>
  <c r="E30" i="14"/>
  <c r="D30" i="14"/>
  <c r="C30" i="14"/>
  <c r="B30" i="14"/>
  <c r="H29" i="14"/>
  <c r="A29" i="14" s="1"/>
  <c r="G29" i="14"/>
  <c r="F29" i="14"/>
  <c r="E29" i="14"/>
  <c r="D29" i="14"/>
  <c r="C29" i="14"/>
  <c r="B29" i="14"/>
  <c r="H28" i="14"/>
  <c r="A28" i="14" s="1"/>
  <c r="G28" i="14"/>
  <c r="F28" i="14"/>
  <c r="E28" i="14"/>
  <c r="D28" i="14"/>
  <c r="C28" i="14"/>
  <c r="B28" i="14"/>
  <c r="H27" i="14"/>
  <c r="A27" i="14" s="1"/>
  <c r="G27" i="14"/>
  <c r="F27" i="14"/>
  <c r="E27" i="14"/>
  <c r="D27" i="14"/>
  <c r="C27" i="14"/>
  <c r="B27" i="14"/>
  <c r="H26" i="14"/>
  <c r="A26" i="14" s="1"/>
  <c r="G26" i="14"/>
  <c r="F26" i="14"/>
  <c r="E26" i="14"/>
  <c r="D26" i="14"/>
  <c r="C26" i="14"/>
  <c r="B26" i="14"/>
  <c r="H25" i="14"/>
  <c r="A25" i="14" s="1"/>
  <c r="G25" i="14"/>
  <c r="F25" i="14"/>
  <c r="E25" i="14"/>
  <c r="D25" i="14"/>
  <c r="C25" i="14"/>
  <c r="B25" i="14"/>
  <c r="H24" i="14"/>
  <c r="A24" i="14" s="1"/>
  <c r="G24" i="14"/>
  <c r="F24" i="14"/>
  <c r="E24" i="14"/>
  <c r="D24" i="14"/>
  <c r="C24" i="14"/>
  <c r="B24" i="14"/>
  <c r="H23" i="14"/>
  <c r="A23" i="14" s="1"/>
  <c r="G23" i="14"/>
  <c r="F23" i="14"/>
  <c r="E23" i="14"/>
  <c r="D23" i="14"/>
  <c r="C23" i="14"/>
  <c r="B23" i="14"/>
  <c r="H22" i="14"/>
  <c r="A22" i="14" s="1"/>
  <c r="G22" i="14"/>
  <c r="F22" i="14"/>
  <c r="E22" i="14"/>
  <c r="D22" i="14"/>
  <c r="C22" i="14"/>
  <c r="B22" i="14"/>
  <c r="H21" i="14"/>
  <c r="A21" i="14" s="1"/>
  <c r="G21" i="14"/>
  <c r="F21" i="14"/>
  <c r="E21" i="14"/>
  <c r="D21" i="14"/>
  <c r="C21" i="14"/>
  <c r="B21" i="14"/>
  <c r="H20" i="14"/>
  <c r="A20" i="14" s="1"/>
  <c r="G20" i="14"/>
  <c r="F20" i="14"/>
  <c r="E20" i="14"/>
  <c r="D20" i="14"/>
  <c r="C20" i="14"/>
  <c r="B20" i="14"/>
  <c r="H19" i="14"/>
  <c r="A19" i="14" s="1"/>
  <c r="G19" i="14"/>
  <c r="F19" i="14"/>
  <c r="E19" i="14"/>
  <c r="D19" i="14"/>
  <c r="C19" i="14"/>
  <c r="B19" i="14"/>
  <c r="H18" i="14"/>
  <c r="A18" i="14" s="1"/>
  <c r="G18" i="14"/>
  <c r="F18" i="14"/>
  <c r="E18" i="14"/>
  <c r="D18" i="14"/>
  <c r="C18" i="14"/>
  <c r="B18" i="14"/>
  <c r="H17" i="14"/>
  <c r="A17" i="14" s="1"/>
  <c r="G17" i="14"/>
  <c r="F17" i="14"/>
  <c r="E17" i="14"/>
  <c r="D17" i="14"/>
  <c r="C17" i="14"/>
  <c r="B17" i="14"/>
  <c r="H16" i="14"/>
  <c r="A16" i="14" s="1"/>
  <c r="G16" i="14"/>
  <c r="F16" i="14"/>
  <c r="E16" i="14"/>
  <c r="D16" i="14"/>
  <c r="C16" i="14"/>
  <c r="B16" i="14"/>
  <c r="H15" i="14"/>
  <c r="A15" i="14" s="1"/>
  <c r="G15" i="14"/>
  <c r="F15" i="14"/>
  <c r="E15" i="14"/>
  <c r="D15" i="14"/>
  <c r="C15" i="14"/>
  <c r="B15" i="14"/>
  <c r="H14" i="14"/>
  <c r="A14" i="14" s="1"/>
  <c r="G14" i="14"/>
  <c r="F14" i="14"/>
  <c r="E14" i="14"/>
  <c r="D14" i="14"/>
  <c r="C14" i="14"/>
  <c r="B14" i="14"/>
  <c r="H13" i="14"/>
  <c r="A13" i="14" s="1"/>
  <c r="G13" i="14"/>
  <c r="F13" i="14"/>
  <c r="E13" i="14"/>
  <c r="D13" i="14"/>
  <c r="C13" i="14"/>
  <c r="B13" i="14"/>
  <c r="H12" i="14"/>
  <c r="A12" i="14" s="1"/>
  <c r="G12" i="14"/>
  <c r="F12" i="14"/>
  <c r="E12" i="14"/>
  <c r="D12" i="14"/>
  <c r="C12" i="14"/>
  <c r="B12" i="14"/>
  <c r="H11" i="14"/>
  <c r="A11" i="14" s="1"/>
  <c r="G11" i="14"/>
  <c r="F11" i="14"/>
  <c r="E11" i="14"/>
  <c r="D11" i="14"/>
  <c r="C11" i="14"/>
  <c r="B11" i="14"/>
  <c r="H10" i="14"/>
  <c r="A10" i="14" s="1"/>
  <c r="G10" i="14"/>
  <c r="F10" i="14"/>
  <c r="E10" i="14"/>
  <c r="D10" i="14"/>
  <c r="C10" i="14"/>
  <c r="B10" i="14"/>
  <c r="C7" i="14"/>
  <c r="C5" i="14"/>
  <c r="C4" i="14"/>
  <c r="C3" i="14"/>
  <c r="C2" i="14"/>
  <c r="C1" i="14"/>
  <c r="H159" i="13"/>
  <c r="A159" i="13" s="1"/>
  <c r="G159" i="13"/>
  <c r="F159" i="13"/>
  <c r="E159" i="13"/>
  <c r="D159" i="13"/>
  <c r="C159" i="13"/>
  <c r="B159" i="13"/>
  <c r="H158" i="13"/>
  <c r="A158" i="13" s="1"/>
  <c r="G158" i="13"/>
  <c r="F158" i="13"/>
  <c r="E158" i="13"/>
  <c r="D158" i="13"/>
  <c r="C158" i="13"/>
  <c r="B158" i="13"/>
  <c r="H157" i="13"/>
  <c r="A157" i="13" s="1"/>
  <c r="G157" i="13"/>
  <c r="F157" i="13"/>
  <c r="E157" i="13"/>
  <c r="D157" i="13"/>
  <c r="C157" i="13"/>
  <c r="B157" i="13"/>
  <c r="H156" i="13"/>
  <c r="A156" i="13" s="1"/>
  <c r="G156" i="13"/>
  <c r="F156" i="13"/>
  <c r="E156" i="13"/>
  <c r="D156" i="13"/>
  <c r="C156" i="13"/>
  <c r="B156" i="13"/>
  <c r="H155" i="13"/>
  <c r="A155" i="13" s="1"/>
  <c r="G155" i="13"/>
  <c r="F155" i="13"/>
  <c r="E155" i="13"/>
  <c r="D155" i="13"/>
  <c r="C155" i="13"/>
  <c r="B155" i="13"/>
  <c r="H154" i="13"/>
  <c r="A154" i="13" s="1"/>
  <c r="G154" i="13"/>
  <c r="F154" i="13"/>
  <c r="E154" i="13"/>
  <c r="D154" i="13"/>
  <c r="C154" i="13"/>
  <c r="B154" i="13"/>
  <c r="H153" i="13"/>
  <c r="A153" i="13" s="1"/>
  <c r="G153" i="13"/>
  <c r="F153" i="13"/>
  <c r="E153" i="13"/>
  <c r="D153" i="13"/>
  <c r="C153" i="13"/>
  <c r="B153" i="13"/>
  <c r="H152" i="13"/>
  <c r="A152" i="13" s="1"/>
  <c r="G152" i="13"/>
  <c r="F152" i="13"/>
  <c r="E152" i="13"/>
  <c r="D152" i="13"/>
  <c r="C152" i="13"/>
  <c r="B152" i="13"/>
  <c r="H151" i="13"/>
  <c r="A151" i="13" s="1"/>
  <c r="G151" i="13"/>
  <c r="F151" i="13"/>
  <c r="E151" i="13"/>
  <c r="D151" i="13"/>
  <c r="C151" i="13"/>
  <c r="B151" i="13"/>
  <c r="H150" i="13"/>
  <c r="A150" i="13" s="1"/>
  <c r="G150" i="13"/>
  <c r="F150" i="13"/>
  <c r="E150" i="13"/>
  <c r="D150" i="13"/>
  <c r="C150" i="13"/>
  <c r="B150" i="13"/>
  <c r="H149" i="13"/>
  <c r="A149" i="13" s="1"/>
  <c r="G149" i="13"/>
  <c r="F149" i="13"/>
  <c r="E149" i="13"/>
  <c r="D149" i="13"/>
  <c r="C149" i="13"/>
  <c r="B149" i="13"/>
  <c r="H148" i="13"/>
  <c r="A148" i="13" s="1"/>
  <c r="G148" i="13"/>
  <c r="F148" i="13"/>
  <c r="E148" i="13"/>
  <c r="D148" i="13"/>
  <c r="C148" i="13"/>
  <c r="B148" i="13"/>
  <c r="H147" i="13"/>
  <c r="A147" i="13" s="1"/>
  <c r="G147" i="13"/>
  <c r="F147" i="13"/>
  <c r="E147" i="13"/>
  <c r="D147" i="13"/>
  <c r="C147" i="13"/>
  <c r="B147" i="13"/>
  <c r="H146" i="13"/>
  <c r="A146" i="13" s="1"/>
  <c r="G146" i="13"/>
  <c r="F146" i="13"/>
  <c r="E146" i="13"/>
  <c r="D146" i="13"/>
  <c r="C146" i="13"/>
  <c r="B146" i="13"/>
  <c r="H145" i="13"/>
  <c r="A145" i="13" s="1"/>
  <c r="G145" i="13"/>
  <c r="F145" i="13"/>
  <c r="E145" i="13"/>
  <c r="D145" i="13"/>
  <c r="C145" i="13"/>
  <c r="B145" i="13"/>
  <c r="H144" i="13"/>
  <c r="A144" i="13" s="1"/>
  <c r="G144" i="13"/>
  <c r="F144" i="13"/>
  <c r="E144" i="13"/>
  <c r="D144" i="13"/>
  <c r="C144" i="13"/>
  <c r="B144" i="13"/>
  <c r="H143" i="13"/>
  <c r="A143" i="13" s="1"/>
  <c r="G143" i="13"/>
  <c r="F143" i="13"/>
  <c r="E143" i="13"/>
  <c r="D143" i="13"/>
  <c r="C143" i="13"/>
  <c r="B143" i="13"/>
  <c r="H142" i="13"/>
  <c r="A142" i="13" s="1"/>
  <c r="G142" i="13"/>
  <c r="F142" i="13"/>
  <c r="E142" i="13"/>
  <c r="D142" i="13"/>
  <c r="C142" i="13"/>
  <c r="B142" i="13"/>
  <c r="H141" i="13"/>
  <c r="A141" i="13" s="1"/>
  <c r="G141" i="13"/>
  <c r="F141" i="13"/>
  <c r="E141" i="13"/>
  <c r="D141" i="13"/>
  <c r="C141" i="13"/>
  <c r="B141" i="13"/>
  <c r="H140" i="13"/>
  <c r="A140" i="13" s="1"/>
  <c r="G140" i="13"/>
  <c r="F140" i="13"/>
  <c r="E140" i="13"/>
  <c r="D140" i="13"/>
  <c r="C140" i="13"/>
  <c r="B140" i="13"/>
  <c r="H139" i="13"/>
  <c r="A139" i="13" s="1"/>
  <c r="G139" i="13"/>
  <c r="F139" i="13"/>
  <c r="E139" i="13"/>
  <c r="D139" i="13"/>
  <c r="C139" i="13"/>
  <c r="B139" i="13"/>
  <c r="H138" i="13"/>
  <c r="A138" i="13" s="1"/>
  <c r="G138" i="13"/>
  <c r="F138" i="13"/>
  <c r="E138" i="13"/>
  <c r="D138" i="13"/>
  <c r="C138" i="13"/>
  <c r="B138" i="13"/>
  <c r="H137" i="13"/>
  <c r="A137" i="13" s="1"/>
  <c r="G137" i="13"/>
  <c r="F137" i="13"/>
  <c r="E137" i="13"/>
  <c r="D137" i="13"/>
  <c r="C137" i="13"/>
  <c r="B137" i="13"/>
  <c r="H136" i="13"/>
  <c r="A136" i="13" s="1"/>
  <c r="G136" i="13"/>
  <c r="F136" i="13"/>
  <c r="E136" i="13"/>
  <c r="D136" i="13"/>
  <c r="C136" i="13"/>
  <c r="B136" i="13"/>
  <c r="H135" i="13"/>
  <c r="A135" i="13" s="1"/>
  <c r="G135" i="13"/>
  <c r="F135" i="13"/>
  <c r="E135" i="13"/>
  <c r="D135" i="13"/>
  <c r="C135" i="13"/>
  <c r="B135" i="13"/>
  <c r="H134" i="13"/>
  <c r="A134" i="13" s="1"/>
  <c r="G134" i="13"/>
  <c r="F134" i="13"/>
  <c r="E134" i="13"/>
  <c r="D134" i="13"/>
  <c r="C134" i="13"/>
  <c r="B134" i="13"/>
  <c r="H133" i="13"/>
  <c r="A133" i="13" s="1"/>
  <c r="G133" i="13"/>
  <c r="F133" i="13"/>
  <c r="E133" i="13"/>
  <c r="D133" i="13"/>
  <c r="C133" i="13"/>
  <c r="B133" i="13"/>
  <c r="H132" i="13"/>
  <c r="A132" i="13" s="1"/>
  <c r="G132" i="13"/>
  <c r="F132" i="13"/>
  <c r="E132" i="13"/>
  <c r="D132" i="13"/>
  <c r="C132" i="13"/>
  <c r="B132" i="13"/>
  <c r="H131" i="13"/>
  <c r="A131" i="13" s="1"/>
  <c r="G131" i="13"/>
  <c r="F131" i="13"/>
  <c r="E131" i="13"/>
  <c r="D131" i="13"/>
  <c r="C131" i="13"/>
  <c r="B131" i="13"/>
  <c r="H130" i="13"/>
  <c r="A130" i="13" s="1"/>
  <c r="G130" i="13"/>
  <c r="F130" i="13"/>
  <c r="E130" i="13"/>
  <c r="D130" i="13"/>
  <c r="C130" i="13"/>
  <c r="B130" i="13"/>
  <c r="H129" i="13"/>
  <c r="A129" i="13" s="1"/>
  <c r="G129" i="13"/>
  <c r="F129" i="13"/>
  <c r="E129" i="13"/>
  <c r="D129" i="13"/>
  <c r="C129" i="13"/>
  <c r="B129" i="13"/>
  <c r="H128" i="13"/>
  <c r="A128" i="13" s="1"/>
  <c r="G128" i="13"/>
  <c r="F128" i="13"/>
  <c r="E128" i="13"/>
  <c r="D128" i="13"/>
  <c r="C128" i="13"/>
  <c r="B128" i="13"/>
  <c r="H127" i="13"/>
  <c r="A127" i="13" s="1"/>
  <c r="G127" i="13"/>
  <c r="F127" i="13"/>
  <c r="E127" i="13"/>
  <c r="D127" i="13"/>
  <c r="C127" i="13"/>
  <c r="B127" i="13"/>
  <c r="H126" i="13"/>
  <c r="A126" i="13" s="1"/>
  <c r="G126" i="13"/>
  <c r="F126" i="13"/>
  <c r="E126" i="13"/>
  <c r="D126" i="13"/>
  <c r="C126" i="13"/>
  <c r="B126" i="13"/>
  <c r="H125" i="13"/>
  <c r="A125" i="13" s="1"/>
  <c r="G125" i="13"/>
  <c r="F125" i="13"/>
  <c r="E125" i="13"/>
  <c r="D125" i="13"/>
  <c r="C125" i="13"/>
  <c r="B125" i="13"/>
  <c r="H124" i="13"/>
  <c r="A124" i="13" s="1"/>
  <c r="G124" i="13"/>
  <c r="F124" i="13"/>
  <c r="E124" i="13"/>
  <c r="D124" i="13"/>
  <c r="C124" i="13"/>
  <c r="B124" i="13"/>
  <c r="H123" i="13"/>
  <c r="A123" i="13" s="1"/>
  <c r="G123" i="13"/>
  <c r="F123" i="13"/>
  <c r="E123" i="13"/>
  <c r="D123" i="13"/>
  <c r="C123" i="13"/>
  <c r="B123" i="13"/>
  <c r="H122" i="13"/>
  <c r="A122" i="13" s="1"/>
  <c r="G122" i="13"/>
  <c r="F122" i="13"/>
  <c r="E122" i="13"/>
  <c r="D122" i="13"/>
  <c r="C122" i="13"/>
  <c r="B122" i="13"/>
  <c r="H121" i="13"/>
  <c r="A121" i="13" s="1"/>
  <c r="G121" i="13"/>
  <c r="F121" i="13"/>
  <c r="E121" i="13"/>
  <c r="D121" i="13"/>
  <c r="C121" i="13"/>
  <c r="B121" i="13"/>
  <c r="H120" i="13"/>
  <c r="A120" i="13" s="1"/>
  <c r="G120" i="13"/>
  <c r="F120" i="13"/>
  <c r="E120" i="13"/>
  <c r="D120" i="13"/>
  <c r="C120" i="13"/>
  <c r="B120" i="13"/>
  <c r="H119" i="13"/>
  <c r="A119" i="13" s="1"/>
  <c r="G119" i="13"/>
  <c r="F119" i="13"/>
  <c r="E119" i="13"/>
  <c r="D119" i="13"/>
  <c r="C119" i="13"/>
  <c r="B119" i="13"/>
  <c r="H118" i="13"/>
  <c r="A118" i="13" s="1"/>
  <c r="G118" i="13"/>
  <c r="F118" i="13"/>
  <c r="E118" i="13"/>
  <c r="D118" i="13"/>
  <c r="C118" i="13"/>
  <c r="B118" i="13"/>
  <c r="H117" i="13"/>
  <c r="A117" i="13" s="1"/>
  <c r="G117" i="13"/>
  <c r="F117" i="13"/>
  <c r="E117" i="13"/>
  <c r="D117" i="13"/>
  <c r="C117" i="13"/>
  <c r="B117" i="13"/>
  <c r="H116" i="13"/>
  <c r="A116" i="13" s="1"/>
  <c r="G116" i="13"/>
  <c r="F116" i="13"/>
  <c r="E116" i="13"/>
  <c r="D116" i="13"/>
  <c r="C116" i="13"/>
  <c r="B116" i="13"/>
  <c r="H115" i="13"/>
  <c r="A115" i="13" s="1"/>
  <c r="G115" i="13"/>
  <c r="F115" i="13"/>
  <c r="E115" i="13"/>
  <c r="D115" i="13"/>
  <c r="C115" i="13"/>
  <c r="B115" i="13"/>
  <c r="H114" i="13"/>
  <c r="A114" i="13" s="1"/>
  <c r="G114" i="13"/>
  <c r="F114" i="13"/>
  <c r="E114" i="13"/>
  <c r="D114" i="13"/>
  <c r="C114" i="13"/>
  <c r="B114" i="13"/>
  <c r="H113" i="13"/>
  <c r="A113" i="13" s="1"/>
  <c r="G113" i="13"/>
  <c r="F113" i="13"/>
  <c r="E113" i="13"/>
  <c r="D113" i="13"/>
  <c r="C113" i="13"/>
  <c r="B113" i="13"/>
  <c r="H112" i="13"/>
  <c r="A112" i="13" s="1"/>
  <c r="G112" i="13"/>
  <c r="F112" i="13"/>
  <c r="E112" i="13"/>
  <c r="D112" i="13"/>
  <c r="C112" i="13"/>
  <c r="B112" i="13"/>
  <c r="H111" i="13"/>
  <c r="A111" i="13" s="1"/>
  <c r="G111" i="13"/>
  <c r="F111" i="13"/>
  <c r="E111" i="13"/>
  <c r="D111" i="13"/>
  <c r="C111" i="13"/>
  <c r="B111" i="13"/>
  <c r="H110" i="13"/>
  <c r="A110" i="13" s="1"/>
  <c r="G110" i="13"/>
  <c r="F110" i="13"/>
  <c r="E110" i="13"/>
  <c r="D110" i="13"/>
  <c r="C110" i="13"/>
  <c r="B110" i="13"/>
  <c r="H109" i="13"/>
  <c r="A109" i="13" s="1"/>
  <c r="G109" i="13"/>
  <c r="F109" i="13"/>
  <c r="E109" i="13"/>
  <c r="D109" i="13"/>
  <c r="C109" i="13"/>
  <c r="B109" i="13"/>
  <c r="H108" i="13"/>
  <c r="A108" i="13" s="1"/>
  <c r="G108" i="13"/>
  <c r="F108" i="13"/>
  <c r="E108" i="13"/>
  <c r="D108" i="13"/>
  <c r="C108" i="13"/>
  <c r="B108" i="13"/>
  <c r="H107" i="13"/>
  <c r="A107" i="13" s="1"/>
  <c r="G107" i="13"/>
  <c r="F107" i="13"/>
  <c r="E107" i="13"/>
  <c r="D107" i="13"/>
  <c r="C107" i="13"/>
  <c r="B107" i="13"/>
  <c r="H106" i="13"/>
  <c r="A106" i="13" s="1"/>
  <c r="G106" i="13"/>
  <c r="F106" i="13"/>
  <c r="E106" i="13"/>
  <c r="D106" i="13"/>
  <c r="C106" i="13"/>
  <c r="B106" i="13"/>
  <c r="H105" i="13"/>
  <c r="A105" i="13" s="1"/>
  <c r="G105" i="13"/>
  <c r="F105" i="13"/>
  <c r="E105" i="13"/>
  <c r="D105" i="13"/>
  <c r="C105" i="13"/>
  <c r="B105" i="13"/>
  <c r="H104" i="13"/>
  <c r="A104" i="13" s="1"/>
  <c r="G104" i="13"/>
  <c r="F104" i="13"/>
  <c r="E104" i="13"/>
  <c r="D104" i="13"/>
  <c r="C104" i="13"/>
  <c r="B104" i="13"/>
  <c r="H103" i="13"/>
  <c r="A103" i="13" s="1"/>
  <c r="G103" i="13"/>
  <c r="F103" i="13"/>
  <c r="E103" i="13"/>
  <c r="D103" i="13"/>
  <c r="C103" i="13"/>
  <c r="B103" i="13"/>
  <c r="H102" i="13"/>
  <c r="A102" i="13" s="1"/>
  <c r="G102" i="13"/>
  <c r="F102" i="13"/>
  <c r="E102" i="13"/>
  <c r="D102" i="13"/>
  <c r="C102" i="13"/>
  <c r="B102" i="13"/>
  <c r="H101" i="13"/>
  <c r="A101" i="13" s="1"/>
  <c r="G101" i="13"/>
  <c r="F101" i="13"/>
  <c r="E101" i="13"/>
  <c r="D101" i="13"/>
  <c r="C101" i="13"/>
  <c r="B101" i="13"/>
  <c r="H100" i="13"/>
  <c r="A100" i="13" s="1"/>
  <c r="G100" i="13"/>
  <c r="F100" i="13"/>
  <c r="E100" i="13"/>
  <c r="D100" i="13"/>
  <c r="C100" i="13"/>
  <c r="B100" i="13"/>
  <c r="H99" i="13"/>
  <c r="A99" i="13" s="1"/>
  <c r="G99" i="13"/>
  <c r="F99" i="13"/>
  <c r="E99" i="13"/>
  <c r="D99" i="13"/>
  <c r="C99" i="13"/>
  <c r="B99" i="13"/>
  <c r="H98" i="13"/>
  <c r="A98" i="13" s="1"/>
  <c r="G98" i="13"/>
  <c r="F98" i="13"/>
  <c r="E98" i="13"/>
  <c r="D98" i="13"/>
  <c r="C98" i="13"/>
  <c r="B98" i="13"/>
  <c r="H97" i="13"/>
  <c r="A97" i="13" s="1"/>
  <c r="G97" i="13"/>
  <c r="F97" i="13"/>
  <c r="E97" i="13"/>
  <c r="D97" i="13"/>
  <c r="C97" i="13"/>
  <c r="B97" i="13"/>
  <c r="H96" i="13"/>
  <c r="A96" i="13" s="1"/>
  <c r="G96" i="13"/>
  <c r="F96" i="13"/>
  <c r="E96" i="13"/>
  <c r="D96" i="13"/>
  <c r="C96" i="13"/>
  <c r="B96" i="13"/>
  <c r="H95" i="13"/>
  <c r="A95" i="13" s="1"/>
  <c r="G95" i="13"/>
  <c r="F95" i="13"/>
  <c r="E95" i="13"/>
  <c r="D95" i="13"/>
  <c r="C95" i="13"/>
  <c r="B95" i="13"/>
  <c r="H94" i="13"/>
  <c r="A94" i="13" s="1"/>
  <c r="G94" i="13"/>
  <c r="F94" i="13"/>
  <c r="E94" i="13"/>
  <c r="D94" i="13"/>
  <c r="C94" i="13"/>
  <c r="B94" i="13"/>
  <c r="H93" i="13"/>
  <c r="A93" i="13" s="1"/>
  <c r="G93" i="13"/>
  <c r="F93" i="13"/>
  <c r="E93" i="13"/>
  <c r="D93" i="13"/>
  <c r="C93" i="13"/>
  <c r="B93" i="13"/>
  <c r="H92" i="13"/>
  <c r="A92" i="13" s="1"/>
  <c r="G92" i="13"/>
  <c r="F92" i="13"/>
  <c r="E92" i="13"/>
  <c r="D92" i="13"/>
  <c r="C92" i="13"/>
  <c r="B92" i="13"/>
  <c r="H91" i="13"/>
  <c r="A91" i="13" s="1"/>
  <c r="G91" i="13"/>
  <c r="F91" i="13"/>
  <c r="E91" i="13"/>
  <c r="D91" i="13"/>
  <c r="C91" i="13"/>
  <c r="B91" i="13"/>
  <c r="H90" i="13"/>
  <c r="A90" i="13" s="1"/>
  <c r="G90" i="13"/>
  <c r="F90" i="13"/>
  <c r="E90" i="13"/>
  <c r="D90" i="13"/>
  <c r="C90" i="13"/>
  <c r="B90" i="13"/>
  <c r="H89" i="13"/>
  <c r="A89" i="13" s="1"/>
  <c r="G89" i="13"/>
  <c r="F89" i="13"/>
  <c r="E89" i="13"/>
  <c r="D89" i="13"/>
  <c r="C89" i="13"/>
  <c r="B89" i="13"/>
  <c r="H88" i="13"/>
  <c r="A88" i="13" s="1"/>
  <c r="G88" i="13"/>
  <c r="F88" i="13"/>
  <c r="E88" i="13"/>
  <c r="D88" i="13"/>
  <c r="C88" i="13"/>
  <c r="B88" i="13"/>
  <c r="H87" i="13"/>
  <c r="A87" i="13" s="1"/>
  <c r="G87" i="13"/>
  <c r="F87" i="13"/>
  <c r="E87" i="13"/>
  <c r="D87" i="13"/>
  <c r="C87" i="13"/>
  <c r="B87" i="13"/>
  <c r="H86" i="13"/>
  <c r="A86" i="13" s="1"/>
  <c r="G86" i="13"/>
  <c r="F86" i="13"/>
  <c r="E86" i="13"/>
  <c r="D86" i="13"/>
  <c r="C86" i="13"/>
  <c r="B86" i="13"/>
  <c r="H85" i="13"/>
  <c r="A85" i="13" s="1"/>
  <c r="G85" i="13"/>
  <c r="F85" i="13"/>
  <c r="E85" i="13"/>
  <c r="D85" i="13"/>
  <c r="C85" i="13"/>
  <c r="B85" i="13"/>
  <c r="H84" i="13"/>
  <c r="A84" i="13" s="1"/>
  <c r="G84" i="13"/>
  <c r="F84" i="13"/>
  <c r="E84" i="13"/>
  <c r="D84" i="13"/>
  <c r="C84" i="13"/>
  <c r="B84" i="13"/>
  <c r="H83" i="13"/>
  <c r="A83" i="13" s="1"/>
  <c r="G83" i="13"/>
  <c r="F83" i="13"/>
  <c r="E83" i="13"/>
  <c r="D83" i="13"/>
  <c r="C83" i="13"/>
  <c r="B83" i="13"/>
  <c r="H82" i="13"/>
  <c r="A82" i="13" s="1"/>
  <c r="G82" i="13"/>
  <c r="F82" i="13"/>
  <c r="E82" i="13"/>
  <c r="D82" i="13"/>
  <c r="C82" i="13"/>
  <c r="B82" i="13"/>
  <c r="H81" i="13"/>
  <c r="A81" i="13" s="1"/>
  <c r="G81" i="13"/>
  <c r="F81" i="13"/>
  <c r="E81" i="13"/>
  <c r="D81" i="13"/>
  <c r="C81" i="13"/>
  <c r="B81" i="13"/>
  <c r="H80" i="13"/>
  <c r="A80" i="13" s="1"/>
  <c r="G80" i="13"/>
  <c r="F80" i="13"/>
  <c r="E80" i="13"/>
  <c r="D80" i="13"/>
  <c r="C80" i="13"/>
  <c r="B80" i="13"/>
  <c r="H79" i="13"/>
  <c r="A79" i="13" s="1"/>
  <c r="G79" i="13"/>
  <c r="F79" i="13"/>
  <c r="E79" i="13"/>
  <c r="D79" i="13"/>
  <c r="C79" i="13"/>
  <c r="B79" i="13"/>
  <c r="H78" i="13"/>
  <c r="A78" i="13" s="1"/>
  <c r="G78" i="13"/>
  <c r="F78" i="13"/>
  <c r="E78" i="13"/>
  <c r="D78" i="13"/>
  <c r="C78" i="13"/>
  <c r="B78" i="13"/>
  <c r="H77" i="13"/>
  <c r="A77" i="13" s="1"/>
  <c r="G77" i="13"/>
  <c r="F77" i="13"/>
  <c r="E77" i="13"/>
  <c r="D77" i="13"/>
  <c r="C77" i="13"/>
  <c r="B77" i="13"/>
  <c r="H76" i="13"/>
  <c r="A76" i="13" s="1"/>
  <c r="G76" i="13"/>
  <c r="F76" i="13"/>
  <c r="E76" i="13"/>
  <c r="D76" i="13"/>
  <c r="C76" i="13"/>
  <c r="B76" i="13"/>
  <c r="H75" i="13"/>
  <c r="A75" i="13" s="1"/>
  <c r="G75" i="13"/>
  <c r="F75" i="13"/>
  <c r="E75" i="13"/>
  <c r="D75" i="13"/>
  <c r="C75" i="13"/>
  <c r="B75" i="13"/>
  <c r="H74" i="13"/>
  <c r="G74" i="13"/>
  <c r="F74" i="13"/>
  <c r="E74" i="13"/>
  <c r="D74" i="13"/>
  <c r="C74" i="13"/>
  <c r="B74" i="13"/>
  <c r="A74" i="13"/>
  <c r="H73" i="13"/>
  <c r="G73" i="13"/>
  <c r="F73" i="13"/>
  <c r="E73" i="13"/>
  <c r="D73" i="13"/>
  <c r="C73" i="13"/>
  <c r="B73" i="13"/>
  <c r="A73" i="13"/>
  <c r="H72" i="13"/>
  <c r="G72" i="13"/>
  <c r="F72" i="13"/>
  <c r="E72" i="13"/>
  <c r="D72" i="13"/>
  <c r="C72" i="13"/>
  <c r="B72" i="13"/>
  <c r="A72" i="13"/>
  <c r="H71" i="13"/>
  <c r="G71" i="13"/>
  <c r="F71" i="13"/>
  <c r="E71" i="13"/>
  <c r="D71" i="13"/>
  <c r="C71" i="13"/>
  <c r="B71" i="13"/>
  <c r="A71" i="13"/>
  <c r="H70" i="13"/>
  <c r="G70" i="13"/>
  <c r="F70" i="13"/>
  <c r="E70" i="13"/>
  <c r="D70" i="13"/>
  <c r="C70" i="13"/>
  <c r="B70" i="13"/>
  <c r="A70" i="13"/>
  <c r="H69" i="13"/>
  <c r="G69" i="13"/>
  <c r="F69" i="13"/>
  <c r="E69" i="13"/>
  <c r="D69" i="13"/>
  <c r="C69" i="13"/>
  <c r="B69" i="13"/>
  <c r="A69" i="13"/>
  <c r="H68" i="13"/>
  <c r="G68" i="13"/>
  <c r="F68" i="13"/>
  <c r="E68" i="13"/>
  <c r="D68" i="13"/>
  <c r="C68" i="13"/>
  <c r="B68" i="13"/>
  <c r="A68" i="13"/>
  <c r="H67" i="13"/>
  <c r="G67" i="13"/>
  <c r="F67" i="13"/>
  <c r="E67" i="13"/>
  <c r="D67" i="13"/>
  <c r="C67" i="13"/>
  <c r="B67" i="13"/>
  <c r="A67" i="13"/>
  <c r="H66" i="13"/>
  <c r="G66" i="13"/>
  <c r="F66" i="13"/>
  <c r="E66" i="13"/>
  <c r="D66" i="13"/>
  <c r="C66" i="13"/>
  <c r="B66" i="13"/>
  <c r="A66" i="13"/>
  <c r="H65" i="13"/>
  <c r="G65" i="13"/>
  <c r="F65" i="13"/>
  <c r="E65" i="13"/>
  <c r="D65" i="13"/>
  <c r="C65" i="13"/>
  <c r="B65" i="13"/>
  <c r="A65" i="13"/>
  <c r="H64" i="13"/>
  <c r="G64" i="13"/>
  <c r="F64" i="13"/>
  <c r="E64" i="13"/>
  <c r="D64" i="13"/>
  <c r="C64" i="13"/>
  <c r="B64" i="13"/>
  <c r="A64" i="13"/>
  <c r="H63" i="13"/>
  <c r="G63" i="13"/>
  <c r="F63" i="13"/>
  <c r="E63" i="13"/>
  <c r="D63" i="13"/>
  <c r="C63" i="13"/>
  <c r="B63" i="13"/>
  <c r="A63" i="13"/>
  <c r="H62" i="13"/>
  <c r="G62" i="13"/>
  <c r="F62" i="13"/>
  <c r="E62" i="13"/>
  <c r="D62" i="13"/>
  <c r="C62" i="13"/>
  <c r="B62" i="13"/>
  <c r="A62" i="13"/>
  <c r="H61" i="13"/>
  <c r="G61" i="13"/>
  <c r="F61" i="13"/>
  <c r="E61" i="13"/>
  <c r="D61" i="13"/>
  <c r="C61" i="13"/>
  <c r="B61" i="13"/>
  <c r="A61" i="13"/>
  <c r="H60" i="13"/>
  <c r="G60" i="13"/>
  <c r="F60" i="13"/>
  <c r="E60" i="13"/>
  <c r="D60" i="13"/>
  <c r="C60" i="13"/>
  <c r="B60" i="13"/>
  <c r="A60" i="13"/>
  <c r="H59" i="13"/>
  <c r="G59" i="13"/>
  <c r="F59" i="13"/>
  <c r="E59" i="13"/>
  <c r="D59" i="13"/>
  <c r="C59" i="13"/>
  <c r="B59" i="13"/>
  <c r="A59" i="13"/>
  <c r="H58" i="13"/>
  <c r="G58" i="13"/>
  <c r="F58" i="13"/>
  <c r="E58" i="13"/>
  <c r="D58" i="13"/>
  <c r="C58" i="13"/>
  <c r="B58" i="13"/>
  <c r="A58" i="13"/>
  <c r="H57" i="13"/>
  <c r="G57" i="13"/>
  <c r="F57" i="13"/>
  <c r="E57" i="13"/>
  <c r="D57" i="13"/>
  <c r="C57" i="13"/>
  <c r="B57" i="13"/>
  <c r="A57" i="13"/>
  <c r="H56" i="13"/>
  <c r="G56" i="13"/>
  <c r="F56" i="13"/>
  <c r="E56" i="13"/>
  <c r="D56" i="13"/>
  <c r="C56" i="13"/>
  <c r="B56" i="13"/>
  <c r="A56" i="13"/>
  <c r="H55" i="13"/>
  <c r="G55" i="13"/>
  <c r="F55" i="13"/>
  <c r="E55" i="13"/>
  <c r="D55" i="13"/>
  <c r="C55" i="13"/>
  <c r="B55" i="13"/>
  <c r="A55" i="13"/>
  <c r="H54" i="13"/>
  <c r="G54" i="13"/>
  <c r="F54" i="13"/>
  <c r="E54" i="13"/>
  <c r="D54" i="13"/>
  <c r="C54" i="13"/>
  <c r="B54" i="13"/>
  <c r="A54" i="13"/>
  <c r="H53" i="13"/>
  <c r="A53" i="13" s="1"/>
  <c r="G53" i="13"/>
  <c r="F53" i="13"/>
  <c r="E53" i="13"/>
  <c r="D53" i="13"/>
  <c r="C53" i="13"/>
  <c r="B53" i="13"/>
  <c r="H52" i="13"/>
  <c r="A52" i="13" s="1"/>
  <c r="G52" i="13"/>
  <c r="F52" i="13"/>
  <c r="E52" i="13"/>
  <c r="D52" i="13"/>
  <c r="C52" i="13"/>
  <c r="B52" i="13"/>
  <c r="H51" i="13"/>
  <c r="A51" i="13" s="1"/>
  <c r="G51" i="13"/>
  <c r="F51" i="13"/>
  <c r="E51" i="13"/>
  <c r="D51" i="13"/>
  <c r="C51" i="13"/>
  <c r="B51" i="13"/>
  <c r="H50" i="13"/>
  <c r="A50" i="13" s="1"/>
  <c r="G50" i="13"/>
  <c r="F50" i="13"/>
  <c r="E50" i="13"/>
  <c r="D50" i="13"/>
  <c r="C50" i="13"/>
  <c r="B50" i="13"/>
  <c r="H49" i="13"/>
  <c r="A49" i="13" s="1"/>
  <c r="G49" i="13"/>
  <c r="F49" i="13"/>
  <c r="E49" i="13"/>
  <c r="D49" i="13"/>
  <c r="C49" i="13"/>
  <c r="B49" i="13"/>
  <c r="H48" i="13"/>
  <c r="A48" i="13" s="1"/>
  <c r="G48" i="13"/>
  <c r="F48" i="13"/>
  <c r="E48" i="13"/>
  <c r="D48" i="13"/>
  <c r="C48" i="13"/>
  <c r="B48" i="13"/>
  <c r="H47" i="13"/>
  <c r="A47" i="13" s="1"/>
  <c r="G47" i="13"/>
  <c r="F47" i="13"/>
  <c r="E47" i="13"/>
  <c r="D47" i="13"/>
  <c r="C47" i="13"/>
  <c r="B47" i="13"/>
  <c r="H46" i="13"/>
  <c r="A46" i="13" s="1"/>
  <c r="G46" i="13"/>
  <c r="F46" i="13"/>
  <c r="E46" i="13"/>
  <c r="D46" i="13"/>
  <c r="C46" i="13"/>
  <c r="B46" i="13"/>
  <c r="H45" i="13"/>
  <c r="A45" i="13" s="1"/>
  <c r="G45" i="13"/>
  <c r="F45" i="13"/>
  <c r="E45" i="13"/>
  <c r="D45" i="13"/>
  <c r="C45" i="13"/>
  <c r="B45" i="13"/>
  <c r="H44" i="13"/>
  <c r="A44" i="13" s="1"/>
  <c r="G44" i="13"/>
  <c r="F44" i="13"/>
  <c r="E44" i="13"/>
  <c r="D44" i="13"/>
  <c r="C44" i="13"/>
  <c r="B44" i="13"/>
  <c r="H43" i="13"/>
  <c r="A43" i="13" s="1"/>
  <c r="G43" i="13"/>
  <c r="F43" i="13"/>
  <c r="E43" i="13"/>
  <c r="D43" i="13"/>
  <c r="C43" i="13"/>
  <c r="B43" i="13"/>
  <c r="H42" i="13"/>
  <c r="A42" i="13" s="1"/>
  <c r="G42" i="13"/>
  <c r="F42" i="13"/>
  <c r="E42" i="13"/>
  <c r="D42" i="13"/>
  <c r="C42" i="13"/>
  <c r="B42" i="13"/>
  <c r="H41" i="13"/>
  <c r="A41" i="13" s="1"/>
  <c r="G41" i="13"/>
  <c r="F41" i="13"/>
  <c r="E41" i="13"/>
  <c r="D41" i="13"/>
  <c r="C41" i="13"/>
  <c r="B41" i="13"/>
  <c r="H40" i="13"/>
  <c r="A40" i="13" s="1"/>
  <c r="G40" i="13"/>
  <c r="F40" i="13"/>
  <c r="E40" i="13"/>
  <c r="D40" i="13"/>
  <c r="C40" i="13"/>
  <c r="B40" i="13"/>
  <c r="H39" i="13"/>
  <c r="A39" i="13" s="1"/>
  <c r="G39" i="13"/>
  <c r="F39" i="13"/>
  <c r="E39" i="13"/>
  <c r="D39" i="13"/>
  <c r="C39" i="13"/>
  <c r="B39" i="13"/>
  <c r="H38" i="13"/>
  <c r="A38" i="13" s="1"/>
  <c r="G38" i="13"/>
  <c r="F38" i="13"/>
  <c r="E38" i="13"/>
  <c r="D38" i="13"/>
  <c r="C38" i="13"/>
  <c r="B38" i="13"/>
  <c r="H37" i="13"/>
  <c r="A37" i="13" s="1"/>
  <c r="G37" i="13"/>
  <c r="F37" i="13"/>
  <c r="E37" i="13"/>
  <c r="D37" i="13"/>
  <c r="C37" i="13"/>
  <c r="B37" i="13"/>
  <c r="H36" i="13"/>
  <c r="A36" i="13" s="1"/>
  <c r="G36" i="13"/>
  <c r="F36" i="13"/>
  <c r="E36" i="13"/>
  <c r="D36" i="13"/>
  <c r="C36" i="13"/>
  <c r="B36" i="13"/>
  <c r="H35" i="13"/>
  <c r="A35" i="13" s="1"/>
  <c r="G35" i="13"/>
  <c r="F35" i="13"/>
  <c r="E35" i="13"/>
  <c r="D35" i="13"/>
  <c r="C35" i="13"/>
  <c r="B35" i="13"/>
  <c r="H34" i="13"/>
  <c r="A34" i="13" s="1"/>
  <c r="G34" i="13"/>
  <c r="F34" i="13"/>
  <c r="E34" i="13"/>
  <c r="D34" i="13"/>
  <c r="C34" i="13"/>
  <c r="B34" i="13"/>
  <c r="H33" i="13"/>
  <c r="A33" i="13" s="1"/>
  <c r="G33" i="13"/>
  <c r="F33" i="13"/>
  <c r="E33" i="13"/>
  <c r="D33" i="13"/>
  <c r="C33" i="13"/>
  <c r="B33" i="13"/>
  <c r="H32" i="13"/>
  <c r="A32" i="13" s="1"/>
  <c r="G32" i="13"/>
  <c r="F32" i="13"/>
  <c r="E32" i="13"/>
  <c r="D32" i="13"/>
  <c r="C32" i="13"/>
  <c r="B32" i="13"/>
  <c r="H31" i="13"/>
  <c r="A31" i="13" s="1"/>
  <c r="G31" i="13"/>
  <c r="F31" i="13"/>
  <c r="E31" i="13"/>
  <c r="D31" i="13"/>
  <c r="C31" i="13"/>
  <c r="B31" i="13"/>
  <c r="H30" i="13"/>
  <c r="A30" i="13" s="1"/>
  <c r="G30" i="13"/>
  <c r="F30" i="13"/>
  <c r="E30" i="13"/>
  <c r="D30" i="13"/>
  <c r="C30" i="13"/>
  <c r="B30" i="13"/>
  <c r="H29" i="13"/>
  <c r="A29" i="13" s="1"/>
  <c r="G29" i="13"/>
  <c r="F29" i="13"/>
  <c r="E29" i="13"/>
  <c r="D29" i="13"/>
  <c r="C29" i="13"/>
  <c r="B29" i="13"/>
  <c r="H28" i="13"/>
  <c r="A28" i="13" s="1"/>
  <c r="G28" i="13"/>
  <c r="F28" i="13"/>
  <c r="E28" i="13"/>
  <c r="D28" i="13"/>
  <c r="C28" i="13"/>
  <c r="B28" i="13"/>
  <c r="H27" i="13"/>
  <c r="A27" i="13" s="1"/>
  <c r="G27" i="13"/>
  <c r="F27" i="13"/>
  <c r="E27" i="13"/>
  <c r="D27" i="13"/>
  <c r="C27" i="13"/>
  <c r="B27" i="13"/>
  <c r="H26" i="13"/>
  <c r="A26" i="13" s="1"/>
  <c r="G26" i="13"/>
  <c r="F26" i="13"/>
  <c r="E26" i="13"/>
  <c r="D26" i="13"/>
  <c r="C26" i="13"/>
  <c r="B26" i="13"/>
  <c r="H25" i="13"/>
  <c r="A25" i="13" s="1"/>
  <c r="G25" i="13"/>
  <c r="F25" i="13"/>
  <c r="E25" i="13"/>
  <c r="D25" i="13"/>
  <c r="C25" i="13"/>
  <c r="B25" i="13"/>
  <c r="H24" i="13"/>
  <c r="A24" i="13" s="1"/>
  <c r="G24" i="13"/>
  <c r="F24" i="13"/>
  <c r="E24" i="13"/>
  <c r="D24" i="13"/>
  <c r="C24" i="13"/>
  <c r="B24" i="13"/>
  <c r="H23" i="13"/>
  <c r="A23" i="13" s="1"/>
  <c r="G23" i="13"/>
  <c r="F23" i="13"/>
  <c r="E23" i="13"/>
  <c r="D23" i="13"/>
  <c r="C23" i="13"/>
  <c r="B23" i="13"/>
  <c r="H22" i="13"/>
  <c r="A22" i="13" s="1"/>
  <c r="G22" i="13"/>
  <c r="F22" i="13"/>
  <c r="E22" i="13"/>
  <c r="D22" i="13"/>
  <c r="C22" i="13"/>
  <c r="B22" i="13"/>
  <c r="H21" i="13"/>
  <c r="A21" i="13" s="1"/>
  <c r="G21" i="13"/>
  <c r="F21" i="13"/>
  <c r="E21" i="13"/>
  <c r="D21" i="13"/>
  <c r="C21" i="13"/>
  <c r="B21" i="13"/>
  <c r="H20" i="13"/>
  <c r="A20" i="13" s="1"/>
  <c r="G20" i="13"/>
  <c r="F20" i="13"/>
  <c r="E20" i="13"/>
  <c r="D20" i="13"/>
  <c r="C20" i="13"/>
  <c r="B20" i="13"/>
  <c r="H19" i="13"/>
  <c r="A19" i="13" s="1"/>
  <c r="G19" i="13"/>
  <c r="F19" i="13"/>
  <c r="E19" i="13"/>
  <c r="D19" i="13"/>
  <c r="C19" i="13"/>
  <c r="B19" i="13"/>
  <c r="H18" i="13"/>
  <c r="A18" i="13" s="1"/>
  <c r="G18" i="13"/>
  <c r="F18" i="13"/>
  <c r="E18" i="13"/>
  <c r="D18" i="13"/>
  <c r="C18" i="13"/>
  <c r="B18" i="13"/>
  <c r="H17" i="13"/>
  <c r="A17" i="13" s="1"/>
  <c r="G17" i="13"/>
  <c r="F17" i="13"/>
  <c r="E17" i="13"/>
  <c r="D17" i="13"/>
  <c r="C17" i="13"/>
  <c r="B17" i="13"/>
  <c r="H16" i="13"/>
  <c r="A16" i="13" s="1"/>
  <c r="G16" i="13"/>
  <c r="F16" i="13"/>
  <c r="E16" i="13"/>
  <c r="D16" i="13"/>
  <c r="C16" i="13"/>
  <c r="B16" i="13"/>
  <c r="H15" i="13"/>
  <c r="A15" i="13" s="1"/>
  <c r="G15" i="13"/>
  <c r="F15" i="13"/>
  <c r="E15" i="13"/>
  <c r="D15" i="13"/>
  <c r="C15" i="13"/>
  <c r="B15" i="13"/>
  <c r="H14" i="13"/>
  <c r="A14" i="13" s="1"/>
  <c r="G14" i="13"/>
  <c r="F14" i="13"/>
  <c r="E14" i="13"/>
  <c r="D14" i="13"/>
  <c r="C14" i="13"/>
  <c r="B14" i="13"/>
  <c r="H13" i="13"/>
  <c r="A13" i="13" s="1"/>
  <c r="G13" i="13"/>
  <c r="F13" i="13"/>
  <c r="E13" i="13"/>
  <c r="D13" i="13"/>
  <c r="C13" i="13"/>
  <c r="B13" i="13"/>
  <c r="H12" i="13"/>
  <c r="A12" i="13" s="1"/>
  <c r="G12" i="13"/>
  <c r="F12" i="13"/>
  <c r="E12" i="13"/>
  <c r="D12" i="13"/>
  <c r="C12" i="13"/>
  <c r="B12" i="13"/>
  <c r="H11" i="13"/>
  <c r="A11" i="13" s="1"/>
  <c r="G11" i="13"/>
  <c r="F11" i="13"/>
  <c r="E11" i="13"/>
  <c r="D11" i="13"/>
  <c r="C11" i="13"/>
  <c r="B11" i="13"/>
  <c r="H10" i="13"/>
  <c r="A10" i="13" s="1"/>
  <c r="G10" i="13"/>
  <c r="F10" i="13"/>
  <c r="E10" i="13"/>
  <c r="D10" i="13"/>
  <c r="C10" i="13"/>
  <c r="B10" i="13"/>
  <c r="C7" i="13"/>
  <c r="C5" i="13"/>
  <c r="C4" i="13"/>
  <c r="C3" i="13"/>
  <c r="C2" i="13"/>
  <c r="C1" i="13"/>
  <c r="H159" i="12"/>
  <c r="A159" i="12" s="1"/>
  <c r="G159" i="12"/>
  <c r="F159" i="12"/>
  <c r="E159" i="12"/>
  <c r="D159" i="12"/>
  <c r="C159" i="12"/>
  <c r="B159" i="12"/>
  <c r="H158" i="12"/>
  <c r="A158" i="12" s="1"/>
  <c r="G158" i="12"/>
  <c r="F158" i="12"/>
  <c r="E158" i="12"/>
  <c r="D158" i="12"/>
  <c r="C158" i="12"/>
  <c r="B158" i="12"/>
  <c r="H157" i="12"/>
  <c r="A157" i="12" s="1"/>
  <c r="G157" i="12"/>
  <c r="F157" i="12"/>
  <c r="E157" i="12"/>
  <c r="D157" i="12"/>
  <c r="C157" i="12"/>
  <c r="B157" i="12"/>
  <c r="H156" i="12"/>
  <c r="A156" i="12" s="1"/>
  <c r="G156" i="12"/>
  <c r="F156" i="12"/>
  <c r="E156" i="12"/>
  <c r="D156" i="12"/>
  <c r="C156" i="12"/>
  <c r="B156" i="12"/>
  <c r="H155" i="12"/>
  <c r="A155" i="12" s="1"/>
  <c r="G155" i="12"/>
  <c r="F155" i="12"/>
  <c r="E155" i="12"/>
  <c r="D155" i="12"/>
  <c r="C155" i="12"/>
  <c r="B155" i="12"/>
  <c r="H154" i="12"/>
  <c r="A154" i="12" s="1"/>
  <c r="G154" i="12"/>
  <c r="F154" i="12"/>
  <c r="E154" i="12"/>
  <c r="D154" i="12"/>
  <c r="C154" i="12"/>
  <c r="B154" i="12"/>
  <c r="H153" i="12"/>
  <c r="A153" i="12" s="1"/>
  <c r="G153" i="12"/>
  <c r="F153" i="12"/>
  <c r="E153" i="12"/>
  <c r="D153" i="12"/>
  <c r="C153" i="12"/>
  <c r="B153" i="12"/>
  <c r="H152" i="12"/>
  <c r="A152" i="12" s="1"/>
  <c r="G152" i="12"/>
  <c r="F152" i="12"/>
  <c r="E152" i="12"/>
  <c r="D152" i="12"/>
  <c r="C152" i="12"/>
  <c r="B152" i="12"/>
  <c r="H151" i="12"/>
  <c r="A151" i="12" s="1"/>
  <c r="G151" i="12"/>
  <c r="F151" i="12"/>
  <c r="E151" i="12"/>
  <c r="D151" i="12"/>
  <c r="C151" i="12"/>
  <c r="B151" i="12"/>
  <c r="H150" i="12"/>
  <c r="A150" i="12" s="1"/>
  <c r="G150" i="12"/>
  <c r="F150" i="12"/>
  <c r="E150" i="12"/>
  <c r="D150" i="12"/>
  <c r="C150" i="12"/>
  <c r="B150" i="12"/>
  <c r="H149" i="12"/>
  <c r="A149" i="12" s="1"/>
  <c r="G149" i="12"/>
  <c r="F149" i="12"/>
  <c r="E149" i="12"/>
  <c r="D149" i="12"/>
  <c r="C149" i="12"/>
  <c r="B149" i="12"/>
  <c r="H148" i="12"/>
  <c r="A148" i="12" s="1"/>
  <c r="G148" i="12"/>
  <c r="F148" i="12"/>
  <c r="E148" i="12"/>
  <c r="D148" i="12"/>
  <c r="C148" i="12"/>
  <c r="B148" i="12"/>
  <c r="H147" i="12"/>
  <c r="A147" i="12" s="1"/>
  <c r="G147" i="12"/>
  <c r="F147" i="12"/>
  <c r="E147" i="12"/>
  <c r="D147" i="12"/>
  <c r="C147" i="12"/>
  <c r="B147" i="12"/>
  <c r="H146" i="12"/>
  <c r="A146" i="12" s="1"/>
  <c r="G146" i="12"/>
  <c r="F146" i="12"/>
  <c r="E146" i="12"/>
  <c r="D146" i="12"/>
  <c r="C146" i="12"/>
  <c r="B146" i="12"/>
  <c r="H145" i="12"/>
  <c r="A145" i="12" s="1"/>
  <c r="G145" i="12"/>
  <c r="F145" i="12"/>
  <c r="E145" i="12"/>
  <c r="D145" i="12"/>
  <c r="C145" i="12"/>
  <c r="B145" i="12"/>
  <c r="H144" i="12"/>
  <c r="A144" i="12" s="1"/>
  <c r="G144" i="12"/>
  <c r="F144" i="12"/>
  <c r="E144" i="12"/>
  <c r="D144" i="12"/>
  <c r="C144" i="12"/>
  <c r="B144" i="12"/>
  <c r="H143" i="12"/>
  <c r="A143" i="12" s="1"/>
  <c r="G143" i="12"/>
  <c r="F143" i="12"/>
  <c r="E143" i="12"/>
  <c r="D143" i="12"/>
  <c r="C143" i="12"/>
  <c r="B143" i="12"/>
  <c r="H142" i="12"/>
  <c r="A142" i="12" s="1"/>
  <c r="G142" i="12"/>
  <c r="F142" i="12"/>
  <c r="E142" i="12"/>
  <c r="D142" i="12"/>
  <c r="C142" i="12"/>
  <c r="B142" i="12"/>
  <c r="H141" i="12"/>
  <c r="A141" i="12" s="1"/>
  <c r="G141" i="12"/>
  <c r="F141" i="12"/>
  <c r="E141" i="12"/>
  <c r="D141" i="12"/>
  <c r="C141" i="12"/>
  <c r="B141" i="12"/>
  <c r="H140" i="12"/>
  <c r="A140" i="12" s="1"/>
  <c r="G140" i="12"/>
  <c r="F140" i="12"/>
  <c r="E140" i="12"/>
  <c r="D140" i="12"/>
  <c r="C140" i="12"/>
  <c r="B140" i="12"/>
  <c r="H139" i="12"/>
  <c r="A139" i="12" s="1"/>
  <c r="G139" i="12"/>
  <c r="F139" i="12"/>
  <c r="E139" i="12"/>
  <c r="D139" i="12"/>
  <c r="C139" i="12"/>
  <c r="B139" i="12"/>
  <c r="H138" i="12"/>
  <c r="A138" i="12" s="1"/>
  <c r="G138" i="12"/>
  <c r="F138" i="12"/>
  <c r="E138" i="12"/>
  <c r="D138" i="12"/>
  <c r="C138" i="12"/>
  <c r="B138" i="12"/>
  <c r="H137" i="12"/>
  <c r="A137" i="12" s="1"/>
  <c r="G137" i="12"/>
  <c r="F137" i="12"/>
  <c r="E137" i="12"/>
  <c r="D137" i="12"/>
  <c r="C137" i="12"/>
  <c r="B137" i="12"/>
  <c r="H136" i="12"/>
  <c r="A136" i="12" s="1"/>
  <c r="G136" i="12"/>
  <c r="F136" i="12"/>
  <c r="E136" i="12"/>
  <c r="D136" i="12"/>
  <c r="C136" i="12"/>
  <c r="B136" i="12"/>
  <c r="H135" i="12"/>
  <c r="A135" i="12" s="1"/>
  <c r="G135" i="12"/>
  <c r="F135" i="12"/>
  <c r="E135" i="12"/>
  <c r="D135" i="12"/>
  <c r="C135" i="12"/>
  <c r="B135" i="12"/>
  <c r="H134" i="12"/>
  <c r="A134" i="12" s="1"/>
  <c r="G134" i="12"/>
  <c r="F134" i="12"/>
  <c r="E134" i="12"/>
  <c r="D134" i="12"/>
  <c r="C134" i="12"/>
  <c r="B134" i="12"/>
  <c r="H133" i="12"/>
  <c r="A133" i="12" s="1"/>
  <c r="G133" i="12"/>
  <c r="F133" i="12"/>
  <c r="E133" i="12"/>
  <c r="D133" i="12"/>
  <c r="C133" i="12"/>
  <c r="B133" i="12"/>
  <c r="H132" i="12"/>
  <c r="A132" i="12" s="1"/>
  <c r="G132" i="12"/>
  <c r="F132" i="12"/>
  <c r="E132" i="12"/>
  <c r="D132" i="12"/>
  <c r="C132" i="12"/>
  <c r="B132" i="12"/>
  <c r="H131" i="12"/>
  <c r="A131" i="12" s="1"/>
  <c r="G131" i="12"/>
  <c r="F131" i="12"/>
  <c r="E131" i="12"/>
  <c r="D131" i="12"/>
  <c r="C131" i="12"/>
  <c r="B131" i="12"/>
  <c r="H130" i="12"/>
  <c r="A130" i="12" s="1"/>
  <c r="G130" i="12"/>
  <c r="F130" i="12"/>
  <c r="E130" i="12"/>
  <c r="D130" i="12"/>
  <c r="C130" i="12"/>
  <c r="B130" i="12"/>
  <c r="H129" i="12"/>
  <c r="A129" i="12" s="1"/>
  <c r="G129" i="12"/>
  <c r="F129" i="12"/>
  <c r="E129" i="12"/>
  <c r="D129" i="12"/>
  <c r="C129" i="12"/>
  <c r="B129" i="12"/>
  <c r="H128" i="12"/>
  <c r="A128" i="12" s="1"/>
  <c r="G128" i="12"/>
  <c r="F128" i="12"/>
  <c r="E128" i="12"/>
  <c r="D128" i="12"/>
  <c r="C128" i="12"/>
  <c r="B128" i="12"/>
  <c r="H127" i="12"/>
  <c r="A127" i="12" s="1"/>
  <c r="G127" i="12"/>
  <c r="F127" i="12"/>
  <c r="E127" i="12"/>
  <c r="D127" i="12"/>
  <c r="C127" i="12"/>
  <c r="B127" i="12"/>
  <c r="H126" i="12"/>
  <c r="A126" i="12" s="1"/>
  <c r="G126" i="12"/>
  <c r="F126" i="12"/>
  <c r="E126" i="12"/>
  <c r="D126" i="12"/>
  <c r="C126" i="12"/>
  <c r="B126" i="12"/>
  <c r="H125" i="12"/>
  <c r="A125" i="12" s="1"/>
  <c r="G125" i="12"/>
  <c r="F125" i="12"/>
  <c r="E125" i="12"/>
  <c r="D125" i="12"/>
  <c r="C125" i="12"/>
  <c r="B125" i="12"/>
  <c r="H124" i="12"/>
  <c r="A124" i="12" s="1"/>
  <c r="G124" i="12"/>
  <c r="F124" i="12"/>
  <c r="E124" i="12"/>
  <c r="D124" i="12"/>
  <c r="C124" i="12"/>
  <c r="B124" i="12"/>
  <c r="H123" i="12"/>
  <c r="A123" i="12" s="1"/>
  <c r="G123" i="12"/>
  <c r="F123" i="12"/>
  <c r="E123" i="12"/>
  <c r="D123" i="12"/>
  <c r="C123" i="12"/>
  <c r="B123" i="12"/>
  <c r="H122" i="12"/>
  <c r="A122" i="12" s="1"/>
  <c r="G122" i="12"/>
  <c r="F122" i="12"/>
  <c r="E122" i="12"/>
  <c r="D122" i="12"/>
  <c r="C122" i="12"/>
  <c r="B122" i="12"/>
  <c r="H121" i="12"/>
  <c r="A121" i="12" s="1"/>
  <c r="G121" i="12"/>
  <c r="F121" i="12"/>
  <c r="E121" i="12"/>
  <c r="D121" i="12"/>
  <c r="C121" i="12"/>
  <c r="B121" i="12"/>
  <c r="H120" i="12"/>
  <c r="A120" i="12" s="1"/>
  <c r="G120" i="12"/>
  <c r="F120" i="12"/>
  <c r="E120" i="12"/>
  <c r="D120" i="12"/>
  <c r="C120" i="12"/>
  <c r="B120" i="12"/>
  <c r="H119" i="12"/>
  <c r="A119" i="12" s="1"/>
  <c r="G119" i="12"/>
  <c r="F119" i="12"/>
  <c r="E119" i="12"/>
  <c r="D119" i="12"/>
  <c r="C119" i="12"/>
  <c r="B119" i="12"/>
  <c r="H118" i="12"/>
  <c r="A118" i="12" s="1"/>
  <c r="G118" i="12"/>
  <c r="F118" i="12"/>
  <c r="E118" i="12"/>
  <c r="D118" i="12"/>
  <c r="C118" i="12"/>
  <c r="B118" i="12"/>
  <c r="H117" i="12"/>
  <c r="A117" i="12" s="1"/>
  <c r="G117" i="12"/>
  <c r="F117" i="12"/>
  <c r="E117" i="12"/>
  <c r="D117" i="12"/>
  <c r="C117" i="12"/>
  <c r="B117" i="12"/>
  <c r="H116" i="12"/>
  <c r="A116" i="12" s="1"/>
  <c r="G116" i="12"/>
  <c r="F116" i="12"/>
  <c r="E116" i="12"/>
  <c r="D116" i="12"/>
  <c r="C116" i="12"/>
  <c r="B116" i="12"/>
  <c r="H115" i="12"/>
  <c r="A115" i="12" s="1"/>
  <c r="G115" i="12"/>
  <c r="F115" i="12"/>
  <c r="E115" i="12"/>
  <c r="D115" i="12"/>
  <c r="C115" i="12"/>
  <c r="B115" i="12"/>
  <c r="H114" i="12"/>
  <c r="A114" i="12" s="1"/>
  <c r="G114" i="12"/>
  <c r="F114" i="12"/>
  <c r="E114" i="12"/>
  <c r="D114" i="12"/>
  <c r="C114" i="12"/>
  <c r="B114" i="12"/>
  <c r="H113" i="12"/>
  <c r="A113" i="12" s="1"/>
  <c r="G113" i="12"/>
  <c r="F113" i="12"/>
  <c r="E113" i="12"/>
  <c r="D113" i="12"/>
  <c r="C113" i="12"/>
  <c r="B113" i="12"/>
  <c r="H112" i="12"/>
  <c r="A112" i="12" s="1"/>
  <c r="G112" i="12"/>
  <c r="F112" i="12"/>
  <c r="E112" i="12"/>
  <c r="D112" i="12"/>
  <c r="C112" i="12"/>
  <c r="B112" i="12"/>
  <c r="H111" i="12"/>
  <c r="A111" i="12" s="1"/>
  <c r="G111" i="12"/>
  <c r="F111" i="12"/>
  <c r="E111" i="12"/>
  <c r="D111" i="12"/>
  <c r="C111" i="12"/>
  <c r="B111" i="12"/>
  <c r="H110" i="12"/>
  <c r="A110" i="12" s="1"/>
  <c r="G110" i="12"/>
  <c r="F110" i="12"/>
  <c r="E110" i="12"/>
  <c r="D110" i="12"/>
  <c r="C110" i="12"/>
  <c r="B110" i="12"/>
  <c r="H109" i="12"/>
  <c r="A109" i="12" s="1"/>
  <c r="G109" i="12"/>
  <c r="F109" i="12"/>
  <c r="E109" i="12"/>
  <c r="D109" i="12"/>
  <c r="C109" i="12"/>
  <c r="B109" i="12"/>
  <c r="H108" i="12"/>
  <c r="A108" i="12" s="1"/>
  <c r="G108" i="12"/>
  <c r="F108" i="12"/>
  <c r="E108" i="12"/>
  <c r="D108" i="12"/>
  <c r="C108" i="12"/>
  <c r="B108" i="12"/>
  <c r="H107" i="12"/>
  <c r="A107" i="12" s="1"/>
  <c r="G107" i="12"/>
  <c r="F107" i="12"/>
  <c r="E107" i="12"/>
  <c r="D107" i="12"/>
  <c r="C107" i="12"/>
  <c r="B107" i="12"/>
  <c r="H106" i="12"/>
  <c r="A106" i="12" s="1"/>
  <c r="G106" i="12"/>
  <c r="F106" i="12"/>
  <c r="E106" i="12"/>
  <c r="D106" i="12"/>
  <c r="C106" i="12"/>
  <c r="B106" i="12"/>
  <c r="H105" i="12"/>
  <c r="A105" i="12" s="1"/>
  <c r="G105" i="12"/>
  <c r="F105" i="12"/>
  <c r="E105" i="12"/>
  <c r="D105" i="12"/>
  <c r="C105" i="12"/>
  <c r="B105" i="12"/>
  <c r="H104" i="12"/>
  <c r="A104" i="12" s="1"/>
  <c r="G104" i="12"/>
  <c r="F104" i="12"/>
  <c r="E104" i="12"/>
  <c r="D104" i="12"/>
  <c r="C104" i="12"/>
  <c r="B104" i="12"/>
  <c r="H103" i="12"/>
  <c r="A103" i="12" s="1"/>
  <c r="G103" i="12"/>
  <c r="F103" i="12"/>
  <c r="E103" i="12"/>
  <c r="D103" i="12"/>
  <c r="C103" i="12"/>
  <c r="B103" i="12"/>
  <c r="H102" i="12"/>
  <c r="A102" i="12" s="1"/>
  <c r="G102" i="12"/>
  <c r="F102" i="12"/>
  <c r="E102" i="12"/>
  <c r="D102" i="12"/>
  <c r="C102" i="12"/>
  <c r="B102" i="12"/>
  <c r="H101" i="12"/>
  <c r="A101" i="12" s="1"/>
  <c r="G101" i="12"/>
  <c r="F101" i="12"/>
  <c r="E101" i="12"/>
  <c r="D101" i="12"/>
  <c r="C101" i="12"/>
  <c r="B101" i="12"/>
  <c r="H100" i="12"/>
  <c r="A100" i="12" s="1"/>
  <c r="G100" i="12"/>
  <c r="F100" i="12"/>
  <c r="E100" i="12"/>
  <c r="D100" i="12"/>
  <c r="C100" i="12"/>
  <c r="B100" i="12"/>
  <c r="H99" i="12"/>
  <c r="A99" i="12" s="1"/>
  <c r="G99" i="12"/>
  <c r="F99" i="12"/>
  <c r="E99" i="12"/>
  <c r="D99" i="12"/>
  <c r="C99" i="12"/>
  <c r="B99" i="12"/>
  <c r="H98" i="12"/>
  <c r="A98" i="12" s="1"/>
  <c r="G98" i="12"/>
  <c r="F98" i="12"/>
  <c r="E98" i="12"/>
  <c r="D98" i="12"/>
  <c r="C98" i="12"/>
  <c r="B98" i="12"/>
  <c r="H97" i="12"/>
  <c r="A97" i="12" s="1"/>
  <c r="G97" i="12"/>
  <c r="F97" i="12"/>
  <c r="E97" i="12"/>
  <c r="D97" i="12"/>
  <c r="C97" i="12"/>
  <c r="B97" i="12"/>
  <c r="H96" i="12"/>
  <c r="A96" i="12" s="1"/>
  <c r="G96" i="12"/>
  <c r="F96" i="12"/>
  <c r="E96" i="12"/>
  <c r="D96" i="12"/>
  <c r="C96" i="12"/>
  <c r="B96" i="12"/>
  <c r="H95" i="12"/>
  <c r="A95" i="12" s="1"/>
  <c r="G95" i="12"/>
  <c r="F95" i="12"/>
  <c r="E95" i="12"/>
  <c r="D95" i="12"/>
  <c r="C95" i="12"/>
  <c r="B95" i="12"/>
  <c r="H94" i="12"/>
  <c r="A94" i="12" s="1"/>
  <c r="G94" i="12"/>
  <c r="F94" i="12"/>
  <c r="E94" i="12"/>
  <c r="D94" i="12"/>
  <c r="C94" i="12"/>
  <c r="B94" i="12"/>
  <c r="H93" i="12"/>
  <c r="A93" i="12" s="1"/>
  <c r="G93" i="12"/>
  <c r="F93" i="12"/>
  <c r="E93" i="12"/>
  <c r="D93" i="12"/>
  <c r="C93" i="12"/>
  <c r="B93" i="12"/>
  <c r="H92" i="12"/>
  <c r="A92" i="12" s="1"/>
  <c r="G92" i="12"/>
  <c r="F92" i="12"/>
  <c r="E92" i="12"/>
  <c r="D92" i="12"/>
  <c r="C92" i="12"/>
  <c r="B92" i="12"/>
  <c r="H91" i="12"/>
  <c r="A91" i="12" s="1"/>
  <c r="G91" i="12"/>
  <c r="F91" i="12"/>
  <c r="E91" i="12"/>
  <c r="D91" i="12"/>
  <c r="C91" i="12"/>
  <c r="B91" i="12"/>
  <c r="H90" i="12"/>
  <c r="A90" i="12" s="1"/>
  <c r="G90" i="12"/>
  <c r="F90" i="12"/>
  <c r="E90" i="12"/>
  <c r="D90" i="12"/>
  <c r="C90" i="12"/>
  <c r="B90" i="12"/>
  <c r="H89" i="12"/>
  <c r="A89" i="12" s="1"/>
  <c r="G89" i="12"/>
  <c r="F89" i="12"/>
  <c r="E89" i="12"/>
  <c r="D89" i="12"/>
  <c r="C89" i="12"/>
  <c r="B89" i="12"/>
  <c r="H88" i="12"/>
  <c r="A88" i="12" s="1"/>
  <c r="G88" i="12"/>
  <c r="F88" i="12"/>
  <c r="E88" i="12"/>
  <c r="D88" i="12"/>
  <c r="C88" i="12"/>
  <c r="B88" i="12"/>
  <c r="H87" i="12"/>
  <c r="A87" i="12" s="1"/>
  <c r="G87" i="12"/>
  <c r="F87" i="12"/>
  <c r="E87" i="12"/>
  <c r="D87" i="12"/>
  <c r="C87" i="12"/>
  <c r="B87" i="12"/>
  <c r="H86" i="12"/>
  <c r="A86" i="12" s="1"/>
  <c r="G86" i="12"/>
  <c r="F86" i="12"/>
  <c r="E86" i="12"/>
  <c r="D86" i="12"/>
  <c r="C86" i="12"/>
  <c r="B86" i="12"/>
  <c r="H85" i="12"/>
  <c r="A85" i="12" s="1"/>
  <c r="G85" i="12"/>
  <c r="F85" i="12"/>
  <c r="E85" i="12"/>
  <c r="D85" i="12"/>
  <c r="C85" i="12"/>
  <c r="B85" i="12"/>
  <c r="H84" i="12"/>
  <c r="A84" i="12" s="1"/>
  <c r="G84" i="12"/>
  <c r="F84" i="12"/>
  <c r="E84" i="12"/>
  <c r="D84" i="12"/>
  <c r="C84" i="12"/>
  <c r="B84" i="12"/>
  <c r="H83" i="12"/>
  <c r="A83" i="12" s="1"/>
  <c r="G83" i="12"/>
  <c r="F83" i="12"/>
  <c r="E83" i="12"/>
  <c r="D83" i="12"/>
  <c r="C83" i="12"/>
  <c r="B83" i="12"/>
  <c r="H82" i="12"/>
  <c r="A82" i="12" s="1"/>
  <c r="G82" i="12"/>
  <c r="F82" i="12"/>
  <c r="E82" i="12"/>
  <c r="D82" i="12"/>
  <c r="C82" i="12"/>
  <c r="B82" i="12"/>
  <c r="H81" i="12"/>
  <c r="A81" i="12" s="1"/>
  <c r="G81" i="12"/>
  <c r="F81" i="12"/>
  <c r="E81" i="12"/>
  <c r="D81" i="12"/>
  <c r="C81" i="12"/>
  <c r="B81" i="12"/>
  <c r="H80" i="12"/>
  <c r="A80" i="12" s="1"/>
  <c r="G80" i="12"/>
  <c r="F80" i="12"/>
  <c r="E80" i="12"/>
  <c r="D80" i="12"/>
  <c r="C80" i="12"/>
  <c r="B80" i="12"/>
  <c r="H79" i="12"/>
  <c r="A79" i="12" s="1"/>
  <c r="G79" i="12"/>
  <c r="F79" i="12"/>
  <c r="E79" i="12"/>
  <c r="D79" i="12"/>
  <c r="C79" i="12"/>
  <c r="B79" i="12"/>
  <c r="H78" i="12"/>
  <c r="A78" i="12" s="1"/>
  <c r="G78" i="12"/>
  <c r="F78" i="12"/>
  <c r="E78" i="12"/>
  <c r="D78" i="12"/>
  <c r="C78" i="12"/>
  <c r="B78" i="12"/>
  <c r="H77" i="12"/>
  <c r="A77" i="12" s="1"/>
  <c r="G77" i="12"/>
  <c r="F77" i="12"/>
  <c r="E77" i="12"/>
  <c r="D77" i="12"/>
  <c r="C77" i="12"/>
  <c r="B77" i="12"/>
  <c r="H76" i="12"/>
  <c r="A76" i="12" s="1"/>
  <c r="G76" i="12"/>
  <c r="F76" i="12"/>
  <c r="E76" i="12"/>
  <c r="D76" i="12"/>
  <c r="C76" i="12"/>
  <c r="B76" i="12"/>
  <c r="H75" i="12"/>
  <c r="A75" i="12" s="1"/>
  <c r="G75" i="12"/>
  <c r="F75" i="12"/>
  <c r="E75" i="12"/>
  <c r="D75" i="12"/>
  <c r="C75" i="12"/>
  <c r="B75" i="12"/>
  <c r="H74" i="12"/>
  <c r="A74" i="12" s="1"/>
  <c r="G74" i="12"/>
  <c r="F74" i="12"/>
  <c r="E74" i="12"/>
  <c r="D74" i="12"/>
  <c r="C74" i="12"/>
  <c r="B74" i="12"/>
  <c r="H73" i="12"/>
  <c r="A73" i="12" s="1"/>
  <c r="G73" i="12"/>
  <c r="F73" i="12"/>
  <c r="E73" i="12"/>
  <c r="D73" i="12"/>
  <c r="C73" i="12"/>
  <c r="B73" i="12"/>
  <c r="H72" i="12"/>
  <c r="A72" i="12" s="1"/>
  <c r="G72" i="12"/>
  <c r="F72" i="12"/>
  <c r="E72" i="12"/>
  <c r="D72" i="12"/>
  <c r="C72" i="12"/>
  <c r="B72" i="12"/>
  <c r="H71" i="12"/>
  <c r="A71" i="12" s="1"/>
  <c r="G71" i="12"/>
  <c r="F71" i="12"/>
  <c r="E71" i="12"/>
  <c r="D71" i="12"/>
  <c r="C71" i="12"/>
  <c r="B71" i="12"/>
  <c r="H70" i="12"/>
  <c r="A70" i="12" s="1"/>
  <c r="G70" i="12"/>
  <c r="F70" i="12"/>
  <c r="E70" i="12"/>
  <c r="D70" i="12"/>
  <c r="C70" i="12"/>
  <c r="B70" i="12"/>
  <c r="H69" i="12"/>
  <c r="A69" i="12" s="1"/>
  <c r="G69" i="12"/>
  <c r="F69" i="12"/>
  <c r="E69" i="12"/>
  <c r="D69" i="12"/>
  <c r="C69" i="12"/>
  <c r="B69" i="12"/>
  <c r="H68" i="12"/>
  <c r="A68" i="12" s="1"/>
  <c r="G68" i="12"/>
  <c r="F68" i="12"/>
  <c r="E68" i="12"/>
  <c r="D68" i="12"/>
  <c r="C68" i="12"/>
  <c r="B68" i="12"/>
  <c r="H67" i="12"/>
  <c r="A67" i="12" s="1"/>
  <c r="G67" i="12"/>
  <c r="F67" i="12"/>
  <c r="E67" i="12"/>
  <c r="D67" i="12"/>
  <c r="C67" i="12"/>
  <c r="B67" i="12"/>
  <c r="H66" i="12"/>
  <c r="A66" i="12" s="1"/>
  <c r="G66" i="12"/>
  <c r="F66" i="12"/>
  <c r="E66" i="12"/>
  <c r="D66" i="12"/>
  <c r="C66" i="12"/>
  <c r="B66" i="12"/>
  <c r="H65" i="12"/>
  <c r="A65" i="12" s="1"/>
  <c r="G65" i="12"/>
  <c r="F65" i="12"/>
  <c r="E65" i="12"/>
  <c r="D65" i="12"/>
  <c r="C65" i="12"/>
  <c r="B65" i="12"/>
  <c r="H64" i="12"/>
  <c r="A64" i="12" s="1"/>
  <c r="G64" i="12"/>
  <c r="F64" i="12"/>
  <c r="E64" i="12"/>
  <c r="D64" i="12"/>
  <c r="C64" i="12"/>
  <c r="B64" i="12"/>
  <c r="H63" i="12"/>
  <c r="A63" i="12" s="1"/>
  <c r="G63" i="12"/>
  <c r="F63" i="12"/>
  <c r="E63" i="12"/>
  <c r="D63" i="12"/>
  <c r="C63" i="12"/>
  <c r="B63" i="12"/>
  <c r="H62" i="12"/>
  <c r="A62" i="12" s="1"/>
  <c r="G62" i="12"/>
  <c r="F62" i="12"/>
  <c r="E62" i="12"/>
  <c r="D62" i="12"/>
  <c r="C62" i="12"/>
  <c r="B62" i="12"/>
  <c r="H61" i="12"/>
  <c r="A61" i="12" s="1"/>
  <c r="G61" i="12"/>
  <c r="F61" i="12"/>
  <c r="E61" i="12"/>
  <c r="D61" i="12"/>
  <c r="C61" i="12"/>
  <c r="B61" i="12"/>
  <c r="H60" i="12"/>
  <c r="A60" i="12" s="1"/>
  <c r="G60" i="12"/>
  <c r="F60" i="12"/>
  <c r="E60" i="12"/>
  <c r="D60" i="12"/>
  <c r="C60" i="12"/>
  <c r="B60" i="12"/>
  <c r="H59" i="12"/>
  <c r="A59" i="12" s="1"/>
  <c r="G59" i="12"/>
  <c r="F59" i="12"/>
  <c r="E59" i="12"/>
  <c r="D59" i="12"/>
  <c r="C59" i="12"/>
  <c r="B59" i="12"/>
  <c r="H58" i="12"/>
  <c r="A58" i="12" s="1"/>
  <c r="G58" i="12"/>
  <c r="F58" i="12"/>
  <c r="E58" i="12"/>
  <c r="D58" i="12"/>
  <c r="C58" i="12"/>
  <c r="B58" i="12"/>
  <c r="H57" i="12"/>
  <c r="A57" i="12" s="1"/>
  <c r="G57" i="12"/>
  <c r="F57" i="12"/>
  <c r="E57" i="12"/>
  <c r="D57" i="12"/>
  <c r="C57" i="12"/>
  <c r="B57" i="12"/>
  <c r="H56" i="12"/>
  <c r="A56" i="12" s="1"/>
  <c r="G56" i="12"/>
  <c r="F56" i="12"/>
  <c r="E56" i="12"/>
  <c r="D56" i="12"/>
  <c r="C56" i="12"/>
  <c r="B56" i="12"/>
  <c r="H55" i="12"/>
  <c r="A55" i="12" s="1"/>
  <c r="G55" i="12"/>
  <c r="F55" i="12"/>
  <c r="E55" i="12"/>
  <c r="D55" i="12"/>
  <c r="C55" i="12"/>
  <c r="B55" i="12"/>
  <c r="H54" i="12"/>
  <c r="A54" i="12" s="1"/>
  <c r="G54" i="12"/>
  <c r="F54" i="12"/>
  <c r="E54" i="12"/>
  <c r="D54" i="12"/>
  <c r="C54" i="12"/>
  <c r="B54" i="12"/>
  <c r="H53" i="12"/>
  <c r="A53" i="12" s="1"/>
  <c r="G53" i="12"/>
  <c r="F53" i="12"/>
  <c r="E53" i="12"/>
  <c r="D53" i="12"/>
  <c r="C53" i="12"/>
  <c r="B53" i="12"/>
  <c r="H52" i="12"/>
  <c r="A52" i="12" s="1"/>
  <c r="G52" i="12"/>
  <c r="F52" i="12"/>
  <c r="E52" i="12"/>
  <c r="D52" i="12"/>
  <c r="C52" i="12"/>
  <c r="B52" i="12"/>
  <c r="H51" i="12"/>
  <c r="A51" i="12" s="1"/>
  <c r="G51" i="12"/>
  <c r="F51" i="12"/>
  <c r="E51" i="12"/>
  <c r="D51" i="12"/>
  <c r="C51" i="12"/>
  <c r="B51" i="12"/>
  <c r="H50" i="12"/>
  <c r="A50" i="12" s="1"/>
  <c r="G50" i="12"/>
  <c r="F50" i="12"/>
  <c r="E50" i="12"/>
  <c r="D50" i="12"/>
  <c r="C50" i="12"/>
  <c r="B50" i="12"/>
  <c r="H49" i="12"/>
  <c r="A49" i="12" s="1"/>
  <c r="G49" i="12"/>
  <c r="F49" i="12"/>
  <c r="E49" i="12"/>
  <c r="D49" i="12"/>
  <c r="C49" i="12"/>
  <c r="B49" i="12"/>
  <c r="H48" i="12"/>
  <c r="A48" i="12" s="1"/>
  <c r="G48" i="12"/>
  <c r="F48" i="12"/>
  <c r="E48" i="12"/>
  <c r="D48" i="12"/>
  <c r="C48" i="12"/>
  <c r="B48" i="12"/>
  <c r="H47" i="12"/>
  <c r="A47" i="12" s="1"/>
  <c r="G47" i="12"/>
  <c r="F47" i="12"/>
  <c r="E47" i="12"/>
  <c r="D47" i="12"/>
  <c r="C47" i="12"/>
  <c r="B47" i="12"/>
  <c r="H46" i="12"/>
  <c r="A46" i="12" s="1"/>
  <c r="G46" i="12"/>
  <c r="F46" i="12"/>
  <c r="E46" i="12"/>
  <c r="D46" i="12"/>
  <c r="C46" i="12"/>
  <c r="B46" i="12"/>
  <c r="H45" i="12"/>
  <c r="A45" i="12" s="1"/>
  <c r="G45" i="12"/>
  <c r="F45" i="12"/>
  <c r="E45" i="12"/>
  <c r="D45" i="12"/>
  <c r="C45" i="12"/>
  <c r="B45" i="12"/>
  <c r="H44" i="12"/>
  <c r="A44" i="12" s="1"/>
  <c r="G44" i="12"/>
  <c r="F44" i="12"/>
  <c r="E44" i="12"/>
  <c r="D44" i="12"/>
  <c r="C44" i="12"/>
  <c r="B44" i="12"/>
  <c r="H43" i="12"/>
  <c r="A43" i="12" s="1"/>
  <c r="G43" i="12"/>
  <c r="F43" i="12"/>
  <c r="E43" i="12"/>
  <c r="D43" i="12"/>
  <c r="C43" i="12"/>
  <c r="B43" i="12"/>
  <c r="H42" i="12"/>
  <c r="A42" i="12" s="1"/>
  <c r="G42" i="12"/>
  <c r="F42" i="12"/>
  <c r="E42" i="12"/>
  <c r="D42" i="12"/>
  <c r="C42" i="12"/>
  <c r="B42" i="12"/>
  <c r="H41" i="12"/>
  <c r="A41" i="12" s="1"/>
  <c r="G41" i="12"/>
  <c r="F41" i="12"/>
  <c r="E41" i="12"/>
  <c r="D41" i="12"/>
  <c r="C41" i="12"/>
  <c r="B41" i="12"/>
  <c r="H40" i="12"/>
  <c r="A40" i="12" s="1"/>
  <c r="G40" i="12"/>
  <c r="F40" i="12"/>
  <c r="E40" i="12"/>
  <c r="D40" i="12"/>
  <c r="C40" i="12"/>
  <c r="B40" i="12"/>
  <c r="H39" i="12"/>
  <c r="A39" i="12" s="1"/>
  <c r="G39" i="12"/>
  <c r="F39" i="12"/>
  <c r="E39" i="12"/>
  <c r="D39" i="12"/>
  <c r="C39" i="12"/>
  <c r="B39" i="12"/>
  <c r="H38" i="12"/>
  <c r="A38" i="12" s="1"/>
  <c r="G38" i="12"/>
  <c r="F38" i="12"/>
  <c r="E38" i="12"/>
  <c r="D38" i="12"/>
  <c r="C38" i="12"/>
  <c r="B38" i="12"/>
  <c r="H37" i="12"/>
  <c r="A37" i="12" s="1"/>
  <c r="G37" i="12"/>
  <c r="F37" i="12"/>
  <c r="E37" i="12"/>
  <c r="D37" i="12"/>
  <c r="C37" i="12"/>
  <c r="B37" i="12"/>
  <c r="H36" i="12"/>
  <c r="A36" i="12" s="1"/>
  <c r="G36" i="12"/>
  <c r="F36" i="12"/>
  <c r="E36" i="12"/>
  <c r="D36" i="12"/>
  <c r="C36" i="12"/>
  <c r="B36" i="12"/>
  <c r="H35" i="12"/>
  <c r="A35" i="12" s="1"/>
  <c r="G35" i="12"/>
  <c r="F35" i="12"/>
  <c r="E35" i="12"/>
  <c r="D35" i="12"/>
  <c r="C35" i="12"/>
  <c r="B35" i="12"/>
  <c r="H34" i="12"/>
  <c r="A34" i="12" s="1"/>
  <c r="G34" i="12"/>
  <c r="F34" i="12"/>
  <c r="E34" i="12"/>
  <c r="D34" i="12"/>
  <c r="C34" i="12"/>
  <c r="B34" i="12"/>
  <c r="H33" i="12"/>
  <c r="A33" i="12" s="1"/>
  <c r="G33" i="12"/>
  <c r="F33" i="12"/>
  <c r="E33" i="12"/>
  <c r="D33" i="12"/>
  <c r="C33" i="12"/>
  <c r="B33" i="12"/>
  <c r="H32" i="12"/>
  <c r="A32" i="12" s="1"/>
  <c r="G32" i="12"/>
  <c r="F32" i="12"/>
  <c r="E32" i="12"/>
  <c r="D32" i="12"/>
  <c r="C32" i="12"/>
  <c r="B32" i="12"/>
  <c r="H31" i="12"/>
  <c r="A31" i="12" s="1"/>
  <c r="G31" i="12"/>
  <c r="F31" i="12"/>
  <c r="E31" i="12"/>
  <c r="D31" i="12"/>
  <c r="C31" i="12"/>
  <c r="B31" i="12"/>
  <c r="H30" i="12"/>
  <c r="A30" i="12" s="1"/>
  <c r="G30" i="12"/>
  <c r="F30" i="12"/>
  <c r="E30" i="12"/>
  <c r="D30" i="12"/>
  <c r="C30" i="12"/>
  <c r="B30" i="12"/>
  <c r="H29" i="12"/>
  <c r="A29" i="12" s="1"/>
  <c r="G29" i="12"/>
  <c r="F29" i="12"/>
  <c r="E29" i="12"/>
  <c r="D29" i="12"/>
  <c r="C29" i="12"/>
  <c r="B29" i="12"/>
  <c r="H28" i="12"/>
  <c r="A28" i="12" s="1"/>
  <c r="G28" i="12"/>
  <c r="F28" i="12"/>
  <c r="E28" i="12"/>
  <c r="D28" i="12"/>
  <c r="C28" i="12"/>
  <c r="B28" i="12"/>
  <c r="H27" i="12"/>
  <c r="A27" i="12" s="1"/>
  <c r="G27" i="12"/>
  <c r="F27" i="12"/>
  <c r="E27" i="12"/>
  <c r="D27" i="12"/>
  <c r="C27" i="12"/>
  <c r="B27" i="12"/>
  <c r="H26" i="12"/>
  <c r="A26" i="12" s="1"/>
  <c r="G26" i="12"/>
  <c r="F26" i="12"/>
  <c r="E26" i="12"/>
  <c r="D26" i="12"/>
  <c r="C26" i="12"/>
  <c r="B26" i="12"/>
  <c r="H25" i="12"/>
  <c r="A25" i="12" s="1"/>
  <c r="G25" i="12"/>
  <c r="F25" i="12"/>
  <c r="E25" i="12"/>
  <c r="D25" i="12"/>
  <c r="C25" i="12"/>
  <c r="B25" i="12"/>
  <c r="H24" i="12"/>
  <c r="A24" i="12" s="1"/>
  <c r="G24" i="12"/>
  <c r="F24" i="12"/>
  <c r="E24" i="12"/>
  <c r="D24" i="12"/>
  <c r="C24" i="12"/>
  <c r="B24" i="12"/>
  <c r="H23" i="12"/>
  <c r="A23" i="12" s="1"/>
  <c r="G23" i="12"/>
  <c r="F23" i="12"/>
  <c r="E23" i="12"/>
  <c r="D23" i="12"/>
  <c r="C23" i="12"/>
  <c r="B23" i="12"/>
  <c r="H22" i="12"/>
  <c r="A22" i="12" s="1"/>
  <c r="G22" i="12"/>
  <c r="F22" i="12"/>
  <c r="E22" i="12"/>
  <c r="D22" i="12"/>
  <c r="C22" i="12"/>
  <c r="B22" i="12"/>
  <c r="H21" i="12"/>
  <c r="A21" i="12" s="1"/>
  <c r="G21" i="12"/>
  <c r="F21" i="12"/>
  <c r="E21" i="12"/>
  <c r="D21" i="12"/>
  <c r="C21" i="12"/>
  <c r="B21" i="12"/>
  <c r="H20" i="12"/>
  <c r="A20" i="12" s="1"/>
  <c r="G20" i="12"/>
  <c r="F20" i="12"/>
  <c r="E20" i="12"/>
  <c r="D20" i="12"/>
  <c r="C20" i="12"/>
  <c r="B20" i="12"/>
  <c r="H19" i="12"/>
  <c r="A19" i="12" s="1"/>
  <c r="G19" i="12"/>
  <c r="F19" i="12"/>
  <c r="E19" i="12"/>
  <c r="D19" i="12"/>
  <c r="C19" i="12"/>
  <c r="B19" i="12"/>
  <c r="H18" i="12"/>
  <c r="A18" i="12" s="1"/>
  <c r="G18" i="12"/>
  <c r="F18" i="12"/>
  <c r="E18" i="12"/>
  <c r="D18" i="12"/>
  <c r="C18" i="12"/>
  <c r="B18" i="12"/>
  <c r="H17" i="12"/>
  <c r="A17" i="12" s="1"/>
  <c r="G17" i="12"/>
  <c r="F17" i="12"/>
  <c r="E17" i="12"/>
  <c r="D17" i="12"/>
  <c r="C17" i="12"/>
  <c r="B17" i="12"/>
  <c r="H16" i="12"/>
  <c r="A16" i="12" s="1"/>
  <c r="G16" i="12"/>
  <c r="F16" i="12"/>
  <c r="E16" i="12"/>
  <c r="D16" i="12"/>
  <c r="C16" i="12"/>
  <c r="B16" i="12"/>
  <c r="H15" i="12"/>
  <c r="A15" i="12" s="1"/>
  <c r="G15" i="12"/>
  <c r="F15" i="12"/>
  <c r="E15" i="12"/>
  <c r="D15" i="12"/>
  <c r="C15" i="12"/>
  <c r="B15" i="12"/>
  <c r="H14" i="12"/>
  <c r="A14" i="12" s="1"/>
  <c r="G14" i="12"/>
  <c r="F14" i="12"/>
  <c r="E14" i="12"/>
  <c r="D14" i="12"/>
  <c r="C14" i="12"/>
  <c r="B14" i="12"/>
  <c r="H13" i="12"/>
  <c r="A13" i="12" s="1"/>
  <c r="G13" i="12"/>
  <c r="F13" i="12"/>
  <c r="E13" i="12"/>
  <c r="D13" i="12"/>
  <c r="C13" i="12"/>
  <c r="B13" i="12"/>
  <c r="H12" i="12"/>
  <c r="A12" i="12" s="1"/>
  <c r="G12" i="12"/>
  <c r="F12" i="12"/>
  <c r="E12" i="12"/>
  <c r="D12" i="12"/>
  <c r="C12" i="12"/>
  <c r="B12" i="12"/>
  <c r="H11" i="12"/>
  <c r="A11" i="12" s="1"/>
  <c r="G11" i="12"/>
  <c r="F11" i="12"/>
  <c r="E11" i="12"/>
  <c r="D11" i="12"/>
  <c r="C11" i="12"/>
  <c r="B11" i="12"/>
  <c r="H10" i="12"/>
  <c r="A10" i="12" s="1"/>
  <c r="G10" i="12"/>
  <c r="F10" i="12"/>
  <c r="E10" i="12"/>
  <c r="D10" i="12"/>
  <c r="C10" i="12"/>
  <c r="B10" i="12"/>
  <c r="C7" i="12"/>
  <c r="C5" i="12"/>
  <c r="C4" i="12"/>
  <c r="C3" i="12"/>
  <c r="C2" i="12"/>
  <c r="C1" i="12"/>
  <c r="H159" i="11" l="1"/>
  <c r="A159" i="11" s="1"/>
  <c r="G159" i="11"/>
  <c r="F159" i="11"/>
  <c r="E159" i="11"/>
  <c r="D159" i="11"/>
  <c r="C159" i="11"/>
  <c r="B159" i="11"/>
  <c r="H158" i="11"/>
  <c r="A158" i="11" s="1"/>
  <c r="G158" i="11"/>
  <c r="F158" i="11"/>
  <c r="E158" i="11"/>
  <c r="D158" i="11"/>
  <c r="C158" i="11"/>
  <c r="B158" i="11"/>
  <c r="H157" i="11"/>
  <c r="A157" i="11" s="1"/>
  <c r="G157" i="11"/>
  <c r="F157" i="11"/>
  <c r="E157" i="11"/>
  <c r="D157" i="11"/>
  <c r="C157" i="11"/>
  <c r="B157" i="11"/>
  <c r="H156" i="11"/>
  <c r="A156" i="11" s="1"/>
  <c r="G156" i="11"/>
  <c r="F156" i="11"/>
  <c r="E156" i="11"/>
  <c r="D156" i="11"/>
  <c r="C156" i="11"/>
  <c r="B156" i="11"/>
  <c r="H155" i="11"/>
  <c r="A155" i="11" s="1"/>
  <c r="G155" i="11"/>
  <c r="F155" i="11"/>
  <c r="E155" i="11"/>
  <c r="D155" i="11"/>
  <c r="C155" i="11"/>
  <c r="B155" i="11"/>
  <c r="H154" i="11"/>
  <c r="A154" i="11" s="1"/>
  <c r="G154" i="11"/>
  <c r="F154" i="11"/>
  <c r="E154" i="11"/>
  <c r="D154" i="11"/>
  <c r="C154" i="11"/>
  <c r="B154" i="11"/>
  <c r="H153" i="11"/>
  <c r="A153" i="11" s="1"/>
  <c r="G153" i="11"/>
  <c r="F153" i="11"/>
  <c r="E153" i="11"/>
  <c r="D153" i="11"/>
  <c r="C153" i="11"/>
  <c r="B153" i="11"/>
  <c r="H152" i="11"/>
  <c r="A152" i="11" s="1"/>
  <c r="G152" i="11"/>
  <c r="F152" i="11"/>
  <c r="E152" i="11"/>
  <c r="D152" i="11"/>
  <c r="C152" i="11"/>
  <c r="B152" i="11"/>
  <c r="H151" i="11"/>
  <c r="A151" i="11" s="1"/>
  <c r="G151" i="11"/>
  <c r="F151" i="11"/>
  <c r="E151" i="11"/>
  <c r="D151" i="11"/>
  <c r="C151" i="11"/>
  <c r="B151" i="11"/>
  <c r="H150" i="11"/>
  <c r="A150" i="11" s="1"/>
  <c r="G150" i="11"/>
  <c r="F150" i="11"/>
  <c r="E150" i="11"/>
  <c r="D150" i="11"/>
  <c r="C150" i="11"/>
  <c r="B150" i="11"/>
  <c r="H149" i="11"/>
  <c r="A149" i="11" s="1"/>
  <c r="G149" i="11"/>
  <c r="F149" i="11"/>
  <c r="E149" i="11"/>
  <c r="D149" i="11"/>
  <c r="C149" i="11"/>
  <c r="B149" i="11"/>
  <c r="H148" i="11"/>
  <c r="A148" i="11" s="1"/>
  <c r="G148" i="11"/>
  <c r="F148" i="11"/>
  <c r="E148" i="11"/>
  <c r="D148" i="11"/>
  <c r="C148" i="11"/>
  <c r="B148" i="11"/>
  <c r="H147" i="11"/>
  <c r="A147" i="11" s="1"/>
  <c r="G147" i="11"/>
  <c r="F147" i="11"/>
  <c r="E147" i="11"/>
  <c r="D147" i="11"/>
  <c r="C147" i="11"/>
  <c r="B147" i="11"/>
  <c r="H146" i="11"/>
  <c r="A146" i="11" s="1"/>
  <c r="G146" i="11"/>
  <c r="F146" i="11"/>
  <c r="E146" i="11"/>
  <c r="D146" i="11"/>
  <c r="C146" i="11"/>
  <c r="B146" i="11"/>
  <c r="H145" i="11"/>
  <c r="A145" i="11" s="1"/>
  <c r="G145" i="11"/>
  <c r="F145" i="11"/>
  <c r="E145" i="11"/>
  <c r="D145" i="11"/>
  <c r="C145" i="11"/>
  <c r="B145" i="11"/>
  <c r="H144" i="11"/>
  <c r="A144" i="11" s="1"/>
  <c r="G144" i="11"/>
  <c r="F144" i="11"/>
  <c r="E144" i="11"/>
  <c r="D144" i="11"/>
  <c r="C144" i="11"/>
  <c r="B144" i="11"/>
  <c r="H143" i="11"/>
  <c r="A143" i="11" s="1"/>
  <c r="G143" i="11"/>
  <c r="F143" i="11"/>
  <c r="E143" i="11"/>
  <c r="D143" i="11"/>
  <c r="C143" i="11"/>
  <c r="B143" i="11"/>
  <c r="H142" i="11"/>
  <c r="A142" i="11" s="1"/>
  <c r="G142" i="11"/>
  <c r="F142" i="11"/>
  <c r="E142" i="11"/>
  <c r="D142" i="11"/>
  <c r="C142" i="11"/>
  <c r="B142" i="11"/>
  <c r="H141" i="11"/>
  <c r="A141" i="11" s="1"/>
  <c r="G141" i="11"/>
  <c r="F141" i="11"/>
  <c r="E141" i="11"/>
  <c r="D141" i="11"/>
  <c r="C141" i="11"/>
  <c r="B141" i="11"/>
  <c r="H140" i="11"/>
  <c r="A140" i="11" s="1"/>
  <c r="G140" i="11"/>
  <c r="F140" i="11"/>
  <c r="E140" i="11"/>
  <c r="D140" i="11"/>
  <c r="C140" i="11"/>
  <c r="B140" i="11"/>
  <c r="H139" i="11"/>
  <c r="A139" i="11" s="1"/>
  <c r="G139" i="11"/>
  <c r="F139" i="11"/>
  <c r="E139" i="11"/>
  <c r="D139" i="11"/>
  <c r="C139" i="11"/>
  <c r="B139" i="11"/>
  <c r="H138" i="11"/>
  <c r="A138" i="11" s="1"/>
  <c r="G138" i="11"/>
  <c r="F138" i="11"/>
  <c r="E138" i="11"/>
  <c r="D138" i="11"/>
  <c r="C138" i="11"/>
  <c r="B138" i="11"/>
  <c r="H137" i="11"/>
  <c r="A137" i="11" s="1"/>
  <c r="G137" i="11"/>
  <c r="F137" i="11"/>
  <c r="E137" i="11"/>
  <c r="D137" i="11"/>
  <c r="C137" i="11"/>
  <c r="B137" i="11"/>
  <c r="H136" i="11"/>
  <c r="A136" i="11" s="1"/>
  <c r="G136" i="11"/>
  <c r="F136" i="11"/>
  <c r="E136" i="11"/>
  <c r="D136" i="11"/>
  <c r="C136" i="11"/>
  <c r="B136" i="11"/>
  <c r="H135" i="11"/>
  <c r="A135" i="11" s="1"/>
  <c r="G135" i="11"/>
  <c r="F135" i="11"/>
  <c r="E135" i="11"/>
  <c r="D135" i="11"/>
  <c r="C135" i="11"/>
  <c r="B135" i="11"/>
  <c r="H134" i="11"/>
  <c r="A134" i="11" s="1"/>
  <c r="G134" i="11"/>
  <c r="F134" i="11"/>
  <c r="E134" i="11"/>
  <c r="D134" i="11"/>
  <c r="C134" i="11"/>
  <c r="B134" i="11"/>
  <c r="H133" i="11"/>
  <c r="A133" i="11" s="1"/>
  <c r="G133" i="11"/>
  <c r="F133" i="11"/>
  <c r="E133" i="11"/>
  <c r="D133" i="11"/>
  <c r="C133" i="11"/>
  <c r="B133" i="11"/>
  <c r="H132" i="11"/>
  <c r="A132" i="11" s="1"/>
  <c r="G132" i="11"/>
  <c r="F132" i="11"/>
  <c r="E132" i="11"/>
  <c r="D132" i="11"/>
  <c r="C132" i="11"/>
  <c r="B132" i="11"/>
  <c r="H131" i="11"/>
  <c r="A131" i="11" s="1"/>
  <c r="G131" i="11"/>
  <c r="F131" i="11"/>
  <c r="E131" i="11"/>
  <c r="D131" i="11"/>
  <c r="C131" i="11"/>
  <c r="B131" i="11"/>
  <c r="H130" i="11"/>
  <c r="A130" i="11" s="1"/>
  <c r="G130" i="11"/>
  <c r="F130" i="11"/>
  <c r="E130" i="11"/>
  <c r="D130" i="11"/>
  <c r="C130" i="11"/>
  <c r="B130" i="11"/>
  <c r="H129" i="11"/>
  <c r="A129" i="11" s="1"/>
  <c r="G129" i="11"/>
  <c r="F129" i="11"/>
  <c r="E129" i="11"/>
  <c r="D129" i="11"/>
  <c r="C129" i="11"/>
  <c r="B129" i="11"/>
  <c r="H128" i="11"/>
  <c r="A128" i="11" s="1"/>
  <c r="G128" i="11"/>
  <c r="F128" i="11"/>
  <c r="E128" i="11"/>
  <c r="D128" i="11"/>
  <c r="C128" i="11"/>
  <c r="B128" i="11"/>
  <c r="H127" i="11"/>
  <c r="A127" i="11" s="1"/>
  <c r="G127" i="11"/>
  <c r="F127" i="11"/>
  <c r="E127" i="11"/>
  <c r="D127" i="11"/>
  <c r="C127" i="11"/>
  <c r="B127" i="11"/>
  <c r="H126" i="11"/>
  <c r="A126" i="11" s="1"/>
  <c r="G126" i="11"/>
  <c r="F126" i="11"/>
  <c r="E126" i="11"/>
  <c r="D126" i="11"/>
  <c r="C126" i="11"/>
  <c r="B126" i="11"/>
  <c r="H125" i="11"/>
  <c r="A125" i="11" s="1"/>
  <c r="G125" i="11"/>
  <c r="F125" i="11"/>
  <c r="E125" i="11"/>
  <c r="D125" i="11"/>
  <c r="C125" i="11"/>
  <c r="B125" i="11"/>
  <c r="H124" i="11"/>
  <c r="A124" i="11" s="1"/>
  <c r="G124" i="11"/>
  <c r="F124" i="11"/>
  <c r="E124" i="11"/>
  <c r="D124" i="11"/>
  <c r="C124" i="11"/>
  <c r="B124" i="11"/>
  <c r="H123" i="11"/>
  <c r="A123" i="11" s="1"/>
  <c r="G123" i="11"/>
  <c r="F123" i="11"/>
  <c r="E123" i="11"/>
  <c r="D123" i="11"/>
  <c r="C123" i="11"/>
  <c r="B123" i="11"/>
  <c r="H122" i="11"/>
  <c r="A122" i="11" s="1"/>
  <c r="G122" i="11"/>
  <c r="F122" i="11"/>
  <c r="E122" i="11"/>
  <c r="D122" i="11"/>
  <c r="C122" i="11"/>
  <c r="B122" i="11"/>
  <c r="H121" i="11"/>
  <c r="A121" i="11" s="1"/>
  <c r="G121" i="11"/>
  <c r="F121" i="11"/>
  <c r="E121" i="11"/>
  <c r="D121" i="11"/>
  <c r="C121" i="11"/>
  <c r="B121" i="11"/>
  <c r="H120" i="11"/>
  <c r="A120" i="11" s="1"/>
  <c r="G120" i="11"/>
  <c r="F120" i="11"/>
  <c r="E120" i="11"/>
  <c r="D120" i="11"/>
  <c r="C120" i="11"/>
  <c r="B120" i="11"/>
  <c r="H119" i="11"/>
  <c r="A119" i="11" s="1"/>
  <c r="G119" i="11"/>
  <c r="F119" i="11"/>
  <c r="E119" i="11"/>
  <c r="D119" i="11"/>
  <c r="C119" i="11"/>
  <c r="B119" i="11"/>
  <c r="H118" i="11"/>
  <c r="A118" i="11" s="1"/>
  <c r="G118" i="11"/>
  <c r="F118" i="11"/>
  <c r="E118" i="11"/>
  <c r="D118" i="11"/>
  <c r="C118" i="11"/>
  <c r="B118" i="11"/>
  <c r="H117" i="11"/>
  <c r="A117" i="11" s="1"/>
  <c r="G117" i="11"/>
  <c r="F117" i="11"/>
  <c r="E117" i="11"/>
  <c r="D117" i="11"/>
  <c r="C117" i="11"/>
  <c r="B117" i="11"/>
  <c r="H116" i="11"/>
  <c r="A116" i="11" s="1"/>
  <c r="G116" i="11"/>
  <c r="F116" i="11"/>
  <c r="E116" i="11"/>
  <c r="D116" i="11"/>
  <c r="C116" i="11"/>
  <c r="B116" i="11"/>
  <c r="H115" i="11"/>
  <c r="A115" i="11" s="1"/>
  <c r="G115" i="11"/>
  <c r="F115" i="11"/>
  <c r="E115" i="11"/>
  <c r="D115" i="11"/>
  <c r="C115" i="11"/>
  <c r="B115" i="11"/>
  <c r="H114" i="11"/>
  <c r="A114" i="11" s="1"/>
  <c r="G114" i="11"/>
  <c r="F114" i="11"/>
  <c r="E114" i="11"/>
  <c r="D114" i="11"/>
  <c r="C114" i="11"/>
  <c r="B114" i="11"/>
  <c r="H113" i="11"/>
  <c r="A113" i="11" s="1"/>
  <c r="G113" i="11"/>
  <c r="F113" i="11"/>
  <c r="E113" i="11"/>
  <c r="D113" i="11"/>
  <c r="C113" i="11"/>
  <c r="B113" i="11"/>
  <c r="H112" i="11"/>
  <c r="A112" i="11" s="1"/>
  <c r="G112" i="11"/>
  <c r="F112" i="11"/>
  <c r="E112" i="11"/>
  <c r="D112" i="11"/>
  <c r="C112" i="11"/>
  <c r="B112" i="11"/>
  <c r="H111" i="11"/>
  <c r="A111" i="11" s="1"/>
  <c r="G111" i="11"/>
  <c r="F111" i="11"/>
  <c r="E111" i="11"/>
  <c r="D111" i="11"/>
  <c r="C111" i="11"/>
  <c r="B111" i="11"/>
  <c r="H110" i="11"/>
  <c r="A110" i="11" s="1"/>
  <c r="G110" i="11"/>
  <c r="F110" i="11"/>
  <c r="E110" i="11"/>
  <c r="D110" i="11"/>
  <c r="C110" i="11"/>
  <c r="B110" i="11"/>
  <c r="H109" i="11"/>
  <c r="A109" i="11" s="1"/>
  <c r="G109" i="11"/>
  <c r="F109" i="11"/>
  <c r="E109" i="11"/>
  <c r="D109" i="11"/>
  <c r="C109" i="11"/>
  <c r="B109" i="11"/>
  <c r="H108" i="11"/>
  <c r="A108" i="11" s="1"/>
  <c r="G108" i="11"/>
  <c r="F108" i="11"/>
  <c r="E108" i="11"/>
  <c r="D108" i="11"/>
  <c r="C108" i="11"/>
  <c r="B108" i="11"/>
  <c r="H107" i="11"/>
  <c r="A107" i="11" s="1"/>
  <c r="G107" i="11"/>
  <c r="F107" i="11"/>
  <c r="E107" i="11"/>
  <c r="D107" i="11"/>
  <c r="C107" i="11"/>
  <c r="B107" i="11"/>
  <c r="H106" i="11"/>
  <c r="A106" i="11" s="1"/>
  <c r="G106" i="11"/>
  <c r="F106" i="11"/>
  <c r="E106" i="11"/>
  <c r="D106" i="11"/>
  <c r="C106" i="11"/>
  <c r="B106" i="11"/>
  <c r="H105" i="11"/>
  <c r="A105" i="11" s="1"/>
  <c r="G105" i="11"/>
  <c r="F105" i="11"/>
  <c r="E105" i="11"/>
  <c r="D105" i="11"/>
  <c r="C105" i="11"/>
  <c r="B105" i="11"/>
  <c r="H104" i="11"/>
  <c r="A104" i="11" s="1"/>
  <c r="G104" i="11"/>
  <c r="F104" i="11"/>
  <c r="E104" i="11"/>
  <c r="D104" i="11"/>
  <c r="C104" i="11"/>
  <c r="B104" i="11"/>
  <c r="H103" i="11"/>
  <c r="A103" i="11" s="1"/>
  <c r="G103" i="11"/>
  <c r="F103" i="11"/>
  <c r="E103" i="11"/>
  <c r="D103" i="11"/>
  <c r="C103" i="11"/>
  <c r="B103" i="11"/>
  <c r="H102" i="11"/>
  <c r="A102" i="11" s="1"/>
  <c r="G102" i="11"/>
  <c r="F102" i="11"/>
  <c r="E102" i="11"/>
  <c r="D102" i="11"/>
  <c r="C102" i="11"/>
  <c r="B102" i="11"/>
  <c r="H101" i="11"/>
  <c r="A101" i="11" s="1"/>
  <c r="G101" i="11"/>
  <c r="F101" i="11"/>
  <c r="E101" i="11"/>
  <c r="D101" i="11"/>
  <c r="C101" i="11"/>
  <c r="B101" i="11"/>
  <c r="H100" i="11"/>
  <c r="A100" i="11" s="1"/>
  <c r="G100" i="11"/>
  <c r="F100" i="11"/>
  <c r="E100" i="11"/>
  <c r="D100" i="11"/>
  <c r="C100" i="11"/>
  <c r="B100" i="11"/>
  <c r="H99" i="11"/>
  <c r="A99" i="11" s="1"/>
  <c r="G99" i="11"/>
  <c r="F99" i="11"/>
  <c r="E99" i="11"/>
  <c r="D99" i="11"/>
  <c r="C99" i="11"/>
  <c r="B99" i="11"/>
  <c r="H98" i="11"/>
  <c r="A98" i="11" s="1"/>
  <c r="G98" i="11"/>
  <c r="F98" i="11"/>
  <c r="E98" i="11"/>
  <c r="D98" i="11"/>
  <c r="C98" i="11"/>
  <c r="B98" i="11"/>
  <c r="H97" i="11"/>
  <c r="A97" i="11" s="1"/>
  <c r="G97" i="11"/>
  <c r="F97" i="11"/>
  <c r="E97" i="11"/>
  <c r="D97" i="11"/>
  <c r="C97" i="11"/>
  <c r="B97" i="11"/>
  <c r="H96" i="11"/>
  <c r="A96" i="11" s="1"/>
  <c r="G96" i="11"/>
  <c r="F96" i="11"/>
  <c r="E96" i="11"/>
  <c r="D96" i="11"/>
  <c r="C96" i="11"/>
  <c r="B96" i="11"/>
  <c r="H95" i="11"/>
  <c r="A95" i="11" s="1"/>
  <c r="G95" i="11"/>
  <c r="F95" i="11"/>
  <c r="E95" i="11"/>
  <c r="D95" i="11"/>
  <c r="C95" i="11"/>
  <c r="B95" i="11"/>
  <c r="H94" i="11"/>
  <c r="A94" i="11" s="1"/>
  <c r="G94" i="11"/>
  <c r="F94" i="11"/>
  <c r="E94" i="11"/>
  <c r="D94" i="11"/>
  <c r="C94" i="11"/>
  <c r="B94" i="11"/>
  <c r="H93" i="11"/>
  <c r="A93" i="11" s="1"/>
  <c r="G93" i="11"/>
  <c r="F93" i="11"/>
  <c r="E93" i="11"/>
  <c r="D93" i="11"/>
  <c r="C93" i="11"/>
  <c r="B93" i="11"/>
  <c r="H92" i="11"/>
  <c r="A92" i="11" s="1"/>
  <c r="G92" i="11"/>
  <c r="F92" i="11"/>
  <c r="E92" i="11"/>
  <c r="D92" i="11"/>
  <c r="C92" i="11"/>
  <c r="B92" i="11"/>
  <c r="H91" i="11"/>
  <c r="A91" i="11" s="1"/>
  <c r="G91" i="11"/>
  <c r="F91" i="11"/>
  <c r="E91" i="11"/>
  <c r="D91" i="11"/>
  <c r="C91" i="11"/>
  <c r="B91" i="11"/>
  <c r="H90" i="11"/>
  <c r="A90" i="11" s="1"/>
  <c r="G90" i="11"/>
  <c r="F90" i="11"/>
  <c r="E90" i="11"/>
  <c r="D90" i="11"/>
  <c r="C90" i="11"/>
  <c r="B90" i="11"/>
  <c r="H89" i="11"/>
  <c r="A89" i="11" s="1"/>
  <c r="G89" i="11"/>
  <c r="F89" i="11"/>
  <c r="E89" i="11"/>
  <c r="D89" i="11"/>
  <c r="C89" i="11"/>
  <c r="B89" i="11"/>
  <c r="H88" i="11"/>
  <c r="A88" i="11" s="1"/>
  <c r="G88" i="11"/>
  <c r="F88" i="11"/>
  <c r="E88" i="11"/>
  <c r="D88" i="11"/>
  <c r="C88" i="11"/>
  <c r="B88" i="11"/>
  <c r="H87" i="11"/>
  <c r="A87" i="11" s="1"/>
  <c r="G87" i="11"/>
  <c r="F87" i="11"/>
  <c r="E87" i="11"/>
  <c r="D87" i="11"/>
  <c r="C87" i="11"/>
  <c r="B87" i="11"/>
  <c r="H86" i="11"/>
  <c r="A86" i="11" s="1"/>
  <c r="G86" i="11"/>
  <c r="F86" i="11"/>
  <c r="E86" i="11"/>
  <c r="D86" i="11"/>
  <c r="C86" i="11"/>
  <c r="B86" i="11"/>
  <c r="H85" i="11"/>
  <c r="A85" i="11" s="1"/>
  <c r="G85" i="11"/>
  <c r="F85" i="11"/>
  <c r="E85" i="11"/>
  <c r="D85" i="11"/>
  <c r="C85" i="11"/>
  <c r="B85" i="11"/>
  <c r="H84" i="11"/>
  <c r="A84" i="11" s="1"/>
  <c r="G84" i="11"/>
  <c r="F84" i="11"/>
  <c r="E84" i="11"/>
  <c r="D84" i="11"/>
  <c r="C84" i="11"/>
  <c r="B84" i="11"/>
  <c r="H83" i="11"/>
  <c r="A83" i="11" s="1"/>
  <c r="G83" i="11"/>
  <c r="F83" i="11"/>
  <c r="E83" i="11"/>
  <c r="D83" i="11"/>
  <c r="C83" i="11"/>
  <c r="B83" i="11"/>
  <c r="H82" i="11"/>
  <c r="A82" i="11" s="1"/>
  <c r="G82" i="11"/>
  <c r="F82" i="11"/>
  <c r="E82" i="11"/>
  <c r="D82" i="11"/>
  <c r="C82" i="11"/>
  <c r="B82" i="11"/>
  <c r="H81" i="11"/>
  <c r="A81" i="11" s="1"/>
  <c r="G81" i="11"/>
  <c r="F81" i="11"/>
  <c r="E81" i="11"/>
  <c r="D81" i="11"/>
  <c r="C81" i="11"/>
  <c r="B81" i="11"/>
  <c r="H80" i="11"/>
  <c r="A80" i="11" s="1"/>
  <c r="G80" i="11"/>
  <c r="F80" i="11"/>
  <c r="E80" i="11"/>
  <c r="D80" i="11"/>
  <c r="C80" i="11"/>
  <c r="B80" i="11"/>
  <c r="H79" i="11"/>
  <c r="A79" i="11" s="1"/>
  <c r="G79" i="11"/>
  <c r="F79" i="11"/>
  <c r="E79" i="11"/>
  <c r="D79" i="11"/>
  <c r="C79" i="11"/>
  <c r="B79" i="11"/>
  <c r="H78" i="11"/>
  <c r="A78" i="11" s="1"/>
  <c r="G78" i="11"/>
  <c r="F78" i="11"/>
  <c r="E78" i="11"/>
  <c r="D78" i="11"/>
  <c r="C78" i="11"/>
  <c r="B78" i="11"/>
  <c r="H77" i="11"/>
  <c r="A77" i="11" s="1"/>
  <c r="G77" i="11"/>
  <c r="F77" i="11"/>
  <c r="E77" i="11"/>
  <c r="D77" i="11"/>
  <c r="C77" i="11"/>
  <c r="B77" i="11"/>
  <c r="H76" i="11"/>
  <c r="A76" i="11" s="1"/>
  <c r="G76" i="11"/>
  <c r="F76" i="11"/>
  <c r="E76" i="11"/>
  <c r="D76" i="11"/>
  <c r="C76" i="11"/>
  <c r="B76" i="11"/>
  <c r="H75" i="11"/>
  <c r="A75" i="11" s="1"/>
  <c r="G75" i="11"/>
  <c r="F75" i="11"/>
  <c r="E75" i="11"/>
  <c r="D75" i="11"/>
  <c r="C75" i="11"/>
  <c r="B75" i="11"/>
  <c r="H74" i="11"/>
  <c r="A74" i="11" s="1"/>
  <c r="G74" i="11"/>
  <c r="F74" i="11"/>
  <c r="E74" i="11"/>
  <c r="D74" i="11"/>
  <c r="C74" i="11"/>
  <c r="B74" i="11"/>
  <c r="H73" i="11"/>
  <c r="A73" i="11" s="1"/>
  <c r="G73" i="11"/>
  <c r="F73" i="11"/>
  <c r="E73" i="11"/>
  <c r="D73" i="11"/>
  <c r="C73" i="11"/>
  <c r="B73" i="11"/>
  <c r="H72" i="11"/>
  <c r="A72" i="11" s="1"/>
  <c r="G72" i="11"/>
  <c r="F72" i="11"/>
  <c r="E72" i="11"/>
  <c r="D72" i="11"/>
  <c r="C72" i="11"/>
  <c r="B72" i="11"/>
  <c r="H71" i="11"/>
  <c r="A71" i="11" s="1"/>
  <c r="G71" i="11"/>
  <c r="F71" i="11"/>
  <c r="E71" i="11"/>
  <c r="D71" i="11"/>
  <c r="C71" i="11"/>
  <c r="B71" i="11"/>
  <c r="H70" i="11"/>
  <c r="A70" i="11" s="1"/>
  <c r="G70" i="11"/>
  <c r="F70" i="11"/>
  <c r="E70" i="11"/>
  <c r="D70" i="11"/>
  <c r="C70" i="11"/>
  <c r="B70" i="11"/>
  <c r="H69" i="11"/>
  <c r="A69" i="11" s="1"/>
  <c r="G69" i="11"/>
  <c r="F69" i="11"/>
  <c r="E69" i="11"/>
  <c r="D69" i="11"/>
  <c r="C69" i="11"/>
  <c r="B69" i="11"/>
  <c r="H68" i="11"/>
  <c r="A68" i="11" s="1"/>
  <c r="G68" i="11"/>
  <c r="F68" i="11"/>
  <c r="E68" i="11"/>
  <c r="D68" i="11"/>
  <c r="C68" i="11"/>
  <c r="B68" i="11"/>
  <c r="H67" i="11"/>
  <c r="A67" i="11" s="1"/>
  <c r="G67" i="11"/>
  <c r="F67" i="11"/>
  <c r="E67" i="11"/>
  <c r="D67" i="11"/>
  <c r="C67" i="11"/>
  <c r="B67" i="11"/>
  <c r="H66" i="11"/>
  <c r="A66" i="11" s="1"/>
  <c r="G66" i="11"/>
  <c r="F66" i="11"/>
  <c r="E66" i="11"/>
  <c r="D66" i="11"/>
  <c r="C66" i="11"/>
  <c r="B66" i="11"/>
  <c r="H65" i="11"/>
  <c r="A65" i="11" s="1"/>
  <c r="G65" i="11"/>
  <c r="F65" i="11"/>
  <c r="E65" i="11"/>
  <c r="D65" i="11"/>
  <c r="C65" i="11"/>
  <c r="B65" i="11"/>
  <c r="H64" i="11"/>
  <c r="A64" i="11" s="1"/>
  <c r="G64" i="11"/>
  <c r="F64" i="11"/>
  <c r="E64" i="11"/>
  <c r="D64" i="11"/>
  <c r="C64" i="11"/>
  <c r="B64" i="11"/>
  <c r="H63" i="11"/>
  <c r="A63" i="11" s="1"/>
  <c r="G63" i="11"/>
  <c r="F63" i="11"/>
  <c r="E63" i="11"/>
  <c r="D63" i="11"/>
  <c r="C63" i="11"/>
  <c r="B63" i="11"/>
  <c r="H62" i="11"/>
  <c r="A62" i="11" s="1"/>
  <c r="G62" i="11"/>
  <c r="F62" i="11"/>
  <c r="E62" i="11"/>
  <c r="D62" i="11"/>
  <c r="C62" i="11"/>
  <c r="B62" i="11"/>
  <c r="H61" i="11"/>
  <c r="A61" i="11" s="1"/>
  <c r="G61" i="11"/>
  <c r="F61" i="11"/>
  <c r="E61" i="11"/>
  <c r="D61" i="11"/>
  <c r="C61" i="11"/>
  <c r="B61" i="11"/>
  <c r="H60" i="11"/>
  <c r="A60" i="11" s="1"/>
  <c r="G60" i="11"/>
  <c r="F60" i="11"/>
  <c r="E60" i="11"/>
  <c r="D60" i="11"/>
  <c r="C60" i="11"/>
  <c r="B60" i="11"/>
  <c r="H59" i="11"/>
  <c r="A59" i="11" s="1"/>
  <c r="G59" i="11"/>
  <c r="F59" i="11"/>
  <c r="E59" i="11"/>
  <c r="D59" i="11"/>
  <c r="C59" i="11"/>
  <c r="B59" i="11"/>
  <c r="H58" i="11"/>
  <c r="A58" i="11" s="1"/>
  <c r="G58" i="11"/>
  <c r="F58" i="11"/>
  <c r="E58" i="11"/>
  <c r="D58" i="11"/>
  <c r="C58" i="11"/>
  <c r="B58" i="11"/>
  <c r="H57" i="11"/>
  <c r="A57" i="11" s="1"/>
  <c r="G57" i="11"/>
  <c r="F57" i="11"/>
  <c r="E57" i="11"/>
  <c r="D57" i="11"/>
  <c r="C57" i="11"/>
  <c r="B57" i="11"/>
  <c r="H56" i="11"/>
  <c r="A56" i="11" s="1"/>
  <c r="G56" i="11"/>
  <c r="F56" i="11"/>
  <c r="E56" i="11"/>
  <c r="D56" i="11"/>
  <c r="C56" i="11"/>
  <c r="B56" i="11"/>
  <c r="H55" i="11"/>
  <c r="A55" i="11" s="1"/>
  <c r="G55" i="11"/>
  <c r="F55" i="11"/>
  <c r="E55" i="11"/>
  <c r="D55" i="11"/>
  <c r="C55" i="11"/>
  <c r="B55" i="11"/>
  <c r="H54" i="11"/>
  <c r="A54" i="11" s="1"/>
  <c r="G54" i="11"/>
  <c r="F54" i="11"/>
  <c r="E54" i="11"/>
  <c r="D54" i="11"/>
  <c r="C54" i="11"/>
  <c r="B54" i="11"/>
  <c r="H53" i="11"/>
  <c r="A53" i="11" s="1"/>
  <c r="G53" i="11"/>
  <c r="F53" i="11"/>
  <c r="E53" i="11"/>
  <c r="D53" i="11"/>
  <c r="C53" i="11"/>
  <c r="B53" i="11"/>
  <c r="H52" i="11"/>
  <c r="A52" i="11" s="1"/>
  <c r="G52" i="11"/>
  <c r="F52" i="11"/>
  <c r="E52" i="11"/>
  <c r="D52" i="11"/>
  <c r="C52" i="11"/>
  <c r="B52" i="11"/>
  <c r="H51" i="11"/>
  <c r="A51" i="11" s="1"/>
  <c r="G51" i="11"/>
  <c r="F51" i="11"/>
  <c r="E51" i="11"/>
  <c r="D51" i="11"/>
  <c r="C51" i="11"/>
  <c r="B51" i="11"/>
  <c r="H50" i="11"/>
  <c r="A50" i="11" s="1"/>
  <c r="G50" i="11"/>
  <c r="F50" i="11"/>
  <c r="E50" i="11"/>
  <c r="D50" i="11"/>
  <c r="C50" i="11"/>
  <c r="B50" i="11"/>
  <c r="H49" i="11"/>
  <c r="A49" i="11" s="1"/>
  <c r="G49" i="11"/>
  <c r="F49" i="11"/>
  <c r="E49" i="11"/>
  <c r="D49" i="11"/>
  <c r="C49" i="11"/>
  <c r="B49" i="11"/>
  <c r="H48" i="11"/>
  <c r="A48" i="11" s="1"/>
  <c r="G48" i="11"/>
  <c r="F48" i="11"/>
  <c r="E48" i="11"/>
  <c r="D48" i="11"/>
  <c r="C48" i="11"/>
  <c r="B48" i="11"/>
  <c r="H47" i="11"/>
  <c r="A47" i="11" s="1"/>
  <c r="G47" i="11"/>
  <c r="F47" i="11"/>
  <c r="E47" i="11"/>
  <c r="D47" i="11"/>
  <c r="C47" i="11"/>
  <c r="B47" i="11"/>
  <c r="H46" i="11"/>
  <c r="A46" i="11" s="1"/>
  <c r="G46" i="11"/>
  <c r="F46" i="11"/>
  <c r="E46" i="11"/>
  <c r="D46" i="11"/>
  <c r="C46" i="11"/>
  <c r="B46" i="11"/>
  <c r="H45" i="11"/>
  <c r="A45" i="11" s="1"/>
  <c r="G45" i="11"/>
  <c r="F45" i="11"/>
  <c r="E45" i="11"/>
  <c r="D45" i="11"/>
  <c r="C45" i="11"/>
  <c r="B45" i="11"/>
  <c r="H44" i="11"/>
  <c r="A44" i="11" s="1"/>
  <c r="G44" i="11"/>
  <c r="F44" i="11"/>
  <c r="E44" i="11"/>
  <c r="D44" i="11"/>
  <c r="C44" i="11"/>
  <c r="B44" i="11"/>
  <c r="H43" i="11"/>
  <c r="A43" i="11" s="1"/>
  <c r="G43" i="11"/>
  <c r="F43" i="11"/>
  <c r="E43" i="11"/>
  <c r="D43" i="11"/>
  <c r="C43" i="11"/>
  <c r="B43" i="11"/>
  <c r="H42" i="11"/>
  <c r="A42" i="11" s="1"/>
  <c r="G42" i="11"/>
  <c r="F42" i="11"/>
  <c r="E42" i="11"/>
  <c r="D42" i="11"/>
  <c r="C42" i="11"/>
  <c r="B42" i="11"/>
  <c r="H41" i="11"/>
  <c r="A41" i="11" s="1"/>
  <c r="G41" i="11"/>
  <c r="F41" i="11"/>
  <c r="E41" i="11"/>
  <c r="D41" i="11"/>
  <c r="C41" i="11"/>
  <c r="B41" i="11"/>
  <c r="H40" i="11"/>
  <c r="A40" i="11" s="1"/>
  <c r="G40" i="11"/>
  <c r="F40" i="11"/>
  <c r="E40" i="11"/>
  <c r="D40" i="11"/>
  <c r="C40" i="11"/>
  <c r="B40" i="11"/>
  <c r="H39" i="11"/>
  <c r="A39" i="11" s="1"/>
  <c r="G39" i="11"/>
  <c r="F39" i="11"/>
  <c r="E39" i="11"/>
  <c r="D39" i="11"/>
  <c r="C39" i="11"/>
  <c r="B39" i="11"/>
  <c r="H38" i="11"/>
  <c r="A38" i="11" s="1"/>
  <c r="G38" i="11"/>
  <c r="F38" i="11"/>
  <c r="E38" i="11"/>
  <c r="D38" i="11"/>
  <c r="C38" i="11"/>
  <c r="B38" i="11"/>
  <c r="H37" i="11"/>
  <c r="A37" i="11" s="1"/>
  <c r="G37" i="11"/>
  <c r="F37" i="11"/>
  <c r="E37" i="11"/>
  <c r="D37" i="11"/>
  <c r="C37" i="11"/>
  <c r="B37" i="11"/>
  <c r="H36" i="11"/>
  <c r="A36" i="11" s="1"/>
  <c r="G36" i="11"/>
  <c r="F36" i="11"/>
  <c r="E36" i="11"/>
  <c r="D36" i="11"/>
  <c r="C36" i="11"/>
  <c r="B36" i="11"/>
  <c r="H35" i="11"/>
  <c r="A35" i="11" s="1"/>
  <c r="G35" i="11"/>
  <c r="F35" i="11"/>
  <c r="E35" i="11"/>
  <c r="D35" i="11"/>
  <c r="C35" i="11"/>
  <c r="B35" i="11"/>
  <c r="H34" i="11"/>
  <c r="A34" i="11" s="1"/>
  <c r="G34" i="11"/>
  <c r="F34" i="11"/>
  <c r="E34" i="11"/>
  <c r="D34" i="11"/>
  <c r="C34" i="11"/>
  <c r="B34" i="11"/>
  <c r="H33" i="11"/>
  <c r="A33" i="11" s="1"/>
  <c r="G33" i="11"/>
  <c r="F33" i="11"/>
  <c r="E33" i="11"/>
  <c r="D33" i="11"/>
  <c r="C33" i="11"/>
  <c r="B33" i="11"/>
  <c r="H32" i="11"/>
  <c r="A32" i="11" s="1"/>
  <c r="G32" i="11"/>
  <c r="F32" i="11"/>
  <c r="E32" i="11"/>
  <c r="D32" i="11"/>
  <c r="C32" i="11"/>
  <c r="B32" i="11"/>
  <c r="H31" i="11"/>
  <c r="A31" i="11" s="1"/>
  <c r="G31" i="11"/>
  <c r="F31" i="11"/>
  <c r="E31" i="11"/>
  <c r="D31" i="11"/>
  <c r="C31" i="11"/>
  <c r="B31" i="11"/>
  <c r="H30" i="11"/>
  <c r="A30" i="11" s="1"/>
  <c r="G30" i="11"/>
  <c r="F30" i="11"/>
  <c r="E30" i="11"/>
  <c r="D30" i="11"/>
  <c r="C30" i="11"/>
  <c r="B30" i="11"/>
  <c r="H29" i="11"/>
  <c r="A29" i="11" s="1"/>
  <c r="G29" i="11"/>
  <c r="F29" i="11"/>
  <c r="E29" i="11"/>
  <c r="D29" i="11"/>
  <c r="C29" i="11"/>
  <c r="B29" i="11"/>
  <c r="H28" i="11"/>
  <c r="A28" i="11" s="1"/>
  <c r="G28" i="11"/>
  <c r="F28" i="11"/>
  <c r="E28" i="11"/>
  <c r="D28" i="11"/>
  <c r="C28" i="11"/>
  <c r="B28" i="11"/>
  <c r="H27" i="11"/>
  <c r="A27" i="11" s="1"/>
  <c r="G27" i="11"/>
  <c r="F27" i="11"/>
  <c r="E27" i="11"/>
  <c r="D27" i="11"/>
  <c r="C27" i="11"/>
  <c r="B27" i="11"/>
  <c r="H26" i="11"/>
  <c r="A26" i="11" s="1"/>
  <c r="G26" i="11"/>
  <c r="F26" i="11"/>
  <c r="E26" i="11"/>
  <c r="D26" i="11"/>
  <c r="C26" i="11"/>
  <c r="B26" i="11"/>
  <c r="H25" i="11"/>
  <c r="A25" i="11" s="1"/>
  <c r="G25" i="11"/>
  <c r="F25" i="11"/>
  <c r="E25" i="11"/>
  <c r="D25" i="11"/>
  <c r="C25" i="11"/>
  <c r="B25" i="11"/>
  <c r="H24" i="11"/>
  <c r="A24" i="11" s="1"/>
  <c r="G24" i="11"/>
  <c r="F24" i="11"/>
  <c r="E24" i="11"/>
  <c r="D24" i="11"/>
  <c r="C24" i="11"/>
  <c r="B24" i="11"/>
  <c r="H23" i="11"/>
  <c r="A23" i="11" s="1"/>
  <c r="G23" i="11"/>
  <c r="F23" i="11"/>
  <c r="E23" i="11"/>
  <c r="D23" i="11"/>
  <c r="C23" i="11"/>
  <c r="B23" i="11"/>
  <c r="H22" i="11"/>
  <c r="A22" i="11" s="1"/>
  <c r="G22" i="11"/>
  <c r="F22" i="11"/>
  <c r="E22" i="11"/>
  <c r="D22" i="11"/>
  <c r="C22" i="11"/>
  <c r="B22" i="11"/>
  <c r="H21" i="11"/>
  <c r="A21" i="11" s="1"/>
  <c r="G21" i="11"/>
  <c r="F21" i="11"/>
  <c r="E21" i="11"/>
  <c r="D21" i="11"/>
  <c r="C21" i="11"/>
  <c r="B21" i="11"/>
  <c r="H20" i="11"/>
  <c r="A20" i="11" s="1"/>
  <c r="G20" i="11"/>
  <c r="F20" i="11"/>
  <c r="E20" i="11"/>
  <c r="D20" i="11"/>
  <c r="C20" i="11"/>
  <c r="B20" i="11"/>
  <c r="H19" i="11"/>
  <c r="A19" i="11" s="1"/>
  <c r="G19" i="11"/>
  <c r="F19" i="11"/>
  <c r="E19" i="11"/>
  <c r="D19" i="11"/>
  <c r="C19" i="11"/>
  <c r="B19" i="11"/>
  <c r="H18" i="11"/>
  <c r="A18" i="11" s="1"/>
  <c r="G18" i="11"/>
  <c r="F18" i="11"/>
  <c r="E18" i="11"/>
  <c r="D18" i="11"/>
  <c r="C18" i="11"/>
  <c r="B18" i="11"/>
  <c r="H17" i="11"/>
  <c r="A17" i="11" s="1"/>
  <c r="G17" i="11"/>
  <c r="F17" i="11"/>
  <c r="E17" i="11"/>
  <c r="D17" i="11"/>
  <c r="C17" i="11"/>
  <c r="B17" i="11"/>
  <c r="H16" i="11"/>
  <c r="A16" i="11" s="1"/>
  <c r="G16" i="11"/>
  <c r="F16" i="11"/>
  <c r="E16" i="11"/>
  <c r="D16" i="11"/>
  <c r="C16" i="11"/>
  <c r="B16" i="11"/>
  <c r="H15" i="11"/>
  <c r="A15" i="11" s="1"/>
  <c r="G15" i="11"/>
  <c r="F15" i="11"/>
  <c r="E15" i="11"/>
  <c r="D15" i="11"/>
  <c r="C15" i="11"/>
  <c r="B15" i="11"/>
  <c r="H14" i="11"/>
  <c r="A14" i="11" s="1"/>
  <c r="G14" i="11"/>
  <c r="F14" i="11"/>
  <c r="E14" i="11"/>
  <c r="D14" i="11"/>
  <c r="C14" i="11"/>
  <c r="B14" i="11"/>
  <c r="H13" i="11"/>
  <c r="A13" i="11" s="1"/>
  <c r="G13" i="11"/>
  <c r="F13" i="11"/>
  <c r="E13" i="11"/>
  <c r="D13" i="11"/>
  <c r="C13" i="11"/>
  <c r="B13" i="11"/>
  <c r="H12" i="11"/>
  <c r="A12" i="11" s="1"/>
  <c r="G12" i="11"/>
  <c r="F12" i="11"/>
  <c r="E12" i="11"/>
  <c r="D12" i="11"/>
  <c r="C12" i="11"/>
  <c r="B12" i="11"/>
  <c r="H11" i="11"/>
  <c r="A11" i="11" s="1"/>
  <c r="G11" i="11"/>
  <c r="F11" i="11"/>
  <c r="E11" i="11"/>
  <c r="D11" i="11"/>
  <c r="C11" i="11"/>
  <c r="B11" i="11"/>
  <c r="H10" i="11"/>
  <c r="A10" i="11" s="1"/>
  <c r="G10" i="11"/>
  <c r="F10" i="11"/>
  <c r="E10" i="11"/>
  <c r="D10" i="11"/>
  <c r="C10" i="11"/>
  <c r="B10" i="11"/>
  <c r="C7" i="11"/>
  <c r="C5" i="11"/>
  <c r="C4" i="11"/>
  <c r="C3" i="11"/>
  <c r="C2" i="11"/>
  <c r="C1" i="11"/>
  <c r="V10" i="10"/>
  <c r="Z10" i="10" s="1"/>
  <c r="AA10" i="10"/>
  <c r="AD10" i="10"/>
  <c r="AE10" i="10" s="1"/>
  <c r="T10" i="10" s="1"/>
  <c r="U10" i="10" s="1"/>
  <c r="Y10" i="10" s="1"/>
  <c r="V11" i="10"/>
  <c r="Z11" i="10" s="1"/>
  <c r="AA11" i="10"/>
  <c r="AD11" i="10"/>
  <c r="AE11" i="10" s="1"/>
  <c r="T11" i="10" s="1"/>
  <c r="U11" i="10" s="1"/>
  <c r="Y11" i="10" s="1"/>
  <c r="V12" i="10"/>
  <c r="Z12" i="10" s="1"/>
  <c r="AA12" i="10"/>
  <c r="AD12" i="10"/>
  <c r="AE12" i="10" s="1"/>
  <c r="T12" i="10" s="1"/>
  <c r="U12" i="10" s="1"/>
  <c r="Y12" i="10" s="1"/>
  <c r="V13" i="10"/>
  <c r="Z13" i="10" s="1"/>
  <c r="AA13" i="10"/>
  <c r="AD13" i="10"/>
  <c r="AE13" i="10"/>
  <c r="T13" i="10" s="1"/>
  <c r="U13" i="10" s="1"/>
  <c r="Y13" i="10" s="1"/>
  <c r="V14" i="10"/>
  <c r="Z14" i="10" s="1"/>
  <c r="AA14" i="10"/>
  <c r="AD14" i="10"/>
  <c r="AE14" i="10" s="1"/>
  <c r="T14" i="10" s="1"/>
  <c r="U14" i="10" s="1"/>
  <c r="Y14" i="10" s="1"/>
  <c r="AB14" i="10" s="1"/>
  <c r="V15" i="10"/>
  <c r="Z15" i="10" s="1"/>
  <c r="AA15" i="10"/>
  <c r="AD15" i="10"/>
  <c r="AE15" i="10" s="1"/>
  <c r="T15" i="10" s="1"/>
  <c r="U15" i="10" s="1"/>
  <c r="Y15" i="10" s="1"/>
  <c r="V16" i="10"/>
  <c r="Z16" i="10" s="1"/>
  <c r="AA16" i="10"/>
  <c r="AD16" i="10"/>
  <c r="AE16" i="10" s="1"/>
  <c r="T16" i="10" s="1"/>
  <c r="U16" i="10" s="1"/>
  <c r="Y16" i="10" s="1"/>
  <c r="V17" i="10"/>
  <c r="Z17" i="10" s="1"/>
  <c r="AA17" i="10"/>
  <c r="AD17" i="10"/>
  <c r="AE17" i="10" s="1"/>
  <c r="T17" i="10" s="1"/>
  <c r="U17" i="10" s="1"/>
  <c r="Y17" i="10" s="1"/>
  <c r="V18" i="10"/>
  <c r="Z18" i="10" s="1"/>
  <c r="AA18" i="10"/>
  <c r="AD18" i="10"/>
  <c r="AE18" i="10" s="1"/>
  <c r="T18" i="10" s="1"/>
  <c r="U18" i="10" s="1"/>
  <c r="Y18" i="10" s="1"/>
  <c r="V19" i="10"/>
  <c r="Z19" i="10" s="1"/>
  <c r="AA19" i="10"/>
  <c r="AD19" i="10"/>
  <c r="AE19" i="10" s="1"/>
  <c r="T19" i="10" s="1"/>
  <c r="U19" i="10" s="1"/>
  <c r="Y19" i="10" s="1"/>
  <c r="V20" i="10"/>
  <c r="Z20" i="10" s="1"/>
  <c r="AA20" i="10"/>
  <c r="AD20" i="10"/>
  <c r="AE20" i="10" s="1"/>
  <c r="T20" i="10" s="1"/>
  <c r="U20" i="10" s="1"/>
  <c r="Y20" i="10" s="1"/>
  <c r="V21" i="10"/>
  <c r="Z21" i="10"/>
  <c r="AA21" i="10"/>
  <c r="AD21" i="10"/>
  <c r="AE21" i="10" s="1"/>
  <c r="T21" i="10" s="1"/>
  <c r="U21" i="10" s="1"/>
  <c r="Y21" i="10" s="1"/>
  <c r="V22" i="10"/>
  <c r="Z22" i="10" s="1"/>
  <c r="AA22" i="10"/>
  <c r="AD22" i="10"/>
  <c r="AE22" i="10" s="1"/>
  <c r="T22" i="10" s="1"/>
  <c r="U22" i="10" s="1"/>
  <c r="Y22" i="10" s="1"/>
  <c r="V23" i="10"/>
  <c r="Z23" i="10" s="1"/>
  <c r="AA23" i="10"/>
  <c r="AD23" i="10"/>
  <c r="AE23" i="10" s="1"/>
  <c r="T23" i="10" s="1"/>
  <c r="U23" i="10" s="1"/>
  <c r="Y23" i="10" s="1"/>
  <c r="V24" i="10"/>
  <c r="Z24" i="10" s="1"/>
  <c r="AA24" i="10"/>
  <c r="AD24" i="10"/>
  <c r="AE24" i="10" s="1"/>
  <c r="T24" i="10" s="1"/>
  <c r="U24" i="10" s="1"/>
  <c r="Y24" i="10" s="1"/>
  <c r="V25" i="10"/>
  <c r="Z25" i="10" s="1"/>
  <c r="AA25" i="10"/>
  <c r="AD25" i="10"/>
  <c r="AE25" i="10" s="1"/>
  <c r="T25" i="10" s="1"/>
  <c r="U25" i="10" s="1"/>
  <c r="Y25" i="10" s="1"/>
  <c r="V26" i="10"/>
  <c r="Z26" i="10" s="1"/>
  <c r="AA26" i="10"/>
  <c r="AD26" i="10"/>
  <c r="AE26" i="10" s="1"/>
  <c r="T26" i="10" s="1"/>
  <c r="U26" i="10" s="1"/>
  <c r="Y26" i="10" s="1"/>
  <c r="V27" i="10"/>
  <c r="Z27" i="10"/>
  <c r="AA27" i="10"/>
  <c r="AD27" i="10"/>
  <c r="AE27" i="10" s="1"/>
  <c r="T27" i="10" s="1"/>
  <c r="U27" i="10" s="1"/>
  <c r="Y27" i="10" s="1"/>
  <c r="V28" i="10"/>
  <c r="Z28" i="10" s="1"/>
  <c r="AA28" i="10"/>
  <c r="AD28" i="10"/>
  <c r="AE28" i="10" s="1"/>
  <c r="T28" i="10" s="1"/>
  <c r="U28" i="10" s="1"/>
  <c r="Y28" i="10" s="1"/>
  <c r="V29" i="10"/>
  <c r="Z29" i="10" s="1"/>
  <c r="AA29" i="10"/>
  <c r="AD29" i="10"/>
  <c r="AE29" i="10" s="1"/>
  <c r="T29" i="10" s="1"/>
  <c r="U29" i="10" s="1"/>
  <c r="Y29" i="10" s="1"/>
  <c r="V30" i="10"/>
  <c r="Z30" i="10" s="1"/>
  <c r="AA30" i="10"/>
  <c r="AD30" i="10"/>
  <c r="AE30" i="10" s="1"/>
  <c r="T30" i="10" s="1"/>
  <c r="U30" i="10" s="1"/>
  <c r="Y30" i="10" s="1"/>
  <c r="V31" i="10"/>
  <c r="Z31" i="10" s="1"/>
  <c r="AA31" i="10"/>
  <c r="AD31" i="10"/>
  <c r="AE31" i="10" s="1"/>
  <c r="T31" i="10" s="1"/>
  <c r="U31" i="10" s="1"/>
  <c r="Y31" i="10" s="1"/>
  <c r="U32" i="10"/>
  <c r="Y32" i="10" s="1"/>
  <c r="AB32" i="10" s="1"/>
  <c r="AC32" i="10" s="1"/>
  <c r="W32" i="10" s="1"/>
  <c r="X32" i="10" s="1"/>
  <c r="V32" i="10"/>
  <c r="Z32" i="10" s="1"/>
  <c r="AA32" i="10"/>
  <c r="AD32" i="10"/>
  <c r="AE32" i="10" s="1"/>
  <c r="T32" i="10" s="1"/>
  <c r="U33" i="10"/>
  <c r="Y33" i="10" s="1"/>
  <c r="AB33" i="10" s="1"/>
  <c r="AC33" i="10" s="1"/>
  <c r="W33" i="10" s="1"/>
  <c r="X33" i="10" s="1"/>
  <c r="V33" i="10"/>
  <c r="Z33" i="10" s="1"/>
  <c r="AA33" i="10"/>
  <c r="AD33" i="10"/>
  <c r="AE33" i="10"/>
  <c r="T33" i="10" s="1"/>
  <c r="U34" i="10"/>
  <c r="Y34" i="10" s="1"/>
  <c r="AB34" i="10" s="1"/>
  <c r="AC34" i="10" s="1"/>
  <c r="W34" i="10" s="1"/>
  <c r="X34" i="10" s="1"/>
  <c r="V34" i="10"/>
  <c r="Z34" i="10" s="1"/>
  <c r="AA34" i="10"/>
  <c r="AD34" i="10"/>
  <c r="AE34" i="10" s="1"/>
  <c r="T34" i="10" s="1"/>
  <c r="U35" i="10"/>
  <c r="V35" i="10"/>
  <c r="Y35" i="10"/>
  <c r="AB35" i="10" s="1"/>
  <c r="AC35" i="10" s="1"/>
  <c r="W35" i="10" s="1"/>
  <c r="X35" i="10" s="1"/>
  <c r="Z35" i="10"/>
  <c r="AA35" i="10"/>
  <c r="AD35" i="10"/>
  <c r="AE35" i="10" s="1"/>
  <c r="T35" i="10" s="1"/>
  <c r="U36" i="10"/>
  <c r="Y36" i="10" s="1"/>
  <c r="AB36" i="10" s="1"/>
  <c r="AC36" i="10" s="1"/>
  <c r="W36" i="10" s="1"/>
  <c r="X36" i="10" s="1"/>
  <c r="V36" i="10"/>
  <c r="Z36" i="10" s="1"/>
  <c r="AA36" i="10"/>
  <c r="AD36" i="10"/>
  <c r="AE36" i="10" s="1"/>
  <c r="T36" i="10" s="1"/>
  <c r="U37" i="10"/>
  <c r="Y37" i="10" s="1"/>
  <c r="AB37" i="10" s="1"/>
  <c r="AC37" i="10" s="1"/>
  <c r="W37" i="10" s="1"/>
  <c r="X37" i="10" s="1"/>
  <c r="V37" i="10"/>
  <c r="Z37" i="10" s="1"/>
  <c r="AA37" i="10"/>
  <c r="AD37" i="10"/>
  <c r="AE37" i="10" s="1"/>
  <c r="T37" i="10" s="1"/>
  <c r="U38" i="10"/>
  <c r="Y38" i="10" s="1"/>
  <c r="AB38" i="10" s="1"/>
  <c r="AC38" i="10" s="1"/>
  <c r="W38" i="10" s="1"/>
  <c r="X38" i="10" s="1"/>
  <c r="V38" i="10"/>
  <c r="Z38" i="10" s="1"/>
  <c r="AA38" i="10"/>
  <c r="AD38" i="10"/>
  <c r="AE38" i="10" s="1"/>
  <c r="T38" i="10" s="1"/>
  <c r="U39" i="10"/>
  <c r="Y39" i="10" s="1"/>
  <c r="AB39" i="10" s="1"/>
  <c r="AC39" i="10" s="1"/>
  <c r="W39" i="10" s="1"/>
  <c r="X39" i="10" s="1"/>
  <c r="V39" i="10"/>
  <c r="Z39" i="10" s="1"/>
  <c r="AA39" i="10"/>
  <c r="AD39" i="10"/>
  <c r="AE39" i="10"/>
  <c r="T39" i="10" s="1"/>
  <c r="U40" i="10"/>
  <c r="Y40" i="10" s="1"/>
  <c r="AB40" i="10" s="1"/>
  <c r="AC40" i="10" s="1"/>
  <c r="W40" i="10" s="1"/>
  <c r="X40" i="10" s="1"/>
  <c r="V40" i="10"/>
  <c r="Z40" i="10" s="1"/>
  <c r="AA40" i="10"/>
  <c r="AD40" i="10"/>
  <c r="AE40" i="10" s="1"/>
  <c r="T40" i="10" s="1"/>
  <c r="U41" i="10"/>
  <c r="Y41" i="10" s="1"/>
  <c r="AB41" i="10" s="1"/>
  <c r="AC41" i="10" s="1"/>
  <c r="W41" i="10" s="1"/>
  <c r="X41" i="10" s="1"/>
  <c r="V41" i="10"/>
  <c r="Z41" i="10"/>
  <c r="AA41" i="10"/>
  <c r="AD41" i="10"/>
  <c r="AE41" i="10" s="1"/>
  <c r="T41" i="10" s="1"/>
  <c r="U42" i="10"/>
  <c r="Y42" i="10" s="1"/>
  <c r="AB42" i="10" s="1"/>
  <c r="AC42" i="10" s="1"/>
  <c r="W42" i="10" s="1"/>
  <c r="X42" i="10" s="1"/>
  <c r="V42" i="10"/>
  <c r="Z42" i="10" s="1"/>
  <c r="AA42" i="10"/>
  <c r="AD42" i="10"/>
  <c r="AE42" i="10" s="1"/>
  <c r="T42" i="10" s="1"/>
  <c r="U43" i="10"/>
  <c r="V43" i="10"/>
  <c r="Z43" i="10" s="1"/>
  <c r="Y43" i="10"/>
  <c r="AB43" i="10" s="1"/>
  <c r="AC43" i="10" s="1"/>
  <c r="W43" i="10" s="1"/>
  <c r="X43" i="10" s="1"/>
  <c r="AA43" i="10"/>
  <c r="AD43" i="10"/>
  <c r="AE43" i="10" s="1"/>
  <c r="T43" i="10" s="1"/>
  <c r="U44" i="10"/>
  <c r="Y44" i="10" s="1"/>
  <c r="AB44" i="10" s="1"/>
  <c r="AC44" i="10" s="1"/>
  <c r="W44" i="10" s="1"/>
  <c r="X44" i="10" s="1"/>
  <c r="V44" i="10"/>
  <c r="Z44" i="10" s="1"/>
  <c r="AA44" i="10"/>
  <c r="AD44" i="10"/>
  <c r="AE44" i="10" s="1"/>
  <c r="T44" i="10" s="1"/>
  <c r="U45" i="10"/>
  <c r="Y45" i="10" s="1"/>
  <c r="AB45" i="10" s="1"/>
  <c r="AC45" i="10" s="1"/>
  <c r="W45" i="10" s="1"/>
  <c r="X45" i="10" s="1"/>
  <c r="V45" i="10"/>
  <c r="Z45" i="10" s="1"/>
  <c r="AA45" i="10"/>
  <c r="AD45" i="10"/>
  <c r="AE45" i="10" s="1"/>
  <c r="T45" i="10" s="1"/>
  <c r="U46" i="10"/>
  <c r="Y46" i="10" s="1"/>
  <c r="AB46" i="10" s="1"/>
  <c r="AC46" i="10" s="1"/>
  <c r="W46" i="10" s="1"/>
  <c r="X46" i="10" s="1"/>
  <c r="V46" i="10"/>
  <c r="Z46" i="10" s="1"/>
  <c r="AA46" i="10"/>
  <c r="AD46" i="10"/>
  <c r="AE46" i="10" s="1"/>
  <c r="T46" i="10" s="1"/>
  <c r="U47" i="10"/>
  <c r="V47" i="10"/>
  <c r="Z47" i="10" s="1"/>
  <c r="Y47" i="10"/>
  <c r="AB47" i="10" s="1"/>
  <c r="AC47" i="10" s="1"/>
  <c r="W47" i="10" s="1"/>
  <c r="X47" i="10" s="1"/>
  <c r="AA47" i="10"/>
  <c r="AD47" i="10"/>
  <c r="AE47" i="10" s="1"/>
  <c r="T47" i="10" s="1"/>
  <c r="U48" i="10"/>
  <c r="Y48" i="10" s="1"/>
  <c r="AB48" i="10" s="1"/>
  <c r="AC48" i="10" s="1"/>
  <c r="W48" i="10" s="1"/>
  <c r="X48" i="10" s="1"/>
  <c r="V48" i="10"/>
  <c r="Z48" i="10" s="1"/>
  <c r="AA48" i="10"/>
  <c r="AD48" i="10"/>
  <c r="AE48" i="10" s="1"/>
  <c r="T48" i="10" s="1"/>
  <c r="U49" i="10"/>
  <c r="Y49" i="10" s="1"/>
  <c r="AB49" i="10" s="1"/>
  <c r="AC49" i="10" s="1"/>
  <c r="W49" i="10" s="1"/>
  <c r="X49" i="10" s="1"/>
  <c r="V49" i="10"/>
  <c r="Z49" i="10" s="1"/>
  <c r="AA49" i="10"/>
  <c r="AD49" i="10"/>
  <c r="AE49" i="10" s="1"/>
  <c r="T49" i="10" s="1"/>
  <c r="C1" i="9"/>
  <c r="C2" i="9"/>
  <c r="C3" i="9"/>
  <c r="C4" i="9"/>
  <c r="C5" i="9"/>
  <c r="C7" i="9"/>
  <c r="B10" i="9"/>
  <c r="C10" i="9"/>
  <c r="D10" i="9"/>
  <c r="E10" i="9"/>
  <c r="F10" i="9"/>
  <c r="G10" i="9"/>
  <c r="H10" i="9"/>
  <c r="A10" i="9" s="1"/>
  <c r="B11" i="9"/>
  <c r="C11" i="9"/>
  <c r="D11" i="9"/>
  <c r="E11" i="9"/>
  <c r="F11" i="9"/>
  <c r="G11" i="9"/>
  <c r="H11" i="9"/>
  <c r="A11" i="9" s="1"/>
  <c r="B12" i="9"/>
  <c r="C12" i="9"/>
  <c r="D12" i="9"/>
  <c r="E12" i="9"/>
  <c r="F12" i="9"/>
  <c r="G12" i="9"/>
  <c r="H12" i="9"/>
  <c r="A12" i="9" s="1"/>
  <c r="B13" i="9"/>
  <c r="C13" i="9"/>
  <c r="D13" i="9"/>
  <c r="E13" i="9"/>
  <c r="F13" i="9"/>
  <c r="G13" i="9"/>
  <c r="H13" i="9"/>
  <c r="A13" i="9" s="1"/>
  <c r="B14" i="9"/>
  <c r="C14" i="9"/>
  <c r="D14" i="9"/>
  <c r="E14" i="9"/>
  <c r="F14" i="9"/>
  <c r="G14" i="9"/>
  <c r="H14" i="9"/>
  <c r="A14" i="9" s="1"/>
  <c r="B15" i="9"/>
  <c r="C15" i="9"/>
  <c r="D15" i="9"/>
  <c r="E15" i="9"/>
  <c r="F15" i="9"/>
  <c r="G15" i="9"/>
  <c r="H15" i="9"/>
  <c r="A15" i="9" s="1"/>
  <c r="B16" i="9"/>
  <c r="C16" i="9"/>
  <c r="D16" i="9"/>
  <c r="E16" i="9"/>
  <c r="F16" i="9"/>
  <c r="G16" i="9"/>
  <c r="H16" i="9"/>
  <c r="A16" i="9" s="1"/>
  <c r="B17" i="9"/>
  <c r="C17" i="9"/>
  <c r="D17" i="9"/>
  <c r="E17" i="9"/>
  <c r="F17" i="9"/>
  <c r="G17" i="9"/>
  <c r="H17" i="9"/>
  <c r="A17" i="9" s="1"/>
  <c r="B18" i="9"/>
  <c r="C18" i="9"/>
  <c r="D18" i="9"/>
  <c r="E18" i="9"/>
  <c r="F18" i="9"/>
  <c r="G18" i="9"/>
  <c r="H18" i="9"/>
  <c r="A18" i="9" s="1"/>
  <c r="B19" i="9"/>
  <c r="C19" i="9"/>
  <c r="D19" i="9"/>
  <c r="E19" i="9"/>
  <c r="F19" i="9"/>
  <c r="G19" i="9"/>
  <c r="H19" i="9"/>
  <c r="A19" i="9" s="1"/>
  <c r="B20" i="9"/>
  <c r="C20" i="9"/>
  <c r="D20" i="9"/>
  <c r="E20" i="9"/>
  <c r="F20" i="9"/>
  <c r="G20" i="9"/>
  <c r="H20" i="9"/>
  <c r="A20" i="9" s="1"/>
  <c r="B21" i="9"/>
  <c r="C21" i="9"/>
  <c r="D21" i="9"/>
  <c r="E21" i="9"/>
  <c r="F21" i="9"/>
  <c r="G21" i="9"/>
  <c r="H21" i="9"/>
  <c r="A21" i="9" s="1"/>
  <c r="B22" i="9"/>
  <c r="C22" i="9"/>
  <c r="D22" i="9"/>
  <c r="E22" i="9"/>
  <c r="F22" i="9"/>
  <c r="G22" i="9"/>
  <c r="H22" i="9"/>
  <c r="A22" i="9" s="1"/>
  <c r="B23" i="9"/>
  <c r="C23" i="9"/>
  <c r="D23" i="9"/>
  <c r="E23" i="9"/>
  <c r="F23" i="9"/>
  <c r="G23" i="9"/>
  <c r="H23" i="9"/>
  <c r="A23" i="9" s="1"/>
  <c r="B24" i="9"/>
  <c r="C24" i="9"/>
  <c r="D24" i="9"/>
  <c r="E24" i="9"/>
  <c r="F24" i="9"/>
  <c r="G24" i="9"/>
  <c r="H24" i="9"/>
  <c r="A24" i="9" s="1"/>
  <c r="B25" i="9"/>
  <c r="C25" i="9"/>
  <c r="D25" i="9"/>
  <c r="E25" i="9"/>
  <c r="F25" i="9"/>
  <c r="G25" i="9"/>
  <c r="H25" i="9"/>
  <c r="A25" i="9" s="1"/>
  <c r="B26" i="9"/>
  <c r="C26" i="9"/>
  <c r="D26" i="9"/>
  <c r="E26" i="9"/>
  <c r="F26" i="9"/>
  <c r="G26" i="9"/>
  <c r="H26" i="9"/>
  <c r="A26" i="9" s="1"/>
  <c r="B27" i="9"/>
  <c r="C27" i="9"/>
  <c r="D27" i="9"/>
  <c r="E27" i="9"/>
  <c r="F27" i="9"/>
  <c r="G27" i="9"/>
  <c r="H27" i="9"/>
  <c r="A27" i="9" s="1"/>
  <c r="B28" i="9"/>
  <c r="C28" i="9"/>
  <c r="D28" i="9"/>
  <c r="E28" i="9"/>
  <c r="F28" i="9"/>
  <c r="G28" i="9"/>
  <c r="H28" i="9"/>
  <c r="A28" i="9" s="1"/>
  <c r="B29" i="9"/>
  <c r="C29" i="9"/>
  <c r="D29" i="9"/>
  <c r="E29" i="9"/>
  <c r="F29" i="9"/>
  <c r="G29" i="9"/>
  <c r="H29" i="9"/>
  <c r="A29" i="9" s="1"/>
  <c r="B30" i="9"/>
  <c r="C30" i="9"/>
  <c r="D30" i="9"/>
  <c r="E30" i="9"/>
  <c r="F30" i="9"/>
  <c r="G30" i="9"/>
  <c r="H30" i="9"/>
  <c r="A30" i="9" s="1"/>
  <c r="B31" i="9"/>
  <c r="C31" i="9"/>
  <c r="D31" i="9"/>
  <c r="E31" i="9"/>
  <c r="F31" i="9"/>
  <c r="G31" i="9"/>
  <c r="H31" i="9"/>
  <c r="A31" i="9" s="1"/>
  <c r="B32" i="9"/>
  <c r="C32" i="9"/>
  <c r="D32" i="9"/>
  <c r="E32" i="9"/>
  <c r="F32" i="9"/>
  <c r="G32" i="9"/>
  <c r="H32" i="9"/>
  <c r="A32" i="9" s="1"/>
  <c r="B33" i="9"/>
  <c r="C33" i="9"/>
  <c r="D33" i="9"/>
  <c r="E33" i="9"/>
  <c r="F33" i="9"/>
  <c r="G33" i="9"/>
  <c r="H33" i="9"/>
  <c r="A33" i="9" s="1"/>
  <c r="B34" i="9"/>
  <c r="C34" i="9"/>
  <c r="D34" i="9"/>
  <c r="E34" i="9"/>
  <c r="F34" i="9"/>
  <c r="G34" i="9"/>
  <c r="H34" i="9"/>
  <c r="A34" i="9" s="1"/>
  <c r="B35" i="9"/>
  <c r="C35" i="9"/>
  <c r="D35" i="9"/>
  <c r="E35" i="9"/>
  <c r="F35" i="9"/>
  <c r="G35" i="9"/>
  <c r="H35" i="9"/>
  <c r="A35" i="9" s="1"/>
  <c r="B36" i="9"/>
  <c r="C36" i="9"/>
  <c r="D36" i="9"/>
  <c r="E36" i="9"/>
  <c r="F36" i="9"/>
  <c r="G36" i="9"/>
  <c r="H36" i="9"/>
  <c r="A36" i="9" s="1"/>
  <c r="B37" i="9"/>
  <c r="C37" i="9"/>
  <c r="D37" i="9"/>
  <c r="E37" i="9"/>
  <c r="F37" i="9"/>
  <c r="G37" i="9"/>
  <c r="H37" i="9"/>
  <c r="A37" i="9" s="1"/>
  <c r="B38" i="9"/>
  <c r="C38" i="9"/>
  <c r="D38" i="9"/>
  <c r="E38" i="9"/>
  <c r="F38" i="9"/>
  <c r="G38" i="9"/>
  <c r="H38" i="9"/>
  <c r="A38" i="9" s="1"/>
  <c r="B39" i="9"/>
  <c r="C39" i="9"/>
  <c r="D39" i="9"/>
  <c r="E39" i="9"/>
  <c r="F39" i="9"/>
  <c r="G39" i="9"/>
  <c r="H39" i="9"/>
  <c r="A39" i="9" s="1"/>
  <c r="B40" i="9"/>
  <c r="C40" i="9"/>
  <c r="D40" i="9"/>
  <c r="E40" i="9"/>
  <c r="F40" i="9"/>
  <c r="G40" i="9"/>
  <c r="H40" i="9"/>
  <c r="A40" i="9" s="1"/>
  <c r="B41" i="9"/>
  <c r="C41" i="9"/>
  <c r="D41" i="9"/>
  <c r="E41" i="9"/>
  <c r="F41" i="9"/>
  <c r="G41" i="9"/>
  <c r="H41" i="9"/>
  <c r="A41" i="9" s="1"/>
  <c r="B42" i="9"/>
  <c r="C42" i="9"/>
  <c r="D42" i="9"/>
  <c r="E42" i="9"/>
  <c r="F42" i="9"/>
  <c r="G42" i="9"/>
  <c r="H42" i="9"/>
  <c r="A42" i="9" s="1"/>
  <c r="B43" i="9"/>
  <c r="C43" i="9"/>
  <c r="D43" i="9"/>
  <c r="E43" i="9"/>
  <c r="F43" i="9"/>
  <c r="G43" i="9"/>
  <c r="H43" i="9"/>
  <c r="A43" i="9" s="1"/>
  <c r="B44" i="9"/>
  <c r="C44" i="9"/>
  <c r="D44" i="9"/>
  <c r="E44" i="9"/>
  <c r="F44" i="9"/>
  <c r="G44" i="9"/>
  <c r="H44" i="9"/>
  <c r="A44" i="9" s="1"/>
  <c r="B45" i="9"/>
  <c r="C45" i="9"/>
  <c r="D45" i="9"/>
  <c r="E45" i="9"/>
  <c r="F45" i="9"/>
  <c r="G45" i="9"/>
  <c r="H45" i="9"/>
  <c r="A45" i="9" s="1"/>
  <c r="B46" i="9"/>
  <c r="C46" i="9"/>
  <c r="D46" i="9"/>
  <c r="E46" i="9"/>
  <c r="F46" i="9"/>
  <c r="G46" i="9"/>
  <c r="H46" i="9"/>
  <c r="A46" i="9" s="1"/>
  <c r="B47" i="9"/>
  <c r="C47" i="9"/>
  <c r="D47" i="9"/>
  <c r="E47" i="9"/>
  <c r="F47" i="9"/>
  <c r="G47" i="9"/>
  <c r="H47" i="9"/>
  <c r="A47" i="9" s="1"/>
  <c r="B48" i="9"/>
  <c r="C48" i="9"/>
  <c r="D48" i="9"/>
  <c r="E48" i="9"/>
  <c r="F48" i="9"/>
  <c r="G48" i="9"/>
  <c r="H48" i="9"/>
  <c r="A48" i="9" s="1"/>
  <c r="B49" i="9"/>
  <c r="C49" i="9"/>
  <c r="D49" i="9"/>
  <c r="E49" i="9"/>
  <c r="F49" i="9"/>
  <c r="G49" i="9"/>
  <c r="H49" i="9"/>
  <c r="A49" i="9" s="1"/>
  <c r="B50" i="9"/>
  <c r="C50" i="9"/>
  <c r="D50" i="9"/>
  <c r="E50" i="9"/>
  <c r="F50" i="9"/>
  <c r="G50" i="9"/>
  <c r="H50" i="9"/>
  <c r="A50" i="9" s="1"/>
  <c r="B51" i="9"/>
  <c r="C51" i="9"/>
  <c r="D51" i="9"/>
  <c r="E51" i="9"/>
  <c r="F51" i="9"/>
  <c r="G51" i="9"/>
  <c r="H51" i="9"/>
  <c r="A51" i="9" s="1"/>
  <c r="B52" i="9"/>
  <c r="C52" i="9"/>
  <c r="D52" i="9"/>
  <c r="E52" i="9"/>
  <c r="F52" i="9"/>
  <c r="G52" i="9"/>
  <c r="H52" i="9"/>
  <c r="A52" i="9" s="1"/>
  <c r="B53" i="9"/>
  <c r="C53" i="9"/>
  <c r="D53" i="9"/>
  <c r="E53" i="9"/>
  <c r="F53" i="9"/>
  <c r="G53" i="9"/>
  <c r="H53" i="9"/>
  <c r="A53" i="9" s="1"/>
  <c r="B54" i="9"/>
  <c r="C54" i="9"/>
  <c r="D54" i="9"/>
  <c r="E54" i="9"/>
  <c r="F54" i="9"/>
  <c r="G54" i="9"/>
  <c r="H54" i="9"/>
  <c r="A54" i="9" s="1"/>
  <c r="B55" i="9"/>
  <c r="C55" i="9"/>
  <c r="D55" i="9"/>
  <c r="E55" i="9"/>
  <c r="F55" i="9"/>
  <c r="G55" i="9"/>
  <c r="H55" i="9"/>
  <c r="A55" i="9" s="1"/>
  <c r="B56" i="9"/>
  <c r="C56" i="9"/>
  <c r="D56" i="9"/>
  <c r="E56" i="9"/>
  <c r="F56" i="9"/>
  <c r="G56" i="9"/>
  <c r="H56" i="9"/>
  <c r="A56" i="9" s="1"/>
  <c r="B57" i="9"/>
  <c r="C57" i="9"/>
  <c r="D57" i="9"/>
  <c r="E57" i="9"/>
  <c r="F57" i="9"/>
  <c r="G57" i="9"/>
  <c r="H57" i="9"/>
  <c r="A57" i="9" s="1"/>
  <c r="B58" i="9"/>
  <c r="C58" i="9"/>
  <c r="D58" i="9"/>
  <c r="E58" i="9"/>
  <c r="F58" i="9"/>
  <c r="G58" i="9"/>
  <c r="H58" i="9"/>
  <c r="A58" i="9" s="1"/>
  <c r="B59" i="9"/>
  <c r="C59" i="9"/>
  <c r="D59" i="9"/>
  <c r="E59" i="9"/>
  <c r="F59" i="9"/>
  <c r="G59" i="9"/>
  <c r="H59" i="9"/>
  <c r="A59" i="9" s="1"/>
  <c r="B60" i="9"/>
  <c r="C60" i="9"/>
  <c r="D60" i="9"/>
  <c r="E60" i="9"/>
  <c r="F60" i="9"/>
  <c r="G60" i="9"/>
  <c r="H60" i="9"/>
  <c r="A60" i="9" s="1"/>
  <c r="B61" i="9"/>
  <c r="C61" i="9"/>
  <c r="D61" i="9"/>
  <c r="E61" i="9"/>
  <c r="F61" i="9"/>
  <c r="G61" i="9"/>
  <c r="H61" i="9"/>
  <c r="A61" i="9" s="1"/>
  <c r="B62" i="9"/>
  <c r="C62" i="9"/>
  <c r="D62" i="9"/>
  <c r="E62" i="9"/>
  <c r="F62" i="9"/>
  <c r="G62" i="9"/>
  <c r="H62" i="9"/>
  <c r="A62" i="9" s="1"/>
  <c r="B63" i="9"/>
  <c r="C63" i="9"/>
  <c r="D63" i="9"/>
  <c r="E63" i="9"/>
  <c r="F63" i="9"/>
  <c r="G63" i="9"/>
  <c r="H63" i="9"/>
  <c r="A63" i="9" s="1"/>
  <c r="B64" i="9"/>
  <c r="C64" i="9"/>
  <c r="D64" i="9"/>
  <c r="E64" i="9"/>
  <c r="F64" i="9"/>
  <c r="G64" i="9"/>
  <c r="H64" i="9"/>
  <c r="A64" i="9" s="1"/>
  <c r="B65" i="9"/>
  <c r="C65" i="9"/>
  <c r="D65" i="9"/>
  <c r="E65" i="9"/>
  <c r="F65" i="9"/>
  <c r="G65" i="9"/>
  <c r="H65" i="9"/>
  <c r="A65" i="9" s="1"/>
  <c r="B66" i="9"/>
  <c r="C66" i="9"/>
  <c r="D66" i="9"/>
  <c r="E66" i="9"/>
  <c r="F66" i="9"/>
  <c r="G66" i="9"/>
  <c r="H66" i="9"/>
  <c r="A66" i="9" s="1"/>
  <c r="B67" i="9"/>
  <c r="C67" i="9"/>
  <c r="D67" i="9"/>
  <c r="E67" i="9"/>
  <c r="F67" i="9"/>
  <c r="G67" i="9"/>
  <c r="H67" i="9"/>
  <c r="A67" i="9" s="1"/>
  <c r="B68" i="9"/>
  <c r="C68" i="9"/>
  <c r="D68" i="9"/>
  <c r="E68" i="9"/>
  <c r="F68" i="9"/>
  <c r="G68" i="9"/>
  <c r="H68" i="9"/>
  <c r="A68" i="9" s="1"/>
  <c r="B69" i="9"/>
  <c r="C69" i="9"/>
  <c r="D69" i="9"/>
  <c r="E69" i="9"/>
  <c r="F69" i="9"/>
  <c r="G69" i="9"/>
  <c r="H69" i="9"/>
  <c r="A69" i="9" s="1"/>
  <c r="B70" i="9"/>
  <c r="C70" i="9"/>
  <c r="D70" i="9"/>
  <c r="E70" i="9"/>
  <c r="F70" i="9"/>
  <c r="G70" i="9"/>
  <c r="H70" i="9"/>
  <c r="A70" i="9" s="1"/>
  <c r="B71" i="9"/>
  <c r="C71" i="9"/>
  <c r="D71" i="9"/>
  <c r="E71" i="9"/>
  <c r="F71" i="9"/>
  <c r="G71" i="9"/>
  <c r="H71" i="9"/>
  <c r="A71" i="9" s="1"/>
  <c r="B72" i="9"/>
  <c r="C72" i="9"/>
  <c r="D72" i="9"/>
  <c r="E72" i="9"/>
  <c r="F72" i="9"/>
  <c r="G72" i="9"/>
  <c r="H72" i="9"/>
  <c r="A72" i="9" s="1"/>
  <c r="B73" i="9"/>
  <c r="C73" i="9"/>
  <c r="D73" i="9"/>
  <c r="E73" i="9"/>
  <c r="F73" i="9"/>
  <c r="G73" i="9"/>
  <c r="H73" i="9"/>
  <c r="A73" i="9" s="1"/>
  <c r="B74" i="9"/>
  <c r="C74" i="9"/>
  <c r="D74" i="9"/>
  <c r="E74" i="9"/>
  <c r="F74" i="9"/>
  <c r="G74" i="9"/>
  <c r="H74" i="9"/>
  <c r="A74" i="9" s="1"/>
  <c r="B75" i="9"/>
  <c r="C75" i="9"/>
  <c r="D75" i="9"/>
  <c r="E75" i="9"/>
  <c r="F75" i="9"/>
  <c r="G75" i="9"/>
  <c r="H75" i="9"/>
  <c r="A75" i="9" s="1"/>
  <c r="B76" i="9"/>
  <c r="C76" i="9"/>
  <c r="D76" i="9"/>
  <c r="E76" i="9"/>
  <c r="F76" i="9"/>
  <c r="G76" i="9"/>
  <c r="H76" i="9"/>
  <c r="A76" i="9" s="1"/>
  <c r="B77" i="9"/>
  <c r="C77" i="9"/>
  <c r="D77" i="9"/>
  <c r="E77" i="9"/>
  <c r="F77" i="9"/>
  <c r="G77" i="9"/>
  <c r="H77" i="9"/>
  <c r="A77" i="9" s="1"/>
  <c r="B78" i="9"/>
  <c r="C78" i="9"/>
  <c r="D78" i="9"/>
  <c r="E78" i="9"/>
  <c r="F78" i="9"/>
  <c r="G78" i="9"/>
  <c r="H78" i="9"/>
  <c r="A78" i="9" s="1"/>
  <c r="B79" i="9"/>
  <c r="C79" i="9"/>
  <c r="D79" i="9"/>
  <c r="E79" i="9"/>
  <c r="F79" i="9"/>
  <c r="G79" i="9"/>
  <c r="H79" i="9"/>
  <c r="A79" i="9" s="1"/>
  <c r="B80" i="9"/>
  <c r="C80" i="9"/>
  <c r="D80" i="9"/>
  <c r="E80" i="9"/>
  <c r="F80" i="9"/>
  <c r="G80" i="9"/>
  <c r="H80" i="9"/>
  <c r="A80" i="9" s="1"/>
  <c r="B81" i="9"/>
  <c r="C81" i="9"/>
  <c r="D81" i="9"/>
  <c r="E81" i="9"/>
  <c r="F81" i="9"/>
  <c r="G81" i="9"/>
  <c r="H81" i="9"/>
  <c r="A81" i="9" s="1"/>
  <c r="B82" i="9"/>
  <c r="C82" i="9"/>
  <c r="D82" i="9"/>
  <c r="E82" i="9"/>
  <c r="F82" i="9"/>
  <c r="G82" i="9"/>
  <c r="H82" i="9"/>
  <c r="A82" i="9" s="1"/>
  <c r="B83" i="9"/>
  <c r="C83" i="9"/>
  <c r="D83" i="9"/>
  <c r="E83" i="9"/>
  <c r="F83" i="9"/>
  <c r="G83" i="9"/>
  <c r="H83" i="9"/>
  <c r="A83" i="9" s="1"/>
  <c r="B84" i="9"/>
  <c r="C84" i="9"/>
  <c r="D84" i="9"/>
  <c r="E84" i="9"/>
  <c r="F84" i="9"/>
  <c r="G84" i="9"/>
  <c r="H84" i="9"/>
  <c r="A84" i="9" s="1"/>
  <c r="B85" i="9"/>
  <c r="C85" i="9"/>
  <c r="D85" i="9"/>
  <c r="E85" i="9"/>
  <c r="F85" i="9"/>
  <c r="G85" i="9"/>
  <c r="H85" i="9"/>
  <c r="A85" i="9" s="1"/>
  <c r="B86" i="9"/>
  <c r="C86" i="9"/>
  <c r="D86" i="9"/>
  <c r="E86" i="9"/>
  <c r="F86" i="9"/>
  <c r="G86" i="9"/>
  <c r="H86" i="9"/>
  <c r="A86" i="9" s="1"/>
  <c r="B87" i="9"/>
  <c r="C87" i="9"/>
  <c r="D87" i="9"/>
  <c r="E87" i="9"/>
  <c r="F87" i="9"/>
  <c r="G87" i="9"/>
  <c r="H87" i="9"/>
  <c r="A87" i="9" s="1"/>
  <c r="B88" i="9"/>
  <c r="C88" i="9"/>
  <c r="D88" i="9"/>
  <c r="E88" i="9"/>
  <c r="F88" i="9"/>
  <c r="G88" i="9"/>
  <c r="H88" i="9"/>
  <c r="A88" i="9" s="1"/>
  <c r="B89" i="9"/>
  <c r="C89" i="9"/>
  <c r="D89" i="9"/>
  <c r="E89" i="9"/>
  <c r="F89" i="9"/>
  <c r="G89" i="9"/>
  <c r="H89" i="9"/>
  <c r="A89" i="9" s="1"/>
  <c r="B90" i="9"/>
  <c r="C90" i="9"/>
  <c r="D90" i="9"/>
  <c r="E90" i="9"/>
  <c r="F90" i="9"/>
  <c r="G90" i="9"/>
  <c r="H90" i="9"/>
  <c r="A90" i="9" s="1"/>
  <c r="B91" i="9"/>
  <c r="C91" i="9"/>
  <c r="D91" i="9"/>
  <c r="E91" i="9"/>
  <c r="F91" i="9"/>
  <c r="G91" i="9"/>
  <c r="H91" i="9"/>
  <c r="A91" i="9" s="1"/>
  <c r="B92" i="9"/>
  <c r="C92" i="9"/>
  <c r="D92" i="9"/>
  <c r="E92" i="9"/>
  <c r="F92" i="9"/>
  <c r="G92" i="9"/>
  <c r="H92" i="9"/>
  <c r="A92" i="9" s="1"/>
  <c r="B93" i="9"/>
  <c r="C93" i="9"/>
  <c r="D93" i="9"/>
  <c r="E93" i="9"/>
  <c r="F93" i="9"/>
  <c r="G93" i="9"/>
  <c r="H93" i="9"/>
  <c r="A93" i="9" s="1"/>
  <c r="B94" i="9"/>
  <c r="C94" i="9"/>
  <c r="D94" i="9"/>
  <c r="E94" i="9"/>
  <c r="F94" i="9"/>
  <c r="G94" i="9"/>
  <c r="H94" i="9"/>
  <c r="A94" i="9" s="1"/>
  <c r="B95" i="9"/>
  <c r="C95" i="9"/>
  <c r="D95" i="9"/>
  <c r="E95" i="9"/>
  <c r="F95" i="9"/>
  <c r="G95" i="9"/>
  <c r="H95" i="9"/>
  <c r="A95" i="9" s="1"/>
  <c r="B96" i="9"/>
  <c r="C96" i="9"/>
  <c r="D96" i="9"/>
  <c r="E96" i="9"/>
  <c r="F96" i="9"/>
  <c r="G96" i="9"/>
  <c r="H96" i="9"/>
  <c r="A96" i="9" s="1"/>
  <c r="B97" i="9"/>
  <c r="C97" i="9"/>
  <c r="D97" i="9"/>
  <c r="E97" i="9"/>
  <c r="F97" i="9"/>
  <c r="G97" i="9"/>
  <c r="H97" i="9"/>
  <c r="A97" i="9" s="1"/>
  <c r="B98" i="9"/>
  <c r="C98" i="9"/>
  <c r="D98" i="9"/>
  <c r="E98" i="9"/>
  <c r="F98" i="9"/>
  <c r="G98" i="9"/>
  <c r="H98" i="9"/>
  <c r="A98" i="9" s="1"/>
  <c r="B99" i="9"/>
  <c r="C99" i="9"/>
  <c r="D99" i="9"/>
  <c r="E99" i="9"/>
  <c r="F99" i="9"/>
  <c r="G99" i="9"/>
  <c r="H99" i="9"/>
  <c r="A99" i="9" s="1"/>
  <c r="B100" i="9"/>
  <c r="C100" i="9"/>
  <c r="D100" i="9"/>
  <c r="E100" i="9"/>
  <c r="F100" i="9"/>
  <c r="G100" i="9"/>
  <c r="H100" i="9"/>
  <c r="A100" i="9" s="1"/>
  <c r="B101" i="9"/>
  <c r="C101" i="9"/>
  <c r="D101" i="9"/>
  <c r="E101" i="9"/>
  <c r="F101" i="9"/>
  <c r="G101" i="9"/>
  <c r="H101" i="9"/>
  <c r="A101" i="9" s="1"/>
  <c r="B102" i="9"/>
  <c r="C102" i="9"/>
  <c r="D102" i="9"/>
  <c r="E102" i="9"/>
  <c r="F102" i="9"/>
  <c r="G102" i="9"/>
  <c r="H102" i="9"/>
  <c r="A102" i="9" s="1"/>
  <c r="B103" i="9"/>
  <c r="C103" i="9"/>
  <c r="D103" i="9"/>
  <c r="E103" i="9"/>
  <c r="F103" i="9"/>
  <c r="G103" i="9"/>
  <c r="H103" i="9"/>
  <c r="A103" i="9" s="1"/>
  <c r="B104" i="9"/>
  <c r="C104" i="9"/>
  <c r="D104" i="9"/>
  <c r="E104" i="9"/>
  <c r="F104" i="9"/>
  <c r="G104" i="9"/>
  <c r="H104" i="9"/>
  <c r="A104" i="9" s="1"/>
  <c r="B105" i="9"/>
  <c r="C105" i="9"/>
  <c r="D105" i="9"/>
  <c r="E105" i="9"/>
  <c r="F105" i="9"/>
  <c r="G105" i="9"/>
  <c r="H105" i="9"/>
  <c r="A105" i="9" s="1"/>
  <c r="B106" i="9"/>
  <c r="C106" i="9"/>
  <c r="D106" i="9"/>
  <c r="E106" i="9"/>
  <c r="F106" i="9"/>
  <c r="G106" i="9"/>
  <c r="H106" i="9"/>
  <c r="A106" i="9" s="1"/>
  <c r="B107" i="9"/>
  <c r="C107" i="9"/>
  <c r="D107" i="9"/>
  <c r="E107" i="9"/>
  <c r="F107" i="9"/>
  <c r="G107" i="9"/>
  <c r="H107" i="9"/>
  <c r="A107" i="9" s="1"/>
  <c r="B108" i="9"/>
  <c r="C108" i="9"/>
  <c r="D108" i="9"/>
  <c r="E108" i="9"/>
  <c r="F108" i="9"/>
  <c r="G108" i="9"/>
  <c r="H108" i="9"/>
  <c r="A108" i="9" s="1"/>
  <c r="B109" i="9"/>
  <c r="C109" i="9"/>
  <c r="D109" i="9"/>
  <c r="E109" i="9"/>
  <c r="F109" i="9"/>
  <c r="G109" i="9"/>
  <c r="H109" i="9"/>
  <c r="A109" i="9" s="1"/>
  <c r="B110" i="9"/>
  <c r="C110" i="9"/>
  <c r="D110" i="9"/>
  <c r="E110" i="9"/>
  <c r="F110" i="9"/>
  <c r="G110" i="9"/>
  <c r="H110" i="9"/>
  <c r="A110" i="9" s="1"/>
  <c r="B111" i="9"/>
  <c r="C111" i="9"/>
  <c r="D111" i="9"/>
  <c r="E111" i="9"/>
  <c r="F111" i="9"/>
  <c r="G111" i="9"/>
  <c r="H111" i="9"/>
  <c r="A111" i="9" s="1"/>
  <c r="B112" i="9"/>
  <c r="C112" i="9"/>
  <c r="D112" i="9"/>
  <c r="E112" i="9"/>
  <c r="F112" i="9"/>
  <c r="G112" i="9"/>
  <c r="H112" i="9"/>
  <c r="A112" i="9" s="1"/>
  <c r="B113" i="9"/>
  <c r="C113" i="9"/>
  <c r="D113" i="9"/>
  <c r="E113" i="9"/>
  <c r="F113" i="9"/>
  <c r="G113" i="9"/>
  <c r="H113" i="9"/>
  <c r="A113" i="9" s="1"/>
  <c r="B114" i="9"/>
  <c r="C114" i="9"/>
  <c r="D114" i="9"/>
  <c r="E114" i="9"/>
  <c r="F114" i="9"/>
  <c r="G114" i="9"/>
  <c r="H114" i="9"/>
  <c r="A114" i="9" s="1"/>
  <c r="B115" i="9"/>
  <c r="C115" i="9"/>
  <c r="D115" i="9"/>
  <c r="E115" i="9"/>
  <c r="F115" i="9"/>
  <c r="G115" i="9"/>
  <c r="H115" i="9"/>
  <c r="A115" i="9" s="1"/>
  <c r="B116" i="9"/>
  <c r="C116" i="9"/>
  <c r="D116" i="9"/>
  <c r="E116" i="9"/>
  <c r="F116" i="9"/>
  <c r="G116" i="9"/>
  <c r="H116" i="9"/>
  <c r="A116" i="9" s="1"/>
  <c r="B117" i="9"/>
  <c r="C117" i="9"/>
  <c r="D117" i="9"/>
  <c r="E117" i="9"/>
  <c r="F117" i="9"/>
  <c r="G117" i="9"/>
  <c r="H117" i="9"/>
  <c r="A117" i="9" s="1"/>
  <c r="B118" i="9"/>
  <c r="C118" i="9"/>
  <c r="D118" i="9"/>
  <c r="E118" i="9"/>
  <c r="F118" i="9"/>
  <c r="G118" i="9"/>
  <c r="H118" i="9"/>
  <c r="A118" i="9" s="1"/>
  <c r="B119" i="9"/>
  <c r="C119" i="9"/>
  <c r="D119" i="9"/>
  <c r="E119" i="9"/>
  <c r="F119" i="9"/>
  <c r="G119" i="9"/>
  <c r="H119" i="9"/>
  <c r="A119" i="9" s="1"/>
  <c r="B120" i="9"/>
  <c r="C120" i="9"/>
  <c r="D120" i="9"/>
  <c r="E120" i="9"/>
  <c r="F120" i="9"/>
  <c r="G120" i="9"/>
  <c r="H120" i="9"/>
  <c r="A120" i="9" s="1"/>
  <c r="B121" i="9"/>
  <c r="C121" i="9"/>
  <c r="D121" i="9"/>
  <c r="E121" i="9"/>
  <c r="F121" i="9"/>
  <c r="G121" i="9"/>
  <c r="H121" i="9"/>
  <c r="A121" i="9" s="1"/>
  <c r="B122" i="9"/>
  <c r="C122" i="9"/>
  <c r="D122" i="9"/>
  <c r="E122" i="9"/>
  <c r="F122" i="9"/>
  <c r="G122" i="9"/>
  <c r="H122" i="9"/>
  <c r="A122" i="9" s="1"/>
  <c r="B123" i="9"/>
  <c r="C123" i="9"/>
  <c r="D123" i="9"/>
  <c r="E123" i="9"/>
  <c r="F123" i="9"/>
  <c r="G123" i="9"/>
  <c r="H123" i="9"/>
  <c r="A123" i="9" s="1"/>
  <c r="B124" i="9"/>
  <c r="C124" i="9"/>
  <c r="D124" i="9"/>
  <c r="E124" i="9"/>
  <c r="F124" i="9"/>
  <c r="G124" i="9"/>
  <c r="H124" i="9"/>
  <c r="A124" i="9" s="1"/>
  <c r="B125" i="9"/>
  <c r="C125" i="9"/>
  <c r="D125" i="9"/>
  <c r="E125" i="9"/>
  <c r="F125" i="9"/>
  <c r="G125" i="9"/>
  <c r="H125" i="9"/>
  <c r="A125" i="9" s="1"/>
  <c r="B126" i="9"/>
  <c r="C126" i="9"/>
  <c r="D126" i="9"/>
  <c r="E126" i="9"/>
  <c r="F126" i="9"/>
  <c r="G126" i="9"/>
  <c r="H126" i="9"/>
  <c r="A126" i="9" s="1"/>
  <c r="B127" i="9"/>
  <c r="C127" i="9"/>
  <c r="D127" i="9"/>
  <c r="E127" i="9"/>
  <c r="F127" i="9"/>
  <c r="G127" i="9"/>
  <c r="H127" i="9"/>
  <c r="A127" i="9" s="1"/>
  <c r="B128" i="9"/>
  <c r="C128" i="9"/>
  <c r="D128" i="9"/>
  <c r="E128" i="9"/>
  <c r="F128" i="9"/>
  <c r="G128" i="9"/>
  <c r="H128" i="9"/>
  <c r="A128" i="9" s="1"/>
  <c r="B129" i="9"/>
  <c r="C129" i="9"/>
  <c r="D129" i="9"/>
  <c r="E129" i="9"/>
  <c r="F129" i="9"/>
  <c r="G129" i="9"/>
  <c r="H129" i="9"/>
  <c r="A129" i="9" s="1"/>
  <c r="B130" i="9"/>
  <c r="C130" i="9"/>
  <c r="D130" i="9"/>
  <c r="E130" i="9"/>
  <c r="F130" i="9"/>
  <c r="G130" i="9"/>
  <c r="H130" i="9"/>
  <c r="A130" i="9" s="1"/>
  <c r="B131" i="9"/>
  <c r="C131" i="9"/>
  <c r="D131" i="9"/>
  <c r="E131" i="9"/>
  <c r="F131" i="9"/>
  <c r="G131" i="9"/>
  <c r="H131" i="9"/>
  <c r="A131" i="9" s="1"/>
  <c r="B132" i="9"/>
  <c r="C132" i="9"/>
  <c r="D132" i="9"/>
  <c r="E132" i="9"/>
  <c r="F132" i="9"/>
  <c r="G132" i="9"/>
  <c r="H132" i="9"/>
  <c r="A132" i="9" s="1"/>
  <c r="B133" i="9"/>
  <c r="C133" i="9"/>
  <c r="D133" i="9"/>
  <c r="E133" i="9"/>
  <c r="F133" i="9"/>
  <c r="G133" i="9"/>
  <c r="H133" i="9"/>
  <c r="A133" i="9" s="1"/>
  <c r="B134" i="9"/>
  <c r="C134" i="9"/>
  <c r="D134" i="9"/>
  <c r="E134" i="9"/>
  <c r="F134" i="9"/>
  <c r="G134" i="9"/>
  <c r="H134" i="9"/>
  <c r="A134" i="9" s="1"/>
  <c r="B135" i="9"/>
  <c r="C135" i="9"/>
  <c r="D135" i="9"/>
  <c r="E135" i="9"/>
  <c r="F135" i="9"/>
  <c r="G135" i="9"/>
  <c r="H135" i="9"/>
  <c r="A135" i="9" s="1"/>
  <c r="B136" i="9"/>
  <c r="C136" i="9"/>
  <c r="D136" i="9"/>
  <c r="E136" i="9"/>
  <c r="F136" i="9"/>
  <c r="G136" i="9"/>
  <c r="H136" i="9"/>
  <c r="A136" i="9" s="1"/>
  <c r="B137" i="9"/>
  <c r="C137" i="9"/>
  <c r="D137" i="9"/>
  <c r="E137" i="9"/>
  <c r="F137" i="9"/>
  <c r="G137" i="9"/>
  <c r="H137" i="9"/>
  <c r="A137" i="9" s="1"/>
  <c r="B138" i="9"/>
  <c r="C138" i="9"/>
  <c r="D138" i="9"/>
  <c r="E138" i="9"/>
  <c r="F138" i="9"/>
  <c r="G138" i="9"/>
  <c r="H138" i="9"/>
  <c r="A138" i="9" s="1"/>
  <c r="B139" i="9"/>
  <c r="C139" i="9"/>
  <c r="D139" i="9"/>
  <c r="E139" i="9"/>
  <c r="F139" i="9"/>
  <c r="G139" i="9"/>
  <c r="H139" i="9"/>
  <c r="A139" i="9" s="1"/>
  <c r="B140" i="9"/>
  <c r="C140" i="9"/>
  <c r="D140" i="9"/>
  <c r="E140" i="9"/>
  <c r="F140" i="9"/>
  <c r="G140" i="9"/>
  <c r="H140" i="9"/>
  <c r="A140" i="9" s="1"/>
  <c r="B141" i="9"/>
  <c r="C141" i="9"/>
  <c r="D141" i="9"/>
  <c r="E141" i="9"/>
  <c r="F141" i="9"/>
  <c r="G141" i="9"/>
  <c r="H141" i="9"/>
  <c r="A141" i="9" s="1"/>
  <c r="B142" i="9"/>
  <c r="C142" i="9"/>
  <c r="D142" i="9"/>
  <c r="E142" i="9"/>
  <c r="F142" i="9"/>
  <c r="G142" i="9"/>
  <c r="H142" i="9"/>
  <c r="A142" i="9" s="1"/>
  <c r="B143" i="9"/>
  <c r="C143" i="9"/>
  <c r="D143" i="9"/>
  <c r="E143" i="9"/>
  <c r="F143" i="9"/>
  <c r="G143" i="9"/>
  <c r="H143" i="9"/>
  <c r="A143" i="9" s="1"/>
  <c r="B144" i="9"/>
  <c r="C144" i="9"/>
  <c r="D144" i="9"/>
  <c r="E144" i="9"/>
  <c r="F144" i="9"/>
  <c r="G144" i="9"/>
  <c r="H144" i="9"/>
  <c r="A144" i="9" s="1"/>
  <c r="B145" i="9"/>
  <c r="C145" i="9"/>
  <c r="D145" i="9"/>
  <c r="E145" i="9"/>
  <c r="F145" i="9"/>
  <c r="G145" i="9"/>
  <c r="H145" i="9"/>
  <c r="A145" i="9" s="1"/>
  <c r="B146" i="9"/>
  <c r="C146" i="9"/>
  <c r="D146" i="9"/>
  <c r="E146" i="9"/>
  <c r="F146" i="9"/>
  <c r="G146" i="9"/>
  <c r="H146" i="9"/>
  <c r="A146" i="9" s="1"/>
  <c r="B147" i="9"/>
  <c r="C147" i="9"/>
  <c r="D147" i="9"/>
  <c r="E147" i="9"/>
  <c r="F147" i="9"/>
  <c r="G147" i="9"/>
  <c r="H147" i="9"/>
  <c r="A147" i="9" s="1"/>
  <c r="B148" i="9"/>
  <c r="C148" i="9"/>
  <c r="D148" i="9"/>
  <c r="E148" i="9"/>
  <c r="F148" i="9"/>
  <c r="G148" i="9"/>
  <c r="H148" i="9"/>
  <c r="A148" i="9" s="1"/>
  <c r="B149" i="9"/>
  <c r="C149" i="9"/>
  <c r="D149" i="9"/>
  <c r="E149" i="9"/>
  <c r="F149" i="9"/>
  <c r="G149" i="9"/>
  <c r="H149" i="9"/>
  <c r="A149" i="9" s="1"/>
  <c r="B150" i="9"/>
  <c r="C150" i="9"/>
  <c r="D150" i="9"/>
  <c r="E150" i="9"/>
  <c r="F150" i="9"/>
  <c r="G150" i="9"/>
  <c r="H150" i="9"/>
  <c r="A150" i="9" s="1"/>
  <c r="B151" i="9"/>
  <c r="C151" i="9"/>
  <c r="D151" i="9"/>
  <c r="E151" i="9"/>
  <c r="F151" i="9"/>
  <c r="G151" i="9"/>
  <c r="H151" i="9"/>
  <c r="A151" i="9" s="1"/>
  <c r="B152" i="9"/>
  <c r="C152" i="9"/>
  <c r="D152" i="9"/>
  <c r="E152" i="9"/>
  <c r="F152" i="9"/>
  <c r="G152" i="9"/>
  <c r="H152" i="9"/>
  <c r="A152" i="9" s="1"/>
  <c r="B153" i="9"/>
  <c r="C153" i="9"/>
  <c r="D153" i="9"/>
  <c r="E153" i="9"/>
  <c r="F153" i="9"/>
  <c r="G153" i="9"/>
  <c r="H153" i="9"/>
  <c r="A153" i="9" s="1"/>
  <c r="B154" i="9"/>
  <c r="C154" i="9"/>
  <c r="D154" i="9"/>
  <c r="E154" i="9"/>
  <c r="F154" i="9"/>
  <c r="G154" i="9"/>
  <c r="H154" i="9"/>
  <c r="A154" i="9" s="1"/>
  <c r="B155" i="9"/>
  <c r="C155" i="9"/>
  <c r="D155" i="9"/>
  <c r="E155" i="9"/>
  <c r="F155" i="9"/>
  <c r="G155" i="9"/>
  <c r="H155" i="9"/>
  <c r="A155" i="9" s="1"/>
  <c r="B156" i="9"/>
  <c r="C156" i="9"/>
  <c r="D156" i="9"/>
  <c r="E156" i="9"/>
  <c r="F156" i="9"/>
  <c r="G156" i="9"/>
  <c r="H156" i="9"/>
  <c r="A156" i="9" s="1"/>
  <c r="B157" i="9"/>
  <c r="C157" i="9"/>
  <c r="D157" i="9"/>
  <c r="E157" i="9"/>
  <c r="F157" i="9"/>
  <c r="G157" i="9"/>
  <c r="H157" i="9"/>
  <c r="A157" i="9" s="1"/>
  <c r="B158" i="9"/>
  <c r="C158" i="9"/>
  <c r="D158" i="9"/>
  <c r="E158" i="9"/>
  <c r="F158" i="9"/>
  <c r="G158" i="9"/>
  <c r="H158" i="9"/>
  <c r="A158" i="9" s="1"/>
  <c r="B159" i="9"/>
  <c r="C159" i="9"/>
  <c r="D159" i="9"/>
  <c r="E159" i="9"/>
  <c r="F159" i="9"/>
  <c r="G159" i="9"/>
  <c r="H159" i="9"/>
  <c r="A159" i="9" s="1"/>
  <c r="C1" i="8"/>
  <c r="C2" i="8"/>
  <c r="C3" i="8"/>
  <c r="C4" i="8"/>
  <c r="C5" i="8"/>
  <c r="C7" i="8"/>
  <c r="B10" i="8"/>
  <c r="C10" i="8"/>
  <c r="D10" i="8"/>
  <c r="E10" i="8"/>
  <c r="F10" i="8"/>
  <c r="G10" i="8"/>
  <c r="H10" i="8"/>
  <c r="A10" i="8" s="1"/>
  <c r="B11" i="8"/>
  <c r="C11" i="8"/>
  <c r="D11" i="8"/>
  <c r="E11" i="8"/>
  <c r="F11" i="8"/>
  <c r="G11" i="8"/>
  <c r="H11" i="8"/>
  <c r="A11" i="8" s="1"/>
  <c r="B12" i="8"/>
  <c r="C12" i="8"/>
  <c r="D12" i="8"/>
  <c r="E12" i="8"/>
  <c r="F12" i="8"/>
  <c r="G12" i="8"/>
  <c r="H12" i="8"/>
  <c r="A12" i="8" s="1"/>
  <c r="B13" i="8"/>
  <c r="C13" i="8"/>
  <c r="D13" i="8"/>
  <c r="E13" i="8"/>
  <c r="F13" i="8"/>
  <c r="G13" i="8"/>
  <c r="H13" i="8"/>
  <c r="A13" i="8" s="1"/>
  <c r="B14" i="8"/>
  <c r="C14" i="8"/>
  <c r="D14" i="8"/>
  <c r="E14" i="8"/>
  <c r="F14" i="8"/>
  <c r="G14" i="8"/>
  <c r="H14" i="8"/>
  <c r="A14" i="8" s="1"/>
  <c r="B15" i="8"/>
  <c r="C15" i="8"/>
  <c r="D15" i="8"/>
  <c r="E15" i="8"/>
  <c r="F15" i="8"/>
  <c r="G15" i="8"/>
  <c r="H15" i="8"/>
  <c r="A15" i="8" s="1"/>
  <c r="B16" i="8"/>
  <c r="C16" i="8"/>
  <c r="D16" i="8"/>
  <c r="E16" i="8"/>
  <c r="F16" i="8"/>
  <c r="G16" i="8"/>
  <c r="H16" i="8"/>
  <c r="A16" i="8" s="1"/>
  <c r="B17" i="8"/>
  <c r="C17" i="8"/>
  <c r="D17" i="8"/>
  <c r="E17" i="8"/>
  <c r="F17" i="8"/>
  <c r="G17" i="8"/>
  <c r="H17" i="8"/>
  <c r="A17" i="8" s="1"/>
  <c r="B18" i="8"/>
  <c r="C18" i="8"/>
  <c r="D18" i="8"/>
  <c r="E18" i="8"/>
  <c r="F18" i="8"/>
  <c r="G18" i="8"/>
  <c r="H18" i="8"/>
  <c r="A18" i="8" s="1"/>
  <c r="B19" i="8"/>
  <c r="C19" i="8"/>
  <c r="D19" i="8"/>
  <c r="E19" i="8"/>
  <c r="F19" i="8"/>
  <c r="G19" i="8"/>
  <c r="H19" i="8"/>
  <c r="A19" i="8" s="1"/>
  <c r="B20" i="8"/>
  <c r="C20" i="8"/>
  <c r="D20" i="8"/>
  <c r="E20" i="8"/>
  <c r="F20" i="8"/>
  <c r="G20" i="8"/>
  <c r="H20" i="8"/>
  <c r="A20" i="8" s="1"/>
  <c r="B21" i="8"/>
  <c r="C21" i="8"/>
  <c r="D21" i="8"/>
  <c r="E21" i="8"/>
  <c r="F21" i="8"/>
  <c r="G21" i="8"/>
  <c r="H21" i="8"/>
  <c r="A21" i="8" s="1"/>
  <c r="B22" i="8"/>
  <c r="C22" i="8"/>
  <c r="D22" i="8"/>
  <c r="E22" i="8"/>
  <c r="F22" i="8"/>
  <c r="G22" i="8"/>
  <c r="H22" i="8"/>
  <c r="A22" i="8" s="1"/>
  <c r="B23" i="8"/>
  <c r="C23" i="8"/>
  <c r="D23" i="8"/>
  <c r="E23" i="8"/>
  <c r="F23" i="8"/>
  <c r="G23" i="8"/>
  <c r="H23" i="8"/>
  <c r="A23" i="8" s="1"/>
  <c r="B24" i="8"/>
  <c r="C24" i="8"/>
  <c r="D24" i="8"/>
  <c r="E24" i="8"/>
  <c r="F24" i="8"/>
  <c r="G24" i="8"/>
  <c r="H24" i="8"/>
  <c r="A24" i="8" s="1"/>
  <c r="B25" i="8"/>
  <c r="C25" i="8"/>
  <c r="D25" i="8"/>
  <c r="E25" i="8"/>
  <c r="F25" i="8"/>
  <c r="G25" i="8"/>
  <c r="H25" i="8"/>
  <c r="A25" i="8" s="1"/>
  <c r="B26" i="8"/>
  <c r="C26" i="8"/>
  <c r="D26" i="8"/>
  <c r="E26" i="8"/>
  <c r="F26" i="8"/>
  <c r="G26" i="8"/>
  <c r="H26" i="8"/>
  <c r="A26" i="8" s="1"/>
  <c r="B27" i="8"/>
  <c r="C27" i="8"/>
  <c r="D27" i="8"/>
  <c r="E27" i="8"/>
  <c r="F27" i="8"/>
  <c r="G27" i="8"/>
  <c r="H27" i="8"/>
  <c r="A27" i="8" s="1"/>
  <c r="B28" i="8"/>
  <c r="C28" i="8"/>
  <c r="D28" i="8"/>
  <c r="E28" i="8"/>
  <c r="F28" i="8"/>
  <c r="G28" i="8"/>
  <c r="H28" i="8"/>
  <c r="A28" i="8" s="1"/>
  <c r="B29" i="8"/>
  <c r="C29" i="8"/>
  <c r="D29" i="8"/>
  <c r="E29" i="8"/>
  <c r="F29" i="8"/>
  <c r="G29" i="8"/>
  <c r="H29" i="8"/>
  <c r="A29" i="8" s="1"/>
  <c r="B30" i="8"/>
  <c r="C30" i="8"/>
  <c r="D30" i="8"/>
  <c r="E30" i="8"/>
  <c r="F30" i="8"/>
  <c r="G30" i="8"/>
  <c r="H30" i="8"/>
  <c r="A30" i="8" s="1"/>
  <c r="B31" i="8"/>
  <c r="C31" i="8"/>
  <c r="D31" i="8"/>
  <c r="E31" i="8"/>
  <c r="F31" i="8"/>
  <c r="G31" i="8"/>
  <c r="H31" i="8"/>
  <c r="A31" i="8" s="1"/>
  <c r="B32" i="8"/>
  <c r="C32" i="8"/>
  <c r="D32" i="8"/>
  <c r="E32" i="8"/>
  <c r="F32" i="8"/>
  <c r="G32" i="8"/>
  <c r="H32" i="8"/>
  <c r="A32" i="8" s="1"/>
  <c r="B33" i="8"/>
  <c r="C33" i="8"/>
  <c r="D33" i="8"/>
  <c r="E33" i="8"/>
  <c r="F33" i="8"/>
  <c r="G33" i="8"/>
  <c r="H33" i="8"/>
  <c r="A33" i="8" s="1"/>
  <c r="B34" i="8"/>
  <c r="C34" i="8"/>
  <c r="D34" i="8"/>
  <c r="E34" i="8"/>
  <c r="F34" i="8"/>
  <c r="G34" i="8"/>
  <c r="H34" i="8"/>
  <c r="A34" i="8" s="1"/>
  <c r="B35" i="8"/>
  <c r="C35" i="8"/>
  <c r="D35" i="8"/>
  <c r="E35" i="8"/>
  <c r="F35" i="8"/>
  <c r="G35" i="8"/>
  <c r="H35" i="8"/>
  <c r="A35" i="8" s="1"/>
  <c r="B36" i="8"/>
  <c r="C36" i="8"/>
  <c r="D36" i="8"/>
  <c r="E36" i="8"/>
  <c r="F36" i="8"/>
  <c r="G36" i="8"/>
  <c r="H36" i="8"/>
  <c r="A36" i="8" s="1"/>
  <c r="B37" i="8"/>
  <c r="C37" i="8"/>
  <c r="D37" i="8"/>
  <c r="E37" i="8"/>
  <c r="F37" i="8"/>
  <c r="G37" i="8"/>
  <c r="H37" i="8"/>
  <c r="A37" i="8" s="1"/>
  <c r="B38" i="8"/>
  <c r="C38" i="8"/>
  <c r="D38" i="8"/>
  <c r="E38" i="8"/>
  <c r="F38" i="8"/>
  <c r="G38" i="8"/>
  <c r="H38" i="8"/>
  <c r="A38" i="8" s="1"/>
  <c r="B39" i="8"/>
  <c r="C39" i="8"/>
  <c r="D39" i="8"/>
  <c r="E39" i="8"/>
  <c r="F39" i="8"/>
  <c r="G39" i="8"/>
  <c r="H39" i="8"/>
  <c r="A39" i="8" s="1"/>
  <c r="B40" i="8"/>
  <c r="C40" i="8"/>
  <c r="D40" i="8"/>
  <c r="E40" i="8"/>
  <c r="F40" i="8"/>
  <c r="G40" i="8"/>
  <c r="H40" i="8"/>
  <c r="A40" i="8" s="1"/>
  <c r="B41" i="8"/>
  <c r="C41" i="8"/>
  <c r="D41" i="8"/>
  <c r="E41" i="8"/>
  <c r="F41" i="8"/>
  <c r="G41" i="8"/>
  <c r="H41" i="8"/>
  <c r="A41" i="8" s="1"/>
  <c r="B42" i="8"/>
  <c r="C42" i="8"/>
  <c r="D42" i="8"/>
  <c r="E42" i="8"/>
  <c r="F42" i="8"/>
  <c r="G42" i="8"/>
  <c r="H42" i="8"/>
  <c r="A42" i="8" s="1"/>
  <c r="B43" i="8"/>
  <c r="C43" i="8"/>
  <c r="D43" i="8"/>
  <c r="E43" i="8"/>
  <c r="F43" i="8"/>
  <c r="G43" i="8"/>
  <c r="H43" i="8"/>
  <c r="A43" i="8" s="1"/>
  <c r="B44" i="8"/>
  <c r="C44" i="8"/>
  <c r="D44" i="8"/>
  <c r="E44" i="8"/>
  <c r="F44" i="8"/>
  <c r="G44" i="8"/>
  <c r="H44" i="8"/>
  <c r="A44" i="8" s="1"/>
  <c r="B45" i="8"/>
  <c r="C45" i="8"/>
  <c r="D45" i="8"/>
  <c r="E45" i="8"/>
  <c r="F45" i="8"/>
  <c r="G45" i="8"/>
  <c r="H45" i="8"/>
  <c r="A45" i="8" s="1"/>
  <c r="B46" i="8"/>
  <c r="C46" i="8"/>
  <c r="D46" i="8"/>
  <c r="E46" i="8"/>
  <c r="F46" i="8"/>
  <c r="G46" i="8"/>
  <c r="H46" i="8"/>
  <c r="A46" i="8" s="1"/>
  <c r="B47" i="8"/>
  <c r="C47" i="8"/>
  <c r="D47" i="8"/>
  <c r="E47" i="8"/>
  <c r="F47" i="8"/>
  <c r="G47" i="8"/>
  <c r="H47" i="8"/>
  <c r="A47" i="8" s="1"/>
  <c r="B48" i="8"/>
  <c r="C48" i="8"/>
  <c r="D48" i="8"/>
  <c r="E48" i="8"/>
  <c r="F48" i="8"/>
  <c r="G48" i="8"/>
  <c r="H48" i="8"/>
  <c r="A48" i="8" s="1"/>
  <c r="B49" i="8"/>
  <c r="C49" i="8"/>
  <c r="D49" i="8"/>
  <c r="E49" i="8"/>
  <c r="F49" i="8"/>
  <c r="G49" i="8"/>
  <c r="H49" i="8"/>
  <c r="A49" i="8" s="1"/>
  <c r="B50" i="8"/>
  <c r="C50" i="8"/>
  <c r="D50" i="8"/>
  <c r="E50" i="8"/>
  <c r="F50" i="8"/>
  <c r="G50" i="8"/>
  <c r="H50" i="8"/>
  <c r="A50" i="8" s="1"/>
  <c r="B51" i="8"/>
  <c r="C51" i="8"/>
  <c r="D51" i="8"/>
  <c r="E51" i="8"/>
  <c r="F51" i="8"/>
  <c r="G51" i="8"/>
  <c r="H51" i="8"/>
  <c r="A51" i="8" s="1"/>
  <c r="B52" i="8"/>
  <c r="C52" i="8"/>
  <c r="D52" i="8"/>
  <c r="E52" i="8"/>
  <c r="F52" i="8"/>
  <c r="G52" i="8"/>
  <c r="H52" i="8"/>
  <c r="A52" i="8" s="1"/>
  <c r="B53" i="8"/>
  <c r="C53" i="8"/>
  <c r="D53" i="8"/>
  <c r="E53" i="8"/>
  <c r="F53" i="8"/>
  <c r="G53" i="8"/>
  <c r="H53" i="8"/>
  <c r="A53" i="8" s="1"/>
  <c r="B54" i="8"/>
  <c r="C54" i="8"/>
  <c r="D54" i="8"/>
  <c r="E54" i="8"/>
  <c r="F54" i="8"/>
  <c r="G54" i="8"/>
  <c r="H54" i="8"/>
  <c r="A54" i="8" s="1"/>
  <c r="B55" i="8"/>
  <c r="C55" i="8"/>
  <c r="D55" i="8"/>
  <c r="E55" i="8"/>
  <c r="F55" i="8"/>
  <c r="G55" i="8"/>
  <c r="H55" i="8"/>
  <c r="A55" i="8" s="1"/>
  <c r="B56" i="8"/>
  <c r="C56" i="8"/>
  <c r="D56" i="8"/>
  <c r="E56" i="8"/>
  <c r="F56" i="8"/>
  <c r="G56" i="8"/>
  <c r="H56" i="8"/>
  <c r="A56" i="8" s="1"/>
  <c r="B57" i="8"/>
  <c r="C57" i="8"/>
  <c r="D57" i="8"/>
  <c r="E57" i="8"/>
  <c r="F57" i="8"/>
  <c r="G57" i="8"/>
  <c r="H57" i="8"/>
  <c r="A57" i="8" s="1"/>
  <c r="B58" i="8"/>
  <c r="C58" i="8"/>
  <c r="D58" i="8"/>
  <c r="E58" i="8"/>
  <c r="F58" i="8"/>
  <c r="G58" i="8"/>
  <c r="H58" i="8"/>
  <c r="A58" i="8" s="1"/>
  <c r="B59" i="8"/>
  <c r="C59" i="8"/>
  <c r="D59" i="8"/>
  <c r="E59" i="8"/>
  <c r="F59" i="8"/>
  <c r="G59" i="8"/>
  <c r="H59" i="8"/>
  <c r="A59" i="8" s="1"/>
  <c r="B60" i="8"/>
  <c r="C60" i="8"/>
  <c r="D60" i="8"/>
  <c r="E60" i="8"/>
  <c r="F60" i="8"/>
  <c r="G60" i="8"/>
  <c r="H60" i="8"/>
  <c r="A60" i="8" s="1"/>
  <c r="B61" i="8"/>
  <c r="C61" i="8"/>
  <c r="D61" i="8"/>
  <c r="E61" i="8"/>
  <c r="F61" i="8"/>
  <c r="G61" i="8"/>
  <c r="H61" i="8"/>
  <c r="A61" i="8" s="1"/>
  <c r="B62" i="8"/>
  <c r="C62" i="8"/>
  <c r="D62" i="8"/>
  <c r="E62" i="8"/>
  <c r="F62" i="8"/>
  <c r="G62" i="8"/>
  <c r="H62" i="8"/>
  <c r="A62" i="8" s="1"/>
  <c r="B63" i="8"/>
  <c r="C63" i="8"/>
  <c r="D63" i="8"/>
  <c r="E63" i="8"/>
  <c r="F63" i="8"/>
  <c r="G63" i="8"/>
  <c r="H63" i="8"/>
  <c r="A63" i="8" s="1"/>
  <c r="B64" i="8"/>
  <c r="C64" i="8"/>
  <c r="D64" i="8"/>
  <c r="E64" i="8"/>
  <c r="F64" i="8"/>
  <c r="G64" i="8"/>
  <c r="H64" i="8"/>
  <c r="A64" i="8" s="1"/>
  <c r="B65" i="8"/>
  <c r="C65" i="8"/>
  <c r="D65" i="8"/>
  <c r="E65" i="8"/>
  <c r="F65" i="8"/>
  <c r="G65" i="8"/>
  <c r="H65" i="8"/>
  <c r="A65" i="8" s="1"/>
  <c r="B66" i="8"/>
  <c r="C66" i="8"/>
  <c r="D66" i="8"/>
  <c r="E66" i="8"/>
  <c r="F66" i="8"/>
  <c r="G66" i="8"/>
  <c r="H66" i="8"/>
  <c r="A66" i="8" s="1"/>
  <c r="B67" i="8"/>
  <c r="C67" i="8"/>
  <c r="D67" i="8"/>
  <c r="E67" i="8"/>
  <c r="F67" i="8"/>
  <c r="G67" i="8"/>
  <c r="H67" i="8"/>
  <c r="A67" i="8" s="1"/>
  <c r="B68" i="8"/>
  <c r="C68" i="8"/>
  <c r="D68" i="8"/>
  <c r="E68" i="8"/>
  <c r="F68" i="8"/>
  <c r="G68" i="8"/>
  <c r="H68" i="8"/>
  <c r="A68" i="8" s="1"/>
  <c r="B69" i="8"/>
  <c r="C69" i="8"/>
  <c r="D69" i="8"/>
  <c r="E69" i="8"/>
  <c r="F69" i="8"/>
  <c r="G69" i="8"/>
  <c r="H69" i="8"/>
  <c r="A69" i="8" s="1"/>
  <c r="B70" i="8"/>
  <c r="C70" i="8"/>
  <c r="D70" i="8"/>
  <c r="E70" i="8"/>
  <c r="F70" i="8"/>
  <c r="G70" i="8"/>
  <c r="H70" i="8"/>
  <c r="A70" i="8" s="1"/>
  <c r="B71" i="8"/>
  <c r="C71" i="8"/>
  <c r="D71" i="8"/>
  <c r="E71" i="8"/>
  <c r="F71" i="8"/>
  <c r="G71" i="8"/>
  <c r="H71" i="8"/>
  <c r="A71" i="8" s="1"/>
  <c r="B72" i="8"/>
  <c r="C72" i="8"/>
  <c r="D72" i="8"/>
  <c r="E72" i="8"/>
  <c r="F72" i="8"/>
  <c r="G72" i="8"/>
  <c r="H72" i="8"/>
  <c r="A72" i="8" s="1"/>
  <c r="B73" i="8"/>
  <c r="C73" i="8"/>
  <c r="D73" i="8"/>
  <c r="E73" i="8"/>
  <c r="F73" i="8"/>
  <c r="G73" i="8"/>
  <c r="H73" i="8"/>
  <c r="A73" i="8" s="1"/>
  <c r="B74" i="8"/>
  <c r="C74" i="8"/>
  <c r="D74" i="8"/>
  <c r="E74" i="8"/>
  <c r="F74" i="8"/>
  <c r="G74" i="8"/>
  <c r="H74" i="8"/>
  <c r="A74" i="8" s="1"/>
  <c r="B75" i="8"/>
  <c r="C75" i="8"/>
  <c r="D75" i="8"/>
  <c r="E75" i="8"/>
  <c r="F75" i="8"/>
  <c r="G75" i="8"/>
  <c r="H75" i="8"/>
  <c r="A75" i="8" s="1"/>
  <c r="B76" i="8"/>
  <c r="C76" i="8"/>
  <c r="D76" i="8"/>
  <c r="E76" i="8"/>
  <c r="F76" i="8"/>
  <c r="G76" i="8"/>
  <c r="H76" i="8"/>
  <c r="A76" i="8" s="1"/>
  <c r="B77" i="8"/>
  <c r="C77" i="8"/>
  <c r="D77" i="8"/>
  <c r="E77" i="8"/>
  <c r="F77" i="8"/>
  <c r="G77" i="8"/>
  <c r="H77" i="8"/>
  <c r="A77" i="8" s="1"/>
  <c r="B78" i="8"/>
  <c r="C78" i="8"/>
  <c r="D78" i="8"/>
  <c r="E78" i="8"/>
  <c r="F78" i="8"/>
  <c r="G78" i="8"/>
  <c r="H78" i="8"/>
  <c r="A78" i="8" s="1"/>
  <c r="B79" i="8"/>
  <c r="C79" i="8"/>
  <c r="D79" i="8"/>
  <c r="E79" i="8"/>
  <c r="F79" i="8"/>
  <c r="G79" i="8"/>
  <c r="H79" i="8"/>
  <c r="A79" i="8" s="1"/>
  <c r="B80" i="8"/>
  <c r="C80" i="8"/>
  <c r="D80" i="8"/>
  <c r="E80" i="8"/>
  <c r="F80" i="8"/>
  <c r="G80" i="8"/>
  <c r="H80" i="8"/>
  <c r="A80" i="8" s="1"/>
  <c r="B81" i="8"/>
  <c r="C81" i="8"/>
  <c r="D81" i="8"/>
  <c r="E81" i="8"/>
  <c r="F81" i="8"/>
  <c r="G81" i="8"/>
  <c r="H81" i="8"/>
  <c r="A81" i="8" s="1"/>
  <c r="B82" i="8"/>
  <c r="C82" i="8"/>
  <c r="D82" i="8"/>
  <c r="E82" i="8"/>
  <c r="F82" i="8"/>
  <c r="G82" i="8"/>
  <c r="H82" i="8"/>
  <c r="A82" i="8" s="1"/>
  <c r="B83" i="8"/>
  <c r="C83" i="8"/>
  <c r="D83" i="8"/>
  <c r="E83" i="8"/>
  <c r="F83" i="8"/>
  <c r="G83" i="8"/>
  <c r="H83" i="8"/>
  <c r="A83" i="8" s="1"/>
  <c r="B84" i="8"/>
  <c r="C84" i="8"/>
  <c r="D84" i="8"/>
  <c r="E84" i="8"/>
  <c r="F84" i="8"/>
  <c r="G84" i="8"/>
  <c r="H84" i="8"/>
  <c r="A84" i="8" s="1"/>
  <c r="B85" i="8"/>
  <c r="C85" i="8"/>
  <c r="D85" i="8"/>
  <c r="E85" i="8"/>
  <c r="F85" i="8"/>
  <c r="G85" i="8"/>
  <c r="H85" i="8"/>
  <c r="A85" i="8" s="1"/>
  <c r="B86" i="8"/>
  <c r="C86" i="8"/>
  <c r="D86" i="8"/>
  <c r="E86" i="8"/>
  <c r="F86" i="8"/>
  <c r="G86" i="8"/>
  <c r="H86" i="8"/>
  <c r="A86" i="8" s="1"/>
  <c r="B87" i="8"/>
  <c r="C87" i="8"/>
  <c r="D87" i="8"/>
  <c r="E87" i="8"/>
  <c r="F87" i="8"/>
  <c r="G87" i="8"/>
  <c r="H87" i="8"/>
  <c r="A87" i="8" s="1"/>
  <c r="B88" i="8"/>
  <c r="C88" i="8"/>
  <c r="D88" i="8"/>
  <c r="E88" i="8"/>
  <c r="F88" i="8"/>
  <c r="G88" i="8"/>
  <c r="H88" i="8"/>
  <c r="A88" i="8" s="1"/>
  <c r="B89" i="8"/>
  <c r="C89" i="8"/>
  <c r="D89" i="8"/>
  <c r="E89" i="8"/>
  <c r="F89" i="8"/>
  <c r="G89" i="8"/>
  <c r="H89" i="8"/>
  <c r="A89" i="8" s="1"/>
  <c r="B90" i="8"/>
  <c r="C90" i="8"/>
  <c r="D90" i="8"/>
  <c r="E90" i="8"/>
  <c r="F90" i="8"/>
  <c r="G90" i="8"/>
  <c r="H90" i="8"/>
  <c r="A90" i="8" s="1"/>
  <c r="B91" i="8"/>
  <c r="C91" i="8"/>
  <c r="D91" i="8"/>
  <c r="E91" i="8"/>
  <c r="F91" i="8"/>
  <c r="G91" i="8"/>
  <c r="H91" i="8"/>
  <c r="A91" i="8" s="1"/>
  <c r="B92" i="8"/>
  <c r="C92" i="8"/>
  <c r="D92" i="8"/>
  <c r="E92" i="8"/>
  <c r="F92" i="8"/>
  <c r="G92" i="8"/>
  <c r="H92" i="8"/>
  <c r="A92" i="8" s="1"/>
  <c r="B93" i="8"/>
  <c r="C93" i="8"/>
  <c r="D93" i="8"/>
  <c r="E93" i="8"/>
  <c r="F93" i="8"/>
  <c r="G93" i="8"/>
  <c r="H93" i="8"/>
  <c r="A93" i="8" s="1"/>
  <c r="B94" i="8"/>
  <c r="C94" i="8"/>
  <c r="D94" i="8"/>
  <c r="E94" i="8"/>
  <c r="F94" i="8"/>
  <c r="G94" i="8"/>
  <c r="H94" i="8"/>
  <c r="A94" i="8" s="1"/>
  <c r="B95" i="8"/>
  <c r="C95" i="8"/>
  <c r="D95" i="8"/>
  <c r="E95" i="8"/>
  <c r="F95" i="8"/>
  <c r="G95" i="8"/>
  <c r="H95" i="8"/>
  <c r="A95" i="8" s="1"/>
  <c r="B96" i="8"/>
  <c r="C96" i="8"/>
  <c r="D96" i="8"/>
  <c r="E96" i="8"/>
  <c r="F96" i="8"/>
  <c r="G96" i="8"/>
  <c r="H96" i="8"/>
  <c r="A96" i="8" s="1"/>
  <c r="B97" i="8"/>
  <c r="C97" i="8"/>
  <c r="D97" i="8"/>
  <c r="E97" i="8"/>
  <c r="F97" i="8"/>
  <c r="G97" i="8"/>
  <c r="H97" i="8"/>
  <c r="A97" i="8" s="1"/>
  <c r="B98" i="8"/>
  <c r="C98" i="8"/>
  <c r="D98" i="8"/>
  <c r="E98" i="8"/>
  <c r="F98" i="8"/>
  <c r="G98" i="8"/>
  <c r="H98" i="8"/>
  <c r="A98" i="8" s="1"/>
  <c r="B99" i="8"/>
  <c r="C99" i="8"/>
  <c r="D99" i="8"/>
  <c r="E99" i="8"/>
  <c r="F99" i="8"/>
  <c r="G99" i="8"/>
  <c r="H99" i="8"/>
  <c r="A99" i="8" s="1"/>
  <c r="B100" i="8"/>
  <c r="C100" i="8"/>
  <c r="D100" i="8"/>
  <c r="E100" i="8"/>
  <c r="F100" i="8"/>
  <c r="G100" i="8"/>
  <c r="H100" i="8"/>
  <c r="A100" i="8" s="1"/>
  <c r="B101" i="8"/>
  <c r="C101" i="8"/>
  <c r="D101" i="8"/>
  <c r="E101" i="8"/>
  <c r="F101" i="8"/>
  <c r="G101" i="8"/>
  <c r="H101" i="8"/>
  <c r="A101" i="8" s="1"/>
  <c r="B102" i="8"/>
  <c r="C102" i="8"/>
  <c r="D102" i="8"/>
  <c r="E102" i="8"/>
  <c r="F102" i="8"/>
  <c r="G102" i="8"/>
  <c r="H102" i="8"/>
  <c r="A102" i="8" s="1"/>
  <c r="B103" i="8"/>
  <c r="C103" i="8"/>
  <c r="D103" i="8"/>
  <c r="E103" i="8"/>
  <c r="F103" i="8"/>
  <c r="G103" i="8"/>
  <c r="H103" i="8"/>
  <c r="A103" i="8" s="1"/>
  <c r="B104" i="8"/>
  <c r="C104" i="8"/>
  <c r="D104" i="8"/>
  <c r="E104" i="8"/>
  <c r="F104" i="8"/>
  <c r="G104" i="8"/>
  <c r="H104" i="8"/>
  <c r="A104" i="8" s="1"/>
  <c r="B105" i="8"/>
  <c r="C105" i="8"/>
  <c r="D105" i="8"/>
  <c r="E105" i="8"/>
  <c r="F105" i="8"/>
  <c r="G105" i="8"/>
  <c r="H105" i="8"/>
  <c r="A105" i="8" s="1"/>
  <c r="B106" i="8"/>
  <c r="C106" i="8"/>
  <c r="D106" i="8"/>
  <c r="E106" i="8"/>
  <c r="F106" i="8"/>
  <c r="G106" i="8"/>
  <c r="H106" i="8"/>
  <c r="A106" i="8" s="1"/>
  <c r="B107" i="8"/>
  <c r="C107" i="8"/>
  <c r="D107" i="8"/>
  <c r="E107" i="8"/>
  <c r="F107" i="8"/>
  <c r="G107" i="8"/>
  <c r="H107" i="8"/>
  <c r="A107" i="8" s="1"/>
  <c r="B108" i="8"/>
  <c r="C108" i="8"/>
  <c r="D108" i="8"/>
  <c r="E108" i="8"/>
  <c r="F108" i="8"/>
  <c r="G108" i="8"/>
  <c r="H108" i="8"/>
  <c r="A108" i="8" s="1"/>
  <c r="B109" i="8"/>
  <c r="C109" i="8"/>
  <c r="D109" i="8"/>
  <c r="E109" i="8"/>
  <c r="F109" i="8"/>
  <c r="G109" i="8"/>
  <c r="H109" i="8"/>
  <c r="A109" i="8" s="1"/>
  <c r="B110" i="8"/>
  <c r="C110" i="8"/>
  <c r="D110" i="8"/>
  <c r="E110" i="8"/>
  <c r="F110" i="8"/>
  <c r="G110" i="8"/>
  <c r="H110" i="8"/>
  <c r="A110" i="8" s="1"/>
  <c r="B111" i="8"/>
  <c r="C111" i="8"/>
  <c r="D111" i="8"/>
  <c r="E111" i="8"/>
  <c r="F111" i="8"/>
  <c r="G111" i="8"/>
  <c r="H111" i="8"/>
  <c r="A111" i="8" s="1"/>
  <c r="B112" i="8"/>
  <c r="C112" i="8"/>
  <c r="D112" i="8"/>
  <c r="E112" i="8"/>
  <c r="F112" i="8"/>
  <c r="G112" i="8"/>
  <c r="H112" i="8"/>
  <c r="A112" i="8" s="1"/>
  <c r="B113" i="8"/>
  <c r="C113" i="8"/>
  <c r="D113" i="8"/>
  <c r="E113" i="8"/>
  <c r="F113" i="8"/>
  <c r="G113" i="8"/>
  <c r="H113" i="8"/>
  <c r="A113" i="8" s="1"/>
  <c r="B114" i="8"/>
  <c r="C114" i="8"/>
  <c r="D114" i="8"/>
  <c r="E114" i="8"/>
  <c r="F114" i="8"/>
  <c r="G114" i="8"/>
  <c r="H114" i="8"/>
  <c r="A114" i="8" s="1"/>
  <c r="B115" i="8"/>
  <c r="C115" i="8"/>
  <c r="D115" i="8"/>
  <c r="E115" i="8"/>
  <c r="F115" i="8"/>
  <c r="G115" i="8"/>
  <c r="H115" i="8"/>
  <c r="A115" i="8" s="1"/>
  <c r="B116" i="8"/>
  <c r="C116" i="8"/>
  <c r="D116" i="8"/>
  <c r="E116" i="8"/>
  <c r="F116" i="8"/>
  <c r="G116" i="8"/>
  <c r="H116" i="8"/>
  <c r="A116" i="8" s="1"/>
  <c r="B117" i="8"/>
  <c r="C117" i="8"/>
  <c r="D117" i="8"/>
  <c r="E117" i="8"/>
  <c r="F117" i="8"/>
  <c r="G117" i="8"/>
  <c r="H117" i="8"/>
  <c r="A117" i="8" s="1"/>
  <c r="B118" i="8"/>
  <c r="C118" i="8"/>
  <c r="D118" i="8"/>
  <c r="E118" i="8"/>
  <c r="F118" i="8"/>
  <c r="G118" i="8"/>
  <c r="H118" i="8"/>
  <c r="A118" i="8" s="1"/>
  <c r="B119" i="8"/>
  <c r="C119" i="8"/>
  <c r="D119" i="8"/>
  <c r="E119" i="8"/>
  <c r="F119" i="8"/>
  <c r="G119" i="8"/>
  <c r="H119" i="8"/>
  <c r="A119" i="8" s="1"/>
  <c r="B120" i="8"/>
  <c r="C120" i="8"/>
  <c r="D120" i="8"/>
  <c r="E120" i="8"/>
  <c r="F120" i="8"/>
  <c r="G120" i="8"/>
  <c r="H120" i="8"/>
  <c r="A120" i="8" s="1"/>
  <c r="B121" i="8"/>
  <c r="C121" i="8"/>
  <c r="D121" i="8"/>
  <c r="E121" i="8"/>
  <c r="F121" i="8"/>
  <c r="G121" i="8"/>
  <c r="H121" i="8"/>
  <c r="A121" i="8" s="1"/>
  <c r="B122" i="8"/>
  <c r="C122" i="8"/>
  <c r="D122" i="8"/>
  <c r="E122" i="8"/>
  <c r="F122" i="8"/>
  <c r="G122" i="8"/>
  <c r="H122" i="8"/>
  <c r="A122" i="8" s="1"/>
  <c r="B123" i="8"/>
  <c r="C123" i="8"/>
  <c r="D123" i="8"/>
  <c r="E123" i="8"/>
  <c r="F123" i="8"/>
  <c r="G123" i="8"/>
  <c r="H123" i="8"/>
  <c r="A123" i="8" s="1"/>
  <c r="B124" i="8"/>
  <c r="C124" i="8"/>
  <c r="D124" i="8"/>
  <c r="E124" i="8"/>
  <c r="F124" i="8"/>
  <c r="G124" i="8"/>
  <c r="H124" i="8"/>
  <c r="A124" i="8" s="1"/>
  <c r="B125" i="8"/>
  <c r="C125" i="8"/>
  <c r="D125" i="8"/>
  <c r="E125" i="8"/>
  <c r="F125" i="8"/>
  <c r="G125" i="8"/>
  <c r="H125" i="8"/>
  <c r="A125" i="8" s="1"/>
  <c r="B126" i="8"/>
  <c r="C126" i="8"/>
  <c r="D126" i="8"/>
  <c r="E126" i="8"/>
  <c r="F126" i="8"/>
  <c r="G126" i="8"/>
  <c r="H126" i="8"/>
  <c r="A126" i="8" s="1"/>
  <c r="B127" i="8"/>
  <c r="C127" i="8"/>
  <c r="D127" i="8"/>
  <c r="E127" i="8"/>
  <c r="F127" i="8"/>
  <c r="G127" i="8"/>
  <c r="H127" i="8"/>
  <c r="A127" i="8" s="1"/>
  <c r="B128" i="8"/>
  <c r="C128" i="8"/>
  <c r="D128" i="8"/>
  <c r="E128" i="8"/>
  <c r="F128" i="8"/>
  <c r="G128" i="8"/>
  <c r="H128" i="8"/>
  <c r="A128" i="8" s="1"/>
  <c r="B129" i="8"/>
  <c r="C129" i="8"/>
  <c r="D129" i="8"/>
  <c r="E129" i="8"/>
  <c r="F129" i="8"/>
  <c r="G129" i="8"/>
  <c r="H129" i="8"/>
  <c r="A129" i="8" s="1"/>
  <c r="B130" i="8"/>
  <c r="C130" i="8"/>
  <c r="D130" i="8"/>
  <c r="E130" i="8"/>
  <c r="F130" i="8"/>
  <c r="G130" i="8"/>
  <c r="H130" i="8"/>
  <c r="A130" i="8" s="1"/>
  <c r="B131" i="8"/>
  <c r="C131" i="8"/>
  <c r="D131" i="8"/>
  <c r="E131" i="8"/>
  <c r="F131" i="8"/>
  <c r="G131" i="8"/>
  <c r="H131" i="8"/>
  <c r="A131" i="8" s="1"/>
  <c r="B132" i="8"/>
  <c r="C132" i="8"/>
  <c r="D132" i="8"/>
  <c r="E132" i="8"/>
  <c r="F132" i="8"/>
  <c r="G132" i="8"/>
  <c r="H132" i="8"/>
  <c r="A132" i="8" s="1"/>
  <c r="B133" i="8"/>
  <c r="C133" i="8"/>
  <c r="D133" i="8"/>
  <c r="E133" i="8"/>
  <c r="F133" i="8"/>
  <c r="G133" i="8"/>
  <c r="H133" i="8"/>
  <c r="A133" i="8" s="1"/>
  <c r="B134" i="8"/>
  <c r="C134" i="8"/>
  <c r="D134" i="8"/>
  <c r="E134" i="8"/>
  <c r="F134" i="8"/>
  <c r="G134" i="8"/>
  <c r="H134" i="8"/>
  <c r="A134" i="8" s="1"/>
  <c r="B135" i="8"/>
  <c r="C135" i="8"/>
  <c r="D135" i="8"/>
  <c r="E135" i="8"/>
  <c r="F135" i="8"/>
  <c r="G135" i="8"/>
  <c r="H135" i="8"/>
  <c r="A135" i="8" s="1"/>
  <c r="B136" i="8"/>
  <c r="C136" i="8"/>
  <c r="D136" i="8"/>
  <c r="E136" i="8"/>
  <c r="F136" i="8"/>
  <c r="G136" i="8"/>
  <c r="H136" i="8"/>
  <c r="A136" i="8" s="1"/>
  <c r="B137" i="8"/>
  <c r="C137" i="8"/>
  <c r="D137" i="8"/>
  <c r="E137" i="8"/>
  <c r="F137" i="8"/>
  <c r="G137" i="8"/>
  <c r="H137" i="8"/>
  <c r="A137" i="8" s="1"/>
  <c r="B138" i="8"/>
  <c r="C138" i="8"/>
  <c r="D138" i="8"/>
  <c r="E138" i="8"/>
  <c r="F138" i="8"/>
  <c r="G138" i="8"/>
  <c r="H138" i="8"/>
  <c r="A138" i="8" s="1"/>
  <c r="B139" i="8"/>
  <c r="C139" i="8"/>
  <c r="D139" i="8"/>
  <c r="E139" i="8"/>
  <c r="F139" i="8"/>
  <c r="G139" i="8"/>
  <c r="H139" i="8"/>
  <c r="A139" i="8" s="1"/>
  <c r="B140" i="8"/>
  <c r="C140" i="8"/>
  <c r="D140" i="8"/>
  <c r="E140" i="8"/>
  <c r="F140" i="8"/>
  <c r="G140" i="8"/>
  <c r="H140" i="8"/>
  <c r="A140" i="8" s="1"/>
  <c r="B141" i="8"/>
  <c r="C141" i="8"/>
  <c r="D141" i="8"/>
  <c r="E141" i="8"/>
  <c r="F141" i="8"/>
  <c r="G141" i="8"/>
  <c r="H141" i="8"/>
  <c r="A141" i="8" s="1"/>
  <c r="B142" i="8"/>
  <c r="C142" i="8"/>
  <c r="D142" i="8"/>
  <c r="E142" i="8"/>
  <c r="F142" i="8"/>
  <c r="G142" i="8"/>
  <c r="H142" i="8"/>
  <c r="A142" i="8" s="1"/>
  <c r="B143" i="8"/>
  <c r="C143" i="8"/>
  <c r="D143" i="8"/>
  <c r="E143" i="8"/>
  <c r="F143" i="8"/>
  <c r="G143" i="8"/>
  <c r="H143" i="8"/>
  <c r="A143" i="8" s="1"/>
  <c r="B144" i="8"/>
  <c r="C144" i="8"/>
  <c r="D144" i="8"/>
  <c r="E144" i="8"/>
  <c r="F144" i="8"/>
  <c r="G144" i="8"/>
  <c r="H144" i="8"/>
  <c r="A144" i="8" s="1"/>
  <c r="B145" i="8"/>
  <c r="C145" i="8"/>
  <c r="D145" i="8"/>
  <c r="E145" i="8"/>
  <c r="F145" i="8"/>
  <c r="G145" i="8"/>
  <c r="H145" i="8"/>
  <c r="A145" i="8" s="1"/>
  <c r="B146" i="8"/>
  <c r="C146" i="8"/>
  <c r="D146" i="8"/>
  <c r="E146" i="8"/>
  <c r="F146" i="8"/>
  <c r="G146" i="8"/>
  <c r="H146" i="8"/>
  <c r="A146" i="8" s="1"/>
  <c r="B147" i="8"/>
  <c r="C147" i="8"/>
  <c r="D147" i="8"/>
  <c r="E147" i="8"/>
  <c r="F147" i="8"/>
  <c r="G147" i="8"/>
  <c r="H147" i="8"/>
  <c r="A147" i="8" s="1"/>
  <c r="B148" i="8"/>
  <c r="C148" i="8"/>
  <c r="D148" i="8"/>
  <c r="E148" i="8"/>
  <c r="F148" i="8"/>
  <c r="G148" i="8"/>
  <c r="H148" i="8"/>
  <c r="A148" i="8" s="1"/>
  <c r="B149" i="8"/>
  <c r="C149" i="8"/>
  <c r="D149" i="8"/>
  <c r="E149" i="8"/>
  <c r="F149" i="8"/>
  <c r="G149" i="8"/>
  <c r="H149" i="8"/>
  <c r="A149" i="8" s="1"/>
  <c r="B150" i="8"/>
  <c r="C150" i="8"/>
  <c r="D150" i="8"/>
  <c r="E150" i="8"/>
  <c r="F150" i="8"/>
  <c r="G150" i="8"/>
  <c r="H150" i="8"/>
  <c r="A150" i="8" s="1"/>
  <c r="B151" i="8"/>
  <c r="C151" i="8"/>
  <c r="D151" i="8"/>
  <c r="E151" i="8"/>
  <c r="F151" i="8"/>
  <c r="G151" i="8"/>
  <c r="H151" i="8"/>
  <c r="A151" i="8" s="1"/>
  <c r="B152" i="8"/>
  <c r="C152" i="8"/>
  <c r="D152" i="8"/>
  <c r="E152" i="8"/>
  <c r="F152" i="8"/>
  <c r="G152" i="8"/>
  <c r="H152" i="8"/>
  <c r="A152" i="8" s="1"/>
  <c r="B153" i="8"/>
  <c r="C153" i="8"/>
  <c r="D153" i="8"/>
  <c r="E153" i="8"/>
  <c r="F153" i="8"/>
  <c r="G153" i="8"/>
  <c r="H153" i="8"/>
  <c r="A153" i="8" s="1"/>
  <c r="B154" i="8"/>
  <c r="C154" i="8"/>
  <c r="D154" i="8"/>
  <c r="E154" i="8"/>
  <c r="F154" i="8"/>
  <c r="G154" i="8"/>
  <c r="H154" i="8"/>
  <c r="A154" i="8" s="1"/>
  <c r="B155" i="8"/>
  <c r="C155" i="8"/>
  <c r="D155" i="8"/>
  <c r="E155" i="8"/>
  <c r="F155" i="8"/>
  <c r="G155" i="8"/>
  <c r="H155" i="8"/>
  <c r="A155" i="8" s="1"/>
  <c r="B156" i="8"/>
  <c r="C156" i="8"/>
  <c r="D156" i="8"/>
  <c r="E156" i="8"/>
  <c r="F156" i="8"/>
  <c r="G156" i="8"/>
  <c r="H156" i="8"/>
  <c r="A156" i="8" s="1"/>
  <c r="B157" i="8"/>
  <c r="C157" i="8"/>
  <c r="D157" i="8"/>
  <c r="E157" i="8"/>
  <c r="F157" i="8"/>
  <c r="G157" i="8"/>
  <c r="H157" i="8"/>
  <c r="A157" i="8" s="1"/>
  <c r="B158" i="8"/>
  <c r="C158" i="8"/>
  <c r="D158" i="8"/>
  <c r="E158" i="8"/>
  <c r="F158" i="8"/>
  <c r="G158" i="8"/>
  <c r="H158" i="8"/>
  <c r="A158" i="8" s="1"/>
  <c r="B159" i="8"/>
  <c r="C159" i="8"/>
  <c r="D159" i="8"/>
  <c r="E159" i="8"/>
  <c r="F159" i="8"/>
  <c r="G159" i="8"/>
  <c r="H159" i="8"/>
  <c r="A159" i="8" s="1"/>
  <c r="C1" i="7"/>
  <c r="C2" i="7"/>
  <c r="C3" i="7"/>
  <c r="C4" i="7"/>
  <c r="C5" i="7"/>
  <c r="C7" i="7"/>
  <c r="B10" i="7"/>
  <c r="C10" i="7"/>
  <c r="D10" i="7"/>
  <c r="E10" i="7"/>
  <c r="F10" i="7"/>
  <c r="G10" i="7"/>
  <c r="H10" i="7"/>
  <c r="A10" i="7" s="1"/>
  <c r="B11" i="7"/>
  <c r="C11" i="7"/>
  <c r="D11" i="7"/>
  <c r="E11" i="7"/>
  <c r="F11" i="7"/>
  <c r="G11" i="7"/>
  <c r="H11" i="7"/>
  <c r="A11" i="7" s="1"/>
  <c r="B12" i="7"/>
  <c r="C12" i="7"/>
  <c r="D12" i="7"/>
  <c r="E12" i="7"/>
  <c r="F12" i="7"/>
  <c r="G12" i="7"/>
  <c r="H12" i="7"/>
  <c r="A12" i="7" s="1"/>
  <c r="B13" i="7"/>
  <c r="C13" i="7"/>
  <c r="D13" i="7"/>
  <c r="E13" i="7"/>
  <c r="F13" i="7"/>
  <c r="G13" i="7"/>
  <c r="H13" i="7"/>
  <c r="A13" i="7" s="1"/>
  <c r="B14" i="7"/>
  <c r="C14" i="7"/>
  <c r="D14" i="7"/>
  <c r="E14" i="7"/>
  <c r="F14" i="7"/>
  <c r="G14" i="7"/>
  <c r="H14" i="7"/>
  <c r="A14" i="7" s="1"/>
  <c r="B15" i="7"/>
  <c r="C15" i="7"/>
  <c r="D15" i="7"/>
  <c r="E15" i="7"/>
  <c r="F15" i="7"/>
  <c r="G15" i="7"/>
  <c r="H15" i="7"/>
  <c r="A15" i="7" s="1"/>
  <c r="B16" i="7"/>
  <c r="C16" i="7"/>
  <c r="D16" i="7"/>
  <c r="E16" i="7"/>
  <c r="F16" i="7"/>
  <c r="G16" i="7"/>
  <c r="H16" i="7"/>
  <c r="A16" i="7" s="1"/>
  <c r="B17" i="7"/>
  <c r="C17" i="7"/>
  <c r="D17" i="7"/>
  <c r="E17" i="7"/>
  <c r="F17" i="7"/>
  <c r="G17" i="7"/>
  <c r="H17" i="7"/>
  <c r="A17" i="7" s="1"/>
  <c r="B18" i="7"/>
  <c r="C18" i="7"/>
  <c r="D18" i="7"/>
  <c r="E18" i="7"/>
  <c r="F18" i="7"/>
  <c r="G18" i="7"/>
  <c r="H18" i="7"/>
  <c r="A18" i="7" s="1"/>
  <c r="B19" i="7"/>
  <c r="C19" i="7"/>
  <c r="D19" i="7"/>
  <c r="E19" i="7"/>
  <c r="F19" i="7"/>
  <c r="G19" i="7"/>
  <c r="H19" i="7"/>
  <c r="A19" i="7" s="1"/>
  <c r="B20" i="7"/>
  <c r="C20" i="7"/>
  <c r="D20" i="7"/>
  <c r="E20" i="7"/>
  <c r="F20" i="7"/>
  <c r="G20" i="7"/>
  <c r="H20" i="7"/>
  <c r="A20" i="7" s="1"/>
  <c r="B21" i="7"/>
  <c r="C21" i="7"/>
  <c r="D21" i="7"/>
  <c r="E21" i="7"/>
  <c r="F21" i="7"/>
  <c r="G21" i="7"/>
  <c r="H21" i="7"/>
  <c r="A21" i="7" s="1"/>
  <c r="B22" i="7"/>
  <c r="C22" i="7"/>
  <c r="D22" i="7"/>
  <c r="E22" i="7"/>
  <c r="F22" i="7"/>
  <c r="G22" i="7"/>
  <c r="H22" i="7"/>
  <c r="A22" i="7" s="1"/>
  <c r="B23" i="7"/>
  <c r="C23" i="7"/>
  <c r="D23" i="7"/>
  <c r="E23" i="7"/>
  <c r="F23" i="7"/>
  <c r="G23" i="7"/>
  <c r="H23" i="7"/>
  <c r="A23" i="7" s="1"/>
  <c r="B24" i="7"/>
  <c r="C24" i="7"/>
  <c r="D24" i="7"/>
  <c r="E24" i="7"/>
  <c r="F24" i="7"/>
  <c r="G24" i="7"/>
  <c r="H24" i="7"/>
  <c r="A24" i="7" s="1"/>
  <c r="B25" i="7"/>
  <c r="C25" i="7"/>
  <c r="D25" i="7"/>
  <c r="E25" i="7"/>
  <c r="F25" i="7"/>
  <c r="G25" i="7"/>
  <c r="H25" i="7"/>
  <c r="A25" i="7" s="1"/>
  <c r="B26" i="7"/>
  <c r="C26" i="7"/>
  <c r="D26" i="7"/>
  <c r="E26" i="7"/>
  <c r="F26" i="7"/>
  <c r="G26" i="7"/>
  <c r="H26" i="7"/>
  <c r="A26" i="7" s="1"/>
  <c r="B27" i="7"/>
  <c r="C27" i="7"/>
  <c r="D27" i="7"/>
  <c r="E27" i="7"/>
  <c r="F27" i="7"/>
  <c r="G27" i="7"/>
  <c r="H27" i="7"/>
  <c r="A27" i="7" s="1"/>
  <c r="B28" i="7"/>
  <c r="C28" i="7"/>
  <c r="D28" i="7"/>
  <c r="E28" i="7"/>
  <c r="F28" i="7"/>
  <c r="G28" i="7"/>
  <c r="H28" i="7"/>
  <c r="A28" i="7" s="1"/>
  <c r="B29" i="7"/>
  <c r="C29" i="7"/>
  <c r="D29" i="7"/>
  <c r="E29" i="7"/>
  <c r="F29" i="7"/>
  <c r="G29" i="7"/>
  <c r="H29" i="7"/>
  <c r="A29" i="7" s="1"/>
  <c r="B30" i="7"/>
  <c r="C30" i="7"/>
  <c r="D30" i="7"/>
  <c r="E30" i="7"/>
  <c r="F30" i="7"/>
  <c r="G30" i="7"/>
  <c r="H30" i="7"/>
  <c r="A30" i="7" s="1"/>
  <c r="B31" i="7"/>
  <c r="C31" i="7"/>
  <c r="D31" i="7"/>
  <c r="E31" i="7"/>
  <c r="F31" i="7"/>
  <c r="G31" i="7"/>
  <c r="H31" i="7"/>
  <c r="A31" i="7" s="1"/>
  <c r="B32" i="7"/>
  <c r="C32" i="7"/>
  <c r="D32" i="7"/>
  <c r="E32" i="7"/>
  <c r="F32" i="7"/>
  <c r="G32" i="7"/>
  <c r="H32" i="7"/>
  <c r="A32" i="7" s="1"/>
  <c r="B33" i="7"/>
  <c r="C33" i="7"/>
  <c r="D33" i="7"/>
  <c r="E33" i="7"/>
  <c r="F33" i="7"/>
  <c r="G33" i="7"/>
  <c r="H33" i="7"/>
  <c r="A33" i="7" s="1"/>
  <c r="B34" i="7"/>
  <c r="C34" i="7"/>
  <c r="D34" i="7"/>
  <c r="E34" i="7"/>
  <c r="F34" i="7"/>
  <c r="G34" i="7"/>
  <c r="H34" i="7"/>
  <c r="A34" i="7" s="1"/>
  <c r="B35" i="7"/>
  <c r="C35" i="7"/>
  <c r="D35" i="7"/>
  <c r="E35" i="7"/>
  <c r="F35" i="7"/>
  <c r="G35" i="7"/>
  <c r="H35" i="7"/>
  <c r="A35" i="7" s="1"/>
  <c r="B36" i="7"/>
  <c r="C36" i="7"/>
  <c r="D36" i="7"/>
  <c r="E36" i="7"/>
  <c r="F36" i="7"/>
  <c r="G36" i="7"/>
  <c r="H36" i="7"/>
  <c r="A36" i="7" s="1"/>
  <c r="B37" i="7"/>
  <c r="C37" i="7"/>
  <c r="D37" i="7"/>
  <c r="E37" i="7"/>
  <c r="F37" i="7"/>
  <c r="G37" i="7"/>
  <c r="H37" i="7"/>
  <c r="A37" i="7" s="1"/>
  <c r="B38" i="7"/>
  <c r="C38" i="7"/>
  <c r="D38" i="7"/>
  <c r="E38" i="7"/>
  <c r="F38" i="7"/>
  <c r="G38" i="7"/>
  <c r="H38" i="7"/>
  <c r="A38" i="7" s="1"/>
  <c r="B39" i="7"/>
  <c r="C39" i="7"/>
  <c r="D39" i="7"/>
  <c r="E39" i="7"/>
  <c r="F39" i="7"/>
  <c r="G39" i="7"/>
  <c r="H39" i="7"/>
  <c r="A39" i="7" s="1"/>
  <c r="B40" i="7"/>
  <c r="C40" i="7"/>
  <c r="D40" i="7"/>
  <c r="E40" i="7"/>
  <c r="F40" i="7"/>
  <c r="G40" i="7"/>
  <c r="H40" i="7"/>
  <c r="A40" i="7" s="1"/>
  <c r="B41" i="7"/>
  <c r="C41" i="7"/>
  <c r="D41" i="7"/>
  <c r="E41" i="7"/>
  <c r="F41" i="7"/>
  <c r="G41" i="7"/>
  <c r="H41" i="7"/>
  <c r="A41" i="7" s="1"/>
  <c r="B42" i="7"/>
  <c r="C42" i="7"/>
  <c r="D42" i="7"/>
  <c r="E42" i="7"/>
  <c r="F42" i="7"/>
  <c r="G42" i="7"/>
  <c r="H42" i="7"/>
  <c r="A42" i="7" s="1"/>
  <c r="B43" i="7"/>
  <c r="C43" i="7"/>
  <c r="D43" i="7"/>
  <c r="E43" i="7"/>
  <c r="F43" i="7"/>
  <c r="G43" i="7"/>
  <c r="H43" i="7"/>
  <c r="A43" i="7" s="1"/>
  <c r="B44" i="7"/>
  <c r="C44" i="7"/>
  <c r="D44" i="7"/>
  <c r="E44" i="7"/>
  <c r="F44" i="7"/>
  <c r="G44" i="7"/>
  <c r="H44" i="7"/>
  <c r="A44" i="7" s="1"/>
  <c r="B45" i="7"/>
  <c r="C45" i="7"/>
  <c r="D45" i="7"/>
  <c r="E45" i="7"/>
  <c r="F45" i="7"/>
  <c r="G45" i="7"/>
  <c r="H45" i="7"/>
  <c r="A45" i="7" s="1"/>
  <c r="B46" i="7"/>
  <c r="C46" i="7"/>
  <c r="D46" i="7"/>
  <c r="E46" i="7"/>
  <c r="F46" i="7"/>
  <c r="G46" i="7"/>
  <c r="H46" i="7"/>
  <c r="A46" i="7" s="1"/>
  <c r="B47" i="7"/>
  <c r="C47" i="7"/>
  <c r="D47" i="7"/>
  <c r="E47" i="7"/>
  <c r="F47" i="7"/>
  <c r="G47" i="7"/>
  <c r="H47" i="7"/>
  <c r="A47" i="7" s="1"/>
  <c r="B48" i="7"/>
  <c r="C48" i="7"/>
  <c r="D48" i="7"/>
  <c r="E48" i="7"/>
  <c r="F48" i="7"/>
  <c r="G48" i="7"/>
  <c r="H48" i="7"/>
  <c r="A48" i="7" s="1"/>
  <c r="B49" i="7"/>
  <c r="C49" i="7"/>
  <c r="D49" i="7"/>
  <c r="E49" i="7"/>
  <c r="F49" i="7"/>
  <c r="G49" i="7"/>
  <c r="H49" i="7"/>
  <c r="A49" i="7" s="1"/>
  <c r="B50" i="7"/>
  <c r="C50" i="7"/>
  <c r="D50" i="7"/>
  <c r="E50" i="7"/>
  <c r="F50" i="7"/>
  <c r="G50" i="7"/>
  <c r="H50" i="7"/>
  <c r="A50" i="7" s="1"/>
  <c r="B51" i="7"/>
  <c r="C51" i="7"/>
  <c r="D51" i="7"/>
  <c r="E51" i="7"/>
  <c r="F51" i="7"/>
  <c r="G51" i="7"/>
  <c r="H51" i="7"/>
  <c r="A51" i="7" s="1"/>
  <c r="B52" i="7"/>
  <c r="C52" i="7"/>
  <c r="D52" i="7"/>
  <c r="E52" i="7"/>
  <c r="F52" i="7"/>
  <c r="G52" i="7"/>
  <c r="H52" i="7"/>
  <c r="A52" i="7" s="1"/>
  <c r="B53" i="7"/>
  <c r="C53" i="7"/>
  <c r="D53" i="7"/>
  <c r="E53" i="7"/>
  <c r="F53" i="7"/>
  <c r="G53" i="7"/>
  <c r="H53" i="7"/>
  <c r="A53" i="7" s="1"/>
  <c r="B54" i="7"/>
  <c r="C54" i="7"/>
  <c r="D54" i="7"/>
  <c r="E54" i="7"/>
  <c r="F54" i="7"/>
  <c r="G54" i="7"/>
  <c r="H54" i="7"/>
  <c r="A54" i="7" s="1"/>
  <c r="B55" i="7"/>
  <c r="C55" i="7"/>
  <c r="D55" i="7"/>
  <c r="E55" i="7"/>
  <c r="F55" i="7"/>
  <c r="G55" i="7"/>
  <c r="H55" i="7"/>
  <c r="A55" i="7" s="1"/>
  <c r="B56" i="7"/>
  <c r="C56" i="7"/>
  <c r="D56" i="7"/>
  <c r="E56" i="7"/>
  <c r="F56" i="7"/>
  <c r="G56" i="7"/>
  <c r="H56" i="7"/>
  <c r="A56" i="7" s="1"/>
  <c r="B57" i="7"/>
  <c r="C57" i="7"/>
  <c r="D57" i="7"/>
  <c r="E57" i="7"/>
  <c r="F57" i="7"/>
  <c r="G57" i="7"/>
  <c r="H57" i="7"/>
  <c r="A57" i="7" s="1"/>
  <c r="B58" i="7"/>
  <c r="C58" i="7"/>
  <c r="D58" i="7"/>
  <c r="E58" i="7"/>
  <c r="F58" i="7"/>
  <c r="G58" i="7"/>
  <c r="H58" i="7"/>
  <c r="A58" i="7" s="1"/>
  <c r="B59" i="7"/>
  <c r="C59" i="7"/>
  <c r="D59" i="7"/>
  <c r="E59" i="7"/>
  <c r="F59" i="7"/>
  <c r="G59" i="7"/>
  <c r="H59" i="7"/>
  <c r="A59" i="7" s="1"/>
  <c r="B60" i="7"/>
  <c r="C60" i="7"/>
  <c r="D60" i="7"/>
  <c r="E60" i="7"/>
  <c r="F60" i="7"/>
  <c r="G60" i="7"/>
  <c r="H60" i="7"/>
  <c r="A60" i="7" s="1"/>
  <c r="B61" i="7"/>
  <c r="C61" i="7"/>
  <c r="D61" i="7"/>
  <c r="E61" i="7"/>
  <c r="F61" i="7"/>
  <c r="G61" i="7"/>
  <c r="H61" i="7"/>
  <c r="A61" i="7" s="1"/>
  <c r="B62" i="7"/>
  <c r="C62" i="7"/>
  <c r="D62" i="7"/>
  <c r="E62" i="7"/>
  <c r="F62" i="7"/>
  <c r="G62" i="7"/>
  <c r="H62" i="7"/>
  <c r="A62" i="7" s="1"/>
  <c r="B63" i="7"/>
  <c r="C63" i="7"/>
  <c r="D63" i="7"/>
  <c r="E63" i="7"/>
  <c r="F63" i="7"/>
  <c r="G63" i="7"/>
  <c r="H63" i="7"/>
  <c r="A63" i="7" s="1"/>
  <c r="B64" i="7"/>
  <c r="C64" i="7"/>
  <c r="D64" i="7"/>
  <c r="E64" i="7"/>
  <c r="F64" i="7"/>
  <c r="G64" i="7"/>
  <c r="H64" i="7"/>
  <c r="A64" i="7" s="1"/>
  <c r="B65" i="7"/>
  <c r="C65" i="7"/>
  <c r="D65" i="7"/>
  <c r="E65" i="7"/>
  <c r="F65" i="7"/>
  <c r="G65" i="7"/>
  <c r="H65" i="7"/>
  <c r="A65" i="7" s="1"/>
  <c r="B66" i="7"/>
  <c r="C66" i="7"/>
  <c r="D66" i="7"/>
  <c r="E66" i="7"/>
  <c r="F66" i="7"/>
  <c r="G66" i="7"/>
  <c r="H66" i="7"/>
  <c r="A66" i="7" s="1"/>
  <c r="B67" i="7"/>
  <c r="C67" i="7"/>
  <c r="D67" i="7"/>
  <c r="E67" i="7"/>
  <c r="F67" i="7"/>
  <c r="G67" i="7"/>
  <c r="H67" i="7"/>
  <c r="A67" i="7" s="1"/>
  <c r="B68" i="7"/>
  <c r="C68" i="7"/>
  <c r="D68" i="7"/>
  <c r="E68" i="7"/>
  <c r="F68" i="7"/>
  <c r="G68" i="7"/>
  <c r="H68" i="7"/>
  <c r="A68" i="7" s="1"/>
  <c r="B69" i="7"/>
  <c r="C69" i="7"/>
  <c r="D69" i="7"/>
  <c r="E69" i="7"/>
  <c r="F69" i="7"/>
  <c r="G69" i="7"/>
  <c r="H69" i="7"/>
  <c r="A69" i="7" s="1"/>
  <c r="B70" i="7"/>
  <c r="C70" i="7"/>
  <c r="D70" i="7"/>
  <c r="E70" i="7"/>
  <c r="F70" i="7"/>
  <c r="G70" i="7"/>
  <c r="H70" i="7"/>
  <c r="A70" i="7" s="1"/>
  <c r="B71" i="7"/>
  <c r="C71" i="7"/>
  <c r="D71" i="7"/>
  <c r="E71" i="7"/>
  <c r="F71" i="7"/>
  <c r="G71" i="7"/>
  <c r="H71" i="7"/>
  <c r="A71" i="7" s="1"/>
  <c r="B72" i="7"/>
  <c r="C72" i="7"/>
  <c r="D72" i="7"/>
  <c r="E72" i="7"/>
  <c r="F72" i="7"/>
  <c r="G72" i="7"/>
  <c r="H72" i="7"/>
  <c r="A72" i="7" s="1"/>
  <c r="B73" i="7"/>
  <c r="C73" i="7"/>
  <c r="D73" i="7"/>
  <c r="E73" i="7"/>
  <c r="F73" i="7"/>
  <c r="G73" i="7"/>
  <c r="H73" i="7"/>
  <c r="A73" i="7" s="1"/>
  <c r="B74" i="7"/>
  <c r="C74" i="7"/>
  <c r="D74" i="7"/>
  <c r="E74" i="7"/>
  <c r="F74" i="7"/>
  <c r="G74" i="7"/>
  <c r="H74" i="7"/>
  <c r="A74" i="7" s="1"/>
  <c r="B75" i="7"/>
  <c r="C75" i="7"/>
  <c r="D75" i="7"/>
  <c r="E75" i="7"/>
  <c r="F75" i="7"/>
  <c r="G75" i="7"/>
  <c r="H75" i="7"/>
  <c r="A75" i="7" s="1"/>
  <c r="B76" i="7"/>
  <c r="C76" i="7"/>
  <c r="D76" i="7"/>
  <c r="E76" i="7"/>
  <c r="F76" i="7"/>
  <c r="G76" i="7"/>
  <c r="H76" i="7"/>
  <c r="A76" i="7" s="1"/>
  <c r="B77" i="7"/>
  <c r="C77" i="7"/>
  <c r="D77" i="7"/>
  <c r="E77" i="7"/>
  <c r="F77" i="7"/>
  <c r="G77" i="7"/>
  <c r="H77" i="7"/>
  <c r="A77" i="7" s="1"/>
  <c r="B78" i="7"/>
  <c r="C78" i="7"/>
  <c r="D78" i="7"/>
  <c r="E78" i="7"/>
  <c r="F78" i="7"/>
  <c r="G78" i="7"/>
  <c r="H78" i="7"/>
  <c r="A78" i="7" s="1"/>
  <c r="B79" i="7"/>
  <c r="C79" i="7"/>
  <c r="D79" i="7"/>
  <c r="E79" i="7"/>
  <c r="F79" i="7"/>
  <c r="G79" i="7"/>
  <c r="H79" i="7"/>
  <c r="A79" i="7" s="1"/>
  <c r="B80" i="7"/>
  <c r="C80" i="7"/>
  <c r="D80" i="7"/>
  <c r="E80" i="7"/>
  <c r="F80" i="7"/>
  <c r="G80" i="7"/>
  <c r="H80" i="7"/>
  <c r="A80" i="7" s="1"/>
  <c r="B81" i="7"/>
  <c r="C81" i="7"/>
  <c r="D81" i="7"/>
  <c r="E81" i="7"/>
  <c r="F81" i="7"/>
  <c r="G81" i="7"/>
  <c r="H81" i="7"/>
  <c r="A81" i="7" s="1"/>
  <c r="B82" i="7"/>
  <c r="C82" i="7"/>
  <c r="D82" i="7"/>
  <c r="E82" i="7"/>
  <c r="F82" i="7"/>
  <c r="G82" i="7"/>
  <c r="H82" i="7"/>
  <c r="A82" i="7" s="1"/>
  <c r="B83" i="7"/>
  <c r="C83" i="7"/>
  <c r="D83" i="7"/>
  <c r="E83" i="7"/>
  <c r="F83" i="7"/>
  <c r="G83" i="7"/>
  <c r="H83" i="7"/>
  <c r="A83" i="7" s="1"/>
  <c r="B84" i="7"/>
  <c r="C84" i="7"/>
  <c r="D84" i="7"/>
  <c r="E84" i="7"/>
  <c r="F84" i="7"/>
  <c r="G84" i="7"/>
  <c r="H84" i="7"/>
  <c r="A84" i="7" s="1"/>
  <c r="B85" i="7"/>
  <c r="C85" i="7"/>
  <c r="D85" i="7"/>
  <c r="E85" i="7"/>
  <c r="F85" i="7"/>
  <c r="G85" i="7"/>
  <c r="H85" i="7"/>
  <c r="A85" i="7" s="1"/>
  <c r="B86" i="7"/>
  <c r="C86" i="7"/>
  <c r="D86" i="7"/>
  <c r="E86" i="7"/>
  <c r="F86" i="7"/>
  <c r="G86" i="7"/>
  <c r="H86" i="7"/>
  <c r="A86" i="7" s="1"/>
  <c r="B87" i="7"/>
  <c r="C87" i="7"/>
  <c r="D87" i="7"/>
  <c r="E87" i="7"/>
  <c r="F87" i="7"/>
  <c r="G87" i="7"/>
  <c r="H87" i="7"/>
  <c r="A87" i="7" s="1"/>
  <c r="B88" i="7"/>
  <c r="C88" i="7"/>
  <c r="D88" i="7"/>
  <c r="E88" i="7"/>
  <c r="F88" i="7"/>
  <c r="G88" i="7"/>
  <c r="H88" i="7"/>
  <c r="A88" i="7" s="1"/>
  <c r="B89" i="7"/>
  <c r="C89" i="7"/>
  <c r="D89" i="7"/>
  <c r="E89" i="7"/>
  <c r="F89" i="7"/>
  <c r="G89" i="7"/>
  <c r="H89" i="7"/>
  <c r="A89" i="7" s="1"/>
  <c r="B90" i="7"/>
  <c r="C90" i="7"/>
  <c r="D90" i="7"/>
  <c r="E90" i="7"/>
  <c r="F90" i="7"/>
  <c r="G90" i="7"/>
  <c r="H90" i="7"/>
  <c r="A90" i="7" s="1"/>
  <c r="B91" i="7"/>
  <c r="C91" i="7"/>
  <c r="D91" i="7"/>
  <c r="E91" i="7"/>
  <c r="F91" i="7"/>
  <c r="G91" i="7"/>
  <c r="H91" i="7"/>
  <c r="A91" i="7" s="1"/>
  <c r="B92" i="7"/>
  <c r="C92" i="7"/>
  <c r="D92" i="7"/>
  <c r="E92" i="7"/>
  <c r="F92" i="7"/>
  <c r="G92" i="7"/>
  <c r="H92" i="7"/>
  <c r="A92" i="7" s="1"/>
  <c r="B93" i="7"/>
  <c r="C93" i="7"/>
  <c r="D93" i="7"/>
  <c r="E93" i="7"/>
  <c r="F93" i="7"/>
  <c r="G93" i="7"/>
  <c r="H93" i="7"/>
  <c r="A93" i="7" s="1"/>
  <c r="B94" i="7"/>
  <c r="C94" i="7"/>
  <c r="D94" i="7"/>
  <c r="E94" i="7"/>
  <c r="F94" i="7"/>
  <c r="G94" i="7"/>
  <c r="H94" i="7"/>
  <c r="A94" i="7" s="1"/>
  <c r="B95" i="7"/>
  <c r="C95" i="7"/>
  <c r="D95" i="7"/>
  <c r="E95" i="7"/>
  <c r="F95" i="7"/>
  <c r="G95" i="7"/>
  <c r="H95" i="7"/>
  <c r="A95" i="7" s="1"/>
  <c r="B96" i="7"/>
  <c r="C96" i="7"/>
  <c r="D96" i="7"/>
  <c r="E96" i="7"/>
  <c r="F96" i="7"/>
  <c r="G96" i="7"/>
  <c r="H96" i="7"/>
  <c r="A96" i="7" s="1"/>
  <c r="B97" i="7"/>
  <c r="C97" i="7"/>
  <c r="D97" i="7"/>
  <c r="E97" i="7"/>
  <c r="F97" i="7"/>
  <c r="G97" i="7"/>
  <c r="H97" i="7"/>
  <c r="A97" i="7" s="1"/>
  <c r="B98" i="7"/>
  <c r="C98" i="7"/>
  <c r="D98" i="7"/>
  <c r="E98" i="7"/>
  <c r="F98" i="7"/>
  <c r="G98" i="7"/>
  <c r="H98" i="7"/>
  <c r="A98" i="7" s="1"/>
  <c r="B99" i="7"/>
  <c r="C99" i="7"/>
  <c r="D99" i="7"/>
  <c r="E99" i="7"/>
  <c r="F99" i="7"/>
  <c r="G99" i="7"/>
  <c r="H99" i="7"/>
  <c r="A99" i="7" s="1"/>
  <c r="B100" i="7"/>
  <c r="C100" i="7"/>
  <c r="D100" i="7"/>
  <c r="E100" i="7"/>
  <c r="F100" i="7"/>
  <c r="G100" i="7"/>
  <c r="H100" i="7"/>
  <c r="A100" i="7" s="1"/>
  <c r="B101" i="7"/>
  <c r="C101" i="7"/>
  <c r="D101" i="7"/>
  <c r="E101" i="7"/>
  <c r="F101" i="7"/>
  <c r="G101" i="7"/>
  <c r="H101" i="7"/>
  <c r="A101" i="7" s="1"/>
  <c r="B102" i="7"/>
  <c r="C102" i="7"/>
  <c r="D102" i="7"/>
  <c r="E102" i="7"/>
  <c r="F102" i="7"/>
  <c r="G102" i="7"/>
  <c r="H102" i="7"/>
  <c r="A102" i="7" s="1"/>
  <c r="B103" i="7"/>
  <c r="C103" i="7"/>
  <c r="D103" i="7"/>
  <c r="E103" i="7"/>
  <c r="F103" i="7"/>
  <c r="G103" i="7"/>
  <c r="H103" i="7"/>
  <c r="A103" i="7" s="1"/>
  <c r="B104" i="7"/>
  <c r="C104" i="7"/>
  <c r="D104" i="7"/>
  <c r="E104" i="7"/>
  <c r="F104" i="7"/>
  <c r="G104" i="7"/>
  <c r="H104" i="7"/>
  <c r="A104" i="7" s="1"/>
  <c r="B105" i="7"/>
  <c r="C105" i="7"/>
  <c r="D105" i="7"/>
  <c r="E105" i="7"/>
  <c r="F105" i="7"/>
  <c r="G105" i="7"/>
  <c r="H105" i="7"/>
  <c r="A105" i="7" s="1"/>
  <c r="B106" i="7"/>
  <c r="C106" i="7"/>
  <c r="D106" i="7"/>
  <c r="E106" i="7"/>
  <c r="F106" i="7"/>
  <c r="G106" i="7"/>
  <c r="H106" i="7"/>
  <c r="A106" i="7" s="1"/>
  <c r="B107" i="7"/>
  <c r="C107" i="7"/>
  <c r="D107" i="7"/>
  <c r="E107" i="7"/>
  <c r="F107" i="7"/>
  <c r="G107" i="7"/>
  <c r="H107" i="7"/>
  <c r="A107" i="7" s="1"/>
  <c r="B108" i="7"/>
  <c r="C108" i="7"/>
  <c r="D108" i="7"/>
  <c r="E108" i="7"/>
  <c r="F108" i="7"/>
  <c r="G108" i="7"/>
  <c r="H108" i="7"/>
  <c r="A108" i="7" s="1"/>
  <c r="B109" i="7"/>
  <c r="C109" i="7"/>
  <c r="D109" i="7"/>
  <c r="E109" i="7"/>
  <c r="F109" i="7"/>
  <c r="G109" i="7"/>
  <c r="H109" i="7"/>
  <c r="A109" i="7" s="1"/>
  <c r="B110" i="7"/>
  <c r="C110" i="7"/>
  <c r="D110" i="7"/>
  <c r="E110" i="7"/>
  <c r="F110" i="7"/>
  <c r="G110" i="7"/>
  <c r="H110" i="7"/>
  <c r="A110" i="7" s="1"/>
  <c r="B111" i="7"/>
  <c r="C111" i="7"/>
  <c r="D111" i="7"/>
  <c r="E111" i="7"/>
  <c r="F111" i="7"/>
  <c r="G111" i="7"/>
  <c r="H111" i="7"/>
  <c r="A111" i="7" s="1"/>
  <c r="B112" i="7"/>
  <c r="C112" i="7"/>
  <c r="D112" i="7"/>
  <c r="E112" i="7"/>
  <c r="F112" i="7"/>
  <c r="G112" i="7"/>
  <c r="H112" i="7"/>
  <c r="A112" i="7" s="1"/>
  <c r="B113" i="7"/>
  <c r="C113" i="7"/>
  <c r="D113" i="7"/>
  <c r="E113" i="7"/>
  <c r="F113" i="7"/>
  <c r="G113" i="7"/>
  <c r="H113" i="7"/>
  <c r="A113" i="7" s="1"/>
  <c r="B114" i="7"/>
  <c r="C114" i="7"/>
  <c r="D114" i="7"/>
  <c r="E114" i="7"/>
  <c r="F114" i="7"/>
  <c r="G114" i="7"/>
  <c r="H114" i="7"/>
  <c r="A114" i="7" s="1"/>
  <c r="B115" i="7"/>
  <c r="C115" i="7"/>
  <c r="D115" i="7"/>
  <c r="E115" i="7"/>
  <c r="F115" i="7"/>
  <c r="G115" i="7"/>
  <c r="H115" i="7"/>
  <c r="A115" i="7" s="1"/>
  <c r="B116" i="7"/>
  <c r="C116" i="7"/>
  <c r="D116" i="7"/>
  <c r="E116" i="7"/>
  <c r="F116" i="7"/>
  <c r="G116" i="7"/>
  <c r="H116" i="7"/>
  <c r="A116" i="7" s="1"/>
  <c r="B117" i="7"/>
  <c r="C117" i="7"/>
  <c r="D117" i="7"/>
  <c r="E117" i="7"/>
  <c r="F117" i="7"/>
  <c r="G117" i="7"/>
  <c r="H117" i="7"/>
  <c r="A117" i="7" s="1"/>
  <c r="B118" i="7"/>
  <c r="C118" i="7"/>
  <c r="D118" i="7"/>
  <c r="E118" i="7"/>
  <c r="F118" i="7"/>
  <c r="G118" i="7"/>
  <c r="H118" i="7"/>
  <c r="A118" i="7" s="1"/>
  <c r="B119" i="7"/>
  <c r="C119" i="7"/>
  <c r="D119" i="7"/>
  <c r="E119" i="7"/>
  <c r="F119" i="7"/>
  <c r="G119" i="7"/>
  <c r="H119" i="7"/>
  <c r="A119" i="7" s="1"/>
  <c r="B120" i="7"/>
  <c r="C120" i="7"/>
  <c r="D120" i="7"/>
  <c r="E120" i="7"/>
  <c r="F120" i="7"/>
  <c r="G120" i="7"/>
  <c r="H120" i="7"/>
  <c r="A120" i="7" s="1"/>
  <c r="B121" i="7"/>
  <c r="C121" i="7"/>
  <c r="D121" i="7"/>
  <c r="E121" i="7"/>
  <c r="F121" i="7"/>
  <c r="G121" i="7"/>
  <c r="H121" i="7"/>
  <c r="A121" i="7" s="1"/>
  <c r="B122" i="7"/>
  <c r="C122" i="7"/>
  <c r="D122" i="7"/>
  <c r="E122" i="7"/>
  <c r="F122" i="7"/>
  <c r="G122" i="7"/>
  <c r="H122" i="7"/>
  <c r="A122" i="7" s="1"/>
  <c r="B123" i="7"/>
  <c r="C123" i="7"/>
  <c r="D123" i="7"/>
  <c r="E123" i="7"/>
  <c r="F123" i="7"/>
  <c r="G123" i="7"/>
  <c r="H123" i="7"/>
  <c r="A123" i="7" s="1"/>
  <c r="B124" i="7"/>
  <c r="C124" i="7"/>
  <c r="D124" i="7"/>
  <c r="E124" i="7"/>
  <c r="F124" i="7"/>
  <c r="G124" i="7"/>
  <c r="H124" i="7"/>
  <c r="A124" i="7" s="1"/>
  <c r="B125" i="7"/>
  <c r="C125" i="7"/>
  <c r="D125" i="7"/>
  <c r="E125" i="7"/>
  <c r="F125" i="7"/>
  <c r="G125" i="7"/>
  <c r="H125" i="7"/>
  <c r="A125" i="7" s="1"/>
  <c r="B126" i="7"/>
  <c r="C126" i="7"/>
  <c r="D126" i="7"/>
  <c r="E126" i="7"/>
  <c r="F126" i="7"/>
  <c r="G126" i="7"/>
  <c r="H126" i="7"/>
  <c r="A126" i="7" s="1"/>
  <c r="B127" i="7"/>
  <c r="C127" i="7"/>
  <c r="D127" i="7"/>
  <c r="E127" i="7"/>
  <c r="F127" i="7"/>
  <c r="G127" i="7"/>
  <c r="H127" i="7"/>
  <c r="A127" i="7" s="1"/>
  <c r="B128" i="7"/>
  <c r="C128" i="7"/>
  <c r="D128" i="7"/>
  <c r="E128" i="7"/>
  <c r="F128" i="7"/>
  <c r="G128" i="7"/>
  <c r="H128" i="7"/>
  <c r="A128" i="7" s="1"/>
  <c r="B129" i="7"/>
  <c r="C129" i="7"/>
  <c r="D129" i="7"/>
  <c r="E129" i="7"/>
  <c r="F129" i="7"/>
  <c r="G129" i="7"/>
  <c r="H129" i="7"/>
  <c r="A129" i="7" s="1"/>
  <c r="B130" i="7"/>
  <c r="C130" i="7"/>
  <c r="D130" i="7"/>
  <c r="E130" i="7"/>
  <c r="F130" i="7"/>
  <c r="G130" i="7"/>
  <c r="H130" i="7"/>
  <c r="A130" i="7" s="1"/>
  <c r="B131" i="7"/>
  <c r="C131" i="7"/>
  <c r="D131" i="7"/>
  <c r="E131" i="7"/>
  <c r="F131" i="7"/>
  <c r="G131" i="7"/>
  <c r="H131" i="7"/>
  <c r="A131" i="7" s="1"/>
  <c r="B132" i="7"/>
  <c r="C132" i="7"/>
  <c r="D132" i="7"/>
  <c r="E132" i="7"/>
  <c r="F132" i="7"/>
  <c r="G132" i="7"/>
  <c r="H132" i="7"/>
  <c r="A132" i="7" s="1"/>
  <c r="B133" i="7"/>
  <c r="C133" i="7"/>
  <c r="D133" i="7"/>
  <c r="E133" i="7"/>
  <c r="F133" i="7"/>
  <c r="G133" i="7"/>
  <c r="H133" i="7"/>
  <c r="A133" i="7" s="1"/>
  <c r="B134" i="7"/>
  <c r="C134" i="7"/>
  <c r="D134" i="7"/>
  <c r="E134" i="7"/>
  <c r="F134" i="7"/>
  <c r="G134" i="7"/>
  <c r="H134" i="7"/>
  <c r="A134" i="7" s="1"/>
  <c r="B135" i="7"/>
  <c r="C135" i="7"/>
  <c r="D135" i="7"/>
  <c r="E135" i="7"/>
  <c r="F135" i="7"/>
  <c r="G135" i="7"/>
  <c r="H135" i="7"/>
  <c r="A135" i="7" s="1"/>
  <c r="B136" i="7"/>
  <c r="C136" i="7"/>
  <c r="D136" i="7"/>
  <c r="E136" i="7"/>
  <c r="F136" i="7"/>
  <c r="G136" i="7"/>
  <c r="H136" i="7"/>
  <c r="A136" i="7" s="1"/>
  <c r="B137" i="7"/>
  <c r="C137" i="7"/>
  <c r="D137" i="7"/>
  <c r="E137" i="7"/>
  <c r="F137" i="7"/>
  <c r="G137" i="7"/>
  <c r="H137" i="7"/>
  <c r="A137" i="7" s="1"/>
  <c r="B138" i="7"/>
  <c r="C138" i="7"/>
  <c r="D138" i="7"/>
  <c r="E138" i="7"/>
  <c r="F138" i="7"/>
  <c r="G138" i="7"/>
  <c r="H138" i="7"/>
  <c r="A138" i="7" s="1"/>
  <c r="B139" i="7"/>
  <c r="C139" i="7"/>
  <c r="D139" i="7"/>
  <c r="E139" i="7"/>
  <c r="F139" i="7"/>
  <c r="G139" i="7"/>
  <c r="H139" i="7"/>
  <c r="A139" i="7" s="1"/>
  <c r="B140" i="7"/>
  <c r="C140" i="7"/>
  <c r="D140" i="7"/>
  <c r="E140" i="7"/>
  <c r="F140" i="7"/>
  <c r="G140" i="7"/>
  <c r="H140" i="7"/>
  <c r="A140" i="7" s="1"/>
  <c r="B141" i="7"/>
  <c r="C141" i="7"/>
  <c r="D141" i="7"/>
  <c r="E141" i="7"/>
  <c r="F141" i="7"/>
  <c r="G141" i="7"/>
  <c r="H141" i="7"/>
  <c r="A141" i="7" s="1"/>
  <c r="B142" i="7"/>
  <c r="C142" i="7"/>
  <c r="D142" i="7"/>
  <c r="E142" i="7"/>
  <c r="F142" i="7"/>
  <c r="G142" i="7"/>
  <c r="H142" i="7"/>
  <c r="A142" i="7" s="1"/>
  <c r="B143" i="7"/>
  <c r="C143" i="7"/>
  <c r="D143" i="7"/>
  <c r="E143" i="7"/>
  <c r="F143" i="7"/>
  <c r="G143" i="7"/>
  <c r="H143" i="7"/>
  <c r="A143" i="7" s="1"/>
  <c r="B144" i="7"/>
  <c r="C144" i="7"/>
  <c r="D144" i="7"/>
  <c r="E144" i="7"/>
  <c r="F144" i="7"/>
  <c r="G144" i="7"/>
  <c r="H144" i="7"/>
  <c r="A144" i="7" s="1"/>
  <c r="B145" i="7"/>
  <c r="C145" i="7"/>
  <c r="D145" i="7"/>
  <c r="E145" i="7"/>
  <c r="F145" i="7"/>
  <c r="G145" i="7"/>
  <c r="H145" i="7"/>
  <c r="A145" i="7" s="1"/>
  <c r="B146" i="7"/>
  <c r="C146" i="7"/>
  <c r="D146" i="7"/>
  <c r="E146" i="7"/>
  <c r="F146" i="7"/>
  <c r="G146" i="7"/>
  <c r="H146" i="7"/>
  <c r="A146" i="7" s="1"/>
  <c r="B147" i="7"/>
  <c r="C147" i="7"/>
  <c r="D147" i="7"/>
  <c r="E147" i="7"/>
  <c r="F147" i="7"/>
  <c r="G147" i="7"/>
  <c r="H147" i="7"/>
  <c r="A147" i="7" s="1"/>
  <c r="B148" i="7"/>
  <c r="C148" i="7"/>
  <c r="D148" i="7"/>
  <c r="E148" i="7"/>
  <c r="F148" i="7"/>
  <c r="G148" i="7"/>
  <c r="H148" i="7"/>
  <c r="A148" i="7" s="1"/>
  <c r="B149" i="7"/>
  <c r="C149" i="7"/>
  <c r="D149" i="7"/>
  <c r="E149" i="7"/>
  <c r="F149" i="7"/>
  <c r="G149" i="7"/>
  <c r="H149" i="7"/>
  <c r="A149" i="7" s="1"/>
  <c r="B150" i="7"/>
  <c r="C150" i="7"/>
  <c r="D150" i="7"/>
  <c r="E150" i="7"/>
  <c r="F150" i="7"/>
  <c r="G150" i="7"/>
  <c r="H150" i="7"/>
  <c r="A150" i="7" s="1"/>
  <c r="B151" i="7"/>
  <c r="C151" i="7"/>
  <c r="D151" i="7"/>
  <c r="E151" i="7"/>
  <c r="F151" i="7"/>
  <c r="G151" i="7"/>
  <c r="H151" i="7"/>
  <c r="A151" i="7" s="1"/>
  <c r="B152" i="7"/>
  <c r="C152" i="7"/>
  <c r="D152" i="7"/>
  <c r="E152" i="7"/>
  <c r="F152" i="7"/>
  <c r="G152" i="7"/>
  <c r="H152" i="7"/>
  <c r="A152" i="7" s="1"/>
  <c r="B153" i="7"/>
  <c r="C153" i="7"/>
  <c r="D153" i="7"/>
  <c r="E153" i="7"/>
  <c r="F153" i="7"/>
  <c r="G153" i="7"/>
  <c r="H153" i="7"/>
  <c r="A153" i="7" s="1"/>
  <c r="B154" i="7"/>
  <c r="C154" i="7"/>
  <c r="D154" i="7"/>
  <c r="E154" i="7"/>
  <c r="F154" i="7"/>
  <c r="G154" i="7"/>
  <c r="H154" i="7"/>
  <c r="A154" i="7" s="1"/>
  <c r="B155" i="7"/>
  <c r="C155" i="7"/>
  <c r="D155" i="7"/>
  <c r="E155" i="7"/>
  <c r="F155" i="7"/>
  <c r="G155" i="7"/>
  <c r="H155" i="7"/>
  <c r="A155" i="7" s="1"/>
  <c r="B156" i="7"/>
  <c r="C156" i="7"/>
  <c r="D156" i="7"/>
  <c r="E156" i="7"/>
  <c r="F156" i="7"/>
  <c r="G156" i="7"/>
  <c r="H156" i="7"/>
  <c r="A156" i="7" s="1"/>
  <c r="B157" i="7"/>
  <c r="C157" i="7"/>
  <c r="D157" i="7"/>
  <c r="E157" i="7"/>
  <c r="F157" i="7"/>
  <c r="G157" i="7"/>
  <c r="H157" i="7"/>
  <c r="A157" i="7" s="1"/>
  <c r="B158" i="7"/>
  <c r="C158" i="7"/>
  <c r="D158" i="7"/>
  <c r="E158" i="7"/>
  <c r="F158" i="7"/>
  <c r="G158" i="7"/>
  <c r="H158" i="7"/>
  <c r="A158" i="7" s="1"/>
  <c r="B159" i="7"/>
  <c r="C159" i="7"/>
  <c r="D159" i="7"/>
  <c r="E159" i="7"/>
  <c r="F159" i="7"/>
  <c r="G159" i="7"/>
  <c r="H159" i="7"/>
  <c r="A159" i="7" s="1"/>
  <c r="C1" i="6"/>
  <c r="C2" i="6"/>
  <c r="C3" i="6"/>
  <c r="C4" i="6"/>
  <c r="C5" i="6"/>
  <c r="C7" i="6"/>
  <c r="B10" i="6"/>
  <c r="C10" i="6"/>
  <c r="D10" i="6"/>
  <c r="E10" i="6"/>
  <c r="F10" i="6"/>
  <c r="G10" i="6"/>
  <c r="H10" i="6"/>
  <c r="A10" i="6" s="1"/>
  <c r="B11" i="6"/>
  <c r="C11" i="6"/>
  <c r="D11" i="6"/>
  <c r="E11" i="6"/>
  <c r="F11" i="6"/>
  <c r="G11" i="6"/>
  <c r="H11" i="6"/>
  <c r="A11" i="6" s="1"/>
  <c r="B12" i="6"/>
  <c r="C12" i="6"/>
  <c r="D12" i="6"/>
  <c r="E12" i="6"/>
  <c r="F12" i="6"/>
  <c r="G12" i="6"/>
  <c r="H12" i="6"/>
  <c r="A12" i="6" s="1"/>
  <c r="B13" i="6"/>
  <c r="C13" i="6"/>
  <c r="D13" i="6"/>
  <c r="E13" i="6"/>
  <c r="F13" i="6"/>
  <c r="G13" i="6"/>
  <c r="H13" i="6"/>
  <c r="A13" i="6" s="1"/>
  <c r="B14" i="6"/>
  <c r="C14" i="6"/>
  <c r="D14" i="6"/>
  <c r="E14" i="6"/>
  <c r="F14" i="6"/>
  <c r="G14" i="6"/>
  <c r="H14" i="6"/>
  <c r="A14" i="6" s="1"/>
  <c r="B15" i="6"/>
  <c r="C15" i="6"/>
  <c r="D15" i="6"/>
  <c r="E15" i="6"/>
  <c r="F15" i="6"/>
  <c r="G15" i="6"/>
  <c r="H15" i="6"/>
  <c r="A15" i="6" s="1"/>
  <c r="B16" i="6"/>
  <c r="C16" i="6"/>
  <c r="D16" i="6"/>
  <c r="E16" i="6"/>
  <c r="F16" i="6"/>
  <c r="G16" i="6"/>
  <c r="H16" i="6"/>
  <c r="A16" i="6" s="1"/>
  <c r="B17" i="6"/>
  <c r="C17" i="6"/>
  <c r="D17" i="6"/>
  <c r="E17" i="6"/>
  <c r="F17" i="6"/>
  <c r="G17" i="6"/>
  <c r="H17" i="6"/>
  <c r="A17" i="6" s="1"/>
  <c r="B18" i="6"/>
  <c r="C18" i="6"/>
  <c r="D18" i="6"/>
  <c r="E18" i="6"/>
  <c r="F18" i="6"/>
  <c r="G18" i="6"/>
  <c r="H18" i="6"/>
  <c r="A18" i="6" s="1"/>
  <c r="B19" i="6"/>
  <c r="C19" i="6"/>
  <c r="D19" i="6"/>
  <c r="E19" i="6"/>
  <c r="F19" i="6"/>
  <c r="G19" i="6"/>
  <c r="H19" i="6"/>
  <c r="A19" i="6" s="1"/>
  <c r="B20" i="6"/>
  <c r="C20" i="6"/>
  <c r="D20" i="6"/>
  <c r="E20" i="6"/>
  <c r="F20" i="6"/>
  <c r="G20" i="6"/>
  <c r="H20" i="6"/>
  <c r="A20" i="6" s="1"/>
  <c r="B21" i="6"/>
  <c r="C21" i="6"/>
  <c r="D21" i="6"/>
  <c r="E21" i="6"/>
  <c r="F21" i="6"/>
  <c r="G21" i="6"/>
  <c r="H21" i="6"/>
  <c r="A21" i="6" s="1"/>
  <c r="B22" i="6"/>
  <c r="C22" i="6"/>
  <c r="D22" i="6"/>
  <c r="E22" i="6"/>
  <c r="F22" i="6"/>
  <c r="G22" i="6"/>
  <c r="H22" i="6"/>
  <c r="A22" i="6" s="1"/>
  <c r="B23" i="6"/>
  <c r="C23" i="6"/>
  <c r="D23" i="6"/>
  <c r="E23" i="6"/>
  <c r="F23" i="6"/>
  <c r="G23" i="6"/>
  <c r="H23" i="6"/>
  <c r="A23" i="6" s="1"/>
  <c r="B24" i="6"/>
  <c r="C24" i="6"/>
  <c r="D24" i="6"/>
  <c r="E24" i="6"/>
  <c r="F24" i="6"/>
  <c r="G24" i="6"/>
  <c r="H24" i="6"/>
  <c r="A24" i="6" s="1"/>
  <c r="B25" i="6"/>
  <c r="C25" i="6"/>
  <c r="D25" i="6"/>
  <c r="E25" i="6"/>
  <c r="F25" i="6"/>
  <c r="G25" i="6"/>
  <c r="H25" i="6"/>
  <c r="A25" i="6" s="1"/>
  <c r="B26" i="6"/>
  <c r="C26" i="6"/>
  <c r="D26" i="6"/>
  <c r="E26" i="6"/>
  <c r="F26" i="6"/>
  <c r="G26" i="6"/>
  <c r="H26" i="6"/>
  <c r="A26" i="6" s="1"/>
  <c r="B27" i="6"/>
  <c r="C27" i="6"/>
  <c r="D27" i="6"/>
  <c r="E27" i="6"/>
  <c r="F27" i="6"/>
  <c r="G27" i="6"/>
  <c r="H27" i="6"/>
  <c r="A27" i="6" s="1"/>
  <c r="B28" i="6"/>
  <c r="C28" i="6"/>
  <c r="D28" i="6"/>
  <c r="E28" i="6"/>
  <c r="F28" i="6"/>
  <c r="G28" i="6"/>
  <c r="H28" i="6"/>
  <c r="A28" i="6" s="1"/>
  <c r="B29" i="6"/>
  <c r="C29" i="6"/>
  <c r="D29" i="6"/>
  <c r="E29" i="6"/>
  <c r="F29" i="6"/>
  <c r="G29" i="6"/>
  <c r="H29" i="6"/>
  <c r="A29" i="6" s="1"/>
  <c r="B30" i="6"/>
  <c r="C30" i="6"/>
  <c r="D30" i="6"/>
  <c r="E30" i="6"/>
  <c r="F30" i="6"/>
  <c r="G30" i="6"/>
  <c r="H30" i="6"/>
  <c r="A30" i="6" s="1"/>
  <c r="B31" i="6"/>
  <c r="C31" i="6"/>
  <c r="D31" i="6"/>
  <c r="E31" i="6"/>
  <c r="F31" i="6"/>
  <c r="G31" i="6"/>
  <c r="H31" i="6"/>
  <c r="A31" i="6" s="1"/>
  <c r="B32" i="6"/>
  <c r="C32" i="6"/>
  <c r="D32" i="6"/>
  <c r="E32" i="6"/>
  <c r="F32" i="6"/>
  <c r="G32" i="6"/>
  <c r="H32" i="6"/>
  <c r="A32" i="6" s="1"/>
  <c r="B33" i="6"/>
  <c r="C33" i="6"/>
  <c r="D33" i="6"/>
  <c r="E33" i="6"/>
  <c r="F33" i="6"/>
  <c r="G33" i="6"/>
  <c r="H33" i="6"/>
  <c r="A33" i="6" s="1"/>
  <c r="B34" i="6"/>
  <c r="C34" i="6"/>
  <c r="D34" i="6"/>
  <c r="E34" i="6"/>
  <c r="F34" i="6"/>
  <c r="G34" i="6"/>
  <c r="H34" i="6"/>
  <c r="A34" i="6" s="1"/>
  <c r="B35" i="6"/>
  <c r="C35" i="6"/>
  <c r="D35" i="6"/>
  <c r="E35" i="6"/>
  <c r="F35" i="6"/>
  <c r="G35" i="6"/>
  <c r="H35" i="6"/>
  <c r="A35" i="6" s="1"/>
  <c r="B36" i="6"/>
  <c r="C36" i="6"/>
  <c r="D36" i="6"/>
  <c r="E36" i="6"/>
  <c r="F36" i="6"/>
  <c r="G36" i="6"/>
  <c r="H36" i="6"/>
  <c r="A36" i="6" s="1"/>
  <c r="B37" i="6"/>
  <c r="C37" i="6"/>
  <c r="D37" i="6"/>
  <c r="E37" i="6"/>
  <c r="F37" i="6"/>
  <c r="G37" i="6"/>
  <c r="H37" i="6"/>
  <c r="A37" i="6" s="1"/>
  <c r="B38" i="6"/>
  <c r="C38" i="6"/>
  <c r="D38" i="6"/>
  <c r="E38" i="6"/>
  <c r="F38" i="6"/>
  <c r="G38" i="6"/>
  <c r="H38" i="6"/>
  <c r="A38" i="6" s="1"/>
  <c r="B39" i="6"/>
  <c r="C39" i="6"/>
  <c r="D39" i="6"/>
  <c r="E39" i="6"/>
  <c r="F39" i="6"/>
  <c r="G39" i="6"/>
  <c r="H39" i="6"/>
  <c r="A39" i="6" s="1"/>
  <c r="B40" i="6"/>
  <c r="C40" i="6"/>
  <c r="D40" i="6"/>
  <c r="E40" i="6"/>
  <c r="F40" i="6"/>
  <c r="G40" i="6"/>
  <c r="H40" i="6"/>
  <c r="A40" i="6" s="1"/>
  <c r="B41" i="6"/>
  <c r="C41" i="6"/>
  <c r="D41" i="6"/>
  <c r="E41" i="6"/>
  <c r="F41" i="6"/>
  <c r="G41" i="6"/>
  <c r="H41" i="6"/>
  <c r="A41" i="6" s="1"/>
  <c r="B42" i="6"/>
  <c r="C42" i="6"/>
  <c r="D42" i="6"/>
  <c r="E42" i="6"/>
  <c r="F42" i="6"/>
  <c r="G42" i="6"/>
  <c r="H42" i="6"/>
  <c r="A42" i="6" s="1"/>
  <c r="B43" i="6"/>
  <c r="C43" i="6"/>
  <c r="D43" i="6"/>
  <c r="E43" i="6"/>
  <c r="F43" i="6"/>
  <c r="G43" i="6"/>
  <c r="H43" i="6"/>
  <c r="A43" i="6" s="1"/>
  <c r="B44" i="6"/>
  <c r="C44" i="6"/>
  <c r="D44" i="6"/>
  <c r="E44" i="6"/>
  <c r="F44" i="6"/>
  <c r="G44" i="6"/>
  <c r="H44" i="6"/>
  <c r="A44" i="6" s="1"/>
  <c r="B45" i="6"/>
  <c r="C45" i="6"/>
  <c r="D45" i="6"/>
  <c r="E45" i="6"/>
  <c r="F45" i="6"/>
  <c r="G45" i="6"/>
  <c r="H45" i="6"/>
  <c r="A45" i="6" s="1"/>
  <c r="B46" i="6"/>
  <c r="C46" i="6"/>
  <c r="D46" i="6"/>
  <c r="E46" i="6"/>
  <c r="F46" i="6"/>
  <c r="G46" i="6"/>
  <c r="H46" i="6"/>
  <c r="A46" i="6" s="1"/>
  <c r="B47" i="6"/>
  <c r="C47" i="6"/>
  <c r="D47" i="6"/>
  <c r="E47" i="6"/>
  <c r="F47" i="6"/>
  <c r="G47" i="6"/>
  <c r="H47" i="6"/>
  <c r="A47" i="6" s="1"/>
  <c r="B48" i="6"/>
  <c r="C48" i="6"/>
  <c r="D48" i="6"/>
  <c r="E48" i="6"/>
  <c r="F48" i="6"/>
  <c r="G48" i="6"/>
  <c r="H48" i="6"/>
  <c r="A48" i="6" s="1"/>
  <c r="B49" i="6"/>
  <c r="C49" i="6"/>
  <c r="D49" i="6"/>
  <c r="E49" i="6"/>
  <c r="F49" i="6"/>
  <c r="G49" i="6"/>
  <c r="H49" i="6"/>
  <c r="A49" i="6" s="1"/>
  <c r="B50" i="6"/>
  <c r="C50" i="6"/>
  <c r="D50" i="6"/>
  <c r="E50" i="6"/>
  <c r="F50" i="6"/>
  <c r="G50" i="6"/>
  <c r="H50" i="6"/>
  <c r="A50" i="6" s="1"/>
  <c r="B51" i="6"/>
  <c r="C51" i="6"/>
  <c r="D51" i="6"/>
  <c r="E51" i="6"/>
  <c r="F51" i="6"/>
  <c r="G51" i="6"/>
  <c r="H51" i="6"/>
  <c r="A51" i="6" s="1"/>
  <c r="B52" i="6"/>
  <c r="C52" i="6"/>
  <c r="D52" i="6"/>
  <c r="E52" i="6"/>
  <c r="F52" i="6"/>
  <c r="G52" i="6"/>
  <c r="H52" i="6"/>
  <c r="A52" i="6" s="1"/>
  <c r="B53" i="6"/>
  <c r="C53" i="6"/>
  <c r="D53" i="6"/>
  <c r="E53" i="6"/>
  <c r="F53" i="6"/>
  <c r="G53" i="6"/>
  <c r="H53" i="6"/>
  <c r="A53" i="6" s="1"/>
  <c r="B54" i="6"/>
  <c r="C54" i="6"/>
  <c r="D54" i="6"/>
  <c r="E54" i="6"/>
  <c r="F54" i="6"/>
  <c r="G54" i="6"/>
  <c r="H54" i="6"/>
  <c r="A54" i="6" s="1"/>
  <c r="B55" i="6"/>
  <c r="C55" i="6"/>
  <c r="D55" i="6"/>
  <c r="E55" i="6"/>
  <c r="F55" i="6"/>
  <c r="G55" i="6"/>
  <c r="H55" i="6"/>
  <c r="A55" i="6" s="1"/>
  <c r="B56" i="6"/>
  <c r="C56" i="6"/>
  <c r="D56" i="6"/>
  <c r="E56" i="6"/>
  <c r="F56" i="6"/>
  <c r="G56" i="6"/>
  <c r="H56" i="6"/>
  <c r="A56" i="6" s="1"/>
  <c r="B57" i="6"/>
  <c r="C57" i="6"/>
  <c r="D57" i="6"/>
  <c r="E57" i="6"/>
  <c r="F57" i="6"/>
  <c r="G57" i="6"/>
  <c r="H57" i="6"/>
  <c r="A57" i="6" s="1"/>
  <c r="B58" i="6"/>
  <c r="C58" i="6"/>
  <c r="D58" i="6"/>
  <c r="E58" i="6"/>
  <c r="F58" i="6"/>
  <c r="G58" i="6"/>
  <c r="H58" i="6"/>
  <c r="A58" i="6" s="1"/>
  <c r="B59" i="6"/>
  <c r="C59" i="6"/>
  <c r="D59" i="6"/>
  <c r="E59" i="6"/>
  <c r="F59" i="6"/>
  <c r="G59" i="6"/>
  <c r="H59" i="6"/>
  <c r="A59" i="6" s="1"/>
  <c r="B60" i="6"/>
  <c r="C60" i="6"/>
  <c r="D60" i="6"/>
  <c r="E60" i="6"/>
  <c r="F60" i="6"/>
  <c r="G60" i="6"/>
  <c r="H60" i="6"/>
  <c r="A60" i="6" s="1"/>
  <c r="B61" i="6"/>
  <c r="C61" i="6"/>
  <c r="D61" i="6"/>
  <c r="E61" i="6"/>
  <c r="F61" i="6"/>
  <c r="G61" i="6"/>
  <c r="H61" i="6"/>
  <c r="A61" i="6" s="1"/>
  <c r="B62" i="6"/>
  <c r="C62" i="6"/>
  <c r="D62" i="6"/>
  <c r="E62" i="6"/>
  <c r="F62" i="6"/>
  <c r="G62" i="6"/>
  <c r="H62" i="6"/>
  <c r="A62" i="6" s="1"/>
  <c r="B63" i="6"/>
  <c r="C63" i="6"/>
  <c r="D63" i="6"/>
  <c r="E63" i="6"/>
  <c r="F63" i="6"/>
  <c r="G63" i="6"/>
  <c r="H63" i="6"/>
  <c r="A63" i="6" s="1"/>
  <c r="B64" i="6"/>
  <c r="C64" i="6"/>
  <c r="D64" i="6"/>
  <c r="E64" i="6"/>
  <c r="F64" i="6"/>
  <c r="G64" i="6"/>
  <c r="H64" i="6"/>
  <c r="A64" i="6" s="1"/>
  <c r="B65" i="6"/>
  <c r="C65" i="6"/>
  <c r="D65" i="6"/>
  <c r="E65" i="6"/>
  <c r="F65" i="6"/>
  <c r="G65" i="6"/>
  <c r="H65" i="6"/>
  <c r="A65" i="6" s="1"/>
  <c r="B66" i="6"/>
  <c r="C66" i="6"/>
  <c r="D66" i="6"/>
  <c r="E66" i="6"/>
  <c r="F66" i="6"/>
  <c r="G66" i="6"/>
  <c r="H66" i="6"/>
  <c r="A66" i="6" s="1"/>
  <c r="B67" i="6"/>
  <c r="C67" i="6"/>
  <c r="D67" i="6"/>
  <c r="E67" i="6"/>
  <c r="F67" i="6"/>
  <c r="G67" i="6"/>
  <c r="H67" i="6"/>
  <c r="A67" i="6" s="1"/>
  <c r="B68" i="6"/>
  <c r="C68" i="6"/>
  <c r="D68" i="6"/>
  <c r="E68" i="6"/>
  <c r="F68" i="6"/>
  <c r="G68" i="6"/>
  <c r="H68" i="6"/>
  <c r="A68" i="6" s="1"/>
  <c r="B69" i="6"/>
  <c r="C69" i="6"/>
  <c r="D69" i="6"/>
  <c r="E69" i="6"/>
  <c r="F69" i="6"/>
  <c r="G69" i="6"/>
  <c r="H69" i="6"/>
  <c r="A69" i="6" s="1"/>
  <c r="B70" i="6"/>
  <c r="C70" i="6"/>
  <c r="D70" i="6"/>
  <c r="E70" i="6"/>
  <c r="F70" i="6"/>
  <c r="G70" i="6"/>
  <c r="H70" i="6"/>
  <c r="A70" i="6" s="1"/>
  <c r="B71" i="6"/>
  <c r="C71" i="6"/>
  <c r="D71" i="6"/>
  <c r="E71" i="6"/>
  <c r="F71" i="6"/>
  <c r="G71" i="6"/>
  <c r="H71" i="6"/>
  <c r="A71" i="6" s="1"/>
  <c r="B72" i="6"/>
  <c r="C72" i="6"/>
  <c r="D72" i="6"/>
  <c r="E72" i="6"/>
  <c r="F72" i="6"/>
  <c r="G72" i="6"/>
  <c r="H72" i="6"/>
  <c r="A72" i="6" s="1"/>
  <c r="B73" i="6"/>
  <c r="C73" i="6"/>
  <c r="D73" i="6"/>
  <c r="E73" i="6"/>
  <c r="F73" i="6"/>
  <c r="G73" i="6"/>
  <c r="H73" i="6"/>
  <c r="A73" i="6" s="1"/>
  <c r="B74" i="6"/>
  <c r="C74" i="6"/>
  <c r="D74" i="6"/>
  <c r="E74" i="6"/>
  <c r="F74" i="6"/>
  <c r="G74" i="6"/>
  <c r="H74" i="6"/>
  <c r="A74" i="6" s="1"/>
  <c r="B75" i="6"/>
  <c r="C75" i="6"/>
  <c r="D75" i="6"/>
  <c r="E75" i="6"/>
  <c r="F75" i="6"/>
  <c r="G75" i="6"/>
  <c r="H75" i="6"/>
  <c r="A75" i="6" s="1"/>
  <c r="B76" i="6"/>
  <c r="C76" i="6"/>
  <c r="D76" i="6"/>
  <c r="E76" i="6"/>
  <c r="F76" i="6"/>
  <c r="G76" i="6"/>
  <c r="H76" i="6"/>
  <c r="A76" i="6" s="1"/>
  <c r="B77" i="6"/>
  <c r="C77" i="6"/>
  <c r="D77" i="6"/>
  <c r="E77" i="6"/>
  <c r="F77" i="6"/>
  <c r="G77" i="6"/>
  <c r="H77" i="6"/>
  <c r="A77" i="6" s="1"/>
  <c r="B78" i="6"/>
  <c r="C78" i="6"/>
  <c r="D78" i="6"/>
  <c r="E78" i="6"/>
  <c r="F78" i="6"/>
  <c r="G78" i="6"/>
  <c r="H78" i="6"/>
  <c r="A78" i="6" s="1"/>
  <c r="B79" i="6"/>
  <c r="C79" i="6"/>
  <c r="D79" i="6"/>
  <c r="E79" i="6"/>
  <c r="F79" i="6"/>
  <c r="G79" i="6"/>
  <c r="H79" i="6"/>
  <c r="A79" i="6" s="1"/>
  <c r="B80" i="6"/>
  <c r="C80" i="6"/>
  <c r="D80" i="6"/>
  <c r="E80" i="6"/>
  <c r="F80" i="6"/>
  <c r="G80" i="6"/>
  <c r="H80" i="6"/>
  <c r="A80" i="6" s="1"/>
  <c r="B81" i="6"/>
  <c r="C81" i="6"/>
  <c r="D81" i="6"/>
  <c r="E81" i="6"/>
  <c r="F81" i="6"/>
  <c r="G81" i="6"/>
  <c r="H81" i="6"/>
  <c r="A81" i="6" s="1"/>
  <c r="B82" i="6"/>
  <c r="C82" i="6"/>
  <c r="D82" i="6"/>
  <c r="E82" i="6"/>
  <c r="F82" i="6"/>
  <c r="G82" i="6"/>
  <c r="H82" i="6"/>
  <c r="A82" i="6" s="1"/>
  <c r="B83" i="6"/>
  <c r="C83" i="6"/>
  <c r="D83" i="6"/>
  <c r="E83" i="6"/>
  <c r="F83" i="6"/>
  <c r="G83" i="6"/>
  <c r="H83" i="6"/>
  <c r="A83" i="6" s="1"/>
  <c r="B84" i="6"/>
  <c r="C84" i="6"/>
  <c r="D84" i="6"/>
  <c r="E84" i="6"/>
  <c r="F84" i="6"/>
  <c r="G84" i="6"/>
  <c r="H84" i="6"/>
  <c r="A84" i="6" s="1"/>
  <c r="B85" i="6"/>
  <c r="C85" i="6"/>
  <c r="D85" i="6"/>
  <c r="E85" i="6"/>
  <c r="F85" i="6"/>
  <c r="G85" i="6"/>
  <c r="H85" i="6"/>
  <c r="A85" i="6" s="1"/>
  <c r="B86" i="6"/>
  <c r="C86" i="6"/>
  <c r="D86" i="6"/>
  <c r="E86" i="6"/>
  <c r="F86" i="6"/>
  <c r="G86" i="6"/>
  <c r="H86" i="6"/>
  <c r="A86" i="6" s="1"/>
  <c r="B87" i="6"/>
  <c r="C87" i="6"/>
  <c r="D87" i="6"/>
  <c r="E87" i="6"/>
  <c r="F87" i="6"/>
  <c r="G87" i="6"/>
  <c r="H87" i="6"/>
  <c r="A87" i="6" s="1"/>
  <c r="B88" i="6"/>
  <c r="C88" i="6"/>
  <c r="D88" i="6"/>
  <c r="E88" i="6"/>
  <c r="F88" i="6"/>
  <c r="G88" i="6"/>
  <c r="H88" i="6"/>
  <c r="A88" i="6" s="1"/>
  <c r="B89" i="6"/>
  <c r="C89" i="6"/>
  <c r="D89" i="6"/>
  <c r="E89" i="6"/>
  <c r="F89" i="6"/>
  <c r="G89" i="6"/>
  <c r="H89" i="6"/>
  <c r="A89" i="6" s="1"/>
  <c r="B90" i="6"/>
  <c r="C90" i="6"/>
  <c r="D90" i="6"/>
  <c r="E90" i="6"/>
  <c r="F90" i="6"/>
  <c r="G90" i="6"/>
  <c r="H90" i="6"/>
  <c r="A90" i="6" s="1"/>
  <c r="B91" i="6"/>
  <c r="C91" i="6"/>
  <c r="D91" i="6"/>
  <c r="E91" i="6"/>
  <c r="F91" i="6"/>
  <c r="G91" i="6"/>
  <c r="H91" i="6"/>
  <c r="A91" i="6" s="1"/>
  <c r="B92" i="6"/>
  <c r="C92" i="6"/>
  <c r="D92" i="6"/>
  <c r="E92" i="6"/>
  <c r="F92" i="6"/>
  <c r="G92" i="6"/>
  <c r="H92" i="6"/>
  <c r="A92" i="6" s="1"/>
  <c r="B93" i="6"/>
  <c r="C93" i="6"/>
  <c r="D93" i="6"/>
  <c r="E93" i="6"/>
  <c r="F93" i="6"/>
  <c r="G93" i="6"/>
  <c r="H93" i="6"/>
  <c r="A93" i="6" s="1"/>
  <c r="B94" i="6"/>
  <c r="C94" i="6"/>
  <c r="D94" i="6"/>
  <c r="E94" i="6"/>
  <c r="F94" i="6"/>
  <c r="G94" i="6"/>
  <c r="H94" i="6"/>
  <c r="A94" i="6" s="1"/>
  <c r="B95" i="6"/>
  <c r="C95" i="6"/>
  <c r="D95" i="6"/>
  <c r="E95" i="6"/>
  <c r="F95" i="6"/>
  <c r="G95" i="6"/>
  <c r="H95" i="6"/>
  <c r="A95" i="6" s="1"/>
  <c r="B96" i="6"/>
  <c r="C96" i="6"/>
  <c r="D96" i="6"/>
  <c r="E96" i="6"/>
  <c r="F96" i="6"/>
  <c r="G96" i="6"/>
  <c r="H96" i="6"/>
  <c r="A96" i="6" s="1"/>
  <c r="B97" i="6"/>
  <c r="C97" i="6"/>
  <c r="D97" i="6"/>
  <c r="E97" i="6"/>
  <c r="F97" i="6"/>
  <c r="G97" i="6"/>
  <c r="H97" i="6"/>
  <c r="A97" i="6" s="1"/>
  <c r="B98" i="6"/>
  <c r="C98" i="6"/>
  <c r="D98" i="6"/>
  <c r="E98" i="6"/>
  <c r="F98" i="6"/>
  <c r="G98" i="6"/>
  <c r="H98" i="6"/>
  <c r="A98" i="6" s="1"/>
  <c r="B99" i="6"/>
  <c r="C99" i="6"/>
  <c r="D99" i="6"/>
  <c r="E99" i="6"/>
  <c r="F99" i="6"/>
  <c r="G99" i="6"/>
  <c r="H99" i="6"/>
  <c r="A99" i="6" s="1"/>
  <c r="B100" i="6"/>
  <c r="C100" i="6"/>
  <c r="D100" i="6"/>
  <c r="E100" i="6"/>
  <c r="F100" i="6"/>
  <c r="G100" i="6"/>
  <c r="H100" i="6"/>
  <c r="A100" i="6" s="1"/>
  <c r="B101" i="6"/>
  <c r="C101" i="6"/>
  <c r="D101" i="6"/>
  <c r="E101" i="6"/>
  <c r="F101" i="6"/>
  <c r="G101" i="6"/>
  <c r="H101" i="6"/>
  <c r="A101" i="6" s="1"/>
  <c r="B102" i="6"/>
  <c r="C102" i="6"/>
  <c r="D102" i="6"/>
  <c r="E102" i="6"/>
  <c r="F102" i="6"/>
  <c r="G102" i="6"/>
  <c r="H102" i="6"/>
  <c r="A102" i="6" s="1"/>
  <c r="B103" i="6"/>
  <c r="C103" i="6"/>
  <c r="D103" i="6"/>
  <c r="E103" i="6"/>
  <c r="F103" i="6"/>
  <c r="G103" i="6"/>
  <c r="H103" i="6"/>
  <c r="A103" i="6" s="1"/>
  <c r="B104" i="6"/>
  <c r="C104" i="6"/>
  <c r="D104" i="6"/>
  <c r="E104" i="6"/>
  <c r="F104" i="6"/>
  <c r="G104" i="6"/>
  <c r="H104" i="6"/>
  <c r="A104" i="6" s="1"/>
  <c r="B105" i="6"/>
  <c r="C105" i="6"/>
  <c r="D105" i="6"/>
  <c r="E105" i="6"/>
  <c r="F105" i="6"/>
  <c r="G105" i="6"/>
  <c r="H105" i="6"/>
  <c r="A105" i="6" s="1"/>
  <c r="B106" i="6"/>
  <c r="C106" i="6"/>
  <c r="D106" i="6"/>
  <c r="E106" i="6"/>
  <c r="F106" i="6"/>
  <c r="G106" i="6"/>
  <c r="H106" i="6"/>
  <c r="A106" i="6" s="1"/>
  <c r="B107" i="6"/>
  <c r="C107" i="6"/>
  <c r="D107" i="6"/>
  <c r="E107" i="6"/>
  <c r="F107" i="6"/>
  <c r="G107" i="6"/>
  <c r="H107" i="6"/>
  <c r="A107" i="6" s="1"/>
  <c r="B108" i="6"/>
  <c r="C108" i="6"/>
  <c r="D108" i="6"/>
  <c r="E108" i="6"/>
  <c r="F108" i="6"/>
  <c r="G108" i="6"/>
  <c r="H108" i="6"/>
  <c r="A108" i="6" s="1"/>
  <c r="B109" i="6"/>
  <c r="C109" i="6"/>
  <c r="D109" i="6"/>
  <c r="E109" i="6"/>
  <c r="F109" i="6"/>
  <c r="G109" i="6"/>
  <c r="H109" i="6"/>
  <c r="A109" i="6" s="1"/>
  <c r="B110" i="6"/>
  <c r="C110" i="6"/>
  <c r="D110" i="6"/>
  <c r="E110" i="6"/>
  <c r="F110" i="6"/>
  <c r="G110" i="6"/>
  <c r="H110" i="6"/>
  <c r="A110" i="6" s="1"/>
  <c r="B111" i="6"/>
  <c r="C111" i="6"/>
  <c r="D111" i="6"/>
  <c r="E111" i="6"/>
  <c r="F111" i="6"/>
  <c r="G111" i="6"/>
  <c r="H111" i="6"/>
  <c r="A111" i="6" s="1"/>
  <c r="B112" i="6"/>
  <c r="C112" i="6"/>
  <c r="D112" i="6"/>
  <c r="E112" i="6"/>
  <c r="F112" i="6"/>
  <c r="G112" i="6"/>
  <c r="H112" i="6"/>
  <c r="A112" i="6" s="1"/>
  <c r="B113" i="6"/>
  <c r="C113" i="6"/>
  <c r="D113" i="6"/>
  <c r="E113" i="6"/>
  <c r="F113" i="6"/>
  <c r="G113" i="6"/>
  <c r="H113" i="6"/>
  <c r="A113" i="6" s="1"/>
  <c r="B114" i="6"/>
  <c r="C114" i="6"/>
  <c r="D114" i="6"/>
  <c r="E114" i="6"/>
  <c r="F114" i="6"/>
  <c r="G114" i="6"/>
  <c r="H114" i="6"/>
  <c r="A114" i="6" s="1"/>
  <c r="B115" i="6"/>
  <c r="C115" i="6"/>
  <c r="D115" i="6"/>
  <c r="E115" i="6"/>
  <c r="F115" i="6"/>
  <c r="G115" i="6"/>
  <c r="H115" i="6"/>
  <c r="A115" i="6" s="1"/>
  <c r="B116" i="6"/>
  <c r="C116" i="6"/>
  <c r="D116" i="6"/>
  <c r="E116" i="6"/>
  <c r="F116" i="6"/>
  <c r="G116" i="6"/>
  <c r="H116" i="6"/>
  <c r="A116" i="6" s="1"/>
  <c r="B117" i="6"/>
  <c r="C117" i="6"/>
  <c r="D117" i="6"/>
  <c r="E117" i="6"/>
  <c r="F117" i="6"/>
  <c r="G117" i="6"/>
  <c r="H117" i="6"/>
  <c r="A117" i="6" s="1"/>
  <c r="B118" i="6"/>
  <c r="C118" i="6"/>
  <c r="D118" i="6"/>
  <c r="E118" i="6"/>
  <c r="F118" i="6"/>
  <c r="G118" i="6"/>
  <c r="H118" i="6"/>
  <c r="A118" i="6" s="1"/>
  <c r="B119" i="6"/>
  <c r="C119" i="6"/>
  <c r="D119" i="6"/>
  <c r="E119" i="6"/>
  <c r="F119" i="6"/>
  <c r="G119" i="6"/>
  <c r="H119" i="6"/>
  <c r="A119" i="6" s="1"/>
  <c r="B120" i="6"/>
  <c r="C120" i="6"/>
  <c r="D120" i="6"/>
  <c r="E120" i="6"/>
  <c r="F120" i="6"/>
  <c r="G120" i="6"/>
  <c r="H120" i="6"/>
  <c r="A120" i="6" s="1"/>
  <c r="B121" i="6"/>
  <c r="C121" i="6"/>
  <c r="D121" i="6"/>
  <c r="E121" i="6"/>
  <c r="F121" i="6"/>
  <c r="G121" i="6"/>
  <c r="H121" i="6"/>
  <c r="A121" i="6" s="1"/>
  <c r="B122" i="6"/>
  <c r="C122" i="6"/>
  <c r="D122" i="6"/>
  <c r="E122" i="6"/>
  <c r="F122" i="6"/>
  <c r="G122" i="6"/>
  <c r="H122" i="6"/>
  <c r="A122" i="6" s="1"/>
  <c r="B123" i="6"/>
  <c r="C123" i="6"/>
  <c r="D123" i="6"/>
  <c r="E123" i="6"/>
  <c r="F123" i="6"/>
  <c r="G123" i="6"/>
  <c r="H123" i="6"/>
  <c r="A123" i="6" s="1"/>
  <c r="B124" i="6"/>
  <c r="C124" i="6"/>
  <c r="D124" i="6"/>
  <c r="E124" i="6"/>
  <c r="F124" i="6"/>
  <c r="G124" i="6"/>
  <c r="H124" i="6"/>
  <c r="A124" i="6" s="1"/>
  <c r="B125" i="6"/>
  <c r="C125" i="6"/>
  <c r="D125" i="6"/>
  <c r="E125" i="6"/>
  <c r="F125" i="6"/>
  <c r="G125" i="6"/>
  <c r="H125" i="6"/>
  <c r="A125" i="6" s="1"/>
  <c r="B126" i="6"/>
  <c r="C126" i="6"/>
  <c r="D126" i="6"/>
  <c r="E126" i="6"/>
  <c r="F126" i="6"/>
  <c r="G126" i="6"/>
  <c r="H126" i="6"/>
  <c r="A126" i="6" s="1"/>
  <c r="B127" i="6"/>
  <c r="C127" i="6"/>
  <c r="D127" i="6"/>
  <c r="E127" i="6"/>
  <c r="F127" i="6"/>
  <c r="G127" i="6"/>
  <c r="H127" i="6"/>
  <c r="A127" i="6" s="1"/>
  <c r="B128" i="6"/>
  <c r="C128" i="6"/>
  <c r="D128" i="6"/>
  <c r="E128" i="6"/>
  <c r="F128" i="6"/>
  <c r="G128" i="6"/>
  <c r="H128" i="6"/>
  <c r="A128" i="6" s="1"/>
  <c r="B129" i="6"/>
  <c r="C129" i="6"/>
  <c r="D129" i="6"/>
  <c r="E129" i="6"/>
  <c r="F129" i="6"/>
  <c r="G129" i="6"/>
  <c r="H129" i="6"/>
  <c r="A129" i="6" s="1"/>
  <c r="B130" i="6"/>
  <c r="C130" i="6"/>
  <c r="D130" i="6"/>
  <c r="E130" i="6"/>
  <c r="F130" i="6"/>
  <c r="G130" i="6"/>
  <c r="H130" i="6"/>
  <c r="A130" i="6" s="1"/>
  <c r="B131" i="6"/>
  <c r="C131" i="6"/>
  <c r="D131" i="6"/>
  <c r="E131" i="6"/>
  <c r="F131" i="6"/>
  <c r="G131" i="6"/>
  <c r="H131" i="6"/>
  <c r="A131" i="6" s="1"/>
  <c r="B132" i="6"/>
  <c r="C132" i="6"/>
  <c r="D132" i="6"/>
  <c r="E132" i="6"/>
  <c r="F132" i="6"/>
  <c r="G132" i="6"/>
  <c r="H132" i="6"/>
  <c r="A132" i="6" s="1"/>
  <c r="B133" i="6"/>
  <c r="C133" i="6"/>
  <c r="D133" i="6"/>
  <c r="E133" i="6"/>
  <c r="F133" i="6"/>
  <c r="G133" i="6"/>
  <c r="H133" i="6"/>
  <c r="A133" i="6" s="1"/>
  <c r="B134" i="6"/>
  <c r="C134" i="6"/>
  <c r="D134" i="6"/>
  <c r="E134" i="6"/>
  <c r="F134" i="6"/>
  <c r="G134" i="6"/>
  <c r="H134" i="6"/>
  <c r="A134" i="6" s="1"/>
  <c r="B135" i="6"/>
  <c r="C135" i="6"/>
  <c r="D135" i="6"/>
  <c r="E135" i="6"/>
  <c r="F135" i="6"/>
  <c r="G135" i="6"/>
  <c r="H135" i="6"/>
  <c r="A135" i="6" s="1"/>
  <c r="B136" i="6"/>
  <c r="C136" i="6"/>
  <c r="D136" i="6"/>
  <c r="E136" i="6"/>
  <c r="F136" i="6"/>
  <c r="G136" i="6"/>
  <c r="H136" i="6"/>
  <c r="A136" i="6" s="1"/>
  <c r="B137" i="6"/>
  <c r="C137" i="6"/>
  <c r="D137" i="6"/>
  <c r="E137" i="6"/>
  <c r="F137" i="6"/>
  <c r="G137" i="6"/>
  <c r="H137" i="6"/>
  <c r="A137" i="6" s="1"/>
  <c r="B138" i="6"/>
  <c r="C138" i="6"/>
  <c r="D138" i="6"/>
  <c r="E138" i="6"/>
  <c r="F138" i="6"/>
  <c r="G138" i="6"/>
  <c r="H138" i="6"/>
  <c r="A138" i="6" s="1"/>
  <c r="B139" i="6"/>
  <c r="C139" i="6"/>
  <c r="D139" i="6"/>
  <c r="E139" i="6"/>
  <c r="F139" i="6"/>
  <c r="G139" i="6"/>
  <c r="H139" i="6"/>
  <c r="A139" i="6" s="1"/>
  <c r="B140" i="6"/>
  <c r="C140" i="6"/>
  <c r="D140" i="6"/>
  <c r="E140" i="6"/>
  <c r="F140" i="6"/>
  <c r="G140" i="6"/>
  <c r="H140" i="6"/>
  <c r="A140" i="6" s="1"/>
  <c r="B141" i="6"/>
  <c r="C141" i="6"/>
  <c r="D141" i="6"/>
  <c r="E141" i="6"/>
  <c r="F141" i="6"/>
  <c r="G141" i="6"/>
  <c r="H141" i="6"/>
  <c r="A141" i="6" s="1"/>
  <c r="B142" i="6"/>
  <c r="C142" i="6"/>
  <c r="D142" i="6"/>
  <c r="E142" i="6"/>
  <c r="F142" i="6"/>
  <c r="G142" i="6"/>
  <c r="H142" i="6"/>
  <c r="A142" i="6" s="1"/>
  <c r="B143" i="6"/>
  <c r="C143" i="6"/>
  <c r="D143" i="6"/>
  <c r="E143" i="6"/>
  <c r="F143" i="6"/>
  <c r="G143" i="6"/>
  <c r="H143" i="6"/>
  <c r="A143" i="6" s="1"/>
  <c r="B144" i="6"/>
  <c r="C144" i="6"/>
  <c r="D144" i="6"/>
  <c r="E144" i="6"/>
  <c r="F144" i="6"/>
  <c r="G144" i="6"/>
  <c r="H144" i="6"/>
  <c r="A144" i="6" s="1"/>
  <c r="B145" i="6"/>
  <c r="C145" i="6"/>
  <c r="D145" i="6"/>
  <c r="E145" i="6"/>
  <c r="F145" i="6"/>
  <c r="G145" i="6"/>
  <c r="H145" i="6"/>
  <c r="A145" i="6" s="1"/>
  <c r="B146" i="6"/>
  <c r="C146" i="6"/>
  <c r="D146" i="6"/>
  <c r="E146" i="6"/>
  <c r="F146" i="6"/>
  <c r="G146" i="6"/>
  <c r="H146" i="6"/>
  <c r="A146" i="6" s="1"/>
  <c r="B147" i="6"/>
  <c r="C147" i="6"/>
  <c r="D147" i="6"/>
  <c r="E147" i="6"/>
  <c r="F147" i="6"/>
  <c r="G147" i="6"/>
  <c r="H147" i="6"/>
  <c r="A147" i="6" s="1"/>
  <c r="B148" i="6"/>
  <c r="C148" i="6"/>
  <c r="D148" i="6"/>
  <c r="E148" i="6"/>
  <c r="F148" i="6"/>
  <c r="G148" i="6"/>
  <c r="H148" i="6"/>
  <c r="A148" i="6" s="1"/>
  <c r="B149" i="6"/>
  <c r="C149" i="6"/>
  <c r="D149" i="6"/>
  <c r="E149" i="6"/>
  <c r="F149" i="6"/>
  <c r="G149" i="6"/>
  <c r="H149" i="6"/>
  <c r="A149" i="6" s="1"/>
  <c r="B150" i="6"/>
  <c r="C150" i="6"/>
  <c r="D150" i="6"/>
  <c r="E150" i="6"/>
  <c r="F150" i="6"/>
  <c r="G150" i="6"/>
  <c r="H150" i="6"/>
  <c r="A150" i="6" s="1"/>
  <c r="B151" i="6"/>
  <c r="C151" i="6"/>
  <c r="D151" i="6"/>
  <c r="E151" i="6"/>
  <c r="F151" i="6"/>
  <c r="G151" i="6"/>
  <c r="H151" i="6"/>
  <c r="A151" i="6" s="1"/>
  <c r="B152" i="6"/>
  <c r="C152" i="6"/>
  <c r="D152" i="6"/>
  <c r="E152" i="6"/>
  <c r="F152" i="6"/>
  <c r="G152" i="6"/>
  <c r="H152" i="6"/>
  <c r="A152" i="6" s="1"/>
  <c r="B153" i="6"/>
  <c r="C153" i="6"/>
  <c r="D153" i="6"/>
  <c r="E153" i="6"/>
  <c r="F153" i="6"/>
  <c r="G153" i="6"/>
  <c r="H153" i="6"/>
  <c r="A153" i="6" s="1"/>
  <c r="B154" i="6"/>
  <c r="C154" i="6"/>
  <c r="D154" i="6"/>
  <c r="E154" i="6"/>
  <c r="F154" i="6"/>
  <c r="G154" i="6"/>
  <c r="H154" i="6"/>
  <c r="A154" i="6" s="1"/>
  <c r="B155" i="6"/>
  <c r="C155" i="6"/>
  <c r="D155" i="6"/>
  <c r="E155" i="6"/>
  <c r="F155" i="6"/>
  <c r="G155" i="6"/>
  <c r="H155" i="6"/>
  <c r="A155" i="6" s="1"/>
  <c r="B156" i="6"/>
  <c r="C156" i="6"/>
  <c r="D156" i="6"/>
  <c r="E156" i="6"/>
  <c r="F156" i="6"/>
  <c r="G156" i="6"/>
  <c r="H156" i="6"/>
  <c r="A156" i="6" s="1"/>
  <c r="B157" i="6"/>
  <c r="C157" i="6"/>
  <c r="D157" i="6"/>
  <c r="E157" i="6"/>
  <c r="F157" i="6"/>
  <c r="G157" i="6"/>
  <c r="H157" i="6"/>
  <c r="A157" i="6" s="1"/>
  <c r="B158" i="6"/>
  <c r="C158" i="6"/>
  <c r="D158" i="6"/>
  <c r="E158" i="6"/>
  <c r="F158" i="6"/>
  <c r="G158" i="6"/>
  <c r="H158" i="6"/>
  <c r="A158" i="6" s="1"/>
  <c r="B159" i="6"/>
  <c r="C159" i="6"/>
  <c r="D159" i="6"/>
  <c r="E159" i="6"/>
  <c r="F159" i="6"/>
  <c r="G159" i="6"/>
  <c r="H159" i="6"/>
  <c r="A159" i="6" s="1"/>
  <c r="V10" i="5"/>
  <c r="Z10" i="5" s="1"/>
  <c r="AA10" i="5"/>
  <c r="AD10" i="5"/>
  <c r="AE10" i="5" s="1"/>
  <c r="T10" i="5" s="1"/>
  <c r="U10" i="5" s="1"/>
  <c r="Y10" i="5" s="1"/>
  <c r="AB10" i="5" s="1"/>
  <c r="V11" i="5"/>
  <c r="Z11" i="5" s="1"/>
  <c r="AA11" i="5"/>
  <c r="AD11" i="5"/>
  <c r="AE11" i="5" s="1"/>
  <c r="T11" i="5" s="1"/>
  <c r="U11" i="5" s="1"/>
  <c r="Y11" i="5" s="1"/>
  <c r="AB11" i="5" s="1"/>
  <c r="V12" i="5"/>
  <c r="Z12" i="5" s="1"/>
  <c r="AA12" i="5"/>
  <c r="AD12" i="5"/>
  <c r="AE12" i="5" s="1"/>
  <c r="T12" i="5" s="1"/>
  <c r="U12" i="5" s="1"/>
  <c r="Y12" i="5" s="1"/>
  <c r="AB12" i="5" s="1"/>
  <c r="V13" i="5"/>
  <c r="Z13" i="5" s="1"/>
  <c r="AA13" i="5"/>
  <c r="AD13" i="5"/>
  <c r="AE13" i="5" s="1"/>
  <c r="T13" i="5" s="1"/>
  <c r="U13" i="5" s="1"/>
  <c r="Y13" i="5" s="1"/>
  <c r="V14" i="5"/>
  <c r="Z14" i="5" s="1"/>
  <c r="AA14" i="5"/>
  <c r="AD14" i="5"/>
  <c r="AE14" i="5" s="1"/>
  <c r="T14" i="5" s="1"/>
  <c r="U14" i="5" s="1"/>
  <c r="Y14" i="5" s="1"/>
  <c r="AB14" i="5" s="1"/>
  <c r="V15" i="5"/>
  <c r="Z15" i="5" s="1"/>
  <c r="AA15" i="5"/>
  <c r="AD15" i="5"/>
  <c r="AE15" i="5" s="1"/>
  <c r="T15" i="5" s="1"/>
  <c r="U15" i="5" s="1"/>
  <c r="Y15" i="5" s="1"/>
  <c r="V16" i="5"/>
  <c r="Z16" i="5" s="1"/>
  <c r="AA16" i="5"/>
  <c r="AD16" i="5"/>
  <c r="AE16" i="5"/>
  <c r="T16" i="5" s="1"/>
  <c r="U16" i="5" s="1"/>
  <c r="Y16" i="5" s="1"/>
  <c r="AB16" i="5" s="1"/>
  <c r="V17" i="5"/>
  <c r="Z17" i="5" s="1"/>
  <c r="AA17" i="5"/>
  <c r="AD17" i="5"/>
  <c r="AE17" i="5" s="1"/>
  <c r="T17" i="5" s="1"/>
  <c r="U17" i="5" s="1"/>
  <c r="Y17" i="5" s="1"/>
  <c r="V18" i="5"/>
  <c r="Z18" i="5" s="1"/>
  <c r="AA18" i="5"/>
  <c r="AD18" i="5"/>
  <c r="AE18" i="5"/>
  <c r="T18" i="5" s="1"/>
  <c r="U18" i="5" s="1"/>
  <c r="Y18" i="5" s="1"/>
  <c r="AB18" i="5" s="1"/>
  <c r="T19" i="5"/>
  <c r="U19" i="5" s="1"/>
  <c r="Y19" i="5" s="1"/>
  <c r="V19" i="5"/>
  <c r="Z19" i="5"/>
  <c r="AA19" i="5"/>
  <c r="AD19" i="5"/>
  <c r="AE19" i="5" s="1"/>
  <c r="V20" i="5"/>
  <c r="Z20" i="5" s="1"/>
  <c r="AA20" i="5"/>
  <c r="AD20" i="5"/>
  <c r="AE20" i="5" s="1"/>
  <c r="T20" i="5" s="1"/>
  <c r="U20" i="5" s="1"/>
  <c r="Y20" i="5" s="1"/>
  <c r="AB20" i="5" s="1"/>
  <c r="T21" i="5"/>
  <c r="U21" i="5" s="1"/>
  <c r="Y21" i="5" s="1"/>
  <c r="AB21" i="5" s="1"/>
  <c r="V21" i="5"/>
  <c r="Z21" i="5"/>
  <c r="AA21" i="5"/>
  <c r="AD21" i="5"/>
  <c r="AE21" i="5" s="1"/>
  <c r="V22" i="5"/>
  <c r="Z22" i="5" s="1"/>
  <c r="AA22" i="5"/>
  <c r="AD22" i="5"/>
  <c r="AE22" i="5"/>
  <c r="T22" i="5" s="1"/>
  <c r="U22" i="5" s="1"/>
  <c r="Y22" i="5" s="1"/>
  <c r="AB22" i="5" s="1"/>
  <c r="V23" i="5"/>
  <c r="Z23" i="5"/>
  <c r="AA23" i="5"/>
  <c r="AD23" i="5"/>
  <c r="AE23" i="5" s="1"/>
  <c r="T23" i="5" s="1"/>
  <c r="U23" i="5" s="1"/>
  <c r="Y23" i="5" s="1"/>
  <c r="AB23" i="5" s="1"/>
  <c r="V24" i="5"/>
  <c r="Z24" i="5" s="1"/>
  <c r="AA24" i="5"/>
  <c r="AD24" i="5"/>
  <c r="AE24" i="5" s="1"/>
  <c r="T24" i="5" s="1"/>
  <c r="U24" i="5" s="1"/>
  <c r="Y24" i="5" s="1"/>
  <c r="V25" i="5"/>
  <c r="Z25" i="5" s="1"/>
  <c r="AA25" i="5"/>
  <c r="AD25" i="5"/>
  <c r="AE25" i="5" s="1"/>
  <c r="T25" i="5" s="1"/>
  <c r="U25" i="5" s="1"/>
  <c r="Y25" i="5" s="1"/>
  <c r="V26" i="5"/>
  <c r="Z26" i="5" s="1"/>
  <c r="AA26" i="5"/>
  <c r="AD26" i="5"/>
  <c r="AE26" i="5"/>
  <c r="T26" i="5" s="1"/>
  <c r="U26" i="5" s="1"/>
  <c r="Y26" i="5" s="1"/>
  <c r="V27" i="5"/>
  <c r="Z27" i="5" s="1"/>
  <c r="AA27" i="5"/>
  <c r="AD27" i="5"/>
  <c r="AE27" i="5" s="1"/>
  <c r="T27" i="5" s="1"/>
  <c r="U27" i="5" s="1"/>
  <c r="Y27" i="5" s="1"/>
  <c r="V28" i="5"/>
  <c r="Z28" i="5" s="1"/>
  <c r="AA28" i="5"/>
  <c r="AD28" i="5"/>
  <c r="AE28" i="5" s="1"/>
  <c r="T28" i="5" s="1"/>
  <c r="U28" i="5" s="1"/>
  <c r="Y28" i="5" s="1"/>
  <c r="AB28" i="5" s="1"/>
  <c r="V29" i="5"/>
  <c r="Z29" i="5" s="1"/>
  <c r="AA29" i="5"/>
  <c r="AD29" i="5"/>
  <c r="AE29" i="5" s="1"/>
  <c r="T29" i="5" s="1"/>
  <c r="U29" i="5" s="1"/>
  <c r="Y29" i="5" s="1"/>
  <c r="V30" i="5"/>
  <c r="Z30" i="5" s="1"/>
  <c r="AA30" i="5"/>
  <c r="AD30" i="5"/>
  <c r="AE30" i="5" s="1"/>
  <c r="T30" i="5" s="1"/>
  <c r="U30" i="5" s="1"/>
  <c r="Y30" i="5" s="1"/>
  <c r="AB30" i="5" s="1"/>
  <c r="U31" i="5"/>
  <c r="V31" i="5"/>
  <c r="Z31" i="5" s="1"/>
  <c r="Y31" i="5"/>
  <c r="AA31" i="5"/>
  <c r="AB31" i="5"/>
  <c r="AC31" i="5" s="1"/>
  <c r="W31" i="5" s="1"/>
  <c r="X31" i="5" s="1"/>
  <c r="AD31" i="5"/>
  <c r="AE31" i="5" s="1"/>
  <c r="T31" i="5" s="1"/>
  <c r="U32" i="5"/>
  <c r="V32" i="5"/>
  <c r="Z32" i="5" s="1"/>
  <c r="Y32" i="5"/>
  <c r="AB32" i="5" s="1"/>
  <c r="AC32" i="5" s="1"/>
  <c r="W32" i="5" s="1"/>
  <c r="X32" i="5" s="1"/>
  <c r="AA32" i="5"/>
  <c r="AD32" i="5"/>
  <c r="AE32" i="5"/>
  <c r="T32" i="5" s="1"/>
  <c r="T33" i="5"/>
  <c r="U33" i="5"/>
  <c r="Y33" i="5" s="1"/>
  <c r="AB33" i="5" s="1"/>
  <c r="AC33" i="5" s="1"/>
  <c r="W33" i="5" s="1"/>
  <c r="X33" i="5" s="1"/>
  <c r="V33" i="5"/>
  <c r="Z33" i="5"/>
  <c r="AA33" i="5"/>
  <c r="AD33" i="5"/>
  <c r="AE33" i="5" s="1"/>
  <c r="U34" i="5"/>
  <c r="Y34" i="5" s="1"/>
  <c r="AB34" i="5" s="1"/>
  <c r="AC34" i="5" s="1"/>
  <c r="W34" i="5" s="1"/>
  <c r="X34" i="5" s="1"/>
  <c r="V34" i="5"/>
  <c r="Z34" i="5" s="1"/>
  <c r="AA34" i="5"/>
  <c r="AD34" i="5"/>
  <c r="AE34" i="5" s="1"/>
  <c r="T34" i="5" s="1"/>
  <c r="U35" i="5"/>
  <c r="Y35" i="5" s="1"/>
  <c r="AB35" i="5" s="1"/>
  <c r="AC35" i="5" s="1"/>
  <c r="W35" i="5" s="1"/>
  <c r="X35" i="5" s="1"/>
  <c r="V35" i="5"/>
  <c r="Z35" i="5" s="1"/>
  <c r="AA35" i="5"/>
  <c r="AD35" i="5"/>
  <c r="AE35" i="5" s="1"/>
  <c r="T35" i="5" s="1"/>
  <c r="U36" i="5"/>
  <c r="Y36" i="5" s="1"/>
  <c r="AB36" i="5" s="1"/>
  <c r="AC36" i="5" s="1"/>
  <c r="V36" i="5"/>
  <c r="Z36" i="5" s="1"/>
  <c r="W36" i="5"/>
  <c r="X36" i="5" s="1"/>
  <c r="AA36" i="5"/>
  <c r="AD36" i="5"/>
  <c r="AE36" i="5"/>
  <c r="T36" i="5" s="1"/>
  <c r="U37" i="5"/>
  <c r="Y37" i="5" s="1"/>
  <c r="AB37" i="5" s="1"/>
  <c r="AC37" i="5" s="1"/>
  <c r="W37" i="5" s="1"/>
  <c r="X37" i="5" s="1"/>
  <c r="V37" i="5"/>
  <c r="Z37" i="5"/>
  <c r="AA37" i="5"/>
  <c r="AD37" i="5"/>
  <c r="AE37" i="5" s="1"/>
  <c r="T37" i="5" s="1"/>
  <c r="U38" i="5"/>
  <c r="V38" i="5"/>
  <c r="Z38" i="5" s="1"/>
  <c r="Y38" i="5"/>
  <c r="AA38" i="5"/>
  <c r="AB38" i="5"/>
  <c r="AC38" i="5" s="1"/>
  <c r="W38" i="5" s="1"/>
  <c r="X38" i="5" s="1"/>
  <c r="AD38" i="5"/>
  <c r="AE38" i="5" s="1"/>
  <c r="T38" i="5" s="1"/>
  <c r="U39" i="5"/>
  <c r="V39" i="5"/>
  <c r="Z39" i="5" s="1"/>
  <c r="Y39" i="5"/>
  <c r="AB39" i="5" s="1"/>
  <c r="AC39" i="5" s="1"/>
  <c r="W39" i="5" s="1"/>
  <c r="X39" i="5" s="1"/>
  <c r="AA39" i="5"/>
  <c r="AD39" i="5"/>
  <c r="AE39" i="5" s="1"/>
  <c r="T39" i="5" s="1"/>
  <c r="U40" i="5"/>
  <c r="Y40" i="5" s="1"/>
  <c r="AB40" i="5" s="1"/>
  <c r="AC40" i="5" s="1"/>
  <c r="W40" i="5" s="1"/>
  <c r="X40" i="5" s="1"/>
  <c r="V40" i="5"/>
  <c r="Z40" i="5" s="1"/>
  <c r="AA40" i="5"/>
  <c r="AD40" i="5"/>
  <c r="AE40" i="5" s="1"/>
  <c r="T40" i="5" s="1"/>
  <c r="U41" i="5"/>
  <c r="V41" i="5"/>
  <c r="Z41" i="5" s="1"/>
  <c r="Y41" i="5"/>
  <c r="AB41" i="5" s="1"/>
  <c r="AC41" i="5" s="1"/>
  <c r="W41" i="5" s="1"/>
  <c r="X41" i="5" s="1"/>
  <c r="AA41" i="5"/>
  <c r="AD41" i="5"/>
  <c r="AE41" i="5" s="1"/>
  <c r="T41" i="5" s="1"/>
  <c r="U42" i="5"/>
  <c r="V42" i="5"/>
  <c r="Z42" i="5" s="1"/>
  <c r="Y42" i="5"/>
  <c r="AB42" i="5" s="1"/>
  <c r="AC42" i="5" s="1"/>
  <c r="W42" i="5" s="1"/>
  <c r="X42" i="5" s="1"/>
  <c r="AA42" i="5"/>
  <c r="AD42" i="5"/>
  <c r="AE42" i="5" s="1"/>
  <c r="T42" i="5" s="1"/>
  <c r="U43" i="5"/>
  <c r="Y43" i="5" s="1"/>
  <c r="AB43" i="5" s="1"/>
  <c r="AC43" i="5" s="1"/>
  <c r="W43" i="5" s="1"/>
  <c r="X43" i="5" s="1"/>
  <c r="V43" i="5"/>
  <c r="Z43" i="5" s="1"/>
  <c r="AA43" i="5"/>
  <c r="AD43" i="5"/>
  <c r="AE43" i="5" s="1"/>
  <c r="T43" i="5" s="1"/>
  <c r="U44" i="5"/>
  <c r="Y44" i="5" s="1"/>
  <c r="AB44" i="5" s="1"/>
  <c r="AC44" i="5" s="1"/>
  <c r="W44" i="5" s="1"/>
  <c r="X44" i="5" s="1"/>
  <c r="V44" i="5"/>
  <c r="Z44" i="5" s="1"/>
  <c r="AA44" i="5"/>
  <c r="AD44" i="5"/>
  <c r="AE44" i="5"/>
  <c r="T44" i="5" s="1"/>
  <c r="U45" i="5"/>
  <c r="Y45" i="5" s="1"/>
  <c r="AB45" i="5" s="1"/>
  <c r="AC45" i="5" s="1"/>
  <c r="W45" i="5" s="1"/>
  <c r="X45" i="5" s="1"/>
  <c r="V45" i="5"/>
  <c r="Z45" i="5"/>
  <c r="AA45" i="5"/>
  <c r="AD45" i="5"/>
  <c r="AE45" i="5" s="1"/>
  <c r="T45" i="5" s="1"/>
  <c r="U46" i="5"/>
  <c r="Y46" i="5" s="1"/>
  <c r="AB46" i="5" s="1"/>
  <c r="AC46" i="5" s="1"/>
  <c r="W46" i="5" s="1"/>
  <c r="X46" i="5" s="1"/>
  <c r="V46" i="5"/>
  <c r="Z46" i="5" s="1"/>
  <c r="AA46" i="5"/>
  <c r="AD46" i="5"/>
  <c r="AE46" i="5"/>
  <c r="T46" i="5" s="1"/>
  <c r="U47" i="5"/>
  <c r="V47" i="5"/>
  <c r="Z47" i="5" s="1"/>
  <c r="Y47" i="5"/>
  <c r="AB47" i="5" s="1"/>
  <c r="AC47" i="5" s="1"/>
  <c r="W47" i="5" s="1"/>
  <c r="X47" i="5" s="1"/>
  <c r="AA47" i="5"/>
  <c r="AD47" i="5"/>
  <c r="AE47" i="5" s="1"/>
  <c r="T47" i="5" s="1"/>
  <c r="U48" i="5"/>
  <c r="V48" i="5"/>
  <c r="Z48" i="5" s="1"/>
  <c r="Y48" i="5"/>
  <c r="AB48" i="5" s="1"/>
  <c r="AC48" i="5" s="1"/>
  <c r="W48" i="5" s="1"/>
  <c r="X48" i="5" s="1"/>
  <c r="AA48" i="5"/>
  <c r="AD48" i="5"/>
  <c r="AE48" i="5" s="1"/>
  <c r="T48" i="5" s="1"/>
  <c r="T49" i="5"/>
  <c r="U49" i="5"/>
  <c r="Y49" i="5" s="1"/>
  <c r="AB49" i="5" s="1"/>
  <c r="AC49" i="5" s="1"/>
  <c r="W49" i="5" s="1"/>
  <c r="V49" i="5"/>
  <c r="X49" i="5"/>
  <c r="Z49" i="5"/>
  <c r="AA49" i="5"/>
  <c r="AD49" i="5"/>
  <c r="AE49" i="5" s="1"/>
  <c r="C1" i="4"/>
  <c r="C2" i="4"/>
  <c r="C3" i="4"/>
  <c r="C4" i="4"/>
  <c r="C5" i="4"/>
  <c r="C7" i="4"/>
  <c r="B10" i="4"/>
  <c r="C10" i="4"/>
  <c r="D10" i="4"/>
  <c r="E10" i="4"/>
  <c r="F10" i="4"/>
  <c r="G10" i="4"/>
  <c r="H10" i="4"/>
  <c r="A10" i="4" s="1"/>
  <c r="B11" i="4"/>
  <c r="C11" i="4"/>
  <c r="D11" i="4"/>
  <c r="E11" i="4"/>
  <c r="F11" i="4"/>
  <c r="G11" i="4"/>
  <c r="H11" i="4"/>
  <c r="A11" i="4" s="1"/>
  <c r="B12" i="4"/>
  <c r="C12" i="4"/>
  <c r="D12" i="4"/>
  <c r="E12" i="4"/>
  <c r="F12" i="4"/>
  <c r="G12" i="4"/>
  <c r="H12" i="4"/>
  <c r="A12" i="4" s="1"/>
  <c r="B13" i="4"/>
  <c r="C13" i="4"/>
  <c r="D13" i="4"/>
  <c r="E13" i="4"/>
  <c r="F13" i="4"/>
  <c r="G13" i="4"/>
  <c r="H13" i="4"/>
  <c r="A13" i="4" s="1"/>
  <c r="B14" i="4"/>
  <c r="C14" i="4"/>
  <c r="D14" i="4"/>
  <c r="E14" i="4"/>
  <c r="F14" i="4"/>
  <c r="G14" i="4"/>
  <c r="H14" i="4"/>
  <c r="A14" i="4" s="1"/>
  <c r="B15" i="4"/>
  <c r="C15" i="4"/>
  <c r="D15" i="4"/>
  <c r="E15" i="4"/>
  <c r="F15" i="4"/>
  <c r="G15" i="4"/>
  <c r="H15" i="4"/>
  <c r="A15" i="4" s="1"/>
  <c r="B16" i="4"/>
  <c r="C16" i="4"/>
  <c r="D16" i="4"/>
  <c r="E16" i="4"/>
  <c r="F16" i="4"/>
  <c r="G16" i="4"/>
  <c r="H16" i="4"/>
  <c r="A16" i="4" s="1"/>
  <c r="B17" i="4"/>
  <c r="C17" i="4"/>
  <c r="D17" i="4"/>
  <c r="E17" i="4"/>
  <c r="F17" i="4"/>
  <c r="G17" i="4"/>
  <c r="H17" i="4"/>
  <c r="A17" i="4" s="1"/>
  <c r="B18" i="4"/>
  <c r="C18" i="4"/>
  <c r="D18" i="4"/>
  <c r="E18" i="4"/>
  <c r="F18" i="4"/>
  <c r="G18" i="4"/>
  <c r="H18" i="4"/>
  <c r="A18" i="4" s="1"/>
  <c r="B19" i="4"/>
  <c r="C19" i="4"/>
  <c r="D19" i="4"/>
  <c r="E19" i="4"/>
  <c r="F19" i="4"/>
  <c r="G19" i="4"/>
  <c r="H19" i="4"/>
  <c r="A19" i="4" s="1"/>
  <c r="B20" i="4"/>
  <c r="C20" i="4"/>
  <c r="D20" i="4"/>
  <c r="E20" i="4"/>
  <c r="F20" i="4"/>
  <c r="G20" i="4"/>
  <c r="H20" i="4"/>
  <c r="A20" i="4" s="1"/>
  <c r="B21" i="4"/>
  <c r="C21" i="4"/>
  <c r="D21" i="4"/>
  <c r="E21" i="4"/>
  <c r="F21" i="4"/>
  <c r="G21" i="4"/>
  <c r="H21" i="4"/>
  <c r="A21" i="4" s="1"/>
  <c r="B22" i="4"/>
  <c r="C22" i="4"/>
  <c r="D22" i="4"/>
  <c r="E22" i="4"/>
  <c r="F22" i="4"/>
  <c r="G22" i="4"/>
  <c r="H22" i="4"/>
  <c r="A22" i="4" s="1"/>
  <c r="B23" i="4"/>
  <c r="C23" i="4"/>
  <c r="D23" i="4"/>
  <c r="E23" i="4"/>
  <c r="F23" i="4"/>
  <c r="G23" i="4"/>
  <c r="H23" i="4"/>
  <c r="A23" i="4" s="1"/>
  <c r="B24" i="4"/>
  <c r="C24" i="4"/>
  <c r="D24" i="4"/>
  <c r="E24" i="4"/>
  <c r="F24" i="4"/>
  <c r="G24" i="4"/>
  <c r="H24" i="4"/>
  <c r="A24" i="4" s="1"/>
  <c r="B25" i="4"/>
  <c r="C25" i="4"/>
  <c r="D25" i="4"/>
  <c r="E25" i="4"/>
  <c r="F25" i="4"/>
  <c r="G25" i="4"/>
  <c r="H25" i="4"/>
  <c r="A25" i="4" s="1"/>
  <c r="B26" i="4"/>
  <c r="C26" i="4"/>
  <c r="D26" i="4"/>
  <c r="E26" i="4"/>
  <c r="F26" i="4"/>
  <c r="G26" i="4"/>
  <c r="H26" i="4"/>
  <c r="A26" i="4" s="1"/>
  <c r="B27" i="4"/>
  <c r="C27" i="4"/>
  <c r="D27" i="4"/>
  <c r="E27" i="4"/>
  <c r="F27" i="4"/>
  <c r="G27" i="4"/>
  <c r="H27" i="4"/>
  <c r="A27" i="4" s="1"/>
  <c r="B28" i="4"/>
  <c r="C28" i="4"/>
  <c r="D28" i="4"/>
  <c r="E28" i="4"/>
  <c r="F28" i="4"/>
  <c r="G28" i="4"/>
  <c r="H28" i="4"/>
  <c r="A28" i="4" s="1"/>
  <c r="B29" i="4"/>
  <c r="C29" i="4"/>
  <c r="D29" i="4"/>
  <c r="E29" i="4"/>
  <c r="F29" i="4"/>
  <c r="G29" i="4"/>
  <c r="H29" i="4"/>
  <c r="A29" i="4" s="1"/>
  <c r="B30" i="4"/>
  <c r="C30" i="4"/>
  <c r="D30" i="4"/>
  <c r="E30" i="4"/>
  <c r="F30" i="4"/>
  <c r="G30" i="4"/>
  <c r="H30" i="4"/>
  <c r="A30" i="4" s="1"/>
  <c r="B31" i="4"/>
  <c r="C31" i="4"/>
  <c r="D31" i="4"/>
  <c r="E31" i="4"/>
  <c r="F31" i="4"/>
  <c r="G31" i="4"/>
  <c r="H31" i="4"/>
  <c r="A31" i="4" s="1"/>
  <c r="B32" i="4"/>
  <c r="C32" i="4"/>
  <c r="D32" i="4"/>
  <c r="E32" i="4"/>
  <c r="F32" i="4"/>
  <c r="G32" i="4"/>
  <c r="H32" i="4"/>
  <c r="A32" i="4" s="1"/>
  <c r="B33" i="4"/>
  <c r="C33" i="4"/>
  <c r="D33" i="4"/>
  <c r="E33" i="4"/>
  <c r="F33" i="4"/>
  <c r="G33" i="4"/>
  <c r="H33" i="4"/>
  <c r="A33" i="4" s="1"/>
  <c r="B34" i="4"/>
  <c r="C34" i="4"/>
  <c r="D34" i="4"/>
  <c r="E34" i="4"/>
  <c r="F34" i="4"/>
  <c r="G34" i="4"/>
  <c r="H34" i="4"/>
  <c r="A34" i="4" s="1"/>
  <c r="B35" i="4"/>
  <c r="C35" i="4"/>
  <c r="D35" i="4"/>
  <c r="E35" i="4"/>
  <c r="F35" i="4"/>
  <c r="G35" i="4"/>
  <c r="H35" i="4"/>
  <c r="A35" i="4" s="1"/>
  <c r="B36" i="4"/>
  <c r="C36" i="4"/>
  <c r="D36" i="4"/>
  <c r="E36" i="4"/>
  <c r="F36" i="4"/>
  <c r="G36" i="4"/>
  <c r="H36" i="4"/>
  <c r="A36" i="4" s="1"/>
  <c r="B37" i="4"/>
  <c r="C37" i="4"/>
  <c r="D37" i="4"/>
  <c r="E37" i="4"/>
  <c r="F37" i="4"/>
  <c r="G37" i="4"/>
  <c r="H37" i="4"/>
  <c r="A37" i="4" s="1"/>
  <c r="B38" i="4"/>
  <c r="C38" i="4"/>
  <c r="D38" i="4"/>
  <c r="E38" i="4"/>
  <c r="F38" i="4"/>
  <c r="G38" i="4"/>
  <c r="H38" i="4"/>
  <c r="A38" i="4" s="1"/>
  <c r="B39" i="4"/>
  <c r="C39" i="4"/>
  <c r="D39" i="4"/>
  <c r="E39" i="4"/>
  <c r="F39" i="4"/>
  <c r="G39" i="4"/>
  <c r="H39" i="4"/>
  <c r="A39" i="4" s="1"/>
  <c r="B40" i="4"/>
  <c r="C40" i="4"/>
  <c r="D40" i="4"/>
  <c r="E40" i="4"/>
  <c r="F40" i="4"/>
  <c r="G40" i="4"/>
  <c r="H40" i="4"/>
  <c r="A40" i="4" s="1"/>
  <c r="B41" i="4"/>
  <c r="C41" i="4"/>
  <c r="D41" i="4"/>
  <c r="E41" i="4"/>
  <c r="F41" i="4"/>
  <c r="G41" i="4"/>
  <c r="H41" i="4"/>
  <c r="A41" i="4" s="1"/>
  <c r="B42" i="4"/>
  <c r="C42" i="4"/>
  <c r="D42" i="4"/>
  <c r="E42" i="4"/>
  <c r="F42" i="4"/>
  <c r="G42" i="4"/>
  <c r="H42" i="4"/>
  <c r="A42" i="4" s="1"/>
  <c r="B43" i="4"/>
  <c r="C43" i="4"/>
  <c r="D43" i="4"/>
  <c r="E43" i="4"/>
  <c r="F43" i="4"/>
  <c r="G43" i="4"/>
  <c r="H43" i="4"/>
  <c r="A43" i="4" s="1"/>
  <c r="B44" i="4"/>
  <c r="C44" i="4"/>
  <c r="D44" i="4"/>
  <c r="E44" i="4"/>
  <c r="F44" i="4"/>
  <c r="G44" i="4"/>
  <c r="H44" i="4"/>
  <c r="A44" i="4" s="1"/>
  <c r="B45" i="4"/>
  <c r="C45" i="4"/>
  <c r="D45" i="4"/>
  <c r="E45" i="4"/>
  <c r="F45" i="4"/>
  <c r="G45" i="4"/>
  <c r="H45" i="4"/>
  <c r="A45" i="4" s="1"/>
  <c r="B46" i="4"/>
  <c r="C46" i="4"/>
  <c r="D46" i="4"/>
  <c r="E46" i="4"/>
  <c r="F46" i="4"/>
  <c r="G46" i="4"/>
  <c r="H46" i="4"/>
  <c r="A46" i="4" s="1"/>
  <c r="B47" i="4"/>
  <c r="C47" i="4"/>
  <c r="D47" i="4"/>
  <c r="E47" i="4"/>
  <c r="F47" i="4"/>
  <c r="G47" i="4"/>
  <c r="H47" i="4"/>
  <c r="A47" i="4" s="1"/>
  <c r="B48" i="4"/>
  <c r="C48" i="4"/>
  <c r="D48" i="4"/>
  <c r="E48" i="4"/>
  <c r="F48" i="4"/>
  <c r="G48" i="4"/>
  <c r="H48" i="4"/>
  <c r="A48" i="4" s="1"/>
  <c r="B49" i="4"/>
  <c r="C49" i="4"/>
  <c r="D49" i="4"/>
  <c r="E49" i="4"/>
  <c r="F49" i="4"/>
  <c r="G49" i="4"/>
  <c r="H49" i="4"/>
  <c r="A49" i="4" s="1"/>
  <c r="B50" i="4"/>
  <c r="C50" i="4"/>
  <c r="D50" i="4"/>
  <c r="E50" i="4"/>
  <c r="F50" i="4"/>
  <c r="G50" i="4"/>
  <c r="H50" i="4"/>
  <c r="A50" i="4" s="1"/>
  <c r="B51" i="4"/>
  <c r="C51" i="4"/>
  <c r="D51" i="4"/>
  <c r="E51" i="4"/>
  <c r="F51" i="4"/>
  <c r="G51" i="4"/>
  <c r="H51" i="4"/>
  <c r="A51" i="4" s="1"/>
  <c r="B52" i="4"/>
  <c r="C52" i="4"/>
  <c r="D52" i="4"/>
  <c r="E52" i="4"/>
  <c r="F52" i="4"/>
  <c r="G52" i="4"/>
  <c r="H52" i="4"/>
  <c r="A52" i="4" s="1"/>
  <c r="B53" i="4"/>
  <c r="C53" i="4"/>
  <c r="D53" i="4"/>
  <c r="E53" i="4"/>
  <c r="F53" i="4"/>
  <c r="G53" i="4"/>
  <c r="H53" i="4"/>
  <c r="A53" i="4" s="1"/>
  <c r="B54" i="4"/>
  <c r="C54" i="4"/>
  <c r="D54" i="4"/>
  <c r="E54" i="4"/>
  <c r="F54" i="4"/>
  <c r="G54" i="4"/>
  <c r="H54" i="4"/>
  <c r="A54" i="4" s="1"/>
  <c r="B55" i="4"/>
  <c r="C55" i="4"/>
  <c r="D55" i="4"/>
  <c r="E55" i="4"/>
  <c r="F55" i="4"/>
  <c r="G55" i="4"/>
  <c r="H55" i="4"/>
  <c r="A55" i="4" s="1"/>
  <c r="B56" i="4"/>
  <c r="C56" i="4"/>
  <c r="D56" i="4"/>
  <c r="E56" i="4"/>
  <c r="F56" i="4"/>
  <c r="G56" i="4"/>
  <c r="H56" i="4"/>
  <c r="A56" i="4" s="1"/>
  <c r="B57" i="4"/>
  <c r="C57" i="4"/>
  <c r="D57" i="4"/>
  <c r="E57" i="4"/>
  <c r="F57" i="4"/>
  <c r="G57" i="4"/>
  <c r="H57" i="4"/>
  <c r="A57" i="4" s="1"/>
  <c r="B58" i="4"/>
  <c r="C58" i="4"/>
  <c r="D58" i="4"/>
  <c r="E58" i="4"/>
  <c r="F58" i="4"/>
  <c r="G58" i="4"/>
  <c r="H58" i="4"/>
  <c r="A58" i="4" s="1"/>
  <c r="B59" i="4"/>
  <c r="C59" i="4"/>
  <c r="D59" i="4"/>
  <c r="E59" i="4"/>
  <c r="F59" i="4"/>
  <c r="G59" i="4"/>
  <c r="H59" i="4"/>
  <c r="A59" i="4" s="1"/>
  <c r="B60" i="4"/>
  <c r="C60" i="4"/>
  <c r="D60" i="4"/>
  <c r="E60" i="4"/>
  <c r="F60" i="4"/>
  <c r="G60" i="4"/>
  <c r="H60" i="4"/>
  <c r="A60" i="4" s="1"/>
  <c r="B61" i="4"/>
  <c r="C61" i="4"/>
  <c r="D61" i="4"/>
  <c r="E61" i="4"/>
  <c r="F61" i="4"/>
  <c r="G61" i="4"/>
  <c r="H61" i="4"/>
  <c r="A61" i="4" s="1"/>
  <c r="B62" i="4"/>
  <c r="C62" i="4"/>
  <c r="D62" i="4"/>
  <c r="E62" i="4"/>
  <c r="F62" i="4"/>
  <c r="G62" i="4"/>
  <c r="H62" i="4"/>
  <c r="A62" i="4" s="1"/>
  <c r="B63" i="4"/>
  <c r="C63" i="4"/>
  <c r="D63" i="4"/>
  <c r="E63" i="4"/>
  <c r="F63" i="4"/>
  <c r="G63" i="4"/>
  <c r="H63" i="4"/>
  <c r="A63" i="4" s="1"/>
  <c r="B64" i="4"/>
  <c r="C64" i="4"/>
  <c r="D64" i="4"/>
  <c r="E64" i="4"/>
  <c r="F64" i="4"/>
  <c r="G64" i="4"/>
  <c r="H64" i="4"/>
  <c r="A64" i="4" s="1"/>
  <c r="B65" i="4"/>
  <c r="C65" i="4"/>
  <c r="D65" i="4"/>
  <c r="E65" i="4"/>
  <c r="F65" i="4"/>
  <c r="G65" i="4"/>
  <c r="H65" i="4"/>
  <c r="A65" i="4" s="1"/>
  <c r="B66" i="4"/>
  <c r="C66" i="4"/>
  <c r="D66" i="4"/>
  <c r="E66" i="4"/>
  <c r="F66" i="4"/>
  <c r="G66" i="4"/>
  <c r="H66" i="4"/>
  <c r="A66" i="4" s="1"/>
  <c r="B67" i="4"/>
  <c r="C67" i="4"/>
  <c r="D67" i="4"/>
  <c r="E67" i="4"/>
  <c r="F67" i="4"/>
  <c r="G67" i="4"/>
  <c r="H67" i="4"/>
  <c r="A67" i="4" s="1"/>
  <c r="B68" i="4"/>
  <c r="C68" i="4"/>
  <c r="D68" i="4"/>
  <c r="E68" i="4"/>
  <c r="F68" i="4"/>
  <c r="G68" i="4"/>
  <c r="H68" i="4"/>
  <c r="A68" i="4" s="1"/>
  <c r="B69" i="4"/>
  <c r="C69" i="4"/>
  <c r="D69" i="4"/>
  <c r="E69" i="4"/>
  <c r="F69" i="4"/>
  <c r="G69" i="4"/>
  <c r="H69" i="4"/>
  <c r="A69" i="4" s="1"/>
  <c r="B70" i="4"/>
  <c r="C70" i="4"/>
  <c r="D70" i="4"/>
  <c r="E70" i="4"/>
  <c r="F70" i="4"/>
  <c r="G70" i="4"/>
  <c r="H70" i="4"/>
  <c r="A70" i="4" s="1"/>
  <c r="B71" i="4"/>
  <c r="C71" i="4"/>
  <c r="D71" i="4"/>
  <c r="E71" i="4"/>
  <c r="F71" i="4"/>
  <c r="G71" i="4"/>
  <c r="H71" i="4"/>
  <c r="A71" i="4" s="1"/>
  <c r="B72" i="4"/>
  <c r="C72" i="4"/>
  <c r="D72" i="4"/>
  <c r="E72" i="4"/>
  <c r="F72" i="4"/>
  <c r="G72" i="4"/>
  <c r="H72" i="4"/>
  <c r="A72" i="4" s="1"/>
  <c r="B73" i="4"/>
  <c r="C73" i="4"/>
  <c r="D73" i="4"/>
  <c r="E73" i="4"/>
  <c r="F73" i="4"/>
  <c r="G73" i="4"/>
  <c r="H73" i="4"/>
  <c r="A73" i="4" s="1"/>
  <c r="B74" i="4"/>
  <c r="C74" i="4"/>
  <c r="D74" i="4"/>
  <c r="E74" i="4"/>
  <c r="F74" i="4"/>
  <c r="G74" i="4"/>
  <c r="H74" i="4"/>
  <c r="A74" i="4" s="1"/>
  <c r="B75" i="4"/>
  <c r="C75" i="4"/>
  <c r="D75" i="4"/>
  <c r="E75" i="4"/>
  <c r="F75" i="4"/>
  <c r="G75" i="4"/>
  <c r="H75" i="4"/>
  <c r="A75" i="4" s="1"/>
  <c r="B76" i="4"/>
  <c r="C76" i="4"/>
  <c r="D76" i="4"/>
  <c r="E76" i="4"/>
  <c r="F76" i="4"/>
  <c r="G76" i="4"/>
  <c r="H76" i="4"/>
  <c r="A76" i="4" s="1"/>
  <c r="B77" i="4"/>
  <c r="C77" i="4"/>
  <c r="D77" i="4"/>
  <c r="E77" i="4"/>
  <c r="F77" i="4"/>
  <c r="G77" i="4"/>
  <c r="H77" i="4"/>
  <c r="A77" i="4" s="1"/>
  <c r="B78" i="4"/>
  <c r="C78" i="4"/>
  <c r="D78" i="4"/>
  <c r="E78" i="4"/>
  <c r="F78" i="4"/>
  <c r="G78" i="4"/>
  <c r="H78" i="4"/>
  <c r="A78" i="4" s="1"/>
  <c r="B79" i="4"/>
  <c r="C79" i="4"/>
  <c r="D79" i="4"/>
  <c r="E79" i="4"/>
  <c r="F79" i="4"/>
  <c r="G79" i="4"/>
  <c r="H79" i="4"/>
  <c r="A79" i="4" s="1"/>
  <c r="B80" i="4"/>
  <c r="C80" i="4"/>
  <c r="D80" i="4"/>
  <c r="E80" i="4"/>
  <c r="F80" i="4"/>
  <c r="G80" i="4"/>
  <c r="H80" i="4"/>
  <c r="A80" i="4" s="1"/>
  <c r="B81" i="4"/>
  <c r="C81" i="4"/>
  <c r="D81" i="4"/>
  <c r="E81" i="4"/>
  <c r="F81" i="4"/>
  <c r="G81" i="4"/>
  <c r="H81" i="4"/>
  <c r="A81" i="4" s="1"/>
  <c r="B82" i="4"/>
  <c r="C82" i="4"/>
  <c r="D82" i="4"/>
  <c r="E82" i="4"/>
  <c r="F82" i="4"/>
  <c r="G82" i="4"/>
  <c r="H82" i="4"/>
  <c r="A82" i="4" s="1"/>
  <c r="B83" i="4"/>
  <c r="C83" i="4"/>
  <c r="D83" i="4"/>
  <c r="E83" i="4"/>
  <c r="F83" i="4"/>
  <c r="G83" i="4"/>
  <c r="H83" i="4"/>
  <c r="A83" i="4" s="1"/>
  <c r="B84" i="4"/>
  <c r="C84" i="4"/>
  <c r="D84" i="4"/>
  <c r="E84" i="4"/>
  <c r="F84" i="4"/>
  <c r="G84" i="4"/>
  <c r="H84" i="4"/>
  <c r="A84" i="4" s="1"/>
  <c r="B85" i="4"/>
  <c r="C85" i="4"/>
  <c r="D85" i="4"/>
  <c r="E85" i="4"/>
  <c r="F85" i="4"/>
  <c r="G85" i="4"/>
  <c r="H85" i="4"/>
  <c r="A85" i="4" s="1"/>
  <c r="B86" i="4"/>
  <c r="C86" i="4"/>
  <c r="D86" i="4"/>
  <c r="E86" i="4"/>
  <c r="F86" i="4"/>
  <c r="G86" i="4"/>
  <c r="H86" i="4"/>
  <c r="A86" i="4" s="1"/>
  <c r="B87" i="4"/>
  <c r="C87" i="4"/>
  <c r="D87" i="4"/>
  <c r="E87" i="4"/>
  <c r="F87" i="4"/>
  <c r="G87" i="4"/>
  <c r="H87" i="4"/>
  <c r="A87" i="4" s="1"/>
  <c r="B88" i="4"/>
  <c r="C88" i="4"/>
  <c r="D88" i="4"/>
  <c r="E88" i="4"/>
  <c r="F88" i="4"/>
  <c r="G88" i="4"/>
  <c r="H88" i="4"/>
  <c r="A88" i="4" s="1"/>
  <c r="B89" i="4"/>
  <c r="C89" i="4"/>
  <c r="D89" i="4"/>
  <c r="E89" i="4"/>
  <c r="F89" i="4"/>
  <c r="G89" i="4"/>
  <c r="H89" i="4"/>
  <c r="A89" i="4" s="1"/>
  <c r="B90" i="4"/>
  <c r="C90" i="4"/>
  <c r="D90" i="4"/>
  <c r="E90" i="4"/>
  <c r="F90" i="4"/>
  <c r="G90" i="4"/>
  <c r="H90" i="4"/>
  <c r="A90" i="4" s="1"/>
  <c r="B91" i="4"/>
  <c r="C91" i="4"/>
  <c r="D91" i="4"/>
  <c r="E91" i="4"/>
  <c r="F91" i="4"/>
  <c r="G91" i="4"/>
  <c r="H91" i="4"/>
  <c r="A91" i="4" s="1"/>
  <c r="B92" i="4"/>
  <c r="C92" i="4"/>
  <c r="D92" i="4"/>
  <c r="E92" i="4"/>
  <c r="F92" i="4"/>
  <c r="G92" i="4"/>
  <c r="H92" i="4"/>
  <c r="A92" i="4" s="1"/>
  <c r="B93" i="4"/>
  <c r="C93" i="4"/>
  <c r="D93" i="4"/>
  <c r="E93" i="4"/>
  <c r="F93" i="4"/>
  <c r="G93" i="4"/>
  <c r="H93" i="4"/>
  <c r="A93" i="4" s="1"/>
  <c r="B94" i="4"/>
  <c r="C94" i="4"/>
  <c r="D94" i="4"/>
  <c r="E94" i="4"/>
  <c r="F94" i="4"/>
  <c r="G94" i="4"/>
  <c r="H94" i="4"/>
  <c r="A94" i="4" s="1"/>
  <c r="B95" i="4"/>
  <c r="C95" i="4"/>
  <c r="D95" i="4"/>
  <c r="E95" i="4"/>
  <c r="F95" i="4"/>
  <c r="G95" i="4"/>
  <c r="H95" i="4"/>
  <c r="A95" i="4" s="1"/>
  <c r="B96" i="4"/>
  <c r="C96" i="4"/>
  <c r="D96" i="4"/>
  <c r="E96" i="4"/>
  <c r="F96" i="4"/>
  <c r="G96" i="4"/>
  <c r="H96" i="4"/>
  <c r="A96" i="4" s="1"/>
  <c r="B97" i="4"/>
  <c r="C97" i="4"/>
  <c r="D97" i="4"/>
  <c r="E97" i="4"/>
  <c r="F97" i="4"/>
  <c r="G97" i="4"/>
  <c r="H97" i="4"/>
  <c r="A97" i="4" s="1"/>
  <c r="B98" i="4"/>
  <c r="C98" i="4"/>
  <c r="D98" i="4"/>
  <c r="E98" i="4"/>
  <c r="F98" i="4"/>
  <c r="G98" i="4"/>
  <c r="H98" i="4"/>
  <c r="A98" i="4" s="1"/>
  <c r="B99" i="4"/>
  <c r="C99" i="4"/>
  <c r="D99" i="4"/>
  <c r="E99" i="4"/>
  <c r="F99" i="4"/>
  <c r="G99" i="4"/>
  <c r="H99" i="4"/>
  <c r="A99" i="4" s="1"/>
  <c r="B100" i="4"/>
  <c r="C100" i="4"/>
  <c r="D100" i="4"/>
  <c r="E100" i="4"/>
  <c r="F100" i="4"/>
  <c r="G100" i="4"/>
  <c r="H100" i="4"/>
  <c r="A100" i="4" s="1"/>
  <c r="B101" i="4"/>
  <c r="C101" i="4"/>
  <c r="D101" i="4"/>
  <c r="E101" i="4"/>
  <c r="F101" i="4"/>
  <c r="G101" i="4"/>
  <c r="H101" i="4"/>
  <c r="A101" i="4" s="1"/>
  <c r="B102" i="4"/>
  <c r="C102" i="4"/>
  <c r="D102" i="4"/>
  <c r="E102" i="4"/>
  <c r="F102" i="4"/>
  <c r="G102" i="4"/>
  <c r="H102" i="4"/>
  <c r="A102" i="4" s="1"/>
  <c r="B103" i="4"/>
  <c r="C103" i="4"/>
  <c r="D103" i="4"/>
  <c r="E103" i="4"/>
  <c r="F103" i="4"/>
  <c r="G103" i="4"/>
  <c r="H103" i="4"/>
  <c r="A103" i="4" s="1"/>
  <c r="B104" i="4"/>
  <c r="C104" i="4"/>
  <c r="D104" i="4"/>
  <c r="E104" i="4"/>
  <c r="F104" i="4"/>
  <c r="G104" i="4"/>
  <c r="H104" i="4"/>
  <c r="A104" i="4" s="1"/>
  <c r="B105" i="4"/>
  <c r="C105" i="4"/>
  <c r="D105" i="4"/>
  <c r="E105" i="4"/>
  <c r="F105" i="4"/>
  <c r="G105" i="4"/>
  <c r="H105" i="4"/>
  <c r="A105" i="4" s="1"/>
  <c r="B106" i="4"/>
  <c r="C106" i="4"/>
  <c r="D106" i="4"/>
  <c r="E106" i="4"/>
  <c r="F106" i="4"/>
  <c r="G106" i="4"/>
  <c r="H106" i="4"/>
  <c r="A106" i="4" s="1"/>
  <c r="B107" i="4"/>
  <c r="C107" i="4"/>
  <c r="D107" i="4"/>
  <c r="E107" i="4"/>
  <c r="F107" i="4"/>
  <c r="G107" i="4"/>
  <c r="H107" i="4"/>
  <c r="A107" i="4" s="1"/>
  <c r="B108" i="4"/>
  <c r="C108" i="4"/>
  <c r="D108" i="4"/>
  <c r="E108" i="4"/>
  <c r="F108" i="4"/>
  <c r="G108" i="4"/>
  <c r="H108" i="4"/>
  <c r="A108" i="4" s="1"/>
  <c r="B109" i="4"/>
  <c r="C109" i="4"/>
  <c r="D109" i="4"/>
  <c r="E109" i="4"/>
  <c r="F109" i="4"/>
  <c r="G109" i="4"/>
  <c r="H109" i="4"/>
  <c r="A109" i="4" s="1"/>
  <c r="B110" i="4"/>
  <c r="C110" i="4"/>
  <c r="D110" i="4"/>
  <c r="E110" i="4"/>
  <c r="F110" i="4"/>
  <c r="G110" i="4"/>
  <c r="H110" i="4"/>
  <c r="A110" i="4" s="1"/>
  <c r="B111" i="4"/>
  <c r="C111" i="4"/>
  <c r="D111" i="4"/>
  <c r="E111" i="4"/>
  <c r="F111" i="4"/>
  <c r="G111" i="4"/>
  <c r="H111" i="4"/>
  <c r="A111" i="4" s="1"/>
  <c r="B112" i="4"/>
  <c r="C112" i="4"/>
  <c r="D112" i="4"/>
  <c r="E112" i="4"/>
  <c r="F112" i="4"/>
  <c r="G112" i="4"/>
  <c r="H112" i="4"/>
  <c r="A112" i="4" s="1"/>
  <c r="B113" i="4"/>
  <c r="C113" i="4"/>
  <c r="D113" i="4"/>
  <c r="E113" i="4"/>
  <c r="F113" i="4"/>
  <c r="G113" i="4"/>
  <c r="H113" i="4"/>
  <c r="A113" i="4" s="1"/>
  <c r="B114" i="4"/>
  <c r="C114" i="4"/>
  <c r="D114" i="4"/>
  <c r="E114" i="4"/>
  <c r="F114" i="4"/>
  <c r="G114" i="4"/>
  <c r="H114" i="4"/>
  <c r="A114" i="4" s="1"/>
  <c r="B115" i="4"/>
  <c r="C115" i="4"/>
  <c r="D115" i="4"/>
  <c r="E115" i="4"/>
  <c r="F115" i="4"/>
  <c r="G115" i="4"/>
  <c r="H115" i="4"/>
  <c r="A115" i="4" s="1"/>
  <c r="B116" i="4"/>
  <c r="C116" i="4"/>
  <c r="D116" i="4"/>
  <c r="E116" i="4"/>
  <c r="F116" i="4"/>
  <c r="G116" i="4"/>
  <c r="H116" i="4"/>
  <c r="A116" i="4" s="1"/>
  <c r="B117" i="4"/>
  <c r="C117" i="4"/>
  <c r="D117" i="4"/>
  <c r="E117" i="4"/>
  <c r="F117" i="4"/>
  <c r="G117" i="4"/>
  <c r="H117" i="4"/>
  <c r="A117" i="4" s="1"/>
  <c r="B118" i="4"/>
  <c r="C118" i="4"/>
  <c r="D118" i="4"/>
  <c r="E118" i="4"/>
  <c r="F118" i="4"/>
  <c r="G118" i="4"/>
  <c r="H118" i="4"/>
  <c r="A118" i="4" s="1"/>
  <c r="B119" i="4"/>
  <c r="C119" i="4"/>
  <c r="D119" i="4"/>
  <c r="E119" i="4"/>
  <c r="F119" i="4"/>
  <c r="G119" i="4"/>
  <c r="H119" i="4"/>
  <c r="A119" i="4" s="1"/>
  <c r="B120" i="4"/>
  <c r="C120" i="4"/>
  <c r="D120" i="4"/>
  <c r="E120" i="4"/>
  <c r="F120" i="4"/>
  <c r="G120" i="4"/>
  <c r="H120" i="4"/>
  <c r="A120" i="4" s="1"/>
  <c r="B121" i="4"/>
  <c r="C121" i="4"/>
  <c r="D121" i="4"/>
  <c r="E121" i="4"/>
  <c r="F121" i="4"/>
  <c r="G121" i="4"/>
  <c r="H121" i="4"/>
  <c r="A121" i="4" s="1"/>
  <c r="B122" i="4"/>
  <c r="C122" i="4"/>
  <c r="D122" i="4"/>
  <c r="E122" i="4"/>
  <c r="F122" i="4"/>
  <c r="G122" i="4"/>
  <c r="H122" i="4"/>
  <c r="A122" i="4" s="1"/>
  <c r="B123" i="4"/>
  <c r="C123" i="4"/>
  <c r="D123" i="4"/>
  <c r="E123" i="4"/>
  <c r="F123" i="4"/>
  <c r="G123" i="4"/>
  <c r="H123" i="4"/>
  <c r="A123" i="4" s="1"/>
  <c r="B124" i="4"/>
  <c r="C124" i="4"/>
  <c r="D124" i="4"/>
  <c r="E124" i="4"/>
  <c r="F124" i="4"/>
  <c r="G124" i="4"/>
  <c r="H124" i="4"/>
  <c r="A124" i="4" s="1"/>
  <c r="B125" i="4"/>
  <c r="C125" i="4"/>
  <c r="D125" i="4"/>
  <c r="E125" i="4"/>
  <c r="F125" i="4"/>
  <c r="G125" i="4"/>
  <c r="H125" i="4"/>
  <c r="A125" i="4" s="1"/>
  <c r="B126" i="4"/>
  <c r="C126" i="4"/>
  <c r="D126" i="4"/>
  <c r="E126" i="4"/>
  <c r="F126" i="4"/>
  <c r="G126" i="4"/>
  <c r="H126" i="4"/>
  <c r="A126" i="4" s="1"/>
  <c r="B127" i="4"/>
  <c r="C127" i="4"/>
  <c r="D127" i="4"/>
  <c r="E127" i="4"/>
  <c r="F127" i="4"/>
  <c r="G127" i="4"/>
  <c r="H127" i="4"/>
  <c r="A127" i="4" s="1"/>
  <c r="B128" i="4"/>
  <c r="C128" i="4"/>
  <c r="D128" i="4"/>
  <c r="E128" i="4"/>
  <c r="F128" i="4"/>
  <c r="G128" i="4"/>
  <c r="H128" i="4"/>
  <c r="A128" i="4" s="1"/>
  <c r="B129" i="4"/>
  <c r="C129" i="4"/>
  <c r="D129" i="4"/>
  <c r="E129" i="4"/>
  <c r="F129" i="4"/>
  <c r="G129" i="4"/>
  <c r="H129" i="4"/>
  <c r="A129" i="4" s="1"/>
  <c r="B130" i="4"/>
  <c r="C130" i="4"/>
  <c r="D130" i="4"/>
  <c r="E130" i="4"/>
  <c r="F130" i="4"/>
  <c r="G130" i="4"/>
  <c r="H130" i="4"/>
  <c r="A130" i="4" s="1"/>
  <c r="B131" i="4"/>
  <c r="C131" i="4"/>
  <c r="D131" i="4"/>
  <c r="E131" i="4"/>
  <c r="F131" i="4"/>
  <c r="G131" i="4"/>
  <c r="H131" i="4"/>
  <c r="A131" i="4" s="1"/>
  <c r="B132" i="4"/>
  <c r="C132" i="4"/>
  <c r="D132" i="4"/>
  <c r="E132" i="4"/>
  <c r="F132" i="4"/>
  <c r="G132" i="4"/>
  <c r="H132" i="4"/>
  <c r="A132" i="4" s="1"/>
  <c r="B133" i="4"/>
  <c r="C133" i="4"/>
  <c r="D133" i="4"/>
  <c r="E133" i="4"/>
  <c r="F133" i="4"/>
  <c r="G133" i="4"/>
  <c r="H133" i="4"/>
  <c r="A133" i="4" s="1"/>
  <c r="B134" i="4"/>
  <c r="C134" i="4"/>
  <c r="D134" i="4"/>
  <c r="E134" i="4"/>
  <c r="F134" i="4"/>
  <c r="G134" i="4"/>
  <c r="H134" i="4"/>
  <c r="A134" i="4" s="1"/>
  <c r="B135" i="4"/>
  <c r="C135" i="4"/>
  <c r="D135" i="4"/>
  <c r="E135" i="4"/>
  <c r="F135" i="4"/>
  <c r="G135" i="4"/>
  <c r="H135" i="4"/>
  <c r="A135" i="4" s="1"/>
  <c r="B136" i="4"/>
  <c r="C136" i="4"/>
  <c r="D136" i="4"/>
  <c r="E136" i="4"/>
  <c r="F136" i="4"/>
  <c r="G136" i="4"/>
  <c r="H136" i="4"/>
  <c r="A136" i="4" s="1"/>
  <c r="B137" i="4"/>
  <c r="C137" i="4"/>
  <c r="D137" i="4"/>
  <c r="E137" i="4"/>
  <c r="F137" i="4"/>
  <c r="G137" i="4"/>
  <c r="H137" i="4"/>
  <c r="A137" i="4" s="1"/>
  <c r="B138" i="4"/>
  <c r="C138" i="4"/>
  <c r="D138" i="4"/>
  <c r="E138" i="4"/>
  <c r="F138" i="4"/>
  <c r="G138" i="4"/>
  <c r="H138" i="4"/>
  <c r="A138" i="4" s="1"/>
  <c r="B139" i="4"/>
  <c r="C139" i="4"/>
  <c r="D139" i="4"/>
  <c r="E139" i="4"/>
  <c r="F139" i="4"/>
  <c r="G139" i="4"/>
  <c r="H139" i="4"/>
  <c r="A139" i="4" s="1"/>
  <c r="B140" i="4"/>
  <c r="C140" i="4"/>
  <c r="D140" i="4"/>
  <c r="E140" i="4"/>
  <c r="F140" i="4"/>
  <c r="G140" i="4"/>
  <c r="H140" i="4"/>
  <c r="A140" i="4" s="1"/>
  <c r="B141" i="4"/>
  <c r="C141" i="4"/>
  <c r="D141" i="4"/>
  <c r="E141" i="4"/>
  <c r="F141" i="4"/>
  <c r="G141" i="4"/>
  <c r="H141" i="4"/>
  <c r="A141" i="4" s="1"/>
  <c r="B142" i="4"/>
  <c r="C142" i="4"/>
  <c r="D142" i="4"/>
  <c r="E142" i="4"/>
  <c r="F142" i="4"/>
  <c r="G142" i="4"/>
  <c r="H142" i="4"/>
  <c r="A142" i="4" s="1"/>
  <c r="B143" i="4"/>
  <c r="C143" i="4"/>
  <c r="D143" i="4"/>
  <c r="E143" i="4"/>
  <c r="F143" i="4"/>
  <c r="G143" i="4"/>
  <c r="H143" i="4"/>
  <c r="A143" i="4" s="1"/>
  <c r="B144" i="4"/>
  <c r="C144" i="4"/>
  <c r="D144" i="4"/>
  <c r="E144" i="4"/>
  <c r="F144" i="4"/>
  <c r="G144" i="4"/>
  <c r="H144" i="4"/>
  <c r="A144" i="4" s="1"/>
  <c r="B145" i="4"/>
  <c r="C145" i="4"/>
  <c r="D145" i="4"/>
  <c r="E145" i="4"/>
  <c r="F145" i="4"/>
  <c r="G145" i="4"/>
  <c r="H145" i="4"/>
  <c r="A145" i="4" s="1"/>
  <c r="B146" i="4"/>
  <c r="C146" i="4"/>
  <c r="D146" i="4"/>
  <c r="E146" i="4"/>
  <c r="F146" i="4"/>
  <c r="G146" i="4"/>
  <c r="H146" i="4"/>
  <c r="A146" i="4" s="1"/>
  <c r="B147" i="4"/>
  <c r="C147" i="4"/>
  <c r="D147" i="4"/>
  <c r="E147" i="4"/>
  <c r="F147" i="4"/>
  <c r="G147" i="4"/>
  <c r="H147" i="4"/>
  <c r="A147" i="4" s="1"/>
  <c r="B148" i="4"/>
  <c r="C148" i="4"/>
  <c r="D148" i="4"/>
  <c r="E148" i="4"/>
  <c r="F148" i="4"/>
  <c r="G148" i="4"/>
  <c r="H148" i="4"/>
  <c r="A148" i="4" s="1"/>
  <c r="B149" i="4"/>
  <c r="C149" i="4"/>
  <c r="D149" i="4"/>
  <c r="E149" i="4"/>
  <c r="F149" i="4"/>
  <c r="G149" i="4"/>
  <c r="H149" i="4"/>
  <c r="A149" i="4" s="1"/>
  <c r="B150" i="4"/>
  <c r="C150" i="4"/>
  <c r="D150" i="4"/>
  <c r="E150" i="4"/>
  <c r="F150" i="4"/>
  <c r="G150" i="4"/>
  <c r="H150" i="4"/>
  <c r="A150" i="4" s="1"/>
  <c r="B151" i="4"/>
  <c r="C151" i="4"/>
  <c r="D151" i="4"/>
  <c r="E151" i="4"/>
  <c r="F151" i="4"/>
  <c r="G151" i="4"/>
  <c r="H151" i="4"/>
  <c r="A151" i="4" s="1"/>
  <c r="B152" i="4"/>
  <c r="C152" i="4"/>
  <c r="D152" i="4"/>
  <c r="E152" i="4"/>
  <c r="F152" i="4"/>
  <c r="G152" i="4"/>
  <c r="H152" i="4"/>
  <c r="A152" i="4" s="1"/>
  <c r="B153" i="4"/>
  <c r="C153" i="4"/>
  <c r="D153" i="4"/>
  <c r="E153" i="4"/>
  <c r="F153" i="4"/>
  <c r="G153" i="4"/>
  <c r="H153" i="4"/>
  <c r="A153" i="4" s="1"/>
  <c r="B154" i="4"/>
  <c r="C154" i="4"/>
  <c r="D154" i="4"/>
  <c r="E154" i="4"/>
  <c r="F154" i="4"/>
  <c r="G154" i="4"/>
  <c r="H154" i="4"/>
  <c r="A154" i="4" s="1"/>
  <c r="B155" i="4"/>
  <c r="C155" i="4"/>
  <c r="D155" i="4"/>
  <c r="E155" i="4"/>
  <c r="F155" i="4"/>
  <c r="G155" i="4"/>
  <c r="H155" i="4"/>
  <c r="A155" i="4" s="1"/>
  <c r="B156" i="4"/>
  <c r="C156" i="4"/>
  <c r="D156" i="4"/>
  <c r="E156" i="4"/>
  <c r="F156" i="4"/>
  <c r="G156" i="4"/>
  <c r="H156" i="4"/>
  <c r="A156" i="4" s="1"/>
  <c r="B157" i="4"/>
  <c r="C157" i="4"/>
  <c r="D157" i="4"/>
  <c r="E157" i="4"/>
  <c r="F157" i="4"/>
  <c r="G157" i="4"/>
  <c r="H157" i="4"/>
  <c r="A157" i="4" s="1"/>
  <c r="B158" i="4"/>
  <c r="C158" i="4"/>
  <c r="D158" i="4"/>
  <c r="E158" i="4"/>
  <c r="F158" i="4"/>
  <c r="G158" i="4"/>
  <c r="H158" i="4"/>
  <c r="A158" i="4" s="1"/>
  <c r="B159" i="4"/>
  <c r="C159" i="4"/>
  <c r="D159" i="4"/>
  <c r="E159" i="4"/>
  <c r="F159" i="4"/>
  <c r="G159" i="4"/>
  <c r="H159" i="4"/>
  <c r="A159" i="4" s="1"/>
  <c r="C1" i="3"/>
  <c r="C2" i="3"/>
  <c r="C3" i="3"/>
  <c r="C4" i="3"/>
  <c r="C5" i="3"/>
  <c r="C7" i="3"/>
  <c r="B10" i="3"/>
  <c r="C10" i="3"/>
  <c r="D10" i="3"/>
  <c r="E10" i="3"/>
  <c r="F10" i="3"/>
  <c r="G10" i="3"/>
  <c r="H10" i="3"/>
  <c r="A10" i="3" s="1"/>
  <c r="B11" i="3"/>
  <c r="C11" i="3"/>
  <c r="D11" i="3"/>
  <c r="E11" i="3"/>
  <c r="F11" i="3"/>
  <c r="G11" i="3"/>
  <c r="H11" i="3"/>
  <c r="A11" i="3" s="1"/>
  <c r="B12" i="3"/>
  <c r="C12" i="3"/>
  <c r="D12" i="3"/>
  <c r="E12" i="3"/>
  <c r="F12" i="3"/>
  <c r="G12" i="3"/>
  <c r="H12" i="3"/>
  <c r="A12" i="3" s="1"/>
  <c r="B13" i="3"/>
  <c r="C13" i="3"/>
  <c r="D13" i="3"/>
  <c r="E13" i="3"/>
  <c r="F13" i="3"/>
  <c r="G13" i="3"/>
  <c r="H13" i="3"/>
  <c r="A13" i="3" s="1"/>
  <c r="B14" i="3"/>
  <c r="C14" i="3"/>
  <c r="D14" i="3"/>
  <c r="E14" i="3"/>
  <c r="F14" i="3"/>
  <c r="G14" i="3"/>
  <c r="H14" i="3"/>
  <c r="A14" i="3" s="1"/>
  <c r="B15" i="3"/>
  <c r="C15" i="3"/>
  <c r="D15" i="3"/>
  <c r="E15" i="3"/>
  <c r="F15" i="3"/>
  <c r="G15" i="3"/>
  <c r="H15" i="3"/>
  <c r="A15" i="3" s="1"/>
  <c r="B16" i="3"/>
  <c r="C16" i="3"/>
  <c r="D16" i="3"/>
  <c r="E16" i="3"/>
  <c r="F16" i="3"/>
  <c r="G16" i="3"/>
  <c r="H16" i="3"/>
  <c r="A16" i="3" s="1"/>
  <c r="B17" i="3"/>
  <c r="C17" i="3"/>
  <c r="D17" i="3"/>
  <c r="E17" i="3"/>
  <c r="F17" i="3"/>
  <c r="G17" i="3"/>
  <c r="H17" i="3"/>
  <c r="A17" i="3" s="1"/>
  <c r="B18" i="3"/>
  <c r="C18" i="3"/>
  <c r="D18" i="3"/>
  <c r="E18" i="3"/>
  <c r="F18" i="3"/>
  <c r="G18" i="3"/>
  <c r="H18" i="3"/>
  <c r="A18" i="3" s="1"/>
  <c r="B19" i="3"/>
  <c r="C19" i="3"/>
  <c r="D19" i="3"/>
  <c r="E19" i="3"/>
  <c r="F19" i="3"/>
  <c r="G19" i="3"/>
  <c r="H19" i="3"/>
  <c r="A19" i="3" s="1"/>
  <c r="B20" i="3"/>
  <c r="C20" i="3"/>
  <c r="D20" i="3"/>
  <c r="E20" i="3"/>
  <c r="F20" i="3"/>
  <c r="G20" i="3"/>
  <c r="H20" i="3"/>
  <c r="A20" i="3" s="1"/>
  <c r="B21" i="3"/>
  <c r="C21" i="3"/>
  <c r="D21" i="3"/>
  <c r="E21" i="3"/>
  <c r="F21" i="3"/>
  <c r="G21" i="3"/>
  <c r="H21" i="3"/>
  <c r="A21" i="3" s="1"/>
  <c r="B22" i="3"/>
  <c r="C22" i="3"/>
  <c r="D22" i="3"/>
  <c r="E22" i="3"/>
  <c r="F22" i="3"/>
  <c r="G22" i="3"/>
  <c r="H22" i="3"/>
  <c r="A22" i="3" s="1"/>
  <c r="B23" i="3"/>
  <c r="C23" i="3"/>
  <c r="D23" i="3"/>
  <c r="E23" i="3"/>
  <c r="F23" i="3"/>
  <c r="G23" i="3"/>
  <c r="H23" i="3"/>
  <c r="A23" i="3" s="1"/>
  <c r="B24" i="3"/>
  <c r="C24" i="3"/>
  <c r="D24" i="3"/>
  <c r="E24" i="3"/>
  <c r="F24" i="3"/>
  <c r="G24" i="3"/>
  <c r="H24" i="3"/>
  <c r="A24" i="3" s="1"/>
  <c r="B25" i="3"/>
  <c r="C25" i="3"/>
  <c r="D25" i="3"/>
  <c r="E25" i="3"/>
  <c r="F25" i="3"/>
  <c r="G25" i="3"/>
  <c r="H25" i="3"/>
  <c r="A25" i="3" s="1"/>
  <c r="B26" i="3"/>
  <c r="C26" i="3"/>
  <c r="D26" i="3"/>
  <c r="E26" i="3"/>
  <c r="F26" i="3"/>
  <c r="G26" i="3"/>
  <c r="H26" i="3"/>
  <c r="A26" i="3" s="1"/>
  <c r="B27" i="3"/>
  <c r="C27" i="3"/>
  <c r="D27" i="3"/>
  <c r="E27" i="3"/>
  <c r="F27" i="3"/>
  <c r="G27" i="3"/>
  <c r="H27" i="3"/>
  <c r="A27" i="3" s="1"/>
  <c r="B28" i="3"/>
  <c r="C28" i="3"/>
  <c r="D28" i="3"/>
  <c r="E28" i="3"/>
  <c r="F28" i="3"/>
  <c r="G28" i="3"/>
  <c r="H28" i="3"/>
  <c r="A28" i="3" s="1"/>
  <c r="B29" i="3"/>
  <c r="C29" i="3"/>
  <c r="D29" i="3"/>
  <c r="E29" i="3"/>
  <c r="F29" i="3"/>
  <c r="G29" i="3"/>
  <c r="H29" i="3"/>
  <c r="A29" i="3" s="1"/>
  <c r="B30" i="3"/>
  <c r="C30" i="3"/>
  <c r="D30" i="3"/>
  <c r="E30" i="3"/>
  <c r="F30" i="3"/>
  <c r="G30" i="3"/>
  <c r="H30" i="3"/>
  <c r="A30" i="3" s="1"/>
  <c r="B31" i="3"/>
  <c r="C31" i="3"/>
  <c r="D31" i="3"/>
  <c r="E31" i="3"/>
  <c r="F31" i="3"/>
  <c r="G31" i="3"/>
  <c r="H31" i="3"/>
  <c r="A31" i="3" s="1"/>
  <c r="B32" i="3"/>
  <c r="C32" i="3"/>
  <c r="D32" i="3"/>
  <c r="E32" i="3"/>
  <c r="F32" i="3"/>
  <c r="G32" i="3"/>
  <c r="H32" i="3"/>
  <c r="A32" i="3" s="1"/>
  <c r="B33" i="3"/>
  <c r="C33" i="3"/>
  <c r="D33" i="3"/>
  <c r="E33" i="3"/>
  <c r="F33" i="3"/>
  <c r="G33" i="3"/>
  <c r="H33" i="3"/>
  <c r="A33" i="3" s="1"/>
  <c r="B34" i="3"/>
  <c r="C34" i="3"/>
  <c r="D34" i="3"/>
  <c r="E34" i="3"/>
  <c r="F34" i="3"/>
  <c r="G34" i="3"/>
  <c r="H34" i="3"/>
  <c r="A34" i="3" s="1"/>
  <c r="B35" i="3"/>
  <c r="C35" i="3"/>
  <c r="D35" i="3"/>
  <c r="E35" i="3"/>
  <c r="F35" i="3"/>
  <c r="G35" i="3"/>
  <c r="H35" i="3"/>
  <c r="A35" i="3" s="1"/>
  <c r="B36" i="3"/>
  <c r="C36" i="3"/>
  <c r="D36" i="3"/>
  <c r="E36" i="3"/>
  <c r="F36" i="3"/>
  <c r="G36" i="3"/>
  <c r="H36" i="3"/>
  <c r="A36" i="3" s="1"/>
  <c r="B37" i="3"/>
  <c r="C37" i="3"/>
  <c r="D37" i="3"/>
  <c r="E37" i="3"/>
  <c r="F37" i="3"/>
  <c r="G37" i="3"/>
  <c r="H37" i="3"/>
  <c r="A37" i="3" s="1"/>
  <c r="B38" i="3"/>
  <c r="C38" i="3"/>
  <c r="D38" i="3"/>
  <c r="E38" i="3"/>
  <c r="F38" i="3"/>
  <c r="G38" i="3"/>
  <c r="H38" i="3"/>
  <c r="A38" i="3" s="1"/>
  <c r="B39" i="3"/>
  <c r="C39" i="3"/>
  <c r="D39" i="3"/>
  <c r="E39" i="3"/>
  <c r="F39" i="3"/>
  <c r="G39" i="3"/>
  <c r="H39" i="3"/>
  <c r="A39" i="3" s="1"/>
  <c r="B40" i="3"/>
  <c r="C40" i="3"/>
  <c r="D40" i="3"/>
  <c r="E40" i="3"/>
  <c r="F40" i="3"/>
  <c r="G40" i="3"/>
  <c r="H40" i="3"/>
  <c r="A40" i="3" s="1"/>
  <c r="B41" i="3"/>
  <c r="C41" i="3"/>
  <c r="D41" i="3"/>
  <c r="E41" i="3"/>
  <c r="F41" i="3"/>
  <c r="G41" i="3"/>
  <c r="H41" i="3"/>
  <c r="A41" i="3" s="1"/>
  <c r="B42" i="3"/>
  <c r="C42" i="3"/>
  <c r="D42" i="3"/>
  <c r="E42" i="3"/>
  <c r="F42" i="3"/>
  <c r="G42" i="3"/>
  <c r="H42" i="3"/>
  <c r="A42" i="3" s="1"/>
  <c r="B43" i="3"/>
  <c r="C43" i="3"/>
  <c r="D43" i="3"/>
  <c r="E43" i="3"/>
  <c r="F43" i="3"/>
  <c r="G43" i="3"/>
  <c r="H43" i="3"/>
  <c r="A43" i="3" s="1"/>
  <c r="B44" i="3"/>
  <c r="C44" i="3"/>
  <c r="D44" i="3"/>
  <c r="E44" i="3"/>
  <c r="F44" i="3"/>
  <c r="G44" i="3"/>
  <c r="H44" i="3"/>
  <c r="A44" i="3" s="1"/>
  <c r="B45" i="3"/>
  <c r="C45" i="3"/>
  <c r="D45" i="3"/>
  <c r="E45" i="3"/>
  <c r="F45" i="3"/>
  <c r="G45" i="3"/>
  <c r="H45" i="3"/>
  <c r="A45" i="3" s="1"/>
  <c r="B46" i="3"/>
  <c r="C46" i="3"/>
  <c r="D46" i="3"/>
  <c r="E46" i="3"/>
  <c r="F46" i="3"/>
  <c r="G46" i="3"/>
  <c r="H46" i="3"/>
  <c r="A46" i="3" s="1"/>
  <c r="B47" i="3"/>
  <c r="C47" i="3"/>
  <c r="D47" i="3"/>
  <c r="E47" i="3"/>
  <c r="F47" i="3"/>
  <c r="G47" i="3"/>
  <c r="H47" i="3"/>
  <c r="A47" i="3" s="1"/>
  <c r="B48" i="3"/>
  <c r="C48" i="3"/>
  <c r="D48" i="3"/>
  <c r="E48" i="3"/>
  <c r="F48" i="3"/>
  <c r="G48" i="3"/>
  <c r="H48" i="3"/>
  <c r="A48" i="3" s="1"/>
  <c r="B49" i="3"/>
  <c r="C49" i="3"/>
  <c r="D49" i="3"/>
  <c r="E49" i="3"/>
  <c r="F49" i="3"/>
  <c r="G49" i="3"/>
  <c r="H49" i="3"/>
  <c r="A49" i="3" s="1"/>
  <c r="B50" i="3"/>
  <c r="C50" i="3"/>
  <c r="D50" i="3"/>
  <c r="E50" i="3"/>
  <c r="F50" i="3"/>
  <c r="G50" i="3"/>
  <c r="H50" i="3"/>
  <c r="A50" i="3" s="1"/>
  <c r="B51" i="3"/>
  <c r="C51" i="3"/>
  <c r="D51" i="3"/>
  <c r="E51" i="3"/>
  <c r="F51" i="3"/>
  <c r="G51" i="3"/>
  <c r="H51" i="3"/>
  <c r="A51" i="3" s="1"/>
  <c r="B52" i="3"/>
  <c r="C52" i="3"/>
  <c r="D52" i="3"/>
  <c r="E52" i="3"/>
  <c r="F52" i="3"/>
  <c r="G52" i="3"/>
  <c r="H52" i="3"/>
  <c r="A52" i="3" s="1"/>
  <c r="B53" i="3"/>
  <c r="C53" i="3"/>
  <c r="D53" i="3"/>
  <c r="E53" i="3"/>
  <c r="F53" i="3"/>
  <c r="G53" i="3"/>
  <c r="H53" i="3"/>
  <c r="A53" i="3" s="1"/>
  <c r="B54" i="3"/>
  <c r="C54" i="3"/>
  <c r="D54" i="3"/>
  <c r="E54" i="3"/>
  <c r="F54" i="3"/>
  <c r="G54" i="3"/>
  <c r="H54" i="3"/>
  <c r="A54" i="3" s="1"/>
  <c r="B55" i="3"/>
  <c r="C55" i="3"/>
  <c r="D55" i="3"/>
  <c r="E55" i="3"/>
  <c r="F55" i="3"/>
  <c r="G55" i="3"/>
  <c r="H55" i="3"/>
  <c r="A55" i="3" s="1"/>
  <c r="B56" i="3"/>
  <c r="C56" i="3"/>
  <c r="D56" i="3"/>
  <c r="E56" i="3"/>
  <c r="F56" i="3"/>
  <c r="G56" i="3"/>
  <c r="H56" i="3"/>
  <c r="A56" i="3" s="1"/>
  <c r="B57" i="3"/>
  <c r="C57" i="3"/>
  <c r="D57" i="3"/>
  <c r="E57" i="3"/>
  <c r="F57" i="3"/>
  <c r="G57" i="3"/>
  <c r="H57" i="3"/>
  <c r="A57" i="3" s="1"/>
  <c r="B58" i="3"/>
  <c r="C58" i="3"/>
  <c r="D58" i="3"/>
  <c r="E58" i="3"/>
  <c r="F58" i="3"/>
  <c r="G58" i="3"/>
  <c r="H58" i="3"/>
  <c r="A58" i="3" s="1"/>
  <c r="B59" i="3"/>
  <c r="C59" i="3"/>
  <c r="D59" i="3"/>
  <c r="E59" i="3"/>
  <c r="F59" i="3"/>
  <c r="G59" i="3"/>
  <c r="H59" i="3"/>
  <c r="A59" i="3" s="1"/>
  <c r="B60" i="3"/>
  <c r="C60" i="3"/>
  <c r="D60" i="3"/>
  <c r="E60" i="3"/>
  <c r="F60" i="3"/>
  <c r="G60" i="3"/>
  <c r="H60" i="3"/>
  <c r="A60" i="3" s="1"/>
  <c r="B61" i="3"/>
  <c r="C61" i="3"/>
  <c r="D61" i="3"/>
  <c r="E61" i="3"/>
  <c r="F61" i="3"/>
  <c r="G61" i="3"/>
  <c r="H61" i="3"/>
  <c r="A61" i="3" s="1"/>
  <c r="B62" i="3"/>
  <c r="C62" i="3"/>
  <c r="D62" i="3"/>
  <c r="E62" i="3"/>
  <c r="F62" i="3"/>
  <c r="G62" i="3"/>
  <c r="H62" i="3"/>
  <c r="A62" i="3" s="1"/>
  <c r="B63" i="3"/>
  <c r="C63" i="3"/>
  <c r="D63" i="3"/>
  <c r="E63" i="3"/>
  <c r="F63" i="3"/>
  <c r="G63" i="3"/>
  <c r="H63" i="3"/>
  <c r="A63" i="3" s="1"/>
  <c r="B64" i="3"/>
  <c r="C64" i="3"/>
  <c r="D64" i="3"/>
  <c r="E64" i="3"/>
  <c r="F64" i="3"/>
  <c r="G64" i="3"/>
  <c r="H64" i="3"/>
  <c r="A64" i="3" s="1"/>
  <c r="B65" i="3"/>
  <c r="C65" i="3"/>
  <c r="D65" i="3"/>
  <c r="E65" i="3"/>
  <c r="F65" i="3"/>
  <c r="G65" i="3"/>
  <c r="H65" i="3"/>
  <c r="A65" i="3" s="1"/>
  <c r="B66" i="3"/>
  <c r="C66" i="3"/>
  <c r="D66" i="3"/>
  <c r="E66" i="3"/>
  <c r="F66" i="3"/>
  <c r="G66" i="3"/>
  <c r="H66" i="3"/>
  <c r="A66" i="3" s="1"/>
  <c r="B67" i="3"/>
  <c r="C67" i="3"/>
  <c r="D67" i="3"/>
  <c r="E67" i="3"/>
  <c r="F67" i="3"/>
  <c r="G67" i="3"/>
  <c r="H67" i="3"/>
  <c r="A67" i="3" s="1"/>
  <c r="B68" i="3"/>
  <c r="C68" i="3"/>
  <c r="D68" i="3"/>
  <c r="E68" i="3"/>
  <c r="F68" i="3"/>
  <c r="G68" i="3"/>
  <c r="H68" i="3"/>
  <c r="A68" i="3" s="1"/>
  <c r="B69" i="3"/>
  <c r="C69" i="3"/>
  <c r="D69" i="3"/>
  <c r="E69" i="3"/>
  <c r="F69" i="3"/>
  <c r="G69" i="3"/>
  <c r="H69" i="3"/>
  <c r="A69" i="3" s="1"/>
  <c r="B70" i="3"/>
  <c r="C70" i="3"/>
  <c r="D70" i="3"/>
  <c r="E70" i="3"/>
  <c r="F70" i="3"/>
  <c r="G70" i="3"/>
  <c r="H70" i="3"/>
  <c r="A70" i="3" s="1"/>
  <c r="B71" i="3"/>
  <c r="C71" i="3"/>
  <c r="D71" i="3"/>
  <c r="E71" i="3"/>
  <c r="F71" i="3"/>
  <c r="G71" i="3"/>
  <c r="H71" i="3"/>
  <c r="A71" i="3" s="1"/>
  <c r="B72" i="3"/>
  <c r="C72" i="3"/>
  <c r="D72" i="3"/>
  <c r="E72" i="3"/>
  <c r="F72" i="3"/>
  <c r="G72" i="3"/>
  <c r="H72" i="3"/>
  <c r="A72" i="3" s="1"/>
  <c r="B73" i="3"/>
  <c r="C73" i="3"/>
  <c r="D73" i="3"/>
  <c r="E73" i="3"/>
  <c r="F73" i="3"/>
  <c r="G73" i="3"/>
  <c r="H73" i="3"/>
  <c r="A73" i="3" s="1"/>
  <c r="B74" i="3"/>
  <c r="C74" i="3"/>
  <c r="D74" i="3"/>
  <c r="E74" i="3"/>
  <c r="F74" i="3"/>
  <c r="G74" i="3"/>
  <c r="H74" i="3"/>
  <c r="A74" i="3" s="1"/>
  <c r="B75" i="3"/>
  <c r="C75" i="3"/>
  <c r="D75" i="3"/>
  <c r="E75" i="3"/>
  <c r="F75" i="3"/>
  <c r="G75" i="3"/>
  <c r="H75" i="3"/>
  <c r="A75" i="3" s="1"/>
  <c r="B76" i="3"/>
  <c r="C76" i="3"/>
  <c r="D76" i="3"/>
  <c r="E76" i="3"/>
  <c r="F76" i="3"/>
  <c r="G76" i="3"/>
  <c r="H76" i="3"/>
  <c r="A76" i="3" s="1"/>
  <c r="B77" i="3"/>
  <c r="C77" i="3"/>
  <c r="D77" i="3"/>
  <c r="E77" i="3"/>
  <c r="F77" i="3"/>
  <c r="G77" i="3"/>
  <c r="H77" i="3"/>
  <c r="A77" i="3" s="1"/>
  <c r="B78" i="3"/>
  <c r="C78" i="3"/>
  <c r="D78" i="3"/>
  <c r="E78" i="3"/>
  <c r="F78" i="3"/>
  <c r="G78" i="3"/>
  <c r="H78" i="3"/>
  <c r="A78" i="3" s="1"/>
  <c r="B79" i="3"/>
  <c r="C79" i="3"/>
  <c r="D79" i="3"/>
  <c r="E79" i="3"/>
  <c r="F79" i="3"/>
  <c r="G79" i="3"/>
  <c r="H79" i="3"/>
  <c r="A79" i="3" s="1"/>
  <c r="B80" i="3"/>
  <c r="C80" i="3"/>
  <c r="D80" i="3"/>
  <c r="E80" i="3"/>
  <c r="F80" i="3"/>
  <c r="G80" i="3"/>
  <c r="H80" i="3"/>
  <c r="A80" i="3" s="1"/>
  <c r="B81" i="3"/>
  <c r="C81" i="3"/>
  <c r="D81" i="3"/>
  <c r="E81" i="3"/>
  <c r="F81" i="3"/>
  <c r="G81" i="3"/>
  <c r="H81" i="3"/>
  <c r="A81" i="3" s="1"/>
  <c r="B82" i="3"/>
  <c r="C82" i="3"/>
  <c r="D82" i="3"/>
  <c r="E82" i="3"/>
  <c r="F82" i="3"/>
  <c r="G82" i="3"/>
  <c r="H82" i="3"/>
  <c r="A82" i="3" s="1"/>
  <c r="B83" i="3"/>
  <c r="C83" i="3"/>
  <c r="D83" i="3"/>
  <c r="E83" i="3"/>
  <c r="F83" i="3"/>
  <c r="G83" i="3"/>
  <c r="H83" i="3"/>
  <c r="A83" i="3" s="1"/>
  <c r="B84" i="3"/>
  <c r="C84" i="3"/>
  <c r="D84" i="3"/>
  <c r="E84" i="3"/>
  <c r="F84" i="3"/>
  <c r="G84" i="3"/>
  <c r="H84" i="3"/>
  <c r="A84" i="3" s="1"/>
  <c r="B85" i="3"/>
  <c r="C85" i="3"/>
  <c r="D85" i="3"/>
  <c r="E85" i="3"/>
  <c r="F85" i="3"/>
  <c r="G85" i="3"/>
  <c r="H85" i="3"/>
  <c r="A85" i="3" s="1"/>
  <c r="B86" i="3"/>
  <c r="C86" i="3"/>
  <c r="D86" i="3"/>
  <c r="E86" i="3"/>
  <c r="F86" i="3"/>
  <c r="G86" i="3"/>
  <c r="H86" i="3"/>
  <c r="A86" i="3" s="1"/>
  <c r="B87" i="3"/>
  <c r="C87" i="3"/>
  <c r="D87" i="3"/>
  <c r="E87" i="3"/>
  <c r="F87" i="3"/>
  <c r="G87" i="3"/>
  <c r="H87" i="3"/>
  <c r="A87" i="3" s="1"/>
  <c r="B88" i="3"/>
  <c r="C88" i="3"/>
  <c r="D88" i="3"/>
  <c r="E88" i="3"/>
  <c r="F88" i="3"/>
  <c r="G88" i="3"/>
  <c r="H88" i="3"/>
  <c r="A88" i="3" s="1"/>
  <c r="B89" i="3"/>
  <c r="C89" i="3"/>
  <c r="D89" i="3"/>
  <c r="E89" i="3"/>
  <c r="F89" i="3"/>
  <c r="G89" i="3"/>
  <c r="H89" i="3"/>
  <c r="A89" i="3" s="1"/>
  <c r="B90" i="3"/>
  <c r="C90" i="3"/>
  <c r="D90" i="3"/>
  <c r="E90" i="3"/>
  <c r="F90" i="3"/>
  <c r="G90" i="3"/>
  <c r="H90" i="3"/>
  <c r="A90" i="3" s="1"/>
  <c r="B91" i="3"/>
  <c r="C91" i="3"/>
  <c r="D91" i="3"/>
  <c r="E91" i="3"/>
  <c r="F91" i="3"/>
  <c r="G91" i="3"/>
  <c r="H91" i="3"/>
  <c r="A91" i="3" s="1"/>
  <c r="B92" i="3"/>
  <c r="C92" i="3"/>
  <c r="D92" i="3"/>
  <c r="E92" i="3"/>
  <c r="F92" i="3"/>
  <c r="G92" i="3"/>
  <c r="H92" i="3"/>
  <c r="A92" i="3" s="1"/>
  <c r="B93" i="3"/>
  <c r="C93" i="3"/>
  <c r="D93" i="3"/>
  <c r="E93" i="3"/>
  <c r="F93" i="3"/>
  <c r="G93" i="3"/>
  <c r="H93" i="3"/>
  <c r="A93" i="3" s="1"/>
  <c r="B94" i="3"/>
  <c r="C94" i="3"/>
  <c r="D94" i="3"/>
  <c r="E94" i="3"/>
  <c r="F94" i="3"/>
  <c r="G94" i="3"/>
  <c r="H94" i="3"/>
  <c r="A94" i="3" s="1"/>
  <c r="B95" i="3"/>
  <c r="C95" i="3"/>
  <c r="D95" i="3"/>
  <c r="E95" i="3"/>
  <c r="F95" i="3"/>
  <c r="G95" i="3"/>
  <c r="H95" i="3"/>
  <c r="A95" i="3" s="1"/>
  <c r="B96" i="3"/>
  <c r="C96" i="3"/>
  <c r="D96" i="3"/>
  <c r="E96" i="3"/>
  <c r="F96" i="3"/>
  <c r="G96" i="3"/>
  <c r="H96" i="3"/>
  <c r="A96" i="3" s="1"/>
  <c r="B97" i="3"/>
  <c r="C97" i="3"/>
  <c r="D97" i="3"/>
  <c r="E97" i="3"/>
  <c r="F97" i="3"/>
  <c r="G97" i="3"/>
  <c r="H97" i="3"/>
  <c r="A97" i="3" s="1"/>
  <c r="B98" i="3"/>
  <c r="C98" i="3"/>
  <c r="D98" i="3"/>
  <c r="E98" i="3"/>
  <c r="F98" i="3"/>
  <c r="G98" i="3"/>
  <c r="H98" i="3"/>
  <c r="A98" i="3" s="1"/>
  <c r="B99" i="3"/>
  <c r="C99" i="3"/>
  <c r="D99" i="3"/>
  <c r="E99" i="3"/>
  <c r="F99" i="3"/>
  <c r="G99" i="3"/>
  <c r="H99" i="3"/>
  <c r="A99" i="3" s="1"/>
  <c r="B100" i="3"/>
  <c r="C100" i="3"/>
  <c r="D100" i="3"/>
  <c r="E100" i="3"/>
  <c r="F100" i="3"/>
  <c r="G100" i="3"/>
  <c r="H100" i="3"/>
  <c r="A100" i="3" s="1"/>
  <c r="B101" i="3"/>
  <c r="C101" i="3"/>
  <c r="D101" i="3"/>
  <c r="E101" i="3"/>
  <c r="F101" i="3"/>
  <c r="G101" i="3"/>
  <c r="H101" i="3"/>
  <c r="A101" i="3" s="1"/>
  <c r="B102" i="3"/>
  <c r="C102" i="3"/>
  <c r="D102" i="3"/>
  <c r="E102" i="3"/>
  <c r="F102" i="3"/>
  <c r="G102" i="3"/>
  <c r="H102" i="3"/>
  <c r="A102" i="3" s="1"/>
  <c r="B103" i="3"/>
  <c r="C103" i="3"/>
  <c r="D103" i="3"/>
  <c r="E103" i="3"/>
  <c r="F103" i="3"/>
  <c r="G103" i="3"/>
  <c r="H103" i="3"/>
  <c r="A103" i="3" s="1"/>
  <c r="B104" i="3"/>
  <c r="C104" i="3"/>
  <c r="D104" i="3"/>
  <c r="E104" i="3"/>
  <c r="F104" i="3"/>
  <c r="G104" i="3"/>
  <c r="H104" i="3"/>
  <c r="A104" i="3" s="1"/>
  <c r="B105" i="3"/>
  <c r="C105" i="3"/>
  <c r="D105" i="3"/>
  <c r="E105" i="3"/>
  <c r="F105" i="3"/>
  <c r="G105" i="3"/>
  <c r="H105" i="3"/>
  <c r="A105" i="3" s="1"/>
  <c r="B106" i="3"/>
  <c r="C106" i="3"/>
  <c r="D106" i="3"/>
  <c r="E106" i="3"/>
  <c r="F106" i="3"/>
  <c r="G106" i="3"/>
  <c r="H106" i="3"/>
  <c r="A106" i="3" s="1"/>
  <c r="B107" i="3"/>
  <c r="C107" i="3"/>
  <c r="D107" i="3"/>
  <c r="E107" i="3"/>
  <c r="F107" i="3"/>
  <c r="G107" i="3"/>
  <c r="H107" i="3"/>
  <c r="A107" i="3" s="1"/>
  <c r="B108" i="3"/>
  <c r="C108" i="3"/>
  <c r="D108" i="3"/>
  <c r="E108" i="3"/>
  <c r="F108" i="3"/>
  <c r="G108" i="3"/>
  <c r="H108" i="3"/>
  <c r="A108" i="3" s="1"/>
  <c r="B109" i="3"/>
  <c r="C109" i="3"/>
  <c r="D109" i="3"/>
  <c r="E109" i="3"/>
  <c r="F109" i="3"/>
  <c r="G109" i="3"/>
  <c r="H109" i="3"/>
  <c r="A109" i="3" s="1"/>
  <c r="B110" i="3"/>
  <c r="C110" i="3"/>
  <c r="D110" i="3"/>
  <c r="E110" i="3"/>
  <c r="F110" i="3"/>
  <c r="G110" i="3"/>
  <c r="H110" i="3"/>
  <c r="A110" i="3" s="1"/>
  <c r="B111" i="3"/>
  <c r="C111" i="3"/>
  <c r="D111" i="3"/>
  <c r="E111" i="3"/>
  <c r="F111" i="3"/>
  <c r="G111" i="3"/>
  <c r="H111" i="3"/>
  <c r="A111" i="3" s="1"/>
  <c r="B112" i="3"/>
  <c r="C112" i="3"/>
  <c r="D112" i="3"/>
  <c r="E112" i="3"/>
  <c r="F112" i="3"/>
  <c r="G112" i="3"/>
  <c r="H112" i="3"/>
  <c r="A112" i="3" s="1"/>
  <c r="B113" i="3"/>
  <c r="C113" i="3"/>
  <c r="D113" i="3"/>
  <c r="E113" i="3"/>
  <c r="F113" i="3"/>
  <c r="G113" i="3"/>
  <c r="H113" i="3"/>
  <c r="A113" i="3" s="1"/>
  <c r="B114" i="3"/>
  <c r="C114" i="3"/>
  <c r="D114" i="3"/>
  <c r="E114" i="3"/>
  <c r="F114" i="3"/>
  <c r="G114" i="3"/>
  <c r="H114" i="3"/>
  <c r="A114" i="3" s="1"/>
  <c r="B115" i="3"/>
  <c r="C115" i="3"/>
  <c r="D115" i="3"/>
  <c r="E115" i="3"/>
  <c r="F115" i="3"/>
  <c r="G115" i="3"/>
  <c r="H115" i="3"/>
  <c r="A115" i="3" s="1"/>
  <c r="B116" i="3"/>
  <c r="C116" i="3"/>
  <c r="D116" i="3"/>
  <c r="E116" i="3"/>
  <c r="F116" i="3"/>
  <c r="G116" i="3"/>
  <c r="H116" i="3"/>
  <c r="A116" i="3" s="1"/>
  <c r="B117" i="3"/>
  <c r="C117" i="3"/>
  <c r="D117" i="3"/>
  <c r="E117" i="3"/>
  <c r="F117" i="3"/>
  <c r="G117" i="3"/>
  <c r="H117" i="3"/>
  <c r="A117" i="3" s="1"/>
  <c r="B118" i="3"/>
  <c r="C118" i="3"/>
  <c r="D118" i="3"/>
  <c r="E118" i="3"/>
  <c r="F118" i="3"/>
  <c r="G118" i="3"/>
  <c r="H118" i="3"/>
  <c r="A118" i="3" s="1"/>
  <c r="B119" i="3"/>
  <c r="C119" i="3"/>
  <c r="D119" i="3"/>
  <c r="E119" i="3"/>
  <c r="F119" i="3"/>
  <c r="G119" i="3"/>
  <c r="H119" i="3"/>
  <c r="A119" i="3" s="1"/>
  <c r="B120" i="3"/>
  <c r="C120" i="3"/>
  <c r="D120" i="3"/>
  <c r="E120" i="3"/>
  <c r="F120" i="3"/>
  <c r="G120" i="3"/>
  <c r="H120" i="3"/>
  <c r="A120" i="3" s="1"/>
  <c r="B121" i="3"/>
  <c r="C121" i="3"/>
  <c r="D121" i="3"/>
  <c r="E121" i="3"/>
  <c r="F121" i="3"/>
  <c r="G121" i="3"/>
  <c r="H121" i="3"/>
  <c r="A121" i="3" s="1"/>
  <c r="B122" i="3"/>
  <c r="C122" i="3"/>
  <c r="D122" i="3"/>
  <c r="E122" i="3"/>
  <c r="F122" i="3"/>
  <c r="G122" i="3"/>
  <c r="H122" i="3"/>
  <c r="A122" i="3" s="1"/>
  <c r="B123" i="3"/>
  <c r="C123" i="3"/>
  <c r="D123" i="3"/>
  <c r="E123" i="3"/>
  <c r="F123" i="3"/>
  <c r="G123" i="3"/>
  <c r="H123" i="3"/>
  <c r="A123" i="3" s="1"/>
  <c r="B124" i="3"/>
  <c r="C124" i="3"/>
  <c r="D124" i="3"/>
  <c r="E124" i="3"/>
  <c r="F124" i="3"/>
  <c r="G124" i="3"/>
  <c r="H124" i="3"/>
  <c r="A124" i="3" s="1"/>
  <c r="B125" i="3"/>
  <c r="C125" i="3"/>
  <c r="D125" i="3"/>
  <c r="E125" i="3"/>
  <c r="F125" i="3"/>
  <c r="G125" i="3"/>
  <c r="H125" i="3"/>
  <c r="A125" i="3" s="1"/>
  <c r="B126" i="3"/>
  <c r="C126" i="3"/>
  <c r="D126" i="3"/>
  <c r="E126" i="3"/>
  <c r="F126" i="3"/>
  <c r="G126" i="3"/>
  <c r="H126" i="3"/>
  <c r="A126" i="3" s="1"/>
  <c r="B127" i="3"/>
  <c r="C127" i="3"/>
  <c r="D127" i="3"/>
  <c r="E127" i="3"/>
  <c r="F127" i="3"/>
  <c r="G127" i="3"/>
  <c r="H127" i="3"/>
  <c r="A127" i="3" s="1"/>
  <c r="B128" i="3"/>
  <c r="C128" i="3"/>
  <c r="D128" i="3"/>
  <c r="E128" i="3"/>
  <c r="F128" i="3"/>
  <c r="G128" i="3"/>
  <c r="H128" i="3"/>
  <c r="A128" i="3" s="1"/>
  <c r="B129" i="3"/>
  <c r="C129" i="3"/>
  <c r="D129" i="3"/>
  <c r="E129" i="3"/>
  <c r="F129" i="3"/>
  <c r="G129" i="3"/>
  <c r="H129" i="3"/>
  <c r="A129" i="3" s="1"/>
  <c r="B130" i="3"/>
  <c r="C130" i="3"/>
  <c r="D130" i="3"/>
  <c r="E130" i="3"/>
  <c r="F130" i="3"/>
  <c r="G130" i="3"/>
  <c r="H130" i="3"/>
  <c r="A130" i="3" s="1"/>
  <c r="B131" i="3"/>
  <c r="C131" i="3"/>
  <c r="D131" i="3"/>
  <c r="E131" i="3"/>
  <c r="F131" i="3"/>
  <c r="G131" i="3"/>
  <c r="H131" i="3"/>
  <c r="A131" i="3" s="1"/>
  <c r="B132" i="3"/>
  <c r="C132" i="3"/>
  <c r="D132" i="3"/>
  <c r="E132" i="3"/>
  <c r="F132" i="3"/>
  <c r="G132" i="3"/>
  <c r="H132" i="3"/>
  <c r="A132" i="3" s="1"/>
  <c r="B133" i="3"/>
  <c r="C133" i="3"/>
  <c r="D133" i="3"/>
  <c r="E133" i="3"/>
  <c r="F133" i="3"/>
  <c r="G133" i="3"/>
  <c r="H133" i="3"/>
  <c r="A133" i="3" s="1"/>
  <c r="B134" i="3"/>
  <c r="C134" i="3"/>
  <c r="D134" i="3"/>
  <c r="E134" i="3"/>
  <c r="F134" i="3"/>
  <c r="G134" i="3"/>
  <c r="H134" i="3"/>
  <c r="A134" i="3" s="1"/>
  <c r="B135" i="3"/>
  <c r="C135" i="3"/>
  <c r="D135" i="3"/>
  <c r="E135" i="3"/>
  <c r="F135" i="3"/>
  <c r="G135" i="3"/>
  <c r="H135" i="3"/>
  <c r="A135" i="3" s="1"/>
  <c r="B136" i="3"/>
  <c r="C136" i="3"/>
  <c r="D136" i="3"/>
  <c r="E136" i="3"/>
  <c r="F136" i="3"/>
  <c r="G136" i="3"/>
  <c r="H136" i="3"/>
  <c r="A136" i="3" s="1"/>
  <c r="B137" i="3"/>
  <c r="C137" i="3"/>
  <c r="D137" i="3"/>
  <c r="E137" i="3"/>
  <c r="F137" i="3"/>
  <c r="G137" i="3"/>
  <c r="H137" i="3"/>
  <c r="A137" i="3" s="1"/>
  <c r="B138" i="3"/>
  <c r="C138" i="3"/>
  <c r="D138" i="3"/>
  <c r="E138" i="3"/>
  <c r="F138" i="3"/>
  <c r="G138" i="3"/>
  <c r="H138" i="3"/>
  <c r="A138" i="3" s="1"/>
  <c r="B139" i="3"/>
  <c r="C139" i="3"/>
  <c r="D139" i="3"/>
  <c r="E139" i="3"/>
  <c r="F139" i="3"/>
  <c r="G139" i="3"/>
  <c r="H139" i="3"/>
  <c r="A139" i="3" s="1"/>
  <c r="B140" i="3"/>
  <c r="C140" i="3"/>
  <c r="D140" i="3"/>
  <c r="E140" i="3"/>
  <c r="F140" i="3"/>
  <c r="G140" i="3"/>
  <c r="H140" i="3"/>
  <c r="A140" i="3" s="1"/>
  <c r="B141" i="3"/>
  <c r="C141" i="3"/>
  <c r="D141" i="3"/>
  <c r="E141" i="3"/>
  <c r="F141" i="3"/>
  <c r="G141" i="3"/>
  <c r="H141" i="3"/>
  <c r="A141" i="3" s="1"/>
  <c r="B142" i="3"/>
  <c r="C142" i="3"/>
  <c r="D142" i="3"/>
  <c r="E142" i="3"/>
  <c r="F142" i="3"/>
  <c r="G142" i="3"/>
  <c r="H142" i="3"/>
  <c r="A142" i="3" s="1"/>
  <c r="B143" i="3"/>
  <c r="C143" i="3"/>
  <c r="D143" i="3"/>
  <c r="E143" i="3"/>
  <c r="F143" i="3"/>
  <c r="G143" i="3"/>
  <c r="H143" i="3"/>
  <c r="A143" i="3" s="1"/>
  <c r="B144" i="3"/>
  <c r="C144" i="3"/>
  <c r="D144" i="3"/>
  <c r="E144" i="3"/>
  <c r="F144" i="3"/>
  <c r="G144" i="3"/>
  <c r="H144" i="3"/>
  <c r="A144" i="3" s="1"/>
  <c r="B145" i="3"/>
  <c r="C145" i="3"/>
  <c r="D145" i="3"/>
  <c r="E145" i="3"/>
  <c r="F145" i="3"/>
  <c r="G145" i="3"/>
  <c r="H145" i="3"/>
  <c r="A145" i="3" s="1"/>
  <c r="B146" i="3"/>
  <c r="C146" i="3"/>
  <c r="D146" i="3"/>
  <c r="E146" i="3"/>
  <c r="F146" i="3"/>
  <c r="G146" i="3"/>
  <c r="H146" i="3"/>
  <c r="A146" i="3" s="1"/>
  <c r="B147" i="3"/>
  <c r="C147" i="3"/>
  <c r="D147" i="3"/>
  <c r="E147" i="3"/>
  <c r="F147" i="3"/>
  <c r="G147" i="3"/>
  <c r="H147" i="3"/>
  <c r="A147" i="3" s="1"/>
  <c r="B148" i="3"/>
  <c r="C148" i="3"/>
  <c r="D148" i="3"/>
  <c r="E148" i="3"/>
  <c r="F148" i="3"/>
  <c r="G148" i="3"/>
  <c r="H148" i="3"/>
  <c r="A148" i="3" s="1"/>
  <c r="B149" i="3"/>
  <c r="C149" i="3"/>
  <c r="D149" i="3"/>
  <c r="E149" i="3"/>
  <c r="F149" i="3"/>
  <c r="G149" i="3"/>
  <c r="H149" i="3"/>
  <c r="A149" i="3" s="1"/>
  <c r="B150" i="3"/>
  <c r="C150" i="3"/>
  <c r="D150" i="3"/>
  <c r="E150" i="3"/>
  <c r="F150" i="3"/>
  <c r="G150" i="3"/>
  <c r="H150" i="3"/>
  <c r="A150" i="3" s="1"/>
  <c r="B151" i="3"/>
  <c r="C151" i="3"/>
  <c r="D151" i="3"/>
  <c r="E151" i="3"/>
  <c r="F151" i="3"/>
  <c r="G151" i="3"/>
  <c r="H151" i="3"/>
  <c r="A151" i="3" s="1"/>
  <c r="B152" i="3"/>
  <c r="C152" i="3"/>
  <c r="D152" i="3"/>
  <c r="E152" i="3"/>
  <c r="F152" i="3"/>
  <c r="G152" i="3"/>
  <c r="H152" i="3"/>
  <c r="A152" i="3" s="1"/>
  <c r="B153" i="3"/>
  <c r="C153" i="3"/>
  <c r="D153" i="3"/>
  <c r="E153" i="3"/>
  <c r="F153" i="3"/>
  <c r="G153" i="3"/>
  <c r="H153" i="3"/>
  <c r="A153" i="3" s="1"/>
  <c r="B154" i="3"/>
  <c r="C154" i="3"/>
  <c r="D154" i="3"/>
  <c r="E154" i="3"/>
  <c r="F154" i="3"/>
  <c r="G154" i="3"/>
  <c r="H154" i="3"/>
  <c r="A154" i="3" s="1"/>
  <c r="B155" i="3"/>
  <c r="C155" i="3"/>
  <c r="D155" i="3"/>
  <c r="E155" i="3"/>
  <c r="F155" i="3"/>
  <c r="G155" i="3"/>
  <c r="H155" i="3"/>
  <c r="A155" i="3" s="1"/>
  <c r="B156" i="3"/>
  <c r="C156" i="3"/>
  <c r="D156" i="3"/>
  <c r="E156" i="3"/>
  <c r="F156" i="3"/>
  <c r="G156" i="3"/>
  <c r="H156" i="3"/>
  <c r="A156" i="3" s="1"/>
  <c r="B157" i="3"/>
  <c r="C157" i="3"/>
  <c r="D157" i="3"/>
  <c r="E157" i="3"/>
  <c r="F157" i="3"/>
  <c r="G157" i="3"/>
  <c r="H157" i="3"/>
  <c r="A157" i="3" s="1"/>
  <c r="B158" i="3"/>
  <c r="C158" i="3"/>
  <c r="D158" i="3"/>
  <c r="E158" i="3"/>
  <c r="F158" i="3"/>
  <c r="G158" i="3"/>
  <c r="H158" i="3"/>
  <c r="A158" i="3" s="1"/>
  <c r="B159" i="3"/>
  <c r="C159" i="3"/>
  <c r="D159" i="3"/>
  <c r="E159" i="3"/>
  <c r="F159" i="3"/>
  <c r="G159" i="3"/>
  <c r="H159" i="3"/>
  <c r="A159" i="3" s="1"/>
  <c r="C1" i="2"/>
  <c r="C2" i="2"/>
  <c r="C3" i="2"/>
  <c r="C4" i="2"/>
  <c r="C5" i="2"/>
  <c r="C7" i="2"/>
  <c r="B10" i="2"/>
  <c r="C10" i="2"/>
  <c r="D10" i="2"/>
  <c r="E10" i="2"/>
  <c r="F10" i="2"/>
  <c r="G10" i="2"/>
  <c r="H10" i="2"/>
  <c r="A10" i="2" s="1"/>
  <c r="B11" i="2"/>
  <c r="C11" i="2"/>
  <c r="D11" i="2"/>
  <c r="E11" i="2"/>
  <c r="F11" i="2"/>
  <c r="G11" i="2"/>
  <c r="H11" i="2"/>
  <c r="A11" i="2" s="1"/>
  <c r="B12" i="2"/>
  <c r="C12" i="2"/>
  <c r="D12" i="2"/>
  <c r="E12" i="2"/>
  <c r="F12" i="2"/>
  <c r="G12" i="2"/>
  <c r="H12" i="2"/>
  <c r="A12" i="2" s="1"/>
  <c r="B13" i="2"/>
  <c r="C13" i="2"/>
  <c r="D13" i="2"/>
  <c r="E13" i="2"/>
  <c r="F13" i="2"/>
  <c r="G13" i="2"/>
  <c r="H13" i="2"/>
  <c r="A13" i="2" s="1"/>
  <c r="B14" i="2"/>
  <c r="C14" i="2"/>
  <c r="D14" i="2"/>
  <c r="E14" i="2"/>
  <c r="F14" i="2"/>
  <c r="G14" i="2"/>
  <c r="H14" i="2"/>
  <c r="A14" i="2" s="1"/>
  <c r="B15" i="2"/>
  <c r="C15" i="2"/>
  <c r="D15" i="2"/>
  <c r="E15" i="2"/>
  <c r="F15" i="2"/>
  <c r="G15" i="2"/>
  <c r="H15" i="2"/>
  <c r="A15" i="2" s="1"/>
  <c r="B16" i="2"/>
  <c r="C16" i="2"/>
  <c r="D16" i="2"/>
  <c r="E16" i="2"/>
  <c r="F16" i="2"/>
  <c r="G16" i="2"/>
  <c r="H16" i="2"/>
  <c r="A16" i="2" s="1"/>
  <c r="B17" i="2"/>
  <c r="C17" i="2"/>
  <c r="D17" i="2"/>
  <c r="E17" i="2"/>
  <c r="F17" i="2"/>
  <c r="G17" i="2"/>
  <c r="H17" i="2"/>
  <c r="A17" i="2" s="1"/>
  <c r="B18" i="2"/>
  <c r="C18" i="2"/>
  <c r="D18" i="2"/>
  <c r="E18" i="2"/>
  <c r="F18" i="2"/>
  <c r="G18" i="2"/>
  <c r="H18" i="2"/>
  <c r="A18" i="2" s="1"/>
  <c r="B19" i="2"/>
  <c r="C19" i="2"/>
  <c r="D19" i="2"/>
  <c r="E19" i="2"/>
  <c r="F19" i="2"/>
  <c r="G19" i="2"/>
  <c r="H19" i="2"/>
  <c r="A19" i="2" s="1"/>
  <c r="B20" i="2"/>
  <c r="C20" i="2"/>
  <c r="D20" i="2"/>
  <c r="E20" i="2"/>
  <c r="F20" i="2"/>
  <c r="G20" i="2"/>
  <c r="H20" i="2"/>
  <c r="A20" i="2" s="1"/>
  <c r="B21" i="2"/>
  <c r="C21" i="2"/>
  <c r="D21" i="2"/>
  <c r="E21" i="2"/>
  <c r="F21" i="2"/>
  <c r="G21" i="2"/>
  <c r="H21" i="2"/>
  <c r="A21" i="2" s="1"/>
  <c r="B22" i="2"/>
  <c r="C22" i="2"/>
  <c r="D22" i="2"/>
  <c r="E22" i="2"/>
  <c r="F22" i="2"/>
  <c r="G22" i="2"/>
  <c r="H22" i="2"/>
  <c r="A22" i="2" s="1"/>
  <c r="B23" i="2"/>
  <c r="C23" i="2"/>
  <c r="D23" i="2"/>
  <c r="E23" i="2"/>
  <c r="F23" i="2"/>
  <c r="G23" i="2"/>
  <c r="H23" i="2"/>
  <c r="A23" i="2" s="1"/>
  <c r="B24" i="2"/>
  <c r="C24" i="2"/>
  <c r="D24" i="2"/>
  <c r="E24" i="2"/>
  <c r="F24" i="2"/>
  <c r="G24" i="2"/>
  <c r="H24" i="2"/>
  <c r="A24" i="2" s="1"/>
  <c r="B25" i="2"/>
  <c r="C25" i="2"/>
  <c r="D25" i="2"/>
  <c r="E25" i="2"/>
  <c r="F25" i="2"/>
  <c r="G25" i="2"/>
  <c r="H25" i="2"/>
  <c r="A25" i="2" s="1"/>
  <c r="B26" i="2"/>
  <c r="C26" i="2"/>
  <c r="D26" i="2"/>
  <c r="E26" i="2"/>
  <c r="F26" i="2"/>
  <c r="G26" i="2"/>
  <c r="H26" i="2"/>
  <c r="A26" i="2" s="1"/>
  <c r="B27" i="2"/>
  <c r="C27" i="2"/>
  <c r="D27" i="2"/>
  <c r="E27" i="2"/>
  <c r="F27" i="2"/>
  <c r="G27" i="2"/>
  <c r="H27" i="2"/>
  <c r="A27" i="2" s="1"/>
  <c r="B28" i="2"/>
  <c r="C28" i="2"/>
  <c r="D28" i="2"/>
  <c r="E28" i="2"/>
  <c r="F28" i="2"/>
  <c r="G28" i="2"/>
  <c r="H28" i="2"/>
  <c r="A28" i="2" s="1"/>
  <c r="B29" i="2"/>
  <c r="C29" i="2"/>
  <c r="D29" i="2"/>
  <c r="E29" i="2"/>
  <c r="F29" i="2"/>
  <c r="G29" i="2"/>
  <c r="H29" i="2"/>
  <c r="A29" i="2" s="1"/>
  <c r="B30" i="2"/>
  <c r="C30" i="2"/>
  <c r="D30" i="2"/>
  <c r="E30" i="2"/>
  <c r="F30" i="2"/>
  <c r="G30" i="2"/>
  <c r="H30" i="2"/>
  <c r="A30" i="2" s="1"/>
  <c r="B31" i="2"/>
  <c r="C31" i="2"/>
  <c r="D31" i="2"/>
  <c r="E31" i="2"/>
  <c r="F31" i="2"/>
  <c r="G31" i="2"/>
  <c r="H31" i="2"/>
  <c r="A31" i="2" s="1"/>
  <c r="B32" i="2"/>
  <c r="C32" i="2"/>
  <c r="D32" i="2"/>
  <c r="E32" i="2"/>
  <c r="F32" i="2"/>
  <c r="G32" i="2"/>
  <c r="H32" i="2"/>
  <c r="A32" i="2" s="1"/>
  <c r="B33" i="2"/>
  <c r="C33" i="2"/>
  <c r="D33" i="2"/>
  <c r="E33" i="2"/>
  <c r="F33" i="2"/>
  <c r="G33" i="2"/>
  <c r="H33" i="2"/>
  <c r="A33" i="2" s="1"/>
  <c r="B34" i="2"/>
  <c r="C34" i="2"/>
  <c r="D34" i="2"/>
  <c r="E34" i="2"/>
  <c r="F34" i="2"/>
  <c r="G34" i="2"/>
  <c r="H34" i="2"/>
  <c r="A34" i="2" s="1"/>
  <c r="B35" i="2"/>
  <c r="C35" i="2"/>
  <c r="D35" i="2"/>
  <c r="E35" i="2"/>
  <c r="F35" i="2"/>
  <c r="G35" i="2"/>
  <c r="H35" i="2"/>
  <c r="A35" i="2" s="1"/>
  <c r="B36" i="2"/>
  <c r="C36" i="2"/>
  <c r="D36" i="2"/>
  <c r="E36" i="2"/>
  <c r="F36" i="2"/>
  <c r="G36" i="2"/>
  <c r="H36" i="2"/>
  <c r="A36" i="2" s="1"/>
  <c r="B37" i="2"/>
  <c r="C37" i="2"/>
  <c r="D37" i="2"/>
  <c r="E37" i="2"/>
  <c r="F37" i="2"/>
  <c r="G37" i="2"/>
  <c r="H37" i="2"/>
  <c r="A37" i="2" s="1"/>
  <c r="B38" i="2"/>
  <c r="C38" i="2"/>
  <c r="D38" i="2"/>
  <c r="E38" i="2"/>
  <c r="F38" i="2"/>
  <c r="G38" i="2"/>
  <c r="H38" i="2"/>
  <c r="A38" i="2" s="1"/>
  <c r="B39" i="2"/>
  <c r="C39" i="2"/>
  <c r="D39" i="2"/>
  <c r="E39" i="2"/>
  <c r="F39" i="2"/>
  <c r="G39" i="2"/>
  <c r="H39" i="2"/>
  <c r="A39" i="2" s="1"/>
  <c r="B40" i="2"/>
  <c r="C40" i="2"/>
  <c r="D40" i="2"/>
  <c r="E40" i="2"/>
  <c r="F40" i="2"/>
  <c r="G40" i="2"/>
  <c r="H40" i="2"/>
  <c r="A40" i="2" s="1"/>
  <c r="B41" i="2"/>
  <c r="C41" i="2"/>
  <c r="D41" i="2"/>
  <c r="E41" i="2"/>
  <c r="F41" i="2"/>
  <c r="G41" i="2"/>
  <c r="H41" i="2"/>
  <c r="A41" i="2" s="1"/>
  <c r="B42" i="2"/>
  <c r="C42" i="2"/>
  <c r="D42" i="2"/>
  <c r="E42" i="2"/>
  <c r="F42" i="2"/>
  <c r="G42" i="2"/>
  <c r="H42" i="2"/>
  <c r="A42" i="2" s="1"/>
  <c r="B43" i="2"/>
  <c r="C43" i="2"/>
  <c r="D43" i="2"/>
  <c r="E43" i="2"/>
  <c r="F43" i="2"/>
  <c r="G43" i="2"/>
  <c r="H43" i="2"/>
  <c r="A43" i="2" s="1"/>
  <c r="B44" i="2"/>
  <c r="C44" i="2"/>
  <c r="D44" i="2"/>
  <c r="E44" i="2"/>
  <c r="F44" i="2"/>
  <c r="G44" i="2"/>
  <c r="H44" i="2"/>
  <c r="A44" i="2" s="1"/>
  <c r="B45" i="2"/>
  <c r="C45" i="2"/>
  <c r="D45" i="2"/>
  <c r="E45" i="2"/>
  <c r="F45" i="2"/>
  <c r="G45" i="2"/>
  <c r="H45" i="2"/>
  <c r="A45" i="2" s="1"/>
  <c r="B46" i="2"/>
  <c r="C46" i="2"/>
  <c r="D46" i="2"/>
  <c r="E46" i="2"/>
  <c r="F46" i="2"/>
  <c r="G46" i="2"/>
  <c r="H46" i="2"/>
  <c r="A46" i="2" s="1"/>
  <c r="B47" i="2"/>
  <c r="C47" i="2"/>
  <c r="D47" i="2"/>
  <c r="E47" i="2"/>
  <c r="F47" i="2"/>
  <c r="G47" i="2"/>
  <c r="H47" i="2"/>
  <c r="A47" i="2" s="1"/>
  <c r="B48" i="2"/>
  <c r="C48" i="2"/>
  <c r="D48" i="2"/>
  <c r="E48" i="2"/>
  <c r="F48" i="2"/>
  <c r="G48" i="2"/>
  <c r="H48" i="2"/>
  <c r="A48" i="2" s="1"/>
  <c r="B49" i="2"/>
  <c r="C49" i="2"/>
  <c r="D49" i="2"/>
  <c r="E49" i="2"/>
  <c r="F49" i="2"/>
  <c r="G49" i="2"/>
  <c r="H49" i="2"/>
  <c r="A49" i="2" s="1"/>
  <c r="B50" i="2"/>
  <c r="C50" i="2"/>
  <c r="D50" i="2"/>
  <c r="E50" i="2"/>
  <c r="F50" i="2"/>
  <c r="G50" i="2"/>
  <c r="H50" i="2"/>
  <c r="A50" i="2" s="1"/>
  <c r="B51" i="2"/>
  <c r="C51" i="2"/>
  <c r="D51" i="2"/>
  <c r="E51" i="2"/>
  <c r="F51" i="2"/>
  <c r="G51" i="2"/>
  <c r="H51" i="2"/>
  <c r="A51" i="2" s="1"/>
  <c r="B52" i="2"/>
  <c r="C52" i="2"/>
  <c r="D52" i="2"/>
  <c r="E52" i="2"/>
  <c r="F52" i="2"/>
  <c r="G52" i="2"/>
  <c r="H52" i="2"/>
  <c r="A52" i="2" s="1"/>
  <c r="B53" i="2"/>
  <c r="C53" i="2"/>
  <c r="D53" i="2"/>
  <c r="E53" i="2"/>
  <c r="F53" i="2"/>
  <c r="G53" i="2"/>
  <c r="H53" i="2"/>
  <c r="A53" i="2" s="1"/>
  <c r="B54" i="2"/>
  <c r="C54" i="2"/>
  <c r="D54" i="2"/>
  <c r="E54" i="2"/>
  <c r="F54" i="2"/>
  <c r="G54" i="2"/>
  <c r="H54" i="2"/>
  <c r="A54" i="2" s="1"/>
  <c r="B55" i="2"/>
  <c r="C55" i="2"/>
  <c r="D55" i="2"/>
  <c r="E55" i="2"/>
  <c r="F55" i="2"/>
  <c r="G55" i="2"/>
  <c r="H55" i="2"/>
  <c r="A55" i="2" s="1"/>
  <c r="B56" i="2"/>
  <c r="C56" i="2"/>
  <c r="D56" i="2"/>
  <c r="E56" i="2"/>
  <c r="F56" i="2"/>
  <c r="G56" i="2"/>
  <c r="H56" i="2"/>
  <c r="A56" i="2" s="1"/>
  <c r="B57" i="2"/>
  <c r="C57" i="2"/>
  <c r="D57" i="2"/>
  <c r="E57" i="2"/>
  <c r="F57" i="2"/>
  <c r="G57" i="2"/>
  <c r="H57" i="2"/>
  <c r="A57" i="2" s="1"/>
  <c r="B58" i="2"/>
  <c r="C58" i="2"/>
  <c r="D58" i="2"/>
  <c r="E58" i="2"/>
  <c r="F58" i="2"/>
  <c r="G58" i="2"/>
  <c r="H58" i="2"/>
  <c r="A58" i="2" s="1"/>
  <c r="B59" i="2"/>
  <c r="C59" i="2"/>
  <c r="D59" i="2"/>
  <c r="E59" i="2"/>
  <c r="F59" i="2"/>
  <c r="G59" i="2"/>
  <c r="H59" i="2"/>
  <c r="A59" i="2" s="1"/>
  <c r="B60" i="2"/>
  <c r="C60" i="2"/>
  <c r="D60" i="2"/>
  <c r="E60" i="2"/>
  <c r="F60" i="2"/>
  <c r="G60" i="2"/>
  <c r="H60" i="2"/>
  <c r="A60" i="2" s="1"/>
  <c r="B61" i="2"/>
  <c r="C61" i="2"/>
  <c r="D61" i="2"/>
  <c r="E61" i="2"/>
  <c r="F61" i="2"/>
  <c r="G61" i="2"/>
  <c r="H61" i="2"/>
  <c r="A61" i="2" s="1"/>
  <c r="B62" i="2"/>
  <c r="C62" i="2"/>
  <c r="D62" i="2"/>
  <c r="E62" i="2"/>
  <c r="F62" i="2"/>
  <c r="G62" i="2"/>
  <c r="H62" i="2"/>
  <c r="A62" i="2" s="1"/>
  <c r="B63" i="2"/>
  <c r="C63" i="2"/>
  <c r="D63" i="2"/>
  <c r="E63" i="2"/>
  <c r="F63" i="2"/>
  <c r="G63" i="2"/>
  <c r="H63" i="2"/>
  <c r="A63" i="2" s="1"/>
  <c r="B64" i="2"/>
  <c r="C64" i="2"/>
  <c r="D64" i="2"/>
  <c r="E64" i="2"/>
  <c r="F64" i="2"/>
  <c r="G64" i="2"/>
  <c r="H64" i="2"/>
  <c r="A64" i="2" s="1"/>
  <c r="B65" i="2"/>
  <c r="C65" i="2"/>
  <c r="D65" i="2"/>
  <c r="E65" i="2"/>
  <c r="F65" i="2"/>
  <c r="G65" i="2"/>
  <c r="H65" i="2"/>
  <c r="A65" i="2" s="1"/>
  <c r="B66" i="2"/>
  <c r="C66" i="2"/>
  <c r="D66" i="2"/>
  <c r="E66" i="2"/>
  <c r="F66" i="2"/>
  <c r="G66" i="2"/>
  <c r="H66" i="2"/>
  <c r="A66" i="2" s="1"/>
  <c r="B67" i="2"/>
  <c r="C67" i="2"/>
  <c r="D67" i="2"/>
  <c r="E67" i="2"/>
  <c r="F67" i="2"/>
  <c r="G67" i="2"/>
  <c r="H67" i="2"/>
  <c r="A67" i="2" s="1"/>
  <c r="B68" i="2"/>
  <c r="C68" i="2"/>
  <c r="D68" i="2"/>
  <c r="E68" i="2"/>
  <c r="F68" i="2"/>
  <c r="G68" i="2"/>
  <c r="H68" i="2"/>
  <c r="A68" i="2" s="1"/>
  <c r="B69" i="2"/>
  <c r="C69" i="2"/>
  <c r="D69" i="2"/>
  <c r="E69" i="2"/>
  <c r="F69" i="2"/>
  <c r="G69" i="2"/>
  <c r="H69" i="2"/>
  <c r="A69" i="2" s="1"/>
  <c r="B70" i="2"/>
  <c r="C70" i="2"/>
  <c r="D70" i="2"/>
  <c r="E70" i="2"/>
  <c r="F70" i="2"/>
  <c r="G70" i="2"/>
  <c r="H70" i="2"/>
  <c r="A70" i="2" s="1"/>
  <c r="B71" i="2"/>
  <c r="C71" i="2"/>
  <c r="D71" i="2"/>
  <c r="E71" i="2"/>
  <c r="F71" i="2"/>
  <c r="G71" i="2"/>
  <c r="H71" i="2"/>
  <c r="A71" i="2" s="1"/>
  <c r="B72" i="2"/>
  <c r="C72" i="2"/>
  <c r="D72" i="2"/>
  <c r="E72" i="2"/>
  <c r="F72" i="2"/>
  <c r="G72" i="2"/>
  <c r="H72" i="2"/>
  <c r="A72" i="2" s="1"/>
  <c r="B73" i="2"/>
  <c r="C73" i="2"/>
  <c r="D73" i="2"/>
  <c r="E73" i="2"/>
  <c r="F73" i="2"/>
  <c r="G73" i="2"/>
  <c r="H73" i="2"/>
  <c r="A73" i="2" s="1"/>
  <c r="B74" i="2"/>
  <c r="C74" i="2"/>
  <c r="D74" i="2"/>
  <c r="E74" i="2"/>
  <c r="F74" i="2"/>
  <c r="G74" i="2"/>
  <c r="H74" i="2"/>
  <c r="A74" i="2" s="1"/>
  <c r="B75" i="2"/>
  <c r="C75" i="2"/>
  <c r="D75" i="2"/>
  <c r="E75" i="2"/>
  <c r="F75" i="2"/>
  <c r="G75" i="2"/>
  <c r="H75" i="2"/>
  <c r="A75" i="2" s="1"/>
  <c r="B76" i="2"/>
  <c r="C76" i="2"/>
  <c r="D76" i="2"/>
  <c r="E76" i="2"/>
  <c r="F76" i="2"/>
  <c r="G76" i="2"/>
  <c r="H76" i="2"/>
  <c r="A76" i="2" s="1"/>
  <c r="B77" i="2"/>
  <c r="C77" i="2"/>
  <c r="D77" i="2"/>
  <c r="E77" i="2"/>
  <c r="F77" i="2"/>
  <c r="G77" i="2"/>
  <c r="H77" i="2"/>
  <c r="A77" i="2" s="1"/>
  <c r="B78" i="2"/>
  <c r="C78" i="2"/>
  <c r="D78" i="2"/>
  <c r="E78" i="2"/>
  <c r="F78" i="2"/>
  <c r="G78" i="2"/>
  <c r="H78" i="2"/>
  <c r="A78" i="2" s="1"/>
  <c r="B79" i="2"/>
  <c r="C79" i="2"/>
  <c r="D79" i="2"/>
  <c r="E79" i="2"/>
  <c r="F79" i="2"/>
  <c r="G79" i="2"/>
  <c r="H79" i="2"/>
  <c r="A79" i="2" s="1"/>
  <c r="B80" i="2"/>
  <c r="C80" i="2"/>
  <c r="D80" i="2"/>
  <c r="E80" i="2"/>
  <c r="F80" i="2"/>
  <c r="G80" i="2"/>
  <c r="H80" i="2"/>
  <c r="A80" i="2" s="1"/>
  <c r="B81" i="2"/>
  <c r="C81" i="2"/>
  <c r="D81" i="2"/>
  <c r="E81" i="2"/>
  <c r="F81" i="2"/>
  <c r="G81" i="2"/>
  <c r="H81" i="2"/>
  <c r="A81" i="2" s="1"/>
  <c r="B82" i="2"/>
  <c r="C82" i="2"/>
  <c r="D82" i="2"/>
  <c r="E82" i="2"/>
  <c r="F82" i="2"/>
  <c r="G82" i="2"/>
  <c r="H82" i="2"/>
  <c r="A82" i="2" s="1"/>
  <c r="B83" i="2"/>
  <c r="C83" i="2"/>
  <c r="D83" i="2"/>
  <c r="E83" i="2"/>
  <c r="F83" i="2"/>
  <c r="G83" i="2"/>
  <c r="H83" i="2"/>
  <c r="A83" i="2" s="1"/>
  <c r="B84" i="2"/>
  <c r="C84" i="2"/>
  <c r="D84" i="2"/>
  <c r="E84" i="2"/>
  <c r="F84" i="2"/>
  <c r="G84" i="2"/>
  <c r="H84" i="2"/>
  <c r="A84" i="2" s="1"/>
  <c r="B85" i="2"/>
  <c r="C85" i="2"/>
  <c r="D85" i="2"/>
  <c r="E85" i="2"/>
  <c r="F85" i="2"/>
  <c r="G85" i="2"/>
  <c r="H85" i="2"/>
  <c r="A85" i="2" s="1"/>
  <c r="B86" i="2"/>
  <c r="C86" i="2"/>
  <c r="D86" i="2"/>
  <c r="E86" i="2"/>
  <c r="F86" i="2"/>
  <c r="G86" i="2"/>
  <c r="H86" i="2"/>
  <c r="A86" i="2" s="1"/>
  <c r="B87" i="2"/>
  <c r="C87" i="2"/>
  <c r="D87" i="2"/>
  <c r="E87" i="2"/>
  <c r="F87" i="2"/>
  <c r="G87" i="2"/>
  <c r="H87" i="2"/>
  <c r="A87" i="2" s="1"/>
  <c r="B88" i="2"/>
  <c r="C88" i="2"/>
  <c r="D88" i="2"/>
  <c r="E88" i="2"/>
  <c r="F88" i="2"/>
  <c r="G88" i="2"/>
  <c r="H88" i="2"/>
  <c r="A88" i="2" s="1"/>
  <c r="B89" i="2"/>
  <c r="C89" i="2"/>
  <c r="D89" i="2"/>
  <c r="E89" i="2"/>
  <c r="F89" i="2"/>
  <c r="G89" i="2"/>
  <c r="H89" i="2"/>
  <c r="A89" i="2" s="1"/>
  <c r="B90" i="2"/>
  <c r="C90" i="2"/>
  <c r="D90" i="2"/>
  <c r="E90" i="2"/>
  <c r="F90" i="2"/>
  <c r="G90" i="2"/>
  <c r="H90" i="2"/>
  <c r="A90" i="2" s="1"/>
  <c r="B91" i="2"/>
  <c r="C91" i="2"/>
  <c r="D91" i="2"/>
  <c r="E91" i="2"/>
  <c r="F91" i="2"/>
  <c r="G91" i="2"/>
  <c r="H91" i="2"/>
  <c r="A91" i="2" s="1"/>
  <c r="B92" i="2"/>
  <c r="C92" i="2"/>
  <c r="D92" i="2"/>
  <c r="E92" i="2"/>
  <c r="F92" i="2"/>
  <c r="G92" i="2"/>
  <c r="H92" i="2"/>
  <c r="A92" i="2" s="1"/>
  <c r="B93" i="2"/>
  <c r="C93" i="2"/>
  <c r="D93" i="2"/>
  <c r="E93" i="2"/>
  <c r="F93" i="2"/>
  <c r="G93" i="2"/>
  <c r="H93" i="2"/>
  <c r="A93" i="2" s="1"/>
  <c r="B94" i="2"/>
  <c r="C94" i="2"/>
  <c r="D94" i="2"/>
  <c r="E94" i="2"/>
  <c r="F94" i="2"/>
  <c r="G94" i="2"/>
  <c r="H94" i="2"/>
  <c r="A94" i="2" s="1"/>
  <c r="A95" i="2"/>
  <c r="B95" i="2"/>
  <c r="C95" i="2"/>
  <c r="D95" i="2"/>
  <c r="E95" i="2"/>
  <c r="F95" i="2"/>
  <c r="G95" i="2"/>
  <c r="H95" i="2"/>
  <c r="A96" i="2"/>
  <c r="B96" i="2"/>
  <c r="C96" i="2"/>
  <c r="D96" i="2"/>
  <c r="E96" i="2"/>
  <c r="F96" i="2"/>
  <c r="G96" i="2"/>
  <c r="H96" i="2"/>
  <c r="A97" i="2"/>
  <c r="B97" i="2"/>
  <c r="C97" i="2"/>
  <c r="D97" i="2"/>
  <c r="E97" i="2"/>
  <c r="F97" i="2"/>
  <c r="G97" i="2"/>
  <c r="H97" i="2"/>
  <c r="A98" i="2"/>
  <c r="B98" i="2"/>
  <c r="C98" i="2"/>
  <c r="D98" i="2"/>
  <c r="E98" i="2"/>
  <c r="F98" i="2"/>
  <c r="G98" i="2"/>
  <c r="H98" i="2"/>
  <c r="A99" i="2"/>
  <c r="B99" i="2"/>
  <c r="C99" i="2"/>
  <c r="D99" i="2"/>
  <c r="E99" i="2"/>
  <c r="F99" i="2"/>
  <c r="G99" i="2"/>
  <c r="H99" i="2"/>
  <c r="A100" i="2"/>
  <c r="B100" i="2"/>
  <c r="C100" i="2"/>
  <c r="D100" i="2"/>
  <c r="E100" i="2"/>
  <c r="F100" i="2"/>
  <c r="G100" i="2"/>
  <c r="H100" i="2"/>
  <c r="A101" i="2"/>
  <c r="B101" i="2"/>
  <c r="C101" i="2"/>
  <c r="D101" i="2"/>
  <c r="E101" i="2"/>
  <c r="F101" i="2"/>
  <c r="G101" i="2"/>
  <c r="H101" i="2"/>
  <c r="A102" i="2"/>
  <c r="B102" i="2"/>
  <c r="C102" i="2"/>
  <c r="D102" i="2"/>
  <c r="E102" i="2"/>
  <c r="F102" i="2"/>
  <c r="G102" i="2"/>
  <c r="H102" i="2"/>
  <c r="A103" i="2"/>
  <c r="B103" i="2"/>
  <c r="C103" i="2"/>
  <c r="D103" i="2"/>
  <c r="E103" i="2"/>
  <c r="F103" i="2"/>
  <c r="G103" i="2"/>
  <c r="H103" i="2"/>
  <c r="A104" i="2"/>
  <c r="B104" i="2"/>
  <c r="C104" i="2"/>
  <c r="D104" i="2"/>
  <c r="E104" i="2"/>
  <c r="F104" i="2"/>
  <c r="G104" i="2"/>
  <c r="H104" i="2"/>
  <c r="A105" i="2"/>
  <c r="B105" i="2"/>
  <c r="C105" i="2"/>
  <c r="D105" i="2"/>
  <c r="E105" i="2"/>
  <c r="F105" i="2"/>
  <c r="G105" i="2"/>
  <c r="H105" i="2"/>
  <c r="A106" i="2"/>
  <c r="B106" i="2"/>
  <c r="C106" i="2"/>
  <c r="D106" i="2"/>
  <c r="E106" i="2"/>
  <c r="F106" i="2"/>
  <c r="G106" i="2"/>
  <c r="H106" i="2"/>
  <c r="A107" i="2"/>
  <c r="B107" i="2"/>
  <c r="C107" i="2"/>
  <c r="D107" i="2"/>
  <c r="E107" i="2"/>
  <c r="F107" i="2"/>
  <c r="G107" i="2"/>
  <c r="H107" i="2"/>
  <c r="A108" i="2"/>
  <c r="B108" i="2"/>
  <c r="C108" i="2"/>
  <c r="D108" i="2"/>
  <c r="E108" i="2"/>
  <c r="F108" i="2"/>
  <c r="G108" i="2"/>
  <c r="H108" i="2"/>
  <c r="A109" i="2"/>
  <c r="B109" i="2"/>
  <c r="C109" i="2"/>
  <c r="D109" i="2"/>
  <c r="E109" i="2"/>
  <c r="F109" i="2"/>
  <c r="G109" i="2"/>
  <c r="H109" i="2"/>
  <c r="A110" i="2"/>
  <c r="B110" i="2"/>
  <c r="C110" i="2"/>
  <c r="D110" i="2"/>
  <c r="E110" i="2"/>
  <c r="F110" i="2"/>
  <c r="G110" i="2"/>
  <c r="H110" i="2"/>
  <c r="A111" i="2"/>
  <c r="B111" i="2"/>
  <c r="C111" i="2"/>
  <c r="D111" i="2"/>
  <c r="E111" i="2"/>
  <c r="F111" i="2"/>
  <c r="G111" i="2"/>
  <c r="H111" i="2"/>
  <c r="A112" i="2"/>
  <c r="B112" i="2"/>
  <c r="C112" i="2"/>
  <c r="D112" i="2"/>
  <c r="E112" i="2"/>
  <c r="F112" i="2"/>
  <c r="G112" i="2"/>
  <c r="H112" i="2"/>
  <c r="A113" i="2"/>
  <c r="B113" i="2"/>
  <c r="C113" i="2"/>
  <c r="D113" i="2"/>
  <c r="E113" i="2"/>
  <c r="F113" i="2"/>
  <c r="G113" i="2"/>
  <c r="H113" i="2"/>
  <c r="A114" i="2"/>
  <c r="B114" i="2"/>
  <c r="C114" i="2"/>
  <c r="D114" i="2"/>
  <c r="E114" i="2"/>
  <c r="F114" i="2"/>
  <c r="G114" i="2"/>
  <c r="H114" i="2"/>
  <c r="A115" i="2"/>
  <c r="B115" i="2"/>
  <c r="C115" i="2"/>
  <c r="D115" i="2"/>
  <c r="E115" i="2"/>
  <c r="F115" i="2"/>
  <c r="G115" i="2"/>
  <c r="H115" i="2"/>
  <c r="A116" i="2"/>
  <c r="B116" i="2"/>
  <c r="C116" i="2"/>
  <c r="D116" i="2"/>
  <c r="E116" i="2"/>
  <c r="F116" i="2"/>
  <c r="G116" i="2"/>
  <c r="H116" i="2"/>
  <c r="A117" i="2"/>
  <c r="B117" i="2"/>
  <c r="C117" i="2"/>
  <c r="D117" i="2"/>
  <c r="E117" i="2"/>
  <c r="F117" i="2"/>
  <c r="G117" i="2"/>
  <c r="H117" i="2"/>
  <c r="A118" i="2"/>
  <c r="B118" i="2"/>
  <c r="C118" i="2"/>
  <c r="D118" i="2"/>
  <c r="E118" i="2"/>
  <c r="F118" i="2"/>
  <c r="G118" i="2"/>
  <c r="H118" i="2"/>
  <c r="A119" i="2"/>
  <c r="B119" i="2"/>
  <c r="C119" i="2"/>
  <c r="D119" i="2"/>
  <c r="E119" i="2"/>
  <c r="F119" i="2"/>
  <c r="G119" i="2"/>
  <c r="H119" i="2"/>
  <c r="A120" i="2"/>
  <c r="B120" i="2"/>
  <c r="C120" i="2"/>
  <c r="D120" i="2"/>
  <c r="E120" i="2"/>
  <c r="F120" i="2"/>
  <c r="G120" i="2"/>
  <c r="H120" i="2"/>
  <c r="A121" i="2"/>
  <c r="B121" i="2"/>
  <c r="C121" i="2"/>
  <c r="D121" i="2"/>
  <c r="E121" i="2"/>
  <c r="F121" i="2"/>
  <c r="G121" i="2"/>
  <c r="H121" i="2"/>
  <c r="A122" i="2"/>
  <c r="B122" i="2"/>
  <c r="C122" i="2"/>
  <c r="D122" i="2"/>
  <c r="E122" i="2"/>
  <c r="F122" i="2"/>
  <c r="G122" i="2"/>
  <c r="H122" i="2"/>
  <c r="A123" i="2"/>
  <c r="B123" i="2"/>
  <c r="C123" i="2"/>
  <c r="D123" i="2"/>
  <c r="E123" i="2"/>
  <c r="F123" i="2"/>
  <c r="G123" i="2"/>
  <c r="H123" i="2"/>
  <c r="A124" i="2"/>
  <c r="B124" i="2"/>
  <c r="C124" i="2"/>
  <c r="D124" i="2"/>
  <c r="E124" i="2"/>
  <c r="F124" i="2"/>
  <c r="G124" i="2"/>
  <c r="H124" i="2"/>
  <c r="A125" i="2"/>
  <c r="B125" i="2"/>
  <c r="C125" i="2"/>
  <c r="D125" i="2"/>
  <c r="E125" i="2"/>
  <c r="F125" i="2"/>
  <c r="G125" i="2"/>
  <c r="H125" i="2"/>
  <c r="A126" i="2"/>
  <c r="B126" i="2"/>
  <c r="C126" i="2"/>
  <c r="D126" i="2"/>
  <c r="E126" i="2"/>
  <c r="F126" i="2"/>
  <c r="G126" i="2"/>
  <c r="H126" i="2"/>
  <c r="A127" i="2"/>
  <c r="B127" i="2"/>
  <c r="C127" i="2"/>
  <c r="D127" i="2"/>
  <c r="E127" i="2"/>
  <c r="F127" i="2"/>
  <c r="G127" i="2"/>
  <c r="H127" i="2"/>
  <c r="A128" i="2"/>
  <c r="B128" i="2"/>
  <c r="C128" i="2"/>
  <c r="D128" i="2"/>
  <c r="E128" i="2"/>
  <c r="F128" i="2"/>
  <c r="G128" i="2"/>
  <c r="H128" i="2"/>
  <c r="A129" i="2"/>
  <c r="B129" i="2"/>
  <c r="C129" i="2"/>
  <c r="D129" i="2"/>
  <c r="E129" i="2"/>
  <c r="F129" i="2"/>
  <c r="G129" i="2"/>
  <c r="H129" i="2"/>
  <c r="A130" i="2"/>
  <c r="B130" i="2"/>
  <c r="C130" i="2"/>
  <c r="D130" i="2"/>
  <c r="E130" i="2"/>
  <c r="F130" i="2"/>
  <c r="G130" i="2"/>
  <c r="H130" i="2"/>
  <c r="A131" i="2"/>
  <c r="B131" i="2"/>
  <c r="C131" i="2"/>
  <c r="D131" i="2"/>
  <c r="E131" i="2"/>
  <c r="F131" i="2"/>
  <c r="G131" i="2"/>
  <c r="H131" i="2"/>
  <c r="A132" i="2"/>
  <c r="B132" i="2"/>
  <c r="C132" i="2"/>
  <c r="D132" i="2"/>
  <c r="E132" i="2"/>
  <c r="F132" i="2"/>
  <c r="G132" i="2"/>
  <c r="H132" i="2"/>
  <c r="A133" i="2"/>
  <c r="B133" i="2"/>
  <c r="C133" i="2"/>
  <c r="D133" i="2"/>
  <c r="E133" i="2"/>
  <c r="F133" i="2"/>
  <c r="G133" i="2"/>
  <c r="H133" i="2"/>
  <c r="A134" i="2"/>
  <c r="B134" i="2"/>
  <c r="C134" i="2"/>
  <c r="D134" i="2"/>
  <c r="E134" i="2"/>
  <c r="F134" i="2"/>
  <c r="G134" i="2"/>
  <c r="H134" i="2"/>
  <c r="A135" i="2"/>
  <c r="B135" i="2"/>
  <c r="C135" i="2"/>
  <c r="D135" i="2"/>
  <c r="E135" i="2"/>
  <c r="F135" i="2"/>
  <c r="G135" i="2"/>
  <c r="H135" i="2"/>
  <c r="A136" i="2"/>
  <c r="B136" i="2"/>
  <c r="C136" i="2"/>
  <c r="D136" i="2"/>
  <c r="E136" i="2"/>
  <c r="F136" i="2"/>
  <c r="G136" i="2"/>
  <c r="H136" i="2"/>
  <c r="A137" i="2"/>
  <c r="B137" i="2"/>
  <c r="C137" i="2"/>
  <c r="D137" i="2"/>
  <c r="E137" i="2"/>
  <c r="F137" i="2"/>
  <c r="G137" i="2"/>
  <c r="H137" i="2"/>
  <c r="A138" i="2"/>
  <c r="B138" i="2"/>
  <c r="C138" i="2"/>
  <c r="D138" i="2"/>
  <c r="E138" i="2"/>
  <c r="F138" i="2"/>
  <c r="G138" i="2"/>
  <c r="H138" i="2"/>
  <c r="A139" i="2"/>
  <c r="B139" i="2"/>
  <c r="C139" i="2"/>
  <c r="D139" i="2"/>
  <c r="E139" i="2"/>
  <c r="F139" i="2"/>
  <c r="G139" i="2"/>
  <c r="H139" i="2"/>
  <c r="A140" i="2"/>
  <c r="B140" i="2"/>
  <c r="C140" i="2"/>
  <c r="D140" i="2"/>
  <c r="E140" i="2"/>
  <c r="F140" i="2"/>
  <c r="G140" i="2"/>
  <c r="H140" i="2"/>
  <c r="A141" i="2"/>
  <c r="B141" i="2"/>
  <c r="C141" i="2"/>
  <c r="D141" i="2"/>
  <c r="E141" i="2"/>
  <c r="F141" i="2"/>
  <c r="G141" i="2"/>
  <c r="H141" i="2"/>
  <c r="B142" i="2"/>
  <c r="C142" i="2"/>
  <c r="D142" i="2"/>
  <c r="E142" i="2"/>
  <c r="F142" i="2"/>
  <c r="G142" i="2"/>
  <c r="H142" i="2"/>
  <c r="A142" i="2" s="1"/>
  <c r="B143" i="2"/>
  <c r="C143" i="2"/>
  <c r="D143" i="2"/>
  <c r="E143" i="2"/>
  <c r="F143" i="2"/>
  <c r="G143" i="2"/>
  <c r="H143" i="2"/>
  <c r="A143" i="2" s="1"/>
  <c r="B144" i="2"/>
  <c r="C144" i="2"/>
  <c r="D144" i="2"/>
  <c r="E144" i="2"/>
  <c r="F144" i="2"/>
  <c r="G144" i="2"/>
  <c r="H144" i="2"/>
  <c r="A144" i="2" s="1"/>
  <c r="B145" i="2"/>
  <c r="C145" i="2"/>
  <c r="D145" i="2"/>
  <c r="E145" i="2"/>
  <c r="F145" i="2"/>
  <c r="G145" i="2"/>
  <c r="H145" i="2"/>
  <c r="A145" i="2" s="1"/>
  <c r="B146" i="2"/>
  <c r="C146" i="2"/>
  <c r="D146" i="2"/>
  <c r="E146" i="2"/>
  <c r="F146" i="2"/>
  <c r="G146" i="2"/>
  <c r="H146" i="2"/>
  <c r="A146" i="2" s="1"/>
  <c r="B147" i="2"/>
  <c r="C147" i="2"/>
  <c r="D147" i="2"/>
  <c r="E147" i="2"/>
  <c r="F147" i="2"/>
  <c r="G147" i="2"/>
  <c r="H147" i="2"/>
  <c r="A147" i="2" s="1"/>
  <c r="B148" i="2"/>
  <c r="C148" i="2"/>
  <c r="D148" i="2"/>
  <c r="E148" i="2"/>
  <c r="F148" i="2"/>
  <c r="G148" i="2"/>
  <c r="H148" i="2"/>
  <c r="A148" i="2" s="1"/>
  <c r="B149" i="2"/>
  <c r="C149" i="2"/>
  <c r="D149" i="2"/>
  <c r="E149" i="2"/>
  <c r="F149" i="2"/>
  <c r="G149" i="2"/>
  <c r="H149" i="2"/>
  <c r="A149" i="2" s="1"/>
  <c r="B150" i="2"/>
  <c r="C150" i="2"/>
  <c r="D150" i="2"/>
  <c r="E150" i="2"/>
  <c r="F150" i="2"/>
  <c r="G150" i="2"/>
  <c r="H150" i="2"/>
  <c r="A150" i="2" s="1"/>
  <c r="B151" i="2"/>
  <c r="C151" i="2"/>
  <c r="D151" i="2"/>
  <c r="E151" i="2"/>
  <c r="F151" i="2"/>
  <c r="G151" i="2"/>
  <c r="H151" i="2"/>
  <c r="A151" i="2" s="1"/>
  <c r="B152" i="2"/>
  <c r="C152" i="2"/>
  <c r="D152" i="2"/>
  <c r="E152" i="2"/>
  <c r="F152" i="2"/>
  <c r="G152" i="2"/>
  <c r="H152" i="2"/>
  <c r="A152" i="2" s="1"/>
  <c r="B153" i="2"/>
  <c r="C153" i="2"/>
  <c r="D153" i="2"/>
  <c r="E153" i="2"/>
  <c r="F153" i="2"/>
  <c r="G153" i="2"/>
  <c r="H153" i="2"/>
  <c r="A153" i="2" s="1"/>
  <c r="B154" i="2"/>
  <c r="C154" i="2"/>
  <c r="D154" i="2"/>
  <c r="E154" i="2"/>
  <c r="F154" i="2"/>
  <c r="G154" i="2"/>
  <c r="H154" i="2"/>
  <c r="A154" i="2" s="1"/>
  <c r="B155" i="2"/>
  <c r="C155" i="2"/>
  <c r="D155" i="2"/>
  <c r="E155" i="2"/>
  <c r="F155" i="2"/>
  <c r="G155" i="2"/>
  <c r="H155" i="2"/>
  <c r="A155" i="2" s="1"/>
  <c r="B156" i="2"/>
  <c r="C156" i="2"/>
  <c r="D156" i="2"/>
  <c r="E156" i="2"/>
  <c r="F156" i="2"/>
  <c r="G156" i="2"/>
  <c r="H156" i="2"/>
  <c r="A156" i="2" s="1"/>
  <c r="B157" i="2"/>
  <c r="C157" i="2"/>
  <c r="D157" i="2"/>
  <c r="E157" i="2"/>
  <c r="F157" i="2"/>
  <c r="G157" i="2"/>
  <c r="H157" i="2"/>
  <c r="A157" i="2" s="1"/>
  <c r="B158" i="2"/>
  <c r="C158" i="2"/>
  <c r="D158" i="2"/>
  <c r="E158" i="2"/>
  <c r="F158" i="2"/>
  <c r="G158" i="2"/>
  <c r="H158" i="2"/>
  <c r="A158" i="2" s="1"/>
  <c r="B159" i="2"/>
  <c r="C159" i="2"/>
  <c r="D159" i="2"/>
  <c r="E159" i="2"/>
  <c r="F159" i="2"/>
  <c r="G159" i="2"/>
  <c r="H159" i="2"/>
  <c r="A159" i="2" s="1"/>
  <c r="C1" i="1"/>
  <c r="C2" i="1"/>
  <c r="C3" i="1"/>
  <c r="C4" i="1"/>
  <c r="C5" i="1"/>
  <c r="C7" i="1"/>
  <c r="B10" i="1"/>
  <c r="C10" i="1"/>
  <c r="D10" i="1"/>
  <c r="E10" i="1"/>
  <c r="F10" i="1"/>
  <c r="G10" i="1"/>
  <c r="H10" i="1"/>
  <c r="A10" i="1" s="1"/>
  <c r="B11" i="1"/>
  <c r="C11" i="1"/>
  <c r="D11" i="1"/>
  <c r="E11" i="1"/>
  <c r="F11" i="1"/>
  <c r="G11" i="1"/>
  <c r="H11" i="1"/>
  <c r="A11" i="1" s="1"/>
  <c r="B12" i="1"/>
  <c r="C12" i="1"/>
  <c r="D12" i="1"/>
  <c r="E12" i="1"/>
  <c r="F12" i="1"/>
  <c r="G12" i="1"/>
  <c r="H12" i="1"/>
  <c r="A12" i="1" s="1"/>
  <c r="B13" i="1"/>
  <c r="C13" i="1"/>
  <c r="D13" i="1"/>
  <c r="E13" i="1"/>
  <c r="F13" i="1"/>
  <c r="G13" i="1"/>
  <c r="H13" i="1"/>
  <c r="A13" i="1" s="1"/>
  <c r="B14" i="1"/>
  <c r="C14" i="1"/>
  <c r="D14" i="1"/>
  <c r="E14" i="1"/>
  <c r="F14" i="1"/>
  <c r="G14" i="1"/>
  <c r="H14" i="1"/>
  <c r="A14" i="1" s="1"/>
  <c r="B15" i="1"/>
  <c r="C15" i="1"/>
  <c r="D15" i="1"/>
  <c r="E15" i="1"/>
  <c r="F15" i="1"/>
  <c r="G15" i="1"/>
  <c r="H15" i="1"/>
  <c r="A15" i="1" s="1"/>
  <c r="B16" i="1"/>
  <c r="C16" i="1"/>
  <c r="D16" i="1"/>
  <c r="E16" i="1"/>
  <c r="F16" i="1"/>
  <c r="G16" i="1"/>
  <c r="H16" i="1"/>
  <c r="A16" i="1" s="1"/>
  <c r="B17" i="1"/>
  <c r="C17" i="1"/>
  <c r="D17" i="1"/>
  <c r="E17" i="1"/>
  <c r="F17" i="1"/>
  <c r="G17" i="1"/>
  <c r="H17" i="1"/>
  <c r="A17" i="1" s="1"/>
  <c r="B18" i="1"/>
  <c r="C18" i="1"/>
  <c r="D18" i="1"/>
  <c r="E18" i="1"/>
  <c r="F18" i="1"/>
  <c r="G18" i="1"/>
  <c r="H18" i="1"/>
  <c r="A18" i="1" s="1"/>
  <c r="B19" i="1"/>
  <c r="C19" i="1"/>
  <c r="D19" i="1"/>
  <c r="E19" i="1"/>
  <c r="F19" i="1"/>
  <c r="G19" i="1"/>
  <c r="H19" i="1"/>
  <c r="A19" i="1" s="1"/>
  <c r="B20" i="1"/>
  <c r="C20" i="1"/>
  <c r="D20" i="1"/>
  <c r="E20" i="1"/>
  <c r="F20" i="1"/>
  <c r="G20" i="1"/>
  <c r="H20" i="1"/>
  <c r="A20" i="1" s="1"/>
  <c r="B21" i="1"/>
  <c r="C21" i="1"/>
  <c r="D21" i="1"/>
  <c r="E21" i="1"/>
  <c r="F21" i="1"/>
  <c r="G21" i="1"/>
  <c r="H21" i="1"/>
  <c r="A21" i="1" s="1"/>
  <c r="B22" i="1"/>
  <c r="C22" i="1"/>
  <c r="D22" i="1"/>
  <c r="E22" i="1"/>
  <c r="F22" i="1"/>
  <c r="G22" i="1"/>
  <c r="H22" i="1"/>
  <c r="A22" i="1" s="1"/>
  <c r="B23" i="1"/>
  <c r="C23" i="1"/>
  <c r="D23" i="1"/>
  <c r="E23" i="1"/>
  <c r="F23" i="1"/>
  <c r="G23" i="1"/>
  <c r="H23" i="1"/>
  <c r="A23" i="1" s="1"/>
  <c r="B24" i="1"/>
  <c r="C24" i="1"/>
  <c r="D24" i="1"/>
  <c r="E24" i="1"/>
  <c r="F24" i="1"/>
  <c r="G24" i="1"/>
  <c r="H24" i="1"/>
  <c r="A24" i="1" s="1"/>
  <c r="B25" i="1"/>
  <c r="C25" i="1"/>
  <c r="D25" i="1"/>
  <c r="E25" i="1"/>
  <c r="F25" i="1"/>
  <c r="G25" i="1"/>
  <c r="H25" i="1"/>
  <c r="A25" i="1" s="1"/>
  <c r="B26" i="1"/>
  <c r="C26" i="1"/>
  <c r="D26" i="1"/>
  <c r="E26" i="1"/>
  <c r="F26" i="1"/>
  <c r="G26" i="1"/>
  <c r="H26" i="1"/>
  <c r="A26" i="1" s="1"/>
  <c r="B27" i="1"/>
  <c r="C27" i="1"/>
  <c r="D27" i="1"/>
  <c r="E27" i="1"/>
  <c r="F27" i="1"/>
  <c r="G27" i="1"/>
  <c r="H27" i="1"/>
  <c r="A27" i="1" s="1"/>
  <c r="B28" i="1"/>
  <c r="C28" i="1"/>
  <c r="D28" i="1"/>
  <c r="E28" i="1"/>
  <c r="F28" i="1"/>
  <c r="G28" i="1"/>
  <c r="H28" i="1"/>
  <c r="A28" i="1" s="1"/>
  <c r="B29" i="1"/>
  <c r="C29" i="1"/>
  <c r="D29" i="1"/>
  <c r="E29" i="1"/>
  <c r="F29" i="1"/>
  <c r="G29" i="1"/>
  <c r="H29" i="1"/>
  <c r="A29" i="1" s="1"/>
  <c r="B30" i="1"/>
  <c r="C30" i="1"/>
  <c r="D30" i="1"/>
  <c r="E30" i="1"/>
  <c r="F30" i="1"/>
  <c r="G30" i="1"/>
  <c r="H30" i="1"/>
  <c r="A30" i="1" s="1"/>
  <c r="B31" i="1"/>
  <c r="C31" i="1"/>
  <c r="D31" i="1"/>
  <c r="E31" i="1"/>
  <c r="F31" i="1"/>
  <c r="G31" i="1"/>
  <c r="H31" i="1"/>
  <c r="A31" i="1" s="1"/>
  <c r="B32" i="1"/>
  <c r="C32" i="1"/>
  <c r="D32" i="1"/>
  <c r="E32" i="1"/>
  <c r="F32" i="1"/>
  <c r="G32" i="1"/>
  <c r="H32" i="1"/>
  <c r="A32" i="1" s="1"/>
  <c r="B33" i="1"/>
  <c r="C33" i="1"/>
  <c r="D33" i="1"/>
  <c r="E33" i="1"/>
  <c r="F33" i="1"/>
  <c r="G33" i="1"/>
  <c r="H33" i="1"/>
  <c r="A33" i="1" s="1"/>
  <c r="B34" i="1"/>
  <c r="C34" i="1"/>
  <c r="D34" i="1"/>
  <c r="E34" i="1"/>
  <c r="F34" i="1"/>
  <c r="G34" i="1"/>
  <c r="H34" i="1"/>
  <c r="A34" i="1" s="1"/>
  <c r="B35" i="1"/>
  <c r="C35" i="1"/>
  <c r="D35" i="1"/>
  <c r="E35" i="1"/>
  <c r="F35" i="1"/>
  <c r="G35" i="1"/>
  <c r="H35" i="1"/>
  <c r="A35" i="1" s="1"/>
  <c r="B36" i="1"/>
  <c r="C36" i="1"/>
  <c r="D36" i="1"/>
  <c r="E36" i="1"/>
  <c r="F36" i="1"/>
  <c r="G36" i="1"/>
  <c r="H36" i="1"/>
  <c r="A36" i="1" s="1"/>
  <c r="B37" i="1"/>
  <c r="C37" i="1"/>
  <c r="D37" i="1"/>
  <c r="E37" i="1"/>
  <c r="F37" i="1"/>
  <c r="G37" i="1"/>
  <c r="H37" i="1"/>
  <c r="A37" i="1" s="1"/>
  <c r="B38" i="1"/>
  <c r="C38" i="1"/>
  <c r="D38" i="1"/>
  <c r="E38" i="1"/>
  <c r="F38" i="1"/>
  <c r="G38" i="1"/>
  <c r="H38" i="1"/>
  <c r="A38" i="1" s="1"/>
  <c r="B39" i="1"/>
  <c r="C39" i="1"/>
  <c r="D39" i="1"/>
  <c r="E39" i="1"/>
  <c r="F39" i="1"/>
  <c r="G39" i="1"/>
  <c r="H39" i="1"/>
  <c r="A39" i="1" s="1"/>
  <c r="B40" i="1"/>
  <c r="C40" i="1"/>
  <c r="D40" i="1"/>
  <c r="E40" i="1"/>
  <c r="F40" i="1"/>
  <c r="G40" i="1"/>
  <c r="H40" i="1"/>
  <c r="A40" i="1" s="1"/>
  <c r="B41" i="1"/>
  <c r="C41" i="1"/>
  <c r="D41" i="1"/>
  <c r="E41" i="1"/>
  <c r="F41" i="1"/>
  <c r="G41" i="1"/>
  <c r="H41" i="1"/>
  <c r="A41" i="1" s="1"/>
  <c r="B42" i="1"/>
  <c r="C42" i="1"/>
  <c r="D42" i="1"/>
  <c r="E42" i="1"/>
  <c r="F42" i="1"/>
  <c r="G42" i="1"/>
  <c r="H42" i="1"/>
  <c r="A42" i="1" s="1"/>
  <c r="B43" i="1"/>
  <c r="C43" i="1"/>
  <c r="D43" i="1"/>
  <c r="E43" i="1"/>
  <c r="F43" i="1"/>
  <c r="G43" i="1"/>
  <c r="H43" i="1"/>
  <c r="A43" i="1" s="1"/>
  <c r="B44" i="1"/>
  <c r="C44" i="1"/>
  <c r="D44" i="1"/>
  <c r="E44" i="1"/>
  <c r="F44" i="1"/>
  <c r="G44" i="1"/>
  <c r="H44" i="1"/>
  <c r="A44" i="1" s="1"/>
  <c r="B45" i="1"/>
  <c r="C45" i="1"/>
  <c r="D45" i="1"/>
  <c r="E45" i="1"/>
  <c r="F45" i="1"/>
  <c r="G45" i="1"/>
  <c r="H45" i="1"/>
  <c r="A45" i="1" s="1"/>
  <c r="B46" i="1"/>
  <c r="C46" i="1"/>
  <c r="D46" i="1"/>
  <c r="E46" i="1"/>
  <c r="F46" i="1"/>
  <c r="G46" i="1"/>
  <c r="H46" i="1"/>
  <c r="A46" i="1" s="1"/>
  <c r="B47" i="1"/>
  <c r="C47" i="1"/>
  <c r="D47" i="1"/>
  <c r="E47" i="1"/>
  <c r="F47" i="1"/>
  <c r="G47" i="1"/>
  <c r="H47" i="1"/>
  <c r="A47" i="1" s="1"/>
  <c r="B48" i="1"/>
  <c r="C48" i="1"/>
  <c r="D48" i="1"/>
  <c r="E48" i="1"/>
  <c r="F48" i="1"/>
  <c r="G48" i="1"/>
  <c r="H48" i="1"/>
  <c r="A48" i="1" s="1"/>
  <c r="B49" i="1"/>
  <c r="C49" i="1"/>
  <c r="D49" i="1"/>
  <c r="E49" i="1"/>
  <c r="F49" i="1"/>
  <c r="G49" i="1"/>
  <c r="H49" i="1"/>
  <c r="A49" i="1" s="1"/>
  <c r="B50" i="1"/>
  <c r="C50" i="1"/>
  <c r="D50" i="1"/>
  <c r="E50" i="1"/>
  <c r="F50" i="1"/>
  <c r="G50" i="1"/>
  <c r="H50" i="1"/>
  <c r="A50" i="1" s="1"/>
  <c r="B51" i="1"/>
  <c r="C51" i="1"/>
  <c r="D51" i="1"/>
  <c r="E51" i="1"/>
  <c r="F51" i="1"/>
  <c r="G51" i="1"/>
  <c r="H51" i="1"/>
  <c r="A51" i="1" s="1"/>
  <c r="B52" i="1"/>
  <c r="C52" i="1"/>
  <c r="D52" i="1"/>
  <c r="E52" i="1"/>
  <c r="F52" i="1"/>
  <c r="G52" i="1"/>
  <c r="H52" i="1"/>
  <c r="A52" i="1" s="1"/>
  <c r="B53" i="1"/>
  <c r="C53" i="1"/>
  <c r="D53" i="1"/>
  <c r="E53" i="1"/>
  <c r="F53" i="1"/>
  <c r="G53" i="1"/>
  <c r="H53" i="1"/>
  <c r="A53" i="1" s="1"/>
  <c r="B54" i="1"/>
  <c r="C54" i="1"/>
  <c r="D54" i="1"/>
  <c r="E54" i="1"/>
  <c r="F54" i="1"/>
  <c r="G54" i="1"/>
  <c r="H54" i="1"/>
  <c r="A54" i="1" s="1"/>
  <c r="B55" i="1"/>
  <c r="C55" i="1"/>
  <c r="D55" i="1"/>
  <c r="E55" i="1"/>
  <c r="F55" i="1"/>
  <c r="G55" i="1"/>
  <c r="H55" i="1"/>
  <c r="A55" i="1" s="1"/>
  <c r="B56" i="1"/>
  <c r="C56" i="1"/>
  <c r="D56" i="1"/>
  <c r="E56" i="1"/>
  <c r="F56" i="1"/>
  <c r="G56" i="1"/>
  <c r="H56" i="1"/>
  <c r="A56" i="1" s="1"/>
  <c r="B57" i="1"/>
  <c r="C57" i="1"/>
  <c r="D57" i="1"/>
  <c r="E57" i="1"/>
  <c r="F57" i="1"/>
  <c r="G57" i="1"/>
  <c r="H57" i="1"/>
  <c r="A57" i="1" s="1"/>
  <c r="B58" i="1"/>
  <c r="C58" i="1"/>
  <c r="D58" i="1"/>
  <c r="E58" i="1"/>
  <c r="F58" i="1"/>
  <c r="G58" i="1"/>
  <c r="H58" i="1"/>
  <c r="A58" i="1" s="1"/>
  <c r="B59" i="1"/>
  <c r="C59" i="1"/>
  <c r="D59" i="1"/>
  <c r="E59" i="1"/>
  <c r="F59" i="1"/>
  <c r="G59" i="1"/>
  <c r="H59" i="1"/>
  <c r="A59" i="1" s="1"/>
  <c r="B60" i="1"/>
  <c r="C60" i="1"/>
  <c r="D60" i="1"/>
  <c r="E60" i="1"/>
  <c r="F60" i="1"/>
  <c r="G60" i="1"/>
  <c r="H60" i="1"/>
  <c r="A60" i="1" s="1"/>
  <c r="B61" i="1"/>
  <c r="C61" i="1"/>
  <c r="D61" i="1"/>
  <c r="E61" i="1"/>
  <c r="F61" i="1"/>
  <c r="G61" i="1"/>
  <c r="H61" i="1"/>
  <c r="A61" i="1" s="1"/>
  <c r="B62" i="1"/>
  <c r="C62" i="1"/>
  <c r="D62" i="1"/>
  <c r="E62" i="1"/>
  <c r="F62" i="1"/>
  <c r="G62" i="1"/>
  <c r="H62" i="1"/>
  <c r="A62" i="1" s="1"/>
  <c r="B63" i="1"/>
  <c r="C63" i="1"/>
  <c r="D63" i="1"/>
  <c r="E63" i="1"/>
  <c r="F63" i="1"/>
  <c r="G63" i="1"/>
  <c r="H63" i="1"/>
  <c r="A63" i="1" s="1"/>
  <c r="B64" i="1"/>
  <c r="C64" i="1"/>
  <c r="D64" i="1"/>
  <c r="E64" i="1"/>
  <c r="F64" i="1"/>
  <c r="G64" i="1"/>
  <c r="H64" i="1"/>
  <c r="A64" i="1" s="1"/>
  <c r="B65" i="1"/>
  <c r="C65" i="1"/>
  <c r="D65" i="1"/>
  <c r="E65" i="1"/>
  <c r="F65" i="1"/>
  <c r="G65" i="1"/>
  <c r="H65" i="1"/>
  <c r="A65" i="1" s="1"/>
  <c r="B66" i="1"/>
  <c r="C66" i="1"/>
  <c r="D66" i="1"/>
  <c r="E66" i="1"/>
  <c r="F66" i="1"/>
  <c r="G66" i="1"/>
  <c r="H66" i="1"/>
  <c r="A66" i="1" s="1"/>
  <c r="B67" i="1"/>
  <c r="C67" i="1"/>
  <c r="D67" i="1"/>
  <c r="E67" i="1"/>
  <c r="F67" i="1"/>
  <c r="G67" i="1"/>
  <c r="H67" i="1"/>
  <c r="A67" i="1" s="1"/>
  <c r="B68" i="1"/>
  <c r="C68" i="1"/>
  <c r="D68" i="1"/>
  <c r="E68" i="1"/>
  <c r="F68" i="1"/>
  <c r="G68" i="1"/>
  <c r="H68" i="1"/>
  <c r="A68" i="1" s="1"/>
  <c r="B69" i="1"/>
  <c r="C69" i="1"/>
  <c r="D69" i="1"/>
  <c r="E69" i="1"/>
  <c r="F69" i="1"/>
  <c r="G69" i="1"/>
  <c r="H69" i="1"/>
  <c r="A69" i="1" s="1"/>
  <c r="B70" i="1"/>
  <c r="C70" i="1"/>
  <c r="D70" i="1"/>
  <c r="E70" i="1"/>
  <c r="F70" i="1"/>
  <c r="G70" i="1"/>
  <c r="H70" i="1"/>
  <c r="A70" i="1" s="1"/>
  <c r="B71" i="1"/>
  <c r="C71" i="1"/>
  <c r="D71" i="1"/>
  <c r="E71" i="1"/>
  <c r="F71" i="1"/>
  <c r="G71" i="1"/>
  <c r="H71" i="1"/>
  <c r="A71" i="1" s="1"/>
  <c r="B72" i="1"/>
  <c r="C72" i="1"/>
  <c r="D72" i="1"/>
  <c r="E72" i="1"/>
  <c r="F72" i="1"/>
  <c r="G72" i="1"/>
  <c r="H72" i="1"/>
  <c r="A72" i="1" s="1"/>
  <c r="B73" i="1"/>
  <c r="C73" i="1"/>
  <c r="D73" i="1"/>
  <c r="E73" i="1"/>
  <c r="F73" i="1"/>
  <c r="G73" i="1"/>
  <c r="H73" i="1"/>
  <c r="A73" i="1" s="1"/>
  <c r="B74" i="1"/>
  <c r="C74" i="1"/>
  <c r="D74" i="1"/>
  <c r="E74" i="1"/>
  <c r="F74" i="1"/>
  <c r="G74" i="1"/>
  <c r="H74" i="1"/>
  <c r="A74" i="1" s="1"/>
  <c r="B75" i="1"/>
  <c r="C75" i="1"/>
  <c r="D75" i="1"/>
  <c r="E75" i="1"/>
  <c r="F75" i="1"/>
  <c r="G75" i="1"/>
  <c r="H75" i="1"/>
  <c r="A75" i="1" s="1"/>
  <c r="B76" i="1"/>
  <c r="C76" i="1"/>
  <c r="D76" i="1"/>
  <c r="E76" i="1"/>
  <c r="F76" i="1"/>
  <c r="G76" i="1"/>
  <c r="H76" i="1"/>
  <c r="A76" i="1" s="1"/>
  <c r="B77" i="1"/>
  <c r="C77" i="1"/>
  <c r="D77" i="1"/>
  <c r="E77" i="1"/>
  <c r="F77" i="1"/>
  <c r="G77" i="1"/>
  <c r="H77" i="1"/>
  <c r="A77" i="1" s="1"/>
  <c r="B78" i="1"/>
  <c r="C78" i="1"/>
  <c r="D78" i="1"/>
  <c r="E78" i="1"/>
  <c r="F78" i="1"/>
  <c r="G78" i="1"/>
  <c r="H78" i="1"/>
  <c r="A78" i="1" s="1"/>
  <c r="B79" i="1"/>
  <c r="C79" i="1"/>
  <c r="D79" i="1"/>
  <c r="E79" i="1"/>
  <c r="F79" i="1"/>
  <c r="G79" i="1"/>
  <c r="H79" i="1"/>
  <c r="A79" i="1" s="1"/>
  <c r="B80" i="1"/>
  <c r="C80" i="1"/>
  <c r="D80" i="1"/>
  <c r="E80" i="1"/>
  <c r="F80" i="1"/>
  <c r="G80" i="1"/>
  <c r="H80" i="1"/>
  <c r="A80" i="1" s="1"/>
  <c r="B81" i="1"/>
  <c r="C81" i="1"/>
  <c r="D81" i="1"/>
  <c r="E81" i="1"/>
  <c r="F81" i="1"/>
  <c r="G81" i="1"/>
  <c r="H81" i="1"/>
  <c r="A81" i="1" s="1"/>
  <c r="B82" i="1"/>
  <c r="C82" i="1"/>
  <c r="D82" i="1"/>
  <c r="E82" i="1"/>
  <c r="F82" i="1"/>
  <c r="G82" i="1"/>
  <c r="H82" i="1"/>
  <c r="A82" i="1" s="1"/>
  <c r="B83" i="1"/>
  <c r="C83" i="1"/>
  <c r="D83" i="1"/>
  <c r="E83" i="1"/>
  <c r="F83" i="1"/>
  <c r="G83" i="1"/>
  <c r="H83" i="1"/>
  <c r="A83" i="1" s="1"/>
  <c r="B84" i="1"/>
  <c r="C84" i="1"/>
  <c r="D84" i="1"/>
  <c r="E84" i="1"/>
  <c r="F84" i="1"/>
  <c r="G84" i="1"/>
  <c r="H84" i="1"/>
  <c r="A84" i="1" s="1"/>
  <c r="B85" i="1"/>
  <c r="C85" i="1"/>
  <c r="D85" i="1"/>
  <c r="E85" i="1"/>
  <c r="F85" i="1"/>
  <c r="G85" i="1"/>
  <c r="H85" i="1"/>
  <c r="A85" i="1" s="1"/>
  <c r="B86" i="1"/>
  <c r="C86" i="1"/>
  <c r="D86" i="1"/>
  <c r="E86" i="1"/>
  <c r="F86" i="1"/>
  <c r="G86" i="1"/>
  <c r="H86" i="1"/>
  <c r="A86" i="1" s="1"/>
  <c r="B87" i="1"/>
  <c r="C87" i="1"/>
  <c r="D87" i="1"/>
  <c r="E87" i="1"/>
  <c r="F87" i="1"/>
  <c r="G87" i="1"/>
  <c r="H87" i="1"/>
  <c r="A87" i="1" s="1"/>
  <c r="B88" i="1"/>
  <c r="C88" i="1"/>
  <c r="D88" i="1"/>
  <c r="E88" i="1"/>
  <c r="F88" i="1"/>
  <c r="G88" i="1"/>
  <c r="H88" i="1"/>
  <c r="A88" i="1" s="1"/>
  <c r="B89" i="1"/>
  <c r="C89" i="1"/>
  <c r="D89" i="1"/>
  <c r="E89" i="1"/>
  <c r="F89" i="1"/>
  <c r="G89" i="1"/>
  <c r="H89" i="1"/>
  <c r="A89" i="1" s="1"/>
  <c r="B90" i="1"/>
  <c r="C90" i="1"/>
  <c r="D90" i="1"/>
  <c r="E90" i="1"/>
  <c r="F90" i="1"/>
  <c r="G90" i="1"/>
  <c r="H90" i="1"/>
  <c r="A90" i="1" s="1"/>
  <c r="B91" i="1"/>
  <c r="C91" i="1"/>
  <c r="D91" i="1"/>
  <c r="E91" i="1"/>
  <c r="F91" i="1"/>
  <c r="G91" i="1"/>
  <c r="H91" i="1"/>
  <c r="A91" i="1" s="1"/>
  <c r="B92" i="1"/>
  <c r="C92" i="1"/>
  <c r="D92" i="1"/>
  <c r="E92" i="1"/>
  <c r="F92" i="1"/>
  <c r="G92" i="1"/>
  <c r="H92" i="1"/>
  <c r="A92" i="1" s="1"/>
  <c r="B93" i="1"/>
  <c r="C93" i="1"/>
  <c r="D93" i="1"/>
  <c r="E93" i="1"/>
  <c r="F93" i="1"/>
  <c r="G93" i="1"/>
  <c r="H93" i="1"/>
  <c r="A93" i="1" s="1"/>
  <c r="B94" i="1"/>
  <c r="C94" i="1"/>
  <c r="D94" i="1"/>
  <c r="E94" i="1"/>
  <c r="F94" i="1"/>
  <c r="G94" i="1"/>
  <c r="H94" i="1"/>
  <c r="A94" i="1" s="1"/>
  <c r="B95" i="1"/>
  <c r="C95" i="1"/>
  <c r="D95" i="1"/>
  <c r="E95" i="1"/>
  <c r="F95" i="1"/>
  <c r="G95" i="1"/>
  <c r="H95" i="1"/>
  <c r="A95" i="1" s="1"/>
  <c r="B96" i="1"/>
  <c r="C96" i="1"/>
  <c r="D96" i="1"/>
  <c r="E96" i="1"/>
  <c r="F96" i="1"/>
  <c r="G96" i="1"/>
  <c r="H96" i="1"/>
  <c r="A96" i="1" s="1"/>
  <c r="B97" i="1"/>
  <c r="C97" i="1"/>
  <c r="D97" i="1"/>
  <c r="E97" i="1"/>
  <c r="F97" i="1"/>
  <c r="G97" i="1"/>
  <c r="H97" i="1"/>
  <c r="A97" i="1" s="1"/>
  <c r="B98" i="1"/>
  <c r="C98" i="1"/>
  <c r="D98" i="1"/>
  <c r="E98" i="1"/>
  <c r="F98" i="1"/>
  <c r="G98" i="1"/>
  <c r="H98" i="1"/>
  <c r="A98" i="1" s="1"/>
  <c r="B99" i="1"/>
  <c r="C99" i="1"/>
  <c r="D99" i="1"/>
  <c r="E99" i="1"/>
  <c r="F99" i="1"/>
  <c r="G99" i="1"/>
  <c r="H99" i="1"/>
  <c r="A99" i="1" s="1"/>
  <c r="B100" i="1"/>
  <c r="C100" i="1"/>
  <c r="D100" i="1"/>
  <c r="E100" i="1"/>
  <c r="F100" i="1"/>
  <c r="G100" i="1"/>
  <c r="H100" i="1"/>
  <c r="A100" i="1" s="1"/>
  <c r="B101" i="1"/>
  <c r="C101" i="1"/>
  <c r="D101" i="1"/>
  <c r="E101" i="1"/>
  <c r="F101" i="1"/>
  <c r="G101" i="1"/>
  <c r="H101" i="1"/>
  <c r="A101" i="1" s="1"/>
  <c r="B102" i="1"/>
  <c r="C102" i="1"/>
  <c r="D102" i="1"/>
  <c r="E102" i="1"/>
  <c r="F102" i="1"/>
  <c r="G102" i="1"/>
  <c r="H102" i="1"/>
  <c r="A102" i="1" s="1"/>
  <c r="B103" i="1"/>
  <c r="C103" i="1"/>
  <c r="D103" i="1"/>
  <c r="E103" i="1"/>
  <c r="F103" i="1"/>
  <c r="G103" i="1"/>
  <c r="H103" i="1"/>
  <c r="A103" i="1" s="1"/>
  <c r="B104" i="1"/>
  <c r="C104" i="1"/>
  <c r="D104" i="1"/>
  <c r="E104" i="1"/>
  <c r="F104" i="1"/>
  <c r="G104" i="1"/>
  <c r="H104" i="1"/>
  <c r="A104" i="1" s="1"/>
  <c r="B105" i="1"/>
  <c r="C105" i="1"/>
  <c r="D105" i="1"/>
  <c r="E105" i="1"/>
  <c r="F105" i="1"/>
  <c r="G105" i="1"/>
  <c r="H105" i="1"/>
  <c r="A105" i="1" s="1"/>
  <c r="B106" i="1"/>
  <c r="C106" i="1"/>
  <c r="D106" i="1"/>
  <c r="E106" i="1"/>
  <c r="F106" i="1"/>
  <c r="G106" i="1"/>
  <c r="H106" i="1"/>
  <c r="A106" i="1" s="1"/>
  <c r="B107" i="1"/>
  <c r="C107" i="1"/>
  <c r="D107" i="1"/>
  <c r="E107" i="1"/>
  <c r="F107" i="1"/>
  <c r="G107" i="1"/>
  <c r="H107" i="1"/>
  <c r="A107" i="1" s="1"/>
  <c r="B108" i="1"/>
  <c r="C108" i="1"/>
  <c r="D108" i="1"/>
  <c r="E108" i="1"/>
  <c r="F108" i="1"/>
  <c r="G108" i="1"/>
  <c r="H108" i="1"/>
  <c r="A108" i="1" s="1"/>
  <c r="B109" i="1"/>
  <c r="C109" i="1"/>
  <c r="D109" i="1"/>
  <c r="E109" i="1"/>
  <c r="F109" i="1"/>
  <c r="G109" i="1"/>
  <c r="H109" i="1"/>
  <c r="A109" i="1" s="1"/>
  <c r="B110" i="1"/>
  <c r="C110" i="1"/>
  <c r="D110" i="1"/>
  <c r="E110" i="1"/>
  <c r="F110" i="1"/>
  <c r="G110" i="1"/>
  <c r="H110" i="1"/>
  <c r="A110" i="1" s="1"/>
  <c r="B111" i="1"/>
  <c r="C111" i="1"/>
  <c r="D111" i="1"/>
  <c r="E111" i="1"/>
  <c r="F111" i="1"/>
  <c r="G111" i="1"/>
  <c r="H111" i="1"/>
  <c r="A111" i="1" s="1"/>
  <c r="B112" i="1"/>
  <c r="C112" i="1"/>
  <c r="D112" i="1"/>
  <c r="E112" i="1"/>
  <c r="F112" i="1"/>
  <c r="G112" i="1"/>
  <c r="H112" i="1"/>
  <c r="A112" i="1" s="1"/>
  <c r="B113" i="1"/>
  <c r="C113" i="1"/>
  <c r="D113" i="1"/>
  <c r="E113" i="1"/>
  <c r="F113" i="1"/>
  <c r="G113" i="1"/>
  <c r="H113" i="1"/>
  <c r="A113" i="1" s="1"/>
  <c r="B114" i="1"/>
  <c r="C114" i="1"/>
  <c r="D114" i="1"/>
  <c r="E114" i="1"/>
  <c r="F114" i="1"/>
  <c r="G114" i="1"/>
  <c r="H114" i="1"/>
  <c r="A114" i="1" s="1"/>
  <c r="B115" i="1"/>
  <c r="C115" i="1"/>
  <c r="D115" i="1"/>
  <c r="E115" i="1"/>
  <c r="F115" i="1"/>
  <c r="G115" i="1"/>
  <c r="H115" i="1"/>
  <c r="A115" i="1" s="1"/>
  <c r="B116" i="1"/>
  <c r="C116" i="1"/>
  <c r="D116" i="1"/>
  <c r="E116" i="1"/>
  <c r="F116" i="1"/>
  <c r="G116" i="1"/>
  <c r="H116" i="1"/>
  <c r="A116" i="1" s="1"/>
  <c r="B117" i="1"/>
  <c r="C117" i="1"/>
  <c r="D117" i="1"/>
  <c r="E117" i="1"/>
  <c r="F117" i="1"/>
  <c r="G117" i="1"/>
  <c r="H117" i="1"/>
  <c r="A117" i="1" s="1"/>
  <c r="B118" i="1"/>
  <c r="C118" i="1"/>
  <c r="D118" i="1"/>
  <c r="E118" i="1"/>
  <c r="F118" i="1"/>
  <c r="G118" i="1"/>
  <c r="H118" i="1"/>
  <c r="A118" i="1" s="1"/>
  <c r="B119" i="1"/>
  <c r="C119" i="1"/>
  <c r="D119" i="1"/>
  <c r="E119" i="1"/>
  <c r="F119" i="1"/>
  <c r="G119" i="1"/>
  <c r="H119" i="1"/>
  <c r="A119" i="1" s="1"/>
  <c r="B120" i="1"/>
  <c r="C120" i="1"/>
  <c r="D120" i="1"/>
  <c r="E120" i="1"/>
  <c r="F120" i="1"/>
  <c r="G120" i="1"/>
  <c r="H120" i="1"/>
  <c r="A120" i="1" s="1"/>
  <c r="B121" i="1"/>
  <c r="C121" i="1"/>
  <c r="D121" i="1"/>
  <c r="E121" i="1"/>
  <c r="F121" i="1"/>
  <c r="G121" i="1"/>
  <c r="H121" i="1"/>
  <c r="A121" i="1" s="1"/>
  <c r="B122" i="1"/>
  <c r="C122" i="1"/>
  <c r="D122" i="1"/>
  <c r="E122" i="1"/>
  <c r="F122" i="1"/>
  <c r="G122" i="1"/>
  <c r="H122" i="1"/>
  <c r="A122" i="1" s="1"/>
  <c r="B123" i="1"/>
  <c r="C123" i="1"/>
  <c r="D123" i="1"/>
  <c r="E123" i="1"/>
  <c r="F123" i="1"/>
  <c r="G123" i="1"/>
  <c r="H123" i="1"/>
  <c r="A123" i="1" s="1"/>
  <c r="B124" i="1"/>
  <c r="C124" i="1"/>
  <c r="D124" i="1"/>
  <c r="E124" i="1"/>
  <c r="F124" i="1"/>
  <c r="G124" i="1"/>
  <c r="H124" i="1"/>
  <c r="A124" i="1" s="1"/>
  <c r="B125" i="1"/>
  <c r="C125" i="1"/>
  <c r="D125" i="1"/>
  <c r="E125" i="1"/>
  <c r="F125" i="1"/>
  <c r="G125" i="1"/>
  <c r="H125" i="1"/>
  <c r="A125" i="1" s="1"/>
  <c r="B126" i="1"/>
  <c r="C126" i="1"/>
  <c r="D126" i="1"/>
  <c r="E126" i="1"/>
  <c r="F126" i="1"/>
  <c r="G126" i="1"/>
  <c r="H126" i="1"/>
  <c r="A126" i="1" s="1"/>
  <c r="B127" i="1"/>
  <c r="C127" i="1"/>
  <c r="D127" i="1"/>
  <c r="E127" i="1"/>
  <c r="F127" i="1"/>
  <c r="G127" i="1"/>
  <c r="H127" i="1"/>
  <c r="A127" i="1" s="1"/>
  <c r="B128" i="1"/>
  <c r="C128" i="1"/>
  <c r="D128" i="1"/>
  <c r="E128" i="1"/>
  <c r="F128" i="1"/>
  <c r="G128" i="1"/>
  <c r="H128" i="1"/>
  <c r="A128" i="1" s="1"/>
  <c r="B129" i="1"/>
  <c r="C129" i="1"/>
  <c r="D129" i="1"/>
  <c r="E129" i="1"/>
  <c r="F129" i="1"/>
  <c r="G129" i="1"/>
  <c r="H129" i="1"/>
  <c r="A129" i="1" s="1"/>
  <c r="B130" i="1"/>
  <c r="C130" i="1"/>
  <c r="D130" i="1"/>
  <c r="E130" i="1"/>
  <c r="F130" i="1"/>
  <c r="G130" i="1"/>
  <c r="H130" i="1"/>
  <c r="A130" i="1" s="1"/>
  <c r="B131" i="1"/>
  <c r="C131" i="1"/>
  <c r="D131" i="1"/>
  <c r="E131" i="1"/>
  <c r="F131" i="1"/>
  <c r="G131" i="1"/>
  <c r="H131" i="1"/>
  <c r="A131" i="1" s="1"/>
  <c r="B132" i="1"/>
  <c r="C132" i="1"/>
  <c r="D132" i="1"/>
  <c r="E132" i="1"/>
  <c r="F132" i="1"/>
  <c r="G132" i="1"/>
  <c r="H132" i="1"/>
  <c r="A132" i="1" s="1"/>
  <c r="B133" i="1"/>
  <c r="C133" i="1"/>
  <c r="D133" i="1"/>
  <c r="E133" i="1"/>
  <c r="F133" i="1"/>
  <c r="G133" i="1"/>
  <c r="H133" i="1"/>
  <c r="A133" i="1" s="1"/>
  <c r="B134" i="1"/>
  <c r="C134" i="1"/>
  <c r="D134" i="1"/>
  <c r="E134" i="1"/>
  <c r="F134" i="1"/>
  <c r="G134" i="1"/>
  <c r="H134" i="1"/>
  <c r="A134" i="1" s="1"/>
  <c r="B135" i="1"/>
  <c r="C135" i="1"/>
  <c r="D135" i="1"/>
  <c r="E135" i="1"/>
  <c r="F135" i="1"/>
  <c r="G135" i="1"/>
  <c r="H135" i="1"/>
  <c r="A135" i="1" s="1"/>
  <c r="B136" i="1"/>
  <c r="C136" i="1"/>
  <c r="D136" i="1"/>
  <c r="E136" i="1"/>
  <c r="F136" i="1"/>
  <c r="G136" i="1"/>
  <c r="H136" i="1"/>
  <c r="A136" i="1" s="1"/>
  <c r="B137" i="1"/>
  <c r="C137" i="1"/>
  <c r="D137" i="1"/>
  <c r="E137" i="1"/>
  <c r="F137" i="1"/>
  <c r="G137" i="1"/>
  <c r="H137" i="1"/>
  <c r="A137" i="1" s="1"/>
  <c r="B138" i="1"/>
  <c r="C138" i="1"/>
  <c r="D138" i="1"/>
  <c r="E138" i="1"/>
  <c r="F138" i="1"/>
  <c r="G138" i="1"/>
  <c r="H138" i="1"/>
  <c r="A138" i="1" s="1"/>
  <c r="B139" i="1"/>
  <c r="C139" i="1"/>
  <c r="D139" i="1"/>
  <c r="E139" i="1"/>
  <c r="F139" i="1"/>
  <c r="G139" i="1"/>
  <c r="H139" i="1"/>
  <c r="A139" i="1" s="1"/>
  <c r="B140" i="1"/>
  <c r="C140" i="1"/>
  <c r="D140" i="1"/>
  <c r="E140" i="1"/>
  <c r="F140" i="1"/>
  <c r="G140" i="1"/>
  <c r="H140" i="1"/>
  <c r="A140" i="1" s="1"/>
  <c r="B141" i="1"/>
  <c r="C141" i="1"/>
  <c r="D141" i="1"/>
  <c r="E141" i="1"/>
  <c r="F141" i="1"/>
  <c r="G141" i="1"/>
  <c r="H141" i="1"/>
  <c r="A141" i="1" s="1"/>
  <c r="B142" i="1"/>
  <c r="C142" i="1"/>
  <c r="D142" i="1"/>
  <c r="E142" i="1"/>
  <c r="F142" i="1"/>
  <c r="G142" i="1"/>
  <c r="H142" i="1"/>
  <c r="A142" i="1" s="1"/>
  <c r="B143" i="1"/>
  <c r="C143" i="1"/>
  <c r="D143" i="1"/>
  <c r="E143" i="1"/>
  <c r="F143" i="1"/>
  <c r="G143" i="1"/>
  <c r="H143" i="1"/>
  <c r="A143" i="1" s="1"/>
  <c r="B144" i="1"/>
  <c r="C144" i="1"/>
  <c r="D144" i="1"/>
  <c r="E144" i="1"/>
  <c r="F144" i="1"/>
  <c r="G144" i="1"/>
  <c r="H144" i="1"/>
  <c r="A144" i="1" s="1"/>
  <c r="B145" i="1"/>
  <c r="C145" i="1"/>
  <c r="D145" i="1"/>
  <c r="E145" i="1"/>
  <c r="F145" i="1"/>
  <c r="G145" i="1"/>
  <c r="H145" i="1"/>
  <c r="A145" i="1" s="1"/>
  <c r="B146" i="1"/>
  <c r="C146" i="1"/>
  <c r="D146" i="1"/>
  <c r="E146" i="1"/>
  <c r="F146" i="1"/>
  <c r="G146" i="1"/>
  <c r="H146" i="1"/>
  <c r="A146" i="1" s="1"/>
  <c r="B147" i="1"/>
  <c r="C147" i="1"/>
  <c r="D147" i="1"/>
  <c r="E147" i="1"/>
  <c r="F147" i="1"/>
  <c r="G147" i="1"/>
  <c r="H147" i="1"/>
  <c r="A147" i="1" s="1"/>
  <c r="B148" i="1"/>
  <c r="C148" i="1"/>
  <c r="D148" i="1"/>
  <c r="E148" i="1"/>
  <c r="F148" i="1"/>
  <c r="G148" i="1"/>
  <c r="H148" i="1"/>
  <c r="A148" i="1" s="1"/>
  <c r="B149" i="1"/>
  <c r="C149" i="1"/>
  <c r="D149" i="1"/>
  <c r="E149" i="1"/>
  <c r="F149" i="1"/>
  <c r="G149" i="1"/>
  <c r="H149" i="1"/>
  <c r="A149" i="1" s="1"/>
  <c r="B150" i="1"/>
  <c r="C150" i="1"/>
  <c r="D150" i="1"/>
  <c r="E150" i="1"/>
  <c r="F150" i="1"/>
  <c r="G150" i="1"/>
  <c r="H150" i="1"/>
  <c r="A150" i="1" s="1"/>
  <c r="B151" i="1"/>
  <c r="C151" i="1"/>
  <c r="D151" i="1"/>
  <c r="E151" i="1"/>
  <c r="F151" i="1"/>
  <c r="G151" i="1"/>
  <c r="H151" i="1"/>
  <c r="A151" i="1" s="1"/>
  <c r="B152" i="1"/>
  <c r="C152" i="1"/>
  <c r="D152" i="1"/>
  <c r="E152" i="1"/>
  <c r="F152" i="1"/>
  <c r="G152" i="1"/>
  <c r="H152" i="1"/>
  <c r="A152" i="1" s="1"/>
  <c r="B153" i="1"/>
  <c r="C153" i="1"/>
  <c r="D153" i="1"/>
  <c r="E153" i="1"/>
  <c r="F153" i="1"/>
  <c r="G153" i="1"/>
  <c r="H153" i="1"/>
  <c r="A153" i="1" s="1"/>
  <c r="B154" i="1"/>
  <c r="C154" i="1"/>
  <c r="D154" i="1"/>
  <c r="E154" i="1"/>
  <c r="F154" i="1"/>
  <c r="G154" i="1"/>
  <c r="H154" i="1"/>
  <c r="A154" i="1" s="1"/>
  <c r="B155" i="1"/>
  <c r="C155" i="1"/>
  <c r="D155" i="1"/>
  <c r="E155" i="1"/>
  <c r="F155" i="1"/>
  <c r="G155" i="1"/>
  <c r="H155" i="1"/>
  <c r="A155" i="1" s="1"/>
  <c r="B156" i="1"/>
  <c r="C156" i="1"/>
  <c r="D156" i="1"/>
  <c r="E156" i="1"/>
  <c r="F156" i="1"/>
  <c r="G156" i="1"/>
  <c r="H156" i="1"/>
  <c r="A156" i="1" s="1"/>
  <c r="B157" i="1"/>
  <c r="C157" i="1"/>
  <c r="D157" i="1"/>
  <c r="E157" i="1"/>
  <c r="F157" i="1"/>
  <c r="G157" i="1"/>
  <c r="H157" i="1"/>
  <c r="A157" i="1" s="1"/>
  <c r="B158" i="1"/>
  <c r="C158" i="1"/>
  <c r="D158" i="1"/>
  <c r="E158" i="1"/>
  <c r="F158" i="1"/>
  <c r="G158" i="1"/>
  <c r="H158" i="1"/>
  <c r="A158" i="1" s="1"/>
  <c r="B159" i="1"/>
  <c r="C159" i="1"/>
  <c r="D159" i="1"/>
  <c r="E159" i="1"/>
  <c r="F159" i="1"/>
  <c r="G159" i="1"/>
  <c r="H159" i="1"/>
  <c r="A159" i="1" s="1"/>
  <c r="AB13" i="5" l="1"/>
  <c r="AB17" i="5"/>
  <c r="AB15" i="5"/>
  <c r="AB25" i="10"/>
  <c r="AB27" i="10"/>
  <c r="AB20" i="10"/>
  <c r="AB31" i="10"/>
  <c r="AB15" i="10"/>
  <c r="AB17" i="10"/>
  <c r="AB29" i="10"/>
  <c r="AB26" i="10"/>
  <c r="AB19" i="10"/>
  <c r="AB11" i="10"/>
  <c r="AB28" i="10"/>
  <c r="AB21" i="10"/>
  <c r="AB23" i="10"/>
  <c r="AB10" i="10"/>
  <c r="AB13" i="10"/>
  <c r="AB25" i="5"/>
  <c r="AB27" i="5"/>
  <c r="AB19" i="5"/>
  <c r="AC30" i="5" s="1"/>
  <c r="W30" i="5" s="1"/>
  <c r="X30" i="5" s="1"/>
  <c r="AB26" i="5"/>
  <c r="AB29" i="5"/>
  <c r="AB24" i="5"/>
  <c r="AC24" i="5" s="1"/>
  <c r="W24" i="5" s="1"/>
  <c r="X24" i="5" s="1"/>
  <c r="AB24" i="10"/>
  <c r="AB12" i="10"/>
  <c r="AB22" i="10"/>
  <c r="AB18" i="10"/>
  <c r="AB16" i="10"/>
  <c r="AC16" i="10" s="1"/>
  <c r="W16" i="10" s="1"/>
  <c r="X16" i="10" s="1"/>
  <c r="AB30" i="10"/>
  <c r="AC11" i="10" l="1"/>
  <c r="W11" i="10" s="1"/>
  <c r="X11" i="10" s="1"/>
  <c r="AC10" i="10"/>
  <c r="W10" i="10" s="1"/>
  <c r="X10" i="10" s="1"/>
  <c r="AC28" i="10"/>
  <c r="W28" i="10" s="1"/>
  <c r="X28" i="10" s="1"/>
  <c r="AC15" i="10"/>
  <c r="W15" i="10" s="1"/>
  <c r="X15" i="10" s="1"/>
  <c r="AC26" i="5"/>
  <c r="W26" i="5" s="1"/>
  <c r="X26" i="5" s="1"/>
  <c r="AC21" i="10"/>
  <c r="W21" i="10" s="1"/>
  <c r="X21" i="10" s="1"/>
  <c r="AC29" i="10"/>
  <c r="W29" i="10" s="1"/>
  <c r="X29" i="10" s="1"/>
  <c r="AC31" i="10"/>
  <c r="W31" i="10" s="1"/>
  <c r="X31" i="10" s="1"/>
  <c r="AC14" i="10"/>
  <c r="W14" i="10" s="1"/>
  <c r="X14" i="10" s="1"/>
  <c r="AC21" i="5"/>
  <c r="W21" i="5" s="1"/>
  <c r="X21" i="5" s="1"/>
  <c r="AC27" i="5"/>
  <c r="W27" i="5" s="1"/>
  <c r="X27" i="5" s="1"/>
  <c r="AC18" i="10"/>
  <c r="W18" i="10" s="1"/>
  <c r="X18" i="10" s="1"/>
  <c r="AC20" i="10"/>
  <c r="W20" i="10" s="1"/>
  <c r="X20" i="10" s="1"/>
  <c r="AC17" i="5"/>
  <c r="W17" i="5" s="1"/>
  <c r="X17" i="5" s="1"/>
  <c r="AC19" i="5"/>
  <c r="W19" i="5" s="1"/>
  <c r="X19" i="5" s="1"/>
  <c r="AC22" i="5"/>
  <c r="W22" i="5" s="1"/>
  <c r="X22" i="5" s="1"/>
  <c r="AC12" i="5"/>
  <c r="W12" i="5" s="1"/>
  <c r="X12" i="5" s="1"/>
  <c r="AC24" i="10"/>
  <c r="W24" i="10" s="1"/>
  <c r="X24" i="10" s="1"/>
  <c r="AC25" i="10"/>
  <c r="W25" i="10" s="1"/>
  <c r="X25" i="10" s="1"/>
  <c r="AC23" i="10"/>
  <c r="W23" i="10" s="1"/>
  <c r="X23" i="10" s="1"/>
  <c r="AC13" i="10"/>
  <c r="W13" i="10" s="1"/>
  <c r="X13" i="10" s="1"/>
  <c r="AC11" i="5"/>
  <c r="W11" i="5" s="1"/>
  <c r="X11" i="5" s="1"/>
  <c r="AC13" i="5"/>
  <c r="W13" i="5" s="1"/>
  <c r="X13" i="5" s="1"/>
  <c r="AC15" i="5"/>
  <c r="W15" i="5" s="1"/>
  <c r="X15" i="5" s="1"/>
  <c r="AC22" i="10"/>
  <c r="W22" i="10" s="1"/>
  <c r="X22" i="10" s="1"/>
  <c r="AC26" i="10"/>
  <c r="W26" i="10" s="1"/>
  <c r="X26" i="10" s="1"/>
  <c r="AC20" i="5"/>
  <c r="W20" i="5" s="1"/>
  <c r="X20" i="5" s="1"/>
  <c r="AC28" i="5"/>
  <c r="W28" i="5" s="1"/>
  <c r="X28" i="5" s="1"/>
  <c r="AC18" i="5"/>
  <c r="W18" i="5" s="1"/>
  <c r="X18" i="5" s="1"/>
  <c r="AC19" i="10"/>
  <c r="W19" i="10" s="1"/>
  <c r="X19" i="10" s="1"/>
  <c r="AC27" i="10"/>
  <c r="W27" i="10" s="1"/>
  <c r="X27" i="10" s="1"/>
  <c r="AC14" i="5"/>
  <c r="W14" i="5" s="1"/>
  <c r="X14" i="5" s="1"/>
  <c r="AC10" i="5"/>
  <c r="W10" i="5" s="1"/>
  <c r="X10" i="5" s="1"/>
  <c r="AC23" i="5"/>
  <c r="W23" i="5" s="1"/>
  <c r="X23" i="5" s="1"/>
  <c r="AC30" i="10"/>
  <c r="W30" i="10" s="1"/>
  <c r="X30" i="10" s="1"/>
  <c r="AC12" i="10"/>
  <c r="W12" i="10" s="1"/>
  <c r="X12" i="10" s="1"/>
  <c r="AC17" i="10"/>
  <c r="W17" i="10" s="1"/>
  <c r="X17" i="10" s="1"/>
  <c r="AC16" i="5"/>
  <c r="W16" i="5" s="1"/>
  <c r="X16" i="5" s="1"/>
  <c r="AC25" i="5"/>
  <c r="W25" i="5" s="1"/>
  <c r="X25" i="5" s="1"/>
  <c r="AC29" i="5"/>
  <c r="W29" i="5" s="1"/>
  <c r="X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1C2A2284-FE49-4EB7-99C9-4115D21445B9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605B7E8-AB33-419D-AE24-0AF04F568DB2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270A53F-813F-4A96-BC43-CFF9C36B37B0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DD5FA7B4-C703-440C-83C6-094DD2A667AC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94FA3BE5-CD41-4A60-80EB-B43234C563BF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83CDFF30-A44B-48E9-8A4F-6AC8DB783922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85F5EE83-0095-4806-9D90-9C20466C160B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DF9B83E3-3B79-438B-A2BC-F8992516CEDC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B7E2E9A9-4E1D-41E0-80E3-209DEA5529CF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776CFBDF-9BFC-443A-A976-AB439DFD23D4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2EDB1FDF-BC2D-4288-9447-CB2406DA2AE0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613C28B-A634-4CCA-8B07-D4397341F205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sharedStrings.xml><?xml version="1.0" encoding="utf-8"?>
<sst xmlns="http://schemas.openxmlformats.org/spreadsheetml/2006/main" count="340" uniqueCount="112">
  <si>
    <t>Pojedinačni plasman</t>
  </si>
  <si>
    <t>Plasman  u podsektoru</t>
  </si>
  <si>
    <t>Bodova</t>
  </si>
  <si>
    <t>Podsektor</t>
  </si>
  <si>
    <t>St. broj</t>
  </si>
  <si>
    <t>EKIPA / MJESTO</t>
  </si>
  <si>
    <t xml:space="preserve">PREZIME I IME </t>
  </si>
  <si>
    <t>R.br.</t>
  </si>
  <si>
    <t>POJEDINAČNI PLASMAN</t>
  </si>
  <si>
    <t>Natjecateljska staza:</t>
  </si>
  <si>
    <t>Domaćin:</t>
  </si>
  <si>
    <t>Organizator:</t>
  </si>
  <si>
    <t>Mjesto i vrijeme održavanja:</t>
  </si>
  <si>
    <t>Natjecanje:</t>
  </si>
  <si>
    <t>SEKTORSKI PLASMAN</t>
  </si>
  <si>
    <t>Mura Mursko Središće</t>
  </si>
  <si>
    <t>Vugrinec Ivica</t>
  </si>
  <si>
    <t>Klen Sveta Marija</t>
  </si>
  <si>
    <t>Orač Lidija</t>
  </si>
  <si>
    <t>Orehovec Ivan</t>
  </si>
  <si>
    <t>Šaran Palinovec</t>
  </si>
  <si>
    <t>Pranklin Zvonko</t>
  </si>
  <si>
    <t>Interland Čakovec</t>
  </si>
  <si>
    <t>Klobučarić Stjepan</t>
  </si>
  <si>
    <t>Linjak Palovec</t>
  </si>
  <si>
    <t>Nađ Ladislav</t>
  </si>
  <si>
    <t>Smuđ Goričan</t>
  </si>
  <si>
    <t>Mesarić Branko</t>
  </si>
  <si>
    <t>Žužička Kotoriba</t>
  </si>
  <si>
    <t xml:space="preserve">Legin Nenad </t>
  </si>
  <si>
    <t>Čakovec.Interland</t>
  </si>
  <si>
    <t>Čeh Dragutin</t>
  </si>
  <si>
    <t>Škoda Mladen</t>
  </si>
  <si>
    <t>TSH Sensas Som.si Čakovec</t>
  </si>
  <si>
    <t>Jug Josip</t>
  </si>
  <si>
    <t>Gudlin Ivan</t>
  </si>
  <si>
    <t>Smuđ Draškovec</t>
  </si>
  <si>
    <t>Slaviček Željko</t>
  </si>
  <si>
    <t>Mađerić Marijan</t>
  </si>
  <si>
    <t>Lehkec Ivan</t>
  </si>
  <si>
    <t>Horvat Damir</t>
  </si>
  <si>
    <t>Perko Miljenko</t>
  </si>
  <si>
    <t>Zlatna udica Krištanovec</t>
  </si>
  <si>
    <t>Žganec Vladimir</t>
  </si>
  <si>
    <t>Peter Dragutin</t>
  </si>
  <si>
    <t>Črnec Hraščan</t>
  </si>
  <si>
    <t>Zrna Damir</t>
  </si>
  <si>
    <t>max</t>
  </si>
  <si>
    <t>PLASMAN</t>
  </si>
  <si>
    <t>težina</t>
  </si>
  <si>
    <t>bod</t>
  </si>
  <si>
    <t>grama</t>
  </si>
  <si>
    <t>27.09.
Stara Mura Podturen-staza 2</t>
  </si>
  <si>
    <t>23.08. 
Kanal Sveta Marija</t>
  </si>
  <si>
    <t>05.07.
Kanal Sveta Marija</t>
  </si>
  <si>
    <t>14.06. 
SRC Novakvec</t>
  </si>
  <si>
    <t>17.05. 
SRC Palovec</t>
  </si>
  <si>
    <t>UKUPNO</t>
  </si>
  <si>
    <t>najslabiji rezultat</t>
  </si>
  <si>
    <t>VIII. kolo</t>
  </si>
  <si>
    <t>VII. kolo</t>
  </si>
  <si>
    <t>VI. kolo</t>
  </si>
  <si>
    <t>V. kolo</t>
  </si>
  <si>
    <t>IV. kolo</t>
  </si>
  <si>
    <t>III. kolo</t>
  </si>
  <si>
    <t>II. kolo</t>
  </si>
  <si>
    <t>I. kolo</t>
  </si>
  <si>
    <t>EKIPA</t>
  </si>
  <si>
    <t>IME I PREZIME</t>
  </si>
  <si>
    <t>Red. br.</t>
  </si>
  <si>
    <t xml:space="preserve">LIGA MASTERA MEĐIMURSKE ŽUPANIJE 2025. </t>
  </si>
  <si>
    <t>"LOV RIBE UDICOM NA PLOVAK"</t>
  </si>
  <si>
    <t>SSRDMŽ</t>
  </si>
  <si>
    <t>Zelić Vladimir</t>
  </si>
  <si>
    <t>Som Kotoriba</t>
  </si>
  <si>
    <t>Marđetko Josip</t>
  </si>
  <si>
    <t>Drava Donji Mihaljevec</t>
  </si>
  <si>
    <t>Orehovec Stjepan</t>
  </si>
  <si>
    <t>Čakovec Interland Čakovec</t>
  </si>
  <si>
    <t>Jagec Josip</t>
  </si>
  <si>
    <t>Glavatica Futtura Sensas Prelog</t>
  </si>
  <si>
    <t>Mikloška Josip</t>
  </si>
  <si>
    <t>Mišić Branko</t>
  </si>
  <si>
    <t>Kedmenec Antun</t>
  </si>
  <si>
    <t>Međimurec Ivan</t>
  </si>
  <si>
    <t>Deban Ivan</t>
  </si>
  <si>
    <t>Ivanović Branko</t>
  </si>
  <si>
    <t>Linjak Ivanovec</t>
  </si>
  <si>
    <t>Halić Marijan</t>
  </si>
  <si>
    <t>Horvat Dragutin</t>
  </si>
  <si>
    <t>Dolenec Željko</t>
  </si>
  <si>
    <t>Kedmenec Dragutin</t>
  </si>
  <si>
    <t>Ostriž Novakovec</t>
  </si>
  <si>
    <t>Dolenec Branimir</t>
  </si>
  <si>
    <t>Kovač Mladen</t>
  </si>
  <si>
    <t>Verk Križovec</t>
  </si>
  <si>
    <t>Zadravec Ivan</t>
  </si>
  <si>
    <t>Pokrivač Rajmond</t>
  </si>
  <si>
    <t>Rošić Mensur</t>
  </si>
  <si>
    <t>Filipašić Drago</t>
  </si>
  <si>
    <t>Ribica Turčišće</t>
  </si>
  <si>
    <t>Katančić Zlatko</t>
  </si>
  <si>
    <t>Nađ Nenad</t>
  </si>
  <si>
    <t>27.09. 
Stara Mura Podturen Staza 1</t>
  </si>
  <si>
    <t>23.08. 
Stara Mura Žabnik</t>
  </si>
  <si>
    <t>05.07.
 Stara Graba Turčišće</t>
  </si>
  <si>
    <t>14.06. 
SRC Novakovec</t>
  </si>
  <si>
    <t>17.05. 
Stara Graba Turčišće</t>
  </si>
  <si>
    <t xml:space="preserve">LIGA VETERANA MEĐIMURSKE ŽUPANIJE 2025. </t>
  </si>
  <si>
    <t>Stanislav Toplek</t>
  </si>
  <si>
    <t>11.10.
SRC Palovec</t>
  </si>
  <si>
    <t>18.10.
Retencija Selnica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</si>
</sst>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8" fillId="0" borderId="0"/>
  </cellStyleXfs>
  <cellXfs count="267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1" fontId="1" fillId="0" borderId="0" xfId="1" applyNumberFormat="1" applyProtection="1">
      <protection hidden="1"/>
    </xf>
    <xf numFmtId="0" fontId="1" fillId="0" borderId="0" xfId="1"/>
    <xf numFmtId="0" fontId="2" fillId="0" borderId="0" xfId="1" applyFont="1" applyAlignment="1" applyProtection="1">
      <alignment horizontal="center"/>
      <protection hidden="1"/>
    </xf>
    <xf numFmtId="1" fontId="1" fillId="0" borderId="0" xfId="1" applyNumberFormat="1" applyAlignment="1" applyProtection="1">
      <alignment horizontal="center"/>
      <protection hidden="1"/>
    </xf>
    <xf numFmtId="0" fontId="1" fillId="0" borderId="0" xfId="1" applyAlignment="1" applyProtection="1">
      <alignment shrinkToFit="1"/>
      <protection hidden="1"/>
    </xf>
    <xf numFmtId="0" fontId="2" fillId="2" borderId="1" xfId="1" applyFont="1" applyFill="1" applyBorder="1" applyAlignment="1" applyProtection="1">
      <alignment horizontal="center" shrinkToFit="1"/>
      <protection hidden="1"/>
    </xf>
    <xf numFmtId="0" fontId="2" fillId="2" borderId="2" xfId="1" applyFont="1" applyFill="1" applyBorder="1" applyAlignment="1" applyProtection="1">
      <alignment horizontal="center" shrinkToFit="1"/>
      <protection hidden="1"/>
    </xf>
    <xf numFmtId="1" fontId="1" fillId="2" borderId="2" xfId="1" applyNumberFormat="1" applyFill="1" applyBorder="1" applyAlignment="1" applyProtection="1">
      <alignment horizontal="right" shrinkToFit="1"/>
      <protection hidden="1"/>
    </xf>
    <xf numFmtId="0" fontId="2" fillId="2" borderId="2" xfId="1" applyFont="1" applyFill="1" applyBorder="1" applyAlignment="1" applyProtection="1">
      <alignment horizontal="center" vertical="center" shrinkToFit="1"/>
      <protection hidden="1"/>
    </xf>
    <xf numFmtId="0" fontId="1" fillId="2" borderId="2" xfId="1" applyFill="1" applyBorder="1" applyAlignment="1" applyProtection="1">
      <alignment horizontal="center" shrinkToFit="1"/>
      <protection hidden="1"/>
    </xf>
    <xf numFmtId="0" fontId="1" fillId="2" borderId="2" xfId="1" applyFill="1" applyBorder="1" applyAlignment="1" applyProtection="1">
      <alignment shrinkToFit="1"/>
      <protection hidden="1"/>
    </xf>
    <xf numFmtId="0" fontId="2" fillId="2" borderId="2" xfId="1" applyFont="1" applyFill="1" applyBorder="1" applyAlignment="1" applyProtection="1">
      <alignment shrinkToFit="1"/>
      <protection hidden="1"/>
    </xf>
    <xf numFmtId="0" fontId="1" fillId="2" borderId="3" xfId="1" applyFill="1" applyBorder="1" applyAlignment="1" applyProtection="1">
      <alignment horizontal="center"/>
      <protection hidden="1"/>
    </xf>
    <xf numFmtId="0" fontId="2" fillId="2" borderId="4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1" fontId="1" fillId="2" borderId="5" xfId="1" applyNumberFormat="1" applyFill="1" applyBorder="1" applyAlignment="1" applyProtection="1">
      <alignment horizontal="right" shrinkToFit="1"/>
      <protection hidden="1"/>
    </xf>
    <xf numFmtId="0" fontId="2" fillId="2" borderId="5" xfId="1" applyFont="1" applyFill="1" applyBorder="1" applyAlignment="1" applyProtection="1">
      <alignment horizontal="center" vertical="center" shrinkToFit="1"/>
      <protection hidden="1"/>
    </xf>
    <xf numFmtId="0" fontId="1" fillId="2" borderId="5" xfId="1" applyFill="1" applyBorder="1" applyAlignment="1" applyProtection="1">
      <alignment horizontal="center" shrinkToFit="1"/>
      <protection hidden="1"/>
    </xf>
    <xf numFmtId="0" fontId="1" fillId="2" borderId="5" xfId="1" applyFill="1" applyBorder="1" applyAlignment="1" applyProtection="1">
      <alignment shrinkToFit="1"/>
      <protection hidden="1"/>
    </xf>
    <xf numFmtId="0" fontId="2" fillId="2" borderId="5" xfId="1" applyFont="1" applyFill="1" applyBorder="1" applyAlignment="1" applyProtection="1">
      <alignment shrinkToFit="1"/>
      <protection hidden="1"/>
    </xf>
    <xf numFmtId="0" fontId="1" fillId="2" borderId="6" xfId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 shrinkToFit="1"/>
      <protection hidden="1"/>
    </xf>
    <xf numFmtId="0" fontId="2" fillId="2" borderId="8" xfId="1" applyFont="1" applyFill="1" applyBorder="1" applyAlignment="1" applyProtection="1">
      <alignment horizontal="center" shrinkToFit="1"/>
      <protection hidden="1"/>
    </xf>
    <xf numFmtId="1" fontId="1" fillId="2" borderId="8" xfId="1" applyNumberFormat="1" applyFill="1" applyBorder="1" applyAlignment="1" applyProtection="1">
      <alignment horizontal="right" shrinkToFit="1"/>
      <protection hidden="1"/>
    </xf>
    <xf numFmtId="0" fontId="2" fillId="2" borderId="8" xfId="1" applyFont="1" applyFill="1" applyBorder="1" applyAlignment="1" applyProtection="1">
      <alignment horizontal="center" vertical="center" shrinkToFit="1"/>
      <protection hidden="1"/>
    </xf>
    <xf numFmtId="0" fontId="1" fillId="2" borderId="8" xfId="1" applyFill="1" applyBorder="1" applyAlignment="1" applyProtection="1">
      <alignment horizontal="center" shrinkToFit="1"/>
      <protection hidden="1"/>
    </xf>
    <xf numFmtId="0" fontId="1" fillId="2" borderId="8" xfId="1" applyFill="1" applyBorder="1" applyAlignment="1" applyProtection="1">
      <alignment shrinkToFit="1"/>
      <protection hidden="1"/>
    </xf>
    <xf numFmtId="0" fontId="2" fillId="2" borderId="8" xfId="1" applyFont="1" applyFill="1" applyBorder="1" applyAlignment="1" applyProtection="1">
      <alignment shrinkToFit="1"/>
      <protection hidden="1"/>
    </xf>
    <xf numFmtId="0" fontId="1" fillId="2" borderId="9" xfId="1" applyFill="1" applyBorder="1" applyAlignment="1" applyProtection="1">
      <alignment horizont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" fillId="3" borderId="10" xfId="1" applyFill="1" applyBorder="1" applyAlignment="1" applyProtection="1">
      <alignment horizontal="center" vertical="center" wrapText="1"/>
      <protection hidden="1"/>
    </xf>
    <xf numFmtId="0" fontId="1" fillId="3" borderId="11" xfId="1" applyFill="1" applyBorder="1" applyAlignment="1" applyProtection="1">
      <alignment horizontal="center" vertical="center" wrapText="1"/>
      <protection hidden="1"/>
    </xf>
    <xf numFmtId="1" fontId="1" fillId="3" borderId="11" xfId="1" applyNumberFormat="1" applyFill="1" applyBorder="1" applyAlignment="1" applyProtection="1">
      <alignment horizontal="center" vertical="center"/>
      <protection hidden="1"/>
    </xf>
    <xf numFmtId="0" fontId="1" fillId="3" borderId="11" xfId="1" applyFill="1" applyBorder="1" applyAlignment="1">
      <alignment horizontal="center" vertical="center"/>
    </xf>
    <xf numFmtId="0" fontId="1" fillId="3" borderId="11" xfId="1" applyFill="1" applyBorder="1" applyAlignment="1" applyProtection="1">
      <alignment horizontal="left" vertical="center"/>
      <protection hidden="1"/>
    </xf>
    <xf numFmtId="0" fontId="3" fillId="3" borderId="12" xfId="1" applyFont="1" applyFill="1" applyBorder="1" applyAlignment="1" applyProtection="1">
      <alignment horizontal="center" vertical="center" wrapText="1"/>
      <protection hidden="1"/>
    </xf>
    <xf numFmtId="0" fontId="1" fillId="0" borderId="13" xfId="1" applyBorder="1" applyAlignment="1" applyProtection="1">
      <alignment horizontal="center"/>
      <protection hidden="1"/>
    </xf>
    <xf numFmtId="0" fontId="1" fillId="0" borderId="13" xfId="1" applyBorder="1"/>
    <xf numFmtId="0" fontId="1" fillId="2" borderId="14" xfId="1" applyFill="1" applyBorder="1" applyAlignment="1" applyProtection="1">
      <alignment vertical="center"/>
      <protection hidden="1"/>
    </xf>
    <xf numFmtId="0" fontId="1" fillId="2" borderId="15" xfId="1" applyFill="1" applyBorder="1" applyAlignment="1" applyProtection="1">
      <alignment vertical="center"/>
      <protection hidden="1"/>
    </xf>
    <xf numFmtId="1" fontId="1" fillId="2" borderId="15" xfId="1" applyNumberFormat="1" applyFill="1" applyBorder="1" applyProtection="1">
      <protection hidden="1"/>
    </xf>
    <xf numFmtId="0" fontId="1" fillId="4" borderId="15" xfId="1" applyFill="1" applyBorder="1"/>
    <xf numFmtId="0" fontId="2" fillId="2" borderId="15" xfId="1" applyFont="1" applyFill="1" applyBorder="1" applyAlignment="1" applyProtection="1">
      <alignment horizontal="left" vertical="center"/>
      <protection hidden="1"/>
    </xf>
    <xf numFmtId="0" fontId="1" fillId="2" borderId="15" xfId="1" applyFill="1" applyBorder="1" applyAlignment="1" applyProtection="1">
      <alignment horizontal="center" vertical="center"/>
      <protection hidden="1"/>
    </xf>
    <xf numFmtId="0" fontId="1" fillId="2" borderId="16" xfId="1" applyFill="1" applyBorder="1" applyAlignment="1" applyProtection="1">
      <alignment vertical="center"/>
      <protection hidden="1"/>
    </xf>
    <xf numFmtId="0" fontId="1" fillId="2" borderId="17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vertical="center"/>
      <protection hidden="1"/>
    </xf>
    <xf numFmtId="1" fontId="1" fillId="2" borderId="0" xfId="1" applyNumberFormat="1" applyFill="1" applyProtection="1">
      <protection hidden="1"/>
    </xf>
    <xf numFmtId="0" fontId="1" fillId="4" borderId="0" xfId="1" applyFill="1"/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1" fillId="2" borderId="18" xfId="1" applyFill="1" applyBorder="1" applyAlignment="1" applyProtection="1">
      <alignment vertical="center"/>
      <protection hidden="1"/>
    </xf>
    <xf numFmtId="0" fontId="2" fillId="2" borderId="17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2" borderId="1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vertical="center"/>
      <protection hidden="1"/>
    </xf>
    <xf numFmtId="1" fontId="1" fillId="2" borderId="11" xfId="1" applyNumberFormat="1" applyFill="1" applyBorder="1" applyProtection="1">
      <protection hidden="1"/>
    </xf>
    <xf numFmtId="0" fontId="1" fillId="4" borderId="11" xfId="1" applyFill="1" applyBorder="1"/>
    <xf numFmtId="0" fontId="2" fillId="2" borderId="11" xfId="1" applyFont="1" applyFill="1" applyBorder="1" applyAlignment="1" applyProtection="1">
      <alignment horizontal="left"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0" fontId="1" fillId="2" borderId="12" xfId="1" applyFill="1" applyBorder="1" applyAlignment="1" applyProtection="1">
      <alignment vertical="center"/>
      <protection hidden="1"/>
    </xf>
    <xf numFmtId="0" fontId="6" fillId="0" borderId="0" xfId="2" applyProtection="1">
      <protection hidden="1"/>
    </xf>
    <xf numFmtId="0" fontId="2" fillId="0" borderId="0" xfId="2" applyFont="1" applyProtection="1">
      <protection hidden="1"/>
    </xf>
    <xf numFmtId="0" fontId="6" fillId="0" borderId="0" xfId="2" applyAlignment="1" applyProtection="1">
      <alignment horizontal="center"/>
      <protection hidden="1"/>
    </xf>
    <xf numFmtId="0" fontId="6" fillId="0" borderId="0" xfId="2" applyAlignment="1" applyProtection="1">
      <alignment horizontal="right"/>
      <protection hidden="1"/>
    </xf>
    <xf numFmtId="1" fontId="6" fillId="0" borderId="0" xfId="2" applyNumberFormat="1" applyProtection="1">
      <protection hidden="1"/>
    </xf>
    <xf numFmtId="0" fontId="6" fillId="0" borderId="0" xfId="2"/>
    <xf numFmtId="0" fontId="2" fillId="0" borderId="0" xfId="2" applyFont="1" applyAlignment="1" applyProtection="1">
      <alignment horizontal="center"/>
      <protection hidden="1"/>
    </xf>
    <xf numFmtId="1" fontId="6" fillId="0" borderId="0" xfId="2" applyNumberFormat="1" applyAlignment="1" applyProtection="1">
      <alignment horizontal="center"/>
      <protection hidden="1"/>
    </xf>
    <xf numFmtId="0" fontId="6" fillId="0" borderId="0" xfId="2" applyAlignment="1" applyProtection="1">
      <alignment shrinkToFit="1"/>
      <protection hidden="1"/>
    </xf>
    <xf numFmtId="0" fontId="6" fillId="0" borderId="18" xfId="2" applyBorder="1" applyAlignment="1" applyProtection="1">
      <alignment horizontal="center"/>
      <protection hidden="1"/>
    </xf>
    <xf numFmtId="0" fontId="2" fillId="2" borderId="17" xfId="2" applyFont="1" applyFill="1" applyBorder="1" applyAlignment="1" applyProtection="1">
      <alignment horizontal="center" shrinkToFit="1"/>
      <protection hidden="1"/>
    </xf>
    <xf numFmtId="0" fontId="2" fillId="2" borderId="1" xfId="2" applyFont="1" applyFill="1" applyBorder="1" applyAlignment="1" applyProtection="1">
      <alignment horizontal="center" shrinkToFit="1"/>
      <protection hidden="1"/>
    </xf>
    <xf numFmtId="1" fontId="6" fillId="2" borderId="2" xfId="2" applyNumberFormat="1" applyFill="1" applyBorder="1" applyAlignment="1" applyProtection="1">
      <alignment horizontal="right" shrinkToFit="1"/>
      <protection hidden="1"/>
    </xf>
    <xf numFmtId="0" fontId="2" fillId="2" borderId="2" xfId="2" applyFont="1" applyFill="1" applyBorder="1" applyAlignment="1" applyProtection="1">
      <alignment horizontal="center" vertical="center" shrinkToFit="1"/>
      <protection hidden="1"/>
    </xf>
    <xf numFmtId="0" fontId="6" fillId="2" borderId="2" xfId="2" applyFill="1" applyBorder="1" applyAlignment="1" applyProtection="1">
      <alignment horizontal="center" shrinkToFit="1"/>
      <protection hidden="1"/>
    </xf>
    <xf numFmtId="0" fontId="6" fillId="2" borderId="2" xfId="2" applyFill="1" applyBorder="1" applyAlignment="1" applyProtection="1">
      <alignment shrinkToFit="1"/>
      <protection hidden="1"/>
    </xf>
    <xf numFmtId="0" fontId="2" fillId="2" borderId="2" xfId="2" applyFont="1" applyFill="1" applyBorder="1" applyAlignment="1" applyProtection="1">
      <alignment shrinkToFit="1"/>
      <protection hidden="1"/>
    </xf>
    <xf numFmtId="0" fontId="6" fillId="2" borderId="3" xfId="2" applyFill="1" applyBorder="1" applyAlignment="1" applyProtection="1">
      <alignment horizontal="center"/>
      <protection hidden="1"/>
    </xf>
    <xf numFmtId="0" fontId="2" fillId="2" borderId="4" xfId="2" applyFont="1" applyFill="1" applyBorder="1" applyAlignment="1" applyProtection="1">
      <alignment horizontal="center" shrinkToFit="1"/>
      <protection hidden="1"/>
    </xf>
    <xf numFmtId="1" fontId="6" fillId="2" borderId="5" xfId="2" applyNumberFormat="1" applyFill="1" applyBorder="1" applyAlignment="1" applyProtection="1">
      <alignment horizontal="right" shrinkToFit="1"/>
      <protection hidden="1"/>
    </xf>
    <xf numFmtId="0" fontId="2" fillId="2" borderId="5" xfId="2" applyFont="1" applyFill="1" applyBorder="1" applyAlignment="1" applyProtection="1">
      <alignment horizontal="center" vertical="center" shrinkToFit="1"/>
      <protection hidden="1"/>
    </xf>
    <xf numFmtId="0" fontId="6" fillId="2" borderId="5" xfId="2" applyFill="1" applyBorder="1" applyAlignment="1" applyProtection="1">
      <alignment horizontal="center" shrinkToFit="1"/>
      <protection hidden="1"/>
    </xf>
    <xf numFmtId="0" fontId="6" fillId="2" borderId="5" xfId="2" applyFill="1" applyBorder="1" applyAlignment="1" applyProtection="1">
      <alignment shrinkToFit="1"/>
      <protection hidden="1"/>
    </xf>
    <xf numFmtId="0" fontId="2" fillId="2" borderId="5" xfId="2" applyFont="1" applyFill="1" applyBorder="1" applyAlignment="1" applyProtection="1">
      <alignment shrinkToFit="1"/>
      <protection hidden="1"/>
    </xf>
    <xf numFmtId="0" fontId="6" fillId="2" borderId="6" xfId="2" applyFill="1" applyBorder="1" applyAlignment="1" applyProtection="1">
      <alignment horizontal="center"/>
      <protection hidden="1"/>
    </xf>
    <xf numFmtId="0" fontId="2" fillId="2" borderId="10" xfId="2" applyFont="1" applyFill="1" applyBorder="1" applyAlignment="1" applyProtection="1">
      <alignment horizontal="center" shrinkToFit="1"/>
      <protection hidden="1"/>
    </xf>
    <xf numFmtId="0" fontId="2" fillId="2" borderId="7" xfId="2" applyFont="1" applyFill="1" applyBorder="1" applyAlignment="1" applyProtection="1">
      <alignment horizontal="center" shrinkToFit="1"/>
      <protection hidden="1"/>
    </xf>
    <xf numFmtId="1" fontId="6" fillId="2" borderId="8" xfId="2" applyNumberFormat="1" applyFill="1" applyBorder="1" applyAlignment="1" applyProtection="1">
      <alignment horizontal="right" shrinkToFit="1"/>
      <protection hidden="1"/>
    </xf>
    <xf numFmtId="0" fontId="2" fillId="2" borderId="8" xfId="2" applyFont="1" applyFill="1" applyBorder="1" applyAlignment="1" applyProtection="1">
      <alignment horizontal="center" vertical="center" shrinkToFit="1"/>
      <protection hidden="1"/>
    </xf>
    <xf numFmtId="0" fontId="6" fillId="2" borderId="8" xfId="2" applyFill="1" applyBorder="1" applyAlignment="1" applyProtection="1">
      <alignment horizontal="center" shrinkToFit="1"/>
      <protection hidden="1"/>
    </xf>
    <xf numFmtId="0" fontId="6" fillId="2" borderId="8" xfId="2" applyFill="1" applyBorder="1" applyAlignment="1" applyProtection="1">
      <alignment shrinkToFit="1"/>
      <protection hidden="1"/>
    </xf>
    <xf numFmtId="0" fontId="2" fillId="2" borderId="8" xfId="2" applyFont="1" applyFill="1" applyBorder="1" applyAlignment="1" applyProtection="1">
      <alignment shrinkToFit="1"/>
      <protection hidden="1"/>
    </xf>
    <xf numFmtId="0" fontId="6" fillId="2" borderId="9" xfId="2" applyFill="1" applyBorder="1" applyAlignment="1" applyProtection="1">
      <alignment horizontal="center"/>
      <protection hidden="1"/>
    </xf>
    <xf numFmtId="0" fontId="6" fillId="0" borderId="18" xfId="2" applyBorder="1" applyAlignment="1" applyProtection="1">
      <alignment horizontal="center" vertical="center" wrapText="1"/>
      <protection hidden="1"/>
    </xf>
    <xf numFmtId="0" fontId="1" fillId="3" borderId="19" xfId="2" applyFont="1" applyFill="1" applyBorder="1" applyAlignment="1" applyProtection="1">
      <alignment horizontal="center" vertical="center" wrapText="1"/>
      <protection hidden="1"/>
    </xf>
    <xf numFmtId="1" fontId="6" fillId="3" borderId="13" xfId="2" applyNumberFormat="1" applyFill="1" applyBorder="1" applyAlignment="1" applyProtection="1">
      <alignment horizontal="center" vertical="center"/>
      <protection hidden="1"/>
    </xf>
    <xf numFmtId="0" fontId="1" fillId="3" borderId="13" xfId="2" applyFont="1" applyFill="1" applyBorder="1" applyAlignment="1">
      <alignment horizontal="center" vertical="center"/>
    </xf>
    <xf numFmtId="0" fontId="6" fillId="3" borderId="13" xfId="2" applyFill="1" applyBorder="1" applyAlignment="1" applyProtection="1">
      <alignment horizontal="center" vertical="center" wrapText="1"/>
      <protection hidden="1"/>
    </xf>
    <xf numFmtId="0" fontId="6" fillId="3" borderId="13" xfId="2" applyFill="1" applyBorder="1" applyAlignment="1" applyProtection="1">
      <alignment horizontal="left" vertical="center"/>
      <protection hidden="1"/>
    </xf>
    <xf numFmtId="0" fontId="7" fillId="3" borderId="20" xfId="2" applyFont="1" applyFill="1" applyBorder="1" applyAlignment="1" applyProtection="1">
      <alignment horizontal="center" vertical="center" wrapText="1"/>
      <protection hidden="1"/>
    </xf>
    <xf numFmtId="0" fontId="6" fillId="0" borderId="13" xfId="2" applyBorder="1" applyAlignment="1" applyProtection="1">
      <alignment horizontal="center"/>
      <protection hidden="1"/>
    </xf>
    <xf numFmtId="0" fontId="6" fillId="0" borderId="11" xfId="2" applyBorder="1"/>
    <xf numFmtId="0" fontId="6" fillId="0" borderId="11" xfId="2" applyBorder="1" applyAlignment="1" applyProtection="1">
      <alignment horizontal="center"/>
      <protection hidden="1"/>
    </xf>
    <xf numFmtId="0" fontId="6" fillId="2" borderId="14" xfId="2" applyFill="1" applyBorder="1" applyAlignment="1" applyProtection="1">
      <alignment vertical="center"/>
      <protection hidden="1"/>
    </xf>
    <xf numFmtId="1" fontId="6" fillId="2" borderId="15" xfId="2" applyNumberFormat="1" applyFill="1" applyBorder="1" applyProtection="1">
      <protection hidden="1"/>
    </xf>
    <xf numFmtId="0" fontId="6" fillId="4" borderId="15" xfId="2" applyFill="1" applyBorder="1"/>
    <xf numFmtId="0" fontId="6" fillId="2" borderId="15" xfId="2" applyFill="1" applyBorder="1" applyAlignment="1" applyProtection="1">
      <alignment vertical="center"/>
      <protection hidden="1"/>
    </xf>
    <xf numFmtId="0" fontId="2" fillId="2" borderId="15" xfId="2" applyFont="1" applyFill="1" applyBorder="1" applyAlignment="1" applyProtection="1">
      <alignment horizontal="left" vertical="center"/>
      <protection hidden="1"/>
    </xf>
    <xf numFmtId="0" fontId="6" fillId="2" borderId="15" xfId="2" applyFill="1" applyBorder="1" applyAlignment="1" applyProtection="1">
      <alignment horizontal="center" vertical="center"/>
      <protection hidden="1"/>
    </xf>
    <xf numFmtId="0" fontId="6" fillId="2" borderId="16" xfId="2" applyFill="1" applyBorder="1" applyAlignment="1" applyProtection="1">
      <alignment vertical="center"/>
      <protection hidden="1"/>
    </xf>
    <xf numFmtId="0" fontId="6" fillId="2" borderId="17" xfId="2" applyFill="1" applyBorder="1" applyAlignment="1" applyProtection="1">
      <alignment vertical="center"/>
      <protection hidden="1"/>
    </xf>
    <xf numFmtId="1" fontId="6" fillId="2" borderId="0" xfId="2" applyNumberFormat="1" applyFill="1" applyProtection="1">
      <protection hidden="1"/>
    </xf>
    <xf numFmtId="0" fontId="6" fillId="4" borderId="0" xfId="2" applyFill="1"/>
    <xf numFmtId="0" fontId="6" fillId="2" borderId="0" xfId="2" applyFill="1" applyAlignment="1" applyProtection="1">
      <alignment vertical="center"/>
      <protection hidden="1"/>
    </xf>
    <xf numFmtId="0" fontId="2" fillId="2" borderId="0" xfId="2" applyFont="1" applyFill="1" applyAlignment="1" applyProtection="1">
      <alignment horizontal="left" vertical="center"/>
      <protection hidden="1"/>
    </xf>
    <xf numFmtId="0" fontId="6" fillId="2" borderId="0" xfId="2" applyFill="1" applyAlignment="1" applyProtection="1">
      <alignment horizontal="center" vertical="center"/>
      <protection hidden="1"/>
    </xf>
    <xf numFmtId="0" fontId="6" fillId="2" borderId="18" xfId="2" applyFill="1" applyBorder="1" applyAlignment="1" applyProtection="1">
      <alignment vertical="center"/>
      <protection hidden="1"/>
    </xf>
    <xf numFmtId="0" fontId="2" fillId="2" borderId="17" xfId="2" applyFont="1" applyFill="1" applyBorder="1" applyAlignment="1" applyProtection="1">
      <alignment horizontal="left" vertical="center"/>
      <protection hidden="1"/>
    </xf>
    <xf numFmtId="0" fontId="2" fillId="2" borderId="17" xfId="2" applyFont="1" applyFill="1" applyBorder="1" applyAlignment="1" applyProtection="1">
      <alignment vertical="center"/>
      <protection hidden="1"/>
    </xf>
    <xf numFmtId="0" fontId="2" fillId="2" borderId="0" xfId="2" applyFont="1" applyFill="1" applyAlignment="1" applyProtection="1">
      <alignment vertical="center"/>
      <protection hidden="1"/>
    </xf>
    <xf numFmtId="0" fontId="6" fillId="2" borderId="10" xfId="2" applyFill="1" applyBorder="1" applyAlignment="1" applyProtection="1">
      <alignment vertical="center"/>
      <protection hidden="1"/>
    </xf>
    <xf numFmtId="1" fontId="6" fillId="2" borderId="11" xfId="2" applyNumberFormat="1" applyFill="1" applyBorder="1" applyProtection="1">
      <protection hidden="1"/>
    </xf>
    <xf numFmtId="0" fontId="6" fillId="4" borderId="11" xfId="2" applyFill="1" applyBorder="1"/>
    <xf numFmtId="0" fontId="6" fillId="2" borderId="11" xfId="2" applyFill="1" applyBorder="1" applyAlignment="1" applyProtection="1">
      <alignment vertical="center"/>
      <protection hidden="1"/>
    </xf>
    <xf numFmtId="0" fontId="2" fillId="2" borderId="11" xfId="2" applyFont="1" applyFill="1" applyBorder="1" applyAlignment="1" applyProtection="1">
      <alignment horizontal="left" vertical="center"/>
      <protection hidden="1"/>
    </xf>
    <xf numFmtId="0" fontId="6" fillId="2" borderId="11" xfId="2" applyFill="1" applyBorder="1" applyAlignment="1" applyProtection="1">
      <alignment horizontal="center" vertical="center"/>
      <protection hidden="1"/>
    </xf>
    <xf numFmtId="0" fontId="6" fillId="2" borderId="12" xfId="2" applyFill="1" applyBorder="1" applyAlignment="1" applyProtection="1">
      <alignment vertical="center"/>
      <protection hidden="1"/>
    </xf>
    <xf numFmtId="3" fontId="1" fillId="0" borderId="0" xfId="1" applyNumberFormat="1"/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1" fillId="0" borderId="0" xfId="1" applyFont="1" applyAlignment="1" applyProtection="1">
      <alignment horizontal="left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2" fillId="0" borderId="21" xfId="1" applyFont="1" applyBorder="1" applyAlignment="1" applyProtection="1">
      <alignment horizontal="center" vertical="center" shrinkToFit="1"/>
      <protection hidden="1"/>
    </xf>
    <xf numFmtId="3" fontId="10" fillId="0" borderId="22" xfId="1" applyNumberFormat="1" applyFont="1" applyBorder="1" applyAlignment="1" applyProtection="1">
      <alignment horizontal="right" vertical="center" shrinkToFit="1"/>
      <protection hidden="1"/>
    </xf>
    <xf numFmtId="0" fontId="10" fillId="0" borderId="22" xfId="1" applyFont="1" applyBorder="1" applyAlignment="1" applyProtection="1">
      <alignment horizontal="center" vertical="center" shrinkToFit="1"/>
      <protection hidden="1"/>
    </xf>
    <xf numFmtId="0" fontId="11" fillId="0" borderId="23" xfId="1" applyFont="1" applyBorder="1" applyAlignment="1" applyProtection="1">
      <alignment horizontal="center" vertical="center" shrinkToFit="1"/>
      <protection hidden="1"/>
    </xf>
    <xf numFmtId="3" fontId="10" fillId="0" borderId="21" xfId="1" applyNumberFormat="1" applyFont="1" applyBorder="1" applyAlignment="1" applyProtection="1">
      <alignment horizontal="right" vertical="center" shrinkToFit="1"/>
      <protection hidden="1"/>
    </xf>
    <xf numFmtId="0" fontId="11" fillId="0" borderId="24" xfId="1" applyFont="1" applyBorder="1" applyAlignment="1" applyProtection="1">
      <alignment horizontal="center" vertical="center" shrinkToFit="1"/>
      <protection hidden="1"/>
    </xf>
    <xf numFmtId="3" fontId="10" fillId="0" borderId="25" xfId="1" applyNumberFormat="1" applyFont="1" applyBorder="1" applyAlignment="1" applyProtection="1">
      <alignment horizontal="right" vertical="center" shrinkToFit="1"/>
      <protection hidden="1"/>
    </xf>
    <xf numFmtId="0" fontId="11" fillId="0" borderId="22" xfId="1" applyFont="1" applyBorder="1" applyAlignment="1" applyProtection="1">
      <alignment horizontal="center" vertical="center" shrinkToFit="1"/>
      <protection hidden="1"/>
    </xf>
    <xf numFmtId="0" fontId="10" fillId="0" borderId="23" xfId="1" applyFont="1" applyBorder="1" applyAlignment="1" applyProtection="1">
      <alignment horizontal="left" vertical="center" shrinkToFit="1"/>
      <protection hidden="1"/>
    </xf>
    <xf numFmtId="0" fontId="11" fillId="0" borderId="26" xfId="1" applyFont="1" applyBorder="1" applyAlignment="1" applyProtection="1">
      <alignment horizontal="left" vertical="center" shrinkToFit="1"/>
      <protection hidden="1"/>
    </xf>
    <xf numFmtId="0" fontId="10" fillId="0" borderId="23" xfId="1" applyFont="1" applyBorder="1" applyAlignment="1" applyProtection="1">
      <alignment horizontal="center" vertical="center"/>
      <protection hidden="1"/>
    </xf>
    <xf numFmtId="0" fontId="12" fillId="0" borderId="27" xfId="1" applyFont="1" applyBorder="1" applyAlignment="1" applyProtection="1">
      <alignment horizontal="center" vertical="center" shrinkToFit="1"/>
      <protection hidden="1"/>
    </xf>
    <xf numFmtId="3" fontId="10" fillId="0" borderId="28" xfId="1" applyNumberFormat="1" applyFont="1" applyBorder="1" applyAlignment="1" applyProtection="1">
      <alignment horizontal="right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11" fillId="0" borderId="29" xfId="1" applyFont="1" applyBorder="1" applyAlignment="1" applyProtection="1">
      <alignment horizontal="center" vertical="center" shrinkToFit="1"/>
      <protection hidden="1"/>
    </xf>
    <xf numFmtId="3" fontId="10" fillId="0" borderId="30" xfId="1" applyNumberFormat="1" applyFont="1" applyBorder="1" applyAlignment="1" applyProtection="1">
      <alignment horizontal="right" vertical="center" shrinkToFit="1"/>
      <protection hidden="1"/>
    </xf>
    <xf numFmtId="0" fontId="11" fillId="0" borderId="31" xfId="1" applyFont="1" applyBorder="1" applyAlignment="1" applyProtection="1">
      <alignment horizontal="center" vertical="center" shrinkToFit="1"/>
      <protection hidden="1"/>
    </xf>
    <xf numFmtId="3" fontId="10" fillId="0" borderId="32" xfId="1" applyNumberFormat="1" applyFont="1" applyBorder="1" applyAlignment="1" applyProtection="1">
      <alignment horizontal="right" vertical="center" shrinkToFit="1"/>
      <protection hidden="1"/>
    </xf>
    <xf numFmtId="0" fontId="11" fillId="0" borderId="33" xfId="1" applyFont="1" applyBorder="1" applyAlignment="1" applyProtection="1">
      <alignment horizontal="center" vertical="center" shrinkToFit="1"/>
      <protection hidden="1"/>
    </xf>
    <xf numFmtId="0" fontId="10" fillId="0" borderId="34" xfId="1" applyFont="1" applyBorder="1" applyAlignment="1" applyProtection="1">
      <alignment horizontal="left" vertical="center" shrinkToFit="1"/>
      <protection hidden="1"/>
    </xf>
    <xf numFmtId="0" fontId="11" fillId="0" borderId="35" xfId="1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/>
      <protection hidden="1"/>
    </xf>
    <xf numFmtId="0" fontId="10" fillId="0" borderId="29" xfId="1" applyFont="1" applyBorder="1" applyAlignment="1" applyProtection="1">
      <alignment horizontal="center" vertical="center"/>
      <protection hidden="1"/>
    </xf>
    <xf numFmtId="0" fontId="11" fillId="0" borderId="27" xfId="1" applyFont="1" applyBorder="1" applyAlignment="1" applyProtection="1">
      <alignment horizontal="center" vertical="center" shrinkToFit="1"/>
      <protection hidden="1"/>
    </xf>
    <xf numFmtId="3" fontId="10" fillId="0" borderId="27" xfId="1" applyNumberFormat="1" applyFont="1" applyBorder="1" applyAlignment="1" applyProtection="1">
      <alignment horizontal="right" vertical="center" shrinkToFit="1"/>
      <protection hidden="1"/>
    </xf>
    <xf numFmtId="0" fontId="11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11" fillId="0" borderId="28" xfId="1" applyFont="1" applyBorder="1" applyAlignment="1" applyProtection="1">
      <alignment horizontal="center" vertical="center" shrinkToFit="1"/>
      <protection hidden="1"/>
    </xf>
    <xf numFmtId="9" fontId="1" fillId="0" borderId="0" xfId="1" applyNumberFormat="1"/>
    <xf numFmtId="0" fontId="2" fillId="5" borderId="40" xfId="1" applyFont="1" applyFill="1" applyBorder="1" applyAlignment="1">
      <alignment horizontal="center" vertical="center"/>
    </xf>
    <xf numFmtId="3" fontId="1" fillId="5" borderId="41" xfId="1" applyNumberFormat="1" applyFill="1" applyBorder="1" applyAlignment="1">
      <alignment horizontal="center" vertical="center"/>
    </xf>
    <xf numFmtId="0" fontId="1" fillId="5" borderId="42" xfId="1" applyFill="1" applyBorder="1" applyAlignment="1">
      <alignment horizontal="center" vertical="center"/>
    </xf>
    <xf numFmtId="3" fontId="1" fillId="5" borderId="43" xfId="1" applyNumberFormat="1" applyFill="1" applyBorder="1" applyAlignment="1">
      <alignment horizontal="center" vertical="center"/>
    </xf>
    <xf numFmtId="3" fontId="1" fillId="5" borderId="40" xfId="1" applyNumberFormat="1" applyFill="1" applyBorder="1" applyAlignment="1">
      <alignment horizontal="center" vertical="center"/>
    </xf>
    <xf numFmtId="0" fontId="1" fillId="5" borderId="44" xfId="1" applyFill="1" applyBorder="1" applyAlignment="1">
      <alignment horizontal="center" vertical="center"/>
    </xf>
    <xf numFmtId="3" fontId="1" fillId="5" borderId="45" xfId="1" applyNumberFormat="1" applyFill="1" applyBorder="1" applyAlignment="1">
      <alignment horizontal="center" vertical="center"/>
    </xf>
    <xf numFmtId="0" fontId="11" fillId="5" borderId="43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 wrapText="1"/>
    </xf>
    <xf numFmtId="0" fontId="13" fillId="5" borderId="43" xfId="1" applyFont="1" applyFill="1" applyBorder="1" applyAlignment="1">
      <alignment horizontal="center" vertical="center" wrapText="1"/>
    </xf>
    <xf numFmtId="0" fontId="2" fillId="5" borderId="46" xfId="1" applyFont="1" applyFill="1" applyBorder="1" applyAlignment="1">
      <alignment horizontal="center"/>
    </xf>
    <xf numFmtId="3" fontId="1" fillId="5" borderId="47" xfId="1" applyNumberFormat="1" applyFill="1" applyBorder="1" applyAlignment="1">
      <alignment horizontal="center"/>
    </xf>
    <xf numFmtId="0" fontId="1" fillId="5" borderId="17" xfId="1" applyFill="1" applyBorder="1" applyAlignment="1">
      <alignment horizontal="center"/>
    </xf>
    <xf numFmtId="3" fontId="1" fillId="5" borderId="48" xfId="1" applyNumberFormat="1" applyFill="1" applyBorder="1" applyAlignment="1">
      <alignment horizontal="center"/>
    </xf>
    <xf numFmtId="3" fontId="1" fillId="5" borderId="49" xfId="1" applyNumberFormat="1" applyFill="1" applyBorder="1" applyAlignment="1">
      <alignment horizontal="center"/>
    </xf>
    <xf numFmtId="0" fontId="1" fillId="5" borderId="50" xfId="1" applyFill="1" applyBorder="1" applyAlignment="1">
      <alignment horizontal="center"/>
    </xf>
    <xf numFmtId="3" fontId="1" fillId="5" borderId="18" xfId="1" applyNumberFormat="1" applyFill="1" applyBorder="1" applyAlignment="1">
      <alignment horizontal="center"/>
    </xf>
    <xf numFmtId="3" fontId="1" fillId="5" borderId="46" xfId="1" applyNumberFormat="1" applyFill="1" applyBorder="1" applyAlignment="1">
      <alignment horizontal="center"/>
    </xf>
    <xf numFmtId="0" fontId="11" fillId="5" borderId="48" xfId="1" applyFont="1" applyFill="1" applyBorder="1" applyAlignment="1">
      <alignment horizontal="center" vertical="center"/>
    </xf>
    <xf numFmtId="0" fontId="11" fillId="5" borderId="0" xfId="1" applyFont="1" applyFill="1" applyAlignment="1">
      <alignment horizontal="center" vertical="center" wrapText="1"/>
    </xf>
    <xf numFmtId="0" fontId="13" fillId="5" borderId="48" xfId="1" applyFont="1" applyFill="1" applyBorder="1" applyAlignment="1">
      <alignment horizontal="center" vertical="center" wrapText="1"/>
    </xf>
    <xf numFmtId="0" fontId="1" fillId="0" borderId="51" xfId="1" applyBorder="1"/>
    <xf numFmtId="0" fontId="2" fillId="5" borderId="52" xfId="1" applyFont="1" applyFill="1" applyBorder="1" applyAlignment="1">
      <alignment horizontal="center"/>
    </xf>
    <xf numFmtId="3" fontId="1" fillId="5" borderId="53" xfId="1" applyNumberFormat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3" fontId="1" fillId="5" borderId="54" xfId="1" applyNumberFormat="1" applyFill="1" applyBorder="1" applyAlignment="1">
      <alignment horizontal="center"/>
    </xf>
    <xf numFmtId="3" fontId="1" fillId="5" borderId="55" xfId="1" applyNumberFormat="1" applyFill="1" applyBorder="1" applyAlignment="1">
      <alignment horizontal="center"/>
    </xf>
    <xf numFmtId="3" fontId="1" fillId="5" borderId="52" xfId="1" applyNumberFormat="1" applyFill="1" applyBorder="1" applyAlignment="1">
      <alignment horizontal="center"/>
    </xf>
    <xf numFmtId="0" fontId="1" fillId="5" borderId="56" xfId="1" applyFill="1" applyBorder="1" applyAlignment="1">
      <alignment horizontal="center"/>
    </xf>
    <xf numFmtId="3" fontId="1" fillId="5" borderId="12" xfId="1" applyNumberFormat="1" applyFill="1" applyBorder="1" applyAlignment="1">
      <alignment horizontal="center"/>
    </xf>
    <xf numFmtId="9" fontId="11" fillId="5" borderId="59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66" xfId="1" applyFont="1" applyFill="1" applyBorder="1" applyAlignment="1">
      <alignment horizontal="center" vertical="center" wrapText="1"/>
    </xf>
    <xf numFmtId="3" fontId="1" fillId="0" borderId="45" xfId="1" applyNumberFormat="1" applyBorder="1"/>
    <xf numFmtId="0" fontId="1" fillId="0" borderId="45" xfId="1" applyBorder="1"/>
    <xf numFmtId="0" fontId="2" fillId="0" borderId="45" xfId="1" applyFont="1" applyBorder="1" applyAlignment="1">
      <alignment horizontal="center"/>
    </xf>
    <xf numFmtId="3" fontId="15" fillId="0" borderId="0" xfId="1" applyNumberFormat="1" applyFont="1" applyAlignment="1">
      <alignment horizontal="center"/>
    </xf>
    <xf numFmtId="0" fontId="1" fillId="0" borderId="18" xfId="1" applyBorder="1" applyAlignment="1" applyProtection="1">
      <alignment horizontal="center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10" xfId="1" applyFont="1" applyFill="1" applyBorder="1" applyAlignment="1" applyProtection="1">
      <alignment horizontal="center" shrinkToFit="1"/>
      <protection hidden="1"/>
    </xf>
    <xf numFmtId="0" fontId="1" fillId="0" borderId="18" xfId="1" applyBorder="1" applyAlignment="1" applyProtection="1">
      <alignment horizontal="center" vertical="center" wrapText="1"/>
      <protection hidden="1"/>
    </xf>
    <xf numFmtId="0" fontId="1" fillId="3" borderId="19" xfId="1" applyFill="1" applyBorder="1" applyAlignment="1" applyProtection="1">
      <alignment horizontal="center" vertical="center" wrapText="1"/>
      <protection hidden="1"/>
    </xf>
    <xf numFmtId="1" fontId="1" fillId="3" borderId="13" xfId="1" applyNumberFormat="1" applyFill="1" applyBorder="1" applyAlignment="1" applyProtection="1">
      <alignment horizontal="center" vertical="center"/>
      <protection hidden="1"/>
    </xf>
    <xf numFmtId="0" fontId="1" fillId="3" borderId="13" xfId="1" applyFill="1" applyBorder="1" applyAlignment="1">
      <alignment horizontal="center" vertical="center"/>
    </xf>
    <xf numFmtId="0" fontId="1" fillId="3" borderId="13" xfId="1" applyFill="1" applyBorder="1" applyAlignment="1" applyProtection="1">
      <alignment horizontal="center" vertical="center" wrapText="1"/>
      <protection hidden="1"/>
    </xf>
    <xf numFmtId="0" fontId="1" fillId="3" borderId="13" xfId="1" applyFill="1" applyBorder="1" applyAlignment="1" applyProtection="1">
      <alignment horizontal="left" vertical="center"/>
      <protection hidden="1"/>
    </xf>
    <xf numFmtId="0" fontId="3" fillId="3" borderId="20" xfId="1" applyFont="1" applyFill="1" applyBorder="1" applyAlignment="1" applyProtection="1">
      <alignment horizontal="center" vertical="center" wrapText="1"/>
      <protection hidden="1"/>
    </xf>
    <xf numFmtId="0" fontId="1" fillId="0" borderId="11" xfId="1" applyBorder="1"/>
    <xf numFmtId="0" fontId="1" fillId="0" borderId="11" xfId="1" applyBorder="1" applyAlignment="1" applyProtection="1">
      <alignment horizontal="center"/>
      <protection hidden="1"/>
    </xf>
    <xf numFmtId="0" fontId="2" fillId="2" borderId="17" xfId="1" applyFont="1" applyFill="1" applyBorder="1" applyAlignment="1" applyProtection="1">
      <alignment vertical="center"/>
      <protection hidden="1"/>
    </xf>
    <xf numFmtId="3" fontId="10" fillId="0" borderId="30" xfId="0" applyNumberFormat="1" applyFont="1" applyBorder="1" applyAlignment="1" applyProtection="1">
      <alignment horizontal="right" vertical="center" shrinkToFit="1"/>
      <protection hidden="1"/>
    </xf>
    <xf numFmtId="0" fontId="11" fillId="0" borderId="31" xfId="0" applyFont="1" applyBorder="1" applyAlignment="1" applyProtection="1">
      <alignment horizontal="center" vertical="center" shrinkToFit="1"/>
      <protection hidden="1"/>
    </xf>
    <xf numFmtId="1" fontId="10" fillId="2" borderId="32" xfId="0" applyNumberFormat="1" applyFont="1" applyFill="1" applyBorder="1" applyAlignment="1" applyProtection="1">
      <alignment horizontal="right" shrinkToFit="1"/>
      <protection hidden="1"/>
    </xf>
    <xf numFmtId="0" fontId="11" fillId="2" borderId="33" xfId="0" applyFont="1" applyFill="1" applyBorder="1" applyAlignment="1" applyProtection="1">
      <alignment horizontal="center" shrinkToFit="1"/>
      <protection hidden="1"/>
    </xf>
    <xf numFmtId="0" fontId="10" fillId="2" borderId="34" xfId="0" applyFont="1" applyFill="1" applyBorder="1" applyAlignment="1" applyProtection="1">
      <alignment shrinkToFit="1"/>
      <protection hidden="1"/>
    </xf>
    <xf numFmtId="0" fontId="11" fillId="2" borderId="35" xfId="0" applyFont="1" applyFill="1" applyBorder="1" applyAlignment="1" applyProtection="1">
      <alignment shrinkToFit="1"/>
      <protection hidden="1"/>
    </xf>
    <xf numFmtId="0" fontId="11" fillId="2" borderId="34" xfId="0" applyFont="1" applyFill="1" applyBorder="1" applyAlignment="1" applyProtection="1">
      <alignment shrinkToFit="1"/>
      <protection hidden="1"/>
    </xf>
    <xf numFmtId="3" fontId="10" fillId="0" borderId="38" xfId="0" applyNumberFormat="1" applyFont="1" applyBorder="1" applyAlignment="1" applyProtection="1">
      <alignment horizontal="right" vertical="center" shrinkToFit="1"/>
      <protection hidden="1"/>
    </xf>
    <xf numFmtId="0" fontId="11" fillId="0" borderId="36" xfId="0" applyFont="1" applyBorder="1" applyAlignment="1" applyProtection="1">
      <alignment horizontal="center" vertical="center" shrinkToFit="1"/>
      <protection hidden="1"/>
    </xf>
    <xf numFmtId="1" fontId="10" fillId="2" borderId="37" xfId="0" applyNumberFormat="1" applyFont="1" applyFill="1" applyBorder="1" applyAlignment="1" applyProtection="1">
      <alignment horizontal="right" shrinkToFit="1"/>
      <protection hidden="1"/>
    </xf>
    <xf numFmtId="0" fontId="11" fillId="2" borderId="28" xfId="0" applyFont="1" applyFill="1" applyBorder="1" applyAlignment="1" applyProtection="1">
      <alignment horizontal="center" shrinkToFit="1"/>
      <protection hidden="1"/>
    </xf>
    <xf numFmtId="0" fontId="10" fillId="2" borderId="39" xfId="0" applyFont="1" applyFill="1" applyBorder="1" applyAlignment="1" applyProtection="1">
      <alignment shrinkToFit="1"/>
      <protection hidden="1"/>
    </xf>
    <xf numFmtId="0" fontId="11" fillId="2" borderId="39" xfId="0" applyFont="1" applyFill="1" applyBorder="1" applyAlignment="1" applyProtection="1">
      <alignment shrinkToFit="1"/>
      <protection hidden="1"/>
    </xf>
    <xf numFmtId="0" fontId="3" fillId="3" borderId="20" xfId="2" applyFont="1" applyFill="1" applyBorder="1" applyAlignment="1" applyProtection="1">
      <alignment horizontal="center" vertical="center" wrapText="1"/>
      <protection hidden="1"/>
    </xf>
    <xf numFmtId="0" fontId="11" fillId="2" borderId="39" xfId="1" applyFont="1" applyFill="1" applyBorder="1" applyAlignment="1" applyProtection="1">
      <alignment shrinkToFit="1"/>
      <protection hidden="1"/>
    </xf>
    <xf numFmtId="0" fontId="10" fillId="2" borderId="39" xfId="1" applyFont="1" applyFill="1" applyBorder="1" applyAlignment="1" applyProtection="1">
      <alignment shrinkToFit="1"/>
      <protection hidden="1"/>
    </xf>
    <xf numFmtId="0" fontId="11" fillId="2" borderId="28" xfId="1" applyFont="1" applyFill="1" applyBorder="1" applyAlignment="1" applyProtection="1">
      <alignment horizontal="center" shrinkToFit="1"/>
      <protection hidden="1"/>
    </xf>
    <xf numFmtId="1" fontId="10" fillId="2" borderId="37" xfId="1" applyNumberFormat="1" applyFont="1" applyFill="1" applyBorder="1" applyAlignment="1" applyProtection="1">
      <alignment horizontal="right" shrinkToFit="1"/>
      <protection hidden="1"/>
    </xf>
    <xf numFmtId="3" fontId="10" fillId="0" borderId="38" xfId="1" applyNumberFormat="1" applyFont="1" applyBorder="1" applyAlignment="1" applyProtection="1">
      <alignment horizontal="right" vertical="center" shrinkToFit="1"/>
      <protection hidden="1"/>
    </xf>
    <xf numFmtId="0" fontId="11" fillId="2" borderId="34" xfId="1" applyFont="1" applyFill="1" applyBorder="1" applyAlignment="1" applyProtection="1">
      <alignment shrinkToFit="1"/>
      <protection hidden="1"/>
    </xf>
    <xf numFmtId="0" fontId="10" fillId="2" borderId="34" xfId="1" applyFont="1" applyFill="1" applyBorder="1" applyAlignment="1" applyProtection="1">
      <alignment shrinkToFit="1"/>
      <protection hidden="1"/>
    </xf>
    <xf numFmtId="0" fontId="11" fillId="2" borderId="33" xfId="1" applyFont="1" applyFill="1" applyBorder="1" applyAlignment="1" applyProtection="1">
      <alignment horizontal="center" shrinkToFit="1"/>
      <protection hidden="1"/>
    </xf>
    <xf numFmtId="1" fontId="10" fillId="2" borderId="32" xfId="1" applyNumberFormat="1" applyFont="1" applyFill="1" applyBorder="1" applyAlignment="1" applyProtection="1">
      <alignment horizontal="right" shrinkToFit="1"/>
      <protection hidden="1"/>
    </xf>
    <xf numFmtId="0" fontId="14" fillId="5" borderId="65" xfId="1" applyFont="1" applyFill="1" applyBorder="1" applyAlignment="1">
      <alignment horizontal="center" vertical="center"/>
    </xf>
    <xf numFmtId="0" fontId="14" fillId="5" borderId="68" xfId="1" applyFont="1" applyFill="1" applyBorder="1" applyAlignment="1">
      <alignment horizontal="center" vertical="center"/>
    </xf>
    <xf numFmtId="0" fontId="14" fillId="5" borderId="67" xfId="1" applyFont="1" applyFill="1" applyBorder="1" applyAlignment="1">
      <alignment horizontal="center" vertical="center"/>
    </xf>
    <xf numFmtId="0" fontId="14" fillId="5" borderId="63" xfId="1" applyFont="1" applyFill="1" applyBorder="1" applyAlignment="1">
      <alignment horizontal="center" vertical="center"/>
    </xf>
    <xf numFmtId="0" fontId="11" fillId="5" borderId="65" xfId="1" applyFont="1" applyFill="1" applyBorder="1" applyAlignment="1">
      <alignment horizontal="center" vertical="center"/>
    </xf>
    <xf numFmtId="0" fontId="11" fillId="5" borderId="64" xfId="1" applyFont="1" applyFill="1" applyBorder="1" applyAlignment="1">
      <alignment horizontal="center" vertical="center"/>
    </xf>
    <xf numFmtId="0" fontId="11" fillId="5" borderId="63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0" fontId="11" fillId="5" borderId="58" xfId="1" applyFont="1" applyFill="1" applyBorder="1" applyAlignment="1">
      <alignment horizontal="center" vertical="center"/>
    </xf>
    <xf numFmtId="0" fontId="11" fillId="5" borderId="57" xfId="1" applyFont="1" applyFill="1" applyBorder="1" applyAlignment="1">
      <alignment horizontal="center" vertical="center"/>
    </xf>
    <xf numFmtId="0" fontId="3" fillId="5" borderId="62" xfId="1" applyFont="1" applyFill="1" applyBorder="1" applyAlignment="1" applyProtection="1">
      <alignment horizontal="center" vertical="center" wrapText="1"/>
      <protection locked="0"/>
    </xf>
    <xf numFmtId="0" fontId="3" fillId="5" borderId="61" xfId="1" applyFont="1" applyFill="1" applyBorder="1" applyAlignment="1" applyProtection="1">
      <alignment horizontal="center" vertical="center" wrapText="1"/>
      <protection locked="0"/>
    </xf>
    <xf numFmtId="0" fontId="3" fillId="5" borderId="60" xfId="1" applyFont="1" applyFill="1" applyBorder="1" applyAlignment="1" applyProtection="1">
      <alignment horizontal="center" vertical="center" wrapText="1"/>
      <protection locked="0"/>
    </xf>
    <xf numFmtId="0" fontId="3" fillId="5" borderId="57" xfId="1" applyFont="1" applyFill="1" applyBorder="1" applyAlignment="1" applyProtection="1">
      <alignment horizontal="center" vertical="center" wrapText="1"/>
      <protection locked="0"/>
    </xf>
    <xf numFmtId="0" fontId="3" fillId="5" borderId="19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top"/>
    </xf>
    <xf numFmtId="0" fontId="13" fillId="5" borderId="66" xfId="1" applyFont="1" applyFill="1" applyBorder="1" applyAlignment="1">
      <alignment horizontal="center" wrapText="1"/>
    </xf>
    <xf numFmtId="0" fontId="13" fillId="5" borderId="48" xfId="1" applyFont="1" applyFill="1" applyBorder="1" applyAlignment="1">
      <alignment horizontal="center" wrapText="1"/>
    </xf>
    <xf numFmtId="0" fontId="11" fillId="5" borderId="69" xfId="1" applyFont="1" applyFill="1" applyBorder="1" applyAlignment="1">
      <alignment horizontal="center" wrapText="1"/>
    </xf>
    <xf numFmtId="0" fontId="11" fillId="5" borderId="51" xfId="1" applyFont="1" applyFill="1" applyBorder="1" applyAlignment="1">
      <alignment horizontal="center" wrapText="1"/>
    </xf>
    <xf numFmtId="0" fontId="11" fillId="5" borderId="66" xfId="1" applyFont="1" applyFill="1" applyBorder="1" applyAlignment="1">
      <alignment horizontal="center"/>
    </xf>
    <xf numFmtId="0" fontId="11" fillId="5" borderId="48" xfId="1" applyFont="1" applyFill="1" applyBorder="1" applyAlignment="1">
      <alignment horizontal="center"/>
    </xf>
  </cellXfs>
  <cellStyles count="4">
    <cellStyle name="Normalno" xfId="0" builtinId="0"/>
    <cellStyle name="Normalno 2" xfId="1" xr:uid="{3348E54D-A62E-40E6-A159-7D116A96948C}"/>
    <cellStyle name="Normalno 3" xfId="3" xr:uid="{2C49F4BB-8A40-41AA-BEDD-EA3786F75E60}"/>
    <cellStyle name="Normalno 5" xfId="2" xr:uid="{8F4E7E01-3D61-416E-ACBC-3A37F8330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0</xdr:row>
      <xdr:rowOff>152400</xdr:rowOff>
    </xdr:from>
    <xdr:ext cx="819150" cy="800100"/>
    <xdr:pic macro="[1]!sortiranjepojedinačn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917187C0-FC08-4E0C-BDBB-48D3DB04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15240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1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79EB6A3-79B2-41E0-9B19-ED07C89D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11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EE391B01-8FC4-48B3-9069-C1AE9601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2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9B136A43-05C3-4743-AA7D-13984011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04D7E7CF-8420-4B89-BE27-4B9B623D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43865</xdr:colOff>
      <xdr:row>0</xdr:row>
      <xdr:rowOff>9525</xdr:rowOff>
    </xdr:from>
    <xdr:ext cx="807620" cy="809625"/>
    <xdr:pic macro="[14]!pojedinačn0">
      <xdr:nvPicPr>
        <xdr:cNvPr id="2" name="Picture 1">
          <a:extLst>
            <a:ext uri="{FF2B5EF4-FFF2-40B4-BE49-F238E27FC236}">
              <a16:creationId xmlns:a16="http://schemas.microsoft.com/office/drawing/2014/main" id="{5CD8F258-58F9-4E7F-9711-C7C47A228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486306</xdr:colOff>
      <xdr:row>4</xdr:row>
      <xdr:rowOff>133350</xdr:rowOff>
    </xdr:from>
    <xdr:ext cx="427563" cy="428625"/>
    <xdr:pic macro="[14]!sortpoprezimenu">
      <xdr:nvPicPr>
        <xdr:cNvPr id="3" name="Picture 1">
          <a:extLst>
            <a:ext uri="{FF2B5EF4-FFF2-40B4-BE49-F238E27FC236}">
              <a16:creationId xmlns:a16="http://schemas.microsoft.com/office/drawing/2014/main" id="{C334CC62-8AD9-42CE-853F-3B2A258F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5906" y="89535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175260</xdr:colOff>
      <xdr:row>0</xdr:row>
      <xdr:rowOff>99060</xdr:rowOff>
    </xdr:from>
    <xdr:ext cx="826770" cy="802005"/>
    <xdr:pic macro="[2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74D3DD9B-0B98-47E2-8B4E-79F654E3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AF04C2CA-FD03-4E76-A8F5-191C2DA27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175260</xdr:colOff>
      <xdr:row>0</xdr:row>
      <xdr:rowOff>99060</xdr:rowOff>
    </xdr:from>
    <xdr:ext cx="826770" cy="802005"/>
    <xdr:pic macro="[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34330968-BA1F-420E-ACBE-53C71C0FB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5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4AC4AF4E-8361-4AF2-8925-8947C2E3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6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82A38062-A1E8-44BB-9C15-D0B5738E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43865</xdr:colOff>
      <xdr:row>0</xdr:row>
      <xdr:rowOff>9525</xdr:rowOff>
    </xdr:from>
    <xdr:ext cx="807620" cy="809625"/>
    <xdr:pic macro="[7]!pojedinačn0">
      <xdr:nvPicPr>
        <xdr:cNvPr id="2" name="Picture 1">
          <a:extLst>
            <a:ext uri="{FF2B5EF4-FFF2-40B4-BE49-F238E27FC236}">
              <a16:creationId xmlns:a16="http://schemas.microsoft.com/office/drawing/2014/main" id="{3E9401E5-3C26-439F-AD9C-2710F290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486306</xdr:colOff>
      <xdr:row>4</xdr:row>
      <xdr:rowOff>133350</xdr:rowOff>
    </xdr:from>
    <xdr:ext cx="427563" cy="428625"/>
    <xdr:pic macro="[7]!sortpoprezimenu">
      <xdr:nvPicPr>
        <xdr:cNvPr id="3" name="Picture 1">
          <a:extLst>
            <a:ext uri="{FF2B5EF4-FFF2-40B4-BE49-F238E27FC236}">
              <a16:creationId xmlns:a16="http://schemas.microsoft.com/office/drawing/2014/main" id="{F37E87C2-524F-4BE9-8269-8E640194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5906" y="89535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8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FCB2A596-7D61-4348-B01F-02E8C498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9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884295E-1A9D-436E-B70C-3A86EEAF2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1.%20kolo\MASTERI,%201.KOLO%20PALOVEC.xls" TargetMode="External"/><Relationship Id="rId1" Type="http://schemas.openxmlformats.org/officeDocument/2006/relationships/externalLinkPath" Target="Masteri/1.%20kolo/MASTERI,%201.KOLO%20PALOVEC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3.%20kolo\POJEDINACNA-NATJECANJA-SA-PODSEKTORIMA-&#8211;-RADNI%20(2).xls" TargetMode="External"/><Relationship Id="rId1" Type="http://schemas.openxmlformats.org/officeDocument/2006/relationships/externalLinkPath" Target="Veterani/3.%20kolo/POJEDINACNA-NATJECANJA-SA-PODSEKTORIMA-&#8211;-RADNI%20(2)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4.%20kolo\Veterani%204.kolo%20&#381;abnik.xls" TargetMode="External"/><Relationship Id="rId1" Type="http://schemas.openxmlformats.org/officeDocument/2006/relationships/externalLinkPath" Target="Veterani/4.%20kolo/Veterani%204.kolo%20&#381;abnik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5.%20kolo\Veterani.xls" TargetMode="External"/><Relationship Id="rId1" Type="http://schemas.openxmlformats.org/officeDocument/2006/relationships/externalLinkPath" Target="Veterani/5.%20kolo/Veterani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6.%20kolo\Veterani.xls" TargetMode="External"/><Relationship Id="rId1" Type="http://schemas.openxmlformats.org/officeDocument/2006/relationships/externalLinkPath" Target="Veterani/6.%20kolo/Veterani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1.%20kolo\ZBIRNI%20pojedina&#269;no%20veterani%202025.xlsm" TargetMode="External"/><Relationship Id="rId1" Type="http://schemas.openxmlformats.org/officeDocument/2006/relationships/externalLinkPath" Target="Veterani/1.%20kolo/ZBIRNI%20pojedina&#269;no%20veterani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2.%20kolo\MASTERI,%202.KOLO%20Novakovec.xlsm" TargetMode="External"/><Relationship Id="rId1" Type="http://schemas.openxmlformats.org/officeDocument/2006/relationships/externalLinkPath" Target="Masteri/2.%20kolo/MASTERI,%202.KOLO%20Novakovec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3.%20kolo\POJEDINACNA-NATJECANJA-POJEDINA&#268;NO%20SA-PODSEKTORIMA-RADNI%20(1).xls" TargetMode="External"/><Relationship Id="rId1" Type="http://schemas.openxmlformats.org/officeDocument/2006/relationships/externalLinkPath" Target="Masteri/3.%20kolo/POJEDINACNA-NATJECANJA-POJEDINA&#268;NO%20SA-PODSEKTORIMA-RADNI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4.%20kolo\MASTERI,%204.%20KOLO%20Sveta%20Marija.xlsm" TargetMode="External"/><Relationship Id="rId1" Type="http://schemas.openxmlformats.org/officeDocument/2006/relationships/externalLinkPath" Target="Masteri/4.%20kolo/MASTERI,%204.%20KOLO%20Sveta%20Marija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5.%20kolo\Masteri.xls" TargetMode="External"/><Relationship Id="rId1" Type="http://schemas.openxmlformats.org/officeDocument/2006/relationships/externalLinkPath" Target="Masteri/5.%20kolo/Masteri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6.%20kolo\POJEDINACNA-NATJECANJA-POJEDINA&#268;NO%20SA-PODSEKTORIMA-RADNI%20(1).xls" TargetMode="External"/><Relationship Id="rId1" Type="http://schemas.openxmlformats.org/officeDocument/2006/relationships/externalLinkPath" Target="Masteri/6.%20kolo/POJEDINACNA-NATJECANJA-POJEDINA&#268;NO%20SA-PODSEKTORIMA-RADNI%20(1)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1.%20kolo\ZBIRNI%20pojedina&#269;no%20masteri%202025.xlsm" TargetMode="External"/><Relationship Id="rId1" Type="http://schemas.openxmlformats.org/officeDocument/2006/relationships/externalLinkPath" Target="Masteri/1.%20kolo/ZBIRNI%20pojedina&#269;no%20masteri%20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1.%20kolo\1.%20kolo%20veterani%20Tur&#269;i&#353;&#263;e.xlsm" TargetMode="External"/><Relationship Id="rId1" Type="http://schemas.openxmlformats.org/officeDocument/2006/relationships/externalLinkPath" Target="Veterani/1.%20kolo/1.%20kolo%20veterani%20Tur&#269;i&#353;&#263;e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2.kolo\2.%20kolo%20veterani%20Novakovec.xlsm" TargetMode="External"/><Relationship Id="rId1" Type="http://schemas.openxmlformats.org/officeDocument/2006/relationships/externalLinkPath" Target="Veterani/2.kolo/2.%20kolo%20veterani%20Novakov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, 1.KOLO PALOVEC"/>
    </sheetNames>
    <definedNames>
      <definedName name="sortiranjepojedinačnogplasmana"/>
    </definedNames>
    <sheetDataSet>
      <sheetData sheetId="0">
        <row r="2">
          <cell r="H2" t="str">
            <v>1. KOLO LIGE MASTERA</v>
          </cell>
        </row>
        <row r="4">
          <cell r="H4" t="str">
            <v>PALOVEC</v>
          </cell>
        </row>
        <row r="5">
          <cell r="H5" t="str">
            <v>PALOVEC, 17.5.2025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SRD PALOVEC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Lehkec Ivan</v>
          </cell>
          <cell r="C6" t="str">
            <v>Linjak Palovec</v>
          </cell>
          <cell r="D6">
            <v>15530</v>
          </cell>
          <cell r="E6">
            <v>3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Žganec Vladimir</v>
          </cell>
          <cell r="C7" t="str">
            <v>Zlatna udica Krištanovec</v>
          </cell>
          <cell r="D7">
            <v>14530</v>
          </cell>
          <cell r="E7">
            <v>15</v>
          </cell>
          <cell r="F7" t="str">
            <v>B</v>
          </cell>
          <cell r="G7">
            <v>1</v>
          </cell>
          <cell r="H7">
            <v>2</v>
          </cell>
        </row>
        <row r="8">
          <cell r="B8" t="str">
            <v>Perko Miljenko</v>
          </cell>
          <cell r="C8" t="str">
            <v>TSH sensas som.si Čakovec</v>
          </cell>
          <cell r="D8">
            <v>13380</v>
          </cell>
          <cell r="E8">
            <v>17</v>
          </cell>
          <cell r="F8" t="str">
            <v>B</v>
          </cell>
          <cell r="G8">
            <v>2</v>
          </cell>
          <cell r="H8">
            <v>3</v>
          </cell>
        </row>
        <row r="9">
          <cell r="B9" t="str">
            <v>Zrna Damir</v>
          </cell>
          <cell r="C9" t="str">
            <v>Črnec Donji Hraščan</v>
          </cell>
          <cell r="D9">
            <v>12650</v>
          </cell>
          <cell r="E9">
            <v>5</v>
          </cell>
          <cell r="F9" t="str">
            <v>A</v>
          </cell>
          <cell r="G9">
            <v>2</v>
          </cell>
          <cell r="H9">
            <v>4</v>
          </cell>
        </row>
        <row r="10">
          <cell r="B10" t="str">
            <v>Slaviček Željko</v>
          </cell>
          <cell r="C10" t="str">
            <v>Smuđ Draškovec</v>
          </cell>
          <cell r="D10">
            <v>12900</v>
          </cell>
          <cell r="E10">
            <v>12</v>
          </cell>
          <cell r="F10" t="str">
            <v>B</v>
          </cell>
          <cell r="G10">
            <v>3</v>
          </cell>
          <cell r="H10">
            <v>5</v>
          </cell>
        </row>
        <row r="11">
          <cell r="B11" t="str">
            <v>Gudlin Ivan</v>
          </cell>
          <cell r="C11" t="str">
            <v>Smuđ Goričan</v>
          </cell>
          <cell r="D11">
            <v>9670</v>
          </cell>
          <cell r="E11">
            <v>8</v>
          </cell>
          <cell r="F11" t="str">
            <v>A</v>
          </cell>
          <cell r="G11">
            <v>3</v>
          </cell>
          <cell r="H11">
            <v>6</v>
          </cell>
        </row>
        <row r="12">
          <cell r="B12" t="str">
            <v xml:space="preserve">Legin Nenad </v>
          </cell>
          <cell r="C12" t="str">
            <v>Žužička Kotoriba</v>
          </cell>
          <cell r="D12">
            <v>10360</v>
          </cell>
          <cell r="E12">
            <v>14</v>
          </cell>
          <cell r="F12" t="str">
            <v>B</v>
          </cell>
          <cell r="G12">
            <v>4</v>
          </cell>
          <cell r="H12">
            <v>7</v>
          </cell>
        </row>
        <row r="13">
          <cell r="B13" t="str">
            <v>Škoda Mladen</v>
          </cell>
          <cell r="C13" t="str">
            <v>Žužička Kotoriba</v>
          </cell>
          <cell r="D13">
            <v>9540</v>
          </cell>
          <cell r="E13">
            <v>6</v>
          </cell>
          <cell r="F13" t="str">
            <v>A</v>
          </cell>
          <cell r="G13">
            <v>4</v>
          </cell>
          <cell r="H13">
            <v>8</v>
          </cell>
        </row>
        <row r="14">
          <cell r="B14" t="str">
            <v>Horvat Damir</v>
          </cell>
          <cell r="C14" t="str">
            <v>Klen Sveta Marija</v>
          </cell>
          <cell r="D14">
            <v>10140</v>
          </cell>
          <cell r="E14">
            <v>19</v>
          </cell>
          <cell r="F14" t="str">
            <v>B</v>
          </cell>
          <cell r="G14">
            <v>5</v>
          </cell>
          <cell r="H14">
            <v>9</v>
          </cell>
        </row>
        <row r="15">
          <cell r="B15" t="str">
            <v>Mađerić Marijan</v>
          </cell>
          <cell r="C15" t="str">
            <v>Klen Sveta Marija</v>
          </cell>
          <cell r="D15">
            <v>8500</v>
          </cell>
          <cell r="E15">
            <v>4</v>
          </cell>
          <cell r="F15" t="str">
            <v>A</v>
          </cell>
          <cell r="G15">
            <v>5</v>
          </cell>
          <cell r="H15">
            <v>10</v>
          </cell>
        </row>
        <row r="16">
          <cell r="B16" t="str">
            <v>Peter Dragutin</v>
          </cell>
          <cell r="C16" t="str">
            <v>Klen Sveta Marija</v>
          </cell>
          <cell r="D16">
            <v>7585</v>
          </cell>
          <cell r="E16">
            <v>1</v>
          </cell>
          <cell r="F16" t="str">
            <v>A</v>
          </cell>
          <cell r="G16">
            <v>6</v>
          </cell>
          <cell r="H16">
            <v>11</v>
          </cell>
        </row>
        <row r="17">
          <cell r="B17" t="str">
            <v>Mesarić Branko</v>
          </cell>
          <cell r="C17" t="str">
            <v>Smuđ Goričan</v>
          </cell>
          <cell r="D17">
            <v>6000</v>
          </cell>
          <cell r="E17">
            <v>20</v>
          </cell>
          <cell r="F17" t="str">
            <v>B</v>
          </cell>
          <cell r="G17">
            <v>6</v>
          </cell>
          <cell r="H17">
            <v>12</v>
          </cell>
        </row>
        <row r="18">
          <cell r="B18" t="str">
            <v>Pranklin Zvonko</v>
          </cell>
          <cell r="C18" t="str">
            <v>Šaran Palinovec</v>
          </cell>
          <cell r="D18">
            <v>5975</v>
          </cell>
          <cell r="E18">
            <v>18</v>
          </cell>
          <cell r="F18" t="str">
            <v>B</v>
          </cell>
          <cell r="G18">
            <v>7</v>
          </cell>
          <cell r="H18">
            <v>13</v>
          </cell>
        </row>
        <row r="19">
          <cell r="B19" t="str">
            <v>Vugrinec Ivica</v>
          </cell>
          <cell r="C19" t="str">
            <v>Mura Mursko Središće</v>
          </cell>
          <cell r="D19">
            <v>4940</v>
          </cell>
          <cell r="E19">
            <v>2</v>
          </cell>
          <cell r="F19" t="str">
            <v>A</v>
          </cell>
          <cell r="G19">
            <v>7</v>
          </cell>
          <cell r="H19">
            <v>14</v>
          </cell>
        </row>
        <row r="20">
          <cell r="B20" t="str">
            <v>Jug Josip</v>
          </cell>
          <cell r="C20" t="str">
            <v>TSH sensas som.si Čakovec</v>
          </cell>
          <cell r="D20">
            <v>4930</v>
          </cell>
          <cell r="E20">
            <v>7</v>
          </cell>
          <cell r="F20" t="str">
            <v>A</v>
          </cell>
          <cell r="G20">
            <v>8</v>
          </cell>
          <cell r="H20">
            <v>15</v>
          </cell>
        </row>
        <row r="21">
          <cell r="B21" t="str">
            <v>Klobučarić Stjepan</v>
          </cell>
          <cell r="C21" t="str">
            <v>Čakovec Interland Čakovec</v>
          </cell>
          <cell r="D21">
            <v>4155</v>
          </cell>
          <cell r="E21">
            <v>16</v>
          </cell>
          <cell r="F21" t="str">
            <v>B</v>
          </cell>
          <cell r="G21">
            <v>8</v>
          </cell>
          <cell r="H21">
            <v>16</v>
          </cell>
        </row>
        <row r="22">
          <cell r="B22" t="str">
            <v>Orač Lidija</v>
          </cell>
          <cell r="C22" t="str">
            <v>Klen Sveta Marija</v>
          </cell>
          <cell r="D22">
            <v>4135</v>
          </cell>
          <cell r="E22">
            <v>13</v>
          </cell>
          <cell r="F22" t="str">
            <v>B</v>
          </cell>
          <cell r="G22">
            <v>9</v>
          </cell>
          <cell r="H22">
            <v>17</v>
          </cell>
        </row>
        <row r="23">
          <cell r="B23" t="str">
            <v>Orehovec Ivan</v>
          </cell>
          <cell r="C23" t="str">
            <v>Klen Sveta Marija</v>
          </cell>
          <cell r="D23">
            <v>3615</v>
          </cell>
          <cell r="E23">
            <v>10</v>
          </cell>
          <cell r="F23" t="str">
            <v>A</v>
          </cell>
          <cell r="G23">
            <v>9</v>
          </cell>
          <cell r="H23">
            <v>18</v>
          </cell>
        </row>
        <row r="24">
          <cell r="B24" t="str">
            <v>Nađ Ladislav</v>
          </cell>
          <cell r="C24" t="str">
            <v>Linjak Palovec</v>
          </cell>
          <cell r="D24">
            <v>4030</v>
          </cell>
          <cell r="E24">
            <v>11</v>
          </cell>
          <cell r="F24" t="str">
            <v>B</v>
          </cell>
          <cell r="G24">
            <v>10</v>
          </cell>
          <cell r="H24">
            <v>19</v>
          </cell>
        </row>
        <row r="25">
          <cell r="B25" t="str">
            <v>Čeh Dragutin</v>
          </cell>
          <cell r="C25" t="str">
            <v>Čakovec Interland Čakovec</v>
          </cell>
          <cell r="D25">
            <v>3090</v>
          </cell>
          <cell r="E25">
            <v>9</v>
          </cell>
          <cell r="F25" t="str">
            <v>A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SA-PODSE"/>
    </sheetNames>
    <definedNames>
      <definedName name="sortiranjesektorskogplasmana"/>
    </definedNames>
    <sheetDataSet>
      <sheetData sheetId="0">
        <row r="2">
          <cell r="H2" t="str">
            <v>3. kolo lige veterana SSRD MŽ</v>
          </cell>
        </row>
        <row r="4">
          <cell r="H4" t="str">
            <v>Stara Graba Turčišće</v>
          </cell>
        </row>
        <row r="5">
          <cell r="H5" t="str">
            <v>Turčišće, 05.07.2025.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Pokrivač Rajmond</v>
          </cell>
          <cell r="C6" t="str">
            <v>Mura Mursko Središće</v>
          </cell>
          <cell r="D6">
            <v>2960</v>
          </cell>
          <cell r="E6">
            <v>1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Horvat Dragutin</v>
          </cell>
          <cell r="C7" t="str">
            <v>Som Kotoriba</v>
          </cell>
          <cell r="D7">
            <v>1905</v>
          </cell>
          <cell r="E7">
            <v>10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Filipašić Drago</v>
          </cell>
          <cell r="C8" t="str">
            <v>Som Kotoriba</v>
          </cell>
          <cell r="D8">
            <v>1850</v>
          </cell>
          <cell r="E8">
            <v>5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Halić Marijan</v>
          </cell>
          <cell r="C9" t="str">
            <v>Linjak Ivanovec</v>
          </cell>
          <cell r="D9">
            <v>1810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Nađ Nenad</v>
          </cell>
          <cell r="C10" t="str">
            <v>Linjak Palovec</v>
          </cell>
          <cell r="D10">
            <v>1350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Mišić Branko</v>
          </cell>
          <cell r="C11" t="str">
            <v>Drava Donji Mihaljevec</v>
          </cell>
          <cell r="D11">
            <v>1345</v>
          </cell>
          <cell r="E11">
            <v>9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Kedmenec Antun</v>
          </cell>
          <cell r="C12" t="str">
            <v>Klen Sveta Marija</v>
          </cell>
          <cell r="D12">
            <v>1310</v>
          </cell>
          <cell r="E12">
            <v>2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Mikloška Josip</v>
          </cell>
          <cell r="C13" t="str">
            <v>Glavatica Futtura Sensas Prelog</v>
          </cell>
          <cell r="D13">
            <v>1075</v>
          </cell>
          <cell r="E13">
            <v>3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Orehovec Stjepan</v>
          </cell>
          <cell r="C14" t="str">
            <v>Drava Donji Mihaljevec</v>
          </cell>
          <cell r="D14">
            <v>635</v>
          </cell>
          <cell r="E14">
            <v>4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Jagec Josip</v>
          </cell>
          <cell r="C15" t="str">
            <v>Čakovec Interland Čakovec</v>
          </cell>
          <cell r="D15">
            <v>600</v>
          </cell>
          <cell r="E15">
            <v>6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Katančić Zlatko</v>
          </cell>
          <cell r="C16" t="str">
            <v>Ribica Turčišće</v>
          </cell>
          <cell r="D16">
            <v>2670</v>
          </cell>
          <cell r="E16">
            <v>15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Rošić Mensur</v>
          </cell>
          <cell r="C17" t="str">
            <v>Mura Mursko Središće</v>
          </cell>
          <cell r="D17">
            <v>2600</v>
          </cell>
          <cell r="E17">
            <v>19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Dolenec Željko</v>
          </cell>
          <cell r="C18" t="str">
            <v>Som Kotoriba</v>
          </cell>
          <cell r="D18">
            <v>2420</v>
          </cell>
          <cell r="E18">
            <v>14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Deban Ivan</v>
          </cell>
          <cell r="C19" t="str">
            <v>Glavatica Futtura Sensas Prelog</v>
          </cell>
          <cell r="D19">
            <v>2385</v>
          </cell>
          <cell r="E19">
            <v>16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Kedmenec Dragutin</v>
          </cell>
          <cell r="C20" t="str">
            <v>Klen Sveta Marija</v>
          </cell>
          <cell r="D20">
            <v>2300</v>
          </cell>
          <cell r="E20">
            <v>20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Kovač Mladen</v>
          </cell>
          <cell r="C21" t="str">
            <v>Glavatica Futtura Sensas Prelog</v>
          </cell>
          <cell r="D21">
            <v>2075</v>
          </cell>
          <cell r="E21">
            <v>17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Ivanović Branko</v>
          </cell>
          <cell r="C22" t="str">
            <v>Smuđ Goričan</v>
          </cell>
          <cell r="D22">
            <v>2000</v>
          </cell>
          <cell r="E22">
            <v>18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 xml:space="preserve">Zadravec Ivan </v>
          </cell>
          <cell r="C23" t="str">
            <v>Verk Križovec</v>
          </cell>
          <cell r="D23">
            <v>1995</v>
          </cell>
          <cell r="E23">
            <v>13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Marđetko Josip</v>
          </cell>
          <cell r="C24" t="str">
            <v>Som Kotoriba</v>
          </cell>
          <cell r="D24">
            <v>1540</v>
          </cell>
          <cell r="E24">
            <v>12</v>
          </cell>
          <cell r="F24" t="str">
            <v>B</v>
          </cell>
          <cell r="G24">
            <v>9</v>
          </cell>
          <cell r="H24">
            <v>17</v>
          </cell>
        </row>
        <row r="25">
          <cell r="B25" t="str">
            <v>Međimurec Ivan</v>
          </cell>
          <cell r="C25" t="str">
            <v>TSH Sensas Som.si Čakovec</v>
          </cell>
          <cell r="D25">
            <v>700</v>
          </cell>
          <cell r="E25">
            <v>11</v>
          </cell>
          <cell r="F25" t="str">
            <v>B</v>
          </cell>
          <cell r="G25">
            <v>10</v>
          </cell>
          <cell r="H25">
            <v>19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Veterani 4.kolo Žabnik"/>
    </sheetNames>
    <definedNames>
      <definedName name="sortiranjesektorskogplasmana"/>
    </definedNames>
    <sheetDataSet>
      <sheetData sheetId="0">
        <row r="2">
          <cell r="H2" t="str">
            <v>4. kolo lige veterana SSRD MŽ</v>
          </cell>
        </row>
        <row r="4">
          <cell r="H4" t="str">
            <v>Stara Mura Žabnik-nova staza</v>
          </cell>
        </row>
        <row r="5">
          <cell r="H5" t="str">
            <v>Žabnik, 23.08.2025.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Čikov Sveti Martin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Nađ Nenad</v>
          </cell>
          <cell r="C6" t="str">
            <v>Linjak Palovec</v>
          </cell>
          <cell r="D6">
            <v>3238</v>
          </cell>
          <cell r="E6">
            <v>8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Dolenec Branimir</v>
          </cell>
          <cell r="C7" t="str">
            <v>Ostriž Novakovec</v>
          </cell>
          <cell r="D7">
            <v>2748</v>
          </cell>
          <cell r="E7">
            <v>5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Filipašić Drago</v>
          </cell>
          <cell r="C8" t="str">
            <v>Som Kotoriba</v>
          </cell>
          <cell r="D8">
            <v>2740</v>
          </cell>
          <cell r="E8">
            <v>1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Halić Marijan</v>
          </cell>
          <cell r="C9" t="str">
            <v>Linjak Ivanovec</v>
          </cell>
          <cell r="D9">
            <v>2064</v>
          </cell>
          <cell r="E9">
            <v>2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Deban Ivan</v>
          </cell>
          <cell r="C10" t="str">
            <v>Glavatica Futtura Sensas Prelog</v>
          </cell>
          <cell r="D10">
            <v>2051</v>
          </cell>
          <cell r="E10">
            <v>9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Mikloška Josip</v>
          </cell>
          <cell r="C11" t="str">
            <v>Glavatica Futtura Sensas Prelog</v>
          </cell>
          <cell r="D11">
            <v>1434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Mišić Branko</v>
          </cell>
          <cell r="C12" t="str">
            <v>Drava Donji Mihaljevec</v>
          </cell>
          <cell r="D12">
            <v>1323</v>
          </cell>
          <cell r="E12">
            <v>4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Horvat Dragutin</v>
          </cell>
          <cell r="C13" t="str">
            <v>Som Kotoriba</v>
          </cell>
          <cell r="D13">
            <v>1158</v>
          </cell>
          <cell r="E13">
            <v>6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Marđetko Josip</v>
          </cell>
          <cell r="C14" t="str">
            <v>Som Kotoriba</v>
          </cell>
          <cell r="D14">
            <v>1100</v>
          </cell>
          <cell r="E14">
            <v>3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 xml:space="preserve">Zadravec Ivan </v>
          </cell>
          <cell r="C15" t="str">
            <v>Verk Križovec</v>
          </cell>
          <cell r="D15">
            <v>4894</v>
          </cell>
          <cell r="E15">
            <v>18</v>
          </cell>
          <cell r="F15" t="str">
            <v>B</v>
          </cell>
          <cell r="G15">
            <v>1</v>
          </cell>
          <cell r="H15">
            <v>1</v>
          </cell>
        </row>
        <row r="16">
          <cell r="B16" t="str">
            <v>Ivanović Branko</v>
          </cell>
          <cell r="C16" t="str">
            <v>Smuđ Goričan</v>
          </cell>
          <cell r="D16">
            <v>4514</v>
          </cell>
          <cell r="E16">
            <v>11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Katančić Zlatko</v>
          </cell>
          <cell r="C17" t="str">
            <v>Ribica Turčišće</v>
          </cell>
          <cell r="D17">
            <v>4075</v>
          </cell>
          <cell r="E17">
            <v>14</v>
          </cell>
          <cell r="F17" t="str">
            <v>B</v>
          </cell>
          <cell r="G17">
            <v>3</v>
          </cell>
          <cell r="H17">
            <v>5</v>
          </cell>
        </row>
        <row r="18">
          <cell r="B18" t="str">
            <v>Kovač Mladen</v>
          </cell>
          <cell r="C18" t="str">
            <v>Glavatica Futtura Sensas Prelog</v>
          </cell>
          <cell r="D18">
            <v>3792</v>
          </cell>
          <cell r="E18">
            <v>12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Dolenec Željko</v>
          </cell>
          <cell r="C19" t="str">
            <v>Som Kotoriba</v>
          </cell>
          <cell r="D19">
            <v>2285</v>
          </cell>
          <cell r="E19">
            <v>15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Međimurec Ivan</v>
          </cell>
          <cell r="C20" t="str">
            <v>TSH Sensas Som.si Čakovec</v>
          </cell>
          <cell r="D20">
            <v>2204</v>
          </cell>
          <cell r="E20">
            <v>16</v>
          </cell>
          <cell r="F20" t="str">
            <v>B</v>
          </cell>
          <cell r="G20">
            <v>6</v>
          </cell>
          <cell r="H20">
            <v>11</v>
          </cell>
        </row>
        <row r="21">
          <cell r="B21" t="str">
            <v>Kedmenec Dragutin</v>
          </cell>
          <cell r="C21" t="str">
            <v>Klen Sveta Marija</v>
          </cell>
          <cell r="D21">
            <v>2192</v>
          </cell>
          <cell r="E21">
            <v>10</v>
          </cell>
          <cell r="F21" t="str">
            <v>B</v>
          </cell>
          <cell r="G21">
            <v>7</v>
          </cell>
          <cell r="H21">
            <v>13</v>
          </cell>
        </row>
        <row r="22">
          <cell r="B22" t="str">
            <v>Kedmenec Antun</v>
          </cell>
          <cell r="C22" t="str">
            <v>Klen Sveta Marija</v>
          </cell>
          <cell r="D22">
            <v>1856</v>
          </cell>
          <cell r="E22">
            <v>17</v>
          </cell>
          <cell r="F22" t="str">
            <v>B</v>
          </cell>
          <cell r="G22">
            <v>8</v>
          </cell>
          <cell r="H22">
            <v>15</v>
          </cell>
        </row>
        <row r="23">
          <cell r="B23" t="str">
            <v>Orehovec Stjepan</v>
          </cell>
          <cell r="C23" t="str">
            <v>Drava Donji Mihaljevec</v>
          </cell>
          <cell r="D23">
            <v>916</v>
          </cell>
          <cell r="E23">
            <v>13</v>
          </cell>
          <cell r="F23" t="str">
            <v>B</v>
          </cell>
          <cell r="G23">
            <v>9</v>
          </cell>
          <cell r="H23">
            <v>18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Veterani"/>
    </sheetNames>
    <definedNames>
      <definedName name="sortiranjesektorskogplasmana"/>
    </definedNames>
    <sheetDataSet>
      <sheetData sheetId="0">
        <row r="2">
          <cell r="H2" t="str">
            <v>5. kolo lige Veterana SSRD MŽ</v>
          </cell>
        </row>
        <row r="4">
          <cell r="H4" t="str">
            <v>Stara Mura Podturen - st.1</v>
          </cell>
        </row>
        <row r="5">
          <cell r="H5" t="str">
            <v>Podturen,27.09.2025.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Šaran Podturen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Dolenec Branimir</v>
          </cell>
          <cell r="C6" t="str">
            <v>Ostriž Novakovec</v>
          </cell>
          <cell r="D6">
            <v>1338</v>
          </cell>
          <cell r="E6">
            <v>5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 xml:space="preserve">Zadravec Ivan </v>
          </cell>
          <cell r="C7" t="str">
            <v>Verk Križovec</v>
          </cell>
          <cell r="D7">
            <v>1074</v>
          </cell>
          <cell r="E7">
            <v>6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Dolenec Željko</v>
          </cell>
          <cell r="C8" t="str">
            <v>Som Kotoriba</v>
          </cell>
          <cell r="D8">
            <v>904</v>
          </cell>
          <cell r="E8">
            <v>1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Marđetko Josip</v>
          </cell>
          <cell r="C9" t="str">
            <v>Som Kotoriba</v>
          </cell>
          <cell r="D9">
            <v>549</v>
          </cell>
          <cell r="E9">
            <v>9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Halić Marijan</v>
          </cell>
          <cell r="C10" t="str">
            <v>Linjak Ivanovec</v>
          </cell>
          <cell r="D10">
            <v>500</v>
          </cell>
          <cell r="E10">
            <v>8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Kedmenec Antun</v>
          </cell>
          <cell r="C11" t="str">
            <v>Klen Sveta Marija</v>
          </cell>
          <cell r="D11">
            <v>380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Mikloška Josip</v>
          </cell>
          <cell r="C12" t="str">
            <v>Glavatica Futtura Sensas Prelog</v>
          </cell>
          <cell r="D12">
            <v>285</v>
          </cell>
          <cell r="E12">
            <v>3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Jagec Josip</v>
          </cell>
          <cell r="C13" t="str">
            <v>Interland Čakovec</v>
          </cell>
          <cell r="D13">
            <v>162</v>
          </cell>
          <cell r="E13">
            <v>4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Mišić Branko</v>
          </cell>
          <cell r="C14" t="str">
            <v>Drava Donji Mihaljevec</v>
          </cell>
          <cell r="D14">
            <v>147</v>
          </cell>
          <cell r="E14">
            <v>2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Međimurec Ivan</v>
          </cell>
          <cell r="C15" t="str">
            <v>TSH Sensas Som.si Čakovec</v>
          </cell>
          <cell r="D15">
            <v>3418</v>
          </cell>
          <cell r="E15">
            <v>18</v>
          </cell>
          <cell r="F15" t="str">
            <v>B</v>
          </cell>
          <cell r="G15">
            <v>1</v>
          </cell>
          <cell r="H15">
            <v>1</v>
          </cell>
        </row>
        <row r="16">
          <cell r="B16" t="str">
            <v>Nađ Nenad</v>
          </cell>
          <cell r="C16" t="str">
            <v>Linjak Palovec</v>
          </cell>
          <cell r="D16">
            <v>2550</v>
          </cell>
          <cell r="E16">
            <v>15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Katančić Zlatko</v>
          </cell>
          <cell r="C17" t="str">
            <v>Ribica Turčišće</v>
          </cell>
          <cell r="D17">
            <v>1666</v>
          </cell>
          <cell r="E17">
            <v>10</v>
          </cell>
          <cell r="F17" t="str">
            <v>B</v>
          </cell>
          <cell r="G17">
            <v>3</v>
          </cell>
          <cell r="H17">
            <v>5</v>
          </cell>
        </row>
        <row r="18">
          <cell r="B18" t="str">
            <v>Kedmenec Dragutin</v>
          </cell>
          <cell r="C18" t="str">
            <v>Klen Sveta Marija</v>
          </cell>
          <cell r="D18">
            <v>1060</v>
          </cell>
          <cell r="E18">
            <v>11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Kovač Mladen</v>
          </cell>
          <cell r="C19" t="str">
            <v>Glavatica Futtura Sensas Prelog</v>
          </cell>
          <cell r="D19">
            <v>998</v>
          </cell>
          <cell r="E19">
            <v>14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Horvat Dragutin</v>
          </cell>
          <cell r="C20" t="str">
            <v>Som Kotoriba</v>
          </cell>
          <cell r="D20">
            <v>928</v>
          </cell>
          <cell r="E20">
            <v>13</v>
          </cell>
          <cell r="F20" t="str">
            <v>B</v>
          </cell>
          <cell r="G20">
            <v>6</v>
          </cell>
          <cell r="H20">
            <v>11</v>
          </cell>
        </row>
        <row r="21">
          <cell r="B21" t="str">
            <v>Orehovec Stjepan</v>
          </cell>
          <cell r="C21" t="str">
            <v>Drava Donji Mihaljevec</v>
          </cell>
          <cell r="D21">
            <v>600</v>
          </cell>
          <cell r="E21">
            <v>17</v>
          </cell>
          <cell r="F21" t="str">
            <v>B</v>
          </cell>
          <cell r="G21">
            <v>7</v>
          </cell>
          <cell r="H21">
            <v>13</v>
          </cell>
        </row>
        <row r="22">
          <cell r="B22" t="str">
            <v>Deban Ivan</v>
          </cell>
          <cell r="C22" t="str">
            <v>Glavatica Futtura Sensas Prelog</v>
          </cell>
          <cell r="D22">
            <v>425</v>
          </cell>
          <cell r="E22">
            <v>12</v>
          </cell>
          <cell r="F22" t="str">
            <v>B</v>
          </cell>
          <cell r="G22">
            <v>8</v>
          </cell>
          <cell r="H22">
            <v>15</v>
          </cell>
        </row>
        <row r="23">
          <cell r="B23" t="str">
            <v>Ivanović Branko</v>
          </cell>
          <cell r="C23" t="str">
            <v>Smuđ Goričan</v>
          </cell>
          <cell r="D23">
            <v>367</v>
          </cell>
          <cell r="E23">
            <v>16</v>
          </cell>
          <cell r="F23" t="str">
            <v>B</v>
          </cell>
          <cell r="G23">
            <v>9</v>
          </cell>
          <cell r="H23">
            <v>17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Veterani"/>
    </sheetNames>
    <definedNames>
      <definedName name="sortiranjesektorskogplasmana"/>
    </definedNames>
    <sheetDataSet>
      <sheetData sheetId="0">
        <row r="2">
          <cell r="H2" t="str">
            <v>6.KOLO LIGE VETERANA</v>
          </cell>
        </row>
        <row r="4">
          <cell r="H4" t="str">
            <v>Palovec</v>
          </cell>
        </row>
        <row r="5">
          <cell r="H5" t="str">
            <v>Palovec, 11.10.2025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Linjak Palovec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Rošić Mensur</v>
          </cell>
          <cell r="C6" t="str">
            <v>Mura M. Središće</v>
          </cell>
          <cell r="D6">
            <v>8520</v>
          </cell>
          <cell r="E6">
            <v>1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Katančić Zlatko</v>
          </cell>
          <cell r="C7" t="str">
            <v>Ribica Turčišće</v>
          </cell>
          <cell r="D7">
            <v>7835</v>
          </cell>
          <cell r="E7">
            <v>7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Dolenec Branimir</v>
          </cell>
          <cell r="C8" t="str">
            <v>Ostriž Novakovec</v>
          </cell>
          <cell r="D8">
            <v>4100</v>
          </cell>
          <cell r="E8">
            <v>10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Kedmenec Dragutin</v>
          </cell>
          <cell r="C9" t="str">
            <v>Klen Sveta Marija</v>
          </cell>
          <cell r="D9">
            <v>3575</v>
          </cell>
          <cell r="E9">
            <v>3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Pokrivač Rajmond</v>
          </cell>
          <cell r="C10" t="str">
            <v>Mura M. Središće</v>
          </cell>
          <cell r="D10">
            <v>3500</v>
          </cell>
          <cell r="E10">
            <v>9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Deban Ivan</v>
          </cell>
          <cell r="C11" t="str">
            <v>Glavatica Futtura Sensas Prelog</v>
          </cell>
          <cell r="D11">
            <v>3360</v>
          </cell>
          <cell r="E11">
            <v>8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Horvat Dragutin</v>
          </cell>
          <cell r="C12" t="str">
            <v>Som Kotoriba</v>
          </cell>
          <cell r="D12">
            <v>2865</v>
          </cell>
          <cell r="E12">
            <v>5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Mikloška Josip</v>
          </cell>
          <cell r="C13" t="str">
            <v>Glavatica Futtura Sensas Prelog</v>
          </cell>
          <cell r="D13">
            <v>2150</v>
          </cell>
          <cell r="E13">
            <v>6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Marđetko Josip</v>
          </cell>
          <cell r="C14" t="str">
            <v>Som Kotoriba</v>
          </cell>
          <cell r="D14">
            <v>2005</v>
          </cell>
          <cell r="E14">
            <v>2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Kedmenec Antun</v>
          </cell>
          <cell r="C15" t="str">
            <v>Klen Sveta Marija</v>
          </cell>
          <cell r="D15">
            <v>1500</v>
          </cell>
          <cell r="E15">
            <v>4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Halić Marijan</v>
          </cell>
          <cell r="C16" t="str">
            <v>Linjak Ivanovec</v>
          </cell>
          <cell r="D16">
            <v>6920</v>
          </cell>
          <cell r="E16">
            <v>20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Nađ Nenad</v>
          </cell>
          <cell r="C17" t="str">
            <v>Linjak Palovec</v>
          </cell>
          <cell r="D17">
            <v>6820</v>
          </cell>
          <cell r="E17">
            <v>15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Dolenec Željko</v>
          </cell>
          <cell r="C18" t="str">
            <v>Som Kotoriba</v>
          </cell>
          <cell r="D18">
            <v>5260</v>
          </cell>
          <cell r="E18">
            <v>13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Filipašić Drago</v>
          </cell>
          <cell r="C19" t="str">
            <v>Som Kotoriba</v>
          </cell>
          <cell r="D19">
            <v>3440</v>
          </cell>
          <cell r="E19">
            <v>19</v>
          </cell>
          <cell r="F19" t="str">
            <v>B</v>
          </cell>
          <cell r="G19">
            <v>4</v>
          </cell>
          <cell r="H19">
            <v>8</v>
          </cell>
        </row>
        <row r="20">
          <cell r="B20" t="str">
            <v>Kovač Mladen</v>
          </cell>
          <cell r="C20" t="str">
            <v>Glavatica Futtura Sensas Prelog</v>
          </cell>
          <cell r="D20">
            <v>3315</v>
          </cell>
          <cell r="E20">
            <v>11</v>
          </cell>
          <cell r="F20" t="str">
            <v>B</v>
          </cell>
          <cell r="G20">
            <v>5</v>
          </cell>
          <cell r="H20">
            <v>10</v>
          </cell>
        </row>
        <row r="21">
          <cell r="B21" t="str">
            <v>Ivanović Branko</v>
          </cell>
          <cell r="C21" t="str">
            <v>Smuđ Goričan</v>
          </cell>
          <cell r="D21">
            <v>3305</v>
          </cell>
          <cell r="E21">
            <v>18</v>
          </cell>
          <cell r="F21" t="str">
            <v>B</v>
          </cell>
          <cell r="G21">
            <v>6</v>
          </cell>
          <cell r="H21">
            <v>12</v>
          </cell>
        </row>
        <row r="22">
          <cell r="B22" t="str">
            <v>Međimurec Ivan</v>
          </cell>
          <cell r="C22" t="str">
            <v>TSH Sensas Som.si Čakovec</v>
          </cell>
          <cell r="D22">
            <v>2635</v>
          </cell>
          <cell r="E22">
            <v>14</v>
          </cell>
          <cell r="F22" t="str">
            <v>B</v>
          </cell>
          <cell r="G22">
            <v>7</v>
          </cell>
          <cell r="H22">
            <v>14</v>
          </cell>
        </row>
        <row r="23">
          <cell r="B23" t="str">
            <v>Mišić Branko</v>
          </cell>
          <cell r="C23" t="str">
            <v>Drava Donji Mihaljevec</v>
          </cell>
          <cell r="D23">
            <v>1000</v>
          </cell>
          <cell r="E23">
            <v>17</v>
          </cell>
          <cell r="F23" t="str">
            <v>B</v>
          </cell>
          <cell r="G23">
            <v>8</v>
          </cell>
          <cell r="H23">
            <v>16</v>
          </cell>
        </row>
        <row r="24">
          <cell r="B24" t="str">
            <v>Orehovec Stjepan</v>
          </cell>
          <cell r="C24" t="str">
            <v>Drava Donji Mihaljevec</v>
          </cell>
          <cell r="D24">
            <v>855</v>
          </cell>
          <cell r="E24">
            <v>12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 xml:space="preserve">Zadravec Ivan </v>
          </cell>
          <cell r="C25" t="str">
            <v>Verk Križovec</v>
          </cell>
          <cell r="D25">
            <v>165</v>
          </cell>
          <cell r="E25">
            <v>16</v>
          </cell>
          <cell r="F25" t="str">
            <v>B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Veterani 2025"/>
      <sheetName val="Pojedinačno U 18"/>
      <sheetName val="Pojedinačno U 23"/>
      <sheetName val="ZBIRNI pojedinačno veterani 202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, 2.KOLO Novakovec"/>
    </sheetNames>
    <definedNames>
      <definedName name="sortiranjesektorskogplasmana"/>
    </definedNames>
    <sheetDataSet>
      <sheetData sheetId="0">
        <row r="2">
          <cell r="H2" t="str">
            <v>2. KOLO LIGE MASTERA</v>
          </cell>
        </row>
        <row r="4">
          <cell r="H4" t="str">
            <v>Novakovec</v>
          </cell>
        </row>
        <row r="5">
          <cell r="H5" t="str">
            <v>Novakovec 14.06.2025.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SRD 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Perko Miljenko</v>
          </cell>
          <cell r="C6" t="str">
            <v>TSH Sensas Som.si Čakovec</v>
          </cell>
          <cell r="D6">
            <v>8250</v>
          </cell>
          <cell r="E6">
            <v>10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Zrna Damir</v>
          </cell>
          <cell r="C7" t="str">
            <v>Črnec Donji Hraščan</v>
          </cell>
          <cell r="D7">
            <v>6000</v>
          </cell>
          <cell r="E7">
            <v>8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Peter Dragutin</v>
          </cell>
          <cell r="C8" t="str">
            <v>Klen Sveta Marija</v>
          </cell>
          <cell r="D8">
            <v>4120</v>
          </cell>
          <cell r="E8">
            <v>9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 xml:space="preserve">Legin Nenad </v>
          </cell>
          <cell r="C9" t="str">
            <v>Žužička Kotoriba</v>
          </cell>
          <cell r="D9">
            <v>2595</v>
          </cell>
          <cell r="E9">
            <v>1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Klobučarić Stjepan</v>
          </cell>
          <cell r="C10" t="str">
            <v>Čakovec Interland Čakovec</v>
          </cell>
          <cell r="D10">
            <v>2155</v>
          </cell>
          <cell r="E10">
            <v>4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Mesarić Branko</v>
          </cell>
          <cell r="C11" t="str">
            <v>Smuđ Goričan</v>
          </cell>
          <cell r="D11">
            <v>2000</v>
          </cell>
          <cell r="E11">
            <v>6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Žganec Vladimir</v>
          </cell>
          <cell r="C12" t="str">
            <v>Zlatna udica Krištanovec</v>
          </cell>
          <cell r="D12">
            <v>1820</v>
          </cell>
          <cell r="E12">
            <v>7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Pranklin Zvonko</v>
          </cell>
          <cell r="C13" t="str">
            <v>Šaran Palinovec</v>
          </cell>
          <cell r="D13">
            <v>1295</v>
          </cell>
          <cell r="E13">
            <v>5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Nađ Ladislav</v>
          </cell>
          <cell r="C14" t="str">
            <v>Linjak Palovec</v>
          </cell>
          <cell r="D14">
            <v>1195</v>
          </cell>
          <cell r="E14">
            <v>2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Orehovec Ivan</v>
          </cell>
          <cell r="C15" t="str">
            <v>Klen Sveta Marija</v>
          </cell>
          <cell r="D15">
            <v>345</v>
          </cell>
          <cell r="E15">
            <v>3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Horvat Damir</v>
          </cell>
          <cell r="C16" t="str">
            <v>Klen Sveta Marija</v>
          </cell>
          <cell r="D16">
            <v>6375</v>
          </cell>
          <cell r="E16">
            <v>12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Mađerić Marijan</v>
          </cell>
          <cell r="C17" t="str">
            <v>Klen Sveta Marija</v>
          </cell>
          <cell r="D17">
            <v>5385</v>
          </cell>
          <cell r="E17">
            <v>16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Lehkec Ivan</v>
          </cell>
          <cell r="C18" t="str">
            <v>Linjak Palovec</v>
          </cell>
          <cell r="D18">
            <v>4940</v>
          </cell>
          <cell r="E18">
            <v>19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Gudlin Ivan</v>
          </cell>
          <cell r="C19" t="str">
            <v>Smuđ Goričan</v>
          </cell>
          <cell r="D19">
            <v>3935</v>
          </cell>
          <cell r="E19">
            <v>13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Slaviček Željko</v>
          </cell>
          <cell r="C20" t="str">
            <v>Smuđ Draškovec</v>
          </cell>
          <cell r="D20">
            <v>3700</v>
          </cell>
          <cell r="E20">
            <v>11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Čeh Dragutin</v>
          </cell>
          <cell r="C21" t="str">
            <v>Čakovec Interland Čakovec</v>
          </cell>
          <cell r="D21">
            <v>3095</v>
          </cell>
          <cell r="E21">
            <v>17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Škoda Mladen</v>
          </cell>
          <cell r="C22" t="str">
            <v>Žužička Kotoriba</v>
          </cell>
          <cell r="D22">
            <v>1700</v>
          </cell>
          <cell r="E22">
            <v>15</v>
          </cell>
          <cell r="F22" t="str">
            <v>B</v>
          </cell>
          <cell r="G22">
            <v>7</v>
          </cell>
          <cell r="H22">
            <v>14</v>
          </cell>
        </row>
        <row r="23">
          <cell r="B23" t="str">
            <v>Jug Josip</v>
          </cell>
          <cell r="C23" t="str">
            <v>TSH Sensas Som.si Čakovec</v>
          </cell>
          <cell r="D23">
            <v>1675</v>
          </cell>
          <cell r="E23">
            <v>14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Orač Lidija</v>
          </cell>
          <cell r="C24" t="str">
            <v>Klen Sveta Marija</v>
          </cell>
          <cell r="D24">
            <v>685</v>
          </cell>
          <cell r="E24">
            <v>18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POJEDINA"/>
    </sheetNames>
    <definedNames>
      <definedName name="sortiranjesektorskogplasmana"/>
    </definedNames>
    <sheetDataSet>
      <sheetData sheetId="0">
        <row r="2">
          <cell r="H2" t="str">
            <v>Liga Mastera  3. kolo</v>
          </cell>
        </row>
        <row r="4">
          <cell r="H4" t="str">
            <v>Kanal Sv. Marija staza 1</v>
          </cell>
        </row>
        <row r="5">
          <cell r="H5" t="str">
            <v>Sveta Marija,05.07.2025.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Klen Sv.Marija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Nađ Ladislav</v>
          </cell>
          <cell r="C6" t="str">
            <v>Linjak Palovec</v>
          </cell>
          <cell r="D6">
            <v>4290</v>
          </cell>
          <cell r="E6">
            <v>6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Zrna Damir</v>
          </cell>
          <cell r="C7" t="str">
            <v>Črnec Donji Hrašćan</v>
          </cell>
          <cell r="D7">
            <v>4278</v>
          </cell>
          <cell r="E7">
            <v>7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Jug Josip</v>
          </cell>
          <cell r="C8" t="str">
            <v>TSH Sensas Som.si Čakovec</v>
          </cell>
          <cell r="D8">
            <v>2345</v>
          </cell>
          <cell r="E8">
            <v>5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Perko Miljenko</v>
          </cell>
          <cell r="C9" t="str">
            <v>TSH Sensas Som.si Čakovec</v>
          </cell>
          <cell r="D9">
            <v>1948</v>
          </cell>
          <cell r="E9">
            <v>2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Lehkec Ivan</v>
          </cell>
          <cell r="C10" t="str">
            <v>Linjak Palovec</v>
          </cell>
          <cell r="D10">
            <v>1755</v>
          </cell>
          <cell r="E10">
            <v>8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Slaviček Željko</v>
          </cell>
          <cell r="C11" t="str">
            <v>Smuđ Draškovec</v>
          </cell>
          <cell r="D11">
            <v>1332</v>
          </cell>
          <cell r="E11">
            <v>3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Orač Lidija</v>
          </cell>
          <cell r="C12" t="str">
            <v>Klen Sveta Marija</v>
          </cell>
          <cell r="D12">
            <v>1124</v>
          </cell>
          <cell r="E12">
            <v>1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Toplek Stanislav</v>
          </cell>
          <cell r="C13" t="str">
            <v>Čakovec Interland</v>
          </cell>
          <cell r="D13">
            <v>1</v>
          </cell>
          <cell r="E13">
            <v>4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Peter Dragutin</v>
          </cell>
          <cell r="C14" t="str">
            <v>Klen Sveta Marija</v>
          </cell>
          <cell r="D14">
            <v>5636</v>
          </cell>
          <cell r="E14">
            <v>15</v>
          </cell>
          <cell r="F14" t="str">
            <v>B</v>
          </cell>
          <cell r="G14">
            <v>1</v>
          </cell>
          <cell r="H14">
            <v>1</v>
          </cell>
        </row>
        <row r="15">
          <cell r="B15" t="str">
            <v>Žganec Vladimir</v>
          </cell>
          <cell r="C15" t="str">
            <v>Zlatna udica Krištanovec</v>
          </cell>
          <cell r="D15">
            <v>2322</v>
          </cell>
          <cell r="E15">
            <v>16</v>
          </cell>
          <cell r="F15" t="str">
            <v>B</v>
          </cell>
          <cell r="G15">
            <v>2</v>
          </cell>
          <cell r="H15">
            <v>4</v>
          </cell>
        </row>
        <row r="16">
          <cell r="B16" t="str">
            <v>Čeh Dragutin</v>
          </cell>
          <cell r="C16" t="str">
            <v>Čakovec Interland</v>
          </cell>
          <cell r="D16">
            <v>2319</v>
          </cell>
          <cell r="E16">
            <v>12</v>
          </cell>
          <cell r="F16" t="str">
            <v>B</v>
          </cell>
          <cell r="G16">
            <v>3</v>
          </cell>
          <cell r="H16">
            <v>6</v>
          </cell>
        </row>
        <row r="17">
          <cell r="B17" t="str">
            <v>Horvat Damir</v>
          </cell>
          <cell r="C17" t="str">
            <v>Klen Sveta Marija</v>
          </cell>
          <cell r="D17">
            <v>2280</v>
          </cell>
          <cell r="E17">
            <v>11</v>
          </cell>
          <cell r="F17" t="str">
            <v>B</v>
          </cell>
          <cell r="G17">
            <v>4</v>
          </cell>
          <cell r="H17">
            <v>7</v>
          </cell>
        </row>
        <row r="18">
          <cell r="B18" t="str">
            <v>Mađarić Marijan</v>
          </cell>
          <cell r="C18" t="str">
            <v>Klen Sveta Marija</v>
          </cell>
          <cell r="D18">
            <v>1913</v>
          </cell>
          <cell r="E18">
            <v>13</v>
          </cell>
          <cell r="F18" t="str">
            <v>B</v>
          </cell>
          <cell r="G18">
            <v>5</v>
          </cell>
          <cell r="H18">
            <v>9</v>
          </cell>
        </row>
        <row r="19">
          <cell r="B19" t="str">
            <v>Škoda Mladen</v>
          </cell>
          <cell r="C19" t="str">
            <v>Žužička Kotoriba</v>
          </cell>
          <cell r="D19">
            <v>1434</v>
          </cell>
          <cell r="E19">
            <v>14</v>
          </cell>
          <cell r="F19" t="str">
            <v>B</v>
          </cell>
          <cell r="G19">
            <v>6</v>
          </cell>
          <cell r="H19">
            <v>11</v>
          </cell>
        </row>
        <row r="20">
          <cell r="B20" t="str">
            <v>Mesarić Branko</v>
          </cell>
          <cell r="C20" t="str">
            <v>Smuđ Goričan</v>
          </cell>
          <cell r="D20">
            <v>1059</v>
          </cell>
          <cell r="E20">
            <v>10</v>
          </cell>
          <cell r="F20" t="str">
            <v>B</v>
          </cell>
          <cell r="G20">
            <v>7</v>
          </cell>
          <cell r="H20">
            <v>14</v>
          </cell>
        </row>
        <row r="21">
          <cell r="B21" t="str">
            <v>Gudlin Ivan</v>
          </cell>
          <cell r="C21" t="str">
            <v>Smuđ Goričan</v>
          </cell>
          <cell r="D21">
            <v>979</v>
          </cell>
          <cell r="E21">
            <v>9</v>
          </cell>
          <cell r="F21" t="str">
            <v>B</v>
          </cell>
          <cell r="G21">
            <v>8</v>
          </cell>
          <cell r="H21">
            <v>15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sheetDataSet>
      <sheetData sheetId="0">
        <row r="2">
          <cell r="H2" t="str">
            <v>4. KOLO LIGE MASTERA</v>
          </cell>
        </row>
        <row r="4">
          <cell r="H4" t="str">
            <v>Kanal Sveta Marija</v>
          </cell>
        </row>
        <row r="5">
          <cell r="H5" t="str">
            <v>Sveta Marija, 23.08.2025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SRD Klen Sveta Marija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Mađerić Marijan</v>
          </cell>
          <cell r="C6" t="str">
            <v>Klen Sveta Marija</v>
          </cell>
          <cell r="D6">
            <v>9755</v>
          </cell>
          <cell r="E6">
            <v>2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Horvat Damir</v>
          </cell>
          <cell r="C7" t="str">
            <v>Klen Sveta Marija</v>
          </cell>
          <cell r="D7">
            <v>6570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Zrna Damir</v>
          </cell>
          <cell r="C8" t="str">
            <v>Črnec Donji Hraščan</v>
          </cell>
          <cell r="D8">
            <v>6090</v>
          </cell>
          <cell r="E8">
            <v>6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Perko Miljenko</v>
          </cell>
          <cell r="C9" t="str">
            <v>TSH Sensas Som.si Čakovec</v>
          </cell>
          <cell r="D9">
            <v>5850</v>
          </cell>
          <cell r="E9">
            <v>3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Slaviček Željko</v>
          </cell>
          <cell r="C10" t="str">
            <v>Smuđ Draškovec</v>
          </cell>
          <cell r="D10">
            <v>5380</v>
          </cell>
          <cell r="E10">
            <v>9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Pranklin Zvonko</v>
          </cell>
          <cell r="C11" t="str">
            <v>Šaran Palinovec</v>
          </cell>
          <cell r="D11">
            <v>4010</v>
          </cell>
          <cell r="E11">
            <v>5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Mesarić Branko</v>
          </cell>
          <cell r="C12" t="str">
            <v>Smuđ Goričan</v>
          </cell>
          <cell r="D12">
            <v>2885</v>
          </cell>
          <cell r="E12">
            <v>4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Čeh Dragutin</v>
          </cell>
          <cell r="C13" t="str">
            <v>Čakovec Interland Čakovec</v>
          </cell>
          <cell r="D13">
            <v>2000</v>
          </cell>
          <cell r="E13">
            <v>8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 xml:space="preserve">Legin Nenad </v>
          </cell>
          <cell r="C14" t="str">
            <v>Žužička Kotoriba</v>
          </cell>
          <cell r="D14">
            <v>620</v>
          </cell>
          <cell r="E14">
            <v>7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Peter Dragutin</v>
          </cell>
          <cell r="C15" t="str">
            <v>Klen Sveta Marija</v>
          </cell>
          <cell r="D15">
            <v>9525</v>
          </cell>
          <cell r="E15">
            <v>10</v>
          </cell>
          <cell r="F15" t="str">
            <v>B</v>
          </cell>
          <cell r="G15">
            <v>1</v>
          </cell>
          <cell r="H15">
            <v>2</v>
          </cell>
        </row>
        <row r="16">
          <cell r="B16" t="str">
            <v>Žganec Vladimir</v>
          </cell>
          <cell r="C16" t="str">
            <v>Zlatna udica Krištanovec</v>
          </cell>
          <cell r="D16">
            <v>9500</v>
          </cell>
          <cell r="E16">
            <v>11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Orehovec Ivan</v>
          </cell>
          <cell r="C17" t="str">
            <v>Klen Sveta Marija</v>
          </cell>
          <cell r="D17">
            <v>6100</v>
          </cell>
          <cell r="E17">
            <v>13</v>
          </cell>
          <cell r="F17" t="str">
            <v>B</v>
          </cell>
          <cell r="G17">
            <v>3</v>
          </cell>
          <cell r="H17">
            <v>5</v>
          </cell>
        </row>
        <row r="18">
          <cell r="B18" t="str">
            <v>Lehkec Ivan</v>
          </cell>
          <cell r="C18" t="str">
            <v>Linjak Palovec</v>
          </cell>
          <cell r="D18">
            <v>5855</v>
          </cell>
          <cell r="E18">
            <v>12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Jug Josip</v>
          </cell>
          <cell r="C19" t="str">
            <v>TSH Sensas Som.si Čakovec</v>
          </cell>
          <cell r="D19">
            <v>5385</v>
          </cell>
          <cell r="E19">
            <v>17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Gudlin Ivan</v>
          </cell>
          <cell r="C20" t="str">
            <v>Smuđ Goričan</v>
          </cell>
          <cell r="D20">
            <v>3245</v>
          </cell>
          <cell r="E20">
            <v>16</v>
          </cell>
          <cell r="F20" t="str">
            <v>B</v>
          </cell>
          <cell r="G20">
            <v>6</v>
          </cell>
          <cell r="H20">
            <v>12</v>
          </cell>
        </row>
        <row r="21">
          <cell r="B21" t="str">
            <v>Klobučarić Stjepan</v>
          </cell>
          <cell r="C21" t="str">
            <v>Čakovec Interland Čakovec</v>
          </cell>
          <cell r="D21">
            <v>1445</v>
          </cell>
          <cell r="E21">
            <v>14</v>
          </cell>
          <cell r="F21" t="str">
            <v>B</v>
          </cell>
          <cell r="G21">
            <v>7</v>
          </cell>
          <cell r="H21">
            <v>14</v>
          </cell>
        </row>
        <row r="22">
          <cell r="B22" t="str">
            <v>Škoda Mladen</v>
          </cell>
          <cell r="C22" t="str">
            <v>Žužička Kotoriba</v>
          </cell>
          <cell r="D22">
            <v>1105</v>
          </cell>
          <cell r="E22">
            <v>15</v>
          </cell>
          <cell r="F22" t="str">
            <v>B</v>
          </cell>
          <cell r="G22">
            <v>8</v>
          </cell>
          <cell r="H22">
            <v>16</v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"/>
    </sheetNames>
    <definedNames>
      <definedName name="sortiranjesektorskogplasmana"/>
    </definedNames>
    <sheetDataSet>
      <sheetData sheetId="0">
        <row r="2">
          <cell r="H2" t="str">
            <v>5. kolo liga Mastera SSRD MŽ</v>
          </cell>
        </row>
        <row r="4">
          <cell r="H4" t="str">
            <v>Stara Mura Podturen -st.2</v>
          </cell>
        </row>
        <row r="5">
          <cell r="H5" t="str">
            <v>Podturen, 27.09.2025.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Šaran Podturen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Jug Josip</v>
          </cell>
          <cell r="C6" t="str">
            <v>TSH Sensas Som.si Čakovec</v>
          </cell>
          <cell r="D6">
            <v>1942</v>
          </cell>
          <cell r="E6">
            <v>8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Perko Miljenko</v>
          </cell>
          <cell r="C7" t="str">
            <v>TSH Sensas Som.si Čakovec</v>
          </cell>
          <cell r="D7">
            <v>1237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Čeh Dragutin</v>
          </cell>
          <cell r="C8" t="str">
            <v>Čakovec Interland</v>
          </cell>
          <cell r="D8">
            <v>956</v>
          </cell>
          <cell r="E8">
            <v>6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Toplek Stanislav</v>
          </cell>
          <cell r="C9" t="str">
            <v>Čakovec Interland</v>
          </cell>
          <cell r="D9">
            <v>646</v>
          </cell>
          <cell r="E9">
            <v>4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Orač Lidija</v>
          </cell>
          <cell r="C10" t="str">
            <v>Klen Sveta Marija</v>
          </cell>
          <cell r="D10">
            <v>517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Žganec Vladimir</v>
          </cell>
          <cell r="C11" t="str">
            <v>Zlatna udica Krištanovec</v>
          </cell>
          <cell r="D11">
            <v>482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Slaviček Željko</v>
          </cell>
          <cell r="C12" t="str">
            <v>Smuđ Draškovec</v>
          </cell>
          <cell r="D12">
            <v>460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Lehkec Ivan</v>
          </cell>
          <cell r="C13" t="str">
            <v>Linjak Palovec</v>
          </cell>
          <cell r="D13">
            <v>445</v>
          </cell>
          <cell r="E13">
            <v>3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Peter Dragutin</v>
          </cell>
          <cell r="C14" t="str">
            <v>Klen Sveta Marija</v>
          </cell>
          <cell r="D14">
            <v>3797</v>
          </cell>
          <cell r="E14">
            <v>14</v>
          </cell>
          <cell r="F14" t="str">
            <v>B</v>
          </cell>
          <cell r="G14">
            <v>1</v>
          </cell>
          <cell r="H14">
            <v>1</v>
          </cell>
        </row>
        <row r="15">
          <cell r="B15" t="str">
            <v>Gudlin Ivan</v>
          </cell>
          <cell r="C15" t="str">
            <v>Smuđ Goričan</v>
          </cell>
          <cell r="D15">
            <v>3644</v>
          </cell>
          <cell r="E15">
            <v>15</v>
          </cell>
          <cell r="F15" t="str">
            <v>B</v>
          </cell>
          <cell r="G15">
            <v>2</v>
          </cell>
          <cell r="H15">
            <v>3</v>
          </cell>
        </row>
        <row r="16">
          <cell r="B16" t="str">
            <v>Horvat Damir</v>
          </cell>
          <cell r="C16" t="str">
            <v>Klen Sveta Marija</v>
          </cell>
          <cell r="D16">
            <v>2200</v>
          </cell>
          <cell r="E16">
            <v>9</v>
          </cell>
          <cell r="F16" t="str">
            <v>B</v>
          </cell>
          <cell r="G16">
            <v>3</v>
          </cell>
          <cell r="H16">
            <v>5</v>
          </cell>
        </row>
        <row r="17">
          <cell r="B17" t="str">
            <v>Mađarić Marijan</v>
          </cell>
          <cell r="C17" t="str">
            <v>Klen Sveta Marija</v>
          </cell>
          <cell r="D17">
            <v>1911</v>
          </cell>
          <cell r="E17">
            <v>12</v>
          </cell>
          <cell r="F17" t="str">
            <v>B</v>
          </cell>
          <cell r="G17">
            <v>4</v>
          </cell>
          <cell r="H17">
            <v>7</v>
          </cell>
        </row>
        <row r="18">
          <cell r="B18" t="str">
            <v>Pranklin Zvonko</v>
          </cell>
          <cell r="C18" t="str">
            <v>Šaran Palinovec</v>
          </cell>
          <cell r="D18">
            <v>1781</v>
          </cell>
          <cell r="E18">
            <v>16</v>
          </cell>
          <cell r="F18" t="str">
            <v>B</v>
          </cell>
          <cell r="G18">
            <v>5</v>
          </cell>
          <cell r="H18">
            <v>9</v>
          </cell>
        </row>
        <row r="19">
          <cell r="B19" t="str">
            <v>Škoda Mladen</v>
          </cell>
          <cell r="C19" t="str">
            <v>Žužička Kotoriba</v>
          </cell>
          <cell r="D19">
            <v>1470</v>
          </cell>
          <cell r="E19">
            <v>13</v>
          </cell>
          <cell r="F19" t="str">
            <v>B</v>
          </cell>
          <cell r="G19">
            <v>6</v>
          </cell>
          <cell r="H19">
            <v>11</v>
          </cell>
        </row>
        <row r="20">
          <cell r="B20" t="str">
            <v>Zrna Damir</v>
          </cell>
          <cell r="C20" t="str">
            <v>Črnec Donji Hrašćan</v>
          </cell>
          <cell r="D20">
            <v>1136</v>
          </cell>
          <cell r="E20">
            <v>10</v>
          </cell>
          <cell r="F20" t="str">
            <v>B</v>
          </cell>
          <cell r="G20">
            <v>7</v>
          </cell>
          <cell r="H20">
            <v>13</v>
          </cell>
        </row>
        <row r="21">
          <cell r="B21" t="str">
            <v>Klobučarić Stjepan</v>
          </cell>
          <cell r="C21" t="str">
            <v>Interland Čakovec</v>
          </cell>
          <cell r="D21">
            <v>352</v>
          </cell>
          <cell r="E21">
            <v>11</v>
          </cell>
          <cell r="F21" t="str">
            <v>B</v>
          </cell>
          <cell r="G21">
            <v>8</v>
          </cell>
          <cell r="H21">
            <v>16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POJEDINA"/>
    </sheetNames>
    <definedNames>
      <definedName name="sortiranjesektorskogplasmana"/>
    </definedNames>
    <sheetDataSet>
      <sheetData sheetId="0">
        <row r="2">
          <cell r="H2" t="str">
            <v>6. kolo Liga Mastera SSRD MŽ</v>
          </cell>
        </row>
        <row r="4">
          <cell r="H4" t="str">
            <v>Retencija Selnica</v>
          </cell>
        </row>
        <row r="5">
          <cell r="H5" t="str">
            <v>Selnica,18.10.2025.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Mura Mursko Središće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Čeh Dragutin</v>
          </cell>
          <cell r="C6" t="str">
            <v>Čakovec Interland</v>
          </cell>
          <cell r="D6">
            <v>6661</v>
          </cell>
          <cell r="E6">
            <v>4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Zrna Damir</v>
          </cell>
          <cell r="C7" t="str">
            <v>Črnec Donji Hrašćan</v>
          </cell>
          <cell r="D7">
            <v>5274</v>
          </cell>
          <cell r="E7">
            <v>1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Peter Dragutin</v>
          </cell>
          <cell r="C8" t="str">
            <v>Klen Sveta Marija</v>
          </cell>
          <cell r="D8">
            <v>4906</v>
          </cell>
          <cell r="E8">
            <v>7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Mesarić Branko</v>
          </cell>
          <cell r="C9" t="str">
            <v>Smuđ Goričan</v>
          </cell>
          <cell r="D9">
            <v>4307</v>
          </cell>
          <cell r="E9">
            <v>5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Perko Miljenko</v>
          </cell>
          <cell r="C10" t="str">
            <v>TSH Sensas Som.si Čakovec</v>
          </cell>
          <cell r="D10">
            <v>3914</v>
          </cell>
          <cell r="E10">
            <v>8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Jug Josip</v>
          </cell>
          <cell r="C11" t="str">
            <v>TSH Sensas Som.si Čakovec</v>
          </cell>
          <cell r="D11">
            <v>2443</v>
          </cell>
          <cell r="E11">
            <v>3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Orač Lidija</v>
          </cell>
          <cell r="C12" t="str">
            <v>Klen Sveta Marija</v>
          </cell>
          <cell r="D12">
            <v>2407</v>
          </cell>
          <cell r="E12">
            <v>2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Škoda Mladen</v>
          </cell>
          <cell r="C13" t="str">
            <v>Žužička Kotoriba</v>
          </cell>
          <cell r="D13">
            <v>522</v>
          </cell>
          <cell r="E13">
            <v>6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Gudlin Ivan</v>
          </cell>
          <cell r="C14" t="str">
            <v>Smuđ Goričan</v>
          </cell>
          <cell r="D14">
            <v>4637</v>
          </cell>
          <cell r="E14">
            <v>11</v>
          </cell>
          <cell r="F14" t="str">
            <v>B</v>
          </cell>
          <cell r="G14">
            <v>1</v>
          </cell>
          <cell r="H14">
            <v>2</v>
          </cell>
        </row>
        <row r="15">
          <cell r="B15" t="str">
            <v>Lehkec Ivan</v>
          </cell>
          <cell r="C15" t="str">
            <v>Linjak Palovec</v>
          </cell>
          <cell r="D15">
            <v>4502</v>
          </cell>
          <cell r="E15">
            <v>10</v>
          </cell>
          <cell r="F15" t="str">
            <v>B</v>
          </cell>
          <cell r="G15">
            <v>2</v>
          </cell>
          <cell r="H15">
            <v>4</v>
          </cell>
        </row>
        <row r="16">
          <cell r="B16" t="str">
            <v>Žganec Vladimir</v>
          </cell>
          <cell r="C16" t="str">
            <v>Zlatna udica Krištanovec</v>
          </cell>
          <cell r="D16">
            <v>2610</v>
          </cell>
          <cell r="E16">
            <v>12</v>
          </cell>
          <cell r="F16" t="str">
            <v>B</v>
          </cell>
          <cell r="G16">
            <v>3</v>
          </cell>
          <cell r="H16">
            <v>6</v>
          </cell>
        </row>
        <row r="17">
          <cell r="B17" t="str">
            <v>Mađerić Marijan</v>
          </cell>
          <cell r="C17" t="str">
            <v>Klen Sveta Marija</v>
          </cell>
          <cell r="D17">
            <v>2505</v>
          </cell>
          <cell r="E17">
            <v>14</v>
          </cell>
          <cell r="F17" t="str">
            <v>B</v>
          </cell>
          <cell r="G17">
            <v>4</v>
          </cell>
          <cell r="H17">
            <v>8</v>
          </cell>
        </row>
        <row r="18">
          <cell r="B18" t="str">
            <v>Pranklin Zvonko</v>
          </cell>
          <cell r="C18" t="str">
            <v>Šaran Palinovec</v>
          </cell>
          <cell r="D18">
            <v>2449</v>
          </cell>
          <cell r="E18">
            <v>13</v>
          </cell>
          <cell r="F18" t="str">
            <v>B</v>
          </cell>
          <cell r="G18">
            <v>5</v>
          </cell>
          <cell r="H18">
            <v>10</v>
          </cell>
        </row>
        <row r="19">
          <cell r="B19" t="str">
            <v>Horvat Damir</v>
          </cell>
          <cell r="C19" t="str">
            <v>Klen Sveta Marija</v>
          </cell>
          <cell r="D19">
            <v>2053</v>
          </cell>
          <cell r="E19">
            <v>9</v>
          </cell>
          <cell r="F19" t="str">
            <v>B</v>
          </cell>
          <cell r="G19">
            <v>6</v>
          </cell>
          <cell r="H19">
            <v>12</v>
          </cell>
        </row>
        <row r="20">
          <cell r="B20" t="str">
            <v>Toplek Stanislav</v>
          </cell>
          <cell r="C20" t="str">
            <v>Čakovec Interland</v>
          </cell>
          <cell r="D20">
            <v>341</v>
          </cell>
          <cell r="E20">
            <v>15</v>
          </cell>
          <cell r="F20" t="str">
            <v>B</v>
          </cell>
          <cell r="G20">
            <v>7</v>
          </cell>
          <cell r="H20">
            <v>14</v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Masteri 2025"/>
      <sheetName val="Pojedinačno U 18"/>
      <sheetName val="Pojedinačno U 23"/>
      <sheetName val="ZBIRNI pojedinačno masteri 2025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1. kolo veterani Turčišće"/>
    </sheetNames>
    <definedNames>
      <definedName name="sortiranjesektorskogplasmana"/>
    </definedNames>
    <sheetDataSet>
      <sheetData sheetId="0">
        <row r="2">
          <cell r="H2" t="str">
            <v xml:space="preserve"> 1 Kolo Lige veterana SSRD MŽ</v>
          </cell>
        </row>
        <row r="4">
          <cell r="H4" t="str">
            <v>Stara Graba Turčišće</v>
          </cell>
        </row>
        <row r="5">
          <cell r="H5">
            <v>45794</v>
          </cell>
        </row>
        <row r="7">
          <cell r="H7" t="str">
            <v>SSRD Međimurske županije</v>
          </cell>
        </row>
        <row r="9">
          <cell r="H9" t="str">
            <v>VETERANI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Kovač Mladen</v>
          </cell>
          <cell r="C6" t="str">
            <v>Glavatica Futtura Sensas Prelog</v>
          </cell>
          <cell r="D6">
            <v>2589</v>
          </cell>
          <cell r="E6">
            <v>2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Pokrivač Rajmond</v>
          </cell>
          <cell r="C7" t="str">
            <v>Mura Mursko Središće</v>
          </cell>
          <cell r="D7">
            <v>1885</v>
          </cell>
          <cell r="E7">
            <v>6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Zadravec Ivan</v>
          </cell>
          <cell r="C8" t="str">
            <v>Verk Križovec</v>
          </cell>
          <cell r="D8">
            <v>1767</v>
          </cell>
          <cell r="E8">
            <v>3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Horvat Dragutin</v>
          </cell>
          <cell r="C9" t="str">
            <v>Som Kotoriba</v>
          </cell>
          <cell r="D9">
            <v>1630</v>
          </cell>
          <cell r="E9">
            <v>1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Halić Marijan</v>
          </cell>
          <cell r="C10" t="str">
            <v>Linjak Ivanovec</v>
          </cell>
          <cell r="D10">
            <v>1428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Dolenec Željko</v>
          </cell>
          <cell r="C11" t="str">
            <v>Som Kotoriba</v>
          </cell>
          <cell r="D11">
            <v>1386</v>
          </cell>
          <cell r="E11">
            <v>10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Filipašić Drago</v>
          </cell>
          <cell r="C12" t="str">
            <v>Som Kotoriba</v>
          </cell>
          <cell r="D12">
            <v>1043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Kedmenec Antun</v>
          </cell>
          <cell r="C13" t="str">
            <v>Klen Sveta Marija</v>
          </cell>
          <cell r="D13">
            <v>890</v>
          </cell>
          <cell r="E13">
            <v>8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Orehovec Stjepan</v>
          </cell>
          <cell r="C14" t="str">
            <v>Drava Donji Mihaljevec</v>
          </cell>
          <cell r="D14">
            <v>885</v>
          </cell>
          <cell r="E14">
            <v>4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Zelić Vladimir</v>
          </cell>
          <cell r="C15" t="str">
            <v>Linjak Palovec</v>
          </cell>
          <cell r="D15">
            <v>645</v>
          </cell>
          <cell r="E15">
            <v>11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Mišić Branko</v>
          </cell>
          <cell r="C16" t="str">
            <v>Drava Donji Mihaljevec</v>
          </cell>
          <cell r="D16">
            <v>386</v>
          </cell>
          <cell r="E16">
            <v>9</v>
          </cell>
          <cell r="F16" t="str">
            <v>A</v>
          </cell>
          <cell r="G16">
            <v>11</v>
          </cell>
          <cell r="H16">
            <v>22</v>
          </cell>
        </row>
        <row r="17">
          <cell r="B17" t="str">
            <v>Nađ Nenad</v>
          </cell>
          <cell r="C17" t="str">
            <v>Linjak Palovec</v>
          </cell>
          <cell r="D17">
            <v>3252</v>
          </cell>
          <cell r="E17">
            <v>17</v>
          </cell>
          <cell r="F17" t="str">
            <v>B</v>
          </cell>
          <cell r="G17">
            <v>1</v>
          </cell>
          <cell r="H17">
            <v>1</v>
          </cell>
        </row>
        <row r="18">
          <cell r="B18" t="str">
            <v>Dolenec Branimir</v>
          </cell>
          <cell r="C18" t="str">
            <v>Ostriž Novakovec</v>
          </cell>
          <cell r="D18">
            <v>3200</v>
          </cell>
          <cell r="E18">
            <v>20</v>
          </cell>
          <cell r="F18" t="str">
            <v>B</v>
          </cell>
          <cell r="G18">
            <v>2</v>
          </cell>
          <cell r="H18">
            <v>3</v>
          </cell>
        </row>
        <row r="19">
          <cell r="B19" t="str">
            <v>Rošić Mensur</v>
          </cell>
          <cell r="C19" t="str">
            <v>Mura Mursko Središće</v>
          </cell>
          <cell r="D19">
            <v>2891</v>
          </cell>
          <cell r="E19">
            <v>19</v>
          </cell>
          <cell r="F19" t="str">
            <v>B</v>
          </cell>
          <cell r="G19">
            <v>3</v>
          </cell>
          <cell r="H19">
            <v>5</v>
          </cell>
        </row>
        <row r="20">
          <cell r="B20" t="str">
            <v>Kedmenec Dragutin</v>
          </cell>
          <cell r="C20" t="str">
            <v>Klen Sveta Marija</v>
          </cell>
          <cell r="D20">
            <v>2851</v>
          </cell>
          <cell r="E20">
            <v>21</v>
          </cell>
          <cell r="F20" t="str">
            <v>B</v>
          </cell>
          <cell r="G20">
            <v>4</v>
          </cell>
          <cell r="H20">
            <v>7</v>
          </cell>
        </row>
        <row r="21">
          <cell r="B21" t="str">
            <v>Katančić Zlatko</v>
          </cell>
          <cell r="C21" t="str">
            <v>Ribica Turčišće</v>
          </cell>
          <cell r="D21">
            <v>2040</v>
          </cell>
          <cell r="E21">
            <v>22</v>
          </cell>
          <cell r="F21" t="str">
            <v>B</v>
          </cell>
          <cell r="G21">
            <v>5</v>
          </cell>
          <cell r="H21">
            <v>9</v>
          </cell>
        </row>
        <row r="22">
          <cell r="B22" t="str">
            <v>Ivanović Branko</v>
          </cell>
          <cell r="C22" t="str">
            <v>Smuđ Goričan</v>
          </cell>
          <cell r="D22">
            <v>1769</v>
          </cell>
          <cell r="E22">
            <v>18</v>
          </cell>
          <cell r="F22" t="str">
            <v>B</v>
          </cell>
          <cell r="G22">
            <v>6</v>
          </cell>
          <cell r="H22">
            <v>11</v>
          </cell>
        </row>
        <row r="23">
          <cell r="B23" t="str">
            <v>Međimurec Ivan</v>
          </cell>
          <cell r="C23" t="str">
            <v>TSH Sensas Som.si Čakovec</v>
          </cell>
          <cell r="D23">
            <v>1699</v>
          </cell>
          <cell r="E23">
            <v>15</v>
          </cell>
          <cell r="F23" t="str">
            <v>B</v>
          </cell>
          <cell r="G23">
            <v>7</v>
          </cell>
          <cell r="H23">
            <v>13</v>
          </cell>
        </row>
        <row r="24">
          <cell r="B24" t="str">
            <v>Jagec Josip</v>
          </cell>
          <cell r="C24" t="str">
            <v>Čakovec Interland Čakovec</v>
          </cell>
          <cell r="D24">
            <v>1472</v>
          </cell>
          <cell r="E24">
            <v>16</v>
          </cell>
          <cell r="F24" t="str">
            <v>B</v>
          </cell>
          <cell r="G24">
            <v>8</v>
          </cell>
          <cell r="H24">
            <v>15</v>
          </cell>
        </row>
        <row r="25">
          <cell r="B25" t="str">
            <v>Mikloška Josip</v>
          </cell>
          <cell r="C25" t="str">
            <v>Glavatica Futtura Sensas Prelog</v>
          </cell>
          <cell r="D25">
            <v>1133</v>
          </cell>
          <cell r="E25">
            <v>14</v>
          </cell>
          <cell r="F25" t="str">
            <v>B</v>
          </cell>
          <cell r="G25">
            <v>9</v>
          </cell>
          <cell r="H25">
            <v>17</v>
          </cell>
        </row>
        <row r="26">
          <cell r="B26" t="str">
            <v>Deban Ivan</v>
          </cell>
          <cell r="C26" t="str">
            <v>Glavatica Futtura Sensas Prelog</v>
          </cell>
          <cell r="D26">
            <v>854</v>
          </cell>
          <cell r="E26">
            <v>13</v>
          </cell>
          <cell r="F26" t="str">
            <v>B</v>
          </cell>
          <cell r="G26">
            <v>10</v>
          </cell>
          <cell r="H26">
            <v>19</v>
          </cell>
        </row>
        <row r="27">
          <cell r="B27" t="str">
            <v>Marđetko Josip</v>
          </cell>
          <cell r="C27" t="str">
            <v>Som Kotoriba</v>
          </cell>
          <cell r="D27">
            <v>711</v>
          </cell>
          <cell r="E27">
            <v>12</v>
          </cell>
          <cell r="F27" t="str">
            <v>B</v>
          </cell>
          <cell r="G27">
            <v>11</v>
          </cell>
          <cell r="H27">
            <v>21</v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2. kolo veterani Novakovec"/>
    </sheetNames>
    <definedNames>
      <definedName name="sortiranjesektorskogplasmana"/>
    </definedNames>
    <sheetDataSet>
      <sheetData sheetId="0">
        <row r="2">
          <cell r="H2" t="str">
            <v xml:space="preserve"> 2. Kolo Lige veterana SSRD MŽ</v>
          </cell>
        </row>
        <row r="4">
          <cell r="H4" t="str">
            <v>SRC Novakovec</v>
          </cell>
        </row>
        <row r="5">
          <cell r="H5" t="str">
            <v>14.06.2025.</v>
          </cell>
        </row>
        <row r="7">
          <cell r="H7" t="str">
            <v>SSRD Međimurske županije</v>
          </cell>
        </row>
        <row r="9">
          <cell r="H9" t="str">
            <v>VETERANI</v>
          </cell>
        </row>
        <row r="13">
          <cell r="H13" t="str">
            <v>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Rošić Mensur</v>
          </cell>
          <cell r="C6" t="str">
            <v>Mura Mursko Središće</v>
          </cell>
          <cell r="D6">
            <v>13070</v>
          </cell>
          <cell r="E6">
            <v>5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Katančić Zlatko</v>
          </cell>
          <cell r="C7" t="str">
            <v>Ribica Turčišće</v>
          </cell>
          <cell r="D7">
            <v>9125</v>
          </cell>
          <cell r="E7">
            <v>7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Pokrivač Rajmond</v>
          </cell>
          <cell r="C8" t="str">
            <v>Mura Mursko Središće</v>
          </cell>
          <cell r="D8">
            <v>6635</v>
          </cell>
          <cell r="E8">
            <v>8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Kedmenec Dragutin</v>
          </cell>
          <cell r="C9" t="str">
            <v>Klen Sveta Marija</v>
          </cell>
          <cell r="D9">
            <v>6450</v>
          </cell>
          <cell r="E9">
            <v>2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Kedmenec Antun</v>
          </cell>
          <cell r="C10" t="str">
            <v>Klen Sveta Marija</v>
          </cell>
          <cell r="D10">
            <v>5550</v>
          </cell>
          <cell r="E10">
            <v>1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Kovač Mladen</v>
          </cell>
          <cell r="C11" t="str">
            <v>Glavatica Futtura Sensas Prelog</v>
          </cell>
          <cell r="D11">
            <v>5250</v>
          </cell>
          <cell r="E11">
            <v>3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Dolenec Željko</v>
          </cell>
          <cell r="C12" t="str">
            <v>Som Kotoriba</v>
          </cell>
          <cell r="D12">
            <v>5200</v>
          </cell>
          <cell r="E12">
            <v>6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Jagec Josip</v>
          </cell>
          <cell r="C13" t="str">
            <v>Čakovec Interland Čakovec</v>
          </cell>
          <cell r="D13">
            <v>4655</v>
          </cell>
          <cell r="E13">
            <v>4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Ivanović Branko</v>
          </cell>
          <cell r="C14" t="str">
            <v>Smuđ Goričan</v>
          </cell>
          <cell r="D14">
            <v>4620</v>
          </cell>
          <cell r="E14">
            <v>10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Mišić Branko</v>
          </cell>
          <cell r="C15" t="str">
            <v>Drava Donji Mihaljevec</v>
          </cell>
          <cell r="D15">
            <v>2340</v>
          </cell>
          <cell r="E15">
            <v>11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Halić Marijan</v>
          </cell>
          <cell r="C16" t="str">
            <v>Linjak Ivanovec</v>
          </cell>
          <cell r="D16">
            <v>2270</v>
          </cell>
          <cell r="E16">
            <v>9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Filipašić Drago</v>
          </cell>
          <cell r="C17" t="str">
            <v>Som Kotoriba</v>
          </cell>
          <cell r="D17">
            <v>5095</v>
          </cell>
          <cell r="E17">
            <v>18</v>
          </cell>
          <cell r="F17" t="str">
            <v>B</v>
          </cell>
          <cell r="G17">
            <v>1</v>
          </cell>
          <cell r="H17">
            <v>2</v>
          </cell>
        </row>
        <row r="18">
          <cell r="B18" t="str">
            <v>Nađ Nenad</v>
          </cell>
          <cell r="C18" t="str">
            <v>Linjak Palovec</v>
          </cell>
          <cell r="D18">
            <v>4330</v>
          </cell>
          <cell r="E18">
            <v>17</v>
          </cell>
          <cell r="F18" t="str">
            <v>B</v>
          </cell>
          <cell r="G18">
            <v>2</v>
          </cell>
          <cell r="H18">
            <v>4</v>
          </cell>
        </row>
        <row r="19">
          <cell r="B19" t="str">
            <v>Međimurec Ivan</v>
          </cell>
          <cell r="C19" t="str">
            <v>TSH Sensas Som.si Čakovec</v>
          </cell>
          <cell r="D19">
            <v>2720</v>
          </cell>
          <cell r="E19">
            <v>14</v>
          </cell>
          <cell r="F19" t="str">
            <v>B</v>
          </cell>
          <cell r="G19">
            <v>3</v>
          </cell>
          <cell r="H19">
            <v>6</v>
          </cell>
        </row>
        <row r="20">
          <cell r="B20" t="str">
            <v>Zadravec Ivan</v>
          </cell>
          <cell r="C20" t="str">
            <v>Verk Križovec</v>
          </cell>
          <cell r="D20">
            <v>2500</v>
          </cell>
          <cell r="E20">
            <v>16</v>
          </cell>
          <cell r="F20" t="str">
            <v>B</v>
          </cell>
          <cell r="G20">
            <v>4</v>
          </cell>
          <cell r="H20">
            <v>8</v>
          </cell>
        </row>
        <row r="21">
          <cell r="B21" t="str">
            <v>Dolenec Branimir</v>
          </cell>
          <cell r="C21" t="str">
            <v>Ostriž Novakovec</v>
          </cell>
          <cell r="D21">
            <v>1365</v>
          </cell>
          <cell r="E21">
            <v>20</v>
          </cell>
          <cell r="F21" t="str">
            <v>B</v>
          </cell>
          <cell r="G21">
            <v>5</v>
          </cell>
          <cell r="H21">
            <v>10</v>
          </cell>
        </row>
        <row r="22">
          <cell r="B22" t="str">
            <v>Deban Ivan</v>
          </cell>
          <cell r="C22" t="str">
            <v>Glavatica Futtura Sensas Prelog</v>
          </cell>
          <cell r="D22">
            <v>1185</v>
          </cell>
          <cell r="E22">
            <v>19</v>
          </cell>
          <cell r="F22" t="str">
            <v>B</v>
          </cell>
          <cell r="G22">
            <v>6</v>
          </cell>
          <cell r="H22">
            <v>12</v>
          </cell>
        </row>
        <row r="23">
          <cell r="B23" t="str">
            <v>Zelić Vladimir</v>
          </cell>
          <cell r="C23" t="str">
            <v>Linjak Palovec</v>
          </cell>
          <cell r="D23">
            <v>1100</v>
          </cell>
          <cell r="E23">
            <v>13</v>
          </cell>
          <cell r="F23" t="str">
            <v>B</v>
          </cell>
          <cell r="G23">
            <v>7</v>
          </cell>
          <cell r="H23">
            <v>14</v>
          </cell>
        </row>
        <row r="24">
          <cell r="B24" t="str">
            <v>Horvat Dragutin</v>
          </cell>
          <cell r="C24" t="str">
            <v>Som Kotoriba</v>
          </cell>
          <cell r="D24">
            <v>745</v>
          </cell>
          <cell r="E24">
            <v>15</v>
          </cell>
          <cell r="F24" t="str">
            <v>B</v>
          </cell>
          <cell r="G24">
            <v>8</v>
          </cell>
          <cell r="H24">
            <v>16</v>
          </cell>
        </row>
        <row r="25">
          <cell r="B25" t="str">
            <v>Marđetko Josip</v>
          </cell>
          <cell r="C25" t="str">
            <v>Som Kotoriba</v>
          </cell>
          <cell r="D25">
            <v>565</v>
          </cell>
          <cell r="E25">
            <v>22</v>
          </cell>
          <cell r="F25" t="str">
            <v>B</v>
          </cell>
          <cell r="G25">
            <v>9</v>
          </cell>
          <cell r="H25">
            <v>18</v>
          </cell>
        </row>
        <row r="26">
          <cell r="B26" t="str">
            <v>Orehovec Stjepan</v>
          </cell>
          <cell r="C26" t="str">
            <v>Drava Donji Mihaljevec</v>
          </cell>
          <cell r="D26">
            <v>330</v>
          </cell>
          <cell r="E26">
            <v>21</v>
          </cell>
          <cell r="F26" t="str">
            <v>B</v>
          </cell>
          <cell r="G26">
            <v>10</v>
          </cell>
          <cell r="H26">
            <v>20</v>
          </cell>
        </row>
        <row r="27">
          <cell r="B27" t="str">
            <v>Mikloška Josip</v>
          </cell>
          <cell r="C27" t="str">
            <v>Glavatica Futtura Sensas Prelog</v>
          </cell>
          <cell r="D27">
            <v>125</v>
          </cell>
          <cell r="E27">
            <v>12</v>
          </cell>
          <cell r="F27" t="str">
            <v>B</v>
          </cell>
          <cell r="G27">
            <v>11</v>
          </cell>
          <cell r="H27">
            <v>22</v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84EE-4515-488F-B454-10F1F8BF1E6B}">
  <sheetPr>
    <tabColor theme="7" tint="-0.249977111117893"/>
    <pageSetUpPr autoPageBreaks="0" fitToPage="1"/>
  </sheetPr>
  <dimension ref="A1:K186"/>
  <sheetViews>
    <sheetView workbookViewId="0">
      <selection activeCell="I37" sqref="I37"/>
    </sheetView>
  </sheetViews>
  <sheetFormatPr defaultRowHeight="12.75" x14ac:dyDescent="0.2"/>
  <cols>
    <col min="1" max="1" width="5" style="3" customWidth="1"/>
    <col min="2" max="2" width="25.85546875" style="1" customWidth="1"/>
    <col min="3" max="3" width="21.85546875" style="1" customWidth="1"/>
    <col min="4" max="4" width="8.7109375" style="4" customWidth="1"/>
    <col min="5" max="5" width="9.42578125" style="6" customWidth="1"/>
    <col min="6" max="6" width="8.28515625" style="5" customWidth="1"/>
    <col min="7" max="7" width="10.28515625" style="4" customWidth="1"/>
    <col min="8" max="8" width="10.28515625" style="3" customWidth="1"/>
    <col min="9" max="9" width="9.140625" style="1"/>
    <col min="10" max="10" width="10.7109375" style="2" customWidth="1"/>
    <col min="11" max="11" width="10.42578125" style="2" customWidth="1"/>
    <col min="12" max="12" width="14.28515625" style="1" customWidth="1"/>
    <col min="13" max="256" width="9.140625" style="1"/>
    <col min="257" max="257" width="5" style="1" customWidth="1"/>
    <col min="258" max="258" width="25.85546875" style="1" customWidth="1"/>
    <col min="259" max="259" width="21.85546875" style="1" customWidth="1"/>
    <col min="260" max="260" width="8.7109375" style="1" customWidth="1"/>
    <col min="261" max="261" width="9.42578125" style="1" customWidth="1"/>
    <col min="262" max="262" width="8.28515625" style="1" customWidth="1"/>
    <col min="263" max="264" width="10.28515625" style="1" customWidth="1"/>
    <col min="265" max="265" width="9.140625" style="1"/>
    <col min="266" max="266" width="10.7109375" style="1" customWidth="1"/>
    <col min="267" max="267" width="10.42578125" style="1" customWidth="1"/>
    <col min="268" max="268" width="14.28515625" style="1" customWidth="1"/>
    <col min="269" max="512" width="9.140625" style="1"/>
    <col min="513" max="513" width="5" style="1" customWidth="1"/>
    <col min="514" max="514" width="25.85546875" style="1" customWidth="1"/>
    <col min="515" max="515" width="21.85546875" style="1" customWidth="1"/>
    <col min="516" max="516" width="8.7109375" style="1" customWidth="1"/>
    <col min="517" max="517" width="9.42578125" style="1" customWidth="1"/>
    <col min="518" max="518" width="8.28515625" style="1" customWidth="1"/>
    <col min="519" max="520" width="10.28515625" style="1" customWidth="1"/>
    <col min="521" max="521" width="9.140625" style="1"/>
    <col min="522" max="522" width="10.7109375" style="1" customWidth="1"/>
    <col min="523" max="523" width="10.42578125" style="1" customWidth="1"/>
    <col min="524" max="524" width="14.28515625" style="1" customWidth="1"/>
    <col min="525" max="768" width="9.140625" style="1"/>
    <col min="769" max="769" width="5" style="1" customWidth="1"/>
    <col min="770" max="770" width="25.85546875" style="1" customWidth="1"/>
    <col min="771" max="771" width="21.85546875" style="1" customWidth="1"/>
    <col min="772" max="772" width="8.7109375" style="1" customWidth="1"/>
    <col min="773" max="773" width="9.42578125" style="1" customWidth="1"/>
    <col min="774" max="774" width="8.28515625" style="1" customWidth="1"/>
    <col min="775" max="776" width="10.28515625" style="1" customWidth="1"/>
    <col min="777" max="777" width="9.140625" style="1"/>
    <col min="778" max="778" width="10.7109375" style="1" customWidth="1"/>
    <col min="779" max="779" width="10.42578125" style="1" customWidth="1"/>
    <col min="780" max="780" width="14.28515625" style="1" customWidth="1"/>
    <col min="781" max="1024" width="9.140625" style="1"/>
    <col min="1025" max="1025" width="5" style="1" customWidth="1"/>
    <col min="1026" max="1026" width="25.85546875" style="1" customWidth="1"/>
    <col min="1027" max="1027" width="21.85546875" style="1" customWidth="1"/>
    <col min="1028" max="1028" width="8.7109375" style="1" customWidth="1"/>
    <col min="1029" max="1029" width="9.42578125" style="1" customWidth="1"/>
    <col min="1030" max="1030" width="8.28515625" style="1" customWidth="1"/>
    <col min="1031" max="1032" width="10.28515625" style="1" customWidth="1"/>
    <col min="1033" max="1033" width="9.140625" style="1"/>
    <col min="1034" max="1034" width="10.7109375" style="1" customWidth="1"/>
    <col min="1035" max="1035" width="10.42578125" style="1" customWidth="1"/>
    <col min="1036" max="1036" width="14.28515625" style="1" customWidth="1"/>
    <col min="1037" max="1280" width="9.140625" style="1"/>
    <col min="1281" max="1281" width="5" style="1" customWidth="1"/>
    <col min="1282" max="1282" width="25.85546875" style="1" customWidth="1"/>
    <col min="1283" max="1283" width="21.85546875" style="1" customWidth="1"/>
    <col min="1284" max="1284" width="8.7109375" style="1" customWidth="1"/>
    <col min="1285" max="1285" width="9.42578125" style="1" customWidth="1"/>
    <col min="1286" max="1286" width="8.28515625" style="1" customWidth="1"/>
    <col min="1287" max="1288" width="10.28515625" style="1" customWidth="1"/>
    <col min="1289" max="1289" width="9.140625" style="1"/>
    <col min="1290" max="1290" width="10.7109375" style="1" customWidth="1"/>
    <col min="1291" max="1291" width="10.42578125" style="1" customWidth="1"/>
    <col min="1292" max="1292" width="14.28515625" style="1" customWidth="1"/>
    <col min="1293" max="1536" width="9.140625" style="1"/>
    <col min="1537" max="1537" width="5" style="1" customWidth="1"/>
    <col min="1538" max="1538" width="25.85546875" style="1" customWidth="1"/>
    <col min="1539" max="1539" width="21.85546875" style="1" customWidth="1"/>
    <col min="1540" max="1540" width="8.7109375" style="1" customWidth="1"/>
    <col min="1541" max="1541" width="9.42578125" style="1" customWidth="1"/>
    <col min="1542" max="1542" width="8.28515625" style="1" customWidth="1"/>
    <col min="1543" max="1544" width="10.28515625" style="1" customWidth="1"/>
    <col min="1545" max="1545" width="9.140625" style="1"/>
    <col min="1546" max="1546" width="10.7109375" style="1" customWidth="1"/>
    <col min="1547" max="1547" width="10.42578125" style="1" customWidth="1"/>
    <col min="1548" max="1548" width="14.28515625" style="1" customWidth="1"/>
    <col min="1549" max="1792" width="9.140625" style="1"/>
    <col min="1793" max="1793" width="5" style="1" customWidth="1"/>
    <col min="1794" max="1794" width="25.85546875" style="1" customWidth="1"/>
    <col min="1795" max="1795" width="21.85546875" style="1" customWidth="1"/>
    <col min="1796" max="1796" width="8.7109375" style="1" customWidth="1"/>
    <col min="1797" max="1797" width="9.42578125" style="1" customWidth="1"/>
    <col min="1798" max="1798" width="8.28515625" style="1" customWidth="1"/>
    <col min="1799" max="1800" width="10.28515625" style="1" customWidth="1"/>
    <col min="1801" max="1801" width="9.140625" style="1"/>
    <col min="1802" max="1802" width="10.7109375" style="1" customWidth="1"/>
    <col min="1803" max="1803" width="10.42578125" style="1" customWidth="1"/>
    <col min="1804" max="1804" width="14.28515625" style="1" customWidth="1"/>
    <col min="1805" max="2048" width="9.140625" style="1"/>
    <col min="2049" max="2049" width="5" style="1" customWidth="1"/>
    <col min="2050" max="2050" width="25.85546875" style="1" customWidth="1"/>
    <col min="2051" max="2051" width="21.85546875" style="1" customWidth="1"/>
    <col min="2052" max="2052" width="8.7109375" style="1" customWidth="1"/>
    <col min="2053" max="2053" width="9.42578125" style="1" customWidth="1"/>
    <col min="2054" max="2054" width="8.28515625" style="1" customWidth="1"/>
    <col min="2055" max="2056" width="10.28515625" style="1" customWidth="1"/>
    <col min="2057" max="2057" width="9.140625" style="1"/>
    <col min="2058" max="2058" width="10.7109375" style="1" customWidth="1"/>
    <col min="2059" max="2059" width="10.42578125" style="1" customWidth="1"/>
    <col min="2060" max="2060" width="14.28515625" style="1" customWidth="1"/>
    <col min="2061" max="2304" width="9.140625" style="1"/>
    <col min="2305" max="2305" width="5" style="1" customWidth="1"/>
    <col min="2306" max="2306" width="25.85546875" style="1" customWidth="1"/>
    <col min="2307" max="2307" width="21.85546875" style="1" customWidth="1"/>
    <col min="2308" max="2308" width="8.7109375" style="1" customWidth="1"/>
    <col min="2309" max="2309" width="9.42578125" style="1" customWidth="1"/>
    <col min="2310" max="2310" width="8.28515625" style="1" customWidth="1"/>
    <col min="2311" max="2312" width="10.28515625" style="1" customWidth="1"/>
    <col min="2313" max="2313" width="9.140625" style="1"/>
    <col min="2314" max="2314" width="10.7109375" style="1" customWidth="1"/>
    <col min="2315" max="2315" width="10.42578125" style="1" customWidth="1"/>
    <col min="2316" max="2316" width="14.28515625" style="1" customWidth="1"/>
    <col min="2317" max="2560" width="9.140625" style="1"/>
    <col min="2561" max="2561" width="5" style="1" customWidth="1"/>
    <col min="2562" max="2562" width="25.85546875" style="1" customWidth="1"/>
    <col min="2563" max="2563" width="21.85546875" style="1" customWidth="1"/>
    <col min="2564" max="2564" width="8.7109375" style="1" customWidth="1"/>
    <col min="2565" max="2565" width="9.42578125" style="1" customWidth="1"/>
    <col min="2566" max="2566" width="8.28515625" style="1" customWidth="1"/>
    <col min="2567" max="2568" width="10.28515625" style="1" customWidth="1"/>
    <col min="2569" max="2569" width="9.140625" style="1"/>
    <col min="2570" max="2570" width="10.7109375" style="1" customWidth="1"/>
    <col min="2571" max="2571" width="10.42578125" style="1" customWidth="1"/>
    <col min="2572" max="2572" width="14.28515625" style="1" customWidth="1"/>
    <col min="2573" max="2816" width="9.140625" style="1"/>
    <col min="2817" max="2817" width="5" style="1" customWidth="1"/>
    <col min="2818" max="2818" width="25.85546875" style="1" customWidth="1"/>
    <col min="2819" max="2819" width="21.85546875" style="1" customWidth="1"/>
    <col min="2820" max="2820" width="8.7109375" style="1" customWidth="1"/>
    <col min="2821" max="2821" width="9.42578125" style="1" customWidth="1"/>
    <col min="2822" max="2822" width="8.28515625" style="1" customWidth="1"/>
    <col min="2823" max="2824" width="10.28515625" style="1" customWidth="1"/>
    <col min="2825" max="2825" width="9.140625" style="1"/>
    <col min="2826" max="2826" width="10.7109375" style="1" customWidth="1"/>
    <col min="2827" max="2827" width="10.42578125" style="1" customWidth="1"/>
    <col min="2828" max="2828" width="14.28515625" style="1" customWidth="1"/>
    <col min="2829" max="3072" width="9.140625" style="1"/>
    <col min="3073" max="3073" width="5" style="1" customWidth="1"/>
    <col min="3074" max="3074" width="25.85546875" style="1" customWidth="1"/>
    <col min="3075" max="3075" width="21.85546875" style="1" customWidth="1"/>
    <col min="3076" max="3076" width="8.7109375" style="1" customWidth="1"/>
    <col min="3077" max="3077" width="9.42578125" style="1" customWidth="1"/>
    <col min="3078" max="3078" width="8.28515625" style="1" customWidth="1"/>
    <col min="3079" max="3080" width="10.28515625" style="1" customWidth="1"/>
    <col min="3081" max="3081" width="9.140625" style="1"/>
    <col min="3082" max="3082" width="10.7109375" style="1" customWidth="1"/>
    <col min="3083" max="3083" width="10.42578125" style="1" customWidth="1"/>
    <col min="3084" max="3084" width="14.28515625" style="1" customWidth="1"/>
    <col min="3085" max="3328" width="9.140625" style="1"/>
    <col min="3329" max="3329" width="5" style="1" customWidth="1"/>
    <col min="3330" max="3330" width="25.85546875" style="1" customWidth="1"/>
    <col min="3331" max="3331" width="21.85546875" style="1" customWidth="1"/>
    <col min="3332" max="3332" width="8.7109375" style="1" customWidth="1"/>
    <col min="3333" max="3333" width="9.42578125" style="1" customWidth="1"/>
    <col min="3334" max="3334" width="8.28515625" style="1" customWidth="1"/>
    <col min="3335" max="3336" width="10.28515625" style="1" customWidth="1"/>
    <col min="3337" max="3337" width="9.140625" style="1"/>
    <col min="3338" max="3338" width="10.7109375" style="1" customWidth="1"/>
    <col min="3339" max="3339" width="10.42578125" style="1" customWidth="1"/>
    <col min="3340" max="3340" width="14.28515625" style="1" customWidth="1"/>
    <col min="3341" max="3584" width="9.140625" style="1"/>
    <col min="3585" max="3585" width="5" style="1" customWidth="1"/>
    <col min="3586" max="3586" width="25.85546875" style="1" customWidth="1"/>
    <col min="3587" max="3587" width="21.85546875" style="1" customWidth="1"/>
    <col min="3588" max="3588" width="8.7109375" style="1" customWidth="1"/>
    <col min="3589" max="3589" width="9.42578125" style="1" customWidth="1"/>
    <col min="3590" max="3590" width="8.28515625" style="1" customWidth="1"/>
    <col min="3591" max="3592" width="10.28515625" style="1" customWidth="1"/>
    <col min="3593" max="3593" width="9.140625" style="1"/>
    <col min="3594" max="3594" width="10.7109375" style="1" customWidth="1"/>
    <col min="3595" max="3595" width="10.42578125" style="1" customWidth="1"/>
    <col min="3596" max="3596" width="14.28515625" style="1" customWidth="1"/>
    <col min="3597" max="3840" width="9.140625" style="1"/>
    <col min="3841" max="3841" width="5" style="1" customWidth="1"/>
    <col min="3842" max="3842" width="25.85546875" style="1" customWidth="1"/>
    <col min="3843" max="3843" width="21.85546875" style="1" customWidth="1"/>
    <col min="3844" max="3844" width="8.7109375" style="1" customWidth="1"/>
    <col min="3845" max="3845" width="9.42578125" style="1" customWidth="1"/>
    <col min="3846" max="3846" width="8.28515625" style="1" customWidth="1"/>
    <col min="3847" max="3848" width="10.28515625" style="1" customWidth="1"/>
    <col min="3849" max="3849" width="9.140625" style="1"/>
    <col min="3850" max="3850" width="10.7109375" style="1" customWidth="1"/>
    <col min="3851" max="3851" width="10.42578125" style="1" customWidth="1"/>
    <col min="3852" max="3852" width="14.28515625" style="1" customWidth="1"/>
    <col min="3853" max="4096" width="9.140625" style="1"/>
    <col min="4097" max="4097" width="5" style="1" customWidth="1"/>
    <col min="4098" max="4098" width="25.85546875" style="1" customWidth="1"/>
    <col min="4099" max="4099" width="21.85546875" style="1" customWidth="1"/>
    <col min="4100" max="4100" width="8.7109375" style="1" customWidth="1"/>
    <col min="4101" max="4101" width="9.42578125" style="1" customWidth="1"/>
    <col min="4102" max="4102" width="8.28515625" style="1" customWidth="1"/>
    <col min="4103" max="4104" width="10.28515625" style="1" customWidth="1"/>
    <col min="4105" max="4105" width="9.140625" style="1"/>
    <col min="4106" max="4106" width="10.7109375" style="1" customWidth="1"/>
    <col min="4107" max="4107" width="10.42578125" style="1" customWidth="1"/>
    <col min="4108" max="4108" width="14.28515625" style="1" customWidth="1"/>
    <col min="4109" max="4352" width="9.140625" style="1"/>
    <col min="4353" max="4353" width="5" style="1" customWidth="1"/>
    <col min="4354" max="4354" width="25.85546875" style="1" customWidth="1"/>
    <col min="4355" max="4355" width="21.85546875" style="1" customWidth="1"/>
    <col min="4356" max="4356" width="8.7109375" style="1" customWidth="1"/>
    <col min="4357" max="4357" width="9.42578125" style="1" customWidth="1"/>
    <col min="4358" max="4358" width="8.28515625" style="1" customWidth="1"/>
    <col min="4359" max="4360" width="10.28515625" style="1" customWidth="1"/>
    <col min="4361" max="4361" width="9.140625" style="1"/>
    <col min="4362" max="4362" width="10.7109375" style="1" customWidth="1"/>
    <col min="4363" max="4363" width="10.42578125" style="1" customWidth="1"/>
    <col min="4364" max="4364" width="14.28515625" style="1" customWidth="1"/>
    <col min="4365" max="4608" width="9.140625" style="1"/>
    <col min="4609" max="4609" width="5" style="1" customWidth="1"/>
    <col min="4610" max="4610" width="25.85546875" style="1" customWidth="1"/>
    <col min="4611" max="4611" width="21.85546875" style="1" customWidth="1"/>
    <col min="4612" max="4612" width="8.7109375" style="1" customWidth="1"/>
    <col min="4613" max="4613" width="9.42578125" style="1" customWidth="1"/>
    <col min="4614" max="4614" width="8.28515625" style="1" customWidth="1"/>
    <col min="4615" max="4616" width="10.28515625" style="1" customWidth="1"/>
    <col min="4617" max="4617" width="9.140625" style="1"/>
    <col min="4618" max="4618" width="10.7109375" style="1" customWidth="1"/>
    <col min="4619" max="4619" width="10.42578125" style="1" customWidth="1"/>
    <col min="4620" max="4620" width="14.28515625" style="1" customWidth="1"/>
    <col min="4621" max="4864" width="9.140625" style="1"/>
    <col min="4865" max="4865" width="5" style="1" customWidth="1"/>
    <col min="4866" max="4866" width="25.85546875" style="1" customWidth="1"/>
    <col min="4867" max="4867" width="21.85546875" style="1" customWidth="1"/>
    <col min="4868" max="4868" width="8.7109375" style="1" customWidth="1"/>
    <col min="4869" max="4869" width="9.42578125" style="1" customWidth="1"/>
    <col min="4870" max="4870" width="8.28515625" style="1" customWidth="1"/>
    <col min="4871" max="4872" width="10.28515625" style="1" customWidth="1"/>
    <col min="4873" max="4873" width="9.140625" style="1"/>
    <col min="4874" max="4874" width="10.7109375" style="1" customWidth="1"/>
    <col min="4875" max="4875" width="10.42578125" style="1" customWidth="1"/>
    <col min="4876" max="4876" width="14.28515625" style="1" customWidth="1"/>
    <col min="4877" max="5120" width="9.140625" style="1"/>
    <col min="5121" max="5121" width="5" style="1" customWidth="1"/>
    <col min="5122" max="5122" width="25.85546875" style="1" customWidth="1"/>
    <col min="5123" max="5123" width="21.85546875" style="1" customWidth="1"/>
    <col min="5124" max="5124" width="8.7109375" style="1" customWidth="1"/>
    <col min="5125" max="5125" width="9.42578125" style="1" customWidth="1"/>
    <col min="5126" max="5126" width="8.28515625" style="1" customWidth="1"/>
    <col min="5127" max="5128" width="10.28515625" style="1" customWidth="1"/>
    <col min="5129" max="5129" width="9.140625" style="1"/>
    <col min="5130" max="5130" width="10.7109375" style="1" customWidth="1"/>
    <col min="5131" max="5131" width="10.42578125" style="1" customWidth="1"/>
    <col min="5132" max="5132" width="14.28515625" style="1" customWidth="1"/>
    <col min="5133" max="5376" width="9.140625" style="1"/>
    <col min="5377" max="5377" width="5" style="1" customWidth="1"/>
    <col min="5378" max="5378" width="25.85546875" style="1" customWidth="1"/>
    <col min="5379" max="5379" width="21.85546875" style="1" customWidth="1"/>
    <col min="5380" max="5380" width="8.7109375" style="1" customWidth="1"/>
    <col min="5381" max="5381" width="9.42578125" style="1" customWidth="1"/>
    <col min="5382" max="5382" width="8.28515625" style="1" customWidth="1"/>
    <col min="5383" max="5384" width="10.28515625" style="1" customWidth="1"/>
    <col min="5385" max="5385" width="9.140625" style="1"/>
    <col min="5386" max="5386" width="10.7109375" style="1" customWidth="1"/>
    <col min="5387" max="5387" width="10.42578125" style="1" customWidth="1"/>
    <col min="5388" max="5388" width="14.28515625" style="1" customWidth="1"/>
    <col min="5389" max="5632" width="9.140625" style="1"/>
    <col min="5633" max="5633" width="5" style="1" customWidth="1"/>
    <col min="5634" max="5634" width="25.85546875" style="1" customWidth="1"/>
    <col min="5635" max="5635" width="21.85546875" style="1" customWidth="1"/>
    <col min="5636" max="5636" width="8.7109375" style="1" customWidth="1"/>
    <col min="5637" max="5637" width="9.42578125" style="1" customWidth="1"/>
    <col min="5638" max="5638" width="8.28515625" style="1" customWidth="1"/>
    <col min="5639" max="5640" width="10.28515625" style="1" customWidth="1"/>
    <col min="5641" max="5641" width="9.140625" style="1"/>
    <col min="5642" max="5642" width="10.7109375" style="1" customWidth="1"/>
    <col min="5643" max="5643" width="10.42578125" style="1" customWidth="1"/>
    <col min="5644" max="5644" width="14.28515625" style="1" customWidth="1"/>
    <col min="5645" max="5888" width="9.140625" style="1"/>
    <col min="5889" max="5889" width="5" style="1" customWidth="1"/>
    <col min="5890" max="5890" width="25.85546875" style="1" customWidth="1"/>
    <col min="5891" max="5891" width="21.85546875" style="1" customWidth="1"/>
    <col min="5892" max="5892" width="8.7109375" style="1" customWidth="1"/>
    <col min="5893" max="5893" width="9.42578125" style="1" customWidth="1"/>
    <col min="5894" max="5894" width="8.28515625" style="1" customWidth="1"/>
    <col min="5895" max="5896" width="10.28515625" style="1" customWidth="1"/>
    <col min="5897" max="5897" width="9.140625" style="1"/>
    <col min="5898" max="5898" width="10.7109375" style="1" customWidth="1"/>
    <col min="5899" max="5899" width="10.42578125" style="1" customWidth="1"/>
    <col min="5900" max="5900" width="14.28515625" style="1" customWidth="1"/>
    <col min="5901" max="6144" width="9.140625" style="1"/>
    <col min="6145" max="6145" width="5" style="1" customWidth="1"/>
    <col min="6146" max="6146" width="25.85546875" style="1" customWidth="1"/>
    <col min="6147" max="6147" width="21.85546875" style="1" customWidth="1"/>
    <col min="6148" max="6148" width="8.7109375" style="1" customWidth="1"/>
    <col min="6149" max="6149" width="9.42578125" style="1" customWidth="1"/>
    <col min="6150" max="6150" width="8.28515625" style="1" customWidth="1"/>
    <col min="6151" max="6152" width="10.28515625" style="1" customWidth="1"/>
    <col min="6153" max="6153" width="9.140625" style="1"/>
    <col min="6154" max="6154" width="10.7109375" style="1" customWidth="1"/>
    <col min="6155" max="6155" width="10.42578125" style="1" customWidth="1"/>
    <col min="6156" max="6156" width="14.28515625" style="1" customWidth="1"/>
    <col min="6157" max="6400" width="9.140625" style="1"/>
    <col min="6401" max="6401" width="5" style="1" customWidth="1"/>
    <col min="6402" max="6402" width="25.85546875" style="1" customWidth="1"/>
    <col min="6403" max="6403" width="21.85546875" style="1" customWidth="1"/>
    <col min="6404" max="6404" width="8.7109375" style="1" customWidth="1"/>
    <col min="6405" max="6405" width="9.42578125" style="1" customWidth="1"/>
    <col min="6406" max="6406" width="8.28515625" style="1" customWidth="1"/>
    <col min="6407" max="6408" width="10.28515625" style="1" customWidth="1"/>
    <col min="6409" max="6409" width="9.140625" style="1"/>
    <col min="6410" max="6410" width="10.7109375" style="1" customWidth="1"/>
    <col min="6411" max="6411" width="10.42578125" style="1" customWidth="1"/>
    <col min="6412" max="6412" width="14.28515625" style="1" customWidth="1"/>
    <col min="6413" max="6656" width="9.140625" style="1"/>
    <col min="6657" max="6657" width="5" style="1" customWidth="1"/>
    <col min="6658" max="6658" width="25.85546875" style="1" customWidth="1"/>
    <col min="6659" max="6659" width="21.85546875" style="1" customWidth="1"/>
    <col min="6660" max="6660" width="8.7109375" style="1" customWidth="1"/>
    <col min="6661" max="6661" width="9.42578125" style="1" customWidth="1"/>
    <col min="6662" max="6662" width="8.28515625" style="1" customWidth="1"/>
    <col min="6663" max="6664" width="10.28515625" style="1" customWidth="1"/>
    <col min="6665" max="6665" width="9.140625" style="1"/>
    <col min="6666" max="6666" width="10.7109375" style="1" customWidth="1"/>
    <col min="6667" max="6667" width="10.42578125" style="1" customWidth="1"/>
    <col min="6668" max="6668" width="14.28515625" style="1" customWidth="1"/>
    <col min="6669" max="6912" width="9.140625" style="1"/>
    <col min="6913" max="6913" width="5" style="1" customWidth="1"/>
    <col min="6914" max="6914" width="25.85546875" style="1" customWidth="1"/>
    <col min="6915" max="6915" width="21.85546875" style="1" customWidth="1"/>
    <col min="6916" max="6916" width="8.7109375" style="1" customWidth="1"/>
    <col min="6917" max="6917" width="9.42578125" style="1" customWidth="1"/>
    <col min="6918" max="6918" width="8.28515625" style="1" customWidth="1"/>
    <col min="6919" max="6920" width="10.28515625" style="1" customWidth="1"/>
    <col min="6921" max="6921" width="9.140625" style="1"/>
    <col min="6922" max="6922" width="10.7109375" style="1" customWidth="1"/>
    <col min="6923" max="6923" width="10.42578125" style="1" customWidth="1"/>
    <col min="6924" max="6924" width="14.28515625" style="1" customWidth="1"/>
    <col min="6925" max="7168" width="9.140625" style="1"/>
    <col min="7169" max="7169" width="5" style="1" customWidth="1"/>
    <col min="7170" max="7170" width="25.85546875" style="1" customWidth="1"/>
    <col min="7171" max="7171" width="21.85546875" style="1" customWidth="1"/>
    <col min="7172" max="7172" width="8.7109375" style="1" customWidth="1"/>
    <col min="7173" max="7173" width="9.42578125" style="1" customWidth="1"/>
    <col min="7174" max="7174" width="8.28515625" style="1" customWidth="1"/>
    <col min="7175" max="7176" width="10.28515625" style="1" customWidth="1"/>
    <col min="7177" max="7177" width="9.140625" style="1"/>
    <col min="7178" max="7178" width="10.7109375" style="1" customWidth="1"/>
    <col min="7179" max="7179" width="10.42578125" style="1" customWidth="1"/>
    <col min="7180" max="7180" width="14.28515625" style="1" customWidth="1"/>
    <col min="7181" max="7424" width="9.140625" style="1"/>
    <col min="7425" max="7425" width="5" style="1" customWidth="1"/>
    <col min="7426" max="7426" width="25.85546875" style="1" customWidth="1"/>
    <col min="7427" max="7427" width="21.85546875" style="1" customWidth="1"/>
    <col min="7428" max="7428" width="8.7109375" style="1" customWidth="1"/>
    <col min="7429" max="7429" width="9.42578125" style="1" customWidth="1"/>
    <col min="7430" max="7430" width="8.28515625" style="1" customWidth="1"/>
    <col min="7431" max="7432" width="10.28515625" style="1" customWidth="1"/>
    <col min="7433" max="7433" width="9.140625" style="1"/>
    <col min="7434" max="7434" width="10.7109375" style="1" customWidth="1"/>
    <col min="7435" max="7435" width="10.42578125" style="1" customWidth="1"/>
    <col min="7436" max="7436" width="14.28515625" style="1" customWidth="1"/>
    <col min="7437" max="7680" width="9.140625" style="1"/>
    <col min="7681" max="7681" width="5" style="1" customWidth="1"/>
    <col min="7682" max="7682" width="25.85546875" style="1" customWidth="1"/>
    <col min="7683" max="7683" width="21.85546875" style="1" customWidth="1"/>
    <col min="7684" max="7684" width="8.7109375" style="1" customWidth="1"/>
    <col min="7685" max="7685" width="9.42578125" style="1" customWidth="1"/>
    <col min="7686" max="7686" width="8.28515625" style="1" customWidth="1"/>
    <col min="7687" max="7688" width="10.28515625" style="1" customWidth="1"/>
    <col min="7689" max="7689" width="9.140625" style="1"/>
    <col min="7690" max="7690" width="10.7109375" style="1" customWidth="1"/>
    <col min="7691" max="7691" width="10.42578125" style="1" customWidth="1"/>
    <col min="7692" max="7692" width="14.28515625" style="1" customWidth="1"/>
    <col min="7693" max="7936" width="9.140625" style="1"/>
    <col min="7937" max="7937" width="5" style="1" customWidth="1"/>
    <col min="7938" max="7938" width="25.85546875" style="1" customWidth="1"/>
    <col min="7939" max="7939" width="21.85546875" style="1" customWidth="1"/>
    <col min="7940" max="7940" width="8.7109375" style="1" customWidth="1"/>
    <col min="7941" max="7941" width="9.42578125" style="1" customWidth="1"/>
    <col min="7942" max="7942" width="8.28515625" style="1" customWidth="1"/>
    <col min="7943" max="7944" width="10.28515625" style="1" customWidth="1"/>
    <col min="7945" max="7945" width="9.140625" style="1"/>
    <col min="7946" max="7946" width="10.7109375" style="1" customWidth="1"/>
    <col min="7947" max="7947" width="10.42578125" style="1" customWidth="1"/>
    <col min="7948" max="7948" width="14.28515625" style="1" customWidth="1"/>
    <col min="7949" max="8192" width="9.140625" style="1"/>
    <col min="8193" max="8193" width="5" style="1" customWidth="1"/>
    <col min="8194" max="8194" width="25.85546875" style="1" customWidth="1"/>
    <col min="8195" max="8195" width="21.85546875" style="1" customWidth="1"/>
    <col min="8196" max="8196" width="8.7109375" style="1" customWidth="1"/>
    <col min="8197" max="8197" width="9.42578125" style="1" customWidth="1"/>
    <col min="8198" max="8198" width="8.28515625" style="1" customWidth="1"/>
    <col min="8199" max="8200" width="10.28515625" style="1" customWidth="1"/>
    <col min="8201" max="8201" width="9.140625" style="1"/>
    <col min="8202" max="8202" width="10.7109375" style="1" customWidth="1"/>
    <col min="8203" max="8203" width="10.42578125" style="1" customWidth="1"/>
    <col min="8204" max="8204" width="14.28515625" style="1" customWidth="1"/>
    <col min="8205" max="8448" width="9.140625" style="1"/>
    <col min="8449" max="8449" width="5" style="1" customWidth="1"/>
    <col min="8450" max="8450" width="25.85546875" style="1" customWidth="1"/>
    <col min="8451" max="8451" width="21.85546875" style="1" customWidth="1"/>
    <col min="8452" max="8452" width="8.7109375" style="1" customWidth="1"/>
    <col min="8453" max="8453" width="9.42578125" style="1" customWidth="1"/>
    <col min="8454" max="8454" width="8.28515625" style="1" customWidth="1"/>
    <col min="8455" max="8456" width="10.28515625" style="1" customWidth="1"/>
    <col min="8457" max="8457" width="9.140625" style="1"/>
    <col min="8458" max="8458" width="10.7109375" style="1" customWidth="1"/>
    <col min="8459" max="8459" width="10.42578125" style="1" customWidth="1"/>
    <col min="8460" max="8460" width="14.28515625" style="1" customWidth="1"/>
    <col min="8461" max="8704" width="9.140625" style="1"/>
    <col min="8705" max="8705" width="5" style="1" customWidth="1"/>
    <col min="8706" max="8706" width="25.85546875" style="1" customWidth="1"/>
    <col min="8707" max="8707" width="21.85546875" style="1" customWidth="1"/>
    <col min="8708" max="8708" width="8.7109375" style="1" customWidth="1"/>
    <col min="8709" max="8709" width="9.42578125" style="1" customWidth="1"/>
    <col min="8710" max="8710" width="8.28515625" style="1" customWidth="1"/>
    <col min="8711" max="8712" width="10.28515625" style="1" customWidth="1"/>
    <col min="8713" max="8713" width="9.140625" style="1"/>
    <col min="8714" max="8714" width="10.7109375" style="1" customWidth="1"/>
    <col min="8715" max="8715" width="10.42578125" style="1" customWidth="1"/>
    <col min="8716" max="8716" width="14.28515625" style="1" customWidth="1"/>
    <col min="8717" max="8960" width="9.140625" style="1"/>
    <col min="8961" max="8961" width="5" style="1" customWidth="1"/>
    <col min="8962" max="8962" width="25.85546875" style="1" customWidth="1"/>
    <col min="8963" max="8963" width="21.85546875" style="1" customWidth="1"/>
    <col min="8964" max="8964" width="8.7109375" style="1" customWidth="1"/>
    <col min="8965" max="8965" width="9.42578125" style="1" customWidth="1"/>
    <col min="8966" max="8966" width="8.28515625" style="1" customWidth="1"/>
    <col min="8967" max="8968" width="10.28515625" style="1" customWidth="1"/>
    <col min="8969" max="8969" width="9.140625" style="1"/>
    <col min="8970" max="8970" width="10.7109375" style="1" customWidth="1"/>
    <col min="8971" max="8971" width="10.42578125" style="1" customWidth="1"/>
    <col min="8972" max="8972" width="14.28515625" style="1" customWidth="1"/>
    <col min="8973" max="9216" width="9.140625" style="1"/>
    <col min="9217" max="9217" width="5" style="1" customWidth="1"/>
    <col min="9218" max="9218" width="25.85546875" style="1" customWidth="1"/>
    <col min="9219" max="9219" width="21.85546875" style="1" customWidth="1"/>
    <col min="9220" max="9220" width="8.7109375" style="1" customWidth="1"/>
    <col min="9221" max="9221" width="9.42578125" style="1" customWidth="1"/>
    <col min="9222" max="9222" width="8.28515625" style="1" customWidth="1"/>
    <col min="9223" max="9224" width="10.28515625" style="1" customWidth="1"/>
    <col min="9225" max="9225" width="9.140625" style="1"/>
    <col min="9226" max="9226" width="10.7109375" style="1" customWidth="1"/>
    <col min="9227" max="9227" width="10.42578125" style="1" customWidth="1"/>
    <col min="9228" max="9228" width="14.28515625" style="1" customWidth="1"/>
    <col min="9229" max="9472" width="9.140625" style="1"/>
    <col min="9473" max="9473" width="5" style="1" customWidth="1"/>
    <col min="9474" max="9474" width="25.85546875" style="1" customWidth="1"/>
    <col min="9475" max="9475" width="21.85546875" style="1" customWidth="1"/>
    <col min="9476" max="9476" width="8.7109375" style="1" customWidth="1"/>
    <col min="9477" max="9477" width="9.42578125" style="1" customWidth="1"/>
    <col min="9478" max="9478" width="8.28515625" style="1" customWidth="1"/>
    <col min="9479" max="9480" width="10.28515625" style="1" customWidth="1"/>
    <col min="9481" max="9481" width="9.140625" style="1"/>
    <col min="9482" max="9482" width="10.7109375" style="1" customWidth="1"/>
    <col min="9483" max="9483" width="10.42578125" style="1" customWidth="1"/>
    <col min="9484" max="9484" width="14.28515625" style="1" customWidth="1"/>
    <col min="9485" max="9728" width="9.140625" style="1"/>
    <col min="9729" max="9729" width="5" style="1" customWidth="1"/>
    <col min="9730" max="9730" width="25.85546875" style="1" customWidth="1"/>
    <col min="9731" max="9731" width="21.85546875" style="1" customWidth="1"/>
    <col min="9732" max="9732" width="8.7109375" style="1" customWidth="1"/>
    <col min="9733" max="9733" width="9.42578125" style="1" customWidth="1"/>
    <col min="9734" max="9734" width="8.28515625" style="1" customWidth="1"/>
    <col min="9735" max="9736" width="10.28515625" style="1" customWidth="1"/>
    <col min="9737" max="9737" width="9.140625" style="1"/>
    <col min="9738" max="9738" width="10.7109375" style="1" customWidth="1"/>
    <col min="9739" max="9739" width="10.42578125" style="1" customWidth="1"/>
    <col min="9740" max="9740" width="14.28515625" style="1" customWidth="1"/>
    <col min="9741" max="9984" width="9.140625" style="1"/>
    <col min="9985" max="9985" width="5" style="1" customWidth="1"/>
    <col min="9986" max="9986" width="25.85546875" style="1" customWidth="1"/>
    <col min="9987" max="9987" width="21.85546875" style="1" customWidth="1"/>
    <col min="9988" max="9988" width="8.7109375" style="1" customWidth="1"/>
    <col min="9989" max="9989" width="9.42578125" style="1" customWidth="1"/>
    <col min="9990" max="9990" width="8.28515625" style="1" customWidth="1"/>
    <col min="9991" max="9992" width="10.28515625" style="1" customWidth="1"/>
    <col min="9993" max="9993" width="9.140625" style="1"/>
    <col min="9994" max="9994" width="10.7109375" style="1" customWidth="1"/>
    <col min="9995" max="9995" width="10.42578125" style="1" customWidth="1"/>
    <col min="9996" max="9996" width="14.28515625" style="1" customWidth="1"/>
    <col min="9997" max="10240" width="9.140625" style="1"/>
    <col min="10241" max="10241" width="5" style="1" customWidth="1"/>
    <col min="10242" max="10242" width="25.85546875" style="1" customWidth="1"/>
    <col min="10243" max="10243" width="21.85546875" style="1" customWidth="1"/>
    <col min="10244" max="10244" width="8.7109375" style="1" customWidth="1"/>
    <col min="10245" max="10245" width="9.42578125" style="1" customWidth="1"/>
    <col min="10246" max="10246" width="8.28515625" style="1" customWidth="1"/>
    <col min="10247" max="10248" width="10.28515625" style="1" customWidth="1"/>
    <col min="10249" max="10249" width="9.140625" style="1"/>
    <col min="10250" max="10250" width="10.7109375" style="1" customWidth="1"/>
    <col min="10251" max="10251" width="10.42578125" style="1" customWidth="1"/>
    <col min="10252" max="10252" width="14.28515625" style="1" customWidth="1"/>
    <col min="10253" max="10496" width="9.140625" style="1"/>
    <col min="10497" max="10497" width="5" style="1" customWidth="1"/>
    <col min="10498" max="10498" width="25.85546875" style="1" customWidth="1"/>
    <col min="10499" max="10499" width="21.85546875" style="1" customWidth="1"/>
    <col min="10500" max="10500" width="8.7109375" style="1" customWidth="1"/>
    <col min="10501" max="10501" width="9.42578125" style="1" customWidth="1"/>
    <col min="10502" max="10502" width="8.28515625" style="1" customWidth="1"/>
    <col min="10503" max="10504" width="10.28515625" style="1" customWidth="1"/>
    <col min="10505" max="10505" width="9.140625" style="1"/>
    <col min="10506" max="10506" width="10.7109375" style="1" customWidth="1"/>
    <col min="10507" max="10507" width="10.42578125" style="1" customWidth="1"/>
    <col min="10508" max="10508" width="14.28515625" style="1" customWidth="1"/>
    <col min="10509" max="10752" width="9.140625" style="1"/>
    <col min="10753" max="10753" width="5" style="1" customWidth="1"/>
    <col min="10754" max="10754" width="25.85546875" style="1" customWidth="1"/>
    <col min="10755" max="10755" width="21.85546875" style="1" customWidth="1"/>
    <col min="10756" max="10756" width="8.7109375" style="1" customWidth="1"/>
    <col min="10757" max="10757" width="9.42578125" style="1" customWidth="1"/>
    <col min="10758" max="10758" width="8.28515625" style="1" customWidth="1"/>
    <col min="10759" max="10760" width="10.28515625" style="1" customWidth="1"/>
    <col min="10761" max="10761" width="9.140625" style="1"/>
    <col min="10762" max="10762" width="10.7109375" style="1" customWidth="1"/>
    <col min="10763" max="10763" width="10.42578125" style="1" customWidth="1"/>
    <col min="10764" max="10764" width="14.28515625" style="1" customWidth="1"/>
    <col min="10765" max="11008" width="9.140625" style="1"/>
    <col min="11009" max="11009" width="5" style="1" customWidth="1"/>
    <col min="11010" max="11010" width="25.85546875" style="1" customWidth="1"/>
    <col min="11011" max="11011" width="21.85546875" style="1" customWidth="1"/>
    <col min="11012" max="11012" width="8.7109375" style="1" customWidth="1"/>
    <col min="11013" max="11013" width="9.42578125" style="1" customWidth="1"/>
    <col min="11014" max="11014" width="8.28515625" style="1" customWidth="1"/>
    <col min="11015" max="11016" width="10.28515625" style="1" customWidth="1"/>
    <col min="11017" max="11017" width="9.140625" style="1"/>
    <col min="11018" max="11018" width="10.7109375" style="1" customWidth="1"/>
    <col min="11019" max="11019" width="10.42578125" style="1" customWidth="1"/>
    <col min="11020" max="11020" width="14.28515625" style="1" customWidth="1"/>
    <col min="11021" max="11264" width="9.140625" style="1"/>
    <col min="11265" max="11265" width="5" style="1" customWidth="1"/>
    <col min="11266" max="11266" width="25.85546875" style="1" customWidth="1"/>
    <col min="11267" max="11267" width="21.85546875" style="1" customWidth="1"/>
    <col min="11268" max="11268" width="8.7109375" style="1" customWidth="1"/>
    <col min="11269" max="11269" width="9.42578125" style="1" customWidth="1"/>
    <col min="11270" max="11270" width="8.28515625" style="1" customWidth="1"/>
    <col min="11271" max="11272" width="10.28515625" style="1" customWidth="1"/>
    <col min="11273" max="11273" width="9.140625" style="1"/>
    <col min="11274" max="11274" width="10.7109375" style="1" customWidth="1"/>
    <col min="11275" max="11275" width="10.42578125" style="1" customWidth="1"/>
    <col min="11276" max="11276" width="14.28515625" style="1" customWidth="1"/>
    <col min="11277" max="11520" width="9.140625" style="1"/>
    <col min="11521" max="11521" width="5" style="1" customWidth="1"/>
    <col min="11522" max="11522" width="25.85546875" style="1" customWidth="1"/>
    <col min="11523" max="11523" width="21.85546875" style="1" customWidth="1"/>
    <col min="11524" max="11524" width="8.7109375" style="1" customWidth="1"/>
    <col min="11525" max="11525" width="9.42578125" style="1" customWidth="1"/>
    <col min="11526" max="11526" width="8.28515625" style="1" customWidth="1"/>
    <col min="11527" max="11528" width="10.28515625" style="1" customWidth="1"/>
    <col min="11529" max="11529" width="9.140625" style="1"/>
    <col min="11530" max="11530" width="10.7109375" style="1" customWidth="1"/>
    <col min="11531" max="11531" width="10.42578125" style="1" customWidth="1"/>
    <col min="11532" max="11532" width="14.28515625" style="1" customWidth="1"/>
    <col min="11533" max="11776" width="9.140625" style="1"/>
    <col min="11777" max="11777" width="5" style="1" customWidth="1"/>
    <col min="11778" max="11778" width="25.85546875" style="1" customWidth="1"/>
    <col min="11779" max="11779" width="21.85546875" style="1" customWidth="1"/>
    <col min="11780" max="11780" width="8.7109375" style="1" customWidth="1"/>
    <col min="11781" max="11781" width="9.42578125" style="1" customWidth="1"/>
    <col min="11782" max="11782" width="8.28515625" style="1" customWidth="1"/>
    <col min="11783" max="11784" width="10.28515625" style="1" customWidth="1"/>
    <col min="11785" max="11785" width="9.140625" style="1"/>
    <col min="11786" max="11786" width="10.7109375" style="1" customWidth="1"/>
    <col min="11787" max="11787" width="10.42578125" style="1" customWidth="1"/>
    <col min="11788" max="11788" width="14.28515625" style="1" customWidth="1"/>
    <col min="11789" max="12032" width="9.140625" style="1"/>
    <col min="12033" max="12033" width="5" style="1" customWidth="1"/>
    <col min="12034" max="12034" width="25.85546875" style="1" customWidth="1"/>
    <col min="12035" max="12035" width="21.85546875" style="1" customWidth="1"/>
    <col min="12036" max="12036" width="8.7109375" style="1" customWidth="1"/>
    <col min="12037" max="12037" width="9.42578125" style="1" customWidth="1"/>
    <col min="12038" max="12038" width="8.28515625" style="1" customWidth="1"/>
    <col min="12039" max="12040" width="10.28515625" style="1" customWidth="1"/>
    <col min="12041" max="12041" width="9.140625" style="1"/>
    <col min="12042" max="12042" width="10.7109375" style="1" customWidth="1"/>
    <col min="12043" max="12043" width="10.42578125" style="1" customWidth="1"/>
    <col min="12044" max="12044" width="14.28515625" style="1" customWidth="1"/>
    <col min="12045" max="12288" width="9.140625" style="1"/>
    <col min="12289" max="12289" width="5" style="1" customWidth="1"/>
    <col min="12290" max="12290" width="25.85546875" style="1" customWidth="1"/>
    <col min="12291" max="12291" width="21.85546875" style="1" customWidth="1"/>
    <col min="12292" max="12292" width="8.7109375" style="1" customWidth="1"/>
    <col min="12293" max="12293" width="9.42578125" style="1" customWidth="1"/>
    <col min="12294" max="12294" width="8.28515625" style="1" customWidth="1"/>
    <col min="12295" max="12296" width="10.28515625" style="1" customWidth="1"/>
    <col min="12297" max="12297" width="9.140625" style="1"/>
    <col min="12298" max="12298" width="10.7109375" style="1" customWidth="1"/>
    <col min="12299" max="12299" width="10.42578125" style="1" customWidth="1"/>
    <col min="12300" max="12300" width="14.28515625" style="1" customWidth="1"/>
    <col min="12301" max="12544" width="9.140625" style="1"/>
    <col min="12545" max="12545" width="5" style="1" customWidth="1"/>
    <col min="12546" max="12546" width="25.85546875" style="1" customWidth="1"/>
    <col min="12547" max="12547" width="21.85546875" style="1" customWidth="1"/>
    <col min="12548" max="12548" width="8.7109375" style="1" customWidth="1"/>
    <col min="12549" max="12549" width="9.42578125" style="1" customWidth="1"/>
    <col min="12550" max="12550" width="8.28515625" style="1" customWidth="1"/>
    <col min="12551" max="12552" width="10.28515625" style="1" customWidth="1"/>
    <col min="12553" max="12553" width="9.140625" style="1"/>
    <col min="12554" max="12554" width="10.7109375" style="1" customWidth="1"/>
    <col min="12555" max="12555" width="10.42578125" style="1" customWidth="1"/>
    <col min="12556" max="12556" width="14.28515625" style="1" customWidth="1"/>
    <col min="12557" max="12800" width="9.140625" style="1"/>
    <col min="12801" max="12801" width="5" style="1" customWidth="1"/>
    <col min="12802" max="12802" width="25.85546875" style="1" customWidth="1"/>
    <col min="12803" max="12803" width="21.85546875" style="1" customWidth="1"/>
    <col min="12804" max="12804" width="8.7109375" style="1" customWidth="1"/>
    <col min="12805" max="12805" width="9.42578125" style="1" customWidth="1"/>
    <col min="12806" max="12806" width="8.28515625" style="1" customWidth="1"/>
    <col min="12807" max="12808" width="10.28515625" style="1" customWidth="1"/>
    <col min="12809" max="12809" width="9.140625" style="1"/>
    <col min="12810" max="12810" width="10.7109375" style="1" customWidth="1"/>
    <col min="12811" max="12811" width="10.42578125" style="1" customWidth="1"/>
    <col min="12812" max="12812" width="14.28515625" style="1" customWidth="1"/>
    <col min="12813" max="13056" width="9.140625" style="1"/>
    <col min="13057" max="13057" width="5" style="1" customWidth="1"/>
    <col min="13058" max="13058" width="25.85546875" style="1" customWidth="1"/>
    <col min="13059" max="13059" width="21.85546875" style="1" customWidth="1"/>
    <col min="13060" max="13060" width="8.7109375" style="1" customWidth="1"/>
    <col min="13061" max="13061" width="9.42578125" style="1" customWidth="1"/>
    <col min="13062" max="13062" width="8.28515625" style="1" customWidth="1"/>
    <col min="13063" max="13064" width="10.28515625" style="1" customWidth="1"/>
    <col min="13065" max="13065" width="9.140625" style="1"/>
    <col min="13066" max="13066" width="10.7109375" style="1" customWidth="1"/>
    <col min="13067" max="13067" width="10.42578125" style="1" customWidth="1"/>
    <col min="13068" max="13068" width="14.28515625" style="1" customWidth="1"/>
    <col min="13069" max="13312" width="9.140625" style="1"/>
    <col min="13313" max="13313" width="5" style="1" customWidth="1"/>
    <col min="13314" max="13314" width="25.85546875" style="1" customWidth="1"/>
    <col min="13315" max="13315" width="21.85546875" style="1" customWidth="1"/>
    <col min="13316" max="13316" width="8.7109375" style="1" customWidth="1"/>
    <col min="13317" max="13317" width="9.42578125" style="1" customWidth="1"/>
    <col min="13318" max="13318" width="8.28515625" style="1" customWidth="1"/>
    <col min="13319" max="13320" width="10.28515625" style="1" customWidth="1"/>
    <col min="13321" max="13321" width="9.140625" style="1"/>
    <col min="13322" max="13322" width="10.7109375" style="1" customWidth="1"/>
    <col min="13323" max="13323" width="10.42578125" style="1" customWidth="1"/>
    <col min="13324" max="13324" width="14.28515625" style="1" customWidth="1"/>
    <col min="13325" max="13568" width="9.140625" style="1"/>
    <col min="13569" max="13569" width="5" style="1" customWidth="1"/>
    <col min="13570" max="13570" width="25.85546875" style="1" customWidth="1"/>
    <col min="13571" max="13571" width="21.85546875" style="1" customWidth="1"/>
    <col min="13572" max="13572" width="8.7109375" style="1" customWidth="1"/>
    <col min="13573" max="13573" width="9.42578125" style="1" customWidth="1"/>
    <col min="13574" max="13574" width="8.28515625" style="1" customWidth="1"/>
    <col min="13575" max="13576" width="10.28515625" style="1" customWidth="1"/>
    <col min="13577" max="13577" width="9.140625" style="1"/>
    <col min="13578" max="13578" width="10.7109375" style="1" customWidth="1"/>
    <col min="13579" max="13579" width="10.42578125" style="1" customWidth="1"/>
    <col min="13580" max="13580" width="14.28515625" style="1" customWidth="1"/>
    <col min="13581" max="13824" width="9.140625" style="1"/>
    <col min="13825" max="13825" width="5" style="1" customWidth="1"/>
    <col min="13826" max="13826" width="25.85546875" style="1" customWidth="1"/>
    <col min="13827" max="13827" width="21.85546875" style="1" customWidth="1"/>
    <col min="13828" max="13828" width="8.7109375" style="1" customWidth="1"/>
    <col min="13829" max="13829" width="9.42578125" style="1" customWidth="1"/>
    <col min="13830" max="13830" width="8.28515625" style="1" customWidth="1"/>
    <col min="13831" max="13832" width="10.28515625" style="1" customWidth="1"/>
    <col min="13833" max="13833" width="9.140625" style="1"/>
    <col min="13834" max="13834" width="10.7109375" style="1" customWidth="1"/>
    <col min="13835" max="13835" width="10.42578125" style="1" customWidth="1"/>
    <col min="13836" max="13836" width="14.28515625" style="1" customWidth="1"/>
    <col min="13837" max="14080" width="9.140625" style="1"/>
    <col min="14081" max="14081" width="5" style="1" customWidth="1"/>
    <col min="14082" max="14082" width="25.85546875" style="1" customWidth="1"/>
    <col min="14083" max="14083" width="21.85546875" style="1" customWidth="1"/>
    <col min="14084" max="14084" width="8.7109375" style="1" customWidth="1"/>
    <col min="14085" max="14085" width="9.42578125" style="1" customWidth="1"/>
    <col min="14086" max="14086" width="8.28515625" style="1" customWidth="1"/>
    <col min="14087" max="14088" width="10.28515625" style="1" customWidth="1"/>
    <col min="14089" max="14089" width="9.140625" style="1"/>
    <col min="14090" max="14090" width="10.7109375" style="1" customWidth="1"/>
    <col min="14091" max="14091" width="10.42578125" style="1" customWidth="1"/>
    <col min="14092" max="14092" width="14.28515625" style="1" customWidth="1"/>
    <col min="14093" max="14336" width="9.140625" style="1"/>
    <col min="14337" max="14337" width="5" style="1" customWidth="1"/>
    <col min="14338" max="14338" width="25.85546875" style="1" customWidth="1"/>
    <col min="14339" max="14339" width="21.85546875" style="1" customWidth="1"/>
    <col min="14340" max="14340" width="8.7109375" style="1" customWidth="1"/>
    <col min="14341" max="14341" width="9.42578125" style="1" customWidth="1"/>
    <col min="14342" max="14342" width="8.28515625" style="1" customWidth="1"/>
    <col min="14343" max="14344" width="10.28515625" style="1" customWidth="1"/>
    <col min="14345" max="14345" width="9.140625" style="1"/>
    <col min="14346" max="14346" width="10.7109375" style="1" customWidth="1"/>
    <col min="14347" max="14347" width="10.42578125" style="1" customWidth="1"/>
    <col min="14348" max="14348" width="14.28515625" style="1" customWidth="1"/>
    <col min="14349" max="14592" width="9.140625" style="1"/>
    <col min="14593" max="14593" width="5" style="1" customWidth="1"/>
    <col min="14594" max="14594" width="25.85546875" style="1" customWidth="1"/>
    <col min="14595" max="14595" width="21.85546875" style="1" customWidth="1"/>
    <col min="14596" max="14596" width="8.7109375" style="1" customWidth="1"/>
    <col min="14597" max="14597" width="9.42578125" style="1" customWidth="1"/>
    <col min="14598" max="14598" width="8.28515625" style="1" customWidth="1"/>
    <col min="14599" max="14600" width="10.28515625" style="1" customWidth="1"/>
    <col min="14601" max="14601" width="9.140625" style="1"/>
    <col min="14602" max="14602" width="10.7109375" style="1" customWidth="1"/>
    <col min="14603" max="14603" width="10.42578125" style="1" customWidth="1"/>
    <col min="14604" max="14604" width="14.28515625" style="1" customWidth="1"/>
    <col min="14605" max="14848" width="9.140625" style="1"/>
    <col min="14849" max="14849" width="5" style="1" customWidth="1"/>
    <col min="14850" max="14850" width="25.85546875" style="1" customWidth="1"/>
    <col min="14851" max="14851" width="21.85546875" style="1" customWidth="1"/>
    <col min="14852" max="14852" width="8.7109375" style="1" customWidth="1"/>
    <col min="14853" max="14853" width="9.42578125" style="1" customWidth="1"/>
    <col min="14854" max="14854" width="8.28515625" style="1" customWidth="1"/>
    <col min="14855" max="14856" width="10.28515625" style="1" customWidth="1"/>
    <col min="14857" max="14857" width="9.140625" style="1"/>
    <col min="14858" max="14858" width="10.7109375" style="1" customWidth="1"/>
    <col min="14859" max="14859" width="10.42578125" style="1" customWidth="1"/>
    <col min="14860" max="14860" width="14.28515625" style="1" customWidth="1"/>
    <col min="14861" max="15104" width="9.140625" style="1"/>
    <col min="15105" max="15105" width="5" style="1" customWidth="1"/>
    <col min="15106" max="15106" width="25.85546875" style="1" customWidth="1"/>
    <col min="15107" max="15107" width="21.85546875" style="1" customWidth="1"/>
    <col min="15108" max="15108" width="8.7109375" style="1" customWidth="1"/>
    <col min="15109" max="15109" width="9.42578125" style="1" customWidth="1"/>
    <col min="15110" max="15110" width="8.28515625" style="1" customWidth="1"/>
    <col min="15111" max="15112" width="10.28515625" style="1" customWidth="1"/>
    <col min="15113" max="15113" width="9.140625" style="1"/>
    <col min="15114" max="15114" width="10.7109375" style="1" customWidth="1"/>
    <col min="15115" max="15115" width="10.42578125" style="1" customWidth="1"/>
    <col min="15116" max="15116" width="14.28515625" style="1" customWidth="1"/>
    <col min="15117" max="15360" width="9.140625" style="1"/>
    <col min="15361" max="15361" width="5" style="1" customWidth="1"/>
    <col min="15362" max="15362" width="25.85546875" style="1" customWidth="1"/>
    <col min="15363" max="15363" width="21.85546875" style="1" customWidth="1"/>
    <col min="15364" max="15364" width="8.7109375" style="1" customWidth="1"/>
    <col min="15365" max="15365" width="9.42578125" style="1" customWidth="1"/>
    <col min="15366" max="15366" width="8.28515625" style="1" customWidth="1"/>
    <col min="15367" max="15368" width="10.28515625" style="1" customWidth="1"/>
    <col min="15369" max="15369" width="9.140625" style="1"/>
    <col min="15370" max="15370" width="10.7109375" style="1" customWidth="1"/>
    <col min="15371" max="15371" width="10.42578125" style="1" customWidth="1"/>
    <col min="15372" max="15372" width="14.28515625" style="1" customWidth="1"/>
    <col min="15373" max="15616" width="9.140625" style="1"/>
    <col min="15617" max="15617" width="5" style="1" customWidth="1"/>
    <col min="15618" max="15618" width="25.85546875" style="1" customWidth="1"/>
    <col min="15619" max="15619" width="21.85546875" style="1" customWidth="1"/>
    <col min="15620" max="15620" width="8.7109375" style="1" customWidth="1"/>
    <col min="15621" max="15621" width="9.42578125" style="1" customWidth="1"/>
    <col min="15622" max="15622" width="8.28515625" style="1" customWidth="1"/>
    <col min="15623" max="15624" width="10.28515625" style="1" customWidth="1"/>
    <col min="15625" max="15625" width="9.140625" style="1"/>
    <col min="15626" max="15626" width="10.7109375" style="1" customWidth="1"/>
    <col min="15627" max="15627" width="10.42578125" style="1" customWidth="1"/>
    <col min="15628" max="15628" width="14.28515625" style="1" customWidth="1"/>
    <col min="15629" max="15872" width="9.140625" style="1"/>
    <col min="15873" max="15873" width="5" style="1" customWidth="1"/>
    <col min="15874" max="15874" width="25.85546875" style="1" customWidth="1"/>
    <col min="15875" max="15875" width="21.85546875" style="1" customWidth="1"/>
    <col min="15876" max="15876" width="8.7109375" style="1" customWidth="1"/>
    <col min="15877" max="15877" width="9.42578125" style="1" customWidth="1"/>
    <col min="15878" max="15878" width="8.28515625" style="1" customWidth="1"/>
    <col min="15879" max="15880" width="10.28515625" style="1" customWidth="1"/>
    <col min="15881" max="15881" width="9.140625" style="1"/>
    <col min="15882" max="15882" width="10.7109375" style="1" customWidth="1"/>
    <col min="15883" max="15883" width="10.42578125" style="1" customWidth="1"/>
    <col min="15884" max="15884" width="14.28515625" style="1" customWidth="1"/>
    <col min="15885" max="16128" width="9.140625" style="1"/>
    <col min="16129" max="16129" width="5" style="1" customWidth="1"/>
    <col min="16130" max="16130" width="25.85546875" style="1" customWidth="1"/>
    <col min="16131" max="16131" width="21.85546875" style="1" customWidth="1"/>
    <col min="16132" max="16132" width="8.7109375" style="1" customWidth="1"/>
    <col min="16133" max="16133" width="9.42578125" style="1" customWidth="1"/>
    <col min="16134" max="16134" width="8.28515625" style="1" customWidth="1"/>
    <col min="16135" max="16136" width="10.28515625" style="1" customWidth="1"/>
    <col min="16137" max="16137" width="9.140625" style="1"/>
    <col min="16138" max="16138" width="10.7109375" style="1" customWidth="1"/>
    <col min="16139" max="16139" width="10.42578125" style="1" customWidth="1"/>
    <col min="16140" max="16140" width="14.28515625" style="1" customWidth="1"/>
    <col min="16141" max="16384" width="9.140625" style="1"/>
  </cols>
  <sheetData>
    <row r="1" spans="1:11" x14ac:dyDescent="0.2">
      <c r="A1" s="65" t="s">
        <v>13</v>
      </c>
      <c r="B1" s="64"/>
      <c r="C1" s="63" t="str">
        <f>IF(ISNONTEXT('[1]Organizacija natjecanja'!$H$2)=TRUE,"",'[1]Organizacija natjecanja'!$H$2)</f>
        <v>1. KOLO LIGE MASTERA</v>
      </c>
      <c r="D1" s="60"/>
      <c r="E1" s="62"/>
      <c r="F1" s="61"/>
      <c r="G1" s="60"/>
      <c r="H1" s="59"/>
    </row>
    <row r="2" spans="1:11" x14ac:dyDescent="0.2">
      <c r="A2" s="56" t="s">
        <v>12</v>
      </c>
      <c r="B2" s="55"/>
      <c r="C2" s="58" t="str">
        <f>IF(ISNONTEXT('[1]Organizacija natjecanja'!$H$5)=TRUE,"",'[1]Organizacija natjecanja'!$H$5)</f>
        <v>PALOVEC, 17.5.2025</v>
      </c>
      <c r="D2" s="58"/>
      <c r="E2" s="53"/>
      <c r="F2" s="52"/>
      <c r="G2" s="58"/>
      <c r="H2" s="57"/>
    </row>
    <row r="3" spans="1:11" x14ac:dyDescent="0.2">
      <c r="A3" s="56" t="s">
        <v>11</v>
      </c>
      <c r="B3" s="55"/>
      <c r="C3" s="54" t="str">
        <f>IF(ISNONTEXT('[1]Organizacija natjecanja'!$H$7)=TRUE,"",'[1]Organizacija natjecanja'!$H$7)</f>
        <v>SSRD MEĐIMURSKE ŽUPANIJE</v>
      </c>
      <c r="D3" s="51"/>
      <c r="E3" s="53"/>
      <c r="F3" s="52"/>
      <c r="G3" s="51"/>
      <c r="H3" s="50"/>
    </row>
    <row r="4" spans="1:11" x14ac:dyDescent="0.2">
      <c r="A4" s="56" t="s">
        <v>10</v>
      </c>
      <c r="B4" s="55"/>
      <c r="C4" s="54" t="str">
        <f>IF(ISNONTEXT('[1]Organizacija natjecanja'!$H$13)=TRUE,"",'[1]Organizacija natjecanja'!$H$13)</f>
        <v>SRD PALOVEC</v>
      </c>
      <c r="D4" s="51"/>
      <c r="E4" s="53"/>
      <c r="F4" s="52"/>
      <c r="G4" s="51"/>
      <c r="H4" s="50"/>
      <c r="I4" s="3"/>
    </row>
    <row r="5" spans="1:11" x14ac:dyDescent="0.2">
      <c r="A5" s="56" t="s">
        <v>9</v>
      </c>
      <c r="B5" s="55"/>
      <c r="C5" s="54" t="str">
        <f>IF(ISNONTEXT('[1]Organizacija natjecanja'!$H$4)=TRUE,"",'[1]Organizacija natjecanja'!$H$4)</f>
        <v>PALOVEC</v>
      </c>
      <c r="D5" s="51"/>
      <c r="E5" s="53"/>
      <c r="F5" s="52"/>
      <c r="G5" s="51"/>
      <c r="H5" s="50"/>
    </row>
    <row r="6" spans="1:11" x14ac:dyDescent="0.2">
      <c r="A6" s="56"/>
      <c r="B6" s="55"/>
      <c r="C6" s="54"/>
      <c r="D6" s="51"/>
      <c r="E6" s="53"/>
      <c r="F6" s="52"/>
      <c r="G6" s="51"/>
      <c r="H6" s="50"/>
    </row>
    <row r="7" spans="1:11" ht="14.25" customHeight="1" x14ac:dyDescent="0.2">
      <c r="A7" s="49" t="s">
        <v>8</v>
      </c>
      <c r="B7" s="48"/>
      <c r="C7" s="47" t="str">
        <f>IF(ISBLANK('[1]Organizacija natjecanja'!$H$9)=TRUE,"",'[1]Organizacija natjecanja'!$H$9)</f>
        <v>MASTERI</v>
      </c>
      <c r="D7" s="44"/>
      <c r="E7" s="46"/>
      <c r="F7" s="45"/>
      <c r="G7" s="44"/>
      <c r="H7" s="43"/>
    </row>
    <row r="8" spans="1:11" x14ac:dyDescent="0.2">
      <c r="A8" s="41"/>
      <c r="E8" s="42"/>
      <c r="H8" s="41"/>
    </row>
    <row r="9" spans="1:11" ht="39.75" customHeight="1" x14ac:dyDescent="0.2">
      <c r="A9" s="40" t="s">
        <v>7</v>
      </c>
      <c r="B9" s="39" t="s">
        <v>6</v>
      </c>
      <c r="C9" s="39" t="s">
        <v>5</v>
      </c>
      <c r="D9" s="36" t="s">
        <v>4</v>
      </c>
      <c r="E9" s="38" t="s">
        <v>3</v>
      </c>
      <c r="F9" s="37" t="s">
        <v>2</v>
      </c>
      <c r="G9" s="36" t="s">
        <v>1</v>
      </c>
      <c r="H9" s="35" t="s">
        <v>0</v>
      </c>
      <c r="I9" s="34"/>
    </row>
    <row r="10" spans="1:11" x14ac:dyDescent="0.2">
      <c r="A10" s="33">
        <f>IF(ISNUMBER(H10)=FALSE,"",1)</f>
        <v>1</v>
      </c>
      <c r="B10" s="32" t="str">
        <f>IF(ISTEXT('[1]Pojedinačni plasman'!B6)=TRUE,'[1]Pojedinačni plasman'!B6,"")</f>
        <v>Lehkec Ivan</v>
      </c>
      <c r="C10" s="31" t="str">
        <f>IF(ISTEXT('[1]Pojedinačni plasman'!C6)=TRUE,'[1]Pojedinačni plasman'!C6,"")</f>
        <v>Linjak Palovec</v>
      </c>
      <c r="D10" s="30">
        <f>IF(ISNUMBER('[1]Pojedinačni plasman'!E6)=TRUE,'[1]Pojedinačni plasman'!E6,"")</f>
        <v>3</v>
      </c>
      <c r="E10" s="29" t="str">
        <f>IF(ISTEXT('[1]Pojedinačni plasman'!F6)=TRUE,'[1]Pojedinačni plasman'!F6,"")</f>
        <v>A</v>
      </c>
      <c r="F10" s="28">
        <f>IF(ISNUMBER('[1]Pojedinačni plasman'!D6)=TRUE,'[1]Pojedinačni plasman'!D6,"")</f>
        <v>15530</v>
      </c>
      <c r="G10" s="27">
        <f>IF(ISNUMBER('[1]Pojedinačni plasman'!G6)=TRUE,'[1]Pojedinačni plasman'!G6,"")</f>
        <v>1</v>
      </c>
      <c r="H10" s="26">
        <f>IF(ISNUMBER('[1]Pojedinačni plasman'!H6)=TRUE,'[1]Pojedinačni plasman'!H6,"")</f>
        <v>1</v>
      </c>
      <c r="I10" s="3"/>
      <c r="J10" s="7"/>
      <c r="K10" s="1"/>
    </row>
    <row r="11" spans="1:11" x14ac:dyDescent="0.2">
      <c r="A11" s="25">
        <f>IF(ISNUMBER(H11)=FALSE,"",2)</f>
        <v>2</v>
      </c>
      <c r="B11" s="24" t="str">
        <f>IF(ISTEXT('[1]Pojedinačni plasman'!B7)=TRUE,'[1]Pojedinačni plasman'!B7,"")</f>
        <v>Žganec Vladimir</v>
      </c>
      <c r="C11" s="23" t="str">
        <f>IF(ISTEXT('[1]Pojedinačni plasman'!C7)=TRUE,'[1]Pojedinačni plasman'!C7,"")</f>
        <v>Zlatna udica Krištanovec</v>
      </c>
      <c r="D11" s="22">
        <f>IF(ISNUMBER('[1]Pojedinačni plasman'!E7)=TRUE,'[1]Pojedinačni plasman'!E7,"")</f>
        <v>15</v>
      </c>
      <c r="E11" s="21" t="str">
        <f>IF(ISTEXT('[1]Pojedinačni plasman'!F7)=TRUE,'[1]Pojedinačni plasman'!F7,"")</f>
        <v>B</v>
      </c>
      <c r="F11" s="20">
        <f>IF(ISNUMBER('[1]Pojedinačni plasman'!D7)=TRUE,'[1]Pojedinačni plasman'!D7,"")</f>
        <v>14530</v>
      </c>
      <c r="G11" s="19">
        <f>IF(ISNUMBER('[1]Pojedinačni plasman'!G7)=TRUE,'[1]Pojedinačni plasman'!G7,"")</f>
        <v>1</v>
      </c>
      <c r="H11" s="18">
        <f>IF(ISNUMBER('[1]Pojedinačni plasman'!H7)=TRUE,'[1]Pojedinačni plasman'!H7,"")</f>
        <v>2</v>
      </c>
      <c r="I11" s="3"/>
      <c r="J11" s="7"/>
      <c r="K11" s="1"/>
    </row>
    <row r="12" spans="1:11" x14ac:dyDescent="0.2">
      <c r="A12" s="25">
        <f>IF(ISNUMBER(H12)=FALSE,"",3)</f>
        <v>3</v>
      </c>
      <c r="B12" s="24" t="str">
        <f>IF(ISTEXT('[1]Pojedinačni plasman'!B8)=TRUE,'[1]Pojedinačni plasman'!B8,"")</f>
        <v>Perko Miljenko</v>
      </c>
      <c r="C12" s="23" t="str">
        <f>IF(ISTEXT('[1]Pojedinačni plasman'!C8)=TRUE,'[1]Pojedinačni plasman'!C8,"")</f>
        <v>TSH sensas som.si Čakovec</v>
      </c>
      <c r="D12" s="22">
        <f>IF(ISNUMBER('[1]Pojedinačni plasman'!E8)=TRUE,'[1]Pojedinačni plasman'!E8,"")</f>
        <v>17</v>
      </c>
      <c r="E12" s="21" t="str">
        <f>IF(ISTEXT('[1]Pojedinačni plasman'!F8)=TRUE,'[1]Pojedinačni plasman'!F8,"")</f>
        <v>B</v>
      </c>
      <c r="F12" s="20">
        <f>IF(ISNUMBER('[1]Pojedinačni plasman'!D8)=TRUE,'[1]Pojedinačni plasman'!D8,"")</f>
        <v>13380</v>
      </c>
      <c r="G12" s="19">
        <f>IF(ISNUMBER('[1]Pojedinačni plasman'!G8)=TRUE,'[1]Pojedinačni plasman'!G8,"")</f>
        <v>2</v>
      </c>
      <c r="H12" s="18">
        <f>IF(ISNUMBER('[1]Pojedinačni plasman'!H8)=TRUE,'[1]Pojedinačni plasman'!H8,"")</f>
        <v>3</v>
      </c>
      <c r="I12" s="3"/>
      <c r="J12" s="7"/>
      <c r="K12" s="1"/>
    </row>
    <row r="13" spans="1:11" x14ac:dyDescent="0.2">
      <c r="A13" s="25">
        <f>IF(ISNUMBER(H13)=FALSE,"",4)</f>
        <v>4</v>
      </c>
      <c r="B13" s="24" t="str">
        <f>IF(ISTEXT('[1]Pojedinačni plasman'!B9)=TRUE,'[1]Pojedinačni plasman'!B9,"")</f>
        <v>Zrna Damir</v>
      </c>
      <c r="C13" s="23" t="str">
        <f>IF(ISTEXT('[1]Pojedinačni plasman'!C9)=TRUE,'[1]Pojedinačni plasman'!C9,"")</f>
        <v>Črnec Donji Hraščan</v>
      </c>
      <c r="D13" s="22">
        <f>IF(ISNUMBER('[1]Pojedinačni plasman'!E9)=TRUE,'[1]Pojedinačni plasman'!E9,"")</f>
        <v>5</v>
      </c>
      <c r="E13" s="21" t="str">
        <f>IF(ISTEXT('[1]Pojedinačni plasman'!F9)=TRUE,'[1]Pojedinačni plasman'!F9,"")</f>
        <v>A</v>
      </c>
      <c r="F13" s="20">
        <f>IF(ISNUMBER('[1]Pojedinačni plasman'!D9)=TRUE,'[1]Pojedinačni plasman'!D9,"")</f>
        <v>12650</v>
      </c>
      <c r="G13" s="19">
        <f>IF(ISNUMBER('[1]Pojedinačni plasman'!G9)=TRUE,'[1]Pojedinačni plasman'!G9,"")</f>
        <v>2</v>
      </c>
      <c r="H13" s="18">
        <f>IF(ISNUMBER('[1]Pojedinačni plasman'!H9)=TRUE,'[1]Pojedinačni plasman'!H9,"")</f>
        <v>4</v>
      </c>
      <c r="I13" s="3"/>
      <c r="J13" s="7"/>
      <c r="K13" s="1"/>
    </row>
    <row r="14" spans="1:11" x14ac:dyDescent="0.2">
      <c r="A14" s="25">
        <f>IF(ISNUMBER(H14)=FALSE,"",5)</f>
        <v>5</v>
      </c>
      <c r="B14" s="24" t="str">
        <f>IF(ISTEXT('[1]Pojedinačni plasman'!B10)=TRUE,'[1]Pojedinačni plasman'!B10,"")</f>
        <v>Slaviček Željko</v>
      </c>
      <c r="C14" s="23" t="str">
        <f>IF(ISTEXT('[1]Pojedinačni plasman'!C10)=TRUE,'[1]Pojedinačni plasman'!C10,"")</f>
        <v>Smuđ Draškovec</v>
      </c>
      <c r="D14" s="22">
        <f>IF(ISNUMBER('[1]Pojedinačni plasman'!E10)=TRUE,'[1]Pojedinačni plasman'!E10,"")</f>
        <v>12</v>
      </c>
      <c r="E14" s="21" t="str">
        <f>IF(ISTEXT('[1]Pojedinačni plasman'!F10)=TRUE,'[1]Pojedinačni plasman'!F10,"")</f>
        <v>B</v>
      </c>
      <c r="F14" s="20">
        <f>IF(ISNUMBER('[1]Pojedinačni plasman'!D10)=TRUE,'[1]Pojedinačni plasman'!D10,"")</f>
        <v>12900</v>
      </c>
      <c r="G14" s="19">
        <f>IF(ISNUMBER('[1]Pojedinačni plasman'!G10)=TRUE,'[1]Pojedinačni plasman'!G10,"")</f>
        <v>3</v>
      </c>
      <c r="H14" s="18">
        <f>IF(ISNUMBER('[1]Pojedinačni plasman'!H10)=TRUE,'[1]Pojedinačni plasman'!H10,"")</f>
        <v>5</v>
      </c>
      <c r="I14" s="3"/>
      <c r="J14" s="7"/>
      <c r="K14" s="1"/>
    </row>
    <row r="15" spans="1:11" x14ac:dyDescent="0.2">
      <c r="A15" s="25">
        <f>IF(ISNUMBER(H15)=FALSE,"",6)</f>
        <v>6</v>
      </c>
      <c r="B15" s="24" t="str">
        <f>IF(ISTEXT('[1]Pojedinačni plasman'!B11)=TRUE,'[1]Pojedinačni plasman'!B11,"")</f>
        <v>Gudlin Ivan</v>
      </c>
      <c r="C15" s="23" t="str">
        <f>IF(ISTEXT('[1]Pojedinačni plasman'!C11)=TRUE,'[1]Pojedinačni plasman'!C11,"")</f>
        <v>Smuđ Goričan</v>
      </c>
      <c r="D15" s="22">
        <f>IF(ISNUMBER('[1]Pojedinačni plasman'!E11)=TRUE,'[1]Pojedinačni plasman'!E11,"")</f>
        <v>8</v>
      </c>
      <c r="E15" s="21" t="str">
        <f>IF(ISTEXT('[1]Pojedinačni plasman'!F11)=TRUE,'[1]Pojedinačni plasman'!F11,"")</f>
        <v>A</v>
      </c>
      <c r="F15" s="20">
        <f>IF(ISNUMBER('[1]Pojedinačni plasman'!D11)=TRUE,'[1]Pojedinačni plasman'!D11,"")</f>
        <v>9670</v>
      </c>
      <c r="G15" s="19">
        <f>IF(ISNUMBER('[1]Pojedinačni plasman'!G11)=TRUE,'[1]Pojedinačni plasman'!G11,"")</f>
        <v>3</v>
      </c>
      <c r="H15" s="18">
        <f>IF(ISNUMBER('[1]Pojedinačni plasman'!H11)=TRUE,'[1]Pojedinačni plasman'!H11,"")</f>
        <v>6</v>
      </c>
      <c r="I15" s="3"/>
      <c r="J15" s="7"/>
      <c r="K15" s="1"/>
    </row>
    <row r="16" spans="1:11" x14ac:dyDescent="0.2">
      <c r="A16" s="25">
        <f>IF(ISNUMBER(H16)=FALSE,"",7)</f>
        <v>7</v>
      </c>
      <c r="B16" s="24" t="str">
        <f>IF(ISTEXT('[1]Pojedinačni plasman'!B12)=TRUE,'[1]Pojedinačni plasman'!B12,"")</f>
        <v xml:space="preserve">Legin Nenad </v>
      </c>
      <c r="C16" s="23" t="str">
        <f>IF(ISTEXT('[1]Pojedinačni plasman'!C12)=TRUE,'[1]Pojedinačni plasman'!C12,"")</f>
        <v>Žužička Kotoriba</v>
      </c>
      <c r="D16" s="22">
        <f>IF(ISNUMBER('[1]Pojedinačni plasman'!E12)=TRUE,'[1]Pojedinačni plasman'!E12,"")</f>
        <v>14</v>
      </c>
      <c r="E16" s="21" t="str">
        <f>IF(ISTEXT('[1]Pojedinačni plasman'!F12)=TRUE,'[1]Pojedinačni plasman'!F12,"")</f>
        <v>B</v>
      </c>
      <c r="F16" s="20">
        <f>IF(ISNUMBER('[1]Pojedinačni plasman'!D12)=TRUE,'[1]Pojedinačni plasman'!D12,"")</f>
        <v>10360</v>
      </c>
      <c r="G16" s="19">
        <f>IF(ISNUMBER('[1]Pojedinačni plasman'!G12)=TRUE,'[1]Pojedinačni plasman'!G12,"")</f>
        <v>4</v>
      </c>
      <c r="H16" s="18">
        <f>IF(ISNUMBER('[1]Pojedinačni plasman'!H12)=TRUE,'[1]Pojedinačni plasman'!H12,"")</f>
        <v>7</v>
      </c>
      <c r="I16" s="3"/>
      <c r="J16" s="7"/>
      <c r="K16" s="1"/>
    </row>
    <row r="17" spans="1:10" s="1" customFormat="1" x14ac:dyDescent="0.2">
      <c r="A17" s="25">
        <f>IF(ISNUMBER(H17)=FALSE,"",8)</f>
        <v>8</v>
      </c>
      <c r="B17" s="24" t="str">
        <f>IF(ISTEXT('[1]Pojedinačni plasman'!B13)=TRUE,'[1]Pojedinačni plasman'!B13,"")</f>
        <v>Škoda Mladen</v>
      </c>
      <c r="C17" s="23" t="str">
        <f>IF(ISTEXT('[1]Pojedinačni plasman'!C13)=TRUE,'[1]Pojedinačni plasman'!C13,"")</f>
        <v>Žužička Kotoriba</v>
      </c>
      <c r="D17" s="22">
        <f>IF(ISNUMBER('[1]Pojedinačni plasman'!E13)=TRUE,'[1]Pojedinačni plasman'!E13,"")</f>
        <v>6</v>
      </c>
      <c r="E17" s="21" t="str">
        <f>IF(ISTEXT('[1]Pojedinačni plasman'!F13)=TRUE,'[1]Pojedinačni plasman'!F13,"")</f>
        <v>A</v>
      </c>
      <c r="F17" s="20">
        <f>IF(ISNUMBER('[1]Pojedinačni plasman'!D13)=TRUE,'[1]Pojedinačni plasman'!D13,"")</f>
        <v>9540</v>
      </c>
      <c r="G17" s="19">
        <f>IF(ISNUMBER('[1]Pojedinačni plasman'!G13)=TRUE,'[1]Pojedinačni plasman'!G13,"")</f>
        <v>4</v>
      </c>
      <c r="H17" s="18">
        <f>IF(ISNUMBER('[1]Pojedinačni plasman'!H13)=TRUE,'[1]Pojedinačni plasman'!H13,"")</f>
        <v>8</v>
      </c>
      <c r="I17" s="3"/>
      <c r="J17" s="7"/>
    </row>
    <row r="18" spans="1:10" s="1" customFormat="1" x14ac:dyDescent="0.2">
      <c r="A18" s="25">
        <f>IF(ISNUMBER(H18)=FALSE,"",9)</f>
        <v>9</v>
      </c>
      <c r="B18" s="24" t="str">
        <f>IF(ISTEXT('[1]Pojedinačni plasman'!B14)=TRUE,'[1]Pojedinačni plasman'!B14,"")</f>
        <v>Horvat Damir</v>
      </c>
      <c r="C18" s="23" t="str">
        <f>IF(ISTEXT('[1]Pojedinačni plasman'!C14)=TRUE,'[1]Pojedinačni plasman'!C14,"")</f>
        <v>Klen Sveta Marija</v>
      </c>
      <c r="D18" s="22">
        <f>IF(ISNUMBER('[1]Pojedinačni plasman'!E14)=TRUE,'[1]Pojedinačni plasman'!E14,"")</f>
        <v>19</v>
      </c>
      <c r="E18" s="21" t="str">
        <f>IF(ISTEXT('[1]Pojedinačni plasman'!F14)=TRUE,'[1]Pojedinačni plasman'!F14,"")</f>
        <v>B</v>
      </c>
      <c r="F18" s="20">
        <f>IF(ISNUMBER('[1]Pojedinačni plasman'!D14)=TRUE,'[1]Pojedinačni plasman'!D14,"")</f>
        <v>10140</v>
      </c>
      <c r="G18" s="19">
        <f>IF(ISNUMBER('[1]Pojedinačni plasman'!G14)=TRUE,'[1]Pojedinačni plasman'!G14,"")</f>
        <v>5</v>
      </c>
      <c r="H18" s="18">
        <f>IF(ISNUMBER('[1]Pojedinačni plasman'!H14)=TRUE,'[1]Pojedinačni plasman'!H14,"")</f>
        <v>9</v>
      </c>
      <c r="I18" s="3"/>
      <c r="J18" s="7"/>
    </row>
    <row r="19" spans="1:10" s="1" customFormat="1" x14ac:dyDescent="0.2">
      <c r="A19" s="25">
        <f>IF(ISNUMBER(H19)=FALSE,"",10)</f>
        <v>10</v>
      </c>
      <c r="B19" s="24" t="str">
        <f>IF(ISTEXT('[1]Pojedinačni plasman'!B15)=TRUE,'[1]Pojedinačni plasman'!B15,"")</f>
        <v>Mađerić Marijan</v>
      </c>
      <c r="C19" s="23" t="str">
        <f>IF(ISTEXT('[1]Pojedinačni plasman'!C15)=TRUE,'[1]Pojedinačni plasman'!C15,"")</f>
        <v>Klen Sveta Marija</v>
      </c>
      <c r="D19" s="22">
        <f>IF(ISNUMBER('[1]Pojedinačni plasman'!E15)=TRUE,'[1]Pojedinačni plasman'!E15,"")</f>
        <v>4</v>
      </c>
      <c r="E19" s="21" t="str">
        <f>IF(ISTEXT('[1]Pojedinačni plasman'!F15)=TRUE,'[1]Pojedinačni plasman'!F15,"")</f>
        <v>A</v>
      </c>
      <c r="F19" s="20">
        <f>IF(ISNUMBER('[1]Pojedinačni plasman'!D15)=TRUE,'[1]Pojedinačni plasman'!D15,"")</f>
        <v>8500</v>
      </c>
      <c r="G19" s="19">
        <f>IF(ISNUMBER('[1]Pojedinačni plasman'!G15)=TRUE,'[1]Pojedinačni plasman'!G15,"")</f>
        <v>5</v>
      </c>
      <c r="H19" s="18">
        <f>IF(ISNUMBER('[1]Pojedinačni plasman'!H15)=TRUE,'[1]Pojedinačni plasman'!H15,"")</f>
        <v>10</v>
      </c>
      <c r="I19" s="3"/>
      <c r="J19" s="7"/>
    </row>
    <row r="20" spans="1:10" s="1" customFormat="1" x14ac:dyDescent="0.2">
      <c r="A20" s="25">
        <f>IF(ISNUMBER(H20)=FALSE,"",11)</f>
        <v>11</v>
      </c>
      <c r="B20" s="24" t="str">
        <f>IF(ISTEXT('[1]Pojedinačni plasman'!B16)=TRUE,'[1]Pojedinačni plasman'!B16,"")</f>
        <v>Peter Dragutin</v>
      </c>
      <c r="C20" s="23" t="str">
        <f>IF(ISTEXT('[1]Pojedinačni plasman'!C16)=TRUE,'[1]Pojedinačni plasman'!C16,"")</f>
        <v>Klen Sveta Marija</v>
      </c>
      <c r="D20" s="22">
        <f>IF(ISNUMBER('[1]Pojedinačni plasman'!E16)=TRUE,'[1]Pojedinačni plasman'!E16,"")</f>
        <v>1</v>
      </c>
      <c r="E20" s="21" t="str">
        <f>IF(ISTEXT('[1]Pojedinačni plasman'!F16)=TRUE,'[1]Pojedinačni plasman'!F16,"")</f>
        <v>A</v>
      </c>
      <c r="F20" s="20">
        <f>IF(ISNUMBER('[1]Pojedinačni plasman'!D16)=TRUE,'[1]Pojedinačni plasman'!D16,"")</f>
        <v>7585</v>
      </c>
      <c r="G20" s="19">
        <f>IF(ISNUMBER('[1]Pojedinačni plasman'!G16)=TRUE,'[1]Pojedinačni plasman'!G16,"")</f>
        <v>6</v>
      </c>
      <c r="H20" s="18">
        <f>IF(ISNUMBER('[1]Pojedinačni plasman'!H16)=TRUE,'[1]Pojedinačni plasman'!H16,"")</f>
        <v>11</v>
      </c>
      <c r="I20" s="3"/>
      <c r="J20" s="7"/>
    </row>
    <row r="21" spans="1:10" s="1" customFormat="1" x14ac:dyDescent="0.2">
      <c r="A21" s="25">
        <f>IF(ISNUMBER(H21)=FALSE,"",12)</f>
        <v>12</v>
      </c>
      <c r="B21" s="24" t="str">
        <f>IF(ISTEXT('[1]Pojedinačni plasman'!B17)=TRUE,'[1]Pojedinačni plasman'!B17,"")</f>
        <v>Mesarić Branko</v>
      </c>
      <c r="C21" s="23" t="str">
        <f>IF(ISTEXT('[1]Pojedinačni plasman'!C17)=TRUE,'[1]Pojedinačni plasman'!C17,"")</f>
        <v>Smuđ Goričan</v>
      </c>
      <c r="D21" s="22">
        <f>IF(ISNUMBER('[1]Pojedinačni plasman'!E17)=TRUE,'[1]Pojedinačni plasman'!E17,"")</f>
        <v>20</v>
      </c>
      <c r="E21" s="21" t="str">
        <f>IF(ISTEXT('[1]Pojedinačni plasman'!F17)=TRUE,'[1]Pojedinačni plasman'!F17,"")</f>
        <v>B</v>
      </c>
      <c r="F21" s="20">
        <f>IF(ISNUMBER('[1]Pojedinačni plasman'!D17)=TRUE,'[1]Pojedinačni plasman'!D17,"")</f>
        <v>6000</v>
      </c>
      <c r="G21" s="19">
        <f>IF(ISNUMBER('[1]Pojedinačni plasman'!G17)=TRUE,'[1]Pojedinačni plasman'!G17,"")</f>
        <v>6</v>
      </c>
      <c r="H21" s="18">
        <f>IF(ISNUMBER('[1]Pojedinačni plasman'!H17)=TRUE,'[1]Pojedinačni plasman'!H17,"")</f>
        <v>12</v>
      </c>
      <c r="I21" s="3"/>
      <c r="J21" s="7"/>
    </row>
    <row r="22" spans="1:10" s="1" customFormat="1" x14ac:dyDescent="0.2">
      <c r="A22" s="25">
        <f>IF(ISNUMBER(H22)=FALSE,"",13)</f>
        <v>13</v>
      </c>
      <c r="B22" s="24" t="str">
        <f>IF(ISTEXT('[1]Pojedinačni plasman'!B18)=TRUE,'[1]Pojedinačni plasman'!B18,"")</f>
        <v>Pranklin Zvonko</v>
      </c>
      <c r="C22" s="23" t="str">
        <f>IF(ISTEXT('[1]Pojedinačni plasman'!C18)=TRUE,'[1]Pojedinačni plasman'!C18,"")</f>
        <v>Šaran Palinovec</v>
      </c>
      <c r="D22" s="22">
        <f>IF(ISNUMBER('[1]Pojedinačni plasman'!E18)=TRUE,'[1]Pojedinačni plasman'!E18,"")</f>
        <v>18</v>
      </c>
      <c r="E22" s="21" t="str">
        <f>IF(ISTEXT('[1]Pojedinačni plasman'!F18)=TRUE,'[1]Pojedinačni plasman'!F18,"")</f>
        <v>B</v>
      </c>
      <c r="F22" s="20">
        <f>IF(ISNUMBER('[1]Pojedinačni plasman'!D18)=TRUE,'[1]Pojedinačni plasman'!D18,"")</f>
        <v>5975</v>
      </c>
      <c r="G22" s="19">
        <f>IF(ISNUMBER('[1]Pojedinačni plasman'!G18)=TRUE,'[1]Pojedinačni plasman'!G18,"")</f>
        <v>7</v>
      </c>
      <c r="H22" s="18">
        <f>IF(ISNUMBER('[1]Pojedinačni plasman'!H18)=TRUE,'[1]Pojedinačni plasman'!H18,"")</f>
        <v>13</v>
      </c>
      <c r="I22" s="3"/>
      <c r="J22" s="7"/>
    </row>
    <row r="23" spans="1:10" s="1" customFormat="1" x14ac:dyDescent="0.2">
      <c r="A23" s="25">
        <f>IF(ISNUMBER(H23)=FALSE,"",14)</f>
        <v>14</v>
      </c>
      <c r="B23" s="24" t="str">
        <f>IF(ISTEXT('[1]Pojedinačni plasman'!B19)=TRUE,'[1]Pojedinačni plasman'!B19,"")</f>
        <v>Vugrinec Ivica</v>
      </c>
      <c r="C23" s="23" t="str">
        <f>IF(ISTEXT('[1]Pojedinačni plasman'!C19)=TRUE,'[1]Pojedinačni plasman'!C19,"")</f>
        <v>Mura Mursko Središće</v>
      </c>
      <c r="D23" s="22">
        <f>IF(ISNUMBER('[1]Pojedinačni plasman'!E19)=TRUE,'[1]Pojedinačni plasman'!E19,"")</f>
        <v>2</v>
      </c>
      <c r="E23" s="21" t="str">
        <f>IF(ISTEXT('[1]Pojedinačni plasman'!F19)=TRUE,'[1]Pojedinačni plasman'!F19,"")</f>
        <v>A</v>
      </c>
      <c r="F23" s="20">
        <f>IF(ISNUMBER('[1]Pojedinačni plasman'!D19)=TRUE,'[1]Pojedinačni plasman'!D19,"")</f>
        <v>4940</v>
      </c>
      <c r="G23" s="19">
        <f>IF(ISNUMBER('[1]Pojedinačni plasman'!G19)=TRUE,'[1]Pojedinačni plasman'!G19,"")</f>
        <v>7</v>
      </c>
      <c r="H23" s="18">
        <f>IF(ISNUMBER('[1]Pojedinačni plasman'!H19)=TRUE,'[1]Pojedinačni plasman'!H19,"")</f>
        <v>14</v>
      </c>
      <c r="I23" s="3"/>
      <c r="J23" s="7"/>
    </row>
    <row r="24" spans="1:10" s="1" customFormat="1" x14ac:dyDescent="0.2">
      <c r="A24" s="25">
        <f>IF(ISNUMBER(H24)=FALSE,"",15)</f>
        <v>15</v>
      </c>
      <c r="B24" s="24" t="str">
        <f>IF(ISTEXT('[1]Pojedinačni plasman'!B20)=TRUE,'[1]Pojedinačni plasman'!B20,"")</f>
        <v>Jug Josip</v>
      </c>
      <c r="C24" s="23" t="str">
        <f>IF(ISTEXT('[1]Pojedinačni plasman'!C20)=TRUE,'[1]Pojedinačni plasman'!C20,"")</f>
        <v>TSH sensas som.si Čakovec</v>
      </c>
      <c r="D24" s="22">
        <f>IF(ISNUMBER('[1]Pojedinačni plasman'!E20)=TRUE,'[1]Pojedinačni plasman'!E20,"")</f>
        <v>7</v>
      </c>
      <c r="E24" s="21" t="str">
        <f>IF(ISTEXT('[1]Pojedinačni plasman'!F20)=TRUE,'[1]Pojedinačni plasman'!F20,"")</f>
        <v>A</v>
      </c>
      <c r="F24" s="20">
        <f>IF(ISNUMBER('[1]Pojedinačni plasman'!D20)=TRUE,'[1]Pojedinačni plasman'!D20,"")</f>
        <v>4930</v>
      </c>
      <c r="G24" s="19">
        <f>IF(ISNUMBER('[1]Pojedinačni plasman'!G20)=TRUE,'[1]Pojedinačni plasman'!G20,"")</f>
        <v>8</v>
      </c>
      <c r="H24" s="18">
        <f>IF(ISNUMBER('[1]Pojedinačni plasman'!H20)=TRUE,'[1]Pojedinačni plasman'!H20,"")</f>
        <v>15</v>
      </c>
      <c r="I24" s="3"/>
      <c r="J24" s="7"/>
    </row>
    <row r="25" spans="1:10" s="1" customFormat="1" x14ac:dyDescent="0.2">
      <c r="A25" s="25">
        <f>IF(ISNUMBER(H25)=FALSE,"",16)</f>
        <v>16</v>
      </c>
      <c r="B25" s="24" t="str">
        <f>IF(ISTEXT('[1]Pojedinačni plasman'!B21)=TRUE,'[1]Pojedinačni plasman'!B21,"")</f>
        <v>Klobučarić Stjepan</v>
      </c>
      <c r="C25" s="23" t="str">
        <f>IF(ISTEXT('[1]Pojedinačni plasman'!C21)=TRUE,'[1]Pojedinačni plasman'!C21,"")</f>
        <v>Čakovec Interland Čakovec</v>
      </c>
      <c r="D25" s="22">
        <f>IF(ISNUMBER('[1]Pojedinačni plasman'!E21)=TRUE,'[1]Pojedinačni plasman'!E21,"")</f>
        <v>16</v>
      </c>
      <c r="E25" s="21" t="str">
        <f>IF(ISTEXT('[1]Pojedinačni plasman'!F21)=TRUE,'[1]Pojedinačni plasman'!F21,"")</f>
        <v>B</v>
      </c>
      <c r="F25" s="20">
        <f>IF(ISNUMBER('[1]Pojedinačni plasman'!D21)=TRUE,'[1]Pojedinačni plasman'!D21,"")</f>
        <v>4155</v>
      </c>
      <c r="G25" s="19">
        <f>IF(ISNUMBER('[1]Pojedinačni plasman'!G21)=TRUE,'[1]Pojedinačni plasman'!G21,"")</f>
        <v>8</v>
      </c>
      <c r="H25" s="18">
        <f>IF(ISNUMBER('[1]Pojedinačni plasman'!H21)=TRUE,'[1]Pojedinačni plasman'!H21,"")</f>
        <v>16</v>
      </c>
      <c r="I25" s="3"/>
      <c r="J25" s="7"/>
    </row>
    <row r="26" spans="1:10" s="1" customFormat="1" x14ac:dyDescent="0.2">
      <c r="A26" s="25">
        <f>IF(ISNUMBER(H26)=FALSE,"",17)</f>
        <v>17</v>
      </c>
      <c r="B26" s="24" t="str">
        <f>IF(ISTEXT('[1]Pojedinačni plasman'!B22)=TRUE,'[1]Pojedinačni plasman'!B22,"")</f>
        <v>Orač Lidija</v>
      </c>
      <c r="C26" s="23" t="str">
        <f>IF(ISTEXT('[1]Pojedinačni plasman'!C22)=TRUE,'[1]Pojedinačni plasman'!C22,"")</f>
        <v>Klen Sveta Marija</v>
      </c>
      <c r="D26" s="22">
        <f>IF(ISNUMBER('[1]Pojedinačni plasman'!E22)=TRUE,'[1]Pojedinačni plasman'!E22,"")</f>
        <v>13</v>
      </c>
      <c r="E26" s="21" t="str">
        <f>IF(ISTEXT('[1]Pojedinačni plasman'!F22)=TRUE,'[1]Pojedinačni plasman'!F22,"")</f>
        <v>B</v>
      </c>
      <c r="F26" s="20">
        <f>IF(ISNUMBER('[1]Pojedinačni plasman'!D22)=TRUE,'[1]Pojedinačni plasman'!D22,"")</f>
        <v>4135</v>
      </c>
      <c r="G26" s="19">
        <f>IF(ISNUMBER('[1]Pojedinačni plasman'!G22)=TRUE,'[1]Pojedinačni plasman'!G22,"")</f>
        <v>9</v>
      </c>
      <c r="H26" s="18">
        <f>IF(ISNUMBER('[1]Pojedinačni plasman'!H22)=TRUE,'[1]Pojedinačni plasman'!H22,"")</f>
        <v>17</v>
      </c>
      <c r="I26" s="3"/>
      <c r="J26" s="7"/>
    </row>
    <row r="27" spans="1:10" s="1" customFormat="1" x14ac:dyDescent="0.2">
      <c r="A27" s="25">
        <f>IF(ISNUMBER(H27)=FALSE,"",18)</f>
        <v>18</v>
      </c>
      <c r="B27" s="24" t="str">
        <f>IF(ISTEXT('[1]Pojedinačni plasman'!B23)=TRUE,'[1]Pojedinačni plasman'!B23,"")</f>
        <v>Orehovec Ivan</v>
      </c>
      <c r="C27" s="23" t="str">
        <f>IF(ISTEXT('[1]Pojedinačni plasman'!C23)=TRUE,'[1]Pojedinačni plasman'!C23,"")</f>
        <v>Klen Sveta Marija</v>
      </c>
      <c r="D27" s="22">
        <f>IF(ISNUMBER('[1]Pojedinačni plasman'!E23)=TRUE,'[1]Pojedinačni plasman'!E23,"")</f>
        <v>10</v>
      </c>
      <c r="E27" s="21" t="str">
        <f>IF(ISTEXT('[1]Pojedinačni plasman'!F23)=TRUE,'[1]Pojedinačni plasman'!F23,"")</f>
        <v>A</v>
      </c>
      <c r="F27" s="20">
        <f>IF(ISNUMBER('[1]Pojedinačni plasman'!D23)=TRUE,'[1]Pojedinačni plasman'!D23,"")</f>
        <v>3615</v>
      </c>
      <c r="G27" s="19">
        <f>IF(ISNUMBER('[1]Pojedinačni plasman'!G23)=TRUE,'[1]Pojedinačni plasman'!G23,"")</f>
        <v>9</v>
      </c>
      <c r="H27" s="18">
        <f>IF(ISNUMBER('[1]Pojedinačni plasman'!H23)=TRUE,'[1]Pojedinačni plasman'!H23,"")</f>
        <v>18</v>
      </c>
      <c r="I27" s="3"/>
      <c r="J27" s="7"/>
    </row>
    <row r="28" spans="1:10" s="1" customFormat="1" x14ac:dyDescent="0.2">
      <c r="A28" s="25">
        <f>IF(ISNUMBER(H28)=FALSE,"",19)</f>
        <v>19</v>
      </c>
      <c r="B28" s="24" t="str">
        <f>IF(ISTEXT('[1]Pojedinačni plasman'!B24)=TRUE,'[1]Pojedinačni plasman'!B24,"")</f>
        <v>Nađ Ladislav</v>
      </c>
      <c r="C28" s="23" t="str">
        <f>IF(ISTEXT('[1]Pojedinačni plasman'!C24)=TRUE,'[1]Pojedinačni plasman'!C24,"")</f>
        <v>Linjak Palovec</v>
      </c>
      <c r="D28" s="22">
        <f>IF(ISNUMBER('[1]Pojedinačni plasman'!E24)=TRUE,'[1]Pojedinačni plasman'!E24,"")</f>
        <v>11</v>
      </c>
      <c r="E28" s="21" t="str">
        <f>IF(ISTEXT('[1]Pojedinačni plasman'!F24)=TRUE,'[1]Pojedinačni plasman'!F24,"")</f>
        <v>B</v>
      </c>
      <c r="F28" s="20">
        <f>IF(ISNUMBER('[1]Pojedinačni plasman'!D24)=TRUE,'[1]Pojedinačni plasman'!D24,"")</f>
        <v>4030</v>
      </c>
      <c r="G28" s="19">
        <f>IF(ISNUMBER('[1]Pojedinačni plasman'!G24)=TRUE,'[1]Pojedinačni plasman'!G24,"")</f>
        <v>10</v>
      </c>
      <c r="H28" s="18">
        <f>IF(ISNUMBER('[1]Pojedinačni plasman'!H24)=TRUE,'[1]Pojedinačni plasman'!H24,"")</f>
        <v>19</v>
      </c>
      <c r="I28" s="3"/>
      <c r="J28" s="7"/>
    </row>
    <row r="29" spans="1:10" s="1" customFormat="1" x14ac:dyDescent="0.2">
      <c r="A29" s="25">
        <f>IF(ISNUMBER(H29)=FALSE,"",20)</f>
        <v>20</v>
      </c>
      <c r="B29" s="24" t="str">
        <f>IF(ISTEXT('[1]Pojedinačni plasman'!B25)=TRUE,'[1]Pojedinačni plasman'!B25,"")</f>
        <v>Čeh Dragutin</v>
      </c>
      <c r="C29" s="23" t="str">
        <f>IF(ISTEXT('[1]Pojedinačni plasman'!C25)=TRUE,'[1]Pojedinačni plasman'!C25,"")</f>
        <v>Čakovec Interland Čakovec</v>
      </c>
      <c r="D29" s="22">
        <f>IF(ISNUMBER('[1]Pojedinačni plasman'!E25)=TRUE,'[1]Pojedinačni plasman'!E25,"")</f>
        <v>9</v>
      </c>
      <c r="E29" s="21" t="str">
        <f>IF(ISTEXT('[1]Pojedinačni plasman'!F25)=TRUE,'[1]Pojedinačni plasman'!F25,"")</f>
        <v>A</v>
      </c>
      <c r="F29" s="20">
        <f>IF(ISNUMBER('[1]Pojedinačni plasman'!D25)=TRUE,'[1]Pojedinačni plasman'!D25,"")</f>
        <v>3090</v>
      </c>
      <c r="G29" s="19">
        <f>IF(ISNUMBER('[1]Pojedinačni plasman'!G25)=TRUE,'[1]Pojedinačni plasman'!G25,"")</f>
        <v>10</v>
      </c>
      <c r="H29" s="18">
        <f>IF(ISNUMBER('[1]Pojedinačni plasman'!H25)=TRUE,'[1]Pojedinačni plasman'!H25,"")</f>
        <v>20</v>
      </c>
      <c r="I29" s="3"/>
      <c r="J29" s="7"/>
    </row>
    <row r="30" spans="1:10" s="1" customFormat="1" x14ac:dyDescent="0.2">
      <c r="A30" s="25" t="str">
        <f>IF(ISNUMBER(H30)=FALSE,"",21)</f>
        <v/>
      </c>
      <c r="B30" s="24" t="str">
        <f>IF(ISTEXT('[1]Pojedinačni plasman'!B26)=TRUE,'[1]Pojedinačni plasman'!B26,"")</f>
        <v/>
      </c>
      <c r="C30" s="23" t="str">
        <f>IF(ISTEXT('[1]Pojedinačni plasman'!C26)=TRUE,'[1]Pojedinačni plasman'!C26,"")</f>
        <v/>
      </c>
      <c r="D30" s="22" t="str">
        <f>IF(ISNUMBER('[1]Pojedinačni plasman'!E26)=TRUE,'[1]Pojedinačni plasman'!E26,"")</f>
        <v/>
      </c>
      <c r="E30" s="21" t="str">
        <f>IF(ISTEXT('[1]Pojedinačni plasman'!F26)=TRUE,'[1]Pojedinačni plasman'!F26,"")</f>
        <v/>
      </c>
      <c r="F30" s="20" t="str">
        <f>IF(ISNUMBER('[1]Pojedinačni plasman'!D26)=TRUE,'[1]Pojedinačni plasman'!D26,"")</f>
        <v/>
      </c>
      <c r="G30" s="19" t="str">
        <f>IF(ISNUMBER('[1]Pojedinačni plasman'!G26)=TRUE,'[1]Pojedinačni plasman'!G26,"")</f>
        <v/>
      </c>
      <c r="H30" s="18" t="str">
        <f>IF(ISNUMBER('[1]Pojedinačni plasman'!H26)=TRUE,'[1]Pojedinačni plasman'!H26,"")</f>
        <v/>
      </c>
      <c r="I30" s="3"/>
      <c r="J30" s="7"/>
    </row>
    <row r="31" spans="1:10" s="1" customFormat="1" x14ac:dyDescent="0.2">
      <c r="A31" s="25" t="str">
        <f>IF(ISNUMBER(H31)=FALSE,"",22)</f>
        <v/>
      </c>
      <c r="B31" s="24" t="str">
        <f>IF(ISTEXT('[1]Pojedinačni plasman'!B27)=TRUE,'[1]Pojedinačni plasman'!B27,"")</f>
        <v/>
      </c>
      <c r="C31" s="23" t="str">
        <f>IF(ISTEXT('[1]Pojedinačni plasman'!C27)=TRUE,'[1]Pojedinačni plasman'!C27,"")</f>
        <v/>
      </c>
      <c r="D31" s="22" t="str">
        <f>IF(ISNUMBER('[1]Pojedinačni plasman'!E27)=TRUE,'[1]Pojedinačni plasman'!E27,"")</f>
        <v/>
      </c>
      <c r="E31" s="21" t="str">
        <f>IF(ISTEXT('[1]Pojedinačni plasman'!F27)=TRUE,'[1]Pojedinačni plasman'!F27,"")</f>
        <v/>
      </c>
      <c r="F31" s="20" t="str">
        <f>IF(ISNUMBER('[1]Pojedinačni plasman'!D27)=TRUE,'[1]Pojedinačni plasman'!D27,"")</f>
        <v/>
      </c>
      <c r="G31" s="19" t="str">
        <f>IF(ISNUMBER('[1]Pojedinačni plasman'!G27)=TRUE,'[1]Pojedinačni plasman'!G27,"")</f>
        <v/>
      </c>
      <c r="H31" s="18" t="str">
        <f>IF(ISNUMBER('[1]Pojedinačni plasman'!H27)=TRUE,'[1]Pojedinačni plasman'!H27,"")</f>
        <v/>
      </c>
      <c r="I31" s="3"/>
      <c r="J31" s="7"/>
    </row>
    <row r="32" spans="1:10" s="1" customFormat="1" x14ac:dyDescent="0.2">
      <c r="A32" s="25" t="str">
        <f>IF(ISNUMBER(H32)=FALSE,"",23)</f>
        <v/>
      </c>
      <c r="B32" s="24" t="str">
        <f>IF(ISTEXT('[1]Pojedinačni plasman'!B28)=TRUE,'[1]Pojedinačni plasman'!B28,"")</f>
        <v/>
      </c>
      <c r="C32" s="23" t="str">
        <f>IF(ISTEXT('[1]Pojedinačni plasman'!C28)=TRUE,'[1]Pojedinačni plasman'!C28,"")</f>
        <v/>
      </c>
      <c r="D32" s="22" t="str">
        <f>IF(ISNUMBER('[1]Pojedinačni plasman'!E28)=TRUE,'[1]Pojedinačni plasman'!E28,"")</f>
        <v/>
      </c>
      <c r="E32" s="21" t="str">
        <f>IF(ISTEXT('[1]Pojedinačni plasman'!F28)=TRUE,'[1]Pojedinačni plasman'!F28,"")</f>
        <v/>
      </c>
      <c r="F32" s="20" t="str">
        <f>IF(ISNUMBER('[1]Pojedinačni plasman'!D28)=TRUE,'[1]Pojedinačni plasman'!D28,"")</f>
        <v/>
      </c>
      <c r="G32" s="19" t="str">
        <f>IF(ISNUMBER('[1]Pojedinačni plasman'!G28)=TRUE,'[1]Pojedinačni plasman'!G28,"")</f>
        <v/>
      </c>
      <c r="H32" s="18" t="str">
        <f>IF(ISNUMBER('[1]Pojedinačni plasman'!H28)=TRUE,'[1]Pojedinačni plasman'!H28,"")</f>
        <v/>
      </c>
      <c r="I32" s="3"/>
      <c r="J32" s="7"/>
    </row>
    <row r="33" spans="1:10" s="1" customFormat="1" x14ac:dyDescent="0.2">
      <c r="A33" s="25" t="str">
        <f>IF(ISNUMBER(H33)=FALSE,"",24)</f>
        <v/>
      </c>
      <c r="B33" s="24" t="str">
        <f>IF(ISTEXT('[1]Pojedinačni plasman'!B29)=TRUE,'[1]Pojedinačni plasman'!B29,"")</f>
        <v/>
      </c>
      <c r="C33" s="23" t="str">
        <f>IF(ISTEXT('[1]Pojedinačni plasman'!C29)=TRUE,'[1]Pojedinačni plasman'!C29,"")</f>
        <v/>
      </c>
      <c r="D33" s="22" t="str">
        <f>IF(ISNUMBER('[1]Pojedinačni plasman'!E29)=TRUE,'[1]Pojedinačni plasman'!E29,"")</f>
        <v/>
      </c>
      <c r="E33" s="21" t="str">
        <f>IF(ISTEXT('[1]Pojedinačni plasman'!F29)=TRUE,'[1]Pojedinačni plasman'!F29,"")</f>
        <v/>
      </c>
      <c r="F33" s="20" t="str">
        <f>IF(ISNUMBER('[1]Pojedinačni plasman'!D29)=TRUE,'[1]Pojedinačni plasman'!D29,"")</f>
        <v/>
      </c>
      <c r="G33" s="19" t="str">
        <f>IF(ISNUMBER('[1]Pojedinačni plasman'!G29)=TRUE,'[1]Pojedinačni plasman'!G29,"")</f>
        <v/>
      </c>
      <c r="H33" s="18" t="str">
        <f>IF(ISNUMBER('[1]Pojedinačni plasman'!H29)=TRUE,'[1]Pojedinačni plasman'!H29,"")</f>
        <v/>
      </c>
      <c r="I33" s="3"/>
      <c r="J33" s="7"/>
    </row>
    <row r="34" spans="1:10" s="1" customFormat="1" x14ac:dyDescent="0.2">
      <c r="A34" s="25" t="str">
        <f>IF(ISNUMBER(H34)=FALSE,"",25)</f>
        <v/>
      </c>
      <c r="B34" s="24" t="str">
        <f>IF(ISTEXT('[1]Pojedinačni plasman'!B30)=TRUE,'[1]Pojedinačni plasman'!B30,"")</f>
        <v/>
      </c>
      <c r="C34" s="23" t="str">
        <f>IF(ISTEXT('[1]Pojedinačni plasman'!C30)=TRUE,'[1]Pojedinačni plasman'!C30,"")</f>
        <v/>
      </c>
      <c r="D34" s="22" t="str">
        <f>IF(ISNUMBER('[1]Pojedinačni plasman'!E30)=TRUE,'[1]Pojedinačni plasman'!E30,"")</f>
        <v/>
      </c>
      <c r="E34" s="21" t="str">
        <f>IF(ISTEXT('[1]Pojedinačni plasman'!F30)=TRUE,'[1]Pojedinačni plasman'!F30,"")</f>
        <v/>
      </c>
      <c r="F34" s="20" t="str">
        <f>IF(ISNUMBER('[1]Pojedinačni plasman'!D30)=TRUE,'[1]Pojedinačni plasman'!D30,"")</f>
        <v/>
      </c>
      <c r="G34" s="19" t="str">
        <f>IF(ISNUMBER('[1]Pojedinačni plasman'!G30)=TRUE,'[1]Pojedinačni plasman'!G30,"")</f>
        <v/>
      </c>
      <c r="H34" s="18" t="str">
        <f>IF(ISNUMBER('[1]Pojedinačni plasman'!H30)=TRUE,'[1]Pojedinačni plasman'!H30,"")</f>
        <v/>
      </c>
      <c r="I34" s="3"/>
      <c r="J34" s="7"/>
    </row>
    <row r="35" spans="1:10" s="1" customFormat="1" x14ac:dyDescent="0.2">
      <c r="A35" s="25" t="str">
        <f>IF(ISNUMBER(H35)=FALSE,"",26)</f>
        <v/>
      </c>
      <c r="B35" s="24" t="str">
        <f>IF(ISTEXT('[1]Pojedinačni plasman'!B31)=TRUE,'[1]Pojedinačni plasman'!B31,"")</f>
        <v/>
      </c>
      <c r="C35" s="23" t="str">
        <f>IF(ISTEXT('[1]Pojedinačni plasman'!C31)=TRUE,'[1]Pojedinačni plasman'!C31,"")</f>
        <v/>
      </c>
      <c r="D35" s="22" t="str">
        <f>IF(ISNUMBER('[1]Pojedinačni plasman'!E31)=TRUE,'[1]Pojedinačni plasman'!E31,"")</f>
        <v/>
      </c>
      <c r="E35" s="21" t="str">
        <f>IF(ISTEXT('[1]Pojedinačni plasman'!F31)=TRUE,'[1]Pojedinačni plasman'!F31,"")</f>
        <v/>
      </c>
      <c r="F35" s="20" t="str">
        <f>IF(ISNUMBER('[1]Pojedinačni plasman'!D31)=TRUE,'[1]Pojedinačni plasman'!D31,"")</f>
        <v/>
      </c>
      <c r="G35" s="19" t="str">
        <f>IF(ISNUMBER('[1]Pojedinačni plasman'!G31)=TRUE,'[1]Pojedinačni plasman'!G31,"")</f>
        <v/>
      </c>
      <c r="H35" s="18" t="str">
        <f>IF(ISNUMBER('[1]Pojedinačni plasman'!H31)=TRUE,'[1]Pojedinačni plasman'!H31,"")</f>
        <v/>
      </c>
      <c r="I35" s="3"/>
      <c r="J35" s="7"/>
    </row>
    <row r="36" spans="1:10" s="1" customFormat="1" x14ac:dyDescent="0.2">
      <c r="A36" s="25" t="str">
        <f>IF(ISNUMBER(H36)=FALSE,"",27)</f>
        <v/>
      </c>
      <c r="B36" s="24" t="str">
        <f>IF(ISTEXT('[1]Pojedinačni plasman'!B32)=TRUE,'[1]Pojedinačni plasman'!B32,"")</f>
        <v/>
      </c>
      <c r="C36" s="23" t="str">
        <f>IF(ISTEXT('[1]Pojedinačni plasman'!C32)=TRUE,'[1]Pojedinačni plasman'!C32,"")</f>
        <v/>
      </c>
      <c r="D36" s="22" t="str">
        <f>IF(ISNUMBER('[1]Pojedinačni plasman'!E32)=TRUE,'[1]Pojedinačni plasman'!E32,"")</f>
        <v/>
      </c>
      <c r="E36" s="21" t="str">
        <f>IF(ISTEXT('[1]Pojedinačni plasman'!F32)=TRUE,'[1]Pojedinačni plasman'!F32,"")</f>
        <v/>
      </c>
      <c r="F36" s="20" t="str">
        <f>IF(ISNUMBER('[1]Pojedinačni plasman'!D32)=TRUE,'[1]Pojedinačni plasman'!D32,"")</f>
        <v/>
      </c>
      <c r="G36" s="19" t="str">
        <f>IF(ISNUMBER('[1]Pojedinačni plasman'!G32)=TRUE,'[1]Pojedinačni plasman'!G32,"")</f>
        <v/>
      </c>
      <c r="H36" s="18" t="str">
        <f>IF(ISNUMBER('[1]Pojedinačni plasman'!H32)=TRUE,'[1]Pojedinačni plasman'!H32,"")</f>
        <v/>
      </c>
      <c r="I36" s="3"/>
      <c r="J36" s="7"/>
    </row>
    <row r="37" spans="1:10" s="1" customFormat="1" x14ac:dyDescent="0.2">
      <c r="A37" s="25" t="str">
        <f>IF(ISNUMBER(H37)=FALSE,"",28)</f>
        <v/>
      </c>
      <c r="B37" s="24" t="str">
        <f>IF(ISTEXT('[1]Pojedinačni plasman'!B33)=TRUE,'[1]Pojedinačni plasman'!B33,"")</f>
        <v/>
      </c>
      <c r="C37" s="23" t="str">
        <f>IF(ISTEXT('[1]Pojedinačni plasman'!C33)=TRUE,'[1]Pojedinačni plasman'!C33,"")</f>
        <v/>
      </c>
      <c r="D37" s="22" t="str">
        <f>IF(ISNUMBER('[1]Pojedinačni plasman'!E33)=TRUE,'[1]Pojedinačni plasman'!E33,"")</f>
        <v/>
      </c>
      <c r="E37" s="21" t="str">
        <f>IF(ISTEXT('[1]Pojedinačni plasman'!F33)=TRUE,'[1]Pojedinačni plasman'!F33,"")</f>
        <v/>
      </c>
      <c r="F37" s="20" t="str">
        <f>IF(ISNUMBER('[1]Pojedinačni plasman'!D33)=TRUE,'[1]Pojedinačni plasman'!D33,"")</f>
        <v/>
      </c>
      <c r="G37" s="19" t="str">
        <f>IF(ISNUMBER('[1]Pojedinačni plasman'!G33)=TRUE,'[1]Pojedinačni plasman'!G33,"")</f>
        <v/>
      </c>
      <c r="H37" s="18" t="str">
        <f>IF(ISNUMBER('[1]Pojedinačni plasman'!H33)=TRUE,'[1]Pojedinačni plasman'!H33,"")</f>
        <v/>
      </c>
      <c r="I37" s="3"/>
      <c r="J37" s="7"/>
    </row>
    <row r="38" spans="1:10" s="1" customFormat="1" x14ac:dyDescent="0.2">
      <c r="A38" s="25" t="str">
        <f>IF(ISNUMBER(H38)=FALSE,"",29)</f>
        <v/>
      </c>
      <c r="B38" s="24" t="str">
        <f>IF(ISTEXT('[1]Pojedinačni plasman'!B34)=TRUE,'[1]Pojedinačni plasman'!B34,"")</f>
        <v/>
      </c>
      <c r="C38" s="23" t="str">
        <f>IF(ISTEXT('[1]Pojedinačni plasman'!C34)=TRUE,'[1]Pojedinačni plasman'!C34,"")</f>
        <v/>
      </c>
      <c r="D38" s="22" t="str">
        <f>IF(ISNUMBER('[1]Pojedinačni plasman'!E34)=TRUE,'[1]Pojedinačni plasman'!E34,"")</f>
        <v/>
      </c>
      <c r="E38" s="21" t="str">
        <f>IF(ISTEXT('[1]Pojedinačni plasman'!F34)=TRUE,'[1]Pojedinačni plasman'!F34,"")</f>
        <v/>
      </c>
      <c r="F38" s="20" t="str">
        <f>IF(ISNUMBER('[1]Pojedinačni plasman'!D34)=TRUE,'[1]Pojedinačni plasman'!D34,"")</f>
        <v/>
      </c>
      <c r="G38" s="19" t="str">
        <f>IF(ISNUMBER('[1]Pojedinačni plasman'!G34)=TRUE,'[1]Pojedinačni plasman'!G34,"")</f>
        <v/>
      </c>
      <c r="H38" s="18" t="str">
        <f>IF(ISNUMBER('[1]Pojedinačni plasman'!H34)=TRUE,'[1]Pojedinačni plasman'!H34,"")</f>
        <v/>
      </c>
      <c r="I38" s="3"/>
      <c r="J38" s="7"/>
    </row>
    <row r="39" spans="1:10" s="1" customFormat="1" x14ac:dyDescent="0.2">
      <c r="A39" s="25" t="str">
        <f>IF(ISNUMBER(H39)=FALSE,"",30)</f>
        <v/>
      </c>
      <c r="B39" s="24" t="str">
        <f>IF(ISTEXT('[1]Pojedinačni plasman'!B35)=TRUE,'[1]Pojedinačni plasman'!B35,"")</f>
        <v/>
      </c>
      <c r="C39" s="23" t="str">
        <f>IF(ISTEXT('[1]Pojedinačni plasman'!C35)=TRUE,'[1]Pojedinačni plasman'!C35,"")</f>
        <v/>
      </c>
      <c r="D39" s="22" t="str">
        <f>IF(ISNUMBER('[1]Pojedinačni plasman'!E35)=TRUE,'[1]Pojedinačni plasman'!E35,"")</f>
        <v/>
      </c>
      <c r="E39" s="21" t="str">
        <f>IF(ISTEXT('[1]Pojedinačni plasman'!F35)=TRUE,'[1]Pojedinačni plasman'!F35,"")</f>
        <v/>
      </c>
      <c r="F39" s="20" t="str">
        <f>IF(ISNUMBER('[1]Pojedinačni plasman'!D35)=TRUE,'[1]Pojedinačni plasman'!D35,"")</f>
        <v/>
      </c>
      <c r="G39" s="19" t="str">
        <f>IF(ISNUMBER('[1]Pojedinačni plasman'!G35)=TRUE,'[1]Pojedinačni plasman'!G35,"")</f>
        <v/>
      </c>
      <c r="H39" s="18" t="str">
        <f>IF(ISNUMBER('[1]Pojedinačni plasman'!H35)=TRUE,'[1]Pojedinačni plasman'!H35,"")</f>
        <v/>
      </c>
      <c r="I39" s="3"/>
      <c r="J39" s="7"/>
    </row>
    <row r="40" spans="1:10" s="1" customFormat="1" x14ac:dyDescent="0.2">
      <c r="A40" s="25" t="str">
        <f>IF(ISNUMBER(H40)=FALSE,"",31)</f>
        <v/>
      </c>
      <c r="B40" s="24" t="str">
        <f>IF(ISTEXT('[1]Pojedinačni plasman'!B36)=TRUE,'[1]Pojedinačni plasman'!B36,"")</f>
        <v/>
      </c>
      <c r="C40" s="23" t="str">
        <f>IF(ISTEXT('[1]Pojedinačni plasman'!C36)=TRUE,'[1]Pojedinačni plasman'!C36,"")</f>
        <v/>
      </c>
      <c r="D40" s="22" t="str">
        <f>IF(ISNUMBER('[1]Pojedinačni plasman'!E36)=TRUE,'[1]Pojedinačni plasman'!E36,"")</f>
        <v/>
      </c>
      <c r="E40" s="21" t="str">
        <f>IF(ISTEXT('[1]Pojedinačni plasman'!F36)=TRUE,'[1]Pojedinačni plasman'!F36,"")</f>
        <v/>
      </c>
      <c r="F40" s="20" t="str">
        <f>IF(ISNUMBER('[1]Pojedinačni plasman'!D36)=TRUE,'[1]Pojedinačni plasman'!D36,"")</f>
        <v/>
      </c>
      <c r="G40" s="19" t="str">
        <f>IF(ISNUMBER('[1]Pojedinačni plasman'!G36)=TRUE,'[1]Pojedinačni plasman'!G36,"")</f>
        <v/>
      </c>
      <c r="H40" s="18" t="str">
        <f>IF(ISNUMBER('[1]Pojedinačni plasman'!H36)=TRUE,'[1]Pojedinačni plasman'!H36,"")</f>
        <v/>
      </c>
      <c r="I40" s="3"/>
      <c r="J40" s="7"/>
    </row>
    <row r="41" spans="1:10" s="1" customFormat="1" x14ac:dyDescent="0.2">
      <c r="A41" s="25" t="str">
        <f>IF(ISNUMBER(H41)=FALSE,"",32)</f>
        <v/>
      </c>
      <c r="B41" s="24" t="str">
        <f>IF(ISTEXT('[1]Pojedinačni plasman'!B37)=TRUE,'[1]Pojedinačni plasman'!B37,"")</f>
        <v/>
      </c>
      <c r="C41" s="23" t="str">
        <f>IF(ISTEXT('[1]Pojedinačni plasman'!C37)=TRUE,'[1]Pojedinačni plasman'!C37,"")</f>
        <v/>
      </c>
      <c r="D41" s="22" t="str">
        <f>IF(ISNUMBER('[1]Pojedinačni plasman'!E37)=TRUE,'[1]Pojedinačni plasman'!E37,"")</f>
        <v/>
      </c>
      <c r="E41" s="21" t="str">
        <f>IF(ISTEXT('[1]Pojedinačni plasman'!F37)=TRUE,'[1]Pojedinačni plasman'!F37,"")</f>
        <v/>
      </c>
      <c r="F41" s="20" t="str">
        <f>IF(ISNUMBER('[1]Pojedinačni plasman'!D37)=TRUE,'[1]Pojedinačni plasman'!D37,"")</f>
        <v/>
      </c>
      <c r="G41" s="19" t="str">
        <f>IF(ISNUMBER('[1]Pojedinačni plasman'!G37)=TRUE,'[1]Pojedinačni plasman'!G37,"")</f>
        <v/>
      </c>
      <c r="H41" s="18" t="str">
        <f>IF(ISNUMBER('[1]Pojedinačni plasman'!H37)=TRUE,'[1]Pojedinačni plasman'!H37,"")</f>
        <v/>
      </c>
      <c r="I41" s="3"/>
      <c r="J41" s="7"/>
    </row>
    <row r="42" spans="1:10" s="1" customFormat="1" x14ac:dyDescent="0.2">
      <c r="A42" s="25" t="str">
        <f>IF(ISNUMBER(H42)=FALSE,"",33)</f>
        <v/>
      </c>
      <c r="B42" s="24" t="str">
        <f>IF(ISTEXT('[1]Pojedinačni plasman'!B38)=TRUE,'[1]Pojedinačni plasman'!B38,"")</f>
        <v/>
      </c>
      <c r="C42" s="23" t="str">
        <f>IF(ISTEXT('[1]Pojedinačni plasman'!C38)=TRUE,'[1]Pojedinačni plasman'!C38,"")</f>
        <v/>
      </c>
      <c r="D42" s="22" t="str">
        <f>IF(ISNUMBER('[1]Pojedinačni plasman'!E38)=TRUE,'[1]Pojedinačni plasman'!E38,"")</f>
        <v/>
      </c>
      <c r="E42" s="21" t="str">
        <f>IF(ISTEXT('[1]Pojedinačni plasman'!F38)=TRUE,'[1]Pojedinačni plasman'!F38,"")</f>
        <v/>
      </c>
      <c r="F42" s="20" t="str">
        <f>IF(ISNUMBER('[1]Pojedinačni plasman'!D38)=TRUE,'[1]Pojedinačni plasman'!D38,"")</f>
        <v/>
      </c>
      <c r="G42" s="19" t="str">
        <f>IF(ISNUMBER('[1]Pojedinačni plasman'!G38)=TRUE,'[1]Pojedinačni plasman'!G38,"")</f>
        <v/>
      </c>
      <c r="H42" s="18" t="str">
        <f>IF(ISNUMBER('[1]Pojedinačni plasman'!H38)=TRUE,'[1]Pojedinačni plasman'!H38,"")</f>
        <v/>
      </c>
      <c r="I42" s="3"/>
      <c r="J42" s="7"/>
    </row>
    <row r="43" spans="1:10" s="1" customFormat="1" x14ac:dyDescent="0.2">
      <c r="A43" s="25" t="str">
        <f>IF(ISNUMBER(H43)=FALSE,"",34)</f>
        <v/>
      </c>
      <c r="B43" s="24" t="str">
        <f>IF(ISTEXT('[1]Pojedinačni plasman'!B39)=TRUE,'[1]Pojedinačni plasman'!B39,"")</f>
        <v/>
      </c>
      <c r="C43" s="23" t="str">
        <f>IF(ISTEXT('[1]Pojedinačni plasman'!C39)=TRUE,'[1]Pojedinačni plasman'!C39,"")</f>
        <v/>
      </c>
      <c r="D43" s="22" t="str">
        <f>IF(ISNUMBER('[1]Pojedinačni plasman'!E39)=TRUE,'[1]Pojedinačni plasman'!E39,"")</f>
        <v/>
      </c>
      <c r="E43" s="21" t="str">
        <f>IF(ISTEXT('[1]Pojedinačni plasman'!F39)=TRUE,'[1]Pojedinačni plasman'!F39,"")</f>
        <v/>
      </c>
      <c r="F43" s="20" t="str">
        <f>IF(ISNUMBER('[1]Pojedinačni plasman'!D39)=TRUE,'[1]Pojedinačni plasman'!D39,"")</f>
        <v/>
      </c>
      <c r="G43" s="19" t="str">
        <f>IF(ISNUMBER('[1]Pojedinačni plasman'!G39)=TRUE,'[1]Pojedinačni plasman'!G39,"")</f>
        <v/>
      </c>
      <c r="H43" s="18" t="str">
        <f>IF(ISNUMBER('[1]Pojedinačni plasman'!H39)=TRUE,'[1]Pojedinačni plasman'!H39,"")</f>
        <v/>
      </c>
      <c r="I43" s="3"/>
      <c r="J43" s="7"/>
    </row>
    <row r="44" spans="1:10" s="1" customFormat="1" x14ac:dyDescent="0.2">
      <c r="A44" s="25" t="str">
        <f>IF(ISNUMBER(H44)=FALSE,"",35)</f>
        <v/>
      </c>
      <c r="B44" s="24" t="str">
        <f>IF(ISTEXT('[1]Pojedinačni plasman'!B40)=TRUE,'[1]Pojedinačni plasman'!B40,"")</f>
        <v/>
      </c>
      <c r="C44" s="23" t="str">
        <f>IF(ISTEXT('[1]Pojedinačni plasman'!C40)=TRUE,'[1]Pojedinačni plasman'!C40,"")</f>
        <v/>
      </c>
      <c r="D44" s="22" t="str">
        <f>IF(ISNUMBER('[1]Pojedinačni plasman'!E40)=TRUE,'[1]Pojedinačni plasman'!E40,"")</f>
        <v/>
      </c>
      <c r="E44" s="21" t="str">
        <f>IF(ISTEXT('[1]Pojedinačni plasman'!F40)=TRUE,'[1]Pojedinačni plasman'!F40,"")</f>
        <v/>
      </c>
      <c r="F44" s="20" t="str">
        <f>IF(ISNUMBER('[1]Pojedinačni plasman'!D40)=TRUE,'[1]Pojedinačni plasman'!D40,"")</f>
        <v/>
      </c>
      <c r="G44" s="19" t="str">
        <f>IF(ISNUMBER('[1]Pojedinačni plasman'!G40)=TRUE,'[1]Pojedinačni plasman'!G40,"")</f>
        <v/>
      </c>
      <c r="H44" s="18" t="str">
        <f>IF(ISNUMBER('[1]Pojedinačni plasman'!H40)=TRUE,'[1]Pojedinačni plasman'!H40,"")</f>
        <v/>
      </c>
      <c r="I44" s="3"/>
      <c r="J44" s="7"/>
    </row>
    <row r="45" spans="1:10" s="1" customFormat="1" x14ac:dyDescent="0.2">
      <c r="A45" s="25" t="str">
        <f>IF(ISNUMBER(H45)=FALSE,"",36)</f>
        <v/>
      </c>
      <c r="B45" s="24" t="str">
        <f>IF(ISTEXT('[1]Pojedinačni plasman'!B41)=TRUE,'[1]Pojedinačni plasman'!B41,"")</f>
        <v/>
      </c>
      <c r="C45" s="23" t="str">
        <f>IF(ISTEXT('[1]Pojedinačni plasman'!C41)=TRUE,'[1]Pojedinačni plasman'!C41,"")</f>
        <v/>
      </c>
      <c r="D45" s="22" t="str">
        <f>IF(ISNUMBER('[1]Pojedinačni plasman'!E41)=TRUE,'[1]Pojedinačni plasman'!E41,"")</f>
        <v/>
      </c>
      <c r="E45" s="21" t="str">
        <f>IF(ISTEXT('[1]Pojedinačni plasman'!F41)=TRUE,'[1]Pojedinačni plasman'!F41,"")</f>
        <v/>
      </c>
      <c r="F45" s="20" t="str">
        <f>IF(ISNUMBER('[1]Pojedinačni plasman'!D41)=TRUE,'[1]Pojedinačni plasman'!D41,"")</f>
        <v/>
      </c>
      <c r="G45" s="19" t="str">
        <f>IF(ISNUMBER('[1]Pojedinačni plasman'!G41)=TRUE,'[1]Pojedinačni plasman'!G41,"")</f>
        <v/>
      </c>
      <c r="H45" s="18" t="str">
        <f>IF(ISNUMBER('[1]Pojedinačni plasman'!H41)=TRUE,'[1]Pojedinačni plasman'!H41,"")</f>
        <v/>
      </c>
      <c r="I45" s="3"/>
      <c r="J45" s="7"/>
    </row>
    <row r="46" spans="1:10" s="1" customFormat="1" x14ac:dyDescent="0.2">
      <c r="A46" s="25" t="str">
        <f>IF(ISNUMBER(H46)=FALSE,"",37)</f>
        <v/>
      </c>
      <c r="B46" s="24" t="str">
        <f>IF(ISTEXT('[1]Pojedinačni plasman'!B42)=TRUE,'[1]Pojedinačni plasman'!B42,"")</f>
        <v/>
      </c>
      <c r="C46" s="23" t="str">
        <f>IF(ISTEXT('[1]Pojedinačni plasman'!C42)=TRUE,'[1]Pojedinačni plasman'!C42,"")</f>
        <v/>
      </c>
      <c r="D46" s="22" t="str">
        <f>IF(ISNUMBER('[1]Pojedinačni plasman'!E42)=TRUE,'[1]Pojedinačni plasman'!E42,"")</f>
        <v/>
      </c>
      <c r="E46" s="21" t="str">
        <f>IF(ISTEXT('[1]Pojedinačni plasman'!F42)=TRUE,'[1]Pojedinačni plasman'!F42,"")</f>
        <v/>
      </c>
      <c r="F46" s="20" t="str">
        <f>IF(ISNUMBER('[1]Pojedinačni plasman'!D42)=TRUE,'[1]Pojedinačni plasman'!D42,"")</f>
        <v/>
      </c>
      <c r="G46" s="19" t="str">
        <f>IF(ISNUMBER('[1]Pojedinačni plasman'!G42)=TRUE,'[1]Pojedinačni plasman'!G42,"")</f>
        <v/>
      </c>
      <c r="H46" s="18" t="str">
        <f>IF(ISNUMBER('[1]Pojedinačni plasman'!H42)=TRUE,'[1]Pojedinačni plasman'!H42,"")</f>
        <v/>
      </c>
      <c r="I46" s="3"/>
      <c r="J46" s="7"/>
    </row>
    <row r="47" spans="1:10" s="1" customFormat="1" x14ac:dyDescent="0.2">
      <c r="A47" s="25" t="str">
        <f>IF(ISNUMBER(H47)=FALSE,"",38)</f>
        <v/>
      </c>
      <c r="B47" s="24" t="str">
        <f>IF(ISTEXT('[1]Pojedinačni plasman'!B43)=TRUE,'[1]Pojedinačni plasman'!B43,"")</f>
        <v/>
      </c>
      <c r="C47" s="23" t="str">
        <f>IF(ISTEXT('[1]Pojedinačni plasman'!C43)=TRUE,'[1]Pojedinačni plasman'!C43,"")</f>
        <v/>
      </c>
      <c r="D47" s="22" t="str">
        <f>IF(ISNUMBER('[1]Pojedinačni plasman'!E43)=TRUE,'[1]Pojedinačni plasman'!E43,"")</f>
        <v/>
      </c>
      <c r="E47" s="21" t="str">
        <f>IF(ISTEXT('[1]Pojedinačni plasman'!F43)=TRUE,'[1]Pojedinačni plasman'!F43,"")</f>
        <v/>
      </c>
      <c r="F47" s="20" t="str">
        <f>IF(ISNUMBER('[1]Pojedinačni plasman'!D43)=TRUE,'[1]Pojedinačni plasman'!D43,"")</f>
        <v/>
      </c>
      <c r="G47" s="19" t="str">
        <f>IF(ISNUMBER('[1]Pojedinačni plasman'!G43)=TRUE,'[1]Pojedinačni plasman'!G43,"")</f>
        <v/>
      </c>
      <c r="H47" s="18" t="str">
        <f>IF(ISNUMBER('[1]Pojedinačni plasman'!H43)=TRUE,'[1]Pojedinačni plasman'!H43,"")</f>
        <v/>
      </c>
      <c r="I47" s="3"/>
      <c r="J47" s="7"/>
    </row>
    <row r="48" spans="1:10" s="1" customFormat="1" x14ac:dyDescent="0.2">
      <c r="A48" s="25" t="str">
        <f>IF(ISNUMBER(H48)=FALSE,"",39)</f>
        <v/>
      </c>
      <c r="B48" s="24" t="str">
        <f>IF(ISTEXT('[1]Pojedinačni plasman'!B44)=TRUE,'[1]Pojedinačni plasman'!B44,"")</f>
        <v/>
      </c>
      <c r="C48" s="23" t="str">
        <f>IF(ISTEXT('[1]Pojedinačni plasman'!C44)=TRUE,'[1]Pojedinačni plasman'!C44,"")</f>
        <v/>
      </c>
      <c r="D48" s="22" t="str">
        <f>IF(ISNUMBER('[1]Pojedinačni plasman'!E44)=TRUE,'[1]Pojedinačni plasman'!E44,"")</f>
        <v/>
      </c>
      <c r="E48" s="21" t="str">
        <f>IF(ISTEXT('[1]Pojedinačni plasman'!F44)=TRUE,'[1]Pojedinačni plasman'!F44,"")</f>
        <v/>
      </c>
      <c r="F48" s="20" t="str">
        <f>IF(ISNUMBER('[1]Pojedinačni plasman'!D44)=TRUE,'[1]Pojedinačni plasman'!D44,"")</f>
        <v/>
      </c>
      <c r="G48" s="19" t="str">
        <f>IF(ISNUMBER('[1]Pojedinačni plasman'!G44)=TRUE,'[1]Pojedinačni plasman'!G44,"")</f>
        <v/>
      </c>
      <c r="H48" s="18" t="str">
        <f>IF(ISNUMBER('[1]Pojedinačni plasman'!H44)=TRUE,'[1]Pojedinačni plasman'!H44,"")</f>
        <v/>
      </c>
      <c r="I48" s="3"/>
      <c r="J48" s="7"/>
    </row>
    <row r="49" spans="1:10" s="1" customFormat="1" x14ac:dyDescent="0.2">
      <c r="A49" s="25" t="str">
        <f>IF(ISNUMBER(H49)=FALSE,"",40)</f>
        <v/>
      </c>
      <c r="B49" s="24" t="str">
        <f>IF(ISTEXT('[1]Pojedinačni plasman'!B45)=TRUE,'[1]Pojedinačni plasman'!B45,"")</f>
        <v/>
      </c>
      <c r="C49" s="23" t="str">
        <f>IF(ISTEXT('[1]Pojedinačni plasman'!C45)=TRUE,'[1]Pojedinačni plasman'!C45,"")</f>
        <v/>
      </c>
      <c r="D49" s="22" t="str">
        <f>IF(ISNUMBER('[1]Pojedinačni plasman'!E45)=TRUE,'[1]Pojedinačni plasman'!E45,"")</f>
        <v/>
      </c>
      <c r="E49" s="21" t="str">
        <f>IF(ISTEXT('[1]Pojedinačni plasman'!F45)=TRUE,'[1]Pojedinačni plasman'!F45,"")</f>
        <v/>
      </c>
      <c r="F49" s="20" t="str">
        <f>IF(ISNUMBER('[1]Pojedinačni plasman'!D45)=TRUE,'[1]Pojedinačni plasman'!D45,"")</f>
        <v/>
      </c>
      <c r="G49" s="19" t="str">
        <f>IF(ISNUMBER('[1]Pojedinačni plasman'!G45)=TRUE,'[1]Pojedinačni plasman'!G45,"")</f>
        <v/>
      </c>
      <c r="H49" s="18" t="str">
        <f>IF(ISNUMBER('[1]Pojedinačni plasman'!H45)=TRUE,'[1]Pojedinačni plasman'!H45,"")</f>
        <v/>
      </c>
      <c r="I49" s="3"/>
      <c r="J49" s="7"/>
    </row>
    <row r="50" spans="1:10" s="1" customFormat="1" x14ac:dyDescent="0.2">
      <c r="A50" s="25" t="str">
        <f>IF(ISNUMBER(H50)=FALSE,"",41)</f>
        <v/>
      </c>
      <c r="B50" s="24" t="str">
        <f>IF(ISTEXT('[1]Pojedinačni plasman'!B46)=TRUE,'[1]Pojedinačni plasman'!B46,"")</f>
        <v/>
      </c>
      <c r="C50" s="23" t="str">
        <f>IF(ISTEXT('[1]Pojedinačni plasman'!C46)=TRUE,'[1]Pojedinačni plasman'!C46,"")</f>
        <v/>
      </c>
      <c r="D50" s="22" t="str">
        <f>IF(ISNUMBER('[1]Pojedinačni plasman'!E46)=TRUE,'[1]Pojedinačni plasman'!E46,"")</f>
        <v/>
      </c>
      <c r="E50" s="21" t="str">
        <f>IF(ISTEXT('[1]Pojedinačni plasman'!F46)=TRUE,'[1]Pojedinačni plasman'!F46,"")</f>
        <v/>
      </c>
      <c r="F50" s="20" t="str">
        <f>IF(ISNUMBER('[1]Pojedinačni plasman'!D46)=TRUE,'[1]Pojedinačni plasman'!D46,"")</f>
        <v/>
      </c>
      <c r="G50" s="19" t="str">
        <f>IF(ISNUMBER('[1]Pojedinačni plasman'!G46)=TRUE,'[1]Pojedinačni plasman'!G46,"")</f>
        <v/>
      </c>
      <c r="H50" s="18" t="str">
        <f>IF(ISNUMBER('[1]Pojedinačni plasman'!H46)=TRUE,'[1]Pojedinačni plasman'!H46,"")</f>
        <v/>
      </c>
      <c r="I50" s="3"/>
      <c r="J50" s="7"/>
    </row>
    <row r="51" spans="1:10" s="1" customFormat="1" x14ac:dyDescent="0.2">
      <c r="A51" s="25" t="str">
        <f>IF(ISNUMBER(H51)=FALSE,"",42)</f>
        <v/>
      </c>
      <c r="B51" s="24" t="str">
        <f>IF(ISTEXT('[1]Pojedinačni plasman'!B47)=TRUE,'[1]Pojedinačni plasman'!B47,"")</f>
        <v/>
      </c>
      <c r="C51" s="23" t="str">
        <f>IF(ISTEXT('[1]Pojedinačni plasman'!C47)=TRUE,'[1]Pojedinačni plasman'!C47,"")</f>
        <v/>
      </c>
      <c r="D51" s="22" t="str">
        <f>IF(ISNUMBER('[1]Pojedinačni plasman'!E47)=TRUE,'[1]Pojedinačni plasman'!E47,"")</f>
        <v/>
      </c>
      <c r="E51" s="21" t="str">
        <f>IF(ISTEXT('[1]Pojedinačni plasman'!F47)=TRUE,'[1]Pojedinačni plasman'!F47,"")</f>
        <v/>
      </c>
      <c r="F51" s="20" t="str">
        <f>IF(ISNUMBER('[1]Pojedinačni plasman'!D47)=TRUE,'[1]Pojedinačni plasman'!D47,"")</f>
        <v/>
      </c>
      <c r="G51" s="19" t="str">
        <f>IF(ISNUMBER('[1]Pojedinačni plasman'!G47)=TRUE,'[1]Pojedinačni plasman'!G47,"")</f>
        <v/>
      </c>
      <c r="H51" s="18" t="str">
        <f>IF(ISNUMBER('[1]Pojedinačni plasman'!H47)=TRUE,'[1]Pojedinačni plasman'!H47,"")</f>
        <v/>
      </c>
      <c r="I51" s="3"/>
      <c r="J51" s="7"/>
    </row>
    <row r="52" spans="1:10" s="1" customFormat="1" x14ac:dyDescent="0.2">
      <c r="A52" s="25" t="str">
        <f>IF(ISNUMBER(H52)=FALSE,"",43)</f>
        <v/>
      </c>
      <c r="B52" s="24" t="str">
        <f>IF(ISTEXT('[1]Pojedinačni plasman'!B48)=TRUE,'[1]Pojedinačni plasman'!B48,"")</f>
        <v/>
      </c>
      <c r="C52" s="23" t="str">
        <f>IF(ISTEXT('[1]Pojedinačni plasman'!C48)=TRUE,'[1]Pojedinačni plasman'!C48,"")</f>
        <v/>
      </c>
      <c r="D52" s="22" t="str">
        <f>IF(ISNUMBER('[1]Pojedinačni plasman'!E48)=TRUE,'[1]Pojedinačni plasman'!E48,"")</f>
        <v/>
      </c>
      <c r="E52" s="21" t="str">
        <f>IF(ISTEXT('[1]Pojedinačni plasman'!F48)=TRUE,'[1]Pojedinačni plasman'!F48,"")</f>
        <v/>
      </c>
      <c r="F52" s="20" t="str">
        <f>IF(ISNUMBER('[1]Pojedinačni plasman'!D48)=TRUE,'[1]Pojedinačni plasman'!D48,"")</f>
        <v/>
      </c>
      <c r="G52" s="19" t="str">
        <f>IF(ISNUMBER('[1]Pojedinačni plasman'!G48)=TRUE,'[1]Pojedinačni plasman'!G48,"")</f>
        <v/>
      </c>
      <c r="H52" s="18" t="str">
        <f>IF(ISNUMBER('[1]Pojedinačni plasman'!H48)=TRUE,'[1]Pojedinačni plasman'!H48,"")</f>
        <v/>
      </c>
      <c r="I52" s="3"/>
      <c r="J52" s="7"/>
    </row>
    <row r="53" spans="1:10" s="1" customFormat="1" x14ac:dyDescent="0.2">
      <c r="A53" s="25" t="str">
        <f>IF(ISNUMBER(H53)=FALSE,"",44)</f>
        <v/>
      </c>
      <c r="B53" s="24" t="str">
        <f>IF(ISTEXT('[1]Pojedinačni plasman'!B49)=TRUE,'[1]Pojedinačni plasman'!B49,"")</f>
        <v/>
      </c>
      <c r="C53" s="23" t="str">
        <f>IF(ISTEXT('[1]Pojedinačni plasman'!C49)=TRUE,'[1]Pojedinačni plasman'!C49,"")</f>
        <v/>
      </c>
      <c r="D53" s="22" t="str">
        <f>IF(ISNUMBER('[1]Pojedinačni plasman'!E49)=TRUE,'[1]Pojedinačni plasman'!E49,"")</f>
        <v/>
      </c>
      <c r="E53" s="21" t="str">
        <f>IF(ISTEXT('[1]Pojedinačni plasman'!F49)=TRUE,'[1]Pojedinačni plasman'!F49,"")</f>
        <v/>
      </c>
      <c r="F53" s="20" t="str">
        <f>IF(ISNUMBER('[1]Pojedinačni plasman'!D49)=TRUE,'[1]Pojedinačni plasman'!D49,"")</f>
        <v/>
      </c>
      <c r="G53" s="19" t="str">
        <f>IF(ISNUMBER('[1]Pojedinačni plasman'!G49)=TRUE,'[1]Pojedinačni plasman'!G49,"")</f>
        <v/>
      </c>
      <c r="H53" s="18" t="str">
        <f>IF(ISNUMBER('[1]Pojedinačni plasman'!H49)=TRUE,'[1]Pojedinačni plasman'!H49,"")</f>
        <v/>
      </c>
      <c r="I53" s="3"/>
      <c r="J53" s="7"/>
    </row>
    <row r="54" spans="1:10" s="1" customFormat="1" x14ac:dyDescent="0.2">
      <c r="A54" s="25" t="str">
        <f>IF(ISNUMBER(H54)=FALSE,"",45)</f>
        <v/>
      </c>
      <c r="B54" s="24" t="str">
        <f>IF(ISTEXT('[1]Pojedinačni plasman'!B50)=TRUE,'[1]Pojedinačni plasman'!B50,"")</f>
        <v/>
      </c>
      <c r="C54" s="23" t="str">
        <f>IF(ISTEXT('[1]Pojedinačni plasman'!C50)=TRUE,'[1]Pojedinačni plasman'!C50,"")</f>
        <v/>
      </c>
      <c r="D54" s="22" t="str">
        <f>IF(ISNUMBER('[1]Pojedinačni plasman'!E50)=TRUE,'[1]Pojedinačni plasman'!E50,"")</f>
        <v/>
      </c>
      <c r="E54" s="21" t="str">
        <f>IF(ISTEXT('[1]Pojedinačni plasman'!F50)=TRUE,'[1]Pojedinačni plasman'!F50,"")</f>
        <v/>
      </c>
      <c r="F54" s="20" t="str">
        <f>IF(ISNUMBER('[1]Pojedinačni plasman'!D50)=TRUE,'[1]Pojedinačni plasman'!D50,"")</f>
        <v/>
      </c>
      <c r="G54" s="19" t="str">
        <f>IF(ISNUMBER('[1]Pojedinačni plasman'!G50)=TRUE,'[1]Pojedinačni plasman'!G50,"")</f>
        <v/>
      </c>
      <c r="H54" s="18" t="str">
        <f>IF(ISNUMBER('[1]Pojedinačni plasman'!H50)=TRUE,'[1]Pojedinačni plasman'!H50,"")</f>
        <v/>
      </c>
      <c r="I54" s="3"/>
      <c r="J54" s="7"/>
    </row>
    <row r="55" spans="1:10" s="1" customFormat="1" x14ac:dyDescent="0.2">
      <c r="A55" s="25" t="str">
        <f>IF(ISNUMBER(H55)=FALSE,"",46)</f>
        <v/>
      </c>
      <c r="B55" s="24" t="str">
        <f>IF(ISTEXT('[1]Pojedinačni plasman'!B51)=TRUE,'[1]Pojedinačni plasman'!B51,"")</f>
        <v/>
      </c>
      <c r="C55" s="23" t="str">
        <f>IF(ISTEXT('[1]Pojedinačni plasman'!C51)=TRUE,'[1]Pojedinačni plasman'!C51,"")</f>
        <v/>
      </c>
      <c r="D55" s="22" t="str">
        <f>IF(ISNUMBER('[1]Pojedinačni plasman'!E51)=TRUE,'[1]Pojedinačni plasman'!E51,"")</f>
        <v/>
      </c>
      <c r="E55" s="21" t="str">
        <f>IF(ISTEXT('[1]Pojedinačni plasman'!F51)=TRUE,'[1]Pojedinačni plasman'!F51,"")</f>
        <v/>
      </c>
      <c r="F55" s="20" t="str">
        <f>IF(ISNUMBER('[1]Pojedinačni plasman'!D51)=TRUE,'[1]Pojedinačni plasman'!D51,"")</f>
        <v/>
      </c>
      <c r="G55" s="19" t="str">
        <f>IF(ISNUMBER('[1]Pojedinačni plasman'!G51)=TRUE,'[1]Pojedinačni plasman'!G51,"")</f>
        <v/>
      </c>
      <c r="H55" s="18" t="str">
        <f>IF(ISNUMBER('[1]Pojedinačni plasman'!H51)=TRUE,'[1]Pojedinačni plasman'!H51,"")</f>
        <v/>
      </c>
      <c r="I55" s="3"/>
      <c r="J55" s="7"/>
    </row>
    <row r="56" spans="1:10" s="1" customFormat="1" x14ac:dyDescent="0.2">
      <c r="A56" s="25" t="str">
        <f>IF(ISNUMBER(H56)=FALSE,"",47)</f>
        <v/>
      </c>
      <c r="B56" s="24" t="str">
        <f>IF(ISTEXT('[1]Pojedinačni plasman'!B52)=TRUE,'[1]Pojedinačni plasman'!B52,"")</f>
        <v/>
      </c>
      <c r="C56" s="23" t="str">
        <f>IF(ISTEXT('[1]Pojedinačni plasman'!C52)=TRUE,'[1]Pojedinačni plasman'!C52,"")</f>
        <v/>
      </c>
      <c r="D56" s="22" t="str">
        <f>IF(ISNUMBER('[1]Pojedinačni plasman'!E52)=TRUE,'[1]Pojedinačni plasman'!E52,"")</f>
        <v/>
      </c>
      <c r="E56" s="21" t="str">
        <f>IF(ISTEXT('[1]Pojedinačni plasman'!F52)=TRUE,'[1]Pojedinačni plasman'!F52,"")</f>
        <v/>
      </c>
      <c r="F56" s="20" t="str">
        <f>IF(ISNUMBER('[1]Pojedinačni plasman'!D52)=TRUE,'[1]Pojedinačni plasman'!D52,"")</f>
        <v/>
      </c>
      <c r="G56" s="19" t="str">
        <f>IF(ISNUMBER('[1]Pojedinačni plasman'!G52)=TRUE,'[1]Pojedinačni plasman'!G52,"")</f>
        <v/>
      </c>
      <c r="H56" s="18" t="str">
        <f>IF(ISNUMBER('[1]Pojedinačni plasman'!H52)=TRUE,'[1]Pojedinačni plasman'!H52,"")</f>
        <v/>
      </c>
      <c r="I56" s="3"/>
      <c r="J56" s="7"/>
    </row>
    <row r="57" spans="1:10" s="1" customFormat="1" x14ac:dyDescent="0.2">
      <c r="A57" s="25" t="str">
        <f>IF(ISNUMBER(H57)=FALSE,"",48)</f>
        <v/>
      </c>
      <c r="B57" s="24" t="str">
        <f>IF(ISTEXT('[1]Pojedinačni plasman'!B53)=TRUE,'[1]Pojedinačni plasman'!B53,"")</f>
        <v/>
      </c>
      <c r="C57" s="23" t="str">
        <f>IF(ISTEXT('[1]Pojedinačni plasman'!C53)=TRUE,'[1]Pojedinačni plasman'!C53,"")</f>
        <v/>
      </c>
      <c r="D57" s="22" t="str">
        <f>IF(ISNUMBER('[1]Pojedinačni plasman'!E53)=TRUE,'[1]Pojedinačni plasman'!E53,"")</f>
        <v/>
      </c>
      <c r="E57" s="21" t="str">
        <f>IF(ISTEXT('[1]Pojedinačni plasman'!F53)=TRUE,'[1]Pojedinačni plasman'!F53,"")</f>
        <v/>
      </c>
      <c r="F57" s="20" t="str">
        <f>IF(ISNUMBER('[1]Pojedinačni plasman'!D53)=TRUE,'[1]Pojedinačni plasman'!D53,"")</f>
        <v/>
      </c>
      <c r="G57" s="19" t="str">
        <f>IF(ISNUMBER('[1]Pojedinačni plasman'!G53)=TRUE,'[1]Pojedinačni plasman'!G53,"")</f>
        <v/>
      </c>
      <c r="H57" s="18" t="str">
        <f>IF(ISNUMBER('[1]Pojedinačni plasman'!H53)=TRUE,'[1]Pojedinačni plasman'!H53,"")</f>
        <v/>
      </c>
      <c r="I57" s="3"/>
      <c r="J57" s="7"/>
    </row>
    <row r="58" spans="1:10" s="1" customFormat="1" x14ac:dyDescent="0.2">
      <c r="A58" s="25" t="str">
        <f>IF(ISNUMBER(H58)=FALSE,"",49)</f>
        <v/>
      </c>
      <c r="B58" s="24" t="str">
        <f>IF(ISTEXT('[1]Pojedinačni plasman'!B54)=TRUE,'[1]Pojedinačni plasman'!B54,"")</f>
        <v/>
      </c>
      <c r="C58" s="23" t="str">
        <f>IF(ISTEXT('[1]Pojedinačni plasman'!C54)=TRUE,'[1]Pojedinačni plasman'!C54,"")</f>
        <v/>
      </c>
      <c r="D58" s="22" t="str">
        <f>IF(ISNUMBER('[1]Pojedinačni plasman'!E54)=TRUE,'[1]Pojedinačni plasman'!E54,"")</f>
        <v/>
      </c>
      <c r="E58" s="21" t="str">
        <f>IF(ISTEXT('[1]Pojedinačni plasman'!F54)=TRUE,'[1]Pojedinačni plasman'!F54,"")</f>
        <v/>
      </c>
      <c r="F58" s="20" t="str">
        <f>IF(ISNUMBER('[1]Pojedinačni plasman'!D54)=TRUE,'[1]Pojedinačni plasman'!D54,"")</f>
        <v/>
      </c>
      <c r="G58" s="19" t="str">
        <f>IF(ISNUMBER('[1]Pojedinačni plasman'!G54)=TRUE,'[1]Pojedinačni plasman'!G54,"")</f>
        <v/>
      </c>
      <c r="H58" s="18" t="str">
        <f>IF(ISNUMBER('[1]Pojedinačni plasman'!H54)=TRUE,'[1]Pojedinačni plasman'!H54,"")</f>
        <v/>
      </c>
      <c r="I58" s="3"/>
      <c r="J58" s="7"/>
    </row>
    <row r="59" spans="1:10" s="1" customFormat="1" x14ac:dyDescent="0.2">
      <c r="A59" s="25" t="str">
        <f>IF(ISNUMBER(H59)=FALSE,"",50)</f>
        <v/>
      </c>
      <c r="B59" s="24" t="str">
        <f>IF(ISTEXT('[1]Pojedinačni plasman'!B55)=TRUE,'[1]Pojedinačni plasman'!B55,"")</f>
        <v/>
      </c>
      <c r="C59" s="23" t="str">
        <f>IF(ISTEXT('[1]Pojedinačni plasman'!C55)=TRUE,'[1]Pojedinačni plasman'!C55,"")</f>
        <v/>
      </c>
      <c r="D59" s="22" t="str">
        <f>IF(ISNUMBER('[1]Pojedinačni plasman'!E55)=TRUE,'[1]Pojedinačni plasman'!E55,"")</f>
        <v/>
      </c>
      <c r="E59" s="21" t="str">
        <f>IF(ISTEXT('[1]Pojedinačni plasman'!F55)=TRUE,'[1]Pojedinačni plasman'!F55,"")</f>
        <v/>
      </c>
      <c r="F59" s="20" t="str">
        <f>IF(ISNUMBER('[1]Pojedinačni plasman'!D55)=TRUE,'[1]Pojedinačni plasman'!D55,"")</f>
        <v/>
      </c>
      <c r="G59" s="19" t="str">
        <f>IF(ISNUMBER('[1]Pojedinačni plasman'!G55)=TRUE,'[1]Pojedinačni plasman'!G55,"")</f>
        <v/>
      </c>
      <c r="H59" s="18" t="str">
        <f>IF(ISNUMBER('[1]Pojedinačni plasman'!H55)=TRUE,'[1]Pojedinačni plasman'!H55,"")</f>
        <v/>
      </c>
      <c r="I59" s="3"/>
      <c r="J59" s="7"/>
    </row>
    <row r="60" spans="1:10" s="1" customFormat="1" x14ac:dyDescent="0.2">
      <c r="A60" s="25" t="str">
        <f>IF(ISNUMBER(H60)=FALSE,"",51)</f>
        <v/>
      </c>
      <c r="B60" s="24" t="str">
        <f>IF(ISTEXT('[1]Pojedinačni plasman'!B56)=TRUE,'[1]Pojedinačni plasman'!B56,"")</f>
        <v/>
      </c>
      <c r="C60" s="23" t="str">
        <f>IF(ISTEXT('[1]Pojedinačni plasman'!C56)=TRUE,'[1]Pojedinačni plasman'!C56,"")</f>
        <v/>
      </c>
      <c r="D60" s="22" t="str">
        <f>IF(ISNUMBER('[1]Pojedinačni plasman'!E56)=TRUE,'[1]Pojedinačni plasman'!E56,"")</f>
        <v/>
      </c>
      <c r="E60" s="21" t="str">
        <f>IF(ISTEXT('[1]Pojedinačni plasman'!F56)=TRUE,'[1]Pojedinačni plasman'!F56,"")</f>
        <v/>
      </c>
      <c r="F60" s="20" t="str">
        <f>IF(ISNUMBER('[1]Pojedinačni plasman'!D56)=TRUE,'[1]Pojedinačni plasman'!D56,"")</f>
        <v/>
      </c>
      <c r="G60" s="19" t="str">
        <f>IF(ISNUMBER('[1]Pojedinačni plasman'!G56)=TRUE,'[1]Pojedinačni plasman'!G56,"")</f>
        <v/>
      </c>
      <c r="H60" s="18" t="str">
        <f>IF(ISNUMBER('[1]Pojedinačni plasman'!H56)=TRUE,'[1]Pojedinačni plasman'!H56,"")</f>
        <v/>
      </c>
      <c r="I60" s="3"/>
      <c r="J60" s="7"/>
    </row>
    <row r="61" spans="1:10" s="1" customFormat="1" x14ac:dyDescent="0.2">
      <c r="A61" s="25" t="str">
        <f>IF(ISNUMBER(H61)=FALSE,"",52)</f>
        <v/>
      </c>
      <c r="B61" s="24" t="str">
        <f>IF(ISTEXT('[1]Pojedinačni plasman'!B57)=TRUE,'[1]Pojedinačni plasman'!B57,"")</f>
        <v/>
      </c>
      <c r="C61" s="23" t="str">
        <f>IF(ISTEXT('[1]Pojedinačni plasman'!C57)=TRUE,'[1]Pojedinačni plasman'!C57,"")</f>
        <v/>
      </c>
      <c r="D61" s="22" t="str">
        <f>IF(ISNUMBER('[1]Pojedinačni plasman'!E57)=TRUE,'[1]Pojedinačni plasman'!E57,"")</f>
        <v/>
      </c>
      <c r="E61" s="21" t="str">
        <f>IF(ISTEXT('[1]Pojedinačni plasman'!F57)=TRUE,'[1]Pojedinačni plasman'!F57,"")</f>
        <v/>
      </c>
      <c r="F61" s="20" t="str">
        <f>IF(ISNUMBER('[1]Pojedinačni plasman'!D57)=TRUE,'[1]Pojedinačni plasman'!D57,"")</f>
        <v/>
      </c>
      <c r="G61" s="19" t="str">
        <f>IF(ISNUMBER('[1]Pojedinačni plasman'!G57)=TRUE,'[1]Pojedinačni plasman'!G57,"")</f>
        <v/>
      </c>
      <c r="H61" s="18" t="str">
        <f>IF(ISNUMBER('[1]Pojedinačni plasman'!H57)=TRUE,'[1]Pojedinačni plasman'!H57,"")</f>
        <v/>
      </c>
      <c r="I61" s="3"/>
      <c r="J61" s="7"/>
    </row>
    <row r="62" spans="1:10" s="1" customFormat="1" x14ac:dyDescent="0.2">
      <c r="A62" s="25" t="str">
        <f>IF(ISNUMBER(H62)=FALSE,"",53)</f>
        <v/>
      </c>
      <c r="B62" s="24" t="str">
        <f>IF(ISTEXT('[1]Pojedinačni plasman'!B58)=TRUE,'[1]Pojedinačni plasman'!B58,"")</f>
        <v/>
      </c>
      <c r="C62" s="23" t="str">
        <f>IF(ISTEXT('[1]Pojedinačni plasman'!C58)=TRUE,'[1]Pojedinačni plasman'!C58,"")</f>
        <v/>
      </c>
      <c r="D62" s="22" t="str">
        <f>IF(ISNUMBER('[1]Pojedinačni plasman'!E58)=TRUE,'[1]Pojedinačni plasman'!E58,"")</f>
        <v/>
      </c>
      <c r="E62" s="21" t="str">
        <f>IF(ISTEXT('[1]Pojedinačni plasman'!F58)=TRUE,'[1]Pojedinačni plasman'!F58,"")</f>
        <v/>
      </c>
      <c r="F62" s="20" t="str">
        <f>IF(ISNUMBER('[1]Pojedinačni plasman'!D58)=TRUE,'[1]Pojedinačni plasman'!D58,"")</f>
        <v/>
      </c>
      <c r="G62" s="19" t="str">
        <f>IF(ISNUMBER('[1]Pojedinačni plasman'!G58)=TRUE,'[1]Pojedinačni plasman'!G58,"")</f>
        <v/>
      </c>
      <c r="H62" s="18" t="str">
        <f>IF(ISNUMBER('[1]Pojedinačni plasman'!H58)=TRUE,'[1]Pojedinačni plasman'!H58,"")</f>
        <v/>
      </c>
      <c r="I62" s="3"/>
      <c r="J62" s="7"/>
    </row>
    <row r="63" spans="1:10" s="1" customFormat="1" x14ac:dyDescent="0.2">
      <c r="A63" s="25" t="str">
        <f>IF(ISNUMBER(H63)=FALSE,"",54)</f>
        <v/>
      </c>
      <c r="B63" s="24" t="str">
        <f>IF(ISTEXT('[1]Pojedinačni plasman'!B59)=TRUE,'[1]Pojedinačni plasman'!B59,"")</f>
        <v/>
      </c>
      <c r="C63" s="23" t="str">
        <f>IF(ISTEXT('[1]Pojedinačni plasman'!C59)=TRUE,'[1]Pojedinačni plasman'!C59,"")</f>
        <v/>
      </c>
      <c r="D63" s="22" t="str">
        <f>IF(ISNUMBER('[1]Pojedinačni plasman'!E59)=TRUE,'[1]Pojedinačni plasman'!E59,"")</f>
        <v/>
      </c>
      <c r="E63" s="21" t="str">
        <f>IF(ISTEXT('[1]Pojedinačni plasman'!F59)=TRUE,'[1]Pojedinačni plasman'!F59,"")</f>
        <v/>
      </c>
      <c r="F63" s="20" t="str">
        <f>IF(ISNUMBER('[1]Pojedinačni plasman'!D59)=TRUE,'[1]Pojedinačni plasman'!D59,"")</f>
        <v/>
      </c>
      <c r="G63" s="19" t="str">
        <f>IF(ISNUMBER('[1]Pojedinačni plasman'!G59)=TRUE,'[1]Pojedinačni plasman'!G59,"")</f>
        <v/>
      </c>
      <c r="H63" s="18" t="str">
        <f>IF(ISNUMBER('[1]Pojedinačni plasman'!H59)=TRUE,'[1]Pojedinačni plasman'!H59,"")</f>
        <v/>
      </c>
      <c r="I63" s="3"/>
      <c r="J63" s="7"/>
    </row>
    <row r="64" spans="1:10" s="1" customFormat="1" x14ac:dyDescent="0.2">
      <c r="A64" s="25" t="str">
        <f>IF(ISNUMBER(H64)=FALSE,"",55)</f>
        <v/>
      </c>
      <c r="B64" s="24" t="str">
        <f>IF(ISTEXT('[1]Pojedinačni plasman'!B60)=TRUE,'[1]Pojedinačni plasman'!B60,"")</f>
        <v/>
      </c>
      <c r="C64" s="23" t="str">
        <f>IF(ISTEXT('[1]Pojedinačni plasman'!C60)=TRUE,'[1]Pojedinačni plasman'!C60,"")</f>
        <v/>
      </c>
      <c r="D64" s="22" t="str">
        <f>IF(ISNUMBER('[1]Pojedinačni plasman'!E60)=TRUE,'[1]Pojedinačni plasman'!E60,"")</f>
        <v/>
      </c>
      <c r="E64" s="21" t="str">
        <f>IF(ISTEXT('[1]Pojedinačni plasman'!F60)=TRUE,'[1]Pojedinačni plasman'!F60,"")</f>
        <v/>
      </c>
      <c r="F64" s="20" t="str">
        <f>IF(ISNUMBER('[1]Pojedinačni plasman'!D60)=TRUE,'[1]Pojedinačni plasman'!D60,"")</f>
        <v/>
      </c>
      <c r="G64" s="19" t="str">
        <f>IF(ISNUMBER('[1]Pojedinačni plasman'!G60)=TRUE,'[1]Pojedinačni plasman'!G60,"")</f>
        <v/>
      </c>
      <c r="H64" s="18" t="str">
        <f>IF(ISNUMBER('[1]Pojedinačni plasman'!H60)=TRUE,'[1]Pojedinačni plasman'!H60,"")</f>
        <v/>
      </c>
      <c r="I64" s="3"/>
      <c r="J64" s="7"/>
    </row>
    <row r="65" spans="1:10" s="1" customFormat="1" x14ac:dyDescent="0.2">
      <c r="A65" s="25" t="str">
        <f>IF(ISNUMBER(H65)=FALSE,"",56)</f>
        <v/>
      </c>
      <c r="B65" s="24" t="str">
        <f>IF(ISTEXT('[1]Pojedinačni plasman'!B61)=TRUE,'[1]Pojedinačni plasman'!B61,"")</f>
        <v/>
      </c>
      <c r="C65" s="23" t="str">
        <f>IF(ISTEXT('[1]Pojedinačni plasman'!C61)=TRUE,'[1]Pojedinačni plasman'!C61,"")</f>
        <v/>
      </c>
      <c r="D65" s="22" t="str">
        <f>IF(ISNUMBER('[1]Pojedinačni plasman'!E61)=TRUE,'[1]Pojedinačni plasman'!E61,"")</f>
        <v/>
      </c>
      <c r="E65" s="21" t="str">
        <f>IF(ISTEXT('[1]Pojedinačni plasman'!F61)=TRUE,'[1]Pojedinačni plasman'!F61,"")</f>
        <v/>
      </c>
      <c r="F65" s="20" t="str">
        <f>IF(ISNUMBER('[1]Pojedinačni plasman'!D61)=TRUE,'[1]Pojedinačni plasman'!D61,"")</f>
        <v/>
      </c>
      <c r="G65" s="19" t="str">
        <f>IF(ISNUMBER('[1]Pojedinačni plasman'!G61)=TRUE,'[1]Pojedinačni plasman'!G61,"")</f>
        <v/>
      </c>
      <c r="H65" s="18" t="str">
        <f>IF(ISNUMBER('[1]Pojedinačni plasman'!H61)=TRUE,'[1]Pojedinačni plasman'!H61,"")</f>
        <v/>
      </c>
      <c r="I65" s="3"/>
      <c r="J65" s="7"/>
    </row>
    <row r="66" spans="1:10" s="1" customFormat="1" x14ac:dyDescent="0.2">
      <c r="A66" s="25" t="str">
        <f>IF(ISNUMBER(H66)=FALSE,"",57)</f>
        <v/>
      </c>
      <c r="B66" s="24" t="str">
        <f>IF(ISTEXT('[1]Pojedinačni plasman'!B62)=TRUE,'[1]Pojedinačni plasman'!B62,"")</f>
        <v/>
      </c>
      <c r="C66" s="23" t="str">
        <f>IF(ISTEXT('[1]Pojedinačni plasman'!C62)=TRUE,'[1]Pojedinačni plasman'!C62,"")</f>
        <v/>
      </c>
      <c r="D66" s="22" t="str">
        <f>IF(ISNUMBER('[1]Pojedinačni plasman'!E62)=TRUE,'[1]Pojedinačni plasman'!E62,"")</f>
        <v/>
      </c>
      <c r="E66" s="21" t="str">
        <f>IF(ISTEXT('[1]Pojedinačni plasman'!F62)=TRUE,'[1]Pojedinačni plasman'!F62,"")</f>
        <v/>
      </c>
      <c r="F66" s="20" t="str">
        <f>IF(ISNUMBER('[1]Pojedinačni plasman'!D62)=TRUE,'[1]Pojedinačni plasman'!D62,"")</f>
        <v/>
      </c>
      <c r="G66" s="19" t="str">
        <f>IF(ISNUMBER('[1]Pojedinačni plasman'!G62)=TRUE,'[1]Pojedinačni plasman'!G62,"")</f>
        <v/>
      </c>
      <c r="H66" s="18" t="str">
        <f>IF(ISNUMBER('[1]Pojedinačni plasman'!H62)=TRUE,'[1]Pojedinačni plasman'!H62,"")</f>
        <v/>
      </c>
      <c r="I66" s="3"/>
      <c r="J66" s="7"/>
    </row>
    <row r="67" spans="1:10" s="1" customFormat="1" x14ac:dyDescent="0.2">
      <c r="A67" s="25" t="str">
        <f>IF(ISNUMBER(H67)=FALSE,"",58)</f>
        <v/>
      </c>
      <c r="B67" s="24" t="str">
        <f>IF(ISTEXT('[1]Pojedinačni plasman'!B63)=TRUE,'[1]Pojedinačni plasman'!B63,"")</f>
        <v/>
      </c>
      <c r="C67" s="23" t="str">
        <f>IF(ISTEXT('[1]Pojedinačni plasman'!C63)=TRUE,'[1]Pojedinačni plasman'!C63,"")</f>
        <v/>
      </c>
      <c r="D67" s="22" t="str">
        <f>IF(ISNUMBER('[1]Pojedinačni plasman'!E63)=TRUE,'[1]Pojedinačni plasman'!E63,"")</f>
        <v/>
      </c>
      <c r="E67" s="21" t="str">
        <f>IF(ISTEXT('[1]Pojedinačni plasman'!F63)=TRUE,'[1]Pojedinačni plasman'!F63,"")</f>
        <v/>
      </c>
      <c r="F67" s="20" t="str">
        <f>IF(ISNUMBER('[1]Pojedinačni plasman'!D63)=TRUE,'[1]Pojedinačni plasman'!D63,"")</f>
        <v/>
      </c>
      <c r="G67" s="19" t="str">
        <f>IF(ISNUMBER('[1]Pojedinačni plasman'!G63)=TRUE,'[1]Pojedinačni plasman'!G63,"")</f>
        <v/>
      </c>
      <c r="H67" s="18" t="str">
        <f>IF(ISNUMBER('[1]Pojedinačni plasman'!H63)=TRUE,'[1]Pojedinačni plasman'!H63,"")</f>
        <v/>
      </c>
      <c r="I67" s="3"/>
      <c r="J67" s="7"/>
    </row>
    <row r="68" spans="1:10" s="1" customFormat="1" x14ac:dyDescent="0.2">
      <c r="A68" s="25" t="str">
        <f>IF(ISNUMBER(H68)=FALSE,"",59)</f>
        <v/>
      </c>
      <c r="B68" s="24" t="str">
        <f>IF(ISTEXT('[1]Pojedinačni plasman'!B64)=TRUE,'[1]Pojedinačni plasman'!B64,"")</f>
        <v/>
      </c>
      <c r="C68" s="23" t="str">
        <f>IF(ISTEXT('[1]Pojedinačni plasman'!C64)=TRUE,'[1]Pojedinačni plasman'!C64,"")</f>
        <v/>
      </c>
      <c r="D68" s="22" t="str">
        <f>IF(ISNUMBER('[1]Pojedinačni plasman'!E64)=TRUE,'[1]Pojedinačni plasman'!E64,"")</f>
        <v/>
      </c>
      <c r="E68" s="21" t="str">
        <f>IF(ISTEXT('[1]Pojedinačni plasman'!F64)=TRUE,'[1]Pojedinačni plasman'!F64,"")</f>
        <v/>
      </c>
      <c r="F68" s="20" t="str">
        <f>IF(ISNUMBER('[1]Pojedinačni plasman'!D64)=TRUE,'[1]Pojedinačni plasman'!D64,"")</f>
        <v/>
      </c>
      <c r="G68" s="19" t="str">
        <f>IF(ISNUMBER('[1]Pojedinačni plasman'!G64)=TRUE,'[1]Pojedinačni plasman'!G64,"")</f>
        <v/>
      </c>
      <c r="H68" s="18" t="str">
        <f>IF(ISNUMBER('[1]Pojedinačni plasman'!H64)=TRUE,'[1]Pojedinačni plasman'!H64,"")</f>
        <v/>
      </c>
      <c r="I68" s="3"/>
      <c r="J68" s="7"/>
    </row>
    <row r="69" spans="1:10" s="1" customFormat="1" x14ac:dyDescent="0.2">
      <c r="A69" s="25" t="str">
        <f>IF(ISNUMBER(H69)=FALSE,"",60)</f>
        <v/>
      </c>
      <c r="B69" s="24" t="str">
        <f>IF(ISTEXT('[1]Pojedinačni plasman'!B65)=TRUE,'[1]Pojedinačni plasman'!B65,"")</f>
        <v/>
      </c>
      <c r="C69" s="23" t="str">
        <f>IF(ISTEXT('[1]Pojedinačni plasman'!C65)=TRUE,'[1]Pojedinačni plasman'!C65,"")</f>
        <v/>
      </c>
      <c r="D69" s="22" t="str">
        <f>IF(ISNUMBER('[1]Pojedinačni plasman'!E65)=TRUE,'[1]Pojedinačni plasman'!E65,"")</f>
        <v/>
      </c>
      <c r="E69" s="21" t="str">
        <f>IF(ISTEXT('[1]Pojedinačni plasman'!F65)=TRUE,'[1]Pojedinačni plasman'!F65,"")</f>
        <v/>
      </c>
      <c r="F69" s="20" t="str">
        <f>IF(ISNUMBER('[1]Pojedinačni plasman'!D65)=TRUE,'[1]Pojedinačni plasman'!D65,"")</f>
        <v/>
      </c>
      <c r="G69" s="19" t="str">
        <f>IF(ISNUMBER('[1]Pojedinačni plasman'!G65)=TRUE,'[1]Pojedinačni plasman'!G65,"")</f>
        <v/>
      </c>
      <c r="H69" s="18" t="str">
        <f>IF(ISNUMBER('[1]Pojedinačni plasman'!H65)=TRUE,'[1]Pojedinačni plasman'!H65,"")</f>
        <v/>
      </c>
      <c r="I69" s="3"/>
      <c r="J69" s="7"/>
    </row>
    <row r="70" spans="1:10" s="1" customFormat="1" x14ac:dyDescent="0.2">
      <c r="A70" s="25" t="str">
        <f>IF(ISNUMBER(H70)=FALSE,"",61)</f>
        <v/>
      </c>
      <c r="B70" s="24" t="str">
        <f>IF(ISTEXT('[1]Pojedinačni plasman'!B66)=TRUE,'[1]Pojedinačni plasman'!B66,"")</f>
        <v/>
      </c>
      <c r="C70" s="23" t="str">
        <f>IF(ISTEXT('[1]Pojedinačni plasman'!C66)=TRUE,'[1]Pojedinačni plasman'!C66,"")</f>
        <v/>
      </c>
      <c r="D70" s="22" t="str">
        <f>IF(ISNUMBER('[1]Pojedinačni plasman'!E66)=TRUE,'[1]Pojedinačni plasman'!E66,"")</f>
        <v/>
      </c>
      <c r="E70" s="21" t="str">
        <f>IF(ISTEXT('[1]Pojedinačni plasman'!F66)=TRUE,'[1]Pojedinačni plasman'!F66,"")</f>
        <v/>
      </c>
      <c r="F70" s="20" t="str">
        <f>IF(ISNUMBER('[1]Pojedinačni plasman'!D66)=TRUE,'[1]Pojedinačni plasman'!D66,"")</f>
        <v/>
      </c>
      <c r="G70" s="19" t="str">
        <f>IF(ISNUMBER('[1]Pojedinačni plasman'!G66)=TRUE,'[1]Pojedinačni plasman'!G66,"")</f>
        <v/>
      </c>
      <c r="H70" s="18" t="str">
        <f>IF(ISNUMBER('[1]Pojedinačni plasman'!H66)=TRUE,'[1]Pojedinačni plasman'!H66,"")</f>
        <v/>
      </c>
      <c r="I70" s="3"/>
      <c r="J70" s="7"/>
    </row>
    <row r="71" spans="1:10" s="1" customFormat="1" x14ac:dyDescent="0.2">
      <c r="A71" s="25" t="str">
        <f>IF(ISNUMBER(H71)=FALSE,"",62)</f>
        <v/>
      </c>
      <c r="B71" s="24" t="str">
        <f>IF(ISTEXT('[1]Pojedinačni plasman'!B67)=TRUE,'[1]Pojedinačni plasman'!B67,"")</f>
        <v/>
      </c>
      <c r="C71" s="23" t="str">
        <f>IF(ISTEXT('[1]Pojedinačni plasman'!C67)=TRUE,'[1]Pojedinačni plasman'!C67,"")</f>
        <v/>
      </c>
      <c r="D71" s="22" t="str">
        <f>IF(ISNUMBER('[1]Pojedinačni plasman'!E67)=TRUE,'[1]Pojedinačni plasman'!E67,"")</f>
        <v/>
      </c>
      <c r="E71" s="21" t="str">
        <f>IF(ISTEXT('[1]Pojedinačni plasman'!F67)=TRUE,'[1]Pojedinačni plasman'!F67,"")</f>
        <v/>
      </c>
      <c r="F71" s="20" t="str">
        <f>IF(ISNUMBER('[1]Pojedinačni plasman'!D67)=TRUE,'[1]Pojedinačni plasman'!D67,"")</f>
        <v/>
      </c>
      <c r="G71" s="19" t="str">
        <f>IF(ISNUMBER('[1]Pojedinačni plasman'!G67)=TRUE,'[1]Pojedinačni plasman'!G67,"")</f>
        <v/>
      </c>
      <c r="H71" s="18" t="str">
        <f>IF(ISNUMBER('[1]Pojedinačni plasman'!H67)=TRUE,'[1]Pojedinačni plasman'!H67,"")</f>
        <v/>
      </c>
      <c r="I71" s="3"/>
      <c r="J71" s="7"/>
    </row>
    <row r="72" spans="1:10" s="1" customFormat="1" x14ac:dyDescent="0.2">
      <c r="A72" s="25" t="str">
        <f>IF(ISNUMBER(H72)=FALSE,"",63)</f>
        <v/>
      </c>
      <c r="B72" s="24" t="str">
        <f>IF(ISTEXT('[1]Pojedinačni plasman'!B68)=TRUE,'[1]Pojedinačni plasman'!B68,"")</f>
        <v/>
      </c>
      <c r="C72" s="23" t="str">
        <f>IF(ISTEXT('[1]Pojedinačni plasman'!C68)=TRUE,'[1]Pojedinačni plasman'!C68,"")</f>
        <v/>
      </c>
      <c r="D72" s="22" t="str">
        <f>IF(ISNUMBER('[1]Pojedinačni plasman'!E68)=TRUE,'[1]Pojedinačni plasman'!E68,"")</f>
        <v/>
      </c>
      <c r="E72" s="21" t="str">
        <f>IF(ISTEXT('[1]Pojedinačni plasman'!F68)=TRUE,'[1]Pojedinačni plasman'!F68,"")</f>
        <v/>
      </c>
      <c r="F72" s="20" t="str">
        <f>IF(ISNUMBER('[1]Pojedinačni plasman'!D68)=TRUE,'[1]Pojedinačni plasman'!D68,"")</f>
        <v/>
      </c>
      <c r="G72" s="19" t="str">
        <f>IF(ISNUMBER('[1]Pojedinačni plasman'!G68)=TRUE,'[1]Pojedinačni plasman'!G68,"")</f>
        <v/>
      </c>
      <c r="H72" s="18" t="str">
        <f>IF(ISNUMBER('[1]Pojedinačni plasman'!H68)=TRUE,'[1]Pojedinačni plasman'!H68,"")</f>
        <v/>
      </c>
      <c r="I72" s="3"/>
      <c r="J72" s="7"/>
    </row>
    <row r="73" spans="1:10" s="1" customFormat="1" x14ac:dyDescent="0.2">
      <c r="A73" s="25" t="str">
        <f>IF(ISNUMBER(H73)=FALSE,"",64)</f>
        <v/>
      </c>
      <c r="B73" s="24" t="str">
        <f>IF(ISTEXT('[1]Pojedinačni plasman'!B69)=TRUE,'[1]Pojedinačni plasman'!B69,"")</f>
        <v/>
      </c>
      <c r="C73" s="23" t="str">
        <f>IF(ISTEXT('[1]Pojedinačni plasman'!C69)=TRUE,'[1]Pojedinačni plasman'!C69,"")</f>
        <v/>
      </c>
      <c r="D73" s="22" t="str">
        <f>IF(ISNUMBER('[1]Pojedinačni plasman'!E69)=TRUE,'[1]Pojedinačni plasman'!E69,"")</f>
        <v/>
      </c>
      <c r="E73" s="21" t="str">
        <f>IF(ISTEXT('[1]Pojedinačni plasman'!F69)=TRUE,'[1]Pojedinačni plasman'!F69,"")</f>
        <v/>
      </c>
      <c r="F73" s="20" t="str">
        <f>IF(ISNUMBER('[1]Pojedinačni plasman'!D69)=TRUE,'[1]Pojedinačni plasman'!D69,"")</f>
        <v/>
      </c>
      <c r="G73" s="19" t="str">
        <f>IF(ISNUMBER('[1]Pojedinačni plasman'!G69)=TRUE,'[1]Pojedinačni plasman'!G69,"")</f>
        <v/>
      </c>
      <c r="H73" s="18" t="str">
        <f>IF(ISNUMBER('[1]Pojedinačni plasman'!H69)=TRUE,'[1]Pojedinačni plasman'!H69,"")</f>
        <v/>
      </c>
      <c r="I73" s="3"/>
      <c r="J73" s="7"/>
    </row>
    <row r="74" spans="1:10" s="1" customFormat="1" x14ac:dyDescent="0.2">
      <c r="A74" s="25" t="str">
        <f>IF(ISNUMBER(H74)=FALSE,"",65)</f>
        <v/>
      </c>
      <c r="B74" s="24" t="str">
        <f>IF(ISTEXT('[1]Pojedinačni plasman'!B70)=TRUE,'[1]Pojedinačni plasman'!B70,"")</f>
        <v/>
      </c>
      <c r="C74" s="23" t="str">
        <f>IF(ISTEXT('[1]Pojedinačni plasman'!C70)=TRUE,'[1]Pojedinačni plasman'!C70,"")</f>
        <v/>
      </c>
      <c r="D74" s="22" t="str">
        <f>IF(ISNUMBER('[1]Pojedinačni plasman'!E70)=TRUE,'[1]Pojedinačni plasman'!E70,"")</f>
        <v/>
      </c>
      <c r="E74" s="21" t="str">
        <f>IF(ISTEXT('[1]Pojedinačni plasman'!F70)=TRUE,'[1]Pojedinačni plasman'!F70,"")</f>
        <v/>
      </c>
      <c r="F74" s="20" t="str">
        <f>IF(ISNUMBER('[1]Pojedinačni plasman'!D70)=TRUE,'[1]Pojedinačni plasman'!D70,"")</f>
        <v/>
      </c>
      <c r="G74" s="19" t="str">
        <f>IF(ISNUMBER('[1]Pojedinačni plasman'!G70)=TRUE,'[1]Pojedinačni plasman'!G70,"")</f>
        <v/>
      </c>
      <c r="H74" s="18" t="str">
        <f>IF(ISNUMBER('[1]Pojedinačni plasman'!H70)=TRUE,'[1]Pojedinačni plasman'!H70,"")</f>
        <v/>
      </c>
      <c r="I74" s="3"/>
      <c r="J74" s="7"/>
    </row>
    <row r="75" spans="1:10" s="1" customFormat="1" x14ac:dyDescent="0.2">
      <c r="A75" s="25" t="str">
        <f>IF(ISNUMBER(H75)=FALSE,"",66)</f>
        <v/>
      </c>
      <c r="B75" s="24" t="str">
        <f>IF(ISTEXT('[1]Pojedinačni plasman'!B71)=TRUE,'[1]Pojedinačni plasman'!B71,"")</f>
        <v/>
      </c>
      <c r="C75" s="23" t="str">
        <f>IF(ISTEXT('[1]Pojedinačni plasman'!C71)=TRUE,'[1]Pojedinačni plasman'!C71,"")</f>
        <v/>
      </c>
      <c r="D75" s="22" t="str">
        <f>IF(ISNUMBER('[1]Pojedinačni plasman'!E71)=TRUE,'[1]Pojedinačni plasman'!E71,"")</f>
        <v/>
      </c>
      <c r="E75" s="21" t="str">
        <f>IF(ISTEXT('[1]Pojedinačni plasman'!F71)=TRUE,'[1]Pojedinačni plasman'!F71,"")</f>
        <v/>
      </c>
      <c r="F75" s="20" t="str">
        <f>IF(ISNUMBER('[1]Pojedinačni plasman'!D71)=TRUE,'[1]Pojedinačni plasman'!D71,"")</f>
        <v/>
      </c>
      <c r="G75" s="19" t="str">
        <f>IF(ISNUMBER('[1]Pojedinačni plasman'!G71)=TRUE,'[1]Pojedinačni plasman'!G71,"")</f>
        <v/>
      </c>
      <c r="H75" s="18" t="str">
        <f>IF(ISNUMBER('[1]Pojedinačni plasman'!H71)=TRUE,'[1]Pojedinačni plasman'!H71,"")</f>
        <v/>
      </c>
      <c r="I75" s="3"/>
      <c r="J75" s="7"/>
    </row>
    <row r="76" spans="1:10" s="1" customFormat="1" x14ac:dyDescent="0.2">
      <c r="A76" s="25" t="str">
        <f>IF(ISNUMBER(H76)=FALSE,"",67)</f>
        <v/>
      </c>
      <c r="B76" s="24" t="str">
        <f>IF(ISTEXT('[1]Pojedinačni plasman'!B72)=TRUE,'[1]Pojedinačni plasman'!B72,"")</f>
        <v/>
      </c>
      <c r="C76" s="23" t="str">
        <f>IF(ISTEXT('[1]Pojedinačni plasman'!C72)=TRUE,'[1]Pojedinačni plasman'!C72,"")</f>
        <v/>
      </c>
      <c r="D76" s="22" t="str">
        <f>IF(ISNUMBER('[1]Pojedinačni plasman'!E72)=TRUE,'[1]Pojedinačni plasman'!E72,"")</f>
        <v/>
      </c>
      <c r="E76" s="21" t="str">
        <f>IF(ISTEXT('[1]Pojedinačni plasman'!F72)=TRUE,'[1]Pojedinačni plasman'!F72,"")</f>
        <v/>
      </c>
      <c r="F76" s="20" t="str">
        <f>IF(ISNUMBER('[1]Pojedinačni plasman'!D72)=TRUE,'[1]Pojedinačni plasman'!D72,"")</f>
        <v/>
      </c>
      <c r="G76" s="19" t="str">
        <f>IF(ISNUMBER('[1]Pojedinačni plasman'!G72)=TRUE,'[1]Pojedinačni plasman'!G72,"")</f>
        <v/>
      </c>
      <c r="H76" s="18" t="str">
        <f>IF(ISNUMBER('[1]Pojedinačni plasman'!H72)=TRUE,'[1]Pojedinačni plasman'!H72,"")</f>
        <v/>
      </c>
      <c r="I76" s="3"/>
      <c r="J76" s="7"/>
    </row>
    <row r="77" spans="1:10" s="1" customFormat="1" x14ac:dyDescent="0.2">
      <c r="A77" s="25" t="str">
        <f>IF(ISNUMBER(H77)=FALSE,"",68)</f>
        <v/>
      </c>
      <c r="B77" s="24" t="str">
        <f>IF(ISTEXT('[1]Pojedinačni plasman'!B73)=TRUE,'[1]Pojedinačni plasman'!B73,"")</f>
        <v/>
      </c>
      <c r="C77" s="23" t="str">
        <f>IF(ISTEXT('[1]Pojedinačni plasman'!C73)=TRUE,'[1]Pojedinačni plasman'!C73,"")</f>
        <v/>
      </c>
      <c r="D77" s="22" t="str">
        <f>IF(ISNUMBER('[1]Pojedinačni plasman'!E73)=TRUE,'[1]Pojedinačni plasman'!E73,"")</f>
        <v/>
      </c>
      <c r="E77" s="21" t="str">
        <f>IF(ISTEXT('[1]Pojedinačni plasman'!F73)=TRUE,'[1]Pojedinačni plasman'!F73,"")</f>
        <v/>
      </c>
      <c r="F77" s="20" t="str">
        <f>IF(ISNUMBER('[1]Pojedinačni plasman'!D73)=TRUE,'[1]Pojedinačni plasman'!D73,"")</f>
        <v/>
      </c>
      <c r="G77" s="19" t="str">
        <f>IF(ISNUMBER('[1]Pojedinačni plasman'!G73)=TRUE,'[1]Pojedinačni plasman'!G73,"")</f>
        <v/>
      </c>
      <c r="H77" s="18" t="str">
        <f>IF(ISNUMBER('[1]Pojedinačni plasman'!H73)=TRUE,'[1]Pojedinačni plasman'!H73,"")</f>
        <v/>
      </c>
      <c r="I77" s="3"/>
      <c r="J77" s="7"/>
    </row>
    <row r="78" spans="1:10" s="1" customFormat="1" x14ac:dyDescent="0.2">
      <c r="A78" s="25" t="str">
        <f>IF(ISNUMBER(H78)=FALSE,"",69)</f>
        <v/>
      </c>
      <c r="B78" s="24" t="str">
        <f>IF(ISTEXT('[1]Pojedinačni plasman'!B74)=TRUE,'[1]Pojedinačni plasman'!B74,"")</f>
        <v/>
      </c>
      <c r="C78" s="23" t="str">
        <f>IF(ISTEXT('[1]Pojedinačni plasman'!C74)=TRUE,'[1]Pojedinačni plasman'!C74,"")</f>
        <v/>
      </c>
      <c r="D78" s="22" t="str">
        <f>IF(ISNUMBER('[1]Pojedinačni plasman'!E74)=TRUE,'[1]Pojedinačni plasman'!E74,"")</f>
        <v/>
      </c>
      <c r="E78" s="21" t="str">
        <f>IF(ISTEXT('[1]Pojedinačni plasman'!F74)=TRUE,'[1]Pojedinačni plasman'!F74,"")</f>
        <v/>
      </c>
      <c r="F78" s="20" t="str">
        <f>IF(ISNUMBER('[1]Pojedinačni plasman'!D74)=TRUE,'[1]Pojedinačni plasman'!D74,"")</f>
        <v/>
      </c>
      <c r="G78" s="19" t="str">
        <f>IF(ISNUMBER('[1]Pojedinačni plasman'!G74)=TRUE,'[1]Pojedinačni plasman'!G74,"")</f>
        <v/>
      </c>
      <c r="H78" s="18" t="str">
        <f>IF(ISNUMBER('[1]Pojedinačni plasman'!H74)=TRUE,'[1]Pojedinačni plasman'!H74,"")</f>
        <v/>
      </c>
      <c r="I78" s="3"/>
      <c r="J78" s="7"/>
    </row>
    <row r="79" spans="1:10" s="1" customFormat="1" x14ac:dyDescent="0.2">
      <c r="A79" s="25" t="str">
        <f>IF(ISNUMBER(H79)=FALSE,"",70)</f>
        <v/>
      </c>
      <c r="B79" s="24" t="str">
        <f>IF(ISTEXT('[1]Pojedinačni plasman'!B75)=TRUE,'[1]Pojedinačni plasman'!B75,"")</f>
        <v/>
      </c>
      <c r="C79" s="23" t="str">
        <f>IF(ISTEXT('[1]Pojedinačni plasman'!C75)=TRUE,'[1]Pojedinačni plasman'!C75,"")</f>
        <v/>
      </c>
      <c r="D79" s="22" t="str">
        <f>IF(ISNUMBER('[1]Pojedinačni plasman'!E75)=TRUE,'[1]Pojedinačni plasman'!E75,"")</f>
        <v/>
      </c>
      <c r="E79" s="21" t="str">
        <f>IF(ISTEXT('[1]Pojedinačni plasman'!F75)=TRUE,'[1]Pojedinačni plasman'!F75,"")</f>
        <v/>
      </c>
      <c r="F79" s="20" t="str">
        <f>IF(ISNUMBER('[1]Pojedinačni plasman'!D75)=TRUE,'[1]Pojedinačni plasman'!D75,"")</f>
        <v/>
      </c>
      <c r="G79" s="19" t="str">
        <f>IF(ISNUMBER('[1]Pojedinačni plasman'!G75)=TRUE,'[1]Pojedinačni plasman'!G75,"")</f>
        <v/>
      </c>
      <c r="H79" s="18" t="str">
        <f>IF(ISNUMBER('[1]Pojedinačni plasman'!H75)=TRUE,'[1]Pojedinačni plasman'!H75,"")</f>
        <v/>
      </c>
      <c r="I79" s="3"/>
      <c r="J79" s="7"/>
    </row>
    <row r="80" spans="1:10" s="1" customFormat="1" x14ac:dyDescent="0.2">
      <c r="A80" s="25" t="str">
        <f>IF(ISNUMBER(H80)=FALSE,"",71)</f>
        <v/>
      </c>
      <c r="B80" s="24" t="str">
        <f>IF(ISTEXT('[1]Pojedinačni plasman'!B76)=TRUE,'[1]Pojedinačni plasman'!B76,"")</f>
        <v/>
      </c>
      <c r="C80" s="23" t="str">
        <f>IF(ISTEXT('[1]Pojedinačni plasman'!C76)=TRUE,'[1]Pojedinačni plasman'!C76,"")</f>
        <v/>
      </c>
      <c r="D80" s="22" t="str">
        <f>IF(ISNUMBER('[1]Pojedinačni plasman'!E76)=TRUE,'[1]Pojedinačni plasman'!E76,"")</f>
        <v/>
      </c>
      <c r="E80" s="21" t="str">
        <f>IF(ISTEXT('[1]Pojedinačni plasman'!F76)=TRUE,'[1]Pojedinačni plasman'!F76,"")</f>
        <v/>
      </c>
      <c r="F80" s="20" t="str">
        <f>IF(ISNUMBER('[1]Pojedinačni plasman'!D76)=TRUE,'[1]Pojedinačni plasman'!D76,"")</f>
        <v/>
      </c>
      <c r="G80" s="19" t="str">
        <f>IF(ISNUMBER('[1]Pojedinačni plasman'!G76)=TRUE,'[1]Pojedinačni plasman'!G76,"")</f>
        <v/>
      </c>
      <c r="H80" s="18" t="str">
        <f>IF(ISNUMBER('[1]Pojedinačni plasman'!H76)=TRUE,'[1]Pojedinačni plasman'!H76,"")</f>
        <v/>
      </c>
      <c r="I80" s="3"/>
      <c r="J80" s="7"/>
    </row>
    <row r="81" spans="1:10" s="1" customFormat="1" x14ac:dyDescent="0.2">
      <c r="A81" s="25" t="str">
        <f>IF(ISNUMBER(H81)=FALSE,"",72)</f>
        <v/>
      </c>
      <c r="B81" s="24" t="str">
        <f>IF(ISTEXT('[1]Pojedinačni plasman'!B77)=TRUE,'[1]Pojedinačni plasman'!B77,"")</f>
        <v/>
      </c>
      <c r="C81" s="23" t="str">
        <f>IF(ISTEXT('[1]Pojedinačni plasman'!C77)=TRUE,'[1]Pojedinačni plasman'!C77,"")</f>
        <v/>
      </c>
      <c r="D81" s="22" t="str">
        <f>IF(ISNUMBER('[1]Pojedinačni plasman'!E77)=TRUE,'[1]Pojedinačni plasman'!E77,"")</f>
        <v/>
      </c>
      <c r="E81" s="21" t="str">
        <f>IF(ISTEXT('[1]Pojedinačni plasman'!F77)=TRUE,'[1]Pojedinačni plasman'!F77,"")</f>
        <v/>
      </c>
      <c r="F81" s="20" t="str">
        <f>IF(ISNUMBER('[1]Pojedinačni plasman'!D77)=TRUE,'[1]Pojedinačni plasman'!D77,"")</f>
        <v/>
      </c>
      <c r="G81" s="19" t="str">
        <f>IF(ISNUMBER('[1]Pojedinačni plasman'!G77)=TRUE,'[1]Pojedinačni plasman'!G77,"")</f>
        <v/>
      </c>
      <c r="H81" s="18" t="str">
        <f>IF(ISNUMBER('[1]Pojedinačni plasman'!H77)=TRUE,'[1]Pojedinačni plasman'!H77,"")</f>
        <v/>
      </c>
      <c r="I81" s="3"/>
      <c r="J81" s="7"/>
    </row>
    <row r="82" spans="1:10" s="1" customFormat="1" x14ac:dyDescent="0.2">
      <c r="A82" s="25" t="str">
        <f>IF(ISNUMBER(H82)=FALSE,"",73)</f>
        <v/>
      </c>
      <c r="B82" s="24" t="str">
        <f>IF(ISTEXT('[1]Pojedinačni plasman'!B78)=TRUE,'[1]Pojedinačni plasman'!B78,"")</f>
        <v/>
      </c>
      <c r="C82" s="23" t="str">
        <f>IF(ISTEXT('[1]Pojedinačni plasman'!C78)=TRUE,'[1]Pojedinačni plasman'!C78,"")</f>
        <v/>
      </c>
      <c r="D82" s="22" t="str">
        <f>IF(ISNUMBER('[1]Pojedinačni plasman'!E78)=TRUE,'[1]Pojedinačni plasman'!E78,"")</f>
        <v/>
      </c>
      <c r="E82" s="21" t="str">
        <f>IF(ISTEXT('[1]Pojedinačni plasman'!F78)=TRUE,'[1]Pojedinačni plasman'!F78,"")</f>
        <v/>
      </c>
      <c r="F82" s="20" t="str">
        <f>IF(ISNUMBER('[1]Pojedinačni plasman'!D78)=TRUE,'[1]Pojedinačni plasman'!D78,"")</f>
        <v/>
      </c>
      <c r="G82" s="19" t="str">
        <f>IF(ISNUMBER('[1]Pojedinačni plasman'!G78)=TRUE,'[1]Pojedinačni plasman'!G78,"")</f>
        <v/>
      </c>
      <c r="H82" s="18" t="str">
        <f>IF(ISNUMBER('[1]Pojedinačni plasman'!H78)=TRUE,'[1]Pojedinačni plasman'!H78,"")</f>
        <v/>
      </c>
      <c r="I82" s="3"/>
      <c r="J82" s="7"/>
    </row>
    <row r="83" spans="1:10" s="1" customFormat="1" x14ac:dyDescent="0.2">
      <c r="A83" s="25" t="str">
        <f>IF(ISNUMBER(H83)=FALSE,"",74)</f>
        <v/>
      </c>
      <c r="B83" s="24" t="str">
        <f>IF(ISTEXT('[1]Pojedinačni plasman'!B79)=TRUE,'[1]Pojedinačni plasman'!B79,"")</f>
        <v/>
      </c>
      <c r="C83" s="23" t="str">
        <f>IF(ISTEXT('[1]Pojedinačni plasman'!C79)=TRUE,'[1]Pojedinačni plasman'!C79,"")</f>
        <v/>
      </c>
      <c r="D83" s="22" t="str">
        <f>IF(ISNUMBER('[1]Pojedinačni plasman'!E79)=TRUE,'[1]Pojedinačni plasman'!E79,"")</f>
        <v/>
      </c>
      <c r="E83" s="21" t="str">
        <f>IF(ISTEXT('[1]Pojedinačni plasman'!F79)=TRUE,'[1]Pojedinačni plasman'!F79,"")</f>
        <v/>
      </c>
      <c r="F83" s="20" t="str">
        <f>IF(ISNUMBER('[1]Pojedinačni plasman'!D79)=TRUE,'[1]Pojedinačni plasman'!D79,"")</f>
        <v/>
      </c>
      <c r="G83" s="19" t="str">
        <f>IF(ISNUMBER('[1]Pojedinačni plasman'!G79)=TRUE,'[1]Pojedinačni plasman'!G79,"")</f>
        <v/>
      </c>
      <c r="H83" s="18" t="str">
        <f>IF(ISNUMBER('[1]Pojedinačni plasman'!H79)=TRUE,'[1]Pojedinačni plasman'!H79,"")</f>
        <v/>
      </c>
      <c r="I83" s="3"/>
      <c r="J83" s="7"/>
    </row>
    <row r="84" spans="1:10" s="1" customFormat="1" x14ac:dyDescent="0.2">
      <c r="A84" s="25" t="str">
        <f>IF(ISNUMBER(H84)=FALSE,"",75)</f>
        <v/>
      </c>
      <c r="B84" s="24" t="str">
        <f>IF(ISTEXT('[1]Pojedinačni plasman'!B80)=TRUE,'[1]Pojedinačni plasman'!B80,"")</f>
        <v/>
      </c>
      <c r="C84" s="23" t="str">
        <f>IF(ISTEXT('[1]Pojedinačni plasman'!C80)=TRUE,'[1]Pojedinačni plasman'!C80,"")</f>
        <v/>
      </c>
      <c r="D84" s="22" t="str">
        <f>IF(ISNUMBER('[1]Pojedinačni plasman'!E80)=TRUE,'[1]Pojedinačni plasman'!E80,"")</f>
        <v/>
      </c>
      <c r="E84" s="21" t="str">
        <f>IF(ISTEXT('[1]Pojedinačni plasman'!F80)=TRUE,'[1]Pojedinačni plasman'!F80,"")</f>
        <v/>
      </c>
      <c r="F84" s="20" t="str">
        <f>IF(ISNUMBER('[1]Pojedinačni plasman'!D80)=TRUE,'[1]Pojedinačni plasman'!D80,"")</f>
        <v/>
      </c>
      <c r="G84" s="19" t="str">
        <f>IF(ISNUMBER('[1]Pojedinačni plasman'!G80)=TRUE,'[1]Pojedinačni plasman'!G80,"")</f>
        <v/>
      </c>
      <c r="H84" s="18" t="str">
        <f>IF(ISNUMBER('[1]Pojedinačni plasman'!H80)=TRUE,'[1]Pojedinačni plasman'!H80,"")</f>
        <v/>
      </c>
      <c r="I84" s="3"/>
      <c r="J84" s="7"/>
    </row>
    <row r="85" spans="1:10" s="1" customFormat="1" x14ac:dyDescent="0.2">
      <c r="A85" s="25" t="str">
        <f>IF(ISNUMBER(H85)=FALSE,"",76)</f>
        <v/>
      </c>
      <c r="B85" s="24" t="str">
        <f>IF(ISTEXT('[1]Pojedinačni plasman'!B81)=TRUE,'[1]Pojedinačni plasman'!B81,"")</f>
        <v/>
      </c>
      <c r="C85" s="23" t="str">
        <f>IF(ISTEXT('[1]Pojedinačni plasman'!C81)=TRUE,'[1]Pojedinačni plasman'!C81,"")</f>
        <v/>
      </c>
      <c r="D85" s="22" t="str">
        <f>IF(ISNUMBER('[1]Pojedinačni plasman'!E81)=TRUE,'[1]Pojedinačni plasman'!E81,"")</f>
        <v/>
      </c>
      <c r="E85" s="21" t="str">
        <f>IF(ISTEXT('[1]Pojedinačni plasman'!F81)=TRUE,'[1]Pojedinačni plasman'!F81,"")</f>
        <v/>
      </c>
      <c r="F85" s="20" t="str">
        <f>IF(ISNUMBER('[1]Pojedinačni plasman'!D81)=TRUE,'[1]Pojedinačni plasman'!D81,"")</f>
        <v/>
      </c>
      <c r="G85" s="19" t="str">
        <f>IF(ISNUMBER('[1]Pojedinačni plasman'!G81)=TRUE,'[1]Pojedinačni plasman'!G81,"")</f>
        <v/>
      </c>
      <c r="H85" s="18" t="str">
        <f>IF(ISNUMBER('[1]Pojedinačni plasman'!H81)=TRUE,'[1]Pojedinačni plasman'!H81,"")</f>
        <v/>
      </c>
      <c r="I85" s="3"/>
      <c r="J85" s="7"/>
    </row>
    <row r="86" spans="1:10" s="1" customFormat="1" x14ac:dyDescent="0.2">
      <c r="A86" s="25" t="str">
        <f>IF(ISNUMBER(H86)=FALSE,"",77)</f>
        <v/>
      </c>
      <c r="B86" s="24" t="str">
        <f>IF(ISTEXT('[1]Pojedinačni plasman'!B82)=TRUE,'[1]Pojedinačni plasman'!B82,"")</f>
        <v/>
      </c>
      <c r="C86" s="23" t="str">
        <f>IF(ISTEXT('[1]Pojedinačni plasman'!C82)=TRUE,'[1]Pojedinačni plasman'!C82,"")</f>
        <v/>
      </c>
      <c r="D86" s="22" t="str">
        <f>IF(ISNUMBER('[1]Pojedinačni plasman'!E82)=TRUE,'[1]Pojedinačni plasman'!E82,"")</f>
        <v/>
      </c>
      <c r="E86" s="21" t="str">
        <f>IF(ISTEXT('[1]Pojedinačni plasman'!F82)=TRUE,'[1]Pojedinačni plasman'!F82,"")</f>
        <v/>
      </c>
      <c r="F86" s="20" t="str">
        <f>IF(ISNUMBER('[1]Pojedinačni plasman'!D82)=TRUE,'[1]Pojedinačni plasman'!D82,"")</f>
        <v/>
      </c>
      <c r="G86" s="19" t="str">
        <f>IF(ISNUMBER('[1]Pojedinačni plasman'!G82)=TRUE,'[1]Pojedinačni plasman'!G82,"")</f>
        <v/>
      </c>
      <c r="H86" s="18" t="str">
        <f>IF(ISNUMBER('[1]Pojedinačni plasman'!H82)=TRUE,'[1]Pojedinačni plasman'!H82,"")</f>
        <v/>
      </c>
      <c r="I86" s="3"/>
      <c r="J86" s="7"/>
    </row>
    <row r="87" spans="1:10" s="1" customFormat="1" x14ac:dyDescent="0.2">
      <c r="A87" s="25" t="str">
        <f>IF(ISNUMBER(H87)=FALSE,"",78)</f>
        <v/>
      </c>
      <c r="B87" s="24" t="str">
        <f>IF(ISTEXT('[1]Pojedinačni plasman'!B83)=TRUE,'[1]Pojedinačni plasman'!B83,"")</f>
        <v/>
      </c>
      <c r="C87" s="23" t="str">
        <f>IF(ISTEXT('[1]Pojedinačni plasman'!C83)=TRUE,'[1]Pojedinačni plasman'!C83,"")</f>
        <v/>
      </c>
      <c r="D87" s="22" t="str">
        <f>IF(ISNUMBER('[1]Pojedinačni plasman'!E83)=TRUE,'[1]Pojedinačni plasman'!E83,"")</f>
        <v/>
      </c>
      <c r="E87" s="21" t="str">
        <f>IF(ISTEXT('[1]Pojedinačni plasman'!F83)=TRUE,'[1]Pojedinačni plasman'!F83,"")</f>
        <v/>
      </c>
      <c r="F87" s="20" t="str">
        <f>IF(ISNUMBER('[1]Pojedinačni plasman'!D83)=TRUE,'[1]Pojedinačni plasman'!D83,"")</f>
        <v/>
      </c>
      <c r="G87" s="19" t="str">
        <f>IF(ISNUMBER('[1]Pojedinačni plasman'!G83)=TRUE,'[1]Pojedinačni plasman'!G83,"")</f>
        <v/>
      </c>
      <c r="H87" s="18" t="str">
        <f>IF(ISNUMBER('[1]Pojedinačni plasman'!H83)=TRUE,'[1]Pojedinačni plasman'!H83,"")</f>
        <v/>
      </c>
      <c r="I87" s="3"/>
      <c r="J87" s="7"/>
    </row>
    <row r="88" spans="1:10" s="1" customFormat="1" x14ac:dyDescent="0.2">
      <c r="A88" s="25" t="str">
        <f>IF(ISNUMBER(H88)=FALSE,"",79)</f>
        <v/>
      </c>
      <c r="B88" s="24" t="str">
        <f>IF(ISTEXT('[1]Pojedinačni plasman'!B84)=TRUE,'[1]Pojedinačni plasman'!B84,"")</f>
        <v/>
      </c>
      <c r="C88" s="23" t="str">
        <f>IF(ISTEXT('[1]Pojedinačni plasman'!C84)=TRUE,'[1]Pojedinačni plasman'!C84,"")</f>
        <v/>
      </c>
      <c r="D88" s="22" t="str">
        <f>IF(ISNUMBER('[1]Pojedinačni plasman'!E84)=TRUE,'[1]Pojedinačni plasman'!E84,"")</f>
        <v/>
      </c>
      <c r="E88" s="21" t="str">
        <f>IF(ISTEXT('[1]Pojedinačni plasman'!F84)=TRUE,'[1]Pojedinačni plasman'!F84,"")</f>
        <v/>
      </c>
      <c r="F88" s="20" t="str">
        <f>IF(ISNUMBER('[1]Pojedinačni plasman'!D84)=TRUE,'[1]Pojedinačni plasman'!D84,"")</f>
        <v/>
      </c>
      <c r="G88" s="19" t="str">
        <f>IF(ISNUMBER('[1]Pojedinačni plasman'!G84)=TRUE,'[1]Pojedinačni plasman'!G84,"")</f>
        <v/>
      </c>
      <c r="H88" s="18" t="str">
        <f>IF(ISNUMBER('[1]Pojedinačni plasman'!H84)=TRUE,'[1]Pojedinačni plasman'!H84,"")</f>
        <v/>
      </c>
      <c r="I88" s="3"/>
      <c r="J88" s="7"/>
    </row>
    <row r="89" spans="1:10" s="1" customFormat="1" x14ac:dyDescent="0.2">
      <c r="A89" s="25" t="str">
        <f>IF(ISNUMBER(H89)=FALSE,"",80)</f>
        <v/>
      </c>
      <c r="B89" s="24" t="str">
        <f>IF(ISTEXT('[1]Pojedinačni plasman'!B85)=TRUE,'[1]Pojedinačni plasman'!B85,"")</f>
        <v/>
      </c>
      <c r="C89" s="23" t="str">
        <f>IF(ISTEXT('[1]Pojedinačni plasman'!C85)=TRUE,'[1]Pojedinačni plasman'!C85,"")</f>
        <v/>
      </c>
      <c r="D89" s="22" t="str">
        <f>IF(ISNUMBER('[1]Pojedinačni plasman'!E85)=TRUE,'[1]Pojedinačni plasman'!E85,"")</f>
        <v/>
      </c>
      <c r="E89" s="21" t="str">
        <f>IF(ISTEXT('[1]Pojedinačni plasman'!F85)=TRUE,'[1]Pojedinačni plasman'!F85,"")</f>
        <v/>
      </c>
      <c r="F89" s="20" t="str">
        <f>IF(ISNUMBER('[1]Pojedinačni plasman'!D85)=TRUE,'[1]Pojedinačni plasman'!D85,"")</f>
        <v/>
      </c>
      <c r="G89" s="19" t="str">
        <f>IF(ISNUMBER('[1]Pojedinačni plasman'!G85)=TRUE,'[1]Pojedinačni plasman'!G85,"")</f>
        <v/>
      </c>
      <c r="H89" s="18" t="str">
        <f>IF(ISNUMBER('[1]Pojedinačni plasman'!H85)=TRUE,'[1]Pojedinačni plasman'!H85,"")</f>
        <v/>
      </c>
      <c r="I89" s="3"/>
      <c r="J89" s="7"/>
    </row>
    <row r="90" spans="1:10" s="1" customFormat="1" x14ac:dyDescent="0.2">
      <c r="A90" s="25" t="str">
        <f>IF(ISNUMBER(H90)=FALSE,"",81)</f>
        <v/>
      </c>
      <c r="B90" s="24" t="str">
        <f>IF(ISTEXT('[1]Pojedinačni plasman'!B86)=TRUE,'[1]Pojedinačni plasman'!B86,"")</f>
        <v/>
      </c>
      <c r="C90" s="23" t="str">
        <f>IF(ISTEXT('[1]Pojedinačni plasman'!C86)=TRUE,'[1]Pojedinačni plasman'!C86,"")</f>
        <v/>
      </c>
      <c r="D90" s="22" t="str">
        <f>IF(ISNUMBER('[1]Pojedinačni plasman'!E86)=TRUE,'[1]Pojedinačni plasman'!E86,"")</f>
        <v/>
      </c>
      <c r="E90" s="21" t="str">
        <f>IF(ISTEXT('[1]Pojedinačni plasman'!F86)=TRUE,'[1]Pojedinačni plasman'!F86,"")</f>
        <v/>
      </c>
      <c r="F90" s="20" t="str">
        <f>IF(ISNUMBER('[1]Pojedinačni plasman'!D86)=TRUE,'[1]Pojedinačni plasman'!D86,"")</f>
        <v/>
      </c>
      <c r="G90" s="19" t="str">
        <f>IF(ISNUMBER('[1]Pojedinačni plasman'!G86)=TRUE,'[1]Pojedinačni plasman'!G86,"")</f>
        <v/>
      </c>
      <c r="H90" s="18" t="str">
        <f>IF(ISNUMBER('[1]Pojedinačni plasman'!H86)=TRUE,'[1]Pojedinačni plasman'!H86,"")</f>
        <v/>
      </c>
      <c r="I90" s="3"/>
      <c r="J90" s="7"/>
    </row>
    <row r="91" spans="1:10" s="1" customFormat="1" x14ac:dyDescent="0.2">
      <c r="A91" s="25" t="str">
        <f>IF(ISNUMBER(H91)=FALSE,"",82)</f>
        <v/>
      </c>
      <c r="B91" s="24" t="str">
        <f>IF(ISTEXT('[1]Pojedinačni plasman'!B87)=TRUE,'[1]Pojedinačni plasman'!B87,"")</f>
        <v/>
      </c>
      <c r="C91" s="23" t="str">
        <f>IF(ISTEXT('[1]Pojedinačni plasman'!C87)=TRUE,'[1]Pojedinačni plasman'!C87,"")</f>
        <v/>
      </c>
      <c r="D91" s="22" t="str">
        <f>IF(ISNUMBER('[1]Pojedinačni plasman'!E87)=TRUE,'[1]Pojedinačni plasman'!E87,"")</f>
        <v/>
      </c>
      <c r="E91" s="21" t="str">
        <f>IF(ISTEXT('[1]Pojedinačni plasman'!F87)=TRUE,'[1]Pojedinačni plasman'!F87,"")</f>
        <v/>
      </c>
      <c r="F91" s="20" t="str">
        <f>IF(ISNUMBER('[1]Pojedinačni plasman'!D87)=TRUE,'[1]Pojedinačni plasman'!D87,"")</f>
        <v/>
      </c>
      <c r="G91" s="19" t="str">
        <f>IF(ISNUMBER('[1]Pojedinačni plasman'!G87)=TRUE,'[1]Pojedinačni plasman'!G87,"")</f>
        <v/>
      </c>
      <c r="H91" s="18" t="str">
        <f>IF(ISNUMBER('[1]Pojedinačni plasman'!H87)=TRUE,'[1]Pojedinačni plasman'!H87,"")</f>
        <v/>
      </c>
      <c r="I91" s="3"/>
      <c r="J91" s="7"/>
    </row>
    <row r="92" spans="1:10" s="1" customFormat="1" x14ac:dyDescent="0.2">
      <c r="A92" s="25" t="str">
        <f>IF(ISNUMBER(H92)=FALSE,"",83)</f>
        <v/>
      </c>
      <c r="B92" s="24" t="str">
        <f>IF(ISTEXT('[1]Pojedinačni plasman'!B88)=TRUE,'[1]Pojedinačni plasman'!B88,"")</f>
        <v/>
      </c>
      <c r="C92" s="23" t="str">
        <f>IF(ISTEXT('[1]Pojedinačni plasman'!C88)=TRUE,'[1]Pojedinačni plasman'!C88,"")</f>
        <v/>
      </c>
      <c r="D92" s="22" t="str">
        <f>IF(ISNUMBER('[1]Pojedinačni plasman'!E88)=TRUE,'[1]Pojedinačni plasman'!E88,"")</f>
        <v/>
      </c>
      <c r="E92" s="21" t="str">
        <f>IF(ISTEXT('[1]Pojedinačni plasman'!F88)=TRUE,'[1]Pojedinačni plasman'!F88,"")</f>
        <v/>
      </c>
      <c r="F92" s="20" t="str">
        <f>IF(ISNUMBER('[1]Pojedinačni plasman'!D88)=TRUE,'[1]Pojedinačni plasman'!D88,"")</f>
        <v/>
      </c>
      <c r="G92" s="19" t="str">
        <f>IF(ISNUMBER('[1]Pojedinačni plasman'!G88)=TRUE,'[1]Pojedinačni plasman'!G88,"")</f>
        <v/>
      </c>
      <c r="H92" s="18" t="str">
        <f>IF(ISNUMBER('[1]Pojedinačni plasman'!H88)=TRUE,'[1]Pojedinačni plasman'!H88,"")</f>
        <v/>
      </c>
      <c r="I92" s="3"/>
      <c r="J92" s="7"/>
    </row>
    <row r="93" spans="1:10" s="1" customFormat="1" x14ac:dyDescent="0.2">
      <c r="A93" s="25" t="str">
        <f>IF(ISNUMBER(H93)=FALSE,"",84)</f>
        <v/>
      </c>
      <c r="B93" s="24" t="str">
        <f>IF(ISTEXT('[1]Pojedinačni plasman'!B89)=TRUE,'[1]Pojedinačni plasman'!B89,"")</f>
        <v/>
      </c>
      <c r="C93" s="23" t="str">
        <f>IF(ISTEXT('[1]Pojedinačni plasman'!C89)=TRUE,'[1]Pojedinačni plasman'!C89,"")</f>
        <v/>
      </c>
      <c r="D93" s="22" t="str">
        <f>IF(ISNUMBER('[1]Pojedinačni plasman'!E89)=TRUE,'[1]Pojedinačni plasman'!E89,"")</f>
        <v/>
      </c>
      <c r="E93" s="21" t="str">
        <f>IF(ISTEXT('[1]Pojedinačni plasman'!F89)=TRUE,'[1]Pojedinačni plasman'!F89,"")</f>
        <v/>
      </c>
      <c r="F93" s="20" t="str">
        <f>IF(ISNUMBER('[1]Pojedinačni plasman'!D89)=TRUE,'[1]Pojedinačni plasman'!D89,"")</f>
        <v/>
      </c>
      <c r="G93" s="19" t="str">
        <f>IF(ISNUMBER('[1]Pojedinačni plasman'!G89)=TRUE,'[1]Pojedinačni plasman'!G89,"")</f>
        <v/>
      </c>
      <c r="H93" s="18" t="str">
        <f>IF(ISNUMBER('[1]Pojedinačni plasman'!H89)=TRUE,'[1]Pojedinačni plasman'!H89,"")</f>
        <v/>
      </c>
      <c r="I93" s="3"/>
      <c r="J93" s="7"/>
    </row>
    <row r="94" spans="1:10" s="1" customFormat="1" x14ac:dyDescent="0.2">
      <c r="A94" s="25" t="str">
        <f>IF(ISNUMBER(H94)=FALSE,"",85)</f>
        <v/>
      </c>
      <c r="B94" s="24" t="str">
        <f>IF(ISTEXT('[1]Pojedinačni plasman'!B90)=TRUE,'[1]Pojedinačni plasman'!B90,"")</f>
        <v/>
      </c>
      <c r="C94" s="23" t="str">
        <f>IF(ISTEXT('[1]Pojedinačni plasman'!C90)=TRUE,'[1]Pojedinačni plasman'!C90,"")</f>
        <v/>
      </c>
      <c r="D94" s="22" t="str">
        <f>IF(ISNUMBER('[1]Pojedinačni plasman'!E90)=TRUE,'[1]Pojedinačni plasman'!E90,"")</f>
        <v/>
      </c>
      <c r="E94" s="21" t="str">
        <f>IF(ISTEXT('[1]Pojedinačni plasman'!F90)=TRUE,'[1]Pojedinačni plasman'!F90,"")</f>
        <v/>
      </c>
      <c r="F94" s="20" t="str">
        <f>IF(ISNUMBER('[1]Pojedinačni plasman'!D90)=TRUE,'[1]Pojedinačni plasman'!D90,"")</f>
        <v/>
      </c>
      <c r="G94" s="19" t="str">
        <f>IF(ISNUMBER('[1]Pojedinačni plasman'!G90)=TRUE,'[1]Pojedinačni plasman'!G90,"")</f>
        <v/>
      </c>
      <c r="H94" s="18" t="str">
        <f>IF(ISNUMBER('[1]Pojedinačni plasman'!H90)=TRUE,'[1]Pojedinačni plasman'!H90,"")</f>
        <v/>
      </c>
      <c r="I94" s="3"/>
      <c r="J94" s="7"/>
    </row>
    <row r="95" spans="1:10" s="1" customFormat="1" x14ac:dyDescent="0.2">
      <c r="A95" s="25" t="str">
        <f>IF(ISNUMBER(H95)=FALSE,"",86)</f>
        <v/>
      </c>
      <c r="B95" s="24" t="str">
        <f>IF(ISTEXT('[1]Pojedinačni plasman'!B91)=TRUE,'[1]Pojedinačni plasman'!B91,"")</f>
        <v/>
      </c>
      <c r="C95" s="23" t="str">
        <f>IF(ISTEXT('[1]Pojedinačni plasman'!C91)=TRUE,'[1]Pojedinačni plasman'!C91,"")</f>
        <v/>
      </c>
      <c r="D95" s="22" t="str">
        <f>IF(ISNUMBER('[1]Pojedinačni plasman'!E91)=TRUE,'[1]Pojedinačni plasman'!E91,"")</f>
        <v/>
      </c>
      <c r="E95" s="21" t="str">
        <f>IF(ISTEXT('[1]Pojedinačni plasman'!F91)=TRUE,'[1]Pojedinačni plasman'!F91,"")</f>
        <v/>
      </c>
      <c r="F95" s="20" t="str">
        <f>IF(ISNUMBER('[1]Pojedinačni plasman'!D91)=TRUE,'[1]Pojedinačni plasman'!D91,"")</f>
        <v/>
      </c>
      <c r="G95" s="19" t="str">
        <f>IF(ISNUMBER('[1]Pojedinačni plasman'!G91)=TRUE,'[1]Pojedinačni plasman'!G91,"")</f>
        <v/>
      </c>
      <c r="H95" s="18" t="str">
        <f>IF(ISNUMBER('[1]Pojedinačni plasman'!H91)=TRUE,'[1]Pojedinačni plasman'!H91,"")</f>
        <v/>
      </c>
      <c r="I95" s="3"/>
      <c r="J95" s="7"/>
    </row>
    <row r="96" spans="1:10" s="1" customFormat="1" x14ac:dyDescent="0.2">
      <c r="A96" s="25" t="str">
        <f>IF(ISNUMBER(H96)=FALSE,"",87)</f>
        <v/>
      </c>
      <c r="B96" s="24" t="str">
        <f>IF(ISTEXT('[1]Pojedinačni plasman'!B92)=TRUE,'[1]Pojedinačni plasman'!B92,"")</f>
        <v/>
      </c>
      <c r="C96" s="23" t="str">
        <f>IF(ISTEXT('[1]Pojedinačni plasman'!C92)=TRUE,'[1]Pojedinačni plasman'!C92,"")</f>
        <v/>
      </c>
      <c r="D96" s="22" t="str">
        <f>IF(ISNUMBER('[1]Pojedinačni plasman'!E92)=TRUE,'[1]Pojedinačni plasman'!E92,"")</f>
        <v/>
      </c>
      <c r="E96" s="21" t="str">
        <f>IF(ISTEXT('[1]Pojedinačni plasman'!F92)=TRUE,'[1]Pojedinačni plasman'!F92,"")</f>
        <v/>
      </c>
      <c r="F96" s="20" t="str">
        <f>IF(ISNUMBER('[1]Pojedinačni plasman'!D92)=TRUE,'[1]Pojedinačni plasman'!D92,"")</f>
        <v/>
      </c>
      <c r="G96" s="19" t="str">
        <f>IF(ISNUMBER('[1]Pojedinačni plasman'!G92)=TRUE,'[1]Pojedinačni plasman'!G92,"")</f>
        <v/>
      </c>
      <c r="H96" s="18" t="str">
        <f>IF(ISNUMBER('[1]Pojedinačni plasman'!H92)=TRUE,'[1]Pojedinačni plasman'!H92,"")</f>
        <v/>
      </c>
      <c r="I96" s="3"/>
      <c r="J96" s="7"/>
    </row>
    <row r="97" spans="1:10" s="1" customFormat="1" x14ac:dyDescent="0.2">
      <c r="A97" s="25" t="str">
        <f>IF(ISNUMBER(H97)=FALSE,"",88)</f>
        <v/>
      </c>
      <c r="B97" s="24" t="str">
        <f>IF(ISTEXT('[1]Pojedinačni plasman'!B93)=TRUE,'[1]Pojedinačni plasman'!B93,"")</f>
        <v/>
      </c>
      <c r="C97" s="23" t="str">
        <f>IF(ISTEXT('[1]Pojedinačni plasman'!C93)=TRUE,'[1]Pojedinačni plasman'!C93,"")</f>
        <v/>
      </c>
      <c r="D97" s="22" t="str">
        <f>IF(ISNUMBER('[1]Pojedinačni plasman'!E93)=TRUE,'[1]Pojedinačni plasman'!E93,"")</f>
        <v/>
      </c>
      <c r="E97" s="21" t="str">
        <f>IF(ISTEXT('[1]Pojedinačni plasman'!F93)=TRUE,'[1]Pojedinačni plasman'!F93,"")</f>
        <v/>
      </c>
      <c r="F97" s="20" t="str">
        <f>IF(ISNUMBER('[1]Pojedinačni plasman'!D93)=TRUE,'[1]Pojedinačni plasman'!D93,"")</f>
        <v/>
      </c>
      <c r="G97" s="19" t="str">
        <f>IF(ISNUMBER('[1]Pojedinačni plasman'!G93)=TRUE,'[1]Pojedinačni plasman'!G93,"")</f>
        <v/>
      </c>
      <c r="H97" s="18" t="str">
        <f>IF(ISNUMBER('[1]Pojedinačni plasman'!H93)=TRUE,'[1]Pojedinačni plasman'!H93,"")</f>
        <v/>
      </c>
      <c r="I97" s="3"/>
      <c r="J97" s="7"/>
    </row>
    <row r="98" spans="1:10" s="1" customFormat="1" x14ac:dyDescent="0.2">
      <c r="A98" s="25" t="str">
        <f>IF(ISNUMBER(H98)=FALSE,"",89)</f>
        <v/>
      </c>
      <c r="B98" s="24" t="str">
        <f>IF(ISTEXT('[1]Pojedinačni plasman'!B94)=TRUE,'[1]Pojedinačni plasman'!B94,"")</f>
        <v/>
      </c>
      <c r="C98" s="23" t="str">
        <f>IF(ISTEXT('[1]Pojedinačni plasman'!C94)=TRUE,'[1]Pojedinačni plasman'!C94,"")</f>
        <v/>
      </c>
      <c r="D98" s="22" t="str">
        <f>IF(ISNUMBER('[1]Pojedinačni plasman'!E94)=TRUE,'[1]Pojedinačni plasman'!E94,"")</f>
        <v/>
      </c>
      <c r="E98" s="21" t="str">
        <f>IF(ISTEXT('[1]Pojedinačni plasman'!F94)=TRUE,'[1]Pojedinačni plasman'!F94,"")</f>
        <v/>
      </c>
      <c r="F98" s="20" t="str">
        <f>IF(ISNUMBER('[1]Pojedinačni plasman'!D94)=TRUE,'[1]Pojedinačni plasman'!D94,"")</f>
        <v/>
      </c>
      <c r="G98" s="19" t="str">
        <f>IF(ISNUMBER('[1]Pojedinačni plasman'!G94)=TRUE,'[1]Pojedinačni plasman'!G94,"")</f>
        <v/>
      </c>
      <c r="H98" s="18" t="str">
        <f>IF(ISNUMBER('[1]Pojedinačni plasman'!H94)=TRUE,'[1]Pojedinačni plasman'!H94,"")</f>
        <v/>
      </c>
      <c r="I98" s="3"/>
      <c r="J98" s="7"/>
    </row>
    <row r="99" spans="1:10" s="1" customFormat="1" x14ac:dyDescent="0.2">
      <c r="A99" s="25" t="str">
        <f>IF(ISNUMBER(H99)=FALSE,"",90)</f>
        <v/>
      </c>
      <c r="B99" s="24" t="str">
        <f>IF(ISTEXT('[1]Pojedinačni plasman'!B95)=TRUE,'[1]Pojedinačni plasman'!B95,"")</f>
        <v/>
      </c>
      <c r="C99" s="23" t="str">
        <f>IF(ISTEXT('[1]Pojedinačni plasman'!C95)=TRUE,'[1]Pojedinačni plasman'!C95,"")</f>
        <v/>
      </c>
      <c r="D99" s="22" t="str">
        <f>IF(ISNUMBER('[1]Pojedinačni plasman'!E95)=TRUE,'[1]Pojedinačni plasman'!E95,"")</f>
        <v/>
      </c>
      <c r="E99" s="21" t="str">
        <f>IF(ISTEXT('[1]Pojedinačni plasman'!F95)=TRUE,'[1]Pojedinačni plasman'!F95,"")</f>
        <v/>
      </c>
      <c r="F99" s="20" t="str">
        <f>IF(ISNUMBER('[1]Pojedinačni plasman'!D95)=TRUE,'[1]Pojedinačni plasman'!D95,"")</f>
        <v/>
      </c>
      <c r="G99" s="19" t="str">
        <f>IF(ISNUMBER('[1]Pojedinačni plasman'!G95)=TRUE,'[1]Pojedinačni plasman'!G95,"")</f>
        <v/>
      </c>
      <c r="H99" s="18" t="str">
        <f>IF(ISNUMBER('[1]Pojedinačni plasman'!H95)=TRUE,'[1]Pojedinačni plasman'!H95,"")</f>
        <v/>
      </c>
      <c r="I99" s="3"/>
      <c r="J99" s="7"/>
    </row>
    <row r="100" spans="1:10" s="1" customFormat="1" x14ac:dyDescent="0.2">
      <c r="A100" s="25" t="str">
        <f>IF(ISNUMBER(H100)=FALSE,"",91)</f>
        <v/>
      </c>
      <c r="B100" s="24" t="str">
        <f>IF(ISTEXT('[1]Pojedinačni plasman'!B96)=TRUE,'[1]Pojedinačni plasman'!B96,"")</f>
        <v/>
      </c>
      <c r="C100" s="23" t="str">
        <f>IF(ISTEXT('[1]Pojedinačni plasman'!C96)=TRUE,'[1]Pojedinačni plasman'!C96,"")</f>
        <v/>
      </c>
      <c r="D100" s="22" t="str">
        <f>IF(ISNUMBER('[1]Pojedinačni plasman'!E96)=TRUE,'[1]Pojedinačni plasman'!E96,"")</f>
        <v/>
      </c>
      <c r="E100" s="21" t="str">
        <f>IF(ISTEXT('[1]Pojedinačni plasman'!F96)=TRUE,'[1]Pojedinačni plasman'!F96,"")</f>
        <v/>
      </c>
      <c r="F100" s="20" t="str">
        <f>IF(ISNUMBER('[1]Pojedinačni plasman'!D96)=TRUE,'[1]Pojedinačni plasman'!D96,"")</f>
        <v/>
      </c>
      <c r="G100" s="19" t="str">
        <f>IF(ISNUMBER('[1]Pojedinačni plasman'!G96)=TRUE,'[1]Pojedinačni plasman'!G96,"")</f>
        <v/>
      </c>
      <c r="H100" s="18" t="str">
        <f>IF(ISNUMBER('[1]Pojedinačni plasman'!H96)=TRUE,'[1]Pojedinačni plasman'!H96,"")</f>
        <v/>
      </c>
      <c r="I100" s="3"/>
      <c r="J100" s="7"/>
    </row>
    <row r="101" spans="1:10" s="1" customFormat="1" x14ac:dyDescent="0.2">
      <c r="A101" s="25" t="str">
        <f>IF(ISNUMBER(H101)=FALSE,"",92)</f>
        <v/>
      </c>
      <c r="B101" s="24" t="str">
        <f>IF(ISTEXT('[1]Pojedinačni plasman'!B97)=TRUE,'[1]Pojedinačni plasman'!B97,"")</f>
        <v/>
      </c>
      <c r="C101" s="23" t="str">
        <f>IF(ISTEXT('[1]Pojedinačni plasman'!C97)=TRUE,'[1]Pojedinačni plasman'!C97,"")</f>
        <v/>
      </c>
      <c r="D101" s="22" t="str">
        <f>IF(ISNUMBER('[1]Pojedinačni plasman'!E97)=TRUE,'[1]Pojedinačni plasman'!E97,"")</f>
        <v/>
      </c>
      <c r="E101" s="21" t="str">
        <f>IF(ISTEXT('[1]Pojedinačni plasman'!F97)=TRUE,'[1]Pojedinačni plasman'!F97,"")</f>
        <v/>
      </c>
      <c r="F101" s="20" t="str">
        <f>IF(ISNUMBER('[1]Pojedinačni plasman'!D97)=TRUE,'[1]Pojedinačni plasman'!D97,"")</f>
        <v/>
      </c>
      <c r="G101" s="19" t="str">
        <f>IF(ISNUMBER('[1]Pojedinačni plasman'!G97)=TRUE,'[1]Pojedinačni plasman'!G97,"")</f>
        <v/>
      </c>
      <c r="H101" s="18" t="str">
        <f>IF(ISNUMBER('[1]Pojedinačni plasman'!H97)=TRUE,'[1]Pojedinačni plasman'!H97,"")</f>
        <v/>
      </c>
      <c r="I101" s="3"/>
      <c r="J101" s="7"/>
    </row>
    <row r="102" spans="1:10" s="1" customFormat="1" x14ac:dyDescent="0.2">
      <c r="A102" s="25" t="str">
        <f>IF(ISNUMBER(H102)=FALSE,"",93)</f>
        <v/>
      </c>
      <c r="B102" s="24" t="str">
        <f>IF(ISTEXT('[1]Pojedinačni plasman'!B98)=TRUE,'[1]Pojedinačni plasman'!B98,"")</f>
        <v/>
      </c>
      <c r="C102" s="23" t="str">
        <f>IF(ISTEXT('[1]Pojedinačni plasman'!C98)=TRUE,'[1]Pojedinačni plasman'!C98,"")</f>
        <v/>
      </c>
      <c r="D102" s="22" t="str">
        <f>IF(ISNUMBER('[1]Pojedinačni plasman'!E98)=TRUE,'[1]Pojedinačni plasman'!E98,"")</f>
        <v/>
      </c>
      <c r="E102" s="21" t="str">
        <f>IF(ISTEXT('[1]Pojedinačni plasman'!F98)=TRUE,'[1]Pojedinačni plasman'!F98,"")</f>
        <v/>
      </c>
      <c r="F102" s="20" t="str">
        <f>IF(ISNUMBER('[1]Pojedinačni plasman'!D98)=TRUE,'[1]Pojedinačni plasman'!D98,"")</f>
        <v/>
      </c>
      <c r="G102" s="19" t="str">
        <f>IF(ISNUMBER('[1]Pojedinačni plasman'!G98)=TRUE,'[1]Pojedinačni plasman'!G98,"")</f>
        <v/>
      </c>
      <c r="H102" s="18" t="str">
        <f>IF(ISNUMBER('[1]Pojedinačni plasman'!H98)=TRUE,'[1]Pojedinačni plasman'!H98,"")</f>
        <v/>
      </c>
      <c r="I102" s="3"/>
      <c r="J102" s="7"/>
    </row>
    <row r="103" spans="1:10" s="1" customFormat="1" x14ac:dyDescent="0.2">
      <c r="A103" s="25" t="str">
        <f>IF(ISNUMBER(H103)=FALSE,"",94)</f>
        <v/>
      </c>
      <c r="B103" s="24" t="str">
        <f>IF(ISTEXT('[1]Pojedinačni plasman'!B99)=TRUE,'[1]Pojedinačni plasman'!B99,"")</f>
        <v/>
      </c>
      <c r="C103" s="23" t="str">
        <f>IF(ISTEXT('[1]Pojedinačni plasman'!C99)=TRUE,'[1]Pojedinačni plasman'!C99,"")</f>
        <v/>
      </c>
      <c r="D103" s="22" t="str">
        <f>IF(ISNUMBER('[1]Pojedinačni plasman'!E99)=TRUE,'[1]Pojedinačni plasman'!E99,"")</f>
        <v/>
      </c>
      <c r="E103" s="21" t="str">
        <f>IF(ISTEXT('[1]Pojedinačni plasman'!F99)=TRUE,'[1]Pojedinačni plasman'!F99,"")</f>
        <v/>
      </c>
      <c r="F103" s="20" t="str">
        <f>IF(ISNUMBER('[1]Pojedinačni plasman'!D99)=TRUE,'[1]Pojedinačni plasman'!D99,"")</f>
        <v/>
      </c>
      <c r="G103" s="19" t="str">
        <f>IF(ISNUMBER('[1]Pojedinačni plasman'!G99)=TRUE,'[1]Pojedinačni plasman'!G99,"")</f>
        <v/>
      </c>
      <c r="H103" s="18" t="str">
        <f>IF(ISNUMBER('[1]Pojedinačni plasman'!H99)=TRUE,'[1]Pojedinačni plasman'!H99,"")</f>
        <v/>
      </c>
      <c r="I103" s="3"/>
      <c r="J103" s="7"/>
    </row>
    <row r="104" spans="1:10" s="1" customFormat="1" x14ac:dyDescent="0.2">
      <c r="A104" s="25" t="str">
        <f>IF(ISNUMBER(H104)=FALSE,"",95)</f>
        <v/>
      </c>
      <c r="B104" s="24" t="str">
        <f>IF(ISTEXT('[1]Pojedinačni plasman'!B100)=TRUE,'[1]Pojedinačni plasman'!B100,"")</f>
        <v/>
      </c>
      <c r="C104" s="23" t="str">
        <f>IF(ISTEXT('[1]Pojedinačni plasman'!C100)=TRUE,'[1]Pojedinačni plasman'!C100,"")</f>
        <v/>
      </c>
      <c r="D104" s="22" t="str">
        <f>IF(ISNUMBER('[1]Pojedinačni plasman'!E100)=TRUE,'[1]Pojedinačni plasman'!E100,"")</f>
        <v/>
      </c>
      <c r="E104" s="21" t="str">
        <f>IF(ISTEXT('[1]Pojedinačni plasman'!F100)=TRUE,'[1]Pojedinačni plasman'!F100,"")</f>
        <v/>
      </c>
      <c r="F104" s="20" t="str">
        <f>IF(ISNUMBER('[1]Pojedinačni plasman'!D100)=TRUE,'[1]Pojedinačni plasman'!D100,"")</f>
        <v/>
      </c>
      <c r="G104" s="19" t="str">
        <f>IF(ISNUMBER('[1]Pojedinačni plasman'!G100)=TRUE,'[1]Pojedinačni plasman'!G100,"")</f>
        <v/>
      </c>
      <c r="H104" s="18" t="str">
        <f>IF(ISNUMBER('[1]Pojedinačni plasman'!H100)=TRUE,'[1]Pojedinačni plasman'!H100,"")</f>
        <v/>
      </c>
      <c r="I104" s="3"/>
      <c r="J104" s="7"/>
    </row>
    <row r="105" spans="1:10" s="1" customFormat="1" x14ac:dyDescent="0.2">
      <c r="A105" s="25" t="str">
        <f>IF(ISNUMBER(H105)=FALSE,"",96)</f>
        <v/>
      </c>
      <c r="B105" s="24" t="str">
        <f>IF(ISTEXT('[1]Pojedinačni plasman'!B101)=TRUE,'[1]Pojedinačni plasman'!B101,"")</f>
        <v/>
      </c>
      <c r="C105" s="23" t="str">
        <f>IF(ISTEXT('[1]Pojedinačni plasman'!C101)=TRUE,'[1]Pojedinačni plasman'!C101,"")</f>
        <v/>
      </c>
      <c r="D105" s="22" t="str">
        <f>IF(ISNUMBER('[1]Pojedinačni plasman'!E101)=TRUE,'[1]Pojedinačni plasman'!E101,"")</f>
        <v/>
      </c>
      <c r="E105" s="21" t="str">
        <f>IF(ISTEXT('[1]Pojedinačni plasman'!F101)=TRUE,'[1]Pojedinačni plasman'!F101,"")</f>
        <v/>
      </c>
      <c r="F105" s="20" t="str">
        <f>IF(ISNUMBER('[1]Pojedinačni plasman'!D101)=TRUE,'[1]Pojedinačni plasman'!D101,"")</f>
        <v/>
      </c>
      <c r="G105" s="19" t="str">
        <f>IF(ISNUMBER('[1]Pojedinačni plasman'!G101)=TRUE,'[1]Pojedinačni plasman'!G101,"")</f>
        <v/>
      </c>
      <c r="H105" s="18" t="str">
        <f>IF(ISNUMBER('[1]Pojedinačni plasman'!H101)=TRUE,'[1]Pojedinačni plasman'!H101,"")</f>
        <v/>
      </c>
      <c r="I105" s="3"/>
      <c r="J105" s="7"/>
    </row>
    <row r="106" spans="1:10" s="1" customFormat="1" x14ac:dyDescent="0.2">
      <c r="A106" s="25" t="str">
        <f>IF(ISNUMBER(H106)=FALSE,"",97)</f>
        <v/>
      </c>
      <c r="B106" s="24" t="str">
        <f>IF(ISTEXT('[1]Pojedinačni plasman'!B102)=TRUE,'[1]Pojedinačni plasman'!B102,"")</f>
        <v/>
      </c>
      <c r="C106" s="23" t="str">
        <f>IF(ISTEXT('[1]Pojedinačni plasman'!C102)=TRUE,'[1]Pojedinačni plasman'!C102,"")</f>
        <v/>
      </c>
      <c r="D106" s="22" t="str">
        <f>IF(ISNUMBER('[1]Pojedinačni plasman'!E102)=TRUE,'[1]Pojedinačni plasman'!E102,"")</f>
        <v/>
      </c>
      <c r="E106" s="21" t="str">
        <f>IF(ISTEXT('[1]Pojedinačni plasman'!F102)=TRUE,'[1]Pojedinačni plasman'!F102,"")</f>
        <v/>
      </c>
      <c r="F106" s="20" t="str">
        <f>IF(ISNUMBER('[1]Pojedinačni plasman'!D102)=TRUE,'[1]Pojedinačni plasman'!D102,"")</f>
        <v/>
      </c>
      <c r="G106" s="19" t="str">
        <f>IF(ISNUMBER('[1]Pojedinačni plasman'!G102)=TRUE,'[1]Pojedinačni plasman'!G102,"")</f>
        <v/>
      </c>
      <c r="H106" s="18" t="str">
        <f>IF(ISNUMBER('[1]Pojedinačni plasman'!H102)=TRUE,'[1]Pojedinačni plasman'!H102,"")</f>
        <v/>
      </c>
      <c r="I106" s="3"/>
      <c r="J106" s="7"/>
    </row>
    <row r="107" spans="1:10" s="1" customFormat="1" x14ac:dyDescent="0.2">
      <c r="A107" s="25" t="str">
        <f>IF(ISNUMBER(H107)=FALSE,"",98)</f>
        <v/>
      </c>
      <c r="B107" s="24" t="str">
        <f>IF(ISTEXT('[1]Pojedinačni plasman'!B103)=TRUE,'[1]Pojedinačni plasman'!B103,"")</f>
        <v/>
      </c>
      <c r="C107" s="23" t="str">
        <f>IF(ISTEXT('[1]Pojedinačni plasman'!C103)=TRUE,'[1]Pojedinačni plasman'!C103,"")</f>
        <v/>
      </c>
      <c r="D107" s="22" t="str">
        <f>IF(ISNUMBER('[1]Pojedinačni plasman'!E103)=TRUE,'[1]Pojedinačni plasman'!E103,"")</f>
        <v/>
      </c>
      <c r="E107" s="21" t="str">
        <f>IF(ISTEXT('[1]Pojedinačni plasman'!F103)=TRUE,'[1]Pojedinačni plasman'!F103,"")</f>
        <v/>
      </c>
      <c r="F107" s="20" t="str">
        <f>IF(ISNUMBER('[1]Pojedinačni plasman'!D103)=TRUE,'[1]Pojedinačni plasman'!D103,"")</f>
        <v/>
      </c>
      <c r="G107" s="19" t="str">
        <f>IF(ISNUMBER('[1]Pojedinačni plasman'!G103)=TRUE,'[1]Pojedinačni plasman'!G103,"")</f>
        <v/>
      </c>
      <c r="H107" s="18" t="str">
        <f>IF(ISNUMBER('[1]Pojedinačni plasman'!H103)=TRUE,'[1]Pojedinačni plasman'!H103,"")</f>
        <v/>
      </c>
      <c r="I107" s="3"/>
      <c r="J107" s="7"/>
    </row>
    <row r="108" spans="1:10" s="1" customFormat="1" x14ac:dyDescent="0.2">
      <c r="A108" s="25" t="str">
        <f>IF(ISNUMBER(H108)=FALSE,"",99)</f>
        <v/>
      </c>
      <c r="B108" s="24" t="str">
        <f>IF(ISTEXT('[1]Pojedinačni plasman'!B104)=TRUE,'[1]Pojedinačni plasman'!B104,"")</f>
        <v/>
      </c>
      <c r="C108" s="23" t="str">
        <f>IF(ISTEXT('[1]Pojedinačni plasman'!C104)=TRUE,'[1]Pojedinačni plasman'!C104,"")</f>
        <v/>
      </c>
      <c r="D108" s="22" t="str">
        <f>IF(ISNUMBER('[1]Pojedinačni plasman'!E104)=TRUE,'[1]Pojedinačni plasman'!E104,"")</f>
        <v/>
      </c>
      <c r="E108" s="21" t="str">
        <f>IF(ISTEXT('[1]Pojedinačni plasman'!F104)=TRUE,'[1]Pojedinačni plasman'!F104,"")</f>
        <v/>
      </c>
      <c r="F108" s="20" t="str">
        <f>IF(ISNUMBER('[1]Pojedinačni plasman'!D104)=TRUE,'[1]Pojedinačni plasman'!D104,"")</f>
        <v/>
      </c>
      <c r="G108" s="19" t="str">
        <f>IF(ISNUMBER('[1]Pojedinačni plasman'!G104)=TRUE,'[1]Pojedinačni plasman'!G104,"")</f>
        <v/>
      </c>
      <c r="H108" s="18" t="str">
        <f>IF(ISNUMBER('[1]Pojedinačni plasman'!H104)=TRUE,'[1]Pojedinačni plasman'!H104,"")</f>
        <v/>
      </c>
      <c r="I108" s="3"/>
      <c r="J108" s="7"/>
    </row>
    <row r="109" spans="1:10" s="1" customFormat="1" x14ac:dyDescent="0.2">
      <c r="A109" s="25" t="str">
        <f>IF(ISNUMBER(H109)=FALSE,"",100)</f>
        <v/>
      </c>
      <c r="B109" s="24" t="str">
        <f>IF(ISTEXT('[1]Pojedinačni plasman'!B105)=TRUE,'[1]Pojedinačni plasman'!B105,"")</f>
        <v/>
      </c>
      <c r="C109" s="23" t="str">
        <f>IF(ISTEXT('[1]Pojedinačni plasman'!C105)=TRUE,'[1]Pojedinačni plasman'!C105,"")</f>
        <v/>
      </c>
      <c r="D109" s="22" t="str">
        <f>IF(ISNUMBER('[1]Pojedinačni plasman'!E105)=TRUE,'[1]Pojedinačni plasman'!E105,"")</f>
        <v/>
      </c>
      <c r="E109" s="21" t="str">
        <f>IF(ISTEXT('[1]Pojedinačni plasman'!F105)=TRUE,'[1]Pojedinačni plasman'!F105,"")</f>
        <v/>
      </c>
      <c r="F109" s="20" t="str">
        <f>IF(ISNUMBER('[1]Pojedinačni plasman'!D105)=TRUE,'[1]Pojedinačni plasman'!D105,"")</f>
        <v/>
      </c>
      <c r="G109" s="19" t="str">
        <f>IF(ISNUMBER('[1]Pojedinačni plasman'!G105)=TRUE,'[1]Pojedinačni plasman'!G105,"")</f>
        <v/>
      </c>
      <c r="H109" s="18" t="str">
        <f>IF(ISNUMBER('[1]Pojedinačni plasman'!H105)=TRUE,'[1]Pojedinačni plasman'!H105,"")</f>
        <v/>
      </c>
      <c r="I109" s="3"/>
      <c r="J109" s="7"/>
    </row>
    <row r="110" spans="1:10" s="1" customFormat="1" x14ac:dyDescent="0.2">
      <c r="A110" s="25" t="str">
        <f>IF(ISNUMBER(H110)=FALSE,"",101)</f>
        <v/>
      </c>
      <c r="B110" s="24" t="str">
        <f>IF(ISTEXT('[1]Pojedinačni plasman'!B106)=TRUE,'[1]Pojedinačni plasman'!B106,"")</f>
        <v/>
      </c>
      <c r="C110" s="23" t="str">
        <f>IF(ISTEXT('[1]Pojedinačni plasman'!C106)=TRUE,'[1]Pojedinačni plasman'!C106,"")</f>
        <v/>
      </c>
      <c r="D110" s="22" t="str">
        <f>IF(ISNUMBER('[1]Pojedinačni plasman'!E106)=TRUE,'[1]Pojedinačni plasman'!E106,"")</f>
        <v/>
      </c>
      <c r="E110" s="21" t="str">
        <f>IF(ISTEXT('[1]Pojedinačni plasman'!F106)=TRUE,'[1]Pojedinačni plasman'!F106,"")</f>
        <v/>
      </c>
      <c r="F110" s="20" t="str">
        <f>IF(ISNUMBER('[1]Pojedinačni plasman'!D106)=TRUE,'[1]Pojedinačni plasman'!D106,"")</f>
        <v/>
      </c>
      <c r="G110" s="19" t="str">
        <f>IF(ISNUMBER('[1]Pojedinačni plasman'!G106)=TRUE,'[1]Pojedinačni plasman'!G106,"")</f>
        <v/>
      </c>
      <c r="H110" s="18" t="str">
        <f>IF(ISNUMBER('[1]Pojedinačni plasman'!H106)=TRUE,'[1]Pojedinačni plasman'!H106,"")</f>
        <v/>
      </c>
      <c r="I110" s="3"/>
      <c r="J110" s="7"/>
    </row>
    <row r="111" spans="1:10" s="1" customFormat="1" x14ac:dyDescent="0.2">
      <c r="A111" s="25" t="str">
        <f>IF(ISNUMBER(H111)=FALSE,"",102)</f>
        <v/>
      </c>
      <c r="B111" s="24" t="str">
        <f>IF(ISTEXT('[1]Pojedinačni plasman'!B107)=TRUE,'[1]Pojedinačni plasman'!B107,"")</f>
        <v/>
      </c>
      <c r="C111" s="23" t="str">
        <f>IF(ISTEXT('[1]Pojedinačni plasman'!C107)=TRUE,'[1]Pojedinačni plasman'!C107,"")</f>
        <v/>
      </c>
      <c r="D111" s="22" t="str">
        <f>IF(ISNUMBER('[1]Pojedinačni plasman'!E107)=TRUE,'[1]Pojedinačni plasman'!E107,"")</f>
        <v/>
      </c>
      <c r="E111" s="21" t="str">
        <f>IF(ISTEXT('[1]Pojedinačni plasman'!F107)=TRUE,'[1]Pojedinačni plasman'!F107,"")</f>
        <v/>
      </c>
      <c r="F111" s="20" t="str">
        <f>IF(ISNUMBER('[1]Pojedinačni plasman'!D107)=TRUE,'[1]Pojedinačni plasman'!D107,"")</f>
        <v/>
      </c>
      <c r="G111" s="19" t="str">
        <f>IF(ISNUMBER('[1]Pojedinačni plasman'!G107)=TRUE,'[1]Pojedinačni plasman'!G107,"")</f>
        <v/>
      </c>
      <c r="H111" s="18" t="str">
        <f>IF(ISNUMBER('[1]Pojedinačni plasman'!H107)=TRUE,'[1]Pojedinačni plasman'!H107,"")</f>
        <v/>
      </c>
      <c r="I111" s="3"/>
      <c r="J111" s="7"/>
    </row>
    <row r="112" spans="1:10" s="1" customFormat="1" x14ac:dyDescent="0.2">
      <c r="A112" s="25" t="str">
        <f>IF(ISNUMBER(H112)=FALSE,"",103)</f>
        <v/>
      </c>
      <c r="B112" s="24" t="str">
        <f>IF(ISTEXT('[1]Pojedinačni plasman'!B108)=TRUE,'[1]Pojedinačni plasman'!B108,"")</f>
        <v/>
      </c>
      <c r="C112" s="23" t="str">
        <f>IF(ISTEXT('[1]Pojedinačni plasman'!C108)=TRUE,'[1]Pojedinačni plasman'!C108,"")</f>
        <v/>
      </c>
      <c r="D112" s="22" t="str">
        <f>IF(ISNUMBER('[1]Pojedinačni plasman'!E108)=TRUE,'[1]Pojedinačni plasman'!E108,"")</f>
        <v/>
      </c>
      <c r="E112" s="21" t="str">
        <f>IF(ISTEXT('[1]Pojedinačni plasman'!F108)=TRUE,'[1]Pojedinačni plasman'!F108,"")</f>
        <v/>
      </c>
      <c r="F112" s="20" t="str">
        <f>IF(ISNUMBER('[1]Pojedinačni plasman'!D108)=TRUE,'[1]Pojedinačni plasman'!D108,"")</f>
        <v/>
      </c>
      <c r="G112" s="19" t="str">
        <f>IF(ISNUMBER('[1]Pojedinačni plasman'!G108)=TRUE,'[1]Pojedinačni plasman'!G108,"")</f>
        <v/>
      </c>
      <c r="H112" s="18" t="str">
        <f>IF(ISNUMBER('[1]Pojedinačni plasman'!H108)=TRUE,'[1]Pojedinačni plasman'!H108,"")</f>
        <v/>
      </c>
      <c r="I112" s="3"/>
      <c r="J112" s="7"/>
    </row>
    <row r="113" spans="1:10" s="1" customFormat="1" x14ac:dyDescent="0.2">
      <c r="A113" s="25" t="str">
        <f>IF(ISNUMBER(H113)=FALSE,"",104)</f>
        <v/>
      </c>
      <c r="B113" s="24" t="str">
        <f>IF(ISTEXT('[1]Pojedinačni plasman'!B109)=TRUE,'[1]Pojedinačni plasman'!B109,"")</f>
        <v/>
      </c>
      <c r="C113" s="23" t="str">
        <f>IF(ISTEXT('[1]Pojedinačni plasman'!C109)=TRUE,'[1]Pojedinačni plasman'!C109,"")</f>
        <v/>
      </c>
      <c r="D113" s="22" t="str">
        <f>IF(ISNUMBER('[1]Pojedinačni plasman'!E109)=TRUE,'[1]Pojedinačni plasman'!E109,"")</f>
        <v/>
      </c>
      <c r="E113" s="21" t="str">
        <f>IF(ISTEXT('[1]Pojedinačni plasman'!F109)=TRUE,'[1]Pojedinačni plasman'!F109,"")</f>
        <v/>
      </c>
      <c r="F113" s="20" t="str">
        <f>IF(ISNUMBER('[1]Pojedinačni plasman'!D109)=TRUE,'[1]Pojedinačni plasman'!D109,"")</f>
        <v/>
      </c>
      <c r="G113" s="19" t="str">
        <f>IF(ISNUMBER('[1]Pojedinačni plasman'!G109)=TRUE,'[1]Pojedinačni plasman'!G109,"")</f>
        <v/>
      </c>
      <c r="H113" s="18" t="str">
        <f>IF(ISNUMBER('[1]Pojedinačni plasman'!H109)=TRUE,'[1]Pojedinačni plasman'!H109,"")</f>
        <v/>
      </c>
      <c r="I113" s="3"/>
      <c r="J113" s="7"/>
    </row>
    <row r="114" spans="1:10" s="1" customFormat="1" x14ac:dyDescent="0.2">
      <c r="A114" s="25" t="str">
        <f>IF(ISNUMBER(H114)=FALSE,"",105)</f>
        <v/>
      </c>
      <c r="B114" s="24" t="str">
        <f>IF(ISTEXT('[1]Pojedinačni plasman'!B110)=TRUE,'[1]Pojedinačni plasman'!B110,"")</f>
        <v/>
      </c>
      <c r="C114" s="23" t="str">
        <f>IF(ISTEXT('[1]Pojedinačni plasman'!C110)=TRUE,'[1]Pojedinačni plasman'!C110,"")</f>
        <v/>
      </c>
      <c r="D114" s="22" t="str">
        <f>IF(ISNUMBER('[1]Pojedinačni plasman'!E110)=TRUE,'[1]Pojedinačni plasman'!E110,"")</f>
        <v/>
      </c>
      <c r="E114" s="21" t="str">
        <f>IF(ISTEXT('[1]Pojedinačni plasman'!F110)=TRUE,'[1]Pojedinačni plasman'!F110,"")</f>
        <v/>
      </c>
      <c r="F114" s="20" t="str">
        <f>IF(ISNUMBER('[1]Pojedinačni plasman'!D110)=TRUE,'[1]Pojedinačni plasman'!D110,"")</f>
        <v/>
      </c>
      <c r="G114" s="19" t="str">
        <f>IF(ISNUMBER('[1]Pojedinačni plasman'!G110)=TRUE,'[1]Pojedinačni plasman'!G110,"")</f>
        <v/>
      </c>
      <c r="H114" s="18" t="str">
        <f>IF(ISNUMBER('[1]Pojedinačni plasman'!H110)=TRUE,'[1]Pojedinačni plasman'!H110,"")</f>
        <v/>
      </c>
      <c r="I114" s="3"/>
      <c r="J114" s="7"/>
    </row>
    <row r="115" spans="1:10" s="1" customFormat="1" x14ac:dyDescent="0.2">
      <c r="A115" s="25" t="str">
        <f>IF(ISNUMBER(H115)=FALSE,"",106)</f>
        <v/>
      </c>
      <c r="B115" s="24" t="str">
        <f>IF(ISTEXT('[1]Pojedinačni plasman'!B111)=TRUE,'[1]Pojedinačni plasman'!B111,"")</f>
        <v/>
      </c>
      <c r="C115" s="23" t="str">
        <f>IF(ISTEXT('[1]Pojedinačni plasman'!C111)=TRUE,'[1]Pojedinačni plasman'!C111,"")</f>
        <v/>
      </c>
      <c r="D115" s="22" t="str">
        <f>IF(ISNUMBER('[1]Pojedinačni plasman'!E111)=TRUE,'[1]Pojedinačni plasman'!E111,"")</f>
        <v/>
      </c>
      <c r="E115" s="21" t="str">
        <f>IF(ISTEXT('[1]Pojedinačni plasman'!F111)=TRUE,'[1]Pojedinačni plasman'!F111,"")</f>
        <v/>
      </c>
      <c r="F115" s="20" t="str">
        <f>IF(ISNUMBER('[1]Pojedinačni plasman'!D111)=TRUE,'[1]Pojedinačni plasman'!D111,"")</f>
        <v/>
      </c>
      <c r="G115" s="19" t="str">
        <f>IF(ISNUMBER('[1]Pojedinačni plasman'!G111)=TRUE,'[1]Pojedinačni plasman'!G111,"")</f>
        <v/>
      </c>
      <c r="H115" s="18" t="str">
        <f>IF(ISNUMBER('[1]Pojedinačni plasman'!H111)=TRUE,'[1]Pojedinačni plasman'!H111,"")</f>
        <v/>
      </c>
      <c r="I115" s="3"/>
      <c r="J115" s="7"/>
    </row>
    <row r="116" spans="1:10" s="1" customFormat="1" x14ac:dyDescent="0.2">
      <c r="A116" s="25" t="str">
        <f>IF(ISNUMBER(H116)=FALSE,"",107)</f>
        <v/>
      </c>
      <c r="B116" s="24" t="str">
        <f>IF(ISTEXT('[1]Pojedinačni plasman'!B112)=TRUE,'[1]Pojedinačni plasman'!B112,"")</f>
        <v/>
      </c>
      <c r="C116" s="23" t="str">
        <f>IF(ISTEXT('[1]Pojedinačni plasman'!C112)=TRUE,'[1]Pojedinačni plasman'!C112,"")</f>
        <v/>
      </c>
      <c r="D116" s="22" t="str">
        <f>IF(ISNUMBER('[1]Pojedinačni plasman'!E112)=TRUE,'[1]Pojedinačni plasman'!E112,"")</f>
        <v/>
      </c>
      <c r="E116" s="21" t="str">
        <f>IF(ISTEXT('[1]Pojedinačni plasman'!F112)=TRUE,'[1]Pojedinačni plasman'!F112,"")</f>
        <v/>
      </c>
      <c r="F116" s="20" t="str">
        <f>IF(ISNUMBER('[1]Pojedinačni plasman'!D112)=TRUE,'[1]Pojedinačni plasman'!D112,"")</f>
        <v/>
      </c>
      <c r="G116" s="19" t="str">
        <f>IF(ISNUMBER('[1]Pojedinačni plasman'!G112)=TRUE,'[1]Pojedinačni plasman'!G112,"")</f>
        <v/>
      </c>
      <c r="H116" s="18" t="str">
        <f>IF(ISNUMBER('[1]Pojedinačni plasman'!H112)=TRUE,'[1]Pojedinačni plasman'!H112,"")</f>
        <v/>
      </c>
      <c r="I116" s="3"/>
      <c r="J116" s="7"/>
    </row>
    <row r="117" spans="1:10" s="1" customFormat="1" x14ac:dyDescent="0.2">
      <c r="A117" s="25" t="str">
        <f>IF(ISNUMBER(H117)=FALSE,"",108)</f>
        <v/>
      </c>
      <c r="B117" s="24" t="str">
        <f>IF(ISTEXT('[1]Pojedinačni plasman'!B113)=TRUE,'[1]Pojedinačni plasman'!B113,"")</f>
        <v/>
      </c>
      <c r="C117" s="23" t="str">
        <f>IF(ISTEXT('[1]Pojedinačni plasman'!C113)=TRUE,'[1]Pojedinačni plasman'!C113,"")</f>
        <v/>
      </c>
      <c r="D117" s="22" t="str">
        <f>IF(ISNUMBER('[1]Pojedinačni plasman'!E113)=TRUE,'[1]Pojedinačni plasman'!E113,"")</f>
        <v/>
      </c>
      <c r="E117" s="21" t="str">
        <f>IF(ISTEXT('[1]Pojedinačni plasman'!F113)=TRUE,'[1]Pojedinačni plasman'!F113,"")</f>
        <v/>
      </c>
      <c r="F117" s="20" t="str">
        <f>IF(ISNUMBER('[1]Pojedinačni plasman'!D113)=TRUE,'[1]Pojedinačni plasman'!D113,"")</f>
        <v/>
      </c>
      <c r="G117" s="19" t="str">
        <f>IF(ISNUMBER('[1]Pojedinačni plasman'!G113)=TRUE,'[1]Pojedinačni plasman'!G113,"")</f>
        <v/>
      </c>
      <c r="H117" s="18" t="str">
        <f>IF(ISNUMBER('[1]Pojedinačni plasman'!H113)=TRUE,'[1]Pojedinačni plasman'!H113,"")</f>
        <v/>
      </c>
      <c r="I117" s="3"/>
      <c r="J117" s="7"/>
    </row>
    <row r="118" spans="1:10" s="1" customFormat="1" x14ac:dyDescent="0.2">
      <c r="A118" s="25" t="str">
        <f>IF(ISNUMBER(H118)=FALSE,"",109)</f>
        <v/>
      </c>
      <c r="B118" s="24" t="str">
        <f>IF(ISTEXT('[1]Pojedinačni plasman'!B114)=TRUE,'[1]Pojedinačni plasman'!B114,"")</f>
        <v/>
      </c>
      <c r="C118" s="23" t="str">
        <f>IF(ISTEXT('[1]Pojedinačni plasman'!C114)=TRUE,'[1]Pojedinačni plasman'!C114,"")</f>
        <v/>
      </c>
      <c r="D118" s="22" t="str">
        <f>IF(ISNUMBER('[1]Pojedinačni plasman'!E114)=TRUE,'[1]Pojedinačni plasman'!E114,"")</f>
        <v/>
      </c>
      <c r="E118" s="21" t="str">
        <f>IF(ISTEXT('[1]Pojedinačni plasman'!F114)=TRUE,'[1]Pojedinačni plasman'!F114,"")</f>
        <v/>
      </c>
      <c r="F118" s="20" t="str">
        <f>IF(ISNUMBER('[1]Pojedinačni plasman'!D114)=TRUE,'[1]Pojedinačni plasman'!D114,"")</f>
        <v/>
      </c>
      <c r="G118" s="19" t="str">
        <f>IF(ISNUMBER('[1]Pojedinačni plasman'!G114)=TRUE,'[1]Pojedinačni plasman'!G114,"")</f>
        <v/>
      </c>
      <c r="H118" s="18" t="str">
        <f>IF(ISNUMBER('[1]Pojedinačni plasman'!H114)=TRUE,'[1]Pojedinačni plasman'!H114,"")</f>
        <v/>
      </c>
      <c r="I118" s="3"/>
      <c r="J118" s="7"/>
    </row>
    <row r="119" spans="1:10" s="1" customFormat="1" x14ac:dyDescent="0.2">
      <c r="A119" s="25" t="str">
        <f>IF(ISNUMBER(H119)=FALSE,"",110)</f>
        <v/>
      </c>
      <c r="B119" s="24" t="str">
        <f>IF(ISTEXT('[1]Pojedinačni plasman'!B115)=TRUE,'[1]Pojedinačni plasman'!B115,"")</f>
        <v/>
      </c>
      <c r="C119" s="23" t="str">
        <f>IF(ISTEXT('[1]Pojedinačni plasman'!C115)=TRUE,'[1]Pojedinačni plasman'!C115,"")</f>
        <v/>
      </c>
      <c r="D119" s="22" t="str">
        <f>IF(ISNUMBER('[1]Pojedinačni plasman'!E115)=TRUE,'[1]Pojedinačni plasman'!E115,"")</f>
        <v/>
      </c>
      <c r="E119" s="21" t="str">
        <f>IF(ISTEXT('[1]Pojedinačni plasman'!F115)=TRUE,'[1]Pojedinačni plasman'!F115,"")</f>
        <v/>
      </c>
      <c r="F119" s="20" t="str">
        <f>IF(ISNUMBER('[1]Pojedinačni plasman'!D115)=TRUE,'[1]Pojedinačni plasman'!D115,"")</f>
        <v/>
      </c>
      <c r="G119" s="19" t="str">
        <f>IF(ISNUMBER('[1]Pojedinačni plasman'!G115)=TRUE,'[1]Pojedinačni plasman'!G115,"")</f>
        <v/>
      </c>
      <c r="H119" s="18" t="str">
        <f>IF(ISNUMBER('[1]Pojedinačni plasman'!H115)=TRUE,'[1]Pojedinačni plasman'!H115,"")</f>
        <v/>
      </c>
      <c r="I119" s="3"/>
      <c r="J119" s="7"/>
    </row>
    <row r="120" spans="1:10" s="1" customFormat="1" x14ac:dyDescent="0.2">
      <c r="A120" s="25" t="str">
        <f>IF(ISNUMBER(H120)=FALSE,"",111)</f>
        <v/>
      </c>
      <c r="B120" s="24" t="str">
        <f>IF(ISTEXT('[1]Pojedinačni plasman'!B116)=TRUE,'[1]Pojedinačni plasman'!B116,"")</f>
        <v/>
      </c>
      <c r="C120" s="23" t="str">
        <f>IF(ISTEXT('[1]Pojedinačni plasman'!C116)=TRUE,'[1]Pojedinačni plasman'!C116,"")</f>
        <v/>
      </c>
      <c r="D120" s="22" t="str">
        <f>IF(ISNUMBER('[1]Pojedinačni plasman'!E116)=TRUE,'[1]Pojedinačni plasman'!E116,"")</f>
        <v/>
      </c>
      <c r="E120" s="21" t="str">
        <f>IF(ISTEXT('[1]Pojedinačni plasman'!F116)=TRUE,'[1]Pojedinačni plasman'!F116,"")</f>
        <v/>
      </c>
      <c r="F120" s="20" t="str">
        <f>IF(ISNUMBER('[1]Pojedinačni plasman'!D116)=TRUE,'[1]Pojedinačni plasman'!D116,"")</f>
        <v/>
      </c>
      <c r="G120" s="19" t="str">
        <f>IF(ISNUMBER('[1]Pojedinačni plasman'!G116)=TRUE,'[1]Pojedinačni plasman'!G116,"")</f>
        <v/>
      </c>
      <c r="H120" s="18" t="str">
        <f>IF(ISNUMBER('[1]Pojedinačni plasman'!H116)=TRUE,'[1]Pojedinačni plasman'!H116,"")</f>
        <v/>
      </c>
      <c r="I120" s="3"/>
      <c r="J120" s="7"/>
    </row>
    <row r="121" spans="1:10" s="1" customFormat="1" x14ac:dyDescent="0.2">
      <c r="A121" s="25" t="str">
        <f>IF(ISNUMBER(H121)=FALSE,"",112)</f>
        <v/>
      </c>
      <c r="B121" s="24" t="str">
        <f>IF(ISTEXT('[1]Pojedinačni plasman'!B117)=TRUE,'[1]Pojedinačni plasman'!B117,"")</f>
        <v/>
      </c>
      <c r="C121" s="23" t="str">
        <f>IF(ISTEXT('[1]Pojedinačni plasman'!C117)=TRUE,'[1]Pojedinačni plasman'!C117,"")</f>
        <v/>
      </c>
      <c r="D121" s="22" t="str">
        <f>IF(ISNUMBER('[1]Pojedinačni plasman'!E117)=TRUE,'[1]Pojedinačni plasman'!E117,"")</f>
        <v/>
      </c>
      <c r="E121" s="21" t="str">
        <f>IF(ISTEXT('[1]Pojedinačni plasman'!F117)=TRUE,'[1]Pojedinačni plasman'!F117,"")</f>
        <v/>
      </c>
      <c r="F121" s="20" t="str">
        <f>IF(ISNUMBER('[1]Pojedinačni plasman'!D117)=TRUE,'[1]Pojedinačni plasman'!D117,"")</f>
        <v/>
      </c>
      <c r="G121" s="19" t="str">
        <f>IF(ISNUMBER('[1]Pojedinačni plasman'!G117)=TRUE,'[1]Pojedinačni plasman'!G117,"")</f>
        <v/>
      </c>
      <c r="H121" s="18" t="str">
        <f>IF(ISNUMBER('[1]Pojedinačni plasman'!H117)=TRUE,'[1]Pojedinačni plasman'!H117,"")</f>
        <v/>
      </c>
      <c r="I121" s="3"/>
      <c r="J121" s="7"/>
    </row>
    <row r="122" spans="1:10" s="1" customFormat="1" x14ac:dyDescent="0.2">
      <c r="A122" s="25" t="str">
        <f>IF(ISNUMBER(H122)=FALSE,"",113)</f>
        <v/>
      </c>
      <c r="B122" s="24" t="str">
        <f>IF(ISTEXT('[1]Pojedinačni plasman'!B118)=TRUE,'[1]Pojedinačni plasman'!B118,"")</f>
        <v/>
      </c>
      <c r="C122" s="23" t="str">
        <f>IF(ISTEXT('[1]Pojedinačni plasman'!C118)=TRUE,'[1]Pojedinačni plasman'!C118,"")</f>
        <v/>
      </c>
      <c r="D122" s="22" t="str">
        <f>IF(ISNUMBER('[1]Pojedinačni plasman'!E118)=TRUE,'[1]Pojedinačni plasman'!E118,"")</f>
        <v/>
      </c>
      <c r="E122" s="21" t="str">
        <f>IF(ISTEXT('[1]Pojedinačni plasman'!F118)=TRUE,'[1]Pojedinačni plasman'!F118,"")</f>
        <v/>
      </c>
      <c r="F122" s="20" t="str">
        <f>IF(ISNUMBER('[1]Pojedinačni plasman'!D118)=TRUE,'[1]Pojedinačni plasman'!D118,"")</f>
        <v/>
      </c>
      <c r="G122" s="19" t="str">
        <f>IF(ISNUMBER('[1]Pojedinačni plasman'!G118)=TRUE,'[1]Pojedinačni plasman'!G118,"")</f>
        <v/>
      </c>
      <c r="H122" s="18" t="str">
        <f>IF(ISNUMBER('[1]Pojedinačni plasman'!H118)=TRUE,'[1]Pojedinačni plasman'!H118,"")</f>
        <v/>
      </c>
      <c r="I122" s="3"/>
      <c r="J122" s="7"/>
    </row>
    <row r="123" spans="1:10" s="1" customFormat="1" x14ac:dyDescent="0.2">
      <c r="A123" s="25" t="str">
        <f>IF(ISNUMBER(H123)=FALSE,"",114)</f>
        <v/>
      </c>
      <c r="B123" s="24" t="str">
        <f>IF(ISTEXT('[1]Pojedinačni plasman'!B119)=TRUE,'[1]Pojedinačni plasman'!B119,"")</f>
        <v/>
      </c>
      <c r="C123" s="23" t="str">
        <f>IF(ISTEXT('[1]Pojedinačni plasman'!C119)=TRUE,'[1]Pojedinačni plasman'!C119,"")</f>
        <v/>
      </c>
      <c r="D123" s="22" t="str">
        <f>IF(ISNUMBER('[1]Pojedinačni plasman'!E119)=TRUE,'[1]Pojedinačni plasman'!E119,"")</f>
        <v/>
      </c>
      <c r="E123" s="21" t="str">
        <f>IF(ISTEXT('[1]Pojedinačni plasman'!F119)=TRUE,'[1]Pojedinačni plasman'!F119,"")</f>
        <v/>
      </c>
      <c r="F123" s="20" t="str">
        <f>IF(ISNUMBER('[1]Pojedinačni plasman'!D119)=TRUE,'[1]Pojedinačni plasman'!D119,"")</f>
        <v/>
      </c>
      <c r="G123" s="19" t="str">
        <f>IF(ISNUMBER('[1]Pojedinačni plasman'!G119)=TRUE,'[1]Pojedinačni plasman'!G119,"")</f>
        <v/>
      </c>
      <c r="H123" s="18" t="str">
        <f>IF(ISNUMBER('[1]Pojedinačni plasman'!H119)=TRUE,'[1]Pojedinačni plasman'!H119,"")</f>
        <v/>
      </c>
      <c r="I123" s="3"/>
      <c r="J123" s="7"/>
    </row>
    <row r="124" spans="1:10" s="1" customFormat="1" x14ac:dyDescent="0.2">
      <c r="A124" s="25" t="str">
        <f>IF(ISNUMBER(H124)=FALSE,"",115)</f>
        <v/>
      </c>
      <c r="B124" s="24" t="str">
        <f>IF(ISTEXT('[1]Pojedinačni plasman'!B120)=TRUE,'[1]Pojedinačni plasman'!B120,"")</f>
        <v/>
      </c>
      <c r="C124" s="23" t="str">
        <f>IF(ISTEXT('[1]Pojedinačni plasman'!C120)=TRUE,'[1]Pojedinačni plasman'!C120,"")</f>
        <v/>
      </c>
      <c r="D124" s="22" t="str">
        <f>IF(ISNUMBER('[1]Pojedinačni plasman'!E120)=TRUE,'[1]Pojedinačni plasman'!E120,"")</f>
        <v/>
      </c>
      <c r="E124" s="21" t="str">
        <f>IF(ISTEXT('[1]Pojedinačni plasman'!F120)=TRUE,'[1]Pojedinačni plasman'!F120,"")</f>
        <v/>
      </c>
      <c r="F124" s="20" t="str">
        <f>IF(ISNUMBER('[1]Pojedinačni plasman'!D120)=TRUE,'[1]Pojedinačni plasman'!D120,"")</f>
        <v/>
      </c>
      <c r="G124" s="19" t="str">
        <f>IF(ISNUMBER('[1]Pojedinačni plasman'!G120)=TRUE,'[1]Pojedinačni plasman'!G120,"")</f>
        <v/>
      </c>
      <c r="H124" s="18" t="str">
        <f>IF(ISNUMBER('[1]Pojedinačni plasman'!H120)=TRUE,'[1]Pojedinačni plasman'!H120,"")</f>
        <v/>
      </c>
      <c r="I124" s="3"/>
      <c r="J124" s="7"/>
    </row>
    <row r="125" spans="1:10" s="1" customFormat="1" x14ac:dyDescent="0.2">
      <c r="A125" s="25" t="str">
        <f>IF(ISNUMBER(H125)=FALSE,"",116)</f>
        <v/>
      </c>
      <c r="B125" s="24" t="str">
        <f>IF(ISTEXT('[1]Pojedinačni plasman'!B121)=TRUE,'[1]Pojedinačni plasman'!B121,"")</f>
        <v/>
      </c>
      <c r="C125" s="23" t="str">
        <f>IF(ISTEXT('[1]Pojedinačni plasman'!C121)=TRUE,'[1]Pojedinačni plasman'!C121,"")</f>
        <v/>
      </c>
      <c r="D125" s="22" t="str">
        <f>IF(ISNUMBER('[1]Pojedinačni plasman'!E121)=TRUE,'[1]Pojedinačni plasman'!E121,"")</f>
        <v/>
      </c>
      <c r="E125" s="21" t="str">
        <f>IF(ISTEXT('[1]Pojedinačni plasman'!F121)=TRUE,'[1]Pojedinačni plasman'!F121,"")</f>
        <v/>
      </c>
      <c r="F125" s="20" t="str">
        <f>IF(ISNUMBER('[1]Pojedinačni plasman'!D121)=TRUE,'[1]Pojedinačni plasman'!D121,"")</f>
        <v/>
      </c>
      <c r="G125" s="19" t="str">
        <f>IF(ISNUMBER('[1]Pojedinačni plasman'!G121)=TRUE,'[1]Pojedinačni plasman'!G121,"")</f>
        <v/>
      </c>
      <c r="H125" s="18" t="str">
        <f>IF(ISNUMBER('[1]Pojedinačni plasman'!H121)=TRUE,'[1]Pojedinačni plasman'!H121,"")</f>
        <v/>
      </c>
      <c r="I125" s="3"/>
      <c r="J125" s="7"/>
    </row>
    <row r="126" spans="1:10" s="1" customFormat="1" x14ac:dyDescent="0.2">
      <c r="A126" s="25" t="str">
        <f>IF(ISNUMBER(H126)=FALSE,"",117)</f>
        <v/>
      </c>
      <c r="B126" s="24" t="str">
        <f>IF(ISTEXT('[1]Pojedinačni plasman'!B122)=TRUE,'[1]Pojedinačni plasman'!B122,"")</f>
        <v/>
      </c>
      <c r="C126" s="23" t="str">
        <f>IF(ISTEXT('[1]Pojedinačni plasman'!C122)=TRUE,'[1]Pojedinačni plasman'!C122,"")</f>
        <v/>
      </c>
      <c r="D126" s="22" t="str">
        <f>IF(ISNUMBER('[1]Pojedinačni plasman'!E122)=TRUE,'[1]Pojedinačni plasman'!E122,"")</f>
        <v/>
      </c>
      <c r="E126" s="21" t="str">
        <f>IF(ISTEXT('[1]Pojedinačni plasman'!F122)=TRUE,'[1]Pojedinačni plasman'!F122,"")</f>
        <v/>
      </c>
      <c r="F126" s="20" t="str">
        <f>IF(ISNUMBER('[1]Pojedinačni plasman'!D122)=TRUE,'[1]Pojedinačni plasman'!D122,"")</f>
        <v/>
      </c>
      <c r="G126" s="19" t="str">
        <f>IF(ISNUMBER('[1]Pojedinačni plasman'!G122)=TRUE,'[1]Pojedinačni plasman'!G122,"")</f>
        <v/>
      </c>
      <c r="H126" s="18" t="str">
        <f>IF(ISNUMBER('[1]Pojedinačni plasman'!H122)=TRUE,'[1]Pojedinačni plasman'!H122,"")</f>
        <v/>
      </c>
      <c r="I126" s="3"/>
      <c r="J126" s="7"/>
    </row>
    <row r="127" spans="1:10" s="1" customFormat="1" x14ac:dyDescent="0.2">
      <c r="A127" s="25" t="str">
        <f>IF(ISNUMBER(H127)=FALSE,"",118)</f>
        <v/>
      </c>
      <c r="B127" s="24" t="str">
        <f>IF(ISTEXT('[1]Pojedinačni plasman'!B123)=TRUE,'[1]Pojedinačni plasman'!B123,"")</f>
        <v/>
      </c>
      <c r="C127" s="23" t="str">
        <f>IF(ISTEXT('[1]Pojedinačni plasman'!C123)=TRUE,'[1]Pojedinačni plasman'!C123,"")</f>
        <v/>
      </c>
      <c r="D127" s="22" t="str">
        <f>IF(ISNUMBER('[1]Pojedinačni plasman'!E123)=TRUE,'[1]Pojedinačni plasman'!E123,"")</f>
        <v/>
      </c>
      <c r="E127" s="21" t="str">
        <f>IF(ISTEXT('[1]Pojedinačni plasman'!F123)=TRUE,'[1]Pojedinačni plasman'!F123,"")</f>
        <v/>
      </c>
      <c r="F127" s="20" t="str">
        <f>IF(ISNUMBER('[1]Pojedinačni plasman'!D123)=TRUE,'[1]Pojedinačni plasman'!D123,"")</f>
        <v/>
      </c>
      <c r="G127" s="19" t="str">
        <f>IF(ISNUMBER('[1]Pojedinačni plasman'!G123)=TRUE,'[1]Pojedinačni plasman'!G123,"")</f>
        <v/>
      </c>
      <c r="H127" s="18" t="str">
        <f>IF(ISNUMBER('[1]Pojedinačni plasman'!H123)=TRUE,'[1]Pojedinačni plasman'!H123,"")</f>
        <v/>
      </c>
      <c r="I127" s="3"/>
      <c r="J127" s="7"/>
    </row>
    <row r="128" spans="1:10" s="1" customFormat="1" x14ac:dyDescent="0.2">
      <c r="A128" s="25" t="str">
        <f>IF(ISNUMBER(H128)=FALSE,"",119)</f>
        <v/>
      </c>
      <c r="B128" s="24" t="str">
        <f>IF(ISTEXT('[1]Pojedinačni plasman'!B124)=TRUE,'[1]Pojedinačni plasman'!B124,"")</f>
        <v/>
      </c>
      <c r="C128" s="23" t="str">
        <f>IF(ISTEXT('[1]Pojedinačni plasman'!C124)=TRUE,'[1]Pojedinačni plasman'!C124,"")</f>
        <v/>
      </c>
      <c r="D128" s="22" t="str">
        <f>IF(ISNUMBER('[1]Pojedinačni plasman'!E124)=TRUE,'[1]Pojedinačni plasman'!E124,"")</f>
        <v/>
      </c>
      <c r="E128" s="21" t="str">
        <f>IF(ISTEXT('[1]Pojedinačni plasman'!F124)=TRUE,'[1]Pojedinačni plasman'!F124,"")</f>
        <v/>
      </c>
      <c r="F128" s="20" t="str">
        <f>IF(ISNUMBER('[1]Pojedinačni plasman'!D124)=TRUE,'[1]Pojedinačni plasman'!D124,"")</f>
        <v/>
      </c>
      <c r="G128" s="19" t="str">
        <f>IF(ISNUMBER('[1]Pojedinačni plasman'!G124)=TRUE,'[1]Pojedinačni plasman'!G124,"")</f>
        <v/>
      </c>
      <c r="H128" s="18" t="str">
        <f>IF(ISNUMBER('[1]Pojedinačni plasman'!H124)=TRUE,'[1]Pojedinačni plasman'!H124,"")</f>
        <v/>
      </c>
      <c r="I128" s="3"/>
      <c r="J128" s="7"/>
    </row>
    <row r="129" spans="1:10" s="1" customFormat="1" x14ac:dyDescent="0.2">
      <c r="A129" s="25" t="str">
        <f>IF(ISNUMBER(H129)=FALSE,"",120)</f>
        <v/>
      </c>
      <c r="B129" s="24" t="str">
        <f>IF(ISTEXT('[1]Pojedinačni plasman'!B125)=TRUE,'[1]Pojedinačni plasman'!B125,"")</f>
        <v/>
      </c>
      <c r="C129" s="23" t="str">
        <f>IF(ISTEXT('[1]Pojedinačni plasman'!C125)=TRUE,'[1]Pojedinačni plasman'!C125,"")</f>
        <v/>
      </c>
      <c r="D129" s="22" t="str">
        <f>IF(ISNUMBER('[1]Pojedinačni plasman'!E125)=TRUE,'[1]Pojedinačni plasman'!E125,"")</f>
        <v/>
      </c>
      <c r="E129" s="21" t="str">
        <f>IF(ISTEXT('[1]Pojedinačni plasman'!F125)=TRUE,'[1]Pojedinačni plasman'!F125,"")</f>
        <v/>
      </c>
      <c r="F129" s="20" t="str">
        <f>IF(ISNUMBER('[1]Pojedinačni plasman'!D125)=TRUE,'[1]Pojedinačni plasman'!D125,"")</f>
        <v/>
      </c>
      <c r="G129" s="19" t="str">
        <f>IF(ISNUMBER('[1]Pojedinačni plasman'!G125)=TRUE,'[1]Pojedinačni plasman'!G125,"")</f>
        <v/>
      </c>
      <c r="H129" s="18" t="str">
        <f>IF(ISNUMBER('[1]Pojedinačni plasman'!H125)=TRUE,'[1]Pojedinačni plasman'!H125,"")</f>
        <v/>
      </c>
      <c r="I129" s="3"/>
      <c r="J129" s="7"/>
    </row>
    <row r="130" spans="1:10" s="1" customFormat="1" x14ac:dyDescent="0.2">
      <c r="A130" s="25" t="str">
        <f>IF(ISNUMBER(H130)=FALSE,"",121)</f>
        <v/>
      </c>
      <c r="B130" s="24" t="str">
        <f>IF(ISTEXT('[1]Pojedinačni plasman'!B126)=TRUE,'[1]Pojedinačni plasman'!B126,"")</f>
        <v/>
      </c>
      <c r="C130" s="23" t="str">
        <f>IF(ISTEXT('[1]Pojedinačni plasman'!C126)=TRUE,'[1]Pojedinačni plasman'!C126,"")</f>
        <v/>
      </c>
      <c r="D130" s="22" t="str">
        <f>IF(ISNUMBER('[1]Pojedinačni plasman'!E126)=TRUE,'[1]Pojedinačni plasman'!E126,"")</f>
        <v/>
      </c>
      <c r="E130" s="21" t="str">
        <f>IF(ISTEXT('[1]Pojedinačni plasman'!F126)=TRUE,'[1]Pojedinačni plasman'!F126,"")</f>
        <v/>
      </c>
      <c r="F130" s="20" t="str">
        <f>IF(ISNUMBER('[1]Pojedinačni plasman'!D126)=TRUE,'[1]Pojedinačni plasman'!D126,"")</f>
        <v/>
      </c>
      <c r="G130" s="19" t="str">
        <f>IF(ISNUMBER('[1]Pojedinačni plasman'!G126)=TRUE,'[1]Pojedinačni plasman'!G126,"")</f>
        <v/>
      </c>
      <c r="H130" s="18" t="str">
        <f>IF(ISNUMBER('[1]Pojedinačni plasman'!H126)=TRUE,'[1]Pojedinačni plasman'!H126,"")</f>
        <v/>
      </c>
      <c r="I130" s="3"/>
      <c r="J130" s="7"/>
    </row>
    <row r="131" spans="1:10" s="1" customFormat="1" x14ac:dyDescent="0.2">
      <c r="A131" s="25" t="str">
        <f>IF(ISNUMBER(H131)=FALSE,"",122)</f>
        <v/>
      </c>
      <c r="B131" s="24" t="str">
        <f>IF(ISTEXT('[1]Pojedinačni plasman'!B127)=TRUE,'[1]Pojedinačni plasman'!B127,"")</f>
        <v/>
      </c>
      <c r="C131" s="23" t="str">
        <f>IF(ISTEXT('[1]Pojedinačni plasman'!C127)=TRUE,'[1]Pojedinačni plasman'!C127,"")</f>
        <v/>
      </c>
      <c r="D131" s="22" t="str">
        <f>IF(ISNUMBER('[1]Pojedinačni plasman'!E127)=TRUE,'[1]Pojedinačni plasman'!E127,"")</f>
        <v/>
      </c>
      <c r="E131" s="21" t="str">
        <f>IF(ISTEXT('[1]Pojedinačni plasman'!F127)=TRUE,'[1]Pojedinačni plasman'!F127,"")</f>
        <v/>
      </c>
      <c r="F131" s="20" t="str">
        <f>IF(ISNUMBER('[1]Pojedinačni plasman'!D127)=TRUE,'[1]Pojedinačni plasman'!D127,"")</f>
        <v/>
      </c>
      <c r="G131" s="19" t="str">
        <f>IF(ISNUMBER('[1]Pojedinačni plasman'!G127)=TRUE,'[1]Pojedinačni plasman'!G127,"")</f>
        <v/>
      </c>
      <c r="H131" s="18" t="str">
        <f>IF(ISNUMBER('[1]Pojedinačni plasman'!H127)=TRUE,'[1]Pojedinačni plasman'!H127,"")</f>
        <v/>
      </c>
      <c r="I131" s="3"/>
      <c r="J131" s="7"/>
    </row>
    <row r="132" spans="1:10" s="1" customFormat="1" x14ac:dyDescent="0.2">
      <c r="A132" s="25" t="str">
        <f>IF(ISNUMBER(H132)=FALSE,"",123)</f>
        <v/>
      </c>
      <c r="B132" s="24" t="str">
        <f>IF(ISTEXT('[1]Pojedinačni plasman'!B128)=TRUE,'[1]Pojedinačni plasman'!B128,"")</f>
        <v/>
      </c>
      <c r="C132" s="23" t="str">
        <f>IF(ISTEXT('[1]Pojedinačni plasman'!C128)=TRUE,'[1]Pojedinačni plasman'!C128,"")</f>
        <v/>
      </c>
      <c r="D132" s="22" t="str">
        <f>IF(ISNUMBER('[1]Pojedinačni plasman'!E128)=TRUE,'[1]Pojedinačni plasman'!E128,"")</f>
        <v/>
      </c>
      <c r="E132" s="21" t="str">
        <f>IF(ISTEXT('[1]Pojedinačni plasman'!F128)=TRUE,'[1]Pojedinačni plasman'!F128,"")</f>
        <v/>
      </c>
      <c r="F132" s="20" t="str">
        <f>IF(ISNUMBER('[1]Pojedinačni plasman'!D128)=TRUE,'[1]Pojedinačni plasman'!D128,"")</f>
        <v/>
      </c>
      <c r="G132" s="19" t="str">
        <f>IF(ISNUMBER('[1]Pojedinačni plasman'!G128)=TRUE,'[1]Pojedinačni plasman'!G128,"")</f>
        <v/>
      </c>
      <c r="H132" s="18" t="str">
        <f>IF(ISNUMBER('[1]Pojedinačni plasman'!H128)=TRUE,'[1]Pojedinačni plasman'!H128,"")</f>
        <v/>
      </c>
      <c r="I132" s="3"/>
      <c r="J132" s="7"/>
    </row>
    <row r="133" spans="1:10" s="1" customFormat="1" x14ac:dyDescent="0.2">
      <c r="A133" s="25" t="str">
        <f>IF(ISNUMBER(H133)=FALSE,"",124)</f>
        <v/>
      </c>
      <c r="B133" s="24" t="str">
        <f>IF(ISTEXT('[1]Pojedinačni plasman'!B129)=TRUE,'[1]Pojedinačni plasman'!B129,"")</f>
        <v/>
      </c>
      <c r="C133" s="23" t="str">
        <f>IF(ISTEXT('[1]Pojedinačni plasman'!C129)=TRUE,'[1]Pojedinačni plasman'!C129,"")</f>
        <v/>
      </c>
      <c r="D133" s="22" t="str">
        <f>IF(ISNUMBER('[1]Pojedinačni plasman'!E129)=TRUE,'[1]Pojedinačni plasman'!E129,"")</f>
        <v/>
      </c>
      <c r="E133" s="21" t="str">
        <f>IF(ISTEXT('[1]Pojedinačni plasman'!F129)=TRUE,'[1]Pojedinačni plasman'!F129,"")</f>
        <v/>
      </c>
      <c r="F133" s="20" t="str">
        <f>IF(ISNUMBER('[1]Pojedinačni plasman'!D129)=TRUE,'[1]Pojedinačni plasman'!D129,"")</f>
        <v/>
      </c>
      <c r="G133" s="19" t="str">
        <f>IF(ISNUMBER('[1]Pojedinačni plasman'!G129)=TRUE,'[1]Pojedinačni plasman'!G129,"")</f>
        <v/>
      </c>
      <c r="H133" s="18" t="str">
        <f>IF(ISNUMBER('[1]Pojedinačni plasman'!H129)=TRUE,'[1]Pojedinačni plasman'!H129,"")</f>
        <v/>
      </c>
      <c r="I133" s="3"/>
      <c r="J133" s="7"/>
    </row>
    <row r="134" spans="1:10" s="1" customFormat="1" x14ac:dyDescent="0.2">
      <c r="A134" s="25" t="str">
        <f>IF(ISNUMBER(H134)=FALSE,"",125)</f>
        <v/>
      </c>
      <c r="B134" s="24" t="str">
        <f>IF(ISTEXT('[1]Pojedinačni plasman'!B130)=TRUE,'[1]Pojedinačni plasman'!B130,"")</f>
        <v/>
      </c>
      <c r="C134" s="23" t="str">
        <f>IF(ISTEXT('[1]Pojedinačni plasman'!C130)=TRUE,'[1]Pojedinačni plasman'!C130,"")</f>
        <v/>
      </c>
      <c r="D134" s="22" t="str">
        <f>IF(ISNUMBER('[1]Pojedinačni plasman'!E130)=TRUE,'[1]Pojedinačni plasman'!E130,"")</f>
        <v/>
      </c>
      <c r="E134" s="21" t="str">
        <f>IF(ISTEXT('[1]Pojedinačni plasman'!F130)=TRUE,'[1]Pojedinačni plasman'!F130,"")</f>
        <v/>
      </c>
      <c r="F134" s="20" t="str">
        <f>IF(ISNUMBER('[1]Pojedinačni plasman'!D130)=TRUE,'[1]Pojedinačni plasman'!D130,"")</f>
        <v/>
      </c>
      <c r="G134" s="19" t="str">
        <f>IF(ISNUMBER('[1]Pojedinačni plasman'!G130)=TRUE,'[1]Pojedinačni plasman'!G130,"")</f>
        <v/>
      </c>
      <c r="H134" s="18" t="str">
        <f>IF(ISNUMBER('[1]Pojedinačni plasman'!H130)=TRUE,'[1]Pojedinačni plasman'!H130,"")</f>
        <v/>
      </c>
      <c r="I134" s="3"/>
      <c r="J134" s="7"/>
    </row>
    <row r="135" spans="1:10" s="1" customFormat="1" x14ac:dyDescent="0.2">
      <c r="A135" s="25" t="str">
        <f>IF(ISNUMBER(H135)=FALSE,"",126)</f>
        <v/>
      </c>
      <c r="B135" s="24" t="str">
        <f>IF(ISTEXT('[1]Pojedinačni plasman'!B131)=TRUE,'[1]Pojedinačni plasman'!B131,"")</f>
        <v/>
      </c>
      <c r="C135" s="23" t="str">
        <f>IF(ISTEXT('[1]Pojedinačni plasman'!C131)=TRUE,'[1]Pojedinačni plasman'!C131,"")</f>
        <v/>
      </c>
      <c r="D135" s="22" t="str">
        <f>IF(ISNUMBER('[1]Pojedinačni plasman'!E131)=TRUE,'[1]Pojedinačni plasman'!E131,"")</f>
        <v/>
      </c>
      <c r="E135" s="21" t="str">
        <f>IF(ISTEXT('[1]Pojedinačni plasman'!F131)=TRUE,'[1]Pojedinačni plasman'!F131,"")</f>
        <v/>
      </c>
      <c r="F135" s="20" t="str">
        <f>IF(ISNUMBER('[1]Pojedinačni plasman'!D131)=TRUE,'[1]Pojedinačni plasman'!D131,"")</f>
        <v/>
      </c>
      <c r="G135" s="19" t="str">
        <f>IF(ISNUMBER('[1]Pojedinačni plasman'!G131)=TRUE,'[1]Pojedinačni plasman'!G131,"")</f>
        <v/>
      </c>
      <c r="H135" s="18" t="str">
        <f>IF(ISNUMBER('[1]Pojedinačni plasman'!H131)=TRUE,'[1]Pojedinačni plasman'!H131,"")</f>
        <v/>
      </c>
      <c r="I135" s="3"/>
      <c r="J135" s="7"/>
    </row>
    <row r="136" spans="1:10" s="1" customFormat="1" x14ac:dyDescent="0.2">
      <c r="A136" s="25" t="str">
        <f>IF(ISNUMBER(H136)=FALSE,"",127)</f>
        <v/>
      </c>
      <c r="B136" s="24" t="str">
        <f>IF(ISTEXT('[1]Pojedinačni plasman'!B132)=TRUE,'[1]Pojedinačni plasman'!B132,"")</f>
        <v/>
      </c>
      <c r="C136" s="23" t="str">
        <f>IF(ISTEXT('[1]Pojedinačni plasman'!C132)=TRUE,'[1]Pojedinačni plasman'!C132,"")</f>
        <v/>
      </c>
      <c r="D136" s="22" t="str">
        <f>IF(ISNUMBER('[1]Pojedinačni plasman'!E132)=TRUE,'[1]Pojedinačni plasman'!E132,"")</f>
        <v/>
      </c>
      <c r="E136" s="21" t="str">
        <f>IF(ISTEXT('[1]Pojedinačni plasman'!F132)=TRUE,'[1]Pojedinačni plasman'!F132,"")</f>
        <v/>
      </c>
      <c r="F136" s="20" t="str">
        <f>IF(ISNUMBER('[1]Pojedinačni plasman'!D132)=TRUE,'[1]Pojedinačni plasman'!D132,"")</f>
        <v/>
      </c>
      <c r="G136" s="19" t="str">
        <f>IF(ISNUMBER('[1]Pojedinačni plasman'!G132)=TRUE,'[1]Pojedinačni plasman'!G132,"")</f>
        <v/>
      </c>
      <c r="H136" s="18" t="str">
        <f>IF(ISNUMBER('[1]Pojedinačni plasman'!H132)=TRUE,'[1]Pojedinačni plasman'!H132,"")</f>
        <v/>
      </c>
      <c r="I136" s="3"/>
      <c r="J136" s="7"/>
    </row>
    <row r="137" spans="1:10" s="1" customFormat="1" x14ac:dyDescent="0.2">
      <c r="A137" s="25" t="str">
        <f>IF(ISNUMBER(H137)=FALSE,"",128)</f>
        <v/>
      </c>
      <c r="B137" s="24" t="str">
        <f>IF(ISTEXT('[1]Pojedinačni plasman'!B133)=TRUE,'[1]Pojedinačni plasman'!B133,"")</f>
        <v/>
      </c>
      <c r="C137" s="23" t="str">
        <f>IF(ISTEXT('[1]Pojedinačni plasman'!C133)=TRUE,'[1]Pojedinačni plasman'!C133,"")</f>
        <v/>
      </c>
      <c r="D137" s="22" t="str">
        <f>IF(ISNUMBER('[1]Pojedinačni plasman'!E133)=TRUE,'[1]Pojedinačni plasman'!E133,"")</f>
        <v/>
      </c>
      <c r="E137" s="21" t="str">
        <f>IF(ISTEXT('[1]Pojedinačni plasman'!F133)=TRUE,'[1]Pojedinačni plasman'!F133,"")</f>
        <v/>
      </c>
      <c r="F137" s="20" t="str">
        <f>IF(ISNUMBER('[1]Pojedinačni plasman'!D133)=TRUE,'[1]Pojedinačni plasman'!D133,"")</f>
        <v/>
      </c>
      <c r="G137" s="19" t="str">
        <f>IF(ISNUMBER('[1]Pojedinačni plasman'!G133)=TRUE,'[1]Pojedinačni plasman'!G133,"")</f>
        <v/>
      </c>
      <c r="H137" s="18" t="str">
        <f>IF(ISNUMBER('[1]Pojedinačni plasman'!H133)=TRUE,'[1]Pojedinačni plasman'!H133,"")</f>
        <v/>
      </c>
      <c r="I137" s="3"/>
      <c r="J137" s="7"/>
    </row>
    <row r="138" spans="1:10" s="1" customFormat="1" x14ac:dyDescent="0.2">
      <c r="A138" s="25" t="str">
        <f>IF(ISNUMBER(H138)=FALSE,"",129)</f>
        <v/>
      </c>
      <c r="B138" s="24" t="str">
        <f>IF(ISTEXT('[1]Pojedinačni plasman'!B134)=TRUE,'[1]Pojedinačni plasman'!B134,"")</f>
        <v/>
      </c>
      <c r="C138" s="23" t="str">
        <f>IF(ISTEXT('[1]Pojedinačni plasman'!C134)=TRUE,'[1]Pojedinačni plasman'!C134,"")</f>
        <v/>
      </c>
      <c r="D138" s="22" t="str">
        <f>IF(ISNUMBER('[1]Pojedinačni plasman'!E134)=TRUE,'[1]Pojedinačni plasman'!E134,"")</f>
        <v/>
      </c>
      <c r="E138" s="21" t="str">
        <f>IF(ISTEXT('[1]Pojedinačni plasman'!F134)=TRUE,'[1]Pojedinačni plasman'!F134,"")</f>
        <v/>
      </c>
      <c r="F138" s="20" t="str">
        <f>IF(ISNUMBER('[1]Pojedinačni plasman'!D134)=TRUE,'[1]Pojedinačni plasman'!D134,"")</f>
        <v/>
      </c>
      <c r="G138" s="19" t="str">
        <f>IF(ISNUMBER('[1]Pojedinačni plasman'!G134)=TRUE,'[1]Pojedinačni plasman'!G134,"")</f>
        <v/>
      </c>
      <c r="H138" s="18" t="str">
        <f>IF(ISNUMBER('[1]Pojedinačni plasman'!H134)=TRUE,'[1]Pojedinačni plasman'!H134,"")</f>
        <v/>
      </c>
      <c r="I138" s="3"/>
      <c r="J138" s="7"/>
    </row>
    <row r="139" spans="1:10" s="1" customFormat="1" x14ac:dyDescent="0.2">
      <c r="A139" s="25" t="str">
        <f>IF(ISNUMBER(H139)=FALSE,"",130)</f>
        <v/>
      </c>
      <c r="B139" s="24" t="str">
        <f>IF(ISTEXT('[1]Pojedinačni plasman'!B135)=TRUE,'[1]Pojedinačni plasman'!B135,"")</f>
        <v/>
      </c>
      <c r="C139" s="23" t="str">
        <f>IF(ISTEXT('[1]Pojedinačni plasman'!C135)=TRUE,'[1]Pojedinačni plasman'!C135,"")</f>
        <v/>
      </c>
      <c r="D139" s="22" t="str">
        <f>IF(ISNUMBER('[1]Pojedinačni plasman'!E135)=TRUE,'[1]Pojedinačni plasman'!E135,"")</f>
        <v/>
      </c>
      <c r="E139" s="21" t="str">
        <f>IF(ISTEXT('[1]Pojedinačni plasman'!F135)=TRUE,'[1]Pojedinačni plasman'!F135,"")</f>
        <v/>
      </c>
      <c r="F139" s="20" t="str">
        <f>IF(ISNUMBER('[1]Pojedinačni plasman'!D135)=TRUE,'[1]Pojedinačni plasman'!D135,"")</f>
        <v/>
      </c>
      <c r="G139" s="19" t="str">
        <f>IF(ISNUMBER('[1]Pojedinačni plasman'!G135)=TRUE,'[1]Pojedinačni plasman'!G135,"")</f>
        <v/>
      </c>
      <c r="H139" s="18" t="str">
        <f>IF(ISNUMBER('[1]Pojedinačni plasman'!H135)=TRUE,'[1]Pojedinačni plasman'!H135,"")</f>
        <v/>
      </c>
      <c r="I139" s="3"/>
      <c r="J139" s="7"/>
    </row>
    <row r="140" spans="1:10" s="1" customFormat="1" x14ac:dyDescent="0.2">
      <c r="A140" s="25" t="str">
        <f>IF(ISNUMBER(H140)=FALSE,"",131)</f>
        <v/>
      </c>
      <c r="B140" s="24" t="str">
        <f>IF(ISTEXT('[1]Pojedinačni plasman'!B136)=TRUE,'[1]Pojedinačni plasman'!B136,"")</f>
        <v/>
      </c>
      <c r="C140" s="23" t="str">
        <f>IF(ISTEXT('[1]Pojedinačni plasman'!C136)=TRUE,'[1]Pojedinačni plasman'!C136,"")</f>
        <v/>
      </c>
      <c r="D140" s="22" t="str">
        <f>IF(ISNUMBER('[1]Pojedinačni plasman'!E136)=TRUE,'[1]Pojedinačni plasman'!E136,"")</f>
        <v/>
      </c>
      <c r="E140" s="21" t="str">
        <f>IF(ISTEXT('[1]Pojedinačni plasman'!F136)=TRUE,'[1]Pojedinačni plasman'!F136,"")</f>
        <v/>
      </c>
      <c r="F140" s="20" t="str">
        <f>IF(ISNUMBER('[1]Pojedinačni plasman'!D136)=TRUE,'[1]Pojedinačni plasman'!D136,"")</f>
        <v/>
      </c>
      <c r="G140" s="19" t="str">
        <f>IF(ISNUMBER('[1]Pojedinačni plasman'!G136)=TRUE,'[1]Pojedinačni plasman'!G136,"")</f>
        <v/>
      </c>
      <c r="H140" s="18" t="str">
        <f>IF(ISNUMBER('[1]Pojedinačni plasman'!H136)=TRUE,'[1]Pojedinačni plasman'!H136,"")</f>
        <v/>
      </c>
      <c r="I140" s="3"/>
      <c r="J140" s="7"/>
    </row>
    <row r="141" spans="1:10" s="1" customFormat="1" x14ac:dyDescent="0.2">
      <c r="A141" s="25" t="str">
        <f>IF(ISNUMBER(H141)=FALSE,"",132)</f>
        <v/>
      </c>
      <c r="B141" s="24" t="str">
        <f>IF(ISTEXT('[1]Pojedinačni plasman'!B137)=TRUE,'[1]Pojedinačni plasman'!B137,"")</f>
        <v/>
      </c>
      <c r="C141" s="23" t="str">
        <f>IF(ISTEXT('[1]Pojedinačni plasman'!C137)=TRUE,'[1]Pojedinačni plasman'!C137,"")</f>
        <v/>
      </c>
      <c r="D141" s="22" t="str">
        <f>IF(ISNUMBER('[1]Pojedinačni plasman'!E137)=TRUE,'[1]Pojedinačni plasman'!E137,"")</f>
        <v/>
      </c>
      <c r="E141" s="21" t="str">
        <f>IF(ISTEXT('[1]Pojedinačni plasman'!F137)=TRUE,'[1]Pojedinačni plasman'!F137,"")</f>
        <v/>
      </c>
      <c r="F141" s="20" t="str">
        <f>IF(ISNUMBER('[1]Pojedinačni plasman'!D137)=TRUE,'[1]Pojedinačni plasman'!D137,"")</f>
        <v/>
      </c>
      <c r="G141" s="19" t="str">
        <f>IF(ISNUMBER('[1]Pojedinačni plasman'!G137)=TRUE,'[1]Pojedinačni plasman'!G137,"")</f>
        <v/>
      </c>
      <c r="H141" s="18" t="str">
        <f>IF(ISNUMBER('[1]Pojedinačni plasman'!H137)=TRUE,'[1]Pojedinačni plasman'!H137,"")</f>
        <v/>
      </c>
      <c r="I141" s="3"/>
      <c r="J141" s="7"/>
    </row>
    <row r="142" spans="1:10" s="1" customFormat="1" x14ac:dyDescent="0.2">
      <c r="A142" s="25" t="str">
        <f>IF(ISNUMBER(H142)=FALSE,"",133)</f>
        <v/>
      </c>
      <c r="B142" s="24" t="str">
        <f>IF(ISTEXT('[1]Pojedinačni plasman'!B138)=TRUE,'[1]Pojedinačni plasman'!B138,"")</f>
        <v/>
      </c>
      <c r="C142" s="23" t="str">
        <f>IF(ISTEXT('[1]Pojedinačni plasman'!C138)=TRUE,'[1]Pojedinačni plasman'!C138,"")</f>
        <v/>
      </c>
      <c r="D142" s="22" t="str">
        <f>IF(ISNUMBER('[1]Pojedinačni plasman'!E138)=TRUE,'[1]Pojedinačni plasman'!E138,"")</f>
        <v/>
      </c>
      <c r="E142" s="21" t="str">
        <f>IF(ISTEXT('[1]Pojedinačni plasman'!F138)=TRUE,'[1]Pojedinačni plasman'!F138,"")</f>
        <v/>
      </c>
      <c r="F142" s="20" t="str">
        <f>IF(ISNUMBER('[1]Pojedinačni plasman'!D138)=TRUE,'[1]Pojedinačni plasman'!D138,"")</f>
        <v/>
      </c>
      <c r="G142" s="19" t="str">
        <f>IF(ISNUMBER('[1]Pojedinačni plasman'!G138)=TRUE,'[1]Pojedinačni plasman'!G138,"")</f>
        <v/>
      </c>
      <c r="H142" s="18" t="str">
        <f>IF(ISNUMBER('[1]Pojedinačni plasman'!H138)=TRUE,'[1]Pojedinačni plasman'!H138,"")</f>
        <v/>
      </c>
      <c r="I142" s="3"/>
      <c r="J142" s="7"/>
    </row>
    <row r="143" spans="1:10" s="1" customFormat="1" x14ac:dyDescent="0.2">
      <c r="A143" s="25" t="str">
        <f>IF(ISNUMBER(H143)=FALSE,"",134)</f>
        <v/>
      </c>
      <c r="B143" s="24" t="str">
        <f>IF(ISTEXT('[1]Pojedinačni plasman'!B139)=TRUE,'[1]Pojedinačni plasman'!B139,"")</f>
        <v/>
      </c>
      <c r="C143" s="23" t="str">
        <f>IF(ISTEXT('[1]Pojedinačni plasman'!C139)=TRUE,'[1]Pojedinačni plasman'!C139,"")</f>
        <v/>
      </c>
      <c r="D143" s="22" t="str">
        <f>IF(ISNUMBER('[1]Pojedinačni plasman'!E139)=TRUE,'[1]Pojedinačni plasman'!E139,"")</f>
        <v/>
      </c>
      <c r="E143" s="21" t="str">
        <f>IF(ISTEXT('[1]Pojedinačni plasman'!F139)=TRUE,'[1]Pojedinačni plasman'!F139,"")</f>
        <v/>
      </c>
      <c r="F143" s="20" t="str">
        <f>IF(ISNUMBER('[1]Pojedinačni plasman'!D139)=TRUE,'[1]Pojedinačni plasman'!D139,"")</f>
        <v/>
      </c>
      <c r="G143" s="19" t="str">
        <f>IF(ISNUMBER('[1]Pojedinačni plasman'!G139)=TRUE,'[1]Pojedinačni plasman'!G139,"")</f>
        <v/>
      </c>
      <c r="H143" s="18" t="str">
        <f>IF(ISNUMBER('[1]Pojedinačni plasman'!H139)=TRUE,'[1]Pojedinačni plasman'!H139,"")</f>
        <v/>
      </c>
      <c r="I143" s="3"/>
      <c r="J143" s="7"/>
    </row>
    <row r="144" spans="1:10" s="1" customFormat="1" x14ac:dyDescent="0.2">
      <c r="A144" s="25" t="str">
        <f>IF(ISNUMBER(H144)=FALSE,"",135)</f>
        <v/>
      </c>
      <c r="B144" s="24" t="str">
        <f>IF(ISTEXT('[1]Pojedinačni plasman'!B140)=TRUE,'[1]Pojedinačni plasman'!B140,"")</f>
        <v/>
      </c>
      <c r="C144" s="23" t="str">
        <f>IF(ISTEXT('[1]Pojedinačni plasman'!C140)=TRUE,'[1]Pojedinačni plasman'!C140,"")</f>
        <v/>
      </c>
      <c r="D144" s="22" t="str">
        <f>IF(ISNUMBER('[1]Pojedinačni plasman'!E140)=TRUE,'[1]Pojedinačni plasman'!E140,"")</f>
        <v/>
      </c>
      <c r="E144" s="21" t="str">
        <f>IF(ISTEXT('[1]Pojedinačni plasman'!F140)=TRUE,'[1]Pojedinačni plasman'!F140,"")</f>
        <v/>
      </c>
      <c r="F144" s="20" t="str">
        <f>IF(ISNUMBER('[1]Pojedinačni plasman'!D140)=TRUE,'[1]Pojedinačni plasman'!D140,"")</f>
        <v/>
      </c>
      <c r="G144" s="19" t="str">
        <f>IF(ISNUMBER('[1]Pojedinačni plasman'!G140)=TRUE,'[1]Pojedinačni plasman'!G140,"")</f>
        <v/>
      </c>
      <c r="H144" s="18" t="str">
        <f>IF(ISNUMBER('[1]Pojedinačni plasman'!H140)=TRUE,'[1]Pojedinačni plasman'!H140,"")</f>
        <v/>
      </c>
      <c r="I144" s="3"/>
      <c r="J144" s="7"/>
    </row>
    <row r="145" spans="1:10" s="1" customFormat="1" x14ac:dyDescent="0.2">
      <c r="A145" s="25" t="str">
        <f>IF(ISNUMBER(H145)=FALSE,"",136)</f>
        <v/>
      </c>
      <c r="B145" s="24" t="str">
        <f>IF(ISTEXT('[1]Pojedinačni plasman'!B141)=TRUE,'[1]Pojedinačni plasman'!B141,"")</f>
        <v/>
      </c>
      <c r="C145" s="23" t="str">
        <f>IF(ISTEXT('[1]Pojedinačni plasman'!C141)=TRUE,'[1]Pojedinačni plasman'!C141,"")</f>
        <v/>
      </c>
      <c r="D145" s="22" t="str">
        <f>IF(ISNUMBER('[1]Pojedinačni plasman'!E141)=TRUE,'[1]Pojedinačni plasman'!E141,"")</f>
        <v/>
      </c>
      <c r="E145" s="21" t="str">
        <f>IF(ISTEXT('[1]Pojedinačni plasman'!F141)=TRUE,'[1]Pojedinačni plasman'!F141,"")</f>
        <v/>
      </c>
      <c r="F145" s="20" t="str">
        <f>IF(ISNUMBER('[1]Pojedinačni plasman'!D141)=TRUE,'[1]Pojedinačni plasman'!D141,"")</f>
        <v/>
      </c>
      <c r="G145" s="19" t="str">
        <f>IF(ISNUMBER('[1]Pojedinačni plasman'!G141)=TRUE,'[1]Pojedinačni plasman'!G141,"")</f>
        <v/>
      </c>
      <c r="H145" s="18" t="str">
        <f>IF(ISNUMBER('[1]Pojedinačni plasman'!H141)=TRUE,'[1]Pojedinačni plasman'!H141,"")</f>
        <v/>
      </c>
      <c r="I145" s="3"/>
      <c r="J145" s="7"/>
    </row>
    <row r="146" spans="1:10" s="1" customFormat="1" x14ac:dyDescent="0.2">
      <c r="A146" s="25" t="str">
        <f>IF(ISNUMBER(H146)=FALSE,"",137)</f>
        <v/>
      </c>
      <c r="B146" s="24" t="str">
        <f>IF(ISTEXT('[1]Pojedinačni plasman'!B142)=TRUE,'[1]Pojedinačni plasman'!B142,"")</f>
        <v/>
      </c>
      <c r="C146" s="23" t="str">
        <f>IF(ISTEXT('[1]Pojedinačni plasman'!C142)=TRUE,'[1]Pojedinačni plasman'!C142,"")</f>
        <v/>
      </c>
      <c r="D146" s="22" t="str">
        <f>IF(ISNUMBER('[1]Pojedinačni plasman'!E142)=TRUE,'[1]Pojedinačni plasman'!E142,"")</f>
        <v/>
      </c>
      <c r="E146" s="21" t="str">
        <f>IF(ISTEXT('[1]Pojedinačni plasman'!F142)=TRUE,'[1]Pojedinačni plasman'!F142,"")</f>
        <v/>
      </c>
      <c r="F146" s="20" t="str">
        <f>IF(ISNUMBER('[1]Pojedinačni plasman'!D142)=TRUE,'[1]Pojedinačni plasman'!D142,"")</f>
        <v/>
      </c>
      <c r="G146" s="19" t="str">
        <f>IF(ISNUMBER('[1]Pojedinačni plasman'!G142)=TRUE,'[1]Pojedinačni plasman'!G142,"")</f>
        <v/>
      </c>
      <c r="H146" s="18" t="str">
        <f>IF(ISNUMBER('[1]Pojedinačni plasman'!H142)=TRUE,'[1]Pojedinačni plasman'!H142,"")</f>
        <v/>
      </c>
      <c r="I146" s="3"/>
      <c r="J146" s="7"/>
    </row>
    <row r="147" spans="1:10" s="1" customFormat="1" x14ac:dyDescent="0.2">
      <c r="A147" s="25" t="str">
        <f>IF(ISNUMBER(H147)=FALSE,"",138)</f>
        <v/>
      </c>
      <c r="B147" s="24" t="str">
        <f>IF(ISTEXT('[1]Pojedinačni plasman'!B143)=TRUE,'[1]Pojedinačni plasman'!B143,"")</f>
        <v/>
      </c>
      <c r="C147" s="23" t="str">
        <f>IF(ISTEXT('[1]Pojedinačni plasman'!C143)=TRUE,'[1]Pojedinačni plasman'!C143,"")</f>
        <v/>
      </c>
      <c r="D147" s="22" t="str">
        <f>IF(ISNUMBER('[1]Pojedinačni plasman'!E143)=TRUE,'[1]Pojedinačni plasman'!E143,"")</f>
        <v/>
      </c>
      <c r="E147" s="21" t="str">
        <f>IF(ISTEXT('[1]Pojedinačni plasman'!F143)=TRUE,'[1]Pojedinačni plasman'!F143,"")</f>
        <v/>
      </c>
      <c r="F147" s="20" t="str">
        <f>IF(ISNUMBER('[1]Pojedinačni plasman'!D143)=TRUE,'[1]Pojedinačni plasman'!D143,"")</f>
        <v/>
      </c>
      <c r="G147" s="19" t="str">
        <f>IF(ISNUMBER('[1]Pojedinačni plasman'!G143)=TRUE,'[1]Pojedinačni plasman'!G143,"")</f>
        <v/>
      </c>
      <c r="H147" s="18" t="str">
        <f>IF(ISNUMBER('[1]Pojedinačni plasman'!H143)=TRUE,'[1]Pojedinačni plasman'!H143,"")</f>
        <v/>
      </c>
      <c r="I147" s="3"/>
      <c r="J147" s="7"/>
    </row>
    <row r="148" spans="1:10" s="1" customFormat="1" x14ac:dyDescent="0.2">
      <c r="A148" s="25" t="str">
        <f>IF(ISNUMBER(H148)=FALSE,"",139)</f>
        <v/>
      </c>
      <c r="B148" s="24" t="str">
        <f>IF(ISTEXT('[1]Pojedinačni plasman'!B144)=TRUE,'[1]Pojedinačni plasman'!B144,"")</f>
        <v/>
      </c>
      <c r="C148" s="23" t="str">
        <f>IF(ISTEXT('[1]Pojedinačni plasman'!C144)=TRUE,'[1]Pojedinačni plasman'!C144,"")</f>
        <v/>
      </c>
      <c r="D148" s="22" t="str">
        <f>IF(ISNUMBER('[1]Pojedinačni plasman'!E144)=TRUE,'[1]Pojedinačni plasman'!E144,"")</f>
        <v/>
      </c>
      <c r="E148" s="21" t="str">
        <f>IF(ISTEXT('[1]Pojedinačni plasman'!F144)=TRUE,'[1]Pojedinačni plasman'!F144,"")</f>
        <v/>
      </c>
      <c r="F148" s="20" t="str">
        <f>IF(ISNUMBER('[1]Pojedinačni plasman'!D144)=TRUE,'[1]Pojedinačni plasman'!D144,"")</f>
        <v/>
      </c>
      <c r="G148" s="19" t="str">
        <f>IF(ISNUMBER('[1]Pojedinačni plasman'!G144)=TRUE,'[1]Pojedinačni plasman'!G144,"")</f>
        <v/>
      </c>
      <c r="H148" s="18" t="str">
        <f>IF(ISNUMBER('[1]Pojedinačni plasman'!H144)=TRUE,'[1]Pojedinačni plasman'!H144,"")</f>
        <v/>
      </c>
      <c r="I148" s="3"/>
      <c r="J148" s="7"/>
    </row>
    <row r="149" spans="1:10" s="1" customFormat="1" x14ac:dyDescent="0.2">
      <c r="A149" s="25" t="str">
        <f>IF(ISNUMBER(H149)=FALSE,"",140)</f>
        <v/>
      </c>
      <c r="B149" s="24" t="str">
        <f>IF(ISTEXT('[1]Pojedinačni plasman'!B145)=TRUE,'[1]Pojedinačni plasman'!B145,"")</f>
        <v/>
      </c>
      <c r="C149" s="23" t="str">
        <f>IF(ISTEXT('[1]Pojedinačni plasman'!C145)=TRUE,'[1]Pojedinačni plasman'!C145,"")</f>
        <v/>
      </c>
      <c r="D149" s="22" t="str">
        <f>IF(ISNUMBER('[1]Pojedinačni plasman'!E145)=TRUE,'[1]Pojedinačni plasman'!E145,"")</f>
        <v/>
      </c>
      <c r="E149" s="21" t="str">
        <f>IF(ISTEXT('[1]Pojedinačni plasman'!F145)=TRUE,'[1]Pojedinačni plasman'!F145,"")</f>
        <v/>
      </c>
      <c r="F149" s="20" t="str">
        <f>IF(ISNUMBER('[1]Pojedinačni plasman'!D145)=TRUE,'[1]Pojedinačni plasman'!D145,"")</f>
        <v/>
      </c>
      <c r="G149" s="19" t="str">
        <f>IF(ISNUMBER('[1]Pojedinačni plasman'!G145)=TRUE,'[1]Pojedinačni plasman'!G145,"")</f>
        <v/>
      </c>
      <c r="H149" s="18" t="str">
        <f>IF(ISNUMBER('[1]Pojedinačni plasman'!H145)=TRUE,'[1]Pojedinačni plasman'!H145,"")</f>
        <v/>
      </c>
      <c r="I149" s="3"/>
      <c r="J149" s="7"/>
    </row>
    <row r="150" spans="1:10" s="1" customFormat="1" x14ac:dyDescent="0.2">
      <c r="A150" s="25" t="str">
        <f>IF(ISNUMBER(H150)=FALSE,"",141)</f>
        <v/>
      </c>
      <c r="B150" s="24" t="str">
        <f>IF(ISTEXT('[1]Pojedinačni plasman'!B146)=TRUE,'[1]Pojedinačni plasman'!B146,"")</f>
        <v/>
      </c>
      <c r="C150" s="23" t="str">
        <f>IF(ISTEXT('[1]Pojedinačni plasman'!C146)=TRUE,'[1]Pojedinačni plasman'!C146,"")</f>
        <v/>
      </c>
      <c r="D150" s="22" t="str">
        <f>IF(ISNUMBER('[1]Pojedinačni plasman'!E146)=TRUE,'[1]Pojedinačni plasman'!E146,"")</f>
        <v/>
      </c>
      <c r="E150" s="21" t="str">
        <f>IF(ISTEXT('[1]Pojedinačni plasman'!F146)=TRUE,'[1]Pojedinačni plasman'!F146,"")</f>
        <v/>
      </c>
      <c r="F150" s="20" t="str">
        <f>IF(ISNUMBER('[1]Pojedinačni plasman'!D146)=TRUE,'[1]Pojedinačni plasman'!D146,"")</f>
        <v/>
      </c>
      <c r="G150" s="19" t="str">
        <f>IF(ISNUMBER('[1]Pojedinačni plasman'!G146)=TRUE,'[1]Pojedinačni plasman'!G146,"")</f>
        <v/>
      </c>
      <c r="H150" s="18" t="str">
        <f>IF(ISNUMBER('[1]Pojedinačni plasman'!H146)=TRUE,'[1]Pojedinačni plasman'!H146,"")</f>
        <v/>
      </c>
      <c r="I150" s="3"/>
      <c r="J150" s="7"/>
    </row>
    <row r="151" spans="1:10" s="1" customFormat="1" x14ac:dyDescent="0.2">
      <c r="A151" s="25" t="str">
        <f>IF(ISNUMBER(H151)=FALSE,"",142)</f>
        <v/>
      </c>
      <c r="B151" s="24" t="str">
        <f>IF(ISTEXT('[1]Pojedinačni plasman'!B147)=TRUE,'[1]Pojedinačni plasman'!B147,"")</f>
        <v/>
      </c>
      <c r="C151" s="23" t="str">
        <f>IF(ISTEXT('[1]Pojedinačni plasman'!C147)=TRUE,'[1]Pojedinačni plasman'!C147,"")</f>
        <v/>
      </c>
      <c r="D151" s="22" t="str">
        <f>IF(ISNUMBER('[1]Pojedinačni plasman'!E147)=TRUE,'[1]Pojedinačni plasman'!E147,"")</f>
        <v/>
      </c>
      <c r="E151" s="21" t="str">
        <f>IF(ISTEXT('[1]Pojedinačni plasman'!F147)=TRUE,'[1]Pojedinačni plasman'!F147,"")</f>
        <v/>
      </c>
      <c r="F151" s="20" t="str">
        <f>IF(ISNUMBER('[1]Pojedinačni plasman'!D147)=TRUE,'[1]Pojedinačni plasman'!D147,"")</f>
        <v/>
      </c>
      <c r="G151" s="19" t="str">
        <f>IF(ISNUMBER('[1]Pojedinačni plasman'!G147)=TRUE,'[1]Pojedinačni plasman'!G147,"")</f>
        <v/>
      </c>
      <c r="H151" s="18" t="str">
        <f>IF(ISNUMBER('[1]Pojedinačni plasman'!H147)=TRUE,'[1]Pojedinačni plasman'!H147,"")</f>
        <v/>
      </c>
      <c r="I151" s="3"/>
      <c r="J151" s="7"/>
    </row>
    <row r="152" spans="1:10" s="1" customFormat="1" x14ac:dyDescent="0.2">
      <c r="A152" s="25" t="str">
        <f>IF(ISNUMBER(H152)=FALSE,"",143)</f>
        <v/>
      </c>
      <c r="B152" s="24" t="str">
        <f>IF(ISTEXT('[1]Pojedinačni plasman'!B148)=TRUE,'[1]Pojedinačni plasman'!B148,"")</f>
        <v/>
      </c>
      <c r="C152" s="23" t="str">
        <f>IF(ISTEXT('[1]Pojedinačni plasman'!C148)=TRUE,'[1]Pojedinačni plasman'!C148,"")</f>
        <v/>
      </c>
      <c r="D152" s="22" t="str">
        <f>IF(ISNUMBER('[1]Pojedinačni plasman'!E148)=TRUE,'[1]Pojedinačni plasman'!E148,"")</f>
        <v/>
      </c>
      <c r="E152" s="21" t="str">
        <f>IF(ISTEXT('[1]Pojedinačni plasman'!F148)=TRUE,'[1]Pojedinačni plasman'!F148,"")</f>
        <v/>
      </c>
      <c r="F152" s="20" t="str">
        <f>IF(ISNUMBER('[1]Pojedinačni plasman'!D148)=TRUE,'[1]Pojedinačni plasman'!D148,"")</f>
        <v/>
      </c>
      <c r="G152" s="19" t="str">
        <f>IF(ISNUMBER('[1]Pojedinačni plasman'!G148)=TRUE,'[1]Pojedinačni plasman'!G148,"")</f>
        <v/>
      </c>
      <c r="H152" s="18" t="str">
        <f>IF(ISNUMBER('[1]Pojedinačni plasman'!H148)=TRUE,'[1]Pojedinačni plasman'!H148,"")</f>
        <v/>
      </c>
      <c r="I152" s="3"/>
      <c r="J152" s="7"/>
    </row>
    <row r="153" spans="1:10" s="1" customFormat="1" x14ac:dyDescent="0.2">
      <c r="A153" s="25" t="str">
        <f>IF(ISNUMBER(H153)=FALSE,"",144)</f>
        <v/>
      </c>
      <c r="B153" s="24" t="str">
        <f>IF(ISTEXT('[1]Pojedinačni plasman'!B149)=TRUE,'[1]Pojedinačni plasman'!B149,"")</f>
        <v/>
      </c>
      <c r="C153" s="23" t="str">
        <f>IF(ISTEXT('[1]Pojedinačni plasman'!C149)=TRUE,'[1]Pojedinačni plasman'!C149,"")</f>
        <v/>
      </c>
      <c r="D153" s="22" t="str">
        <f>IF(ISNUMBER('[1]Pojedinačni plasman'!E149)=TRUE,'[1]Pojedinačni plasman'!E149,"")</f>
        <v/>
      </c>
      <c r="E153" s="21" t="str">
        <f>IF(ISTEXT('[1]Pojedinačni plasman'!F149)=TRUE,'[1]Pojedinačni plasman'!F149,"")</f>
        <v/>
      </c>
      <c r="F153" s="20" t="str">
        <f>IF(ISNUMBER('[1]Pojedinačni plasman'!D149)=TRUE,'[1]Pojedinačni plasman'!D149,"")</f>
        <v/>
      </c>
      <c r="G153" s="19" t="str">
        <f>IF(ISNUMBER('[1]Pojedinačni plasman'!G149)=TRUE,'[1]Pojedinačni plasman'!G149,"")</f>
        <v/>
      </c>
      <c r="H153" s="18" t="str">
        <f>IF(ISNUMBER('[1]Pojedinačni plasman'!H149)=TRUE,'[1]Pojedinačni plasman'!H149,"")</f>
        <v/>
      </c>
      <c r="I153" s="3"/>
      <c r="J153" s="7"/>
    </row>
    <row r="154" spans="1:10" s="1" customFormat="1" x14ac:dyDescent="0.2">
      <c r="A154" s="25" t="str">
        <f>IF(ISNUMBER(H154)=FALSE,"",145)</f>
        <v/>
      </c>
      <c r="B154" s="24" t="str">
        <f>IF(ISTEXT('[1]Pojedinačni plasman'!B150)=TRUE,'[1]Pojedinačni plasman'!B150,"")</f>
        <v/>
      </c>
      <c r="C154" s="23" t="str">
        <f>IF(ISTEXT('[1]Pojedinačni plasman'!C150)=TRUE,'[1]Pojedinačni plasman'!C150,"")</f>
        <v/>
      </c>
      <c r="D154" s="22" t="str">
        <f>IF(ISNUMBER('[1]Pojedinačni plasman'!E150)=TRUE,'[1]Pojedinačni plasman'!E150,"")</f>
        <v/>
      </c>
      <c r="E154" s="21" t="str">
        <f>IF(ISTEXT('[1]Pojedinačni plasman'!F150)=TRUE,'[1]Pojedinačni plasman'!F150,"")</f>
        <v/>
      </c>
      <c r="F154" s="20" t="str">
        <f>IF(ISNUMBER('[1]Pojedinačni plasman'!D150)=TRUE,'[1]Pojedinačni plasman'!D150,"")</f>
        <v/>
      </c>
      <c r="G154" s="19" t="str">
        <f>IF(ISNUMBER('[1]Pojedinačni plasman'!G150)=TRUE,'[1]Pojedinačni plasman'!G150,"")</f>
        <v/>
      </c>
      <c r="H154" s="18" t="str">
        <f>IF(ISNUMBER('[1]Pojedinačni plasman'!H150)=TRUE,'[1]Pojedinačni plasman'!H150,"")</f>
        <v/>
      </c>
      <c r="I154" s="3"/>
      <c r="J154" s="7"/>
    </row>
    <row r="155" spans="1:10" s="1" customFormat="1" x14ac:dyDescent="0.2">
      <c r="A155" s="25" t="str">
        <f>IF(ISNUMBER(H155)=FALSE,"",146)</f>
        <v/>
      </c>
      <c r="B155" s="24" t="str">
        <f>IF(ISTEXT('[1]Pojedinačni plasman'!B151)=TRUE,'[1]Pojedinačni plasman'!B151,"")</f>
        <v/>
      </c>
      <c r="C155" s="23" t="str">
        <f>IF(ISTEXT('[1]Pojedinačni plasman'!C151)=TRUE,'[1]Pojedinačni plasman'!C151,"")</f>
        <v/>
      </c>
      <c r="D155" s="22" t="str">
        <f>IF(ISNUMBER('[1]Pojedinačni plasman'!E151)=TRUE,'[1]Pojedinačni plasman'!E151,"")</f>
        <v/>
      </c>
      <c r="E155" s="21" t="str">
        <f>IF(ISTEXT('[1]Pojedinačni plasman'!F151)=TRUE,'[1]Pojedinačni plasman'!F151,"")</f>
        <v/>
      </c>
      <c r="F155" s="20" t="str">
        <f>IF(ISNUMBER('[1]Pojedinačni plasman'!D151)=TRUE,'[1]Pojedinačni plasman'!D151,"")</f>
        <v/>
      </c>
      <c r="G155" s="19" t="str">
        <f>IF(ISNUMBER('[1]Pojedinačni plasman'!G151)=TRUE,'[1]Pojedinačni plasman'!G151,"")</f>
        <v/>
      </c>
      <c r="H155" s="18" t="str">
        <f>IF(ISNUMBER('[1]Pojedinačni plasman'!H151)=TRUE,'[1]Pojedinačni plasman'!H151,"")</f>
        <v/>
      </c>
      <c r="I155" s="3"/>
      <c r="J155" s="7"/>
    </row>
    <row r="156" spans="1:10" s="1" customFormat="1" x14ac:dyDescent="0.2">
      <c r="A156" s="25" t="str">
        <f>IF(ISNUMBER(H156)=FALSE,"",147)</f>
        <v/>
      </c>
      <c r="B156" s="24" t="str">
        <f>IF(ISTEXT('[1]Pojedinačni plasman'!B152)=TRUE,'[1]Pojedinačni plasman'!B152,"")</f>
        <v/>
      </c>
      <c r="C156" s="23" t="str">
        <f>IF(ISTEXT('[1]Pojedinačni plasman'!C152)=TRUE,'[1]Pojedinačni plasman'!C152,"")</f>
        <v/>
      </c>
      <c r="D156" s="22" t="str">
        <f>IF(ISNUMBER('[1]Pojedinačni plasman'!E152)=TRUE,'[1]Pojedinačni plasman'!E152,"")</f>
        <v/>
      </c>
      <c r="E156" s="21" t="str">
        <f>IF(ISTEXT('[1]Pojedinačni plasman'!F152)=TRUE,'[1]Pojedinačni plasman'!F152,"")</f>
        <v/>
      </c>
      <c r="F156" s="20" t="str">
        <f>IF(ISNUMBER('[1]Pojedinačni plasman'!D152)=TRUE,'[1]Pojedinačni plasman'!D152,"")</f>
        <v/>
      </c>
      <c r="G156" s="19" t="str">
        <f>IF(ISNUMBER('[1]Pojedinačni plasman'!G152)=TRUE,'[1]Pojedinačni plasman'!G152,"")</f>
        <v/>
      </c>
      <c r="H156" s="18" t="str">
        <f>IF(ISNUMBER('[1]Pojedinačni plasman'!H152)=TRUE,'[1]Pojedinačni plasman'!H152,"")</f>
        <v/>
      </c>
      <c r="I156" s="3"/>
      <c r="J156" s="7"/>
    </row>
    <row r="157" spans="1:10" s="1" customFormat="1" x14ac:dyDescent="0.2">
      <c r="A157" s="25" t="str">
        <f>IF(ISNUMBER(H157)=FALSE,"",148)</f>
        <v/>
      </c>
      <c r="B157" s="24" t="str">
        <f>IF(ISTEXT('[1]Pojedinačni plasman'!B153)=TRUE,'[1]Pojedinačni plasman'!B153,"")</f>
        <v/>
      </c>
      <c r="C157" s="23" t="str">
        <f>IF(ISTEXT('[1]Pojedinačni plasman'!C153)=TRUE,'[1]Pojedinačni plasman'!C153,"")</f>
        <v/>
      </c>
      <c r="D157" s="22" t="str">
        <f>IF(ISNUMBER('[1]Pojedinačni plasman'!E153)=TRUE,'[1]Pojedinačni plasman'!E153,"")</f>
        <v/>
      </c>
      <c r="E157" s="21" t="str">
        <f>IF(ISTEXT('[1]Pojedinačni plasman'!F153)=TRUE,'[1]Pojedinačni plasman'!F153,"")</f>
        <v/>
      </c>
      <c r="F157" s="20" t="str">
        <f>IF(ISNUMBER('[1]Pojedinačni plasman'!D153)=TRUE,'[1]Pojedinačni plasman'!D153,"")</f>
        <v/>
      </c>
      <c r="G157" s="19" t="str">
        <f>IF(ISNUMBER('[1]Pojedinačni plasman'!G153)=TRUE,'[1]Pojedinačni plasman'!G153,"")</f>
        <v/>
      </c>
      <c r="H157" s="18" t="str">
        <f>IF(ISNUMBER('[1]Pojedinačni plasman'!H153)=TRUE,'[1]Pojedinačni plasman'!H153,"")</f>
        <v/>
      </c>
      <c r="I157" s="3"/>
      <c r="J157" s="7"/>
    </row>
    <row r="158" spans="1:10" s="1" customFormat="1" x14ac:dyDescent="0.2">
      <c r="A158" s="25" t="str">
        <f>IF(ISNUMBER(H158)=FALSE,"",149)</f>
        <v/>
      </c>
      <c r="B158" s="24" t="str">
        <f>IF(ISTEXT('[1]Pojedinačni plasman'!B154)=TRUE,'[1]Pojedinačni plasman'!B154,"")</f>
        <v/>
      </c>
      <c r="C158" s="23" t="str">
        <f>IF(ISTEXT('[1]Pojedinačni plasman'!C154)=TRUE,'[1]Pojedinačni plasman'!C154,"")</f>
        <v/>
      </c>
      <c r="D158" s="22" t="str">
        <f>IF(ISNUMBER('[1]Pojedinačni plasman'!E154)=TRUE,'[1]Pojedinačni plasman'!E154,"")</f>
        <v/>
      </c>
      <c r="E158" s="21" t="str">
        <f>IF(ISTEXT('[1]Pojedinačni plasman'!F154)=TRUE,'[1]Pojedinačni plasman'!F154,"")</f>
        <v/>
      </c>
      <c r="F158" s="20" t="str">
        <f>IF(ISNUMBER('[1]Pojedinačni plasman'!D154)=TRUE,'[1]Pojedinačni plasman'!D154,"")</f>
        <v/>
      </c>
      <c r="G158" s="19" t="str">
        <f>IF(ISNUMBER('[1]Pojedinačni plasman'!G154)=TRUE,'[1]Pojedinačni plasman'!G154,"")</f>
        <v/>
      </c>
      <c r="H158" s="18" t="str">
        <f>IF(ISNUMBER('[1]Pojedinačni plasman'!H154)=TRUE,'[1]Pojedinačni plasman'!H154,"")</f>
        <v/>
      </c>
      <c r="I158" s="3"/>
      <c r="J158" s="7"/>
    </row>
    <row r="159" spans="1:10" s="1" customFormat="1" x14ac:dyDescent="0.2">
      <c r="A159" s="17" t="str">
        <f>IF(ISNUMBER(H159)=FALSE,"",150)</f>
        <v/>
      </c>
      <c r="B159" s="16" t="str">
        <f>IF(ISTEXT('[1]Pojedinačni plasman'!B155)=TRUE,'[1]Pojedinačni plasman'!B155,"")</f>
        <v/>
      </c>
      <c r="C159" s="15" t="str">
        <f>IF(ISTEXT('[1]Pojedinačni plasman'!C155)=TRUE,'[1]Pojedinačni plasman'!C155,"")</f>
        <v/>
      </c>
      <c r="D159" s="14" t="str">
        <f>IF(ISNUMBER('[1]Pojedinačni plasman'!E155)=TRUE,'[1]Pojedinačni plasman'!E155,"")</f>
        <v/>
      </c>
      <c r="E159" s="13" t="str">
        <f>IF(ISTEXT('[1]Pojedinačni plasman'!F155)=TRUE,'[1]Pojedinačni plasman'!F155,"")</f>
        <v/>
      </c>
      <c r="F159" s="12" t="str">
        <f>IF(ISNUMBER('[1]Pojedinačni plasman'!D155)=TRUE,'[1]Pojedinačni plasman'!D155,"")</f>
        <v/>
      </c>
      <c r="G159" s="11" t="str">
        <f>IF(ISNUMBER('[1]Pojedinačni plasman'!G155)=TRUE,'[1]Pojedinačni plasman'!G155,"")</f>
        <v/>
      </c>
      <c r="H159" s="10" t="str">
        <f>IF(ISNUMBER('[1]Pojedinačni plasman'!H155)=TRUE,'[1]Pojedinačni plasman'!H155,"")</f>
        <v/>
      </c>
      <c r="I159" s="3"/>
      <c r="J159" s="7"/>
    </row>
    <row r="160" spans="1:10" s="1" customFormat="1" x14ac:dyDescent="0.2">
      <c r="A160" s="3"/>
      <c r="B160" s="9"/>
      <c r="C160" s="9"/>
      <c r="D160" s="3"/>
      <c r="E160" s="6"/>
      <c r="F160" s="8"/>
      <c r="G160" s="3"/>
      <c r="H160" s="3"/>
      <c r="I160" s="3"/>
      <c r="J160" s="7"/>
    </row>
    <row r="161" spans="1:10" s="1" customFormat="1" x14ac:dyDescent="0.2">
      <c r="A161" s="3"/>
      <c r="B161" s="9"/>
      <c r="C161" s="9"/>
      <c r="D161" s="3"/>
      <c r="E161" s="6"/>
      <c r="F161" s="8"/>
      <c r="G161" s="3"/>
      <c r="H161" s="3"/>
      <c r="I161" s="3"/>
      <c r="J161" s="7"/>
    </row>
    <row r="162" spans="1:10" s="1" customFormat="1" x14ac:dyDescent="0.2">
      <c r="A162" s="3"/>
      <c r="B162" s="9"/>
      <c r="C162" s="9"/>
      <c r="D162" s="3"/>
      <c r="E162" s="6"/>
      <c r="F162" s="8"/>
      <c r="G162" s="3"/>
      <c r="H162" s="3"/>
      <c r="I162" s="3"/>
      <c r="J162" s="7"/>
    </row>
    <row r="163" spans="1:10" s="1" customFormat="1" x14ac:dyDescent="0.2">
      <c r="A163" s="3"/>
      <c r="D163" s="4"/>
      <c r="E163" s="6"/>
      <c r="F163" s="8"/>
      <c r="G163" s="4"/>
      <c r="H163" s="3"/>
      <c r="I163" s="3"/>
      <c r="J163" s="7"/>
    </row>
    <row r="164" spans="1:10" s="1" customFormat="1" x14ac:dyDescent="0.2">
      <c r="A164" s="3"/>
      <c r="D164" s="4"/>
      <c r="E164" s="6"/>
      <c r="F164" s="8"/>
      <c r="G164" s="4"/>
      <c r="H164" s="3"/>
      <c r="I164" s="3"/>
      <c r="J164" s="7"/>
    </row>
    <row r="165" spans="1:10" s="1" customFormat="1" x14ac:dyDescent="0.2">
      <c r="A165" s="3"/>
      <c r="D165" s="4"/>
      <c r="E165" s="6"/>
      <c r="F165" s="8"/>
      <c r="G165" s="4"/>
      <c r="H165" s="3"/>
      <c r="I165" s="3"/>
      <c r="J165" s="7"/>
    </row>
    <row r="166" spans="1:10" s="1" customFormat="1" x14ac:dyDescent="0.2">
      <c r="A166" s="3"/>
      <c r="D166" s="4"/>
      <c r="E166" s="6"/>
      <c r="F166" s="8"/>
      <c r="G166" s="4"/>
      <c r="H166" s="3"/>
      <c r="I166" s="3"/>
      <c r="J166" s="7"/>
    </row>
    <row r="167" spans="1:10" s="1" customFormat="1" x14ac:dyDescent="0.2">
      <c r="A167" s="3"/>
      <c r="D167" s="4"/>
      <c r="E167" s="6"/>
      <c r="F167" s="8"/>
      <c r="G167" s="4"/>
      <c r="H167" s="3"/>
      <c r="I167" s="3"/>
      <c r="J167" s="7"/>
    </row>
    <row r="168" spans="1:10" s="1" customFormat="1" x14ac:dyDescent="0.2">
      <c r="A168" s="3"/>
      <c r="D168" s="4"/>
      <c r="E168" s="6"/>
      <c r="F168" s="8"/>
      <c r="G168" s="4"/>
      <c r="H168" s="3"/>
      <c r="I168" s="3"/>
      <c r="J168" s="7"/>
    </row>
    <row r="169" spans="1:10" s="1" customFormat="1" x14ac:dyDescent="0.2">
      <c r="A169" s="3"/>
      <c r="D169" s="4"/>
      <c r="E169" s="6"/>
      <c r="F169" s="8"/>
      <c r="G169" s="4"/>
      <c r="H169" s="3"/>
      <c r="I169" s="3"/>
      <c r="J169" s="7"/>
    </row>
    <row r="170" spans="1:10" s="1" customFormat="1" x14ac:dyDescent="0.2">
      <c r="A170" s="3"/>
      <c r="D170" s="4"/>
      <c r="E170" s="6"/>
      <c r="F170" s="8"/>
      <c r="G170" s="4"/>
      <c r="H170" s="3"/>
      <c r="I170" s="3"/>
      <c r="J170" s="7"/>
    </row>
    <row r="171" spans="1:10" s="1" customFormat="1" x14ac:dyDescent="0.2">
      <c r="A171" s="3"/>
      <c r="D171" s="4"/>
      <c r="E171" s="6"/>
      <c r="F171" s="8"/>
      <c r="G171" s="4"/>
      <c r="H171" s="3"/>
      <c r="I171" s="3"/>
      <c r="J171" s="7"/>
    </row>
    <row r="172" spans="1:10" s="1" customFormat="1" x14ac:dyDescent="0.2">
      <c r="A172" s="3"/>
      <c r="D172" s="4"/>
      <c r="E172" s="6"/>
      <c r="F172" s="8"/>
      <c r="G172" s="4"/>
      <c r="H172" s="3"/>
      <c r="I172" s="3"/>
      <c r="J172" s="7"/>
    </row>
    <row r="173" spans="1:10" s="1" customFormat="1" x14ac:dyDescent="0.2">
      <c r="A173" s="3"/>
      <c r="D173" s="4"/>
      <c r="E173" s="6"/>
      <c r="F173" s="8"/>
      <c r="G173" s="4"/>
      <c r="H173" s="3"/>
      <c r="I173" s="3"/>
      <c r="J173" s="7"/>
    </row>
    <row r="174" spans="1:10" s="1" customFormat="1" x14ac:dyDescent="0.2">
      <c r="A174" s="3"/>
      <c r="D174" s="4"/>
      <c r="E174" s="6"/>
      <c r="F174" s="8"/>
      <c r="G174" s="4"/>
      <c r="H174" s="3"/>
      <c r="I174" s="3"/>
      <c r="J174" s="7"/>
    </row>
    <row r="175" spans="1:10" s="1" customFormat="1" x14ac:dyDescent="0.2">
      <c r="A175" s="3"/>
      <c r="D175" s="4"/>
      <c r="E175" s="6"/>
      <c r="F175" s="8"/>
      <c r="G175" s="4"/>
      <c r="H175" s="3"/>
      <c r="I175" s="3"/>
      <c r="J175" s="7"/>
    </row>
    <row r="176" spans="1:10" s="1" customFormat="1" x14ac:dyDescent="0.2">
      <c r="A176" s="3"/>
      <c r="D176" s="4"/>
      <c r="E176" s="6"/>
      <c r="F176" s="8"/>
      <c r="G176" s="4"/>
      <c r="H176" s="3"/>
      <c r="I176" s="3"/>
      <c r="J176" s="7"/>
    </row>
    <row r="177" spans="2:11" x14ac:dyDescent="0.2">
      <c r="F177" s="8"/>
      <c r="I177" s="3"/>
      <c r="J177" s="7"/>
      <c r="K177" s="1"/>
    </row>
    <row r="178" spans="2:11" x14ac:dyDescent="0.2">
      <c r="F178" s="8"/>
      <c r="I178" s="3"/>
      <c r="J178" s="7"/>
      <c r="K178" s="1"/>
    </row>
    <row r="179" spans="2:11" x14ac:dyDescent="0.2">
      <c r="F179" s="8"/>
      <c r="I179" s="3"/>
      <c r="J179" s="7"/>
      <c r="K179" s="1"/>
    </row>
    <row r="180" spans="2:11" x14ac:dyDescent="0.2">
      <c r="F180" s="8"/>
      <c r="I180" s="3"/>
      <c r="J180" s="7"/>
      <c r="K180" s="1"/>
    </row>
    <row r="181" spans="2:11" x14ac:dyDescent="0.2">
      <c r="F181" s="8"/>
      <c r="I181" s="3"/>
      <c r="J181" s="7"/>
      <c r="K181" s="1"/>
    </row>
    <row r="182" spans="2:11" x14ac:dyDescent="0.2">
      <c r="B182" s="3"/>
    </row>
    <row r="183" spans="2:11" x14ac:dyDescent="0.2">
      <c r="B183" s="3"/>
    </row>
    <row r="184" spans="2:11" x14ac:dyDescent="0.2">
      <c r="B184" s="3"/>
    </row>
    <row r="185" spans="2:11" x14ac:dyDescent="0.2">
      <c r="B185" s="3"/>
    </row>
    <row r="186" spans="2:11" x14ac:dyDescent="0.2">
      <c r="B186" s="3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82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1F2A-9B92-4855-B225-F6B01CCFB267}">
  <sheetPr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IF(ISNONTEXT('[10]Organizacija natjecanja'!$H$2)=TRUE,"",'[10]Organizacija natjecanja'!$H$2)</f>
        <v>3. kolo lige veterana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IF(ISNONTEXT('[10]Organizacija natjecanja'!$H$5)=TRUE,"",'[10]Organizacija natjecanja'!$H$5)</f>
        <v>Turčišće, 05.07.2025.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IF(ISNONTEXT('[10]Organizacija natjecanja'!$H$7)=TRUE,"",'[10]Organizacija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IF(ISNONTEXT('[10]Organizacija natjecanja'!$H$13)=TRUE,"",'[10]Organizacija natjecanja'!$H$13)</f>
        <v>Ribica Turčišće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IF(ISNONTEXT('[10]Organizacija natjecanja'!$H$4)=TRUE,"",'[10]Organizacija natjecanja'!$H$4)</f>
        <v>Stara Graba Turčišće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IF(ISBLANK('[10]Organizacija natjecanja'!$H$9)=TRUE,"",'[10]Organizacija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IF(ISTEXT('[10]Sektorski plasman'!B6)=TRUE,'[10]Sektorski plasman'!B6,"")</f>
        <v>Pokrivač Rajmond</v>
      </c>
      <c r="C10" s="96" t="str">
        <f>IF(ISTEXT('[10]Sektorski plasman'!C6)=TRUE,'[10]Sektorski plasman'!C6,"")</f>
        <v>Mura Mursko Središće</v>
      </c>
      <c r="D10" s="95">
        <f>IF(ISNUMBER('[10]Sektorski plasman'!E6)=TRUE,'[10]Sektorski plasman'!E6,"")</f>
        <v>1</v>
      </c>
      <c r="E10" s="94" t="str">
        <f>IF(ISTEXT('[10]Sektorski plasman'!F6)=TRUE,'[10]Sektorski plasman'!F6,"")</f>
        <v>A</v>
      </c>
      <c r="F10" s="93">
        <f>IF(ISNUMBER('[10]Sektorski plasman'!D6)=TRUE,'[10]Sektorski plasman'!D6,"")</f>
        <v>2960</v>
      </c>
      <c r="G10" s="92">
        <f>IF(ISNUMBER('[10]Sektorski plasman'!G6)=TRUE,'[10]Sektorski plasman'!G6,"")</f>
        <v>1</v>
      </c>
      <c r="H10" s="91">
        <f>IF(ISNUMBER('[10]Sektorski plasman'!H6)=TRUE,'[10]Sektorski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IF(ISTEXT('[10]Sektorski plasman'!B7)=TRUE,'[10]Sektorski plasman'!B7,"")</f>
        <v>Horvat Dragutin</v>
      </c>
      <c r="C11" s="88" t="str">
        <f>IF(ISTEXT('[10]Sektorski plasman'!C7)=TRUE,'[10]Sektorski plasman'!C7,"")</f>
        <v>Som Kotoriba</v>
      </c>
      <c r="D11" s="87">
        <f>IF(ISNUMBER('[10]Sektorski plasman'!E7)=TRUE,'[10]Sektorski plasman'!E7,"")</f>
        <v>10</v>
      </c>
      <c r="E11" s="86" t="str">
        <f>IF(ISTEXT('[10]Sektorski plasman'!F7)=TRUE,'[10]Sektorski plasman'!F7,"")</f>
        <v>A</v>
      </c>
      <c r="F11" s="85">
        <f>IF(ISNUMBER('[10]Sektorski plasman'!D7)=TRUE,'[10]Sektorski plasman'!D7,"")</f>
        <v>1905</v>
      </c>
      <c r="G11" s="84">
        <f>IF(ISNUMBER('[10]Sektorski plasman'!G7)=TRUE,'[10]Sektorski plasman'!G7,"")</f>
        <v>2</v>
      </c>
      <c r="H11" s="76">
        <f>IF(ISNUMBER('[10]Sektorski plasman'!H7)=TRUE,'[10]Sektorski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IF(ISTEXT('[10]Sektorski plasman'!B8)=TRUE,'[10]Sektorski plasman'!B8,"")</f>
        <v>Filipašić Drago</v>
      </c>
      <c r="C12" s="88" t="str">
        <f>IF(ISTEXT('[10]Sektorski plasman'!C8)=TRUE,'[10]Sektorski plasman'!C8,"")</f>
        <v>Som Kotoriba</v>
      </c>
      <c r="D12" s="87">
        <f>IF(ISNUMBER('[10]Sektorski plasman'!E8)=TRUE,'[10]Sektorski plasman'!E8,"")</f>
        <v>5</v>
      </c>
      <c r="E12" s="86" t="str">
        <f>IF(ISTEXT('[10]Sektorski plasman'!F8)=TRUE,'[10]Sektorski plasman'!F8,"")</f>
        <v>A</v>
      </c>
      <c r="F12" s="85">
        <f>IF(ISNUMBER('[10]Sektorski plasman'!D8)=TRUE,'[10]Sektorski plasman'!D8,"")</f>
        <v>1850</v>
      </c>
      <c r="G12" s="84">
        <f>IF(ISNUMBER('[10]Sektorski plasman'!G8)=TRUE,'[10]Sektorski plasman'!G8,"")</f>
        <v>3</v>
      </c>
      <c r="H12" s="76">
        <f>IF(ISNUMBER('[10]Sektorski plasman'!H8)=TRUE,'[10]Sektorski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IF(ISTEXT('[10]Sektorski plasman'!B9)=TRUE,'[10]Sektorski plasman'!B9,"")</f>
        <v>Halić Marijan</v>
      </c>
      <c r="C13" s="88" t="str">
        <f>IF(ISTEXT('[10]Sektorski plasman'!C9)=TRUE,'[10]Sektorski plasman'!C9,"")</f>
        <v>Linjak Ivanovec</v>
      </c>
      <c r="D13" s="87">
        <f>IF(ISNUMBER('[10]Sektorski plasman'!E9)=TRUE,'[10]Sektorski plasman'!E9,"")</f>
        <v>8</v>
      </c>
      <c r="E13" s="86" t="str">
        <f>IF(ISTEXT('[10]Sektorski plasman'!F9)=TRUE,'[10]Sektorski plasman'!F9,"")</f>
        <v>A</v>
      </c>
      <c r="F13" s="85">
        <f>IF(ISNUMBER('[10]Sektorski plasman'!D9)=TRUE,'[10]Sektorski plasman'!D9,"")</f>
        <v>1810</v>
      </c>
      <c r="G13" s="84">
        <f>IF(ISNUMBER('[10]Sektorski plasman'!G9)=TRUE,'[10]Sektorski plasman'!G9,"")</f>
        <v>4</v>
      </c>
      <c r="H13" s="76">
        <f>IF(ISNUMBER('[10]Sektorski plasman'!H9)=TRUE,'[10]Sektorski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IF(ISTEXT('[10]Sektorski plasman'!B10)=TRUE,'[10]Sektorski plasman'!B10,"")</f>
        <v>Nađ Nenad</v>
      </c>
      <c r="C14" s="88" t="str">
        <f>IF(ISTEXT('[10]Sektorski plasman'!C10)=TRUE,'[10]Sektorski plasman'!C10,"")</f>
        <v>Linjak Palovec</v>
      </c>
      <c r="D14" s="87">
        <f>IF(ISNUMBER('[10]Sektorski plasman'!E10)=TRUE,'[10]Sektorski plasman'!E10,"")</f>
        <v>7</v>
      </c>
      <c r="E14" s="86" t="str">
        <f>IF(ISTEXT('[10]Sektorski plasman'!F10)=TRUE,'[10]Sektorski plasman'!F10,"")</f>
        <v>A</v>
      </c>
      <c r="F14" s="85">
        <f>IF(ISNUMBER('[10]Sektorski plasman'!D10)=TRUE,'[10]Sektorski plasman'!D10,"")</f>
        <v>1350</v>
      </c>
      <c r="G14" s="84">
        <f>IF(ISNUMBER('[10]Sektorski plasman'!G10)=TRUE,'[10]Sektorski plasman'!G10,"")</f>
        <v>5</v>
      </c>
      <c r="H14" s="76">
        <f>IF(ISNUMBER('[10]Sektorski plasman'!H10)=TRUE,'[10]Sektorski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IF(ISTEXT('[10]Sektorski plasman'!B11)=TRUE,'[10]Sektorski plasman'!B11,"")</f>
        <v>Mišić Branko</v>
      </c>
      <c r="C15" s="88" t="str">
        <f>IF(ISTEXT('[10]Sektorski plasman'!C11)=TRUE,'[10]Sektorski plasman'!C11,"")</f>
        <v>Drava Donji Mihaljevec</v>
      </c>
      <c r="D15" s="87">
        <f>IF(ISNUMBER('[10]Sektorski plasman'!E11)=TRUE,'[10]Sektorski plasman'!E11,"")</f>
        <v>9</v>
      </c>
      <c r="E15" s="86" t="str">
        <f>IF(ISTEXT('[10]Sektorski plasman'!F11)=TRUE,'[10]Sektorski plasman'!F11,"")</f>
        <v>A</v>
      </c>
      <c r="F15" s="85">
        <f>IF(ISNUMBER('[10]Sektorski plasman'!D11)=TRUE,'[10]Sektorski plasman'!D11,"")</f>
        <v>1345</v>
      </c>
      <c r="G15" s="84">
        <f>IF(ISNUMBER('[10]Sektorski plasman'!G11)=TRUE,'[10]Sektorski plasman'!G11,"")</f>
        <v>6</v>
      </c>
      <c r="H15" s="76">
        <f>IF(ISNUMBER('[10]Sektorski plasman'!H11)=TRUE,'[10]Sektorski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IF(ISTEXT('[10]Sektorski plasman'!B12)=TRUE,'[10]Sektorski plasman'!B12,"")</f>
        <v>Kedmenec Antun</v>
      </c>
      <c r="C16" s="88" t="str">
        <f>IF(ISTEXT('[10]Sektorski plasman'!C12)=TRUE,'[10]Sektorski plasman'!C12,"")</f>
        <v>Klen Sveta Marija</v>
      </c>
      <c r="D16" s="87">
        <f>IF(ISNUMBER('[10]Sektorski plasman'!E12)=TRUE,'[10]Sektorski plasman'!E12,"")</f>
        <v>2</v>
      </c>
      <c r="E16" s="86" t="str">
        <f>IF(ISTEXT('[10]Sektorski plasman'!F12)=TRUE,'[10]Sektorski plasman'!F12,"")</f>
        <v>A</v>
      </c>
      <c r="F16" s="85">
        <f>IF(ISNUMBER('[10]Sektorski plasman'!D12)=TRUE,'[10]Sektorski plasman'!D12,"")</f>
        <v>1310</v>
      </c>
      <c r="G16" s="84">
        <f>IF(ISNUMBER('[10]Sektorski plasman'!G12)=TRUE,'[10]Sektorski plasman'!G12,"")</f>
        <v>7</v>
      </c>
      <c r="H16" s="76">
        <f>IF(ISNUMBER('[10]Sektorski plasman'!H12)=TRUE,'[10]Sektorski plasman'!H12,"")</f>
        <v>14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IF(ISTEXT('[10]Sektorski plasman'!B13)=TRUE,'[10]Sektorski plasman'!B13,"")</f>
        <v>Mikloška Josip</v>
      </c>
      <c r="C17" s="88" t="str">
        <f>IF(ISTEXT('[10]Sektorski plasman'!C13)=TRUE,'[10]Sektorski plasman'!C13,"")</f>
        <v>Glavatica Futtura Sensas Prelog</v>
      </c>
      <c r="D17" s="87">
        <f>IF(ISNUMBER('[10]Sektorski plasman'!E13)=TRUE,'[10]Sektorski plasman'!E13,"")</f>
        <v>3</v>
      </c>
      <c r="E17" s="86" t="str">
        <f>IF(ISTEXT('[10]Sektorski plasman'!F13)=TRUE,'[10]Sektorski plasman'!F13,"")</f>
        <v>A</v>
      </c>
      <c r="F17" s="85">
        <f>IF(ISNUMBER('[10]Sektorski plasman'!D13)=TRUE,'[10]Sektorski plasman'!D13,"")</f>
        <v>1075</v>
      </c>
      <c r="G17" s="84">
        <f>IF(ISNUMBER('[10]Sektorski plasman'!G13)=TRUE,'[10]Sektorski plasman'!G13,"")</f>
        <v>8</v>
      </c>
      <c r="H17" s="76">
        <f>IF(ISNUMBER('[10]Sektorski plasman'!H13)=TRUE,'[10]Sektorski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IF(ISTEXT('[10]Sektorski plasman'!B14)=TRUE,'[10]Sektorski plasman'!B14,"")</f>
        <v>Orehovec Stjepan</v>
      </c>
      <c r="C18" s="88" t="str">
        <f>IF(ISTEXT('[10]Sektorski plasman'!C14)=TRUE,'[10]Sektorski plasman'!C14,"")</f>
        <v>Drava Donji Mihaljevec</v>
      </c>
      <c r="D18" s="87">
        <f>IF(ISNUMBER('[10]Sektorski plasman'!E14)=TRUE,'[10]Sektorski plasman'!E14,"")</f>
        <v>4</v>
      </c>
      <c r="E18" s="86" t="str">
        <f>IF(ISTEXT('[10]Sektorski plasman'!F14)=TRUE,'[10]Sektorski plasman'!F14,"")</f>
        <v>A</v>
      </c>
      <c r="F18" s="85">
        <f>IF(ISNUMBER('[10]Sektorski plasman'!D14)=TRUE,'[10]Sektorski plasman'!D14,"")</f>
        <v>635</v>
      </c>
      <c r="G18" s="84">
        <f>IF(ISNUMBER('[10]Sektorski plasman'!G14)=TRUE,'[10]Sektorski plasman'!G14,"")</f>
        <v>9</v>
      </c>
      <c r="H18" s="76">
        <f>IF(ISNUMBER('[10]Sektorski plasman'!H14)=TRUE,'[10]Sektorski plasman'!H14,"")</f>
        <v>18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IF(ISTEXT('[10]Sektorski plasman'!B15)=TRUE,'[10]Sektorski plasman'!B15,"")</f>
        <v>Jagec Josip</v>
      </c>
      <c r="C19" s="88" t="str">
        <f>IF(ISTEXT('[10]Sektorski plasman'!C15)=TRUE,'[10]Sektorski plasman'!C15,"")</f>
        <v>Čakovec Interland Čakovec</v>
      </c>
      <c r="D19" s="87">
        <f>IF(ISNUMBER('[10]Sektorski plasman'!E15)=TRUE,'[10]Sektorski plasman'!E15,"")</f>
        <v>6</v>
      </c>
      <c r="E19" s="86" t="str">
        <f>IF(ISTEXT('[10]Sektorski plasman'!F15)=TRUE,'[10]Sektorski plasman'!F15,"")</f>
        <v>A</v>
      </c>
      <c r="F19" s="85">
        <f>IF(ISNUMBER('[10]Sektorski plasman'!D15)=TRUE,'[10]Sektorski plasman'!D15,"")</f>
        <v>600</v>
      </c>
      <c r="G19" s="84">
        <f>IF(ISNUMBER('[10]Sektorski plasman'!G15)=TRUE,'[10]Sektorski plasman'!G15,"")</f>
        <v>10</v>
      </c>
      <c r="H19" s="76">
        <f>IF(ISNUMBER('[10]Sektorski plasman'!H15)=TRUE,'[10]Sektorski plasman'!H15,"")</f>
        <v>20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IF(ISTEXT('[10]Sektorski plasman'!B16)=TRUE,'[10]Sektorski plasman'!B16,"")</f>
        <v>Katančić Zlatko</v>
      </c>
      <c r="C20" s="88" t="str">
        <f>IF(ISTEXT('[10]Sektorski plasman'!C16)=TRUE,'[10]Sektorski plasman'!C16,"")</f>
        <v>Ribica Turčišće</v>
      </c>
      <c r="D20" s="87">
        <f>IF(ISNUMBER('[10]Sektorski plasman'!E16)=TRUE,'[10]Sektorski plasman'!E16,"")</f>
        <v>15</v>
      </c>
      <c r="E20" s="86" t="str">
        <f>IF(ISTEXT('[10]Sektorski plasman'!F16)=TRUE,'[10]Sektorski plasman'!F16,"")</f>
        <v>B</v>
      </c>
      <c r="F20" s="85">
        <f>IF(ISNUMBER('[10]Sektorski plasman'!D16)=TRUE,'[10]Sektorski plasman'!D16,"")</f>
        <v>2670</v>
      </c>
      <c r="G20" s="84">
        <f>IF(ISNUMBER('[10]Sektorski plasman'!G16)=TRUE,'[10]Sektorski plasman'!G16,"")</f>
        <v>1</v>
      </c>
      <c r="H20" s="76">
        <f>IF(ISNUMBER('[10]Sektorski plasman'!H16)=TRUE,'[10]Sektorski plasman'!H16,"")</f>
        <v>2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IF(ISTEXT('[10]Sektorski plasman'!B17)=TRUE,'[10]Sektorski plasman'!B17,"")</f>
        <v>Rošić Mensur</v>
      </c>
      <c r="C21" s="88" t="str">
        <f>IF(ISTEXT('[10]Sektorski plasman'!C17)=TRUE,'[10]Sektorski plasman'!C17,"")</f>
        <v>Mura Mursko Središće</v>
      </c>
      <c r="D21" s="87">
        <f>IF(ISNUMBER('[10]Sektorski plasman'!E17)=TRUE,'[10]Sektorski plasman'!E17,"")</f>
        <v>19</v>
      </c>
      <c r="E21" s="86" t="str">
        <f>IF(ISTEXT('[10]Sektorski plasman'!F17)=TRUE,'[10]Sektorski plasman'!F17,"")</f>
        <v>B</v>
      </c>
      <c r="F21" s="85">
        <f>IF(ISNUMBER('[10]Sektorski plasman'!D17)=TRUE,'[10]Sektorski plasman'!D17,"")</f>
        <v>2600</v>
      </c>
      <c r="G21" s="84">
        <f>IF(ISNUMBER('[10]Sektorski plasman'!G17)=TRUE,'[10]Sektorski plasman'!G17,"")</f>
        <v>2</v>
      </c>
      <c r="H21" s="76">
        <f>IF(ISNUMBER('[10]Sektorski plasman'!H17)=TRUE,'[10]Sektorski plasman'!H17,"")</f>
        <v>3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IF(ISTEXT('[10]Sektorski plasman'!B18)=TRUE,'[10]Sektorski plasman'!B18,"")</f>
        <v>Dolenec Željko</v>
      </c>
      <c r="C22" s="88" t="str">
        <f>IF(ISTEXT('[10]Sektorski plasman'!C18)=TRUE,'[10]Sektorski plasman'!C18,"")</f>
        <v>Som Kotoriba</v>
      </c>
      <c r="D22" s="87">
        <f>IF(ISNUMBER('[10]Sektorski plasman'!E18)=TRUE,'[10]Sektorski plasman'!E18,"")</f>
        <v>14</v>
      </c>
      <c r="E22" s="86" t="str">
        <f>IF(ISTEXT('[10]Sektorski plasman'!F18)=TRUE,'[10]Sektorski plasman'!F18,"")</f>
        <v>B</v>
      </c>
      <c r="F22" s="85">
        <f>IF(ISNUMBER('[10]Sektorski plasman'!D18)=TRUE,'[10]Sektorski plasman'!D18,"")</f>
        <v>2420</v>
      </c>
      <c r="G22" s="84">
        <f>IF(ISNUMBER('[10]Sektorski plasman'!G18)=TRUE,'[10]Sektorski plasman'!G18,"")</f>
        <v>3</v>
      </c>
      <c r="H22" s="76">
        <f>IF(ISNUMBER('[10]Sektorski plasman'!H18)=TRUE,'[10]Sektorski plasman'!H18,"")</f>
        <v>5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IF(ISTEXT('[10]Sektorski plasman'!B19)=TRUE,'[10]Sektorski plasman'!B19,"")</f>
        <v>Deban Ivan</v>
      </c>
      <c r="C23" s="88" t="str">
        <f>IF(ISTEXT('[10]Sektorski plasman'!C19)=TRUE,'[10]Sektorski plasman'!C19,"")</f>
        <v>Glavatica Futtura Sensas Prelog</v>
      </c>
      <c r="D23" s="87">
        <f>IF(ISNUMBER('[10]Sektorski plasman'!E19)=TRUE,'[10]Sektorski plasman'!E19,"")</f>
        <v>16</v>
      </c>
      <c r="E23" s="86" t="str">
        <f>IF(ISTEXT('[10]Sektorski plasman'!F19)=TRUE,'[10]Sektorski plasman'!F19,"")</f>
        <v>B</v>
      </c>
      <c r="F23" s="85">
        <f>IF(ISNUMBER('[10]Sektorski plasman'!D19)=TRUE,'[10]Sektorski plasman'!D19,"")</f>
        <v>2385</v>
      </c>
      <c r="G23" s="84">
        <f>IF(ISNUMBER('[10]Sektorski plasman'!G19)=TRUE,'[10]Sektorski plasman'!G19,"")</f>
        <v>4</v>
      </c>
      <c r="H23" s="76">
        <f>IF(ISNUMBER('[10]Sektorski plasman'!H19)=TRUE,'[10]Sektorski plasman'!H19,"")</f>
        <v>7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IF(ISTEXT('[10]Sektorski plasman'!B20)=TRUE,'[10]Sektorski plasman'!B20,"")</f>
        <v>Kedmenec Dragutin</v>
      </c>
      <c r="C24" s="88" t="str">
        <f>IF(ISTEXT('[10]Sektorski plasman'!C20)=TRUE,'[10]Sektorski plasman'!C20,"")</f>
        <v>Klen Sveta Marija</v>
      </c>
      <c r="D24" s="87">
        <f>IF(ISNUMBER('[10]Sektorski plasman'!E20)=TRUE,'[10]Sektorski plasman'!E20,"")</f>
        <v>20</v>
      </c>
      <c r="E24" s="86" t="str">
        <f>IF(ISTEXT('[10]Sektorski plasman'!F20)=TRUE,'[10]Sektorski plasman'!F20,"")</f>
        <v>B</v>
      </c>
      <c r="F24" s="85">
        <f>IF(ISNUMBER('[10]Sektorski plasman'!D20)=TRUE,'[10]Sektorski plasman'!D20,"")</f>
        <v>2300</v>
      </c>
      <c r="G24" s="84">
        <f>IF(ISNUMBER('[10]Sektorski plasman'!G20)=TRUE,'[10]Sektorski plasman'!G20,"")</f>
        <v>5</v>
      </c>
      <c r="H24" s="76">
        <f>IF(ISNUMBER('[10]Sektorski plasman'!H20)=TRUE,'[10]Sektorski plasman'!H20,"")</f>
        <v>9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IF(ISTEXT('[10]Sektorski plasman'!B21)=TRUE,'[10]Sektorski plasman'!B21,"")</f>
        <v>Kovač Mladen</v>
      </c>
      <c r="C25" s="88" t="str">
        <f>IF(ISTEXT('[10]Sektorski plasman'!C21)=TRUE,'[10]Sektorski plasman'!C21,"")</f>
        <v>Glavatica Futtura Sensas Prelog</v>
      </c>
      <c r="D25" s="87">
        <f>IF(ISNUMBER('[10]Sektorski plasman'!E21)=TRUE,'[10]Sektorski plasman'!E21,"")</f>
        <v>17</v>
      </c>
      <c r="E25" s="86" t="str">
        <f>IF(ISTEXT('[10]Sektorski plasman'!F21)=TRUE,'[10]Sektorski plasman'!F21,"")</f>
        <v>B</v>
      </c>
      <c r="F25" s="85">
        <f>IF(ISNUMBER('[10]Sektorski plasman'!D21)=TRUE,'[10]Sektorski plasman'!D21,"")</f>
        <v>2075</v>
      </c>
      <c r="G25" s="84">
        <f>IF(ISNUMBER('[10]Sektorski plasman'!G21)=TRUE,'[10]Sektorski plasman'!G21,"")</f>
        <v>6</v>
      </c>
      <c r="H25" s="76">
        <f>IF(ISNUMBER('[10]Sektorski plasman'!H21)=TRUE,'[10]Sektorski plasman'!H21,"")</f>
        <v>11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IF(ISTEXT('[10]Sektorski plasman'!B22)=TRUE,'[10]Sektorski plasman'!B22,"")</f>
        <v>Ivanović Branko</v>
      </c>
      <c r="C26" s="88" t="str">
        <f>IF(ISTEXT('[10]Sektorski plasman'!C22)=TRUE,'[10]Sektorski plasman'!C22,"")</f>
        <v>Smuđ Goričan</v>
      </c>
      <c r="D26" s="87">
        <f>IF(ISNUMBER('[10]Sektorski plasman'!E22)=TRUE,'[10]Sektorski plasman'!E22,"")</f>
        <v>18</v>
      </c>
      <c r="E26" s="86" t="str">
        <f>IF(ISTEXT('[10]Sektorski plasman'!F22)=TRUE,'[10]Sektorski plasman'!F22,"")</f>
        <v>B</v>
      </c>
      <c r="F26" s="85">
        <f>IF(ISNUMBER('[10]Sektorski plasman'!D22)=TRUE,'[10]Sektorski plasman'!D22,"")</f>
        <v>2000</v>
      </c>
      <c r="G26" s="84">
        <f>IF(ISNUMBER('[10]Sektorski plasman'!G22)=TRUE,'[10]Sektorski plasman'!G22,"")</f>
        <v>7</v>
      </c>
      <c r="H26" s="76">
        <f>IF(ISNUMBER('[10]Sektorski plasman'!H22)=TRUE,'[10]Sektorski plasman'!H22,"")</f>
        <v>13</v>
      </c>
      <c r="I26" s="75"/>
      <c r="J26" s="72"/>
    </row>
    <row r="27" spans="1:10" s="66" customFormat="1" x14ac:dyDescent="0.2">
      <c r="A27" s="90">
        <f>IF(ISNUMBER(H27)=FALSE,"",18)</f>
        <v>18</v>
      </c>
      <c r="B27" s="89" t="str">
        <f>IF(ISTEXT('[10]Sektorski plasman'!B23)=TRUE,'[10]Sektorski plasman'!B23,"")</f>
        <v xml:space="preserve">Zadravec Ivan </v>
      </c>
      <c r="C27" s="88" t="str">
        <f>IF(ISTEXT('[10]Sektorski plasman'!C23)=TRUE,'[10]Sektorski plasman'!C23,"")</f>
        <v>Verk Križovec</v>
      </c>
      <c r="D27" s="87">
        <f>IF(ISNUMBER('[10]Sektorski plasman'!E23)=TRUE,'[10]Sektorski plasman'!E23,"")</f>
        <v>13</v>
      </c>
      <c r="E27" s="86" t="str">
        <f>IF(ISTEXT('[10]Sektorski plasman'!F23)=TRUE,'[10]Sektorski plasman'!F23,"")</f>
        <v>B</v>
      </c>
      <c r="F27" s="85">
        <f>IF(ISNUMBER('[10]Sektorski plasman'!D23)=TRUE,'[10]Sektorski plasman'!D23,"")</f>
        <v>1995</v>
      </c>
      <c r="G27" s="84">
        <f>IF(ISNUMBER('[10]Sektorski plasman'!G23)=TRUE,'[10]Sektorski plasman'!G23,"")</f>
        <v>8</v>
      </c>
      <c r="H27" s="76">
        <f>IF(ISNUMBER('[10]Sektorski plasman'!H23)=TRUE,'[10]Sektorski plasman'!H23,"")</f>
        <v>15</v>
      </c>
      <c r="I27" s="75"/>
      <c r="J27" s="72"/>
    </row>
    <row r="28" spans="1:10" s="66" customFormat="1" x14ac:dyDescent="0.2">
      <c r="A28" s="90">
        <f>IF(ISNUMBER(H28)=FALSE,"",19)</f>
        <v>19</v>
      </c>
      <c r="B28" s="89" t="str">
        <f>IF(ISTEXT('[10]Sektorski plasman'!B24)=TRUE,'[10]Sektorski plasman'!B24,"")</f>
        <v>Marđetko Josip</v>
      </c>
      <c r="C28" s="88" t="str">
        <f>IF(ISTEXT('[10]Sektorski plasman'!C24)=TRUE,'[10]Sektorski plasman'!C24,"")</f>
        <v>Som Kotoriba</v>
      </c>
      <c r="D28" s="87">
        <f>IF(ISNUMBER('[10]Sektorski plasman'!E24)=TRUE,'[10]Sektorski plasman'!E24,"")</f>
        <v>12</v>
      </c>
      <c r="E28" s="86" t="str">
        <f>IF(ISTEXT('[10]Sektorski plasman'!F24)=TRUE,'[10]Sektorski plasman'!F24,"")</f>
        <v>B</v>
      </c>
      <c r="F28" s="85">
        <f>IF(ISNUMBER('[10]Sektorski plasman'!D24)=TRUE,'[10]Sektorski plasman'!D24,"")</f>
        <v>1540</v>
      </c>
      <c r="G28" s="84">
        <f>IF(ISNUMBER('[10]Sektorski plasman'!G24)=TRUE,'[10]Sektorski plasman'!G24,"")</f>
        <v>9</v>
      </c>
      <c r="H28" s="76">
        <f>IF(ISNUMBER('[10]Sektorski plasman'!H24)=TRUE,'[10]Sektorski plasman'!H24,"")</f>
        <v>17</v>
      </c>
      <c r="I28" s="75"/>
      <c r="J28" s="72"/>
    </row>
    <row r="29" spans="1:10" s="66" customFormat="1" x14ac:dyDescent="0.2">
      <c r="A29" s="90">
        <f>IF(ISNUMBER(H29)=FALSE,"",20)</f>
        <v>20</v>
      </c>
      <c r="B29" s="89" t="str">
        <f>IF(ISTEXT('[10]Sektorski plasman'!B25)=TRUE,'[10]Sektorski plasman'!B25,"")</f>
        <v>Međimurec Ivan</v>
      </c>
      <c r="C29" s="88" t="str">
        <f>IF(ISTEXT('[10]Sektorski plasman'!C25)=TRUE,'[10]Sektorski plasman'!C25,"")</f>
        <v>TSH Sensas Som.si Čakovec</v>
      </c>
      <c r="D29" s="87">
        <f>IF(ISNUMBER('[10]Sektorski plasman'!E25)=TRUE,'[10]Sektorski plasman'!E25,"")</f>
        <v>11</v>
      </c>
      <c r="E29" s="86" t="str">
        <f>IF(ISTEXT('[10]Sektorski plasman'!F25)=TRUE,'[10]Sektorski plasman'!F25,"")</f>
        <v>B</v>
      </c>
      <c r="F29" s="85">
        <f>IF(ISNUMBER('[10]Sektorski plasman'!D25)=TRUE,'[10]Sektorski plasman'!D25,"")</f>
        <v>700</v>
      </c>
      <c r="G29" s="84">
        <f>IF(ISNUMBER('[10]Sektorski plasman'!G25)=TRUE,'[10]Sektorski plasman'!G25,"")</f>
        <v>10</v>
      </c>
      <c r="H29" s="76">
        <f>IF(ISNUMBER('[10]Sektorski plasman'!H25)=TRUE,'[10]Sektorski plasman'!H25,"")</f>
        <v>19</v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IF(ISTEXT('[10]Sektorski plasman'!B26)=TRUE,'[10]Sektorski plasman'!B26,"")</f>
        <v/>
      </c>
      <c r="C30" s="88" t="str">
        <f>IF(ISTEXT('[10]Sektorski plasman'!C26)=TRUE,'[10]Sektorski plasman'!C26,"")</f>
        <v/>
      </c>
      <c r="D30" s="87" t="str">
        <f>IF(ISNUMBER('[10]Sektorski plasman'!E26)=TRUE,'[10]Sektorski plasman'!E26,"")</f>
        <v/>
      </c>
      <c r="E30" s="86" t="str">
        <f>IF(ISTEXT('[10]Sektorski plasman'!F26)=TRUE,'[10]Sektorski plasman'!F26,"")</f>
        <v/>
      </c>
      <c r="F30" s="85" t="str">
        <f>IF(ISNUMBER('[10]Sektorski plasman'!D26)=TRUE,'[10]Sektorski plasman'!D26,"")</f>
        <v/>
      </c>
      <c r="G30" s="84" t="str">
        <f>IF(ISNUMBER('[10]Sektorski plasman'!G26)=TRUE,'[10]Sektorski plasman'!G26,"")</f>
        <v/>
      </c>
      <c r="H30" s="76" t="str">
        <f>IF(ISNUMBER('[10]Sektorski plasman'!H26)=TRUE,'[10]Sektorski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IF(ISTEXT('[10]Sektorski plasman'!B27)=TRUE,'[10]Sektorski plasman'!B27,"")</f>
        <v/>
      </c>
      <c r="C31" s="88" t="str">
        <f>IF(ISTEXT('[10]Sektorski plasman'!C27)=TRUE,'[10]Sektorski plasman'!C27,"")</f>
        <v/>
      </c>
      <c r="D31" s="87" t="str">
        <f>IF(ISNUMBER('[10]Sektorski plasman'!E27)=TRUE,'[10]Sektorski plasman'!E27,"")</f>
        <v/>
      </c>
      <c r="E31" s="86" t="str">
        <f>IF(ISTEXT('[10]Sektorski plasman'!F27)=TRUE,'[10]Sektorski plasman'!F27,"")</f>
        <v/>
      </c>
      <c r="F31" s="85" t="str">
        <f>IF(ISNUMBER('[10]Sektorski plasman'!D27)=TRUE,'[10]Sektorski plasman'!D27,"")</f>
        <v/>
      </c>
      <c r="G31" s="84" t="str">
        <f>IF(ISNUMBER('[10]Sektorski plasman'!G27)=TRUE,'[10]Sektorski plasman'!G27,"")</f>
        <v/>
      </c>
      <c r="H31" s="76" t="str">
        <f>IF(ISNUMBER('[10]Sektorski plasman'!H27)=TRUE,'[10]Sektorski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IF(ISTEXT('[10]Sektorski plasman'!B28)=TRUE,'[10]Sektorski plasman'!B28,"")</f>
        <v/>
      </c>
      <c r="C32" s="88" t="str">
        <f>IF(ISTEXT('[10]Sektorski plasman'!C28)=TRUE,'[10]Sektorski plasman'!C28,"")</f>
        <v/>
      </c>
      <c r="D32" s="87" t="str">
        <f>IF(ISNUMBER('[10]Sektorski plasman'!E28)=TRUE,'[10]Sektorski plasman'!E28,"")</f>
        <v/>
      </c>
      <c r="E32" s="86" t="str">
        <f>IF(ISTEXT('[10]Sektorski plasman'!F28)=TRUE,'[10]Sektorski plasman'!F28,"")</f>
        <v/>
      </c>
      <c r="F32" s="85" t="str">
        <f>IF(ISNUMBER('[10]Sektorski plasman'!D28)=TRUE,'[10]Sektorski plasman'!D28,"")</f>
        <v/>
      </c>
      <c r="G32" s="84" t="str">
        <f>IF(ISNUMBER('[10]Sektorski plasman'!G28)=TRUE,'[10]Sektorski plasman'!G28,"")</f>
        <v/>
      </c>
      <c r="H32" s="76" t="str">
        <f>IF(ISNUMBER('[10]Sektorski plasman'!H28)=TRUE,'[10]Sektorski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IF(ISTEXT('[10]Sektorski plasman'!B29)=TRUE,'[10]Sektorski plasman'!B29,"")</f>
        <v/>
      </c>
      <c r="C33" s="88" t="str">
        <f>IF(ISTEXT('[10]Sektorski plasman'!C29)=TRUE,'[10]Sektorski plasman'!C29,"")</f>
        <v/>
      </c>
      <c r="D33" s="87" t="str">
        <f>IF(ISNUMBER('[10]Sektorski plasman'!E29)=TRUE,'[10]Sektorski plasman'!E29,"")</f>
        <v/>
      </c>
      <c r="E33" s="86" t="str">
        <f>IF(ISTEXT('[10]Sektorski plasman'!F29)=TRUE,'[10]Sektorski plasman'!F29,"")</f>
        <v/>
      </c>
      <c r="F33" s="85" t="str">
        <f>IF(ISNUMBER('[10]Sektorski plasman'!D29)=TRUE,'[10]Sektorski plasman'!D29,"")</f>
        <v/>
      </c>
      <c r="G33" s="84" t="str">
        <f>IF(ISNUMBER('[10]Sektorski plasman'!G29)=TRUE,'[10]Sektorski plasman'!G29,"")</f>
        <v/>
      </c>
      <c r="H33" s="76" t="str">
        <f>IF(ISNUMBER('[10]Sektorski plasman'!H29)=TRUE,'[10]Sektorski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IF(ISTEXT('[10]Sektorski plasman'!B30)=TRUE,'[10]Sektorski plasman'!B30,"")</f>
        <v/>
      </c>
      <c r="C34" s="88" t="str">
        <f>IF(ISTEXT('[10]Sektorski plasman'!C30)=TRUE,'[10]Sektorski plasman'!C30,"")</f>
        <v/>
      </c>
      <c r="D34" s="87" t="str">
        <f>IF(ISNUMBER('[10]Sektorski plasman'!E30)=TRUE,'[10]Sektorski plasman'!E30,"")</f>
        <v/>
      </c>
      <c r="E34" s="86" t="str">
        <f>IF(ISTEXT('[10]Sektorski plasman'!F30)=TRUE,'[10]Sektorski plasman'!F30,"")</f>
        <v/>
      </c>
      <c r="F34" s="85" t="str">
        <f>IF(ISNUMBER('[10]Sektorski plasman'!D30)=TRUE,'[10]Sektorski plasman'!D30,"")</f>
        <v/>
      </c>
      <c r="G34" s="84" t="str">
        <f>IF(ISNUMBER('[10]Sektorski plasman'!G30)=TRUE,'[10]Sektorski plasman'!G30,"")</f>
        <v/>
      </c>
      <c r="H34" s="76" t="str">
        <f>IF(ISNUMBER('[10]Sektorski plasman'!H30)=TRUE,'[10]Sektorski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IF(ISTEXT('[10]Sektorski plasman'!B31)=TRUE,'[10]Sektorski plasman'!B31,"")</f>
        <v/>
      </c>
      <c r="C35" s="88" t="str">
        <f>IF(ISTEXT('[10]Sektorski plasman'!C31)=TRUE,'[10]Sektorski plasman'!C31,"")</f>
        <v/>
      </c>
      <c r="D35" s="87" t="str">
        <f>IF(ISNUMBER('[10]Sektorski plasman'!E31)=TRUE,'[10]Sektorski plasman'!E31,"")</f>
        <v/>
      </c>
      <c r="E35" s="86" t="str">
        <f>IF(ISTEXT('[10]Sektorski plasman'!F31)=TRUE,'[10]Sektorski plasman'!F31,"")</f>
        <v/>
      </c>
      <c r="F35" s="85" t="str">
        <f>IF(ISNUMBER('[10]Sektorski plasman'!D31)=TRUE,'[10]Sektorski plasman'!D31,"")</f>
        <v/>
      </c>
      <c r="G35" s="84" t="str">
        <f>IF(ISNUMBER('[10]Sektorski plasman'!G31)=TRUE,'[10]Sektorski plasman'!G31,"")</f>
        <v/>
      </c>
      <c r="H35" s="76" t="str">
        <f>IF(ISNUMBER('[10]Sektorski plasman'!H31)=TRUE,'[10]Sektorski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IF(ISTEXT('[10]Sektorski plasman'!B32)=TRUE,'[10]Sektorski plasman'!B32,"")</f>
        <v/>
      </c>
      <c r="C36" s="88" t="str">
        <f>IF(ISTEXT('[10]Sektorski plasman'!C32)=TRUE,'[10]Sektorski plasman'!C32,"")</f>
        <v/>
      </c>
      <c r="D36" s="87" t="str">
        <f>IF(ISNUMBER('[10]Sektorski plasman'!E32)=TRUE,'[10]Sektorski plasman'!E32,"")</f>
        <v/>
      </c>
      <c r="E36" s="86" t="str">
        <f>IF(ISTEXT('[10]Sektorski plasman'!F32)=TRUE,'[10]Sektorski plasman'!F32,"")</f>
        <v/>
      </c>
      <c r="F36" s="85" t="str">
        <f>IF(ISNUMBER('[10]Sektorski plasman'!D32)=TRUE,'[10]Sektorski plasman'!D32,"")</f>
        <v/>
      </c>
      <c r="G36" s="84" t="str">
        <f>IF(ISNUMBER('[10]Sektorski plasman'!G32)=TRUE,'[10]Sektorski plasman'!G32,"")</f>
        <v/>
      </c>
      <c r="H36" s="76" t="str">
        <f>IF(ISNUMBER('[10]Sektorski plasman'!H32)=TRUE,'[10]Sektorski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IF(ISTEXT('[10]Sektorski plasman'!B33)=TRUE,'[10]Sektorski plasman'!B33,"")</f>
        <v/>
      </c>
      <c r="C37" s="88" t="str">
        <f>IF(ISTEXT('[10]Sektorski plasman'!C33)=TRUE,'[10]Sektorski plasman'!C33,"")</f>
        <v/>
      </c>
      <c r="D37" s="87" t="str">
        <f>IF(ISNUMBER('[10]Sektorski plasman'!E33)=TRUE,'[10]Sektorski plasman'!E33,"")</f>
        <v/>
      </c>
      <c r="E37" s="86" t="str">
        <f>IF(ISTEXT('[10]Sektorski plasman'!F33)=TRUE,'[10]Sektorski plasman'!F33,"")</f>
        <v/>
      </c>
      <c r="F37" s="85" t="str">
        <f>IF(ISNUMBER('[10]Sektorski plasman'!D33)=TRUE,'[10]Sektorski plasman'!D33,"")</f>
        <v/>
      </c>
      <c r="G37" s="84" t="str">
        <f>IF(ISNUMBER('[10]Sektorski plasman'!G33)=TRUE,'[10]Sektorski plasman'!G33,"")</f>
        <v/>
      </c>
      <c r="H37" s="76" t="str">
        <f>IF(ISNUMBER('[10]Sektorski plasman'!H33)=TRUE,'[10]Sektorski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IF(ISTEXT('[10]Sektorski plasman'!B34)=TRUE,'[10]Sektorski plasman'!B34,"")</f>
        <v/>
      </c>
      <c r="C38" s="88" t="str">
        <f>IF(ISTEXT('[10]Sektorski plasman'!C34)=TRUE,'[10]Sektorski plasman'!C34,"")</f>
        <v/>
      </c>
      <c r="D38" s="87" t="str">
        <f>IF(ISNUMBER('[10]Sektorski plasman'!E34)=TRUE,'[10]Sektorski plasman'!E34,"")</f>
        <v/>
      </c>
      <c r="E38" s="86" t="str">
        <f>IF(ISTEXT('[10]Sektorski plasman'!F34)=TRUE,'[10]Sektorski plasman'!F34,"")</f>
        <v/>
      </c>
      <c r="F38" s="85" t="str">
        <f>IF(ISNUMBER('[10]Sektorski plasman'!D34)=TRUE,'[10]Sektorski plasman'!D34,"")</f>
        <v/>
      </c>
      <c r="G38" s="84" t="str">
        <f>IF(ISNUMBER('[10]Sektorski plasman'!G34)=TRUE,'[10]Sektorski plasman'!G34,"")</f>
        <v/>
      </c>
      <c r="H38" s="76" t="str">
        <f>IF(ISNUMBER('[10]Sektorski plasman'!H34)=TRUE,'[10]Sektorski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IF(ISTEXT('[10]Sektorski plasman'!B35)=TRUE,'[10]Sektorski plasman'!B35,"")</f>
        <v/>
      </c>
      <c r="C39" s="88" t="str">
        <f>IF(ISTEXT('[10]Sektorski plasman'!C35)=TRUE,'[10]Sektorski plasman'!C35,"")</f>
        <v/>
      </c>
      <c r="D39" s="87" t="str">
        <f>IF(ISNUMBER('[10]Sektorski plasman'!E35)=TRUE,'[10]Sektorski plasman'!E35,"")</f>
        <v/>
      </c>
      <c r="E39" s="86" t="str">
        <f>IF(ISTEXT('[10]Sektorski plasman'!F35)=TRUE,'[10]Sektorski plasman'!F35,"")</f>
        <v/>
      </c>
      <c r="F39" s="85" t="str">
        <f>IF(ISNUMBER('[10]Sektorski plasman'!D35)=TRUE,'[10]Sektorski plasman'!D35,"")</f>
        <v/>
      </c>
      <c r="G39" s="84" t="str">
        <f>IF(ISNUMBER('[10]Sektorski plasman'!G35)=TRUE,'[10]Sektorski plasman'!G35,"")</f>
        <v/>
      </c>
      <c r="H39" s="76" t="str">
        <f>IF(ISNUMBER('[10]Sektorski plasman'!H35)=TRUE,'[10]Sektorski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IF(ISTEXT('[10]Sektorski plasman'!B36)=TRUE,'[10]Sektorski plasman'!B36,"")</f>
        <v/>
      </c>
      <c r="C40" s="88" t="str">
        <f>IF(ISTEXT('[10]Sektorski plasman'!C36)=TRUE,'[10]Sektorski plasman'!C36,"")</f>
        <v/>
      </c>
      <c r="D40" s="87" t="str">
        <f>IF(ISNUMBER('[10]Sektorski plasman'!E36)=TRUE,'[10]Sektorski plasman'!E36,"")</f>
        <v/>
      </c>
      <c r="E40" s="86" t="str">
        <f>IF(ISTEXT('[10]Sektorski plasman'!F36)=TRUE,'[10]Sektorski plasman'!F36,"")</f>
        <v/>
      </c>
      <c r="F40" s="85" t="str">
        <f>IF(ISNUMBER('[10]Sektorski plasman'!D36)=TRUE,'[10]Sektorski plasman'!D36,"")</f>
        <v/>
      </c>
      <c r="G40" s="84" t="str">
        <f>IF(ISNUMBER('[10]Sektorski plasman'!G36)=TRUE,'[10]Sektorski plasman'!G36,"")</f>
        <v/>
      </c>
      <c r="H40" s="76" t="str">
        <f>IF(ISNUMBER('[10]Sektorski plasman'!H36)=TRUE,'[10]Sektorski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IF(ISTEXT('[10]Sektorski plasman'!B37)=TRUE,'[10]Sektorski plasman'!B37,"")</f>
        <v/>
      </c>
      <c r="C41" s="88" t="str">
        <f>IF(ISTEXT('[10]Sektorski plasman'!C37)=TRUE,'[10]Sektorski plasman'!C37,"")</f>
        <v/>
      </c>
      <c r="D41" s="87" t="str">
        <f>IF(ISNUMBER('[10]Sektorski plasman'!E37)=TRUE,'[10]Sektorski plasman'!E37,"")</f>
        <v/>
      </c>
      <c r="E41" s="86" t="str">
        <f>IF(ISTEXT('[10]Sektorski plasman'!F37)=TRUE,'[10]Sektorski plasman'!F37,"")</f>
        <v/>
      </c>
      <c r="F41" s="85" t="str">
        <f>IF(ISNUMBER('[10]Sektorski plasman'!D37)=TRUE,'[10]Sektorski plasman'!D37,"")</f>
        <v/>
      </c>
      <c r="G41" s="84" t="str">
        <f>IF(ISNUMBER('[10]Sektorski plasman'!G37)=TRUE,'[10]Sektorski plasman'!G37,"")</f>
        <v/>
      </c>
      <c r="H41" s="76" t="str">
        <f>IF(ISNUMBER('[10]Sektorski plasman'!H37)=TRUE,'[10]Sektorski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IF(ISTEXT('[10]Sektorski plasman'!B38)=TRUE,'[10]Sektorski plasman'!B38,"")</f>
        <v/>
      </c>
      <c r="C42" s="88" t="str">
        <f>IF(ISTEXT('[10]Sektorski plasman'!C38)=TRUE,'[10]Sektorski plasman'!C38,"")</f>
        <v/>
      </c>
      <c r="D42" s="87" t="str">
        <f>IF(ISNUMBER('[10]Sektorski plasman'!E38)=TRUE,'[10]Sektorski plasman'!E38,"")</f>
        <v/>
      </c>
      <c r="E42" s="86" t="str">
        <f>IF(ISTEXT('[10]Sektorski plasman'!F38)=TRUE,'[10]Sektorski plasman'!F38,"")</f>
        <v/>
      </c>
      <c r="F42" s="85" t="str">
        <f>IF(ISNUMBER('[10]Sektorski plasman'!D38)=TRUE,'[10]Sektorski plasman'!D38,"")</f>
        <v/>
      </c>
      <c r="G42" s="84" t="str">
        <f>IF(ISNUMBER('[10]Sektorski plasman'!G38)=TRUE,'[10]Sektorski plasman'!G38,"")</f>
        <v/>
      </c>
      <c r="H42" s="76" t="str">
        <f>IF(ISNUMBER('[10]Sektorski plasman'!H38)=TRUE,'[10]Sektorski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IF(ISTEXT('[10]Sektorski plasman'!B39)=TRUE,'[10]Sektorski plasman'!B39,"")</f>
        <v/>
      </c>
      <c r="C43" s="88" t="str">
        <f>IF(ISTEXT('[10]Sektorski plasman'!C39)=TRUE,'[10]Sektorski plasman'!C39,"")</f>
        <v/>
      </c>
      <c r="D43" s="87" t="str">
        <f>IF(ISNUMBER('[10]Sektorski plasman'!E39)=TRUE,'[10]Sektorski plasman'!E39,"")</f>
        <v/>
      </c>
      <c r="E43" s="86" t="str">
        <f>IF(ISTEXT('[10]Sektorski plasman'!F39)=TRUE,'[10]Sektorski plasman'!F39,"")</f>
        <v/>
      </c>
      <c r="F43" s="85" t="str">
        <f>IF(ISNUMBER('[10]Sektorski plasman'!D39)=TRUE,'[10]Sektorski plasman'!D39,"")</f>
        <v/>
      </c>
      <c r="G43" s="84" t="str">
        <f>IF(ISNUMBER('[10]Sektorski plasman'!G39)=TRUE,'[10]Sektorski plasman'!G39,"")</f>
        <v/>
      </c>
      <c r="H43" s="76" t="str">
        <f>IF(ISNUMBER('[10]Sektorski plasman'!H39)=TRUE,'[10]Sektorski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IF(ISTEXT('[10]Sektorski plasman'!B40)=TRUE,'[10]Sektorski plasman'!B40,"")</f>
        <v/>
      </c>
      <c r="C44" s="88" t="str">
        <f>IF(ISTEXT('[10]Sektorski plasman'!C40)=TRUE,'[10]Sektorski plasman'!C40,"")</f>
        <v/>
      </c>
      <c r="D44" s="87" t="str">
        <f>IF(ISNUMBER('[10]Sektorski plasman'!E40)=TRUE,'[10]Sektorski plasman'!E40,"")</f>
        <v/>
      </c>
      <c r="E44" s="86" t="str">
        <f>IF(ISTEXT('[10]Sektorski plasman'!F40)=TRUE,'[10]Sektorski plasman'!F40,"")</f>
        <v/>
      </c>
      <c r="F44" s="85" t="str">
        <f>IF(ISNUMBER('[10]Sektorski plasman'!D40)=TRUE,'[10]Sektorski plasman'!D40,"")</f>
        <v/>
      </c>
      <c r="G44" s="84" t="str">
        <f>IF(ISNUMBER('[10]Sektorski plasman'!G40)=TRUE,'[10]Sektorski plasman'!G40,"")</f>
        <v/>
      </c>
      <c r="H44" s="76" t="str">
        <f>IF(ISNUMBER('[10]Sektorski plasman'!H40)=TRUE,'[10]Sektorski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IF(ISTEXT('[10]Sektorski plasman'!B41)=TRUE,'[10]Sektorski plasman'!B41,"")</f>
        <v/>
      </c>
      <c r="C45" s="88" t="str">
        <f>IF(ISTEXT('[10]Sektorski plasman'!C41)=TRUE,'[10]Sektorski plasman'!C41,"")</f>
        <v/>
      </c>
      <c r="D45" s="87" t="str">
        <f>IF(ISNUMBER('[10]Sektorski plasman'!E41)=TRUE,'[10]Sektorski plasman'!E41,"")</f>
        <v/>
      </c>
      <c r="E45" s="86" t="str">
        <f>IF(ISTEXT('[10]Sektorski plasman'!F41)=TRUE,'[10]Sektorski plasman'!F41,"")</f>
        <v/>
      </c>
      <c r="F45" s="85" t="str">
        <f>IF(ISNUMBER('[10]Sektorski plasman'!D41)=TRUE,'[10]Sektorski plasman'!D41,"")</f>
        <v/>
      </c>
      <c r="G45" s="84" t="str">
        <f>IF(ISNUMBER('[10]Sektorski plasman'!G41)=TRUE,'[10]Sektorski plasman'!G41,"")</f>
        <v/>
      </c>
      <c r="H45" s="76" t="str">
        <f>IF(ISNUMBER('[10]Sektorski plasman'!H41)=TRUE,'[10]Sektorski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IF(ISTEXT('[10]Sektorski plasman'!B42)=TRUE,'[10]Sektorski plasman'!B42,"")</f>
        <v/>
      </c>
      <c r="C46" s="88" t="str">
        <f>IF(ISTEXT('[10]Sektorski plasman'!C42)=TRUE,'[10]Sektorski plasman'!C42,"")</f>
        <v/>
      </c>
      <c r="D46" s="87" t="str">
        <f>IF(ISNUMBER('[10]Sektorski plasman'!E42)=TRUE,'[10]Sektorski plasman'!E42,"")</f>
        <v/>
      </c>
      <c r="E46" s="86" t="str">
        <f>IF(ISTEXT('[10]Sektorski plasman'!F42)=TRUE,'[10]Sektorski plasman'!F42,"")</f>
        <v/>
      </c>
      <c r="F46" s="85" t="str">
        <f>IF(ISNUMBER('[10]Sektorski plasman'!D42)=TRUE,'[10]Sektorski plasman'!D42,"")</f>
        <v/>
      </c>
      <c r="G46" s="84" t="str">
        <f>IF(ISNUMBER('[10]Sektorski plasman'!G42)=TRUE,'[10]Sektorski plasman'!G42,"")</f>
        <v/>
      </c>
      <c r="H46" s="76" t="str">
        <f>IF(ISNUMBER('[10]Sektorski plasman'!H42)=TRUE,'[10]Sektorski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IF(ISTEXT('[10]Sektorski plasman'!B43)=TRUE,'[10]Sektorski plasman'!B43,"")</f>
        <v/>
      </c>
      <c r="C47" s="88" t="str">
        <f>IF(ISTEXT('[10]Sektorski plasman'!C43)=TRUE,'[10]Sektorski plasman'!C43,"")</f>
        <v/>
      </c>
      <c r="D47" s="87" t="str">
        <f>IF(ISNUMBER('[10]Sektorski plasman'!E43)=TRUE,'[10]Sektorski plasman'!E43,"")</f>
        <v/>
      </c>
      <c r="E47" s="86" t="str">
        <f>IF(ISTEXT('[10]Sektorski plasman'!F43)=TRUE,'[10]Sektorski plasman'!F43,"")</f>
        <v/>
      </c>
      <c r="F47" s="85" t="str">
        <f>IF(ISNUMBER('[10]Sektorski plasman'!D43)=TRUE,'[10]Sektorski plasman'!D43,"")</f>
        <v/>
      </c>
      <c r="G47" s="84" t="str">
        <f>IF(ISNUMBER('[10]Sektorski plasman'!G43)=TRUE,'[10]Sektorski plasman'!G43,"")</f>
        <v/>
      </c>
      <c r="H47" s="76" t="str">
        <f>IF(ISNUMBER('[10]Sektorski plasman'!H43)=TRUE,'[10]Sektorski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IF(ISTEXT('[10]Sektorski plasman'!B44)=TRUE,'[10]Sektorski plasman'!B44,"")</f>
        <v/>
      </c>
      <c r="C48" s="88" t="str">
        <f>IF(ISTEXT('[10]Sektorski plasman'!C44)=TRUE,'[10]Sektorski plasman'!C44,"")</f>
        <v/>
      </c>
      <c r="D48" s="87" t="str">
        <f>IF(ISNUMBER('[10]Sektorski plasman'!E44)=TRUE,'[10]Sektorski plasman'!E44,"")</f>
        <v/>
      </c>
      <c r="E48" s="86" t="str">
        <f>IF(ISTEXT('[10]Sektorski plasman'!F44)=TRUE,'[10]Sektorski plasman'!F44,"")</f>
        <v/>
      </c>
      <c r="F48" s="85" t="str">
        <f>IF(ISNUMBER('[10]Sektorski plasman'!D44)=TRUE,'[10]Sektorski plasman'!D44,"")</f>
        <v/>
      </c>
      <c r="G48" s="84" t="str">
        <f>IF(ISNUMBER('[10]Sektorski plasman'!G44)=TRUE,'[10]Sektorski plasman'!G44,"")</f>
        <v/>
      </c>
      <c r="H48" s="76" t="str">
        <f>IF(ISNUMBER('[10]Sektorski plasman'!H44)=TRUE,'[10]Sektorski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IF(ISTEXT('[10]Sektorski plasman'!B45)=TRUE,'[10]Sektorski plasman'!B45,"")</f>
        <v/>
      </c>
      <c r="C49" s="88" t="str">
        <f>IF(ISTEXT('[10]Sektorski plasman'!C45)=TRUE,'[10]Sektorski plasman'!C45,"")</f>
        <v/>
      </c>
      <c r="D49" s="87" t="str">
        <f>IF(ISNUMBER('[10]Sektorski plasman'!E45)=TRUE,'[10]Sektorski plasman'!E45,"")</f>
        <v/>
      </c>
      <c r="E49" s="86" t="str">
        <f>IF(ISTEXT('[10]Sektorski plasman'!F45)=TRUE,'[10]Sektorski plasman'!F45,"")</f>
        <v/>
      </c>
      <c r="F49" s="85" t="str">
        <f>IF(ISNUMBER('[10]Sektorski plasman'!D45)=TRUE,'[10]Sektorski plasman'!D45,"")</f>
        <v/>
      </c>
      <c r="G49" s="84" t="str">
        <f>IF(ISNUMBER('[10]Sektorski plasman'!G45)=TRUE,'[10]Sektorski plasman'!G45,"")</f>
        <v/>
      </c>
      <c r="H49" s="76" t="str">
        <f>IF(ISNUMBER('[10]Sektorski plasman'!H45)=TRUE,'[10]Sektorski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IF(ISTEXT('[10]Sektorski plasman'!B46)=TRUE,'[10]Sektorski plasman'!B46,"")</f>
        <v/>
      </c>
      <c r="C50" s="88" t="str">
        <f>IF(ISTEXT('[10]Sektorski plasman'!C46)=TRUE,'[10]Sektorski plasman'!C46,"")</f>
        <v/>
      </c>
      <c r="D50" s="87" t="str">
        <f>IF(ISNUMBER('[10]Sektorski plasman'!E46)=TRUE,'[10]Sektorski plasman'!E46,"")</f>
        <v/>
      </c>
      <c r="E50" s="86" t="str">
        <f>IF(ISTEXT('[10]Sektorski plasman'!F46)=TRUE,'[10]Sektorski plasman'!F46,"")</f>
        <v/>
      </c>
      <c r="F50" s="85" t="str">
        <f>IF(ISNUMBER('[10]Sektorski plasman'!D46)=TRUE,'[10]Sektorski plasman'!D46,"")</f>
        <v/>
      </c>
      <c r="G50" s="84" t="str">
        <f>IF(ISNUMBER('[10]Sektorski plasman'!G46)=TRUE,'[10]Sektorski plasman'!G46,"")</f>
        <v/>
      </c>
      <c r="H50" s="76" t="str">
        <f>IF(ISNUMBER('[10]Sektorski plasman'!H46)=TRUE,'[10]Sektorski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IF(ISTEXT('[10]Sektorski plasman'!B47)=TRUE,'[10]Sektorski plasman'!B47,"")</f>
        <v/>
      </c>
      <c r="C51" s="88" t="str">
        <f>IF(ISTEXT('[10]Sektorski plasman'!C47)=TRUE,'[10]Sektorski plasman'!C47,"")</f>
        <v/>
      </c>
      <c r="D51" s="87" t="str">
        <f>IF(ISNUMBER('[10]Sektorski plasman'!E47)=TRUE,'[10]Sektorski plasman'!E47,"")</f>
        <v/>
      </c>
      <c r="E51" s="86" t="str">
        <f>IF(ISTEXT('[10]Sektorski plasman'!F47)=TRUE,'[10]Sektorski plasman'!F47,"")</f>
        <v/>
      </c>
      <c r="F51" s="85" t="str">
        <f>IF(ISNUMBER('[10]Sektorski plasman'!D47)=TRUE,'[10]Sektorski plasman'!D47,"")</f>
        <v/>
      </c>
      <c r="G51" s="84" t="str">
        <f>IF(ISNUMBER('[10]Sektorski plasman'!G47)=TRUE,'[10]Sektorski plasman'!G47,"")</f>
        <v/>
      </c>
      <c r="H51" s="76" t="str">
        <f>IF(ISNUMBER('[10]Sektorski plasman'!H47)=TRUE,'[10]Sektorski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IF(ISTEXT('[10]Sektorski plasman'!B48)=TRUE,'[10]Sektorski plasman'!B48,"")</f>
        <v/>
      </c>
      <c r="C52" s="88" t="str">
        <f>IF(ISTEXT('[10]Sektorski plasman'!C48)=TRUE,'[10]Sektorski plasman'!C48,"")</f>
        <v/>
      </c>
      <c r="D52" s="87" t="str">
        <f>IF(ISNUMBER('[10]Sektorski plasman'!E48)=TRUE,'[10]Sektorski plasman'!E48,"")</f>
        <v/>
      </c>
      <c r="E52" s="86" t="str">
        <f>IF(ISTEXT('[10]Sektorski plasman'!F48)=TRUE,'[10]Sektorski plasman'!F48,"")</f>
        <v/>
      </c>
      <c r="F52" s="85" t="str">
        <f>IF(ISNUMBER('[10]Sektorski plasman'!D48)=TRUE,'[10]Sektorski plasman'!D48,"")</f>
        <v/>
      </c>
      <c r="G52" s="84" t="str">
        <f>IF(ISNUMBER('[10]Sektorski plasman'!G48)=TRUE,'[10]Sektorski plasman'!G48,"")</f>
        <v/>
      </c>
      <c r="H52" s="76" t="str">
        <f>IF(ISNUMBER('[10]Sektorski plasman'!H48)=TRUE,'[10]Sektorski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IF(ISTEXT('[10]Sektorski plasman'!B49)=TRUE,'[10]Sektorski plasman'!B49,"")</f>
        <v/>
      </c>
      <c r="C53" s="88" t="str">
        <f>IF(ISTEXT('[10]Sektorski plasman'!C49)=TRUE,'[10]Sektorski plasman'!C49,"")</f>
        <v/>
      </c>
      <c r="D53" s="87" t="str">
        <f>IF(ISNUMBER('[10]Sektorski plasman'!E49)=TRUE,'[10]Sektorski plasman'!E49,"")</f>
        <v/>
      </c>
      <c r="E53" s="86" t="str">
        <f>IF(ISTEXT('[10]Sektorski plasman'!F49)=TRUE,'[10]Sektorski plasman'!F49,"")</f>
        <v/>
      </c>
      <c r="F53" s="85" t="str">
        <f>IF(ISNUMBER('[10]Sektorski plasman'!D49)=TRUE,'[10]Sektorski plasman'!D49,"")</f>
        <v/>
      </c>
      <c r="G53" s="84" t="str">
        <f>IF(ISNUMBER('[10]Sektorski plasman'!G49)=TRUE,'[10]Sektorski plasman'!G49,"")</f>
        <v/>
      </c>
      <c r="H53" s="76" t="str">
        <f>IF(ISNUMBER('[10]Sektorski plasman'!H49)=TRUE,'[10]Sektorski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IF(ISTEXT('[10]Sektorski plasman'!B50)=TRUE,'[10]Sektorski plasman'!B50,"")</f>
        <v/>
      </c>
      <c r="C54" s="88" t="str">
        <f>IF(ISTEXT('[10]Sektorski plasman'!C50)=TRUE,'[10]Sektorski plasman'!C50,"")</f>
        <v/>
      </c>
      <c r="D54" s="87" t="str">
        <f>IF(ISNUMBER('[10]Sektorski plasman'!E50)=TRUE,'[10]Sektorski plasman'!E50,"")</f>
        <v/>
      </c>
      <c r="E54" s="86" t="str">
        <f>IF(ISTEXT('[10]Sektorski plasman'!F50)=TRUE,'[10]Sektorski plasman'!F50,"")</f>
        <v/>
      </c>
      <c r="F54" s="85" t="str">
        <f>IF(ISNUMBER('[10]Sektorski plasman'!D50)=TRUE,'[10]Sektorski plasman'!D50,"")</f>
        <v/>
      </c>
      <c r="G54" s="84" t="str">
        <f>IF(ISNUMBER('[10]Sektorski plasman'!G50)=TRUE,'[10]Sektorski plasman'!G50,"")</f>
        <v/>
      </c>
      <c r="H54" s="76" t="str">
        <f>IF(ISNUMBER('[10]Sektorski plasman'!H50)=TRUE,'[10]Sektorski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IF(ISTEXT('[10]Sektorski plasman'!B51)=TRUE,'[10]Sektorski plasman'!B51,"")</f>
        <v/>
      </c>
      <c r="C55" s="88" t="str">
        <f>IF(ISTEXT('[10]Sektorski plasman'!C51)=TRUE,'[10]Sektorski plasman'!C51,"")</f>
        <v/>
      </c>
      <c r="D55" s="87" t="str">
        <f>IF(ISNUMBER('[10]Sektorski plasman'!E51)=TRUE,'[10]Sektorski plasman'!E51,"")</f>
        <v/>
      </c>
      <c r="E55" s="86" t="str">
        <f>IF(ISTEXT('[10]Sektorski plasman'!F51)=TRUE,'[10]Sektorski plasman'!F51,"")</f>
        <v/>
      </c>
      <c r="F55" s="85" t="str">
        <f>IF(ISNUMBER('[10]Sektorski plasman'!D51)=TRUE,'[10]Sektorski plasman'!D51,"")</f>
        <v/>
      </c>
      <c r="G55" s="84" t="str">
        <f>IF(ISNUMBER('[10]Sektorski plasman'!G51)=TRUE,'[10]Sektorski plasman'!G51,"")</f>
        <v/>
      </c>
      <c r="H55" s="76" t="str">
        <f>IF(ISNUMBER('[10]Sektorski plasman'!H51)=TRUE,'[10]Sektorski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IF(ISTEXT('[10]Sektorski plasman'!B52)=TRUE,'[10]Sektorski plasman'!B52,"")</f>
        <v/>
      </c>
      <c r="C56" s="88" t="str">
        <f>IF(ISTEXT('[10]Sektorski plasman'!C52)=TRUE,'[10]Sektorski plasman'!C52,"")</f>
        <v/>
      </c>
      <c r="D56" s="87" t="str">
        <f>IF(ISNUMBER('[10]Sektorski plasman'!E52)=TRUE,'[10]Sektorski plasman'!E52,"")</f>
        <v/>
      </c>
      <c r="E56" s="86" t="str">
        <f>IF(ISTEXT('[10]Sektorski plasman'!F52)=TRUE,'[10]Sektorski plasman'!F52,"")</f>
        <v/>
      </c>
      <c r="F56" s="85" t="str">
        <f>IF(ISNUMBER('[10]Sektorski plasman'!D52)=TRUE,'[10]Sektorski plasman'!D52,"")</f>
        <v/>
      </c>
      <c r="G56" s="84" t="str">
        <f>IF(ISNUMBER('[10]Sektorski plasman'!G52)=TRUE,'[10]Sektorski plasman'!G52,"")</f>
        <v/>
      </c>
      <c r="H56" s="76" t="str">
        <f>IF(ISNUMBER('[10]Sektorski plasman'!H52)=TRUE,'[10]Sektorski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IF(ISTEXT('[10]Sektorski plasman'!B53)=TRUE,'[10]Sektorski plasman'!B53,"")</f>
        <v/>
      </c>
      <c r="C57" s="88" t="str">
        <f>IF(ISTEXT('[10]Sektorski plasman'!C53)=TRUE,'[10]Sektorski plasman'!C53,"")</f>
        <v/>
      </c>
      <c r="D57" s="87" t="str">
        <f>IF(ISNUMBER('[10]Sektorski plasman'!E53)=TRUE,'[10]Sektorski plasman'!E53,"")</f>
        <v/>
      </c>
      <c r="E57" s="86" t="str">
        <f>IF(ISTEXT('[10]Sektorski plasman'!F53)=TRUE,'[10]Sektorski plasman'!F53,"")</f>
        <v/>
      </c>
      <c r="F57" s="85" t="str">
        <f>IF(ISNUMBER('[10]Sektorski plasman'!D53)=TRUE,'[10]Sektorski plasman'!D53,"")</f>
        <v/>
      </c>
      <c r="G57" s="84" t="str">
        <f>IF(ISNUMBER('[10]Sektorski plasman'!G53)=TRUE,'[10]Sektorski plasman'!G53,"")</f>
        <v/>
      </c>
      <c r="H57" s="76" t="str">
        <f>IF(ISNUMBER('[10]Sektorski plasman'!H53)=TRUE,'[10]Sektorski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IF(ISTEXT('[10]Sektorski plasman'!B54)=TRUE,'[10]Sektorski plasman'!B54,"")</f>
        <v/>
      </c>
      <c r="C58" s="88" t="str">
        <f>IF(ISTEXT('[10]Sektorski plasman'!C54)=TRUE,'[10]Sektorski plasman'!C54,"")</f>
        <v/>
      </c>
      <c r="D58" s="87" t="str">
        <f>IF(ISNUMBER('[10]Sektorski plasman'!E54)=TRUE,'[10]Sektorski plasman'!E54,"")</f>
        <v/>
      </c>
      <c r="E58" s="86" t="str">
        <f>IF(ISTEXT('[10]Sektorski plasman'!F54)=TRUE,'[10]Sektorski plasman'!F54,"")</f>
        <v/>
      </c>
      <c r="F58" s="85" t="str">
        <f>IF(ISNUMBER('[10]Sektorski plasman'!D54)=TRUE,'[10]Sektorski plasman'!D54,"")</f>
        <v/>
      </c>
      <c r="G58" s="84" t="str">
        <f>IF(ISNUMBER('[10]Sektorski plasman'!G54)=TRUE,'[10]Sektorski plasman'!G54,"")</f>
        <v/>
      </c>
      <c r="H58" s="76" t="str">
        <f>IF(ISNUMBER('[10]Sektorski plasman'!H54)=TRUE,'[10]Sektorski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IF(ISTEXT('[10]Sektorski plasman'!B55)=TRUE,'[10]Sektorski plasman'!B55,"")</f>
        <v/>
      </c>
      <c r="C59" s="88" t="str">
        <f>IF(ISTEXT('[10]Sektorski plasman'!C55)=TRUE,'[10]Sektorski plasman'!C55,"")</f>
        <v/>
      </c>
      <c r="D59" s="87" t="str">
        <f>IF(ISNUMBER('[10]Sektorski plasman'!E55)=TRUE,'[10]Sektorski plasman'!E55,"")</f>
        <v/>
      </c>
      <c r="E59" s="86" t="str">
        <f>IF(ISTEXT('[10]Sektorski plasman'!F55)=TRUE,'[10]Sektorski plasman'!F55,"")</f>
        <v/>
      </c>
      <c r="F59" s="85" t="str">
        <f>IF(ISNUMBER('[10]Sektorski plasman'!D55)=TRUE,'[10]Sektorski plasman'!D55,"")</f>
        <v/>
      </c>
      <c r="G59" s="84" t="str">
        <f>IF(ISNUMBER('[10]Sektorski plasman'!G55)=TRUE,'[10]Sektorski plasman'!G55,"")</f>
        <v/>
      </c>
      <c r="H59" s="76" t="str">
        <f>IF(ISNUMBER('[10]Sektorski plasman'!H55)=TRUE,'[10]Sektorski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IF(ISTEXT('[10]Sektorski plasman'!B56)=TRUE,'[10]Sektorski plasman'!B56,"")</f>
        <v/>
      </c>
      <c r="C60" s="88" t="str">
        <f>IF(ISTEXT('[10]Sektorski plasman'!C56)=TRUE,'[10]Sektorski plasman'!C56,"")</f>
        <v/>
      </c>
      <c r="D60" s="87" t="str">
        <f>IF(ISNUMBER('[10]Sektorski plasman'!E56)=TRUE,'[10]Sektorski plasman'!E56,"")</f>
        <v/>
      </c>
      <c r="E60" s="86" t="str">
        <f>IF(ISTEXT('[10]Sektorski plasman'!F56)=TRUE,'[10]Sektorski plasman'!F56,"")</f>
        <v/>
      </c>
      <c r="F60" s="85" t="str">
        <f>IF(ISNUMBER('[10]Sektorski plasman'!D56)=TRUE,'[10]Sektorski plasman'!D56,"")</f>
        <v/>
      </c>
      <c r="G60" s="84" t="str">
        <f>IF(ISNUMBER('[10]Sektorski plasman'!G56)=TRUE,'[10]Sektorski plasman'!G56,"")</f>
        <v/>
      </c>
      <c r="H60" s="76" t="str">
        <f>IF(ISNUMBER('[10]Sektorski plasman'!H56)=TRUE,'[10]Sektorski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IF(ISTEXT('[10]Sektorski plasman'!B57)=TRUE,'[10]Sektorski plasman'!B57,"")</f>
        <v/>
      </c>
      <c r="C61" s="88" t="str">
        <f>IF(ISTEXT('[10]Sektorski plasman'!C57)=TRUE,'[10]Sektorski plasman'!C57,"")</f>
        <v/>
      </c>
      <c r="D61" s="87" t="str">
        <f>IF(ISNUMBER('[10]Sektorski plasman'!E57)=TRUE,'[10]Sektorski plasman'!E57,"")</f>
        <v/>
      </c>
      <c r="E61" s="86" t="str">
        <f>IF(ISTEXT('[10]Sektorski plasman'!F57)=TRUE,'[10]Sektorski plasman'!F57,"")</f>
        <v/>
      </c>
      <c r="F61" s="85" t="str">
        <f>IF(ISNUMBER('[10]Sektorski plasman'!D57)=TRUE,'[10]Sektorski plasman'!D57,"")</f>
        <v/>
      </c>
      <c r="G61" s="84" t="str">
        <f>IF(ISNUMBER('[10]Sektorski plasman'!G57)=TRUE,'[10]Sektorski plasman'!G57,"")</f>
        <v/>
      </c>
      <c r="H61" s="76" t="str">
        <f>IF(ISNUMBER('[10]Sektorski plasman'!H57)=TRUE,'[10]Sektorski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IF(ISTEXT('[10]Sektorski plasman'!B58)=TRUE,'[10]Sektorski plasman'!B58,"")</f>
        <v/>
      </c>
      <c r="C62" s="88" t="str">
        <f>IF(ISTEXT('[10]Sektorski plasman'!C58)=TRUE,'[10]Sektorski plasman'!C58,"")</f>
        <v/>
      </c>
      <c r="D62" s="87" t="str">
        <f>IF(ISNUMBER('[10]Sektorski plasman'!E58)=TRUE,'[10]Sektorski plasman'!E58,"")</f>
        <v/>
      </c>
      <c r="E62" s="86" t="str">
        <f>IF(ISTEXT('[10]Sektorski plasman'!F58)=TRUE,'[10]Sektorski plasman'!F58,"")</f>
        <v/>
      </c>
      <c r="F62" s="85" t="str">
        <f>IF(ISNUMBER('[10]Sektorski plasman'!D58)=TRUE,'[10]Sektorski plasman'!D58,"")</f>
        <v/>
      </c>
      <c r="G62" s="84" t="str">
        <f>IF(ISNUMBER('[10]Sektorski plasman'!G58)=TRUE,'[10]Sektorski plasman'!G58,"")</f>
        <v/>
      </c>
      <c r="H62" s="76" t="str">
        <f>IF(ISNUMBER('[10]Sektorski plasman'!H58)=TRUE,'[10]Sektorski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IF(ISTEXT('[10]Sektorski plasman'!B59)=TRUE,'[10]Sektorski plasman'!B59,"")</f>
        <v/>
      </c>
      <c r="C63" s="88" t="str">
        <f>IF(ISTEXT('[10]Sektorski plasman'!C59)=TRUE,'[10]Sektorski plasman'!C59,"")</f>
        <v/>
      </c>
      <c r="D63" s="87" t="str">
        <f>IF(ISNUMBER('[10]Sektorski plasman'!E59)=TRUE,'[10]Sektorski plasman'!E59,"")</f>
        <v/>
      </c>
      <c r="E63" s="86" t="str">
        <f>IF(ISTEXT('[10]Sektorski plasman'!F59)=TRUE,'[10]Sektorski plasman'!F59,"")</f>
        <v/>
      </c>
      <c r="F63" s="85" t="str">
        <f>IF(ISNUMBER('[10]Sektorski plasman'!D59)=TRUE,'[10]Sektorski plasman'!D59,"")</f>
        <v/>
      </c>
      <c r="G63" s="84" t="str">
        <f>IF(ISNUMBER('[10]Sektorski plasman'!G59)=TRUE,'[10]Sektorski plasman'!G59,"")</f>
        <v/>
      </c>
      <c r="H63" s="76" t="str">
        <f>IF(ISNUMBER('[10]Sektorski plasman'!H59)=TRUE,'[10]Sektorski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IF(ISTEXT('[10]Sektorski plasman'!B60)=TRUE,'[10]Sektorski plasman'!B60,"")</f>
        <v/>
      </c>
      <c r="C64" s="88" t="str">
        <f>IF(ISTEXT('[10]Sektorski plasman'!C60)=TRUE,'[10]Sektorski plasman'!C60,"")</f>
        <v/>
      </c>
      <c r="D64" s="87" t="str">
        <f>IF(ISNUMBER('[10]Sektorski plasman'!E60)=TRUE,'[10]Sektorski plasman'!E60,"")</f>
        <v/>
      </c>
      <c r="E64" s="86" t="str">
        <f>IF(ISTEXT('[10]Sektorski plasman'!F60)=TRUE,'[10]Sektorski plasman'!F60,"")</f>
        <v/>
      </c>
      <c r="F64" s="85" t="str">
        <f>IF(ISNUMBER('[10]Sektorski plasman'!D60)=TRUE,'[10]Sektorski plasman'!D60,"")</f>
        <v/>
      </c>
      <c r="G64" s="84" t="str">
        <f>IF(ISNUMBER('[10]Sektorski plasman'!G60)=TRUE,'[10]Sektorski plasman'!G60,"")</f>
        <v/>
      </c>
      <c r="H64" s="76" t="str">
        <f>IF(ISNUMBER('[10]Sektorski plasman'!H60)=TRUE,'[10]Sektorski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IF(ISTEXT('[10]Sektorski plasman'!B61)=TRUE,'[10]Sektorski plasman'!B61,"")</f>
        <v/>
      </c>
      <c r="C65" s="88" t="str">
        <f>IF(ISTEXT('[10]Sektorski plasman'!C61)=TRUE,'[10]Sektorski plasman'!C61,"")</f>
        <v/>
      </c>
      <c r="D65" s="87" t="str">
        <f>IF(ISNUMBER('[10]Sektorski plasman'!E61)=TRUE,'[10]Sektorski plasman'!E61,"")</f>
        <v/>
      </c>
      <c r="E65" s="86" t="str">
        <f>IF(ISTEXT('[10]Sektorski plasman'!F61)=TRUE,'[10]Sektorski plasman'!F61,"")</f>
        <v/>
      </c>
      <c r="F65" s="85" t="str">
        <f>IF(ISNUMBER('[10]Sektorski plasman'!D61)=TRUE,'[10]Sektorski plasman'!D61,"")</f>
        <v/>
      </c>
      <c r="G65" s="84" t="str">
        <f>IF(ISNUMBER('[10]Sektorski plasman'!G61)=TRUE,'[10]Sektorski plasman'!G61,"")</f>
        <v/>
      </c>
      <c r="H65" s="76" t="str">
        <f>IF(ISNUMBER('[10]Sektorski plasman'!H61)=TRUE,'[10]Sektorski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IF(ISTEXT('[10]Sektorski plasman'!B62)=TRUE,'[10]Sektorski plasman'!B62,"")</f>
        <v/>
      </c>
      <c r="C66" s="88" t="str">
        <f>IF(ISTEXT('[10]Sektorski plasman'!C62)=TRUE,'[10]Sektorski plasman'!C62,"")</f>
        <v/>
      </c>
      <c r="D66" s="87" t="str">
        <f>IF(ISNUMBER('[10]Sektorski plasman'!E62)=TRUE,'[10]Sektorski plasman'!E62,"")</f>
        <v/>
      </c>
      <c r="E66" s="86" t="str">
        <f>IF(ISTEXT('[10]Sektorski plasman'!F62)=TRUE,'[10]Sektorski plasman'!F62,"")</f>
        <v/>
      </c>
      <c r="F66" s="85" t="str">
        <f>IF(ISNUMBER('[10]Sektorski plasman'!D62)=TRUE,'[10]Sektorski plasman'!D62,"")</f>
        <v/>
      </c>
      <c r="G66" s="84" t="str">
        <f>IF(ISNUMBER('[10]Sektorski plasman'!G62)=TRUE,'[10]Sektorski plasman'!G62,"")</f>
        <v/>
      </c>
      <c r="H66" s="76" t="str">
        <f>IF(ISNUMBER('[10]Sektorski plasman'!H62)=TRUE,'[10]Sektorski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IF(ISTEXT('[10]Sektorski plasman'!B63)=TRUE,'[10]Sektorski plasman'!B63,"")</f>
        <v/>
      </c>
      <c r="C67" s="88" t="str">
        <f>IF(ISTEXT('[10]Sektorski plasman'!C63)=TRUE,'[10]Sektorski plasman'!C63,"")</f>
        <v/>
      </c>
      <c r="D67" s="87" t="str">
        <f>IF(ISNUMBER('[10]Sektorski plasman'!E63)=TRUE,'[10]Sektorski plasman'!E63,"")</f>
        <v/>
      </c>
      <c r="E67" s="86" t="str">
        <f>IF(ISTEXT('[10]Sektorski plasman'!F63)=TRUE,'[10]Sektorski plasman'!F63,"")</f>
        <v/>
      </c>
      <c r="F67" s="85" t="str">
        <f>IF(ISNUMBER('[10]Sektorski plasman'!D63)=TRUE,'[10]Sektorski plasman'!D63,"")</f>
        <v/>
      </c>
      <c r="G67" s="84" t="str">
        <f>IF(ISNUMBER('[10]Sektorski plasman'!G63)=TRUE,'[10]Sektorski plasman'!G63,"")</f>
        <v/>
      </c>
      <c r="H67" s="76" t="str">
        <f>IF(ISNUMBER('[10]Sektorski plasman'!H63)=TRUE,'[10]Sektorski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IF(ISTEXT('[10]Sektorski plasman'!B64)=TRUE,'[10]Sektorski plasman'!B64,"")</f>
        <v/>
      </c>
      <c r="C68" s="88" t="str">
        <f>IF(ISTEXT('[10]Sektorski plasman'!C64)=TRUE,'[10]Sektorski plasman'!C64,"")</f>
        <v/>
      </c>
      <c r="D68" s="87" t="str">
        <f>IF(ISNUMBER('[10]Sektorski plasman'!E64)=TRUE,'[10]Sektorski plasman'!E64,"")</f>
        <v/>
      </c>
      <c r="E68" s="86" t="str">
        <f>IF(ISTEXT('[10]Sektorski plasman'!F64)=TRUE,'[10]Sektorski plasman'!F64,"")</f>
        <v/>
      </c>
      <c r="F68" s="85" t="str">
        <f>IF(ISNUMBER('[10]Sektorski plasman'!D64)=TRUE,'[10]Sektorski plasman'!D64,"")</f>
        <v/>
      </c>
      <c r="G68" s="84" t="str">
        <f>IF(ISNUMBER('[10]Sektorski plasman'!G64)=TRUE,'[10]Sektorski plasman'!G64,"")</f>
        <v/>
      </c>
      <c r="H68" s="76" t="str">
        <f>IF(ISNUMBER('[10]Sektorski plasman'!H64)=TRUE,'[10]Sektorski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IF(ISTEXT('[10]Sektorski plasman'!B65)=TRUE,'[10]Sektorski plasman'!B65,"")</f>
        <v/>
      </c>
      <c r="C69" s="88" t="str">
        <f>IF(ISTEXT('[10]Sektorski plasman'!C65)=TRUE,'[10]Sektorski plasman'!C65,"")</f>
        <v/>
      </c>
      <c r="D69" s="87" t="str">
        <f>IF(ISNUMBER('[10]Sektorski plasman'!E65)=TRUE,'[10]Sektorski plasman'!E65,"")</f>
        <v/>
      </c>
      <c r="E69" s="86" t="str">
        <f>IF(ISTEXT('[10]Sektorski plasman'!F65)=TRUE,'[10]Sektorski plasman'!F65,"")</f>
        <v/>
      </c>
      <c r="F69" s="85" t="str">
        <f>IF(ISNUMBER('[10]Sektorski plasman'!D65)=TRUE,'[10]Sektorski plasman'!D65,"")</f>
        <v/>
      </c>
      <c r="G69" s="84" t="str">
        <f>IF(ISNUMBER('[10]Sektorski plasman'!G65)=TRUE,'[10]Sektorski plasman'!G65,"")</f>
        <v/>
      </c>
      <c r="H69" s="76" t="str">
        <f>IF(ISNUMBER('[10]Sektorski plasman'!H65)=TRUE,'[10]Sektorski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IF(ISTEXT('[10]Sektorski plasman'!B66)=TRUE,'[10]Sektorski plasman'!B66,"")</f>
        <v/>
      </c>
      <c r="C70" s="88" t="str">
        <f>IF(ISTEXT('[10]Sektorski plasman'!C66)=TRUE,'[10]Sektorski plasman'!C66,"")</f>
        <v/>
      </c>
      <c r="D70" s="87" t="str">
        <f>IF(ISNUMBER('[10]Sektorski plasman'!E66)=TRUE,'[10]Sektorski plasman'!E66,"")</f>
        <v/>
      </c>
      <c r="E70" s="86" t="str">
        <f>IF(ISTEXT('[10]Sektorski plasman'!F66)=TRUE,'[10]Sektorski plasman'!F66,"")</f>
        <v/>
      </c>
      <c r="F70" s="85" t="str">
        <f>IF(ISNUMBER('[10]Sektorski plasman'!D66)=TRUE,'[10]Sektorski plasman'!D66,"")</f>
        <v/>
      </c>
      <c r="G70" s="84" t="str">
        <f>IF(ISNUMBER('[10]Sektorski plasman'!G66)=TRUE,'[10]Sektorski plasman'!G66,"")</f>
        <v/>
      </c>
      <c r="H70" s="76" t="str">
        <f>IF(ISNUMBER('[10]Sektorski plasman'!H66)=TRUE,'[10]Sektorski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IF(ISTEXT('[10]Sektorski plasman'!B67)=TRUE,'[10]Sektorski plasman'!B67,"")</f>
        <v/>
      </c>
      <c r="C71" s="88" t="str">
        <f>IF(ISTEXT('[10]Sektorski plasman'!C67)=TRUE,'[10]Sektorski plasman'!C67,"")</f>
        <v/>
      </c>
      <c r="D71" s="87" t="str">
        <f>IF(ISNUMBER('[10]Sektorski plasman'!E67)=TRUE,'[10]Sektorski plasman'!E67,"")</f>
        <v/>
      </c>
      <c r="E71" s="86" t="str">
        <f>IF(ISTEXT('[10]Sektorski plasman'!F67)=TRUE,'[10]Sektorski plasman'!F67,"")</f>
        <v/>
      </c>
      <c r="F71" s="85" t="str">
        <f>IF(ISNUMBER('[10]Sektorski plasman'!D67)=TRUE,'[10]Sektorski plasman'!D67,"")</f>
        <v/>
      </c>
      <c r="G71" s="84" t="str">
        <f>IF(ISNUMBER('[10]Sektorski plasman'!G67)=TRUE,'[10]Sektorski plasman'!G67,"")</f>
        <v/>
      </c>
      <c r="H71" s="76" t="str">
        <f>IF(ISNUMBER('[10]Sektorski plasman'!H67)=TRUE,'[10]Sektorski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IF(ISTEXT('[10]Sektorski plasman'!B68)=TRUE,'[10]Sektorski plasman'!B68,"")</f>
        <v/>
      </c>
      <c r="C72" s="88" t="str">
        <f>IF(ISTEXT('[10]Sektorski plasman'!C68)=TRUE,'[10]Sektorski plasman'!C68,"")</f>
        <v/>
      </c>
      <c r="D72" s="87" t="str">
        <f>IF(ISNUMBER('[10]Sektorski plasman'!E68)=TRUE,'[10]Sektorski plasman'!E68,"")</f>
        <v/>
      </c>
      <c r="E72" s="86" t="str">
        <f>IF(ISTEXT('[10]Sektorski plasman'!F68)=TRUE,'[10]Sektorski plasman'!F68,"")</f>
        <v/>
      </c>
      <c r="F72" s="85" t="str">
        <f>IF(ISNUMBER('[10]Sektorski plasman'!D68)=TRUE,'[10]Sektorski plasman'!D68,"")</f>
        <v/>
      </c>
      <c r="G72" s="84" t="str">
        <f>IF(ISNUMBER('[10]Sektorski plasman'!G68)=TRUE,'[10]Sektorski plasman'!G68,"")</f>
        <v/>
      </c>
      <c r="H72" s="76" t="str">
        <f>IF(ISNUMBER('[10]Sektorski plasman'!H68)=TRUE,'[10]Sektorski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IF(ISTEXT('[10]Sektorski plasman'!B69)=TRUE,'[10]Sektorski plasman'!B69,"")</f>
        <v/>
      </c>
      <c r="C73" s="88" t="str">
        <f>IF(ISTEXT('[10]Sektorski plasman'!C69)=TRUE,'[10]Sektorski plasman'!C69,"")</f>
        <v/>
      </c>
      <c r="D73" s="87" t="str">
        <f>IF(ISNUMBER('[10]Sektorski plasman'!E69)=TRUE,'[10]Sektorski plasman'!E69,"")</f>
        <v/>
      </c>
      <c r="E73" s="86" t="str">
        <f>IF(ISTEXT('[10]Sektorski plasman'!F69)=TRUE,'[10]Sektorski plasman'!F69,"")</f>
        <v/>
      </c>
      <c r="F73" s="85" t="str">
        <f>IF(ISNUMBER('[10]Sektorski plasman'!D69)=TRUE,'[10]Sektorski plasman'!D69,"")</f>
        <v/>
      </c>
      <c r="G73" s="84" t="str">
        <f>IF(ISNUMBER('[10]Sektorski plasman'!G69)=TRUE,'[10]Sektorski plasman'!G69,"")</f>
        <v/>
      </c>
      <c r="H73" s="76" t="str">
        <f>IF(ISNUMBER('[10]Sektorski plasman'!H69)=TRUE,'[10]Sektorski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IF(ISTEXT('[10]Sektorski plasman'!B70)=TRUE,'[10]Sektorski plasman'!B70,"")</f>
        <v/>
      </c>
      <c r="C74" s="88" t="str">
        <f>IF(ISTEXT('[10]Sektorski plasman'!C70)=TRUE,'[10]Sektorski plasman'!C70,"")</f>
        <v/>
      </c>
      <c r="D74" s="87" t="str">
        <f>IF(ISNUMBER('[10]Sektorski plasman'!E70)=TRUE,'[10]Sektorski plasman'!E70,"")</f>
        <v/>
      </c>
      <c r="E74" s="86" t="str">
        <f>IF(ISTEXT('[10]Sektorski plasman'!F70)=TRUE,'[10]Sektorski plasman'!F70,"")</f>
        <v/>
      </c>
      <c r="F74" s="85" t="str">
        <f>IF(ISNUMBER('[10]Sektorski plasman'!D70)=TRUE,'[10]Sektorski plasman'!D70,"")</f>
        <v/>
      </c>
      <c r="G74" s="84" t="str">
        <f>IF(ISNUMBER('[10]Sektorski plasman'!G70)=TRUE,'[10]Sektorski plasman'!G70,"")</f>
        <v/>
      </c>
      <c r="H74" s="76" t="str">
        <f>IF(ISNUMBER('[10]Sektorski plasman'!H70)=TRUE,'[10]Sektorski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IF(ISTEXT('[10]Sektorski plasman'!B71)=TRUE,'[10]Sektorski plasman'!B71,"")</f>
        <v/>
      </c>
      <c r="C75" s="88" t="str">
        <f>IF(ISTEXT('[10]Sektorski plasman'!C71)=TRUE,'[10]Sektorski plasman'!C71,"")</f>
        <v/>
      </c>
      <c r="D75" s="87" t="str">
        <f>IF(ISNUMBER('[10]Sektorski plasman'!E71)=TRUE,'[10]Sektorski plasman'!E71,"")</f>
        <v/>
      </c>
      <c r="E75" s="86" t="str">
        <f>IF(ISTEXT('[10]Sektorski plasman'!F71)=TRUE,'[10]Sektorski plasman'!F71,"")</f>
        <v/>
      </c>
      <c r="F75" s="85" t="str">
        <f>IF(ISNUMBER('[10]Sektorski plasman'!D71)=TRUE,'[10]Sektorski plasman'!D71,"")</f>
        <v/>
      </c>
      <c r="G75" s="84" t="str">
        <f>IF(ISNUMBER('[10]Sektorski plasman'!G71)=TRUE,'[10]Sektorski plasman'!G71,"")</f>
        <v/>
      </c>
      <c r="H75" s="76" t="str">
        <f>IF(ISNUMBER('[10]Sektorski plasman'!H71)=TRUE,'[10]Sektorski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IF(ISTEXT('[10]Sektorski plasman'!B72)=TRUE,'[10]Sektorski plasman'!B72,"")</f>
        <v/>
      </c>
      <c r="C76" s="88" t="str">
        <f>IF(ISTEXT('[10]Sektorski plasman'!C72)=TRUE,'[10]Sektorski plasman'!C72,"")</f>
        <v/>
      </c>
      <c r="D76" s="87" t="str">
        <f>IF(ISNUMBER('[10]Sektorski plasman'!E72)=TRUE,'[10]Sektorski plasman'!E72,"")</f>
        <v/>
      </c>
      <c r="E76" s="86" t="str">
        <f>IF(ISTEXT('[10]Sektorski plasman'!F72)=TRUE,'[10]Sektorski plasman'!F72,"")</f>
        <v/>
      </c>
      <c r="F76" s="85" t="str">
        <f>IF(ISNUMBER('[10]Sektorski plasman'!D72)=TRUE,'[10]Sektorski plasman'!D72,"")</f>
        <v/>
      </c>
      <c r="G76" s="84" t="str">
        <f>IF(ISNUMBER('[10]Sektorski plasman'!G72)=TRUE,'[10]Sektorski plasman'!G72,"")</f>
        <v/>
      </c>
      <c r="H76" s="76" t="str">
        <f>IF(ISNUMBER('[10]Sektorski plasman'!H72)=TRUE,'[10]Sektorski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IF(ISTEXT('[10]Sektorski plasman'!B73)=TRUE,'[10]Sektorski plasman'!B73,"")</f>
        <v/>
      </c>
      <c r="C77" s="88" t="str">
        <f>IF(ISTEXT('[10]Sektorski plasman'!C73)=TRUE,'[10]Sektorski plasman'!C73,"")</f>
        <v/>
      </c>
      <c r="D77" s="87" t="str">
        <f>IF(ISNUMBER('[10]Sektorski plasman'!E73)=TRUE,'[10]Sektorski plasman'!E73,"")</f>
        <v/>
      </c>
      <c r="E77" s="86" t="str">
        <f>IF(ISTEXT('[10]Sektorski plasman'!F73)=TRUE,'[10]Sektorski plasman'!F73,"")</f>
        <v/>
      </c>
      <c r="F77" s="85" t="str">
        <f>IF(ISNUMBER('[10]Sektorski plasman'!D73)=TRUE,'[10]Sektorski plasman'!D73,"")</f>
        <v/>
      </c>
      <c r="G77" s="84" t="str">
        <f>IF(ISNUMBER('[10]Sektorski plasman'!G73)=TRUE,'[10]Sektorski plasman'!G73,"")</f>
        <v/>
      </c>
      <c r="H77" s="76" t="str">
        <f>IF(ISNUMBER('[10]Sektorski plasman'!H73)=TRUE,'[10]Sektorski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IF(ISTEXT('[10]Sektorski plasman'!B74)=TRUE,'[10]Sektorski plasman'!B74,"")</f>
        <v/>
      </c>
      <c r="C78" s="88" t="str">
        <f>IF(ISTEXT('[10]Sektorski plasman'!C74)=TRUE,'[10]Sektorski plasman'!C74,"")</f>
        <v/>
      </c>
      <c r="D78" s="87" t="str">
        <f>IF(ISNUMBER('[10]Sektorski plasman'!E74)=TRUE,'[10]Sektorski plasman'!E74,"")</f>
        <v/>
      </c>
      <c r="E78" s="86" t="str">
        <f>IF(ISTEXT('[10]Sektorski plasman'!F74)=TRUE,'[10]Sektorski plasman'!F74,"")</f>
        <v/>
      </c>
      <c r="F78" s="85" t="str">
        <f>IF(ISNUMBER('[10]Sektorski plasman'!D74)=TRUE,'[10]Sektorski plasman'!D74,"")</f>
        <v/>
      </c>
      <c r="G78" s="84" t="str">
        <f>IF(ISNUMBER('[10]Sektorski plasman'!G74)=TRUE,'[10]Sektorski plasman'!G74,"")</f>
        <v/>
      </c>
      <c r="H78" s="76" t="str">
        <f>IF(ISNUMBER('[10]Sektorski plasman'!H74)=TRUE,'[10]Sektorski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IF(ISTEXT('[10]Sektorski plasman'!B75)=TRUE,'[10]Sektorski plasman'!B75,"")</f>
        <v/>
      </c>
      <c r="C79" s="88" t="str">
        <f>IF(ISTEXT('[10]Sektorski plasman'!C75)=TRUE,'[10]Sektorski plasman'!C75,"")</f>
        <v/>
      </c>
      <c r="D79" s="87" t="str">
        <f>IF(ISNUMBER('[10]Sektorski plasman'!E75)=TRUE,'[10]Sektorski plasman'!E75,"")</f>
        <v/>
      </c>
      <c r="E79" s="86" t="str">
        <f>IF(ISTEXT('[10]Sektorski plasman'!F75)=TRUE,'[10]Sektorski plasman'!F75,"")</f>
        <v/>
      </c>
      <c r="F79" s="85" t="str">
        <f>IF(ISNUMBER('[10]Sektorski plasman'!D75)=TRUE,'[10]Sektorski plasman'!D75,"")</f>
        <v/>
      </c>
      <c r="G79" s="84" t="str">
        <f>IF(ISNUMBER('[10]Sektorski plasman'!G75)=TRUE,'[10]Sektorski plasman'!G75,"")</f>
        <v/>
      </c>
      <c r="H79" s="76" t="str">
        <f>IF(ISNUMBER('[10]Sektorski plasman'!H75)=TRUE,'[10]Sektorski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IF(ISTEXT('[10]Sektorski plasman'!B76)=TRUE,'[10]Sektorski plasman'!B76,"")</f>
        <v/>
      </c>
      <c r="C80" s="88" t="str">
        <f>IF(ISTEXT('[10]Sektorski plasman'!C76)=TRUE,'[10]Sektorski plasman'!C76,"")</f>
        <v/>
      </c>
      <c r="D80" s="87" t="str">
        <f>IF(ISNUMBER('[10]Sektorski plasman'!E76)=TRUE,'[10]Sektorski plasman'!E76,"")</f>
        <v/>
      </c>
      <c r="E80" s="86" t="str">
        <f>IF(ISTEXT('[10]Sektorski plasman'!F76)=TRUE,'[10]Sektorski plasman'!F76,"")</f>
        <v/>
      </c>
      <c r="F80" s="85" t="str">
        <f>IF(ISNUMBER('[10]Sektorski plasman'!D76)=TRUE,'[10]Sektorski plasman'!D76,"")</f>
        <v/>
      </c>
      <c r="G80" s="84" t="str">
        <f>IF(ISNUMBER('[10]Sektorski plasman'!G76)=TRUE,'[10]Sektorski plasman'!G76,"")</f>
        <v/>
      </c>
      <c r="H80" s="76" t="str">
        <f>IF(ISNUMBER('[10]Sektorski plasman'!H76)=TRUE,'[10]Sektorski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IF(ISTEXT('[10]Sektorski plasman'!B77)=TRUE,'[10]Sektorski plasman'!B77,"")</f>
        <v/>
      </c>
      <c r="C81" s="88" t="str">
        <f>IF(ISTEXT('[10]Sektorski plasman'!C77)=TRUE,'[10]Sektorski plasman'!C77,"")</f>
        <v/>
      </c>
      <c r="D81" s="87" t="str">
        <f>IF(ISNUMBER('[10]Sektorski plasman'!E77)=TRUE,'[10]Sektorski plasman'!E77,"")</f>
        <v/>
      </c>
      <c r="E81" s="86" t="str">
        <f>IF(ISTEXT('[10]Sektorski plasman'!F77)=TRUE,'[10]Sektorski plasman'!F77,"")</f>
        <v/>
      </c>
      <c r="F81" s="85" t="str">
        <f>IF(ISNUMBER('[10]Sektorski plasman'!D77)=TRUE,'[10]Sektorski plasman'!D77,"")</f>
        <v/>
      </c>
      <c r="G81" s="84" t="str">
        <f>IF(ISNUMBER('[10]Sektorski plasman'!G77)=TRUE,'[10]Sektorski plasman'!G77,"")</f>
        <v/>
      </c>
      <c r="H81" s="76" t="str">
        <f>IF(ISNUMBER('[10]Sektorski plasman'!H77)=TRUE,'[10]Sektorski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IF(ISTEXT('[10]Sektorski plasman'!B78)=TRUE,'[10]Sektorski plasman'!B78,"")</f>
        <v/>
      </c>
      <c r="C82" s="88" t="str">
        <f>IF(ISTEXT('[10]Sektorski plasman'!C78)=TRUE,'[10]Sektorski plasman'!C78,"")</f>
        <v/>
      </c>
      <c r="D82" s="87" t="str">
        <f>IF(ISNUMBER('[10]Sektorski plasman'!E78)=TRUE,'[10]Sektorski plasman'!E78,"")</f>
        <v/>
      </c>
      <c r="E82" s="86" t="str">
        <f>IF(ISTEXT('[10]Sektorski plasman'!F78)=TRUE,'[10]Sektorski plasman'!F78,"")</f>
        <v/>
      </c>
      <c r="F82" s="85" t="str">
        <f>IF(ISNUMBER('[10]Sektorski plasman'!D78)=TRUE,'[10]Sektorski plasman'!D78,"")</f>
        <v/>
      </c>
      <c r="G82" s="84" t="str">
        <f>IF(ISNUMBER('[10]Sektorski plasman'!G78)=TRUE,'[10]Sektorski plasman'!G78,"")</f>
        <v/>
      </c>
      <c r="H82" s="76" t="str">
        <f>IF(ISNUMBER('[10]Sektorski plasman'!H78)=TRUE,'[10]Sektorski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IF(ISTEXT('[10]Sektorski plasman'!B79)=TRUE,'[10]Sektorski plasman'!B79,"")</f>
        <v/>
      </c>
      <c r="C83" s="88" t="str">
        <f>IF(ISTEXT('[10]Sektorski plasman'!C79)=TRUE,'[10]Sektorski plasman'!C79,"")</f>
        <v/>
      </c>
      <c r="D83" s="87" t="str">
        <f>IF(ISNUMBER('[10]Sektorski plasman'!E79)=TRUE,'[10]Sektorski plasman'!E79,"")</f>
        <v/>
      </c>
      <c r="E83" s="86" t="str">
        <f>IF(ISTEXT('[10]Sektorski plasman'!F79)=TRUE,'[10]Sektorski plasman'!F79,"")</f>
        <v/>
      </c>
      <c r="F83" s="85" t="str">
        <f>IF(ISNUMBER('[10]Sektorski plasman'!D79)=TRUE,'[10]Sektorski plasman'!D79,"")</f>
        <v/>
      </c>
      <c r="G83" s="84" t="str">
        <f>IF(ISNUMBER('[10]Sektorski plasman'!G79)=TRUE,'[10]Sektorski plasman'!G79,"")</f>
        <v/>
      </c>
      <c r="H83" s="76" t="str">
        <f>IF(ISNUMBER('[10]Sektorski plasman'!H79)=TRUE,'[10]Sektorski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IF(ISTEXT('[10]Sektorski plasman'!B80)=TRUE,'[10]Sektorski plasman'!B80,"")</f>
        <v/>
      </c>
      <c r="C84" s="88" t="str">
        <f>IF(ISTEXT('[10]Sektorski plasman'!C80)=TRUE,'[10]Sektorski plasman'!C80,"")</f>
        <v/>
      </c>
      <c r="D84" s="87" t="str">
        <f>IF(ISNUMBER('[10]Sektorski plasman'!E80)=TRUE,'[10]Sektorski plasman'!E80,"")</f>
        <v/>
      </c>
      <c r="E84" s="86" t="str">
        <f>IF(ISTEXT('[10]Sektorski plasman'!F80)=TRUE,'[10]Sektorski plasman'!F80,"")</f>
        <v/>
      </c>
      <c r="F84" s="85" t="str">
        <f>IF(ISNUMBER('[10]Sektorski plasman'!D80)=TRUE,'[10]Sektorski plasman'!D80,"")</f>
        <v/>
      </c>
      <c r="G84" s="84" t="str">
        <f>IF(ISNUMBER('[10]Sektorski plasman'!G80)=TRUE,'[10]Sektorski plasman'!G80,"")</f>
        <v/>
      </c>
      <c r="H84" s="76" t="str">
        <f>IF(ISNUMBER('[10]Sektorski plasman'!H80)=TRUE,'[10]Sektorski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IF(ISTEXT('[10]Sektorski plasman'!B81)=TRUE,'[10]Sektorski plasman'!B81,"")</f>
        <v/>
      </c>
      <c r="C85" s="88" t="str">
        <f>IF(ISTEXT('[10]Sektorski plasman'!C81)=TRUE,'[10]Sektorski plasman'!C81,"")</f>
        <v/>
      </c>
      <c r="D85" s="87" t="str">
        <f>IF(ISNUMBER('[10]Sektorski plasman'!E81)=TRUE,'[10]Sektorski plasman'!E81,"")</f>
        <v/>
      </c>
      <c r="E85" s="86" t="str">
        <f>IF(ISTEXT('[10]Sektorski plasman'!F81)=TRUE,'[10]Sektorski plasman'!F81,"")</f>
        <v/>
      </c>
      <c r="F85" s="85" t="str">
        <f>IF(ISNUMBER('[10]Sektorski plasman'!D81)=TRUE,'[10]Sektorski plasman'!D81,"")</f>
        <v/>
      </c>
      <c r="G85" s="84" t="str">
        <f>IF(ISNUMBER('[10]Sektorski plasman'!G81)=TRUE,'[10]Sektorski plasman'!G81,"")</f>
        <v/>
      </c>
      <c r="H85" s="76" t="str">
        <f>IF(ISNUMBER('[10]Sektorski plasman'!H81)=TRUE,'[10]Sektorski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IF(ISTEXT('[10]Sektorski plasman'!B82)=TRUE,'[10]Sektorski plasman'!B82,"")</f>
        <v/>
      </c>
      <c r="C86" s="88" t="str">
        <f>IF(ISTEXT('[10]Sektorski plasman'!C82)=TRUE,'[10]Sektorski plasman'!C82,"")</f>
        <v/>
      </c>
      <c r="D86" s="87" t="str">
        <f>IF(ISNUMBER('[10]Sektorski plasman'!E82)=TRUE,'[10]Sektorski plasman'!E82,"")</f>
        <v/>
      </c>
      <c r="E86" s="86" t="str">
        <f>IF(ISTEXT('[10]Sektorski plasman'!F82)=TRUE,'[10]Sektorski plasman'!F82,"")</f>
        <v/>
      </c>
      <c r="F86" s="85" t="str">
        <f>IF(ISNUMBER('[10]Sektorski plasman'!D82)=TRUE,'[10]Sektorski plasman'!D82,"")</f>
        <v/>
      </c>
      <c r="G86" s="84" t="str">
        <f>IF(ISNUMBER('[10]Sektorski plasman'!G82)=TRUE,'[10]Sektorski plasman'!G82,"")</f>
        <v/>
      </c>
      <c r="H86" s="76" t="str">
        <f>IF(ISNUMBER('[10]Sektorski plasman'!H82)=TRUE,'[10]Sektorski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IF(ISTEXT('[10]Sektorski plasman'!B83)=TRUE,'[10]Sektorski plasman'!B83,"")</f>
        <v/>
      </c>
      <c r="C87" s="88" t="str">
        <f>IF(ISTEXT('[10]Sektorski plasman'!C83)=TRUE,'[10]Sektorski plasman'!C83,"")</f>
        <v/>
      </c>
      <c r="D87" s="87" t="str">
        <f>IF(ISNUMBER('[10]Sektorski plasman'!E83)=TRUE,'[10]Sektorski plasman'!E83,"")</f>
        <v/>
      </c>
      <c r="E87" s="86" t="str">
        <f>IF(ISTEXT('[10]Sektorski plasman'!F83)=TRUE,'[10]Sektorski plasman'!F83,"")</f>
        <v/>
      </c>
      <c r="F87" s="85" t="str">
        <f>IF(ISNUMBER('[10]Sektorski plasman'!D83)=TRUE,'[10]Sektorski plasman'!D83,"")</f>
        <v/>
      </c>
      <c r="G87" s="84" t="str">
        <f>IF(ISNUMBER('[10]Sektorski plasman'!G83)=TRUE,'[10]Sektorski plasman'!G83,"")</f>
        <v/>
      </c>
      <c r="H87" s="76" t="str">
        <f>IF(ISNUMBER('[10]Sektorski plasman'!H83)=TRUE,'[10]Sektorski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IF(ISTEXT('[10]Sektorski plasman'!B84)=TRUE,'[10]Sektorski plasman'!B84,"")</f>
        <v/>
      </c>
      <c r="C88" s="88" t="str">
        <f>IF(ISTEXT('[10]Sektorski plasman'!C84)=TRUE,'[10]Sektorski plasman'!C84,"")</f>
        <v/>
      </c>
      <c r="D88" s="87" t="str">
        <f>IF(ISNUMBER('[10]Sektorski plasman'!E84)=TRUE,'[10]Sektorski plasman'!E84,"")</f>
        <v/>
      </c>
      <c r="E88" s="86" t="str">
        <f>IF(ISTEXT('[10]Sektorski plasman'!F84)=TRUE,'[10]Sektorski plasman'!F84,"")</f>
        <v/>
      </c>
      <c r="F88" s="85" t="str">
        <f>IF(ISNUMBER('[10]Sektorski plasman'!D84)=TRUE,'[10]Sektorski plasman'!D84,"")</f>
        <v/>
      </c>
      <c r="G88" s="84" t="str">
        <f>IF(ISNUMBER('[10]Sektorski plasman'!G84)=TRUE,'[10]Sektorski plasman'!G84,"")</f>
        <v/>
      </c>
      <c r="H88" s="76" t="str">
        <f>IF(ISNUMBER('[10]Sektorski plasman'!H84)=TRUE,'[10]Sektorski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IF(ISTEXT('[10]Sektorski plasman'!B85)=TRUE,'[10]Sektorski plasman'!B85,"")</f>
        <v/>
      </c>
      <c r="C89" s="88" t="str">
        <f>IF(ISTEXT('[10]Sektorski plasman'!C85)=TRUE,'[10]Sektorski plasman'!C85,"")</f>
        <v/>
      </c>
      <c r="D89" s="87" t="str">
        <f>IF(ISNUMBER('[10]Sektorski plasman'!E85)=TRUE,'[10]Sektorski plasman'!E85,"")</f>
        <v/>
      </c>
      <c r="E89" s="86" t="str">
        <f>IF(ISTEXT('[10]Sektorski plasman'!F85)=TRUE,'[10]Sektorski plasman'!F85,"")</f>
        <v/>
      </c>
      <c r="F89" s="85" t="str">
        <f>IF(ISNUMBER('[10]Sektorski plasman'!D85)=TRUE,'[10]Sektorski plasman'!D85,"")</f>
        <v/>
      </c>
      <c r="G89" s="84" t="str">
        <f>IF(ISNUMBER('[10]Sektorski plasman'!G85)=TRUE,'[10]Sektorski plasman'!G85,"")</f>
        <v/>
      </c>
      <c r="H89" s="76" t="str">
        <f>IF(ISNUMBER('[10]Sektorski plasman'!H85)=TRUE,'[10]Sektorski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IF(ISTEXT('[10]Sektorski plasman'!B86)=TRUE,'[10]Sektorski plasman'!B86,"")</f>
        <v/>
      </c>
      <c r="C90" s="88" t="str">
        <f>IF(ISTEXT('[10]Sektorski plasman'!C86)=TRUE,'[10]Sektorski plasman'!C86,"")</f>
        <v/>
      </c>
      <c r="D90" s="87" t="str">
        <f>IF(ISNUMBER('[10]Sektorski plasman'!E86)=TRUE,'[10]Sektorski plasman'!E86,"")</f>
        <v/>
      </c>
      <c r="E90" s="86" t="str">
        <f>IF(ISTEXT('[10]Sektorski plasman'!F86)=TRUE,'[10]Sektorski plasman'!F86,"")</f>
        <v/>
      </c>
      <c r="F90" s="85" t="str">
        <f>IF(ISNUMBER('[10]Sektorski plasman'!D86)=TRUE,'[10]Sektorski plasman'!D86,"")</f>
        <v/>
      </c>
      <c r="G90" s="84" t="str">
        <f>IF(ISNUMBER('[10]Sektorski plasman'!G86)=TRUE,'[10]Sektorski plasman'!G86,"")</f>
        <v/>
      </c>
      <c r="H90" s="76" t="str">
        <f>IF(ISNUMBER('[10]Sektorski plasman'!H86)=TRUE,'[10]Sektorski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IF(ISTEXT('[10]Sektorski plasman'!B87)=TRUE,'[10]Sektorski plasman'!B87,"")</f>
        <v/>
      </c>
      <c r="C91" s="88" t="str">
        <f>IF(ISTEXT('[10]Sektorski plasman'!C87)=TRUE,'[10]Sektorski plasman'!C87,"")</f>
        <v/>
      </c>
      <c r="D91" s="87" t="str">
        <f>IF(ISNUMBER('[10]Sektorski plasman'!E87)=TRUE,'[10]Sektorski plasman'!E87,"")</f>
        <v/>
      </c>
      <c r="E91" s="86" t="str">
        <f>IF(ISTEXT('[10]Sektorski plasman'!F87)=TRUE,'[10]Sektorski plasman'!F87,"")</f>
        <v/>
      </c>
      <c r="F91" s="85" t="str">
        <f>IF(ISNUMBER('[10]Sektorski plasman'!D87)=TRUE,'[10]Sektorski plasman'!D87,"")</f>
        <v/>
      </c>
      <c r="G91" s="84" t="str">
        <f>IF(ISNUMBER('[10]Sektorski plasman'!G87)=TRUE,'[10]Sektorski plasman'!G87,"")</f>
        <v/>
      </c>
      <c r="H91" s="76" t="str">
        <f>IF(ISNUMBER('[10]Sektorski plasman'!H87)=TRUE,'[10]Sektorski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IF(ISTEXT('[10]Sektorski plasman'!B88)=TRUE,'[10]Sektorski plasman'!B88,"")</f>
        <v/>
      </c>
      <c r="C92" s="88" t="str">
        <f>IF(ISTEXT('[10]Sektorski plasman'!C88)=TRUE,'[10]Sektorski plasman'!C88,"")</f>
        <v/>
      </c>
      <c r="D92" s="87" t="str">
        <f>IF(ISNUMBER('[10]Sektorski plasman'!E88)=TRUE,'[10]Sektorski plasman'!E88,"")</f>
        <v/>
      </c>
      <c r="E92" s="86" t="str">
        <f>IF(ISTEXT('[10]Sektorski plasman'!F88)=TRUE,'[10]Sektorski plasman'!F88,"")</f>
        <v/>
      </c>
      <c r="F92" s="85" t="str">
        <f>IF(ISNUMBER('[10]Sektorski plasman'!D88)=TRUE,'[10]Sektorski plasman'!D88,"")</f>
        <v/>
      </c>
      <c r="G92" s="84" t="str">
        <f>IF(ISNUMBER('[10]Sektorski plasman'!G88)=TRUE,'[10]Sektorski plasman'!G88,"")</f>
        <v/>
      </c>
      <c r="H92" s="76" t="str">
        <f>IF(ISNUMBER('[10]Sektorski plasman'!H88)=TRUE,'[10]Sektorski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IF(ISTEXT('[10]Sektorski plasman'!B89)=TRUE,'[10]Sektorski plasman'!B89,"")</f>
        <v/>
      </c>
      <c r="C93" s="88" t="str">
        <f>IF(ISTEXT('[10]Sektorski plasman'!C89)=TRUE,'[10]Sektorski plasman'!C89,"")</f>
        <v/>
      </c>
      <c r="D93" s="87" t="str">
        <f>IF(ISNUMBER('[10]Sektorski plasman'!E89)=TRUE,'[10]Sektorski plasman'!E89,"")</f>
        <v/>
      </c>
      <c r="E93" s="86" t="str">
        <f>IF(ISTEXT('[10]Sektorski plasman'!F89)=TRUE,'[10]Sektorski plasman'!F89,"")</f>
        <v/>
      </c>
      <c r="F93" s="85" t="str">
        <f>IF(ISNUMBER('[10]Sektorski plasman'!D89)=TRUE,'[10]Sektorski plasman'!D89,"")</f>
        <v/>
      </c>
      <c r="G93" s="84" t="str">
        <f>IF(ISNUMBER('[10]Sektorski plasman'!G89)=TRUE,'[10]Sektorski plasman'!G89,"")</f>
        <v/>
      </c>
      <c r="H93" s="76" t="str">
        <f>IF(ISNUMBER('[10]Sektorski plasman'!H89)=TRUE,'[10]Sektorski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IF(ISTEXT('[10]Sektorski plasman'!B90)=TRUE,'[10]Sektorski plasman'!B90,"")</f>
        <v/>
      </c>
      <c r="C94" s="88" t="str">
        <f>IF(ISTEXT('[10]Sektorski plasman'!C90)=TRUE,'[10]Sektorski plasman'!C90,"")</f>
        <v/>
      </c>
      <c r="D94" s="87" t="str">
        <f>IF(ISNUMBER('[10]Sektorski plasman'!E90)=TRUE,'[10]Sektorski plasman'!E90,"")</f>
        <v/>
      </c>
      <c r="E94" s="86" t="str">
        <f>IF(ISTEXT('[10]Sektorski plasman'!F90)=TRUE,'[10]Sektorski plasman'!F90,"")</f>
        <v/>
      </c>
      <c r="F94" s="85" t="str">
        <f>IF(ISNUMBER('[10]Sektorski plasman'!D90)=TRUE,'[10]Sektorski plasman'!D90,"")</f>
        <v/>
      </c>
      <c r="G94" s="84" t="str">
        <f>IF(ISNUMBER('[10]Sektorski plasman'!G90)=TRUE,'[10]Sektorski plasman'!G90,"")</f>
        <v/>
      </c>
      <c r="H94" s="76" t="str">
        <f>IF(ISNUMBER('[10]Sektorski plasman'!H90)=TRUE,'[10]Sektorski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IF(ISTEXT('[10]Sektorski plasman'!B91)=TRUE,'[10]Sektorski plasman'!B91,"")</f>
        <v/>
      </c>
      <c r="C95" s="88" t="str">
        <f>IF(ISTEXT('[10]Sektorski plasman'!C91)=TRUE,'[10]Sektorski plasman'!C91,"")</f>
        <v/>
      </c>
      <c r="D95" s="87" t="str">
        <f>IF(ISNUMBER('[10]Sektorski plasman'!E91)=TRUE,'[10]Sektorski plasman'!E91,"")</f>
        <v/>
      </c>
      <c r="E95" s="86" t="str">
        <f>IF(ISTEXT('[10]Sektorski plasman'!F91)=TRUE,'[10]Sektorski plasman'!F91,"")</f>
        <v/>
      </c>
      <c r="F95" s="85" t="str">
        <f>IF(ISNUMBER('[10]Sektorski plasman'!D91)=TRUE,'[10]Sektorski plasman'!D91,"")</f>
        <v/>
      </c>
      <c r="G95" s="84" t="str">
        <f>IF(ISNUMBER('[10]Sektorski plasman'!G91)=TRUE,'[10]Sektorski plasman'!G91,"")</f>
        <v/>
      </c>
      <c r="H95" s="76" t="str">
        <f>IF(ISNUMBER('[10]Sektorski plasman'!H91)=TRUE,'[10]Sektorski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IF(ISTEXT('[10]Sektorski plasman'!B92)=TRUE,'[10]Sektorski plasman'!B92,"")</f>
        <v/>
      </c>
      <c r="C96" s="88" t="str">
        <f>IF(ISTEXT('[10]Sektorski plasman'!C92)=TRUE,'[10]Sektorski plasman'!C92,"")</f>
        <v/>
      </c>
      <c r="D96" s="87" t="str">
        <f>IF(ISNUMBER('[10]Sektorski plasman'!E92)=TRUE,'[10]Sektorski plasman'!E92,"")</f>
        <v/>
      </c>
      <c r="E96" s="86" t="str">
        <f>IF(ISTEXT('[10]Sektorski plasman'!F92)=TRUE,'[10]Sektorski plasman'!F92,"")</f>
        <v/>
      </c>
      <c r="F96" s="85" t="str">
        <f>IF(ISNUMBER('[10]Sektorski plasman'!D92)=TRUE,'[10]Sektorski plasman'!D92,"")</f>
        <v/>
      </c>
      <c r="G96" s="84" t="str">
        <f>IF(ISNUMBER('[10]Sektorski plasman'!G92)=TRUE,'[10]Sektorski plasman'!G92,"")</f>
        <v/>
      </c>
      <c r="H96" s="76" t="str">
        <f>IF(ISNUMBER('[10]Sektorski plasman'!H92)=TRUE,'[10]Sektorski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IF(ISTEXT('[10]Sektorski plasman'!B93)=TRUE,'[10]Sektorski plasman'!B93,"")</f>
        <v/>
      </c>
      <c r="C97" s="88" t="str">
        <f>IF(ISTEXT('[10]Sektorski plasman'!C93)=TRUE,'[10]Sektorski plasman'!C93,"")</f>
        <v/>
      </c>
      <c r="D97" s="87" t="str">
        <f>IF(ISNUMBER('[10]Sektorski plasman'!E93)=TRUE,'[10]Sektorski plasman'!E93,"")</f>
        <v/>
      </c>
      <c r="E97" s="86" t="str">
        <f>IF(ISTEXT('[10]Sektorski plasman'!F93)=TRUE,'[10]Sektorski plasman'!F93,"")</f>
        <v/>
      </c>
      <c r="F97" s="85" t="str">
        <f>IF(ISNUMBER('[10]Sektorski plasman'!D93)=TRUE,'[10]Sektorski plasman'!D93,"")</f>
        <v/>
      </c>
      <c r="G97" s="84" t="str">
        <f>IF(ISNUMBER('[10]Sektorski plasman'!G93)=TRUE,'[10]Sektorski plasman'!G93,"")</f>
        <v/>
      </c>
      <c r="H97" s="76" t="str">
        <f>IF(ISNUMBER('[10]Sektorski plasman'!H93)=TRUE,'[10]Sektorski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IF(ISTEXT('[10]Sektorski plasman'!B94)=TRUE,'[10]Sektorski plasman'!B94,"")</f>
        <v/>
      </c>
      <c r="C98" s="88" t="str">
        <f>IF(ISTEXT('[10]Sektorski plasman'!C94)=TRUE,'[10]Sektorski plasman'!C94,"")</f>
        <v/>
      </c>
      <c r="D98" s="87" t="str">
        <f>IF(ISNUMBER('[10]Sektorski plasman'!E94)=TRUE,'[10]Sektorski plasman'!E94,"")</f>
        <v/>
      </c>
      <c r="E98" s="86" t="str">
        <f>IF(ISTEXT('[10]Sektorski plasman'!F94)=TRUE,'[10]Sektorski plasman'!F94,"")</f>
        <v/>
      </c>
      <c r="F98" s="85" t="str">
        <f>IF(ISNUMBER('[10]Sektorski plasman'!D94)=TRUE,'[10]Sektorski plasman'!D94,"")</f>
        <v/>
      </c>
      <c r="G98" s="84" t="str">
        <f>IF(ISNUMBER('[10]Sektorski plasman'!G94)=TRUE,'[10]Sektorski plasman'!G94,"")</f>
        <v/>
      </c>
      <c r="H98" s="76" t="str">
        <f>IF(ISNUMBER('[10]Sektorski plasman'!H94)=TRUE,'[10]Sektorski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IF(ISTEXT('[10]Sektorski plasman'!B95)=TRUE,'[10]Sektorski plasman'!B95,"")</f>
        <v/>
      </c>
      <c r="C99" s="88" t="str">
        <f>IF(ISTEXT('[10]Sektorski plasman'!C95)=TRUE,'[10]Sektorski plasman'!C95,"")</f>
        <v/>
      </c>
      <c r="D99" s="87" t="str">
        <f>IF(ISNUMBER('[10]Sektorski plasman'!E95)=TRUE,'[10]Sektorski plasman'!E95,"")</f>
        <v/>
      </c>
      <c r="E99" s="86" t="str">
        <f>IF(ISTEXT('[10]Sektorski plasman'!F95)=TRUE,'[10]Sektorski plasman'!F95,"")</f>
        <v/>
      </c>
      <c r="F99" s="85" t="str">
        <f>IF(ISNUMBER('[10]Sektorski plasman'!D95)=TRUE,'[10]Sektorski plasman'!D95,"")</f>
        <v/>
      </c>
      <c r="G99" s="84" t="str">
        <f>IF(ISNUMBER('[10]Sektorski plasman'!G95)=TRUE,'[10]Sektorski plasman'!G95,"")</f>
        <v/>
      </c>
      <c r="H99" s="76" t="str">
        <f>IF(ISNUMBER('[10]Sektorski plasman'!H95)=TRUE,'[10]Sektorski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IF(ISTEXT('[10]Sektorski plasman'!B96)=TRUE,'[10]Sektorski plasman'!B96,"")</f>
        <v/>
      </c>
      <c r="C100" s="88" t="str">
        <f>IF(ISTEXT('[10]Sektorski plasman'!C96)=TRUE,'[10]Sektorski plasman'!C96,"")</f>
        <v/>
      </c>
      <c r="D100" s="87" t="str">
        <f>IF(ISNUMBER('[10]Sektorski plasman'!E96)=TRUE,'[10]Sektorski plasman'!E96,"")</f>
        <v/>
      </c>
      <c r="E100" s="86" t="str">
        <f>IF(ISTEXT('[10]Sektorski plasman'!F96)=TRUE,'[10]Sektorski plasman'!F96,"")</f>
        <v/>
      </c>
      <c r="F100" s="85" t="str">
        <f>IF(ISNUMBER('[10]Sektorski plasman'!D96)=TRUE,'[10]Sektorski plasman'!D96,"")</f>
        <v/>
      </c>
      <c r="G100" s="84" t="str">
        <f>IF(ISNUMBER('[10]Sektorski plasman'!G96)=TRUE,'[10]Sektorski plasman'!G96,"")</f>
        <v/>
      </c>
      <c r="H100" s="76" t="str">
        <f>IF(ISNUMBER('[10]Sektorski plasman'!H96)=TRUE,'[10]Sektorski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IF(ISTEXT('[10]Sektorski plasman'!B97)=TRUE,'[10]Sektorski plasman'!B97,"")</f>
        <v/>
      </c>
      <c r="C101" s="88" t="str">
        <f>IF(ISTEXT('[10]Sektorski plasman'!C97)=TRUE,'[10]Sektorski plasman'!C97,"")</f>
        <v/>
      </c>
      <c r="D101" s="87" t="str">
        <f>IF(ISNUMBER('[10]Sektorski plasman'!E97)=TRUE,'[10]Sektorski plasman'!E97,"")</f>
        <v/>
      </c>
      <c r="E101" s="86" t="str">
        <f>IF(ISTEXT('[10]Sektorski plasman'!F97)=TRUE,'[10]Sektorski plasman'!F97,"")</f>
        <v/>
      </c>
      <c r="F101" s="85" t="str">
        <f>IF(ISNUMBER('[10]Sektorski plasman'!D97)=TRUE,'[10]Sektorski plasman'!D97,"")</f>
        <v/>
      </c>
      <c r="G101" s="84" t="str">
        <f>IF(ISNUMBER('[10]Sektorski plasman'!G97)=TRUE,'[10]Sektorski plasman'!G97,"")</f>
        <v/>
      </c>
      <c r="H101" s="76" t="str">
        <f>IF(ISNUMBER('[10]Sektorski plasman'!H97)=TRUE,'[10]Sektorski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IF(ISTEXT('[10]Sektorski plasman'!B98)=TRUE,'[10]Sektorski plasman'!B98,"")</f>
        <v/>
      </c>
      <c r="C102" s="88" t="str">
        <f>IF(ISTEXT('[10]Sektorski plasman'!C98)=TRUE,'[10]Sektorski plasman'!C98,"")</f>
        <v/>
      </c>
      <c r="D102" s="87" t="str">
        <f>IF(ISNUMBER('[10]Sektorski plasman'!E98)=TRUE,'[10]Sektorski plasman'!E98,"")</f>
        <v/>
      </c>
      <c r="E102" s="86" t="str">
        <f>IF(ISTEXT('[10]Sektorski plasman'!F98)=TRUE,'[10]Sektorski plasman'!F98,"")</f>
        <v/>
      </c>
      <c r="F102" s="85" t="str">
        <f>IF(ISNUMBER('[10]Sektorski plasman'!D98)=TRUE,'[10]Sektorski plasman'!D98,"")</f>
        <v/>
      </c>
      <c r="G102" s="84" t="str">
        <f>IF(ISNUMBER('[10]Sektorski plasman'!G98)=TRUE,'[10]Sektorski plasman'!G98,"")</f>
        <v/>
      </c>
      <c r="H102" s="76" t="str">
        <f>IF(ISNUMBER('[10]Sektorski plasman'!H98)=TRUE,'[10]Sektorski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IF(ISTEXT('[10]Sektorski plasman'!B99)=TRUE,'[10]Sektorski plasman'!B99,"")</f>
        <v/>
      </c>
      <c r="C103" s="88" t="str">
        <f>IF(ISTEXT('[10]Sektorski plasman'!C99)=TRUE,'[10]Sektorski plasman'!C99,"")</f>
        <v/>
      </c>
      <c r="D103" s="87" t="str">
        <f>IF(ISNUMBER('[10]Sektorski plasman'!E99)=TRUE,'[10]Sektorski plasman'!E99,"")</f>
        <v/>
      </c>
      <c r="E103" s="86" t="str">
        <f>IF(ISTEXT('[10]Sektorski plasman'!F99)=TRUE,'[10]Sektorski plasman'!F99,"")</f>
        <v/>
      </c>
      <c r="F103" s="85" t="str">
        <f>IF(ISNUMBER('[10]Sektorski plasman'!D99)=TRUE,'[10]Sektorski plasman'!D99,"")</f>
        <v/>
      </c>
      <c r="G103" s="84" t="str">
        <f>IF(ISNUMBER('[10]Sektorski plasman'!G99)=TRUE,'[10]Sektorski plasman'!G99,"")</f>
        <v/>
      </c>
      <c r="H103" s="76" t="str">
        <f>IF(ISNUMBER('[10]Sektorski plasman'!H99)=TRUE,'[10]Sektorski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IF(ISTEXT('[10]Sektorski plasman'!B100)=TRUE,'[10]Sektorski plasman'!B100,"")</f>
        <v/>
      </c>
      <c r="C104" s="88" t="str">
        <f>IF(ISTEXT('[10]Sektorski plasman'!C100)=TRUE,'[10]Sektorski plasman'!C100,"")</f>
        <v/>
      </c>
      <c r="D104" s="87" t="str">
        <f>IF(ISNUMBER('[10]Sektorski plasman'!E100)=TRUE,'[10]Sektorski plasman'!E100,"")</f>
        <v/>
      </c>
      <c r="E104" s="86" t="str">
        <f>IF(ISTEXT('[10]Sektorski plasman'!F100)=TRUE,'[10]Sektorski plasman'!F100,"")</f>
        <v/>
      </c>
      <c r="F104" s="85" t="str">
        <f>IF(ISNUMBER('[10]Sektorski plasman'!D100)=TRUE,'[10]Sektorski plasman'!D100,"")</f>
        <v/>
      </c>
      <c r="G104" s="84" t="str">
        <f>IF(ISNUMBER('[10]Sektorski plasman'!G100)=TRUE,'[10]Sektorski plasman'!G100,"")</f>
        <v/>
      </c>
      <c r="H104" s="76" t="str">
        <f>IF(ISNUMBER('[10]Sektorski plasman'!H100)=TRUE,'[10]Sektorski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IF(ISTEXT('[10]Sektorski plasman'!B101)=TRUE,'[10]Sektorski plasman'!B101,"")</f>
        <v/>
      </c>
      <c r="C105" s="88" t="str">
        <f>IF(ISTEXT('[10]Sektorski plasman'!C101)=TRUE,'[10]Sektorski plasman'!C101,"")</f>
        <v/>
      </c>
      <c r="D105" s="87" t="str">
        <f>IF(ISNUMBER('[10]Sektorski plasman'!E101)=TRUE,'[10]Sektorski plasman'!E101,"")</f>
        <v/>
      </c>
      <c r="E105" s="86" t="str">
        <f>IF(ISTEXT('[10]Sektorski plasman'!F101)=TRUE,'[10]Sektorski plasman'!F101,"")</f>
        <v/>
      </c>
      <c r="F105" s="85" t="str">
        <f>IF(ISNUMBER('[10]Sektorski plasman'!D101)=TRUE,'[10]Sektorski plasman'!D101,"")</f>
        <v/>
      </c>
      <c r="G105" s="84" t="str">
        <f>IF(ISNUMBER('[10]Sektorski plasman'!G101)=TRUE,'[10]Sektorski plasman'!G101,"")</f>
        <v/>
      </c>
      <c r="H105" s="76" t="str">
        <f>IF(ISNUMBER('[10]Sektorski plasman'!H101)=TRUE,'[10]Sektorski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IF(ISTEXT('[10]Sektorski plasman'!B102)=TRUE,'[10]Sektorski plasman'!B102,"")</f>
        <v/>
      </c>
      <c r="C106" s="88" t="str">
        <f>IF(ISTEXT('[10]Sektorski plasman'!C102)=TRUE,'[10]Sektorski plasman'!C102,"")</f>
        <v/>
      </c>
      <c r="D106" s="87" t="str">
        <f>IF(ISNUMBER('[10]Sektorski plasman'!E102)=TRUE,'[10]Sektorski plasman'!E102,"")</f>
        <v/>
      </c>
      <c r="E106" s="86" t="str">
        <f>IF(ISTEXT('[10]Sektorski plasman'!F102)=TRUE,'[10]Sektorski plasman'!F102,"")</f>
        <v/>
      </c>
      <c r="F106" s="85" t="str">
        <f>IF(ISNUMBER('[10]Sektorski plasman'!D102)=TRUE,'[10]Sektorski plasman'!D102,"")</f>
        <v/>
      </c>
      <c r="G106" s="84" t="str">
        <f>IF(ISNUMBER('[10]Sektorski plasman'!G102)=TRUE,'[10]Sektorski plasman'!G102,"")</f>
        <v/>
      </c>
      <c r="H106" s="76" t="str">
        <f>IF(ISNUMBER('[10]Sektorski plasman'!H102)=TRUE,'[10]Sektorski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IF(ISTEXT('[10]Sektorski plasman'!B103)=TRUE,'[10]Sektorski plasman'!B103,"")</f>
        <v/>
      </c>
      <c r="C107" s="88" t="str">
        <f>IF(ISTEXT('[10]Sektorski plasman'!C103)=TRUE,'[10]Sektorski plasman'!C103,"")</f>
        <v/>
      </c>
      <c r="D107" s="87" t="str">
        <f>IF(ISNUMBER('[10]Sektorski plasman'!E103)=TRUE,'[10]Sektorski plasman'!E103,"")</f>
        <v/>
      </c>
      <c r="E107" s="86" t="str">
        <f>IF(ISTEXT('[10]Sektorski plasman'!F103)=TRUE,'[10]Sektorski plasman'!F103,"")</f>
        <v/>
      </c>
      <c r="F107" s="85" t="str">
        <f>IF(ISNUMBER('[10]Sektorski plasman'!D103)=TRUE,'[10]Sektorski plasman'!D103,"")</f>
        <v/>
      </c>
      <c r="G107" s="84" t="str">
        <f>IF(ISNUMBER('[10]Sektorski plasman'!G103)=TRUE,'[10]Sektorski plasman'!G103,"")</f>
        <v/>
      </c>
      <c r="H107" s="76" t="str">
        <f>IF(ISNUMBER('[10]Sektorski plasman'!H103)=TRUE,'[10]Sektorski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IF(ISTEXT('[10]Sektorski plasman'!B104)=TRUE,'[10]Sektorski plasman'!B104,"")</f>
        <v/>
      </c>
      <c r="C108" s="88" t="str">
        <f>IF(ISTEXT('[10]Sektorski plasman'!C104)=TRUE,'[10]Sektorski plasman'!C104,"")</f>
        <v/>
      </c>
      <c r="D108" s="87" t="str">
        <f>IF(ISNUMBER('[10]Sektorski plasman'!E104)=TRUE,'[10]Sektorski plasman'!E104,"")</f>
        <v/>
      </c>
      <c r="E108" s="86" t="str">
        <f>IF(ISTEXT('[10]Sektorski plasman'!F104)=TRUE,'[10]Sektorski plasman'!F104,"")</f>
        <v/>
      </c>
      <c r="F108" s="85" t="str">
        <f>IF(ISNUMBER('[10]Sektorski plasman'!D104)=TRUE,'[10]Sektorski plasman'!D104,"")</f>
        <v/>
      </c>
      <c r="G108" s="84" t="str">
        <f>IF(ISNUMBER('[10]Sektorski plasman'!G104)=TRUE,'[10]Sektorski plasman'!G104,"")</f>
        <v/>
      </c>
      <c r="H108" s="76" t="str">
        <f>IF(ISNUMBER('[10]Sektorski plasman'!H104)=TRUE,'[10]Sektorski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IF(ISTEXT('[10]Sektorski plasman'!B105)=TRUE,'[10]Sektorski plasman'!B105,"")</f>
        <v/>
      </c>
      <c r="C109" s="88" t="str">
        <f>IF(ISTEXT('[10]Sektorski plasman'!C105)=TRUE,'[10]Sektorski plasman'!C105,"")</f>
        <v/>
      </c>
      <c r="D109" s="87" t="str">
        <f>IF(ISNUMBER('[10]Sektorski plasman'!E105)=TRUE,'[10]Sektorski plasman'!E105,"")</f>
        <v/>
      </c>
      <c r="E109" s="86" t="str">
        <f>IF(ISTEXT('[10]Sektorski plasman'!F105)=TRUE,'[10]Sektorski plasman'!F105,"")</f>
        <v/>
      </c>
      <c r="F109" s="85" t="str">
        <f>IF(ISNUMBER('[10]Sektorski plasman'!D105)=TRUE,'[10]Sektorski plasman'!D105,"")</f>
        <v/>
      </c>
      <c r="G109" s="84" t="str">
        <f>IF(ISNUMBER('[10]Sektorski plasman'!G105)=TRUE,'[10]Sektorski plasman'!G105,"")</f>
        <v/>
      </c>
      <c r="H109" s="76" t="str">
        <f>IF(ISNUMBER('[10]Sektorski plasman'!H105)=TRUE,'[10]Sektorski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IF(ISTEXT('[10]Sektorski plasman'!B106)=TRUE,'[10]Sektorski plasman'!B106,"")</f>
        <v/>
      </c>
      <c r="C110" s="88" t="str">
        <f>IF(ISTEXT('[10]Sektorski plasman'!C106)=TRUE,'[10]Sektorski plasman'!C106,"")</f>
        <v/>
      </c>
      <c r="D110" s="87" t="str">
        <f>IF(ISNUMBER('[10]Sektorski plasman'!E106)=TRUE,'[10]Sektorski plasman'!E106,"")</f>
        <v/>
      </c>
      <c r="E110" s="86" t="str">
        <f>IF(ISTEXT('[10]Sektorski plasman'!F106)=TRUE,'[10]Sektorski plasman'!F106,"")</f>
        <v/>
      </c>
      <c r="F110" s="85" t="str">
        <f>IF(ISNUMBER('[10]Sektorski plasman'!D106)=TRUE,'[10]Sektorski plasman'!D106,"")</f>
        <v/>
      </c>
      <c r="G110" s="84" t="str">
        <f>IF(ISNUMBER('[10]Sektorski plasman'!G106)=TRUE,'[10]Sektorski plasman'!G106,"")</f>
        <v/>
      </c>
      <c r="H110" s="76" t="str">
        <f>IF(ISNUMBER('[10]Sektorski plasman'!H106)=TRUE,'[10]Sektorski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IF(ISTEXT('[10]Sektorski plasman'!B107)=TRUE,'[10]Sektorski plasman'!B107,"")</f>
        <v/>
      </c>
      <c r="C111" s="88" t="str">
        <f>IF(ISTEXT('[10]Sektorski plasman'!C107)=TRUE,'[10]Sektorski plasman'!C107,"")</f>
        <v/>
      </c>
      <c r="D111" s="87" t="str">
        <f>IF(ISNUMBER('[10]Sektorski plasman'!E107)=TRUE,'[10]Sektorski plasman'!E107,"")</f>
        <v/>
      </c>
      <c r="E111" s="86" t="str">
        <f>IF(ISTEXT('[10]Sektorski plasman'!F107)=TRUE,'[10]Sektorski plasman'!F107,"")</f>
        <v/>
      </c>
      <c r="F111" s="85" t="str">
        <f>IF(ISNUMBER('[10]Sektorski plasman'!D107)=TRUE,'[10]Sektorski plasman'!D107,"")</f>
        <v/>
      </c>
      <c r="G111" s="84" t="str">
        <f>IF(ISNUMBER('[10]Sektorski plasman'!G107)=TRUE,'[10]Sektorski plasman'!G107,"")</f>
        <v/>
      </c>
      <c r="H111" s="76" t="str">
        <f>IF(ISNUMBER('[10]Sektorski plasman'!H107)=TRUE,'[10]Sektorski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IF(ISTEXT('[10]Sektorski plasman'!B108)=TRUE,'[10]Sektorski plasman'!B108,"")</f>
        <v/>
      </c>
      <c r="C112" s="88" t="str">
        <f>IF(ISTEXT('[10]Sektorski plasman'!C108)=TRUE,'[10]Sektorski plasman'!C108,"")</f>
        <v/>
      </c>
      <c r="D112" s="87" t="str">
        <f>IF(ISNUMBER('[10]Sektorski plasman'!E108)=TRUE,'[10]Sektorski plasman'!E108,"")</f>
        <v/>
      </c>
      <c r="E112" s="86" t="str">
        <f>IF(ISTEXT('[10]Sektorski plasman'!F108)=TRUE,'[10]Sektorski plasman'!F108,"")</f>
        <v/>
      </c>
      <c r="F112" s="85" t="str">
        <f>IF(ISNUMBER('[10]Sektorski plasman'!D108)=TRUE,'[10]Sektorski plasman'!D108,"")</f>
        <v/>
      </c>
      <c r="G112" s="84" t="str">
        <f>IF(ISNUMBER('[10]Sektorski plasman'!G108)=TRUE,'[10]Sektorski plasman'!G108,"")</f>
        <v/>
      </c>
      <c r="H112" s="76" t="str">
        <f>IF(ISNUMBER('[10]Sektorski plasman'!H108)=TRUE,'[10]Sektorski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IF(ISTEXT('[10]Sektorski plasman'!B109)=TRUE,'[10]Sektorski plasman'!B109,"")</f>
        <v/>
      </c>
      <c r="C113" s="88" t="str">
        <f>IF(ISTEXT('[10]Sektorski plasman'!C109)=TRUE,'[10]Sektorski plasman'!C109,"")</f>
        <v/>
      </c>
      <c r="D113" s="87" t="str">
        <f>IF(ISNUMBER('[10]Sektorski plasman'!E109)=TRUE,'[10]Sektorski plasman'!E109,"")</f>
        <v/>
      </c>
      <c r="E113" s="86" t="str">
        <f>IF(ISTEXT('[10]Sektorski plasman'!F109)=TRUE,'[10]Sektorski plasman'!F109,"")</f>
        <v/>
      </c>
      <c r="F113" s="85" t="str">
        <f>IF(ISNUMBER('[10]Sektorski plasman'!D109)=TRUE,'[10]Sektorski plasman'!D109,"")</f>
        <v/>
      </c>
      <c r="G113" s="84" t="str">
        <f>IF(ISNUMBER('[10]Sektorski plasman'!G109)=TRUE,'[10]Sektorski plasman'!G109,"")</f>
        <v/>
      </c>
      <c r="H113" s="76" t="str">
        <f>IF(ISNUMBER('[10]Sektorski plasman'!H109)=TRUE,'[10]Sektorski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IF(ISTEXT('[10]Sektorski plasman'!B110)=TRUE,'[10]Sektorski plasman'!B110,"")</f>
        <v/>
      </c>
      <c r="C114" s="88" t="str">
        <f>IF(ISTEXT('[10]Sektorski plasman'!C110)=TRUE,'[10]Sektorski plasman'!C110,"")</f>
        <v/>
      </c>
      <c r="D114" s="87" t="str">
        <f>IF(ISNUMBER('[10]Sektorski plasman'!E110)=TRUE,'[10]Sektorski plasman'!E110,"")</f>
        <v/>
      </c>
      <c r="E114" s="86" t="str">
        <f>IF(ISTEXT('[10]Sektorski plasman'!F110)=TRUE,'[10]Sektorski plasman'!F110,"")</f>
        <v/>
      </c>
      <c r="F114" s="85" t="str">
        <f>IF(ISNUMBER('[10]Sektorski plasman'!D110)=TRUE,'[10]Sektorski plasman'!D110,"")</f>
        <v/>
      </c>
      <c r="G114" s="84" t="str">
        <f>IF(ISNUMBER('[10]Sektorski plasman'!G110)=TRUE,'[10]Sektorski plasman'!G110,"")</f>
        <v/>
      </c>
      <c r="H114" s="76" t="str">
        <f>IF(ISNUMBER('[10]Sektorski plasman'!H110)=TRUE,'[10]Sektorski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IF(ISTEXT('[10]Sektorski plasman'!B111)=TRUE,'[10]Sektorski plasman'!B111,"")</f>
        <v/>
      </c>
      <c r="C115" s="88" t="str">
        <f>IF(ISTEXT('[10]Sektorski plasman'!C111)=TRUE,'[10]Sektorski plasman'!C111,"")</f>
        <v/>
      </c>
      <c r="D115" s="87" t="str">
        <f>IF(ISNUMBER('[10]Sektorski plasman'!E111)=TRUE,'[10]Sektorski plasman'!E111,"")</f>
        <v/>
      </c>
      <c r="E115" s="86" t="str">
        <f>IF(ISTEXT('[10]Sektorski plasman'!F111)=TRUE,'[10]Sektorski plasman'!F111,"")</f>
        <v/>
      </c>
      <c r="F115" s="85" t="str">
        <f>IF(ISNUMBER('[10]Sektorski plasman'!D111)=TRUE,'[10]Sektorski plasman'!D111,"")</f>
        <v/>
      </c>
      <c r="G115" s="84" t="str">
        <f>IF(ISNUMBER('[10]Sektorski plasman'!G111)=TRUE,'[10]Sektorski plasman'!G111,"")</f>
        <v/>
      </c>
      <c r="H115" s="76" t="str">
        <f>IF(ISNUMBER('[10]Sektorski plasman'!H111)=TRUE,'[10]Sektorski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IF(ISTEXT('[10]Sektorski plasman'!B112)=TRUE,'[10]Sektorski plasman'!B112,"")</f>
        <v/>
      </c>
      <c r="C116" s="88" t="str">
        <f>IF(ISTEXT('[10]Sektorski plasman'!C112)=TRUE,'[10]Sektorski plasman'!C112,"")</f>
        <v/>
      </c>
      <c r="D116" s="87" t="str">
        <f>IF(ISNUMBER('[10]Sektorski plasman'!E112)=TRUE,'[10]Sektorski plasman'!E112,"")</f>
        <v/>
      </c>
      <c r="E116" s="86" t="str">
        <f>IF(ISTEXT('[10]Sektorski plasman'!F112)=TRUE,'[10]Sektorski plasman'!F112,"")</f>
        <v/>
      </c>
      <c r="F116" s="85" t="str">
        <f>IF(ISNUMBER('[10]Sektorski plasman'!D112)=TRUE,'[10]Sektorski plasman'!D112,"")</f>
        <v/>
      </c>
      <c r="G116" s="84" t="str">
        <f>IF(ISNUMBER('[10]Sektorski plasman'!G112)=TRUE,'[10]Sektorski plasman'!G112,"")</f>
        <v/>
      </c>
      <c r="H116" s="76" t="str">
        <f>IF(ISNUMBER('[10]Sektorski plasman'!H112)=TRUE,'[10]Sektorski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IF(ISTEXT('[10]Sektorski plasman'!B113)=TRUE,'[10]Sektorski plasman'!B113,"")</f>
        <v/>
      </c>
      <c r="C117" s="88" t="str">
        <f>IF(ISTEXT('[10]Sektorski plasman'!C113)=TRUE,'[10]Sektorski plasman'!C113,"")</f>
        <v/>
      </c>
      <c r="D117" s="87" t="str">
        <f>IF(ISNUMBER('[10]Sektorski plasman'!E113)=TRUE,'[10]Sektorski plasman'!E113,"")</f>
        <v/>
      </c>
      <c r="E117" s="86" t="str">
        <f>IF(ISTEXT('[10]Sektorski plasman'!F113)=TRUE,'[10]Sektorski plasman'!F113,"")</f>
        <v/>
      </c>
      <c r="F117" s="85" t="str">
        <f>IF(ISNUMBER('[10]Sektorski plasman'!D113)=TRUE,'[10]Sektorski plasman'!D113,"")</f>
        <v/>
      </c>
      <c r="G117" s="84" t="str">
        <f>IF(ISNUMBER('[10]Sektorski plasman'!G113)=TRUE,'[10]Sektorski plasman'!G113,"")</f>
        <v/>
      </c>
      <c r="H117" s="76" t="str">
        <f>IF(ISNUMBER('[10]Sektorski plasman'!H113)=TRUE,'[10]Sektorski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IF(ISTEXT('[10]Sektorski plasman'!B114)=TRUE,'[10]Sektorski plasman'!B114,"")</f>
        <v/>
      </c>
      <c r="C118" s="88" t="str">
        <f>IF(ISTEXT('[10]Sektorski plasman'!C114)=TRUE,'[10]Sektorski plasman'!C114,"")</f>
        <v/>
      </c>
      <c r="D118" s="87" t="str">
        <f>IF(ISNUMBER('[10]Sektorski plasman'!E114)=TRUE,'[10]Sektorski plasman'!E114,"")</f>
        <v/>
      </c>
      <c r="E118" s="86" t="str">
        <f>IF(ISTEXT('[10]Sektorski plasman'!F114)=TRUE,'[10]Sektorski plasman'!F114,"")</f>
        <v/>
      </c>
      <c r="F118" s="85" t="str">
        <f>IF(ISNUMBER('[10]Sektorski plasman'!D114)=TRUE,'[10]Sektorski plasman'!D114,"")</f>
        <v/>
      </c>
      <c r="G118" s="84" t="str">
        <f>IF(ISNUMBER('[10]Sektorski plasman'!G114)=TRUE,'[10]Sektorski plasman'!G114,"")</f>
        <v/>
      </c>
      <c r="H118" s="76" t="str">
        <f>IF(ISNUMBER('[10]Sektorski plasman'!H114)=TRUE,'[10]Sektorski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IF(ISTEXT('[10]Sektorski plasman'!B115)=TRUE,'[10]Sektorski plasman'!B115,"")</f>
        <v/>
      </c>
      <c r="C119" s="88" t="str">
        <f>IF(ISTEXT('[10]Sektorski plasman'!C115)=TRUE,'[10]Sektorski plasman'!C115,"")</f>
        <v/>
      </c>
      <c r="D119" s="87" t="str">
        <f>IF(ISNUMBER('[10]Sektorski plasman'!E115)=TRUE,'[10]Sektorski plasman'!E115,"")</f>
        <v/>
      </c>
      <c r="E119" s="86" t="str">
        <f>IF(ISTEXT('[10]Sektorski plasman'!F115)=TRUE,'[10]Sektorski plasman'!F115,"")</f>
        <v/>
      </c>
      <c r="F119" s="85" t="str">
        <f>IF(ISNUMBER('[10]Sektorski plasman'!D115)=TRUE,'[10]Sektorski plasman'!D115,"")</f>
        <v/>
      </c>
      <c r="G119" s="84" t="str">
        <f>IF(ISNUMBER('[10]Sektorski plasman'!G115)=TRUE,'[10]Sektorski plasman'!G115,"")</f>
        <v/>
      </c>
      <c r="H119" s="76" t="str">
        <f>IF(ISNUMBER('[10]Sektorski plasman'!H115)=TRUE,'[10]Sektorski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IF(ISTEXT('[10]Sektorski plasman'!B116)=TRUE,'[10]Sektorski plasman'!B116,"")</f>
        <v/>
      </c>
      <c r="C120" s="88" t="str">
        <f>IF(ISTEXT('[10]Sektorski plasman'!C116)=TRUE,'[10]Sektorski plasman'!C116,"")</f>
        <v/>
      </c>
      <c r="D120" s="87" t="str">
        <f>IF(ISNUMBER('[10]Sektorski plasman'!E116)=TRUE,'[10]Sektorski plasman'!E116,"")</f>
        <v/>
      </c>
      <c r="E120" s="86" t="str">
        <f>IF(ISTEXT('[10]Sektorski plasman'!F116)=TRUE,'[10]Sektorski plasman'!F116,"")</f>
        <v/>
      </c>
      <c r="F120" s="85" t="str">
        <f>IF(ISNUMBER('[10]Sektorski plasman'!D116)=TRUE,'[10]Sektorski plasman'!D116,"")</f>
        <v/>
      </c>
      <c r="G120" s="84" t="str">
        <f>IF(ISNUMBER('[10]Sektorski plasman'!G116)=TRUE,'[10]Sektorski plasman'!G116,"")</f>
        <v/>
      </c>
      <c r="H120" s="76" t="str">
        <f>IF(ISNUMBER('[10]Sektorski plasman'!H116)=TRUE,'[10]Sektorski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IF(ISTEXT('[10]Sektorski plasman'!B117)=TRUE,'[10]Sektorski plasman'!B117,"")</f>
        <v/>
      </c>
      <c r="C121" s="88" t="str">
        <f>IF(ISTEXT('[10]Sektorski plasman'!C117)=TRUE,'[10]Sektorski plasman'!C117,"")</f>
        <v/>
      </c>
      <c r="D121" s="87" t="str">
        <f>IF(ISNUMBER('[10]Sektorski plasman'!E117)=TRUE,'[10]Sektorski plasman'!E117,"")</f>
        <v/>
      </c>
      <c r="E121" s="86" t="str">
        <f>IF(ISTEXT('[10]Sektorski plasman'!F117)=TRUE,'[10]Sektorski plasman'!F117,"")</f>
        <v/>
      </c>
      <c r="F121" s="85" t="str">
        <f>IF(ISNUMBER('[10]Sektorski plasman'!D117)=TRUE,'[10]Sektorski plasman'!D117,"")</f>
        <v/>
      </c>
      <c r="G121" s="84" t="str">
        <f>IF(ISNUMBER('[10]Sektorski plasman'!G117)=TRUE,'[10]Sektorski plasman'!G117,"")</f>
        <v/>
      </c>
      <c r="H121" s="76" t="str">
        <f>IF(ISNUMBER('[10]Sektorski plasman'!H117)=TRUE,'[10]Sektorski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IF(ISTEXT('[10]Sektorski plasman'!B118)=TRUE,'[10]Sektorski plasman'!B118,"")</f>
        <v/>
      </c>
      <c r="C122" s="88" t="str">
        <f>IF(ISTEXT('[10]Sektorski plasman'!C118)=TRUE,'[10]Sektorski plasman'!C118,"")</f>
        <v/>
      </c>
      <c r="D122" s="87" t="str">
        <f>IF(ISNUMBER('[10]Sektorski plasman'!E118)=TRUE,'[10]Sektorski plasman'!E118,"")</f>
        <v/>
      </c>
      <c r="E122" s="86" t="str">
        <f>IF(ISTEXT('[10]Sektorski plasman'!F118)=TRUE,'[10]Sektorski plasman'!F118,"")</f>
        <v/>
      </c>
      <c r="F122" s="85" t="str">
        <f>IF(ISNUMBER('[10]Sektorski plasman'!D118)=TRUE,'[10]Sektorski plasman'!D118,"")</f>
        <v/>
      </c>
      <c r="G122" s="84" t="str">
        <f>IF(ISNUMBER('[10]Sektorski plasman'!G118)=TRUE,'[10]Sektorski plasman'!G118,"")</f>
        <v/>
      </c>
      <c r="H122" s="76" t="str">
        <f>IF(ISNUMBER('[10]Sektorski plasman'!H118)=TRUE,'[10]Sektorski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IF(ISTEXT('[10]Sektorski plasman'!B119)=TRUE,'[10]Sektorski plasman'!B119,"")</f>
        <v/>
      </c>
      <c r="C123" s="88" t="str">
        <f>IF(ISTEXT('[10]Sektorski plasman'!C119)=TRUE,'[10]Sektorski plasman'!C119,"")</f>
        <v/>
      </c>
      <c r="D123" s="87" t="str">
        <f>IF(ISNUMBER('[10]Sektorski plasman'!E119)=TRUE,'[10]Sektorski plasman'!E119,"")</f>
        <v/>
      </c>
      <c r="E123" s="86" t="str">
        <f>IF(ISTEXT('[10]Sektorski plasman'!F119)=TRUE,'[10]Sektorski plasman'!F119,"")</f>
        <v/>
      </c>
      <c r="F123" s="85" t="str">
        <f>IF(ISNUMBER('[10]Sektorski plasman'!D119)=TRUE,'[10]Sektorski plasman'!D119,"")</f>
        <v/>
      </c>
      <c r="G123" s="84" t="str">
        <f>IF(ISNUMBER('[10]Sektorski plasman'!G119)=TRUE,'[10]Sektorski plasman'!G119,"")</f>
        <v/>
      </c>
      <c r="H123" s="76" t="str">
        <f>IF(ISNUMBER('[10]Sektorski plasman'!H119)=TRUE,'[10]Sektorski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IF(ISTEXT('[10]Sektorski plasman'!B120)=TRUE,'[10]Sektorski plasman'!B120,"")</f>
        <v/>
      </c>
      <c r="C124" s="88" t="str">
        <f>IF(ISTEXT('[10]Sektorski plasman'!C120)=TRUE,'[10]Sektorski plasman'!C120,"")</f>
        <v/>
      </c>
      <c r="D124" s="87" t="str">
        <f>IF(ISNUMBER('[10]Sektorski plasman'!E120)=TRUE,'[10]Sektorski plasman'!E120,"")</f>
        <v/>
      </c>
      <c r="E124" s="86" t="str">
        <f>IF(ISTEXT('[10]Sektorski plasman'!F120)=TRUE,'[10]Sektorski plasman'!F120,"")</f>
        <v/>
      </c>
      <c r="F124" s="85" t="str">
        <f>IF(ISNUMBER('[10]Sektorski plasman'!D120)=TRUE,'[10]Sektorski plasman'!D120,"")</f>
        <v/>
      </c>
      <c r="G124" s="84" t="str">
        <f>IF(ISNUMBER('[10]Sektorski plasman'!G120)=TRUE,'[10]Sektorski plasman'!G120,"")</f>
        <v/>
      </c>
      <c r="H124" s="76" t="str">
        <f>IF(ISNUMBER('[10]Sektorski plasman'!H120)=TRUE,'[10]Sektorski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IF(ISTEXT('[10]Sektorski plasman'!B121)=TRUE,'[10]Sektorski plasman'!B121,"")</f>
        <v/>
      </c>
      <c r="C125" s="88" t="str">
        <f>IF(ISTEXT('[10]Sektorski plasman'!C121)=TRUE,'[10]Sektorski plasman'!C121,"")</f>
        <v/>
      </c>
      <c r="D125" s="87" t="str">
        <f>IF(ISNUMBER('[10]Sektorski plasman'!E121)=TRUE,'[10]Sektorski plasman'!E121,"")</f>
        <v/>
      </c>
      <c r="E125" s="86" t="str">
        <f>IF(ISTEXT('[10]Sektorski plasman'!F121)=TRUE,'[10]Sektorski plasman'!F121,"")</f>
        <v/>
      </c>
      <c r="F125" s="85" t="str">
        <f>IF(ISNUMBER('[10]Sektorski plasman'!D121)=TRUE,'[10]Sektorski plasman'!D121,"")</f>
        <v/>
      </c>
      <c r="G125" s="84" t="str">
        <f>IF(ISNUMBER('[10]Sektorski plasman'!G121)=TRUE,'[10]Sektorski plasman'!G121,"")</f>
        <v/>
      </c>
      <c r="H125" s="76" t="str">
        <f>IF(ISNUMBER('[10]Sektorski plasman'!H121)=TRUE,'[10]Sektorski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IF(ISTEXT('[10]Sektorski plasman'!B122)=TRUE,'[10]Sektorski plasman'!B122,"")</f>
        <v/>
      </c>
      <c r="C126" s="88" t="str">
        <f>IF(ISTEXT('[10]Sektorski plasman'!C122)=TRUE,'[10]Sektorski plasman'!C122,"")</f>
        <v/>
      </c>
      <c r="D126" s="87" t="str">
        <f>IF(ISNUMBER('[10]Sektorski plasman'!E122)=TRUE,'[10]Sektorski plasman'!E122,"")</f>
        <v/>
      </c>
      <c r="E126" s="86" t="str">
        <f>IF(ISTEXT('[10]Sektorski plasman'!F122)=TRUE,'[10]Sektorski plasman'!F122,"")</f>
        <v/>
      </c>
      <c r="F126" s="85" t="str">
        <f>IF(ISNUMBER('[10]Sektorski plasman'!D122)=TRUE,'[10]Sektorski plasman'!D122,"")</f>
        <v/>
      </c>
      <c r="G126" s="84" t="str">
        <f>IF(ISNUMBER('[10]Sektorski plasman'!G122)=TRUE,'[10]Sektorski plasman'!G122,"")</f>
        <v/>
      </c>
      <c r="H126" s="76" t="str">
        <f>IF(ISNUMBER('[10]Sektorski plasman'!H122)=TRUE,'[10]Sektorski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IF(ISTEXT('[10]Sektorski plasman'!B123)=TRUE,'[10]Sektorski plasman'!B123,"")</f>
        <v/>
      </c>
      <c r="C127" s="88" t="str">
        <f>IF(ISTEXT('[10]Sektorski plasman'!C123)=TRUE,'[10]Sektorski plasman'!C123,"")</f>
        <v/>
      </c>
      <c r="D127" s="87" t="str">
        <f>IF(ISNUMBER('[10]Sektorski plasman'!E123)=TRUE,'[10]Sektorski plasman'!E123,"")</f>
        <v/>
      </c>
      <c r="E127" s="86" t="str">
        <f>IF(ISTEXT('[10]Sektorski plasman'!F123)=TRUE,'[10]Sektorski plasman'!F123,"")</f>
        <v/>
      </c>
      <c r="F127" s="85" t="str">
        <f>IF(ISNUMBER('[10]Sektorski plasman'!D123)=TRUE,'[10]Sektorski plasman'!D123,"")</f>
        <v/>
      </c>
      <c r="G127" s="84" t="str">
        <f>IF(ISNUMBER('[10]Sektorski plasman'!G123)=TRUE,'[10]Sektorski plasman'!G123,"")</f>
        <v/>
      </c>
      <c r="H127" s="76" t="str">
        <f>IF(ISNUMBER('[10]Sektorski plasman'!H123)=TRUE,'[10]Sektorski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IF(ISTEXT('[10]Sektorski plasman'!B124)=TRUE,'[10]Sektorski plasman'!B124,"")</f>
        <v/>
      </c>
      <c r="C128" s="88" t="str">
        <f>IF(ISTEXT('[10]Sektorski plasman'!C124)=TRUE,'[10]Sektorski plasman'!C124,"")</f>
        <v/>
      </c>
      <c r="D128" s="87" t="str">
        <f>IF(ISNUMBER('[10]Sektorski plasman'!E124)=TRUE,'[10]Sektorski plasman'!E124,"")</f>
        <v/>
      </c>
      <c r="E128" s="86" t="str">
        <f>IF(ISTEXT('[10]Sektorski plasman'!F124)=TRUE,'[10]Sektorski plasman'!F124,"")</f>
        <v/>
      </c>
      <c r="F128" s="85" t="str">
        <f>IF(ISNUMBER('[10]Sektorski plasman'!D124)=TRUE,'[10]Sektorski plasman'!D124,"")</f>
        <v/>
      </c>
      <c r="G128" s="84" t="str">
        <f>IF(ISNUMBER('[10]Sektorski plasman'!G124)=TRUE,'[10]Sektorski plasman'!G124,"")</f>
        <v/>
      </c>
      <c r="H128" s="76" t="str">
        <f>IF(ISNUMBER('[10]Sektorski plasman'!H124)=TRUE,'[10]Sektorski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IF(ISTEXT('[10]Sektorski plasman'!B125)=TRUE,'[10]Sektorski plasman'!B125,"")</f>
        <v/>
      </c>
      <c r="C129" s="88" t="str">
        <f>IF(ISTEXT('[10]Sektorski plasman'!C125)=TRUE,'[10]Sektorski plasman'!C125,"")</f>
        <v/>
      </c>
      <c r="D129" s="87" t="str">
        <f>IF(ISNUMBER('[10]Sektorski plasman'!E125)=TRUE,'[10]Sektorski plasman'!E125,"")</f>
        <v/>
      </c>
      <c r="E129" s="86" t="str">
        <f>IF(ISTEXT('[10]Sektorski plasman'!F125)=TRUE,'[10]Sektorski plasman'!F125,"")</f>
        <v/>
      </c>
      <c r="F129" s="85" t="str">
        <f>IF(ISNUMBER('[10]Sektorski plasman'!D125)=TRUE,'[10]Sektorski plasman'!D125,"")</f>
        <v/>
      </c>
      <c r="G129" s="84" t="str">
        <f>IF(ISNUMBER('[10]Sektorski plasman'!G125)=TRUE,'[10]Sektorski plasman'!G125,"")</f>
        <v/>
      </c>
      <c r="H129" s="76" t="str">
        <f>IF(ISNUMBER('[10]Sektorski plasman'!H125)=TRUE,'[10]Sektorski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IF(ISTEXT('[10]Sektorski plasman'!B126)=TRUE,'[10]Sektorski plasman'!B126,"")</f>
        <v/>
      </c>
      <c r="C130" s="88" t="str">
        <f>IF(ISTEXT('[10]Sektorski plasman'!C126)=TRUE,'[10]Sektorski plasman'!C126,"")</f>
        <v/>
      </c>
      <c r="D130" s="87" t="str">
        <f>IF(ISNUMBER('[10]Sektorski plasman'!E126)=TRUE,'[10]Sektorski plasman'!E126,"")</f>
        <v/>
      </c>
      <c r="E130" s="86" t="str">
        <f>IF(ISTEXT('[10]Sektorski plasman'!F126)=TRUE,'[10]Sektorski plasman'!F126,"")</f>
        <v/>
      </c>
      <c r="F130" s="85" t="str">
        <f>IF(ISNUMBER('[10]Sektorski plasman'!D126)=TRUE,'[10]Sektorski plasman'!D126,"")</f>
        <v/>
      </c>
      <c r="G130" s="84" t="str">
        <f>IF(ISNUMBER('[10]Sektorski plasman'!G126)=TRUE,'[10]Sektorski plasman'!G126,"")</f>
        <v/>
      </c>
      <c r="H130" s="76" t="str">
        <f>IF(ISNUMBER('[10]Sektorski plasman'!H126)=TRUE,'[10]Sektorski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IF(ISTEXT('[10]Sektorski plasman'!B127)=TRUE,'[10]Sektorski plasman'!B127,"")</f>
        <v/>
      </c>
      <c r="C131" s="88" t="str">
        <f>IF(ISTEXT('[10]Sektorski plasman'!C127)=TRUE,'[10]Sektorski plasman'!C127,"")</f>
        <v/>
      </c>
      <c r="D131" s="87" t="str">
        <f>IF(ISNUMBER('[10]Sektorski plasman'!E127)=TRUE,'[10]Sektorski plasman'!E127,"")</f>
        <v/>
      </c>
      <c r="E131" s="86" t="str">
        <f>IF(ISTEXT('[10]Sektorski plasman'!F127)=TRUE,'[10]Sektorski plasman'!F127,"")</f>
        <v/>
      </c>
      <c r="F131" s="85" t="str">
        <f>IF(ISNUMBER('[10]Sektorski plasman'!D127)=TRUE,'[10]Sektorski plasman'!D127,"")</f>
        <v/>
      </c>
      <c r="G131" s="84" t="str">
        <f>IF(ISNUMBER('[10]Sektorski plasman'!G127)=TRUE,'[10]Sektorski plasman'!G127,"")</f>
        <v/>
      </c>
      <c r="H131" s="76" t="str">
        <f>IF(ISNUMBER('[10]Sektorski plasman'!H127)=TRUE,'[10]Sektorski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IF(ISTEXT('[10]Sektorski plasman'!B128)=TRUE,'[10]Sektorski plasman'!B128,"")</f>
        <v/>
      </c>
      <c r="C132" s="88" t="str">
        <f>IF(ISTEXT('[10]Sektorski plasman'!C128)=TRUE,'[10]Sektorski plasman'!C128,"")</f>
        <v/>
      </c>
      <c r="D132" s="87" t="str">
        <f>IF(ISNUMBER('[10]Sektorski plasman'!E128)=TRUE,'[10]Sektorski plasman'!E128,"")</f>
        <v/>
      </c>
      <c r="E132" s="86" t="str">
        <f>IF(ISTEXT('[10]Sektorski plasman'!F128)=TRUE,'[10]Sektorski plasman'!F128,"")</f>
        <v/>
      </c>
      <c r="F132" s="85" t="str">
        <f>IF(ISNUMBER('[10]Sektorski plasman'!D128)=TRUE,'[10]Sektorski plasman'!D128,"")</f>
        <v/>
      </c>
      <c r="G132" s="84" t="str">
        <f>IF(ISNUMBER('[10]Sektorski plasman'!G128)=TRUE,'[10]Sektorski plasman'!G128,"")</f>
        <v/>
      </c>
      <c r="H132" s="76" t="str">
        <f>IF(ISNUMBER('[10]Sektorski plasman'!H128)=TRUE,'[10]Sektorski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IF(ISTEXT('[10]Sektorski plasman'!B129)=TRUE,'[10]Sektorski plasman'!B129,"")</f>
        <v/>
      </c>
      <c r="C133" s="88" t="str">
        <f>IF(ISTEXT('[10]Sektorski plasman'!C129)=TRUE,'[10]Sektorski plasman'!C129,"")</f>
        <v/>
      </c>
      <c r="D133" s="87" t="str">
        <f>IF(ISNUMBER('[10]Sektorski plasman'!E129)=TRUE,'[10]Sektorski plasman'!E129,"")</f>
        <v/>
      </c>
      <c r="E133" s="86" t="str">
        <f>IF(ISTEXT('[10]Sektorski plasman'!F129)=TRUE,'[10]Sektorski plasman'!F129,"")</f>
        <v/>
      </c>
      <c r="F133" s="85" t="str">
        <f>IF(ISNUMBER('[10]Sektorski plasman'!D129)=TRUE,'[10]Sektorski plasman'!D129,"")</f>
        <v/>
      </c>
      <c r="G133" s="84" t="str">
        <f>IF(ISNUMBER('[10]Sektorski plasman'!G129)=TRUE,'[10]Sektorski plasman'!G129,"")</f>
        <v/>
      </c>
      <c r="H133" s="76" t="str">
        <f>IF(ISNUMBER('[10]Sektorski plasman'!H129)=TRUE,'[10]Sektorski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IF(ISTEXT('[10]Sektorski plasman'!B130)=TRUE,'[10]Sektorski plasman'!B130,"")</f>
        <v/>
      </c>
      <c r="C134" s="88" t="str">
        <f>IF(ISTEXT('[10]Sektorski plasman'!C130)=TRUE,'[10]Sektorski plasman'!C130,"")</f>
        <v/>
      </c>
      <c r="D134" s="87" t="str">
        <f>IF(ISNUMBER('[10]Sektorski plasman'!E130)=TRUE,'[10]Sektorski plasman'!E130,"")</f>
        <v/>
      </c>
      <c r="E134" s="86" t="str">
        <f>IF(ISTEXT('[10]Sektorski plasman'!F130)=TRUE,'[10]Sektorski plasman'!F130,"")</f>
        <v/>
      </c>
      <c r="F134" s="85" t="str">
        <f>IF(ISNUMBER('[10]Sektorski plasman'!D130)=TRUE,'[10]Sektorski plasman'!D130,"")</f>
        <v/>
      </c>
      <c r="G134" s="84" t="str">
        <f>IF(ISNUMBER('[10]Sektorski plasman'!G130)=TRUE,'[10]Sektorski plasman'!G130,"")</f>
        <v/>
      </c>
      <c r="H134" s="76" t="str">
        <f>IF(ISNUMBER('[10]Sektorski plasman'!H130)=TRUE,'[10]Sektorski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IF(ISTEXT('[10]Sektorski plasman'!B131)=TRUE,'[10]Sektorski plasman'!B131,"")</f>
        <v/>
      </c>
      <c r="C135" s="88" t="str">
        <f>IF(ISTEXT('[10]Sektorski plasman'!C131)=TRUE,'[10]Sektorski plasman'!C131,"")</f>
        <v/>
      </c>
      <c r="D135" s="87" t="str">
        <f>IF(ISNUMBER('[10]Sektorski plasman'!E131)=TRUE,'[10]Sektorski plasman'!E131,"")</f>
        <v/>
      </c>
      <c r="E135" s="86" t="str">
        <f>IF(ISTEXT('[10]Sektorski plasman'!F131)=TRUE,'[10]Sektorski plasman'!F131,"")</f>
        <v/>
      </c>
      <c r="F135" s="85" t="str">
        <f>IF(ISNUMBER('[10]Sektorski plasman'!D131)=TRUE,'[10]Sektorski plasman'!D131,"")</f>
        <v/>
      </c>
      <c r="G135" s="84" t="str">
        <f>IF(ISNUMBER('[10]Sektorski plasman'!G131)=TRUE,'[10]Sektorski plasman'!G131,"")</f>
        <v/>
      </c>
      <c r="H135" s="76" t="str">
        <f>IF(ISNUMBER('[10]Sektorski plasman'!H131)=TRUE,'[10]Sektorski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IF(ISTEXT('[10]Sektorski plasman'!B132)=TRUE,'[10]Sektorski plasman'!B132,"")</f>
        <v/>
      </c>
      <c r="C136" s="88" t="str">
        <f>IF(ISTEXT('[10]Sektorski plasman'!C132)=TRUE,'[10]Sektorski plasman'!C132,"")</f>
        <v/>
      </c>
      <c r="D136" s="87" t="str">
        <f>IF(ISNUMBER('[10]Sektorski plasman'!E132)=TRUE,'[10]Sektorski plasman'!E132,"")</f>
        <v/>
      </c>
      <c r="E136" s="86" t="str">
        <f>IF(ISTEXT('[10]Sektorski plasman'!F132)=TRUE,'[10]Sektorski plasman'!F132,"")</f>
        <v/>
      </c>
      <c r="F136" s="85" t="str">
        <f>IF(ISNUMBER('[10]Sektorski plasman'!D132)=TRUE,'[10]Sektorski plasman'!D132,"")</f>
        <v/>
      </c>
      <c r="G136" s="84" t="str">
        <f>IF(ISNUMBER('[10]Sektorski plasman'!G132)=TRUE,'[10]Sektorski plasman'!G132,"")</f>
        <v/>
      </c>
      <c r="H136" s="76" t="str">
        <f>IF(ISNUMBER('[10]Sektorski plasman'!H132)=TRUE,'[10]Sektorski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IF(ISTEXT('[10]Sektorski plasman'!B133)=TRUE,'[10]Sektorski plasman'!B133,"")</f>
        <v/>
      </c>
      <c r="C137" s="88" t="str">
        <f>IF(ISTEXT('[10]Sektorski plasman'!C133)=TRUE,'[10]Sektorski plasman'!C133,"")</f>
        <v/>
      </c>
      <c r="D137" s="87" t="str">
        <f>IF(ISNUMBER('[10]Sektorski plasman'!E133)=TRUE,'[10]Sektorski plasman'!E133,"")</f>
        <v/>
      </c>
      <c r="E137" s="86" t="str">
        <f>IF(ISTEXT('[10]Sektorski plasman'!F133)=TRUE,'[10]Sektorski plasman'!F133,"")</f>
        <v/>
      </c>
      <c r="F137" s="85" t="str">
        <f>IF(ISNUMBER('[10]Sektorski plasman'!D133)=TRUE,'[10]Sektorski plasman'!D133,"")</f>
        <v/>
      </c>
      <c r="G137" s="84" t="str">
        <f>IF(ISNUMBER('[10]Sektorski plasman'!G133)=TRUE,'[10]Sektorski plasman'!G133,"")</f>
        <v/>
      </c>
      <c r="H137" s="76" t="str">
        <f>IF(ISNUMBER('[10]Sektorski plasman'!H133)=TRUE,'[10]Sektorski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IF(ISTEXT('[10]Sektorski plasman'!B134)=TRUE,'[10]Sektorski plasman'!B134,"")</f>
        <v/>
      </c>
      <c r="C138" s="88" t="str">
        <f>IF(ISTEXT('[10]Sektorski plasman'!C134)=TRUE,'[10]Sektorski plasman'!C134,"")</f>
        <v/>
      </c>
      <c r="D138" s="87" t="str">
        <f>IF(ISNUMBER('[10]Sektorski plasman'!E134)=TRUE,'[10]Sektorski plasman'!E134,"")</f>
        <v/>
      </c>
      <c r="E138" s="86" t="str">
        <f>IF(ISTEXT('[10]Sektorski plasman'!F134)=TRUE,'[10]Sektorski plasman'!F134,"")</f>
        <v/>
      </c>
      <c r="F138" s="85" t="str">
        <f>IF(ISNUMBER('[10]Sektorski plasman'!D134)=TRUE,'[10]Sektorski plasman'!D134,"")</f>
        <v/>
      </c>
      <c r="G138" s="84" t="str">
        <f>IF(ISNUMBER('[10]Sektorski plasman'!G134)=TRUE,'[10]Sektorski plasman'!G134,"")</f>
        <v/>
      </c>
      <c r="H138" s="76" t="str">
        <f>IF(ISNUMBER('[10]Sektorski plasman'!H134)=TRUE,'[10]Sektorski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IF(ISTEXT('[10]Sektorski plasman'!B135)=TRUE,'[10]Sektorski plasman'!B135,"")</f>
        <v/>
      </c>
      <c r="C139" s="88" t="str">
        <f>IF(ISTEXT('[10]Sektorski plasman'!C135)=TRUE,'[10]Sektorski plasman'!C135,"")</f>
        <v/>
      </c>
      <c r="D139" s="87" t="str">
        <f>IF(ISNUMBER('[10]Sektorski plasman'!E135)=TRUE,'[10]Sektorski plasman'!E135,"")</f>
        <v/>
      </c>
      <c r="E139" s="86" t="str">
        <f>IF(ISTEXT('[10]Sektorski plasman'!F135)=TRUE,'[10]Sektorski plasman'!F135,"")</f>
        <v/>
      </c>
      <c r="F139" s="85" t="str">
        <f>IF(ISNUMBER('[10]Sektorski plasman'!D135)=TRUE,'[10]Sektorski plasman'!D135,"")</f>
        <v/>
      </c>
      <c r="G139" s="84" t="str">
        <f>IF(ISNUMBER('[10]Sektorski plasman'!G135)=TRUE,'[10]Sektorski plasman'!G135,"")</f>
        <v/>
      </c>
      <c r="H139" s="76" t="str">
        <f>IF(ISNUMBER('[10]Sektorski plasman'!H135)=TRUE,'[10]Sektorski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IF(ISTEXT('[10]Sektorski plasman'!B136)=TRUE,'[10]Sektorski plasman'!B136,"")</f>
        <v/>
      </c>
      <c r="C140" s="88" t="str">
        <f>IF(ISTEXT('[10]Sektorski plasman'!C136)=TRUE,'[10]Sektorski plasman'!C136,"")</f>
        <v/>
      </c>
      <c r="D140" s="87" t="str">
        <f>IF(ISNUMBER('[10]Sektorski plasman'!E136)=TRUE,'[10]Sektorski plasman'!E136,"")</f>
        <v/>
      </c>
      <c r="E140" s="86" t="str">
        <f>IF(ISTEXT('[10]Sektorski plasman'!F136)=TRUE,'[10]Sektorski plasman'!F136,"")</f>
        <v/>
      </c>
      <c r="F140" s="85" t="str">
        <f>IF(ISNUMBER('[10]Sektorski plasman'!D136)=TRUE,'[10]Sektorski plasman'!D136,"")</f>
        <v/>
      </c>
      <c r="G140" s="84" t="str">
        <f>IF(ISNUMBER('[10]Sektorski plasman'!G136)=TRUE,'[10]Sektorski plasman'!G136,"")</f>
        <v/>
      </c>
      <c r="H140" s="76" t="str">
        <f>IF(ISNUMBER('[10]Sektorski plasman'!H136)=TRUE,'[10]Sektorski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IF(ISTEXT('[10]Sektorski plasman'!B137)=TRUE,'[10]Sektorski plasman'!B137,"")</f>
        <v/>
      </c>
      <c r="C141" s="88" t="str">
        <f>IF(ISTEXT('[10]Sektorski plasman'!C137)=TRUE,'[10]Sektorski plasman'!C137,"")</f>
        <v/>
      </c>
      <c r="D141" s="87" t="str">
        <f>IF(ISNUMBER('[10]Sektorski plasman'!E137)=TRUE,'[10]Sektorski plasman'!E137,"")</f>
        <v/>
      </c>
      <c r="E141" s="86" t="str">
        <f>IF(ISTEXT('[10]Sektorski plasman'!F137)=TRUE,'[10]Sektorski plasman'!F137,"")</f>
        <v/>
      </c>
      <c r="F141" s="85" t="str">
        <f>IF(ISNUMBER('[10]Sektorski plasman'!D137)=TRUE,'[10]Sektorski plasman'!D137,"")</f>
        <v/>
      </c>
      <c r="G141" s="84" t="str">
        <f>IF(ISNUMBER('[10]Sektorski plasman'!G137)=TRUE,'[10]Sektorski plasman'!G137,"")</f>
        <v/>
      </c>
      <c r="H141" s="76" t="str">
        <f>IF(ISNUMBER('[10]Sektorski plasman'!H137)=TRUE,'[10]Sektorski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IF(ISTEXT('[10]Sektorski plasman'!B138)=TRUE,'[10]Sektorski plasman'!B138,"")</f>
        <v/>
      </c>
      <c r="C142" s="88" t="str">
        <f>IF(ISTEXT('[10]Sektorski plasman'!C138)=TRUE,'[10]Sektorski plasman'!C138,"")</f>
        <v/>
      </c>
      <c r="D142" s="87" t="str">
        <f>IF(ISNUMBER('[10]Sektorski plasman'!E138)=TRUE,'[10]Sektorski plasman'!E138,"")</f>
        <v/>
      </c>
      <c r="E142" s="86" t="str">
        <f>IF(ISTEXT('[10]Sektorski plasman'!F138)=TRUE,'[10]Sektorski plasman'!F138,"")</f>
        <v/>
      </c>
      <c r="F142" s="85" t="str">
        <f>IF(ISNUMBER('[10]Sektorski plasman'!D138)=TRUE,'[10]Sektorski plasman'!D138,"")</f>
        <v/>
      </c>
      <c r="G142" s="84" t="str">
        <f>IF(ISNUMBER('[10]Sektorski plasman'!G138)=TRUE,'[10]Sektorski plasman'!G138,"")</f>
        <v/>
      </c>
      <c r="H142" s="76" t="str">
        <f>IF(ISNUMBER('[10]Sektorski plasman'!H138)=TRUE,'[10]Sektorski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IF(ISTEXT('[10]Sektorski plasman'!B139)=TRUE,'[10]Sektorski plasman'!B139,"")</f>
        <v/>
      </c>
      <c r="C143" s="88" t="str">
        <f>IF(ISTEXT('[10]Sektorski plasman'!C139)=TRUE,'[10]Sektorski plasman'!C139,"")</f>
        <v/>
      </c>
      <c r="D143" s="87" t="str">
        <f>IF(ISNUMBER('[10]Sektorski plasman'!E139)=TRUE,'[10]Sektorski plasman'!E139,"")</f>
        <v/>
      </c>
      <c r="E143" s="86" t="str">
        <f>IF(ISTEXT('[10]Sektorski plasman'!F139)=TRUE,'[10]Sektorski plasman'!F139,"")</f>
        <v/>
      </c>
      <c r="F143" s="85" t="str">
        <f>IF(ISNUMBER('[10]Sektorski plasman'!D139)=TRUE,'[10]Sektorski plasman'!D139,"")</f>
        <v/>
      </c>
      <c r="G143" s="84" t="str">
        <f>IF(ISNUMBER('[10]Sektorski plasman'!G139)=TRUE,'[10]Sektorski plasman'!G139,"")</f>
        <v/>
      </c>
      <c r="H143" s="76" t="str">
        <f>IF(ISNUMBER('[10]Sektorski plasman'!H139)=TRUE,'[10]Sektorski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IF(ISTEXT('[10]Sektorski plasman'!B140)=TRUE,'[10]Sektorski plasman'!B140,"")</f>
        <v/>
      </c>
      <c r="C144" s="88" t="str">
        <f>IF(ISTEXT('[10]Sektorski plasman'!C140)=TRUE,'[10]Sektorski plasman'!C140,"")</f>
        <v/>
      </c>
      <c r="D144" s="87" t="str">
        <f>IF(ISNUMBER('[10]Sektorski plasman'!E140)=TRUE,'[10]Sektorski plasman'!E140,"")</f>
        <v/>
      </c>
      <c r="E144" s="86" t="str">
        <f>IF(ISTEXT('[10]Sektorski plasman'!F140)=TRUE,'[10]Sektorski plasman'!F140,"")</f>
        <v/>
      </c>
      <c r="F144" s="85" t="str">
        <f>IF(ISNUMBER('[10]Sektorski plasman'!D140)=TRUE,'[10]Sektorski plasman'!D140,"")</f>
        <v/>
      </c>
      <c r="G144" s="84" t="str">
        <f>IF(ISNUMBER('[10]Sektorski plasman'!G140)=TRUE,'[10]Sektorski plasman'!G140,"")</f>
        <v/>
      </c>
      <c r="H144" s="76" t="str">
        <f>IF(ISNUMBER('[10]Sektorski plasman'!H140)=TRUE,'[10]Sektorski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IF(ISTEXT('[10]Sektorski plasman'!B141)=TRUE,'[10]Sektorski plasman'!B141,"")</f>
        <v/>
      </c>
      <c r="C145" s="88" t="str">
        <f>IF(ISTEXT('[10]Sektorski plasman'!C141)=TRUE,'[10]Sektorski plasman'!C141,"")</f>
        <v/>
      </c>
      <c r="D145" s="87" t="str">
        <f>IF(ISNUMBER('[10]Sektorski plasman'!E141)=TRUE,'[10]Sektorski plasman'!E141,"")</f>
        <v/>
      </c>
      <c r="E145" s="86" t="str">
        <f>IF(ISTEXT('[10]Sektorski plasman'!F141)=TRUE,'[10]Sektorski plasman'!F141,"")</f>
        <v/>
      </c>
      <c r="F145" s="85" t="str">
        <f>IF(ISNUMBER('[10]Sektorski plasman'!D141)=TRUE,'[10]Sektorski plasman'!D141,"")</f>
        <v/>
      </c>
      <c r="G145" s="84" t="str">
        <f>IF(ISNUMBER('[10]Sektorski plasman'!G141)=TRUE,'[10]Sektorski plasman'!G141,"")</f>
        <v/>
      </c>
      <c r="H145" s="76" t="str">
        <f>IF(ISNUMBER('[10]Sektorski plasman'!H141)=TRUE,'[10]Sektorski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IF(ISTEXT('[10]Sektorski plasman'!B142)=TRUE,'[10]Sektorski plasman'!B142,"")</f>
        <v/>
      </c>
      <c r="C146" s="88" t="str">
        <f>IF(ISTEXT('[10]Sektorski plasman'!C142)=TRUE,'[10]Sektorski plasman'!C142,"")</f>
        <v/>
      </c>
      <c r="D146" s="87" t="str">
        <f>IF(ISNUMBER('[10]Sektorski plasman'!E142)=TRUE,'[10]Sektorski plasman'!E142,"")</f>
        <v/>
      </c>
      <c r="E146" s="86" t="str">
        <f>IF(ISTEXT('[10]Sektorski plasman'!F142)=TRUE,'[10]Sektorski plasman'!F142,"")</f>
        <v/>
      </c>
      <c r="F146" s="85" t="str">
        <f>IF(ISNUMBER('[10]Sektorski plasman'!D142)=TRUE,'[10]Sektorski plasman'!D142,"")</f>
        <v/>
      </c>
      <c r="G146" s="84" t="str">
        <f>IF(ISNUMBER('[10]Sektorski plasman'!G142)=TRUE,'[10]Sektorski plasman'!G142,"")</f>
        <v/>
      </c>
      <c r="H146" s="76" t="str">
        <f>IF(ISNUMBER('[10]Sektorski plasman'!H142)=TRUE,'[10]Sektorski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IF(ISTEXT('[10]Sektorski plasman'!B143)=TRUE,'[10]Sektorski plasman'!B143,"")</f>
        <v/>
      </c>
      <c r="C147" s="88" t="str">
        <f>IF(ISTEXT('[10]Sektorski plasman'!C143)=TRUE,'[10]Sektorski plasman'!C143,"")</f>
        <v/>
      </c>
      <c r="D147" s="87" t="str">
        <f>IF(ISNUMBER('[10]Sektorski plasman'!E143)=TRUE,'[10]Sektorski plasman'!E143,"")</f>
        <v/>
      </c>
      <c r="E147" s="86" t="str">
        <f>IF(ISTEXT('[10]Sektorski plasman'!F143)=TRUE,'[10]Sektorski plasman'!F143,"")</f>
        <v/>
      </c>
      <c r="F147" s="85" t="str">
        <f>IF(ISNUMBER('[10]Sektorski plasman'!D143)=TRUE,'[10]Sektorski plasman'!D143,"")</f>
        <v/>
      </c>
      <c r="G147" s="84" t="str">
        <f>IF(ISNUMBER('[10]Sektorski plasman'!G143)=TRUE,'[10]Sektorski plasman'!G143,"")</f>
        <v/>
      </c>
      <c r="H147" s="76" t="str">
        <f>IF(ISNUMBER('[10]Sektorski plasman'!H143)=TRUE,'[10]Sektorski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IF(ISTEXT('[10]Sektorski plasman'!B144)=TRUE,'[10]Sektorski plasman'!B144,"")</f>
        <v/>
      </c>
      <c r="C148" s="88" t="str">
        <f>IF(ISTEXT('[10]Sektorski plasman'!C144)=TRUE,'[10]Sektorski plasman'!C144,"")</f>
        <v/>
      </c>
      <c r="D148" s="87" t="str">
        <f>IF(ISNUMBER('[10]Sektorski plasman'!E144)=TRUE,'[10]Sektorski plasman'!E144,"")</f>
        <v/>
      </c>
      <c r="E148" s="86" t="str">
        <f>IF(ISTEXT('[10]Sektorski plasman'!F144)=TRUE,'[10]Sektorski plasman'!F144,"")</f>
        <v/>
      </c>
      <c r="F148" s="85" t="str">
        <f>IF(ISNUMBER('[10]Sektorski plasman'!D144)=TRUE,'[10]Sektorski plasman'!D144,"")</f>
        <v/>
      </c>
      <c r="G148" s="84" t="str">
        <f>IF(ISNUMBER('[10]Sektorski plasman'!G144)=TRUE,'[10]Sektorski plasman'!G144,"")</f>
        <v/>
      </c>
      <c r="H148" s="76" t="str">
        <f>IF(ISNUMBER('[10]Sektorski plasman'!H144)=TRUE,'[10]Sektorski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IF(ISTEXT('[10]Sektorski plasman'!B145)=TRUE,'[10]Sektorski plasman'!B145,"")</f>
        <v/>
      </c>
      <c r="C149" s="88" t="str">
        <f>IF(ISTEXT('[10]Sektorski plasman'!C145)=TRUE,'[10]Sektorski plasman'!C145,"")</f>
        <v/>
      </c>
      <c r="D149" s="87" t="str">
        <f>IF(ISNUMBER('[10]Sektorski plasman'!E145)=TRUE,'[10]Sektorski plasman'!E145,"")</f>
        <v/>
      </c>
      <c r="E149" s="86" t="str">
        <f>IF(ISTEXT('[10]Sektorski plasman'!F145)=TRUE,'[10]Sektorski plasman'!F145,"")</f>
        <v/>
      </c>
      <c r="F149" s="85" t="str">
        <f>IF(ISNUMBER('[10]Sektorski plasman'!D145)=TRUE,'[10]Sektorski plasman'!D145,"")</f>
        <v/>
      </c>
      <c r="G149" s="84" t="str">
        <f>IF(ISNUMBER('[10]Sektorski plasman'!G145)=TRUE,'[10]Sektorski plasman'!G145,"")</f>
        <v/>
      </c>
      <c r="H149" s="76" t="str">
        <f>IF(ISNUMBER('[10]Sektorski plasman'!H145)=TRUE,'[10]Sektorski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IF(ISTEXT('[10]Sektorski plasman'!B146)=TRUE,'[10]Sektorski plasman'!B146,"")</f>
        <v/>
      </c>
      <c r="C150" s="88" t="str">
        <f>IF(ISTEXT('[10]Sektorski plasman'!C146)=TRUE,'[10]Sektorski plasman'!C146,"")</f>
        <v/>
      </c>
      <c r="D150" s="87" t="str">
        <f>IF(ISNUMBER('[10]Sektorski plasman'!E146)=TRUE,'[10]Sektorski plasman'!E146,"")</f>
        <v/>
      </c>
      <c r="E150" s="86" t="str">
        <f>IF(ISTEXT('[10]Sektorski plasman'!F146)=TRUE,'[10]Sektorski plasman'!F146,"")</f>
        <v/>
      </c>
      <c r="F150" s="85" t="str">
        <f>IF(ISNUMBER('[10]Sektorski plasman'!D146)=TRUE,'[10]Sektorski plasman'!D146,"")</f>
        <v/>
      </c>
      <c r="G150" s="84" t="str">
        <f>IF(ISNUMBER('[10]Sektorski plasman'!G146)=TRUE,'[10]Sektorski plasman'!G146,"")</f>
        <v/>
      </c>
      <c r="H150" s="76" t="str">
        <f>IF(ISNUMBER('[10]Sektorski plasman'!H146)=TRUE,'[10]Sektorski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IF(ISTEXT('[10]Sektorski plasman'!B147)=TRUE,'[10]Sektorski plasman'!B147,"")</f>
        <v/>
      </c>
      <c r="C151" s="88" t="str">
        <f>IF(ISTEXT('[10]Sektorski plasman'!C147)=TRUE,'[10]Sektorski plasman'!C147,"")</f>
        <v/>
      </c>
      <c r="D151" s="87" t="str">
        <f>IF(ISNUMBER('[10]Sektorski plasman'!E147)=TRUE,'[10]Sektorski plasman'!E147,"")</f>
        <v/>
      </c>
      <c r="E151" s="86" t="str">
        <f>IF(ISTEXT('[10]Sektorski plasman'!F147)=TRUE,'[10]Sektorski plasman'!F147,"")</f>
        <v/>
      </c>
      <c r="F151" s="85" t="str">
        <f>IF(ISNUMBER('[10]Sektorski plasman'!D147)=TRUE,'[10]Sektorski plasman'!D147,"")</f>
        <v/>
      </c>
      <c r="G151" s="84" t="str">
        <f>IF(ISNUMBER('[10]Sektorski plasman'!G147)=TRUE,'[10]Sektorski plasman'!G147,"")</f>
        <v/>
      </c>
      <c r="H151" s="76" t="str">
        <f>IF(ISNUMBER('[10]Sektorski plasman'!H147)=TRUE,'[10]Sektorski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IF(ISTEXT('[10]Sektorski plasman'!B148)=TRUE,'[10]Sektorski plasman'!B148,"")</f>
        <v/>
      </c>
      <c r="C152" s="88" t="str">
        <f>IF(ISTEXT('[10]Sektorski plasman'!C148)=TRUE,'[10]Sektorski plasman'!C148,"")</f>
        <v/>
      </c>
      <c r="D152" s="87" t="str">
        <f>IF(ISNUMBER('[10]Sektorski plasman'!E148)=TRUE,'[10]Sektorski plasman'!E148,"")</f>
        <v/>
      </c>
      <c r="E152" s="86" t="str">
        <f>IF(ISTEXT('[10]Sektorski plasman'!F148)=TRUE,'[10]Sektorski plasman'!F148,"")</f>
        <v/>
      </c>
      <c r="F152" s="85" t="str">
        <f>IF(ISNUMBER('[10]Sektorski plasman'!D148)=TRUE,'[10]Sektorski plasman'!D148,"")</f>
        <v/>
      </c>
      <c r="G152" s="84" t="str">
        <f>IF(ISNUMBER('[10]Sektorski plasman'!G148)=TRUE,'[10]Sektorski plasman'!G148,"")</f>
        <v/>
      </c>
      <c r="H152" s="76" t="str">
        <f>IF(ISNUMBER('[10]Sektorski plasman'!H148)=TRUE,'[10]Sektorski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IF(ISTEXT('[10]Sektorski plasman'!B149)=TRUE,'[10]Sektorski plasman'!B149,"")</f>
        <v/>
      </c>
      <c r="C153" s="88" t="str">
        <f>IF(ISTEXT('[10]Sektorski plasman'!C149)=TRUE,'[10]Sektorski plasman'!C149,"")</f>
        <v/>
      </c>
      <c r="D153" s="87" t="str">
        <f>IF(ISNUMBER('[10]Sektorski plasman'!E149)=TRUE,'[10]Sektorski plasman'!E149,"")</f>
        <v/>
      </c>
      <c r="E153" s="86" t="str">
        <f>IF(ISTEXT('[10]Sektorski plasman'!F149)=TRUE,'[10]Sektorski plasman'!F149,"")</f>
        <v/>
      </c>
      <c r="F153" s="85" t="str">
        <f>IF(ISNUMBER('[10]Sektorski plasman'!D149)=TRUE,'[10]Sektorski plasman'!D149,"")</f>
        <v/>
      </c>
      <c r="G153" s="84" t="str">
        <f>IF(ISNUMBER('[10]Sektorski plasman'!G149)=TRUE,'[10]Sektorski plasman'!G149,"")</f>
        <v/>
      </c>
      <c r="H153" s="76" t="str">
        <f>IF(ISNUMBER('[10]Sektorski plasman'!H149)=TRUE,'[10]Sektorski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IF(ISTEXT('[10]Sektorski plasman'!B150)=TRUE,'[10]Sektorski plasman'!B150,"")</f>
        <v/>
      </c>
      <c r="C154" s="88" t="str">
        <f>IF(ISTEXT('[10]Sektorski plasman'!C150)=TRUE,'[10]Sektorski plasman'!C150,"")</f>
        <v/>
      </c>
      <c r="D154" s="87" t="str">
        <f>IF(ISNUMBER('[10]Sektorski plasman'!E150)=TRUE,'[10]Sektorski plasman'!E150,"")</f>
        <v/>
      </c>
      <c r="E154" s="86" t="str">
        <f>IF(ISTEXT('[10]Sektorski plasman'!F150)=TRUE,'[10]Sektorski plasman'!F150,"")</f>
        <v/>
      </c>
      <c r="F154" s="85" t="str">
        <f>IF(ISNUMBER('[10]Sektorski plasman'!D150)=TRUE,'[10]Sektorski plasman'!D150,"")</f>
        <v/>
      </c>
      <c r="G154" s="84" t="str">
        <f>IF(ISNUMBER('[10]Sektorski plasman'!G150)=TRUE,'[10]Sektorski plasman'!G150,"")</f>
        <v/>
      </c>
      <c r="H154" s="76" t="str">
        <f>IF(ISNUMBER('[10]Sektorski plasman'!H150)=TRUE,'[10]Sektorski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IF(ISTEXT('[10]Sektorski plasman'!B151)=TRUE,'[10]Sektorski plasman'!B151,"")</f>
        <v/>
      </c>
      <c r="C155" s="88" t="str">
        <f>IF(ISTEXT('[10]Sektorski plasman'!C151)=TRUE,'[10]Sektorski plasman'!C151,"")</f>
        <v/>
      </c>
      <c r="D155" s="87" t="str">
        <f>IF(ISNUMBER('[10]Sektorski plasman'!E151)=TRUE,'[10]Sektorski plasman'!E151,"")</f>
        <v/>
      </c>
      <c r="E155" s="86" t="str">
        <f>IF(ISTEXT('[10]Sektorski plasman'!F151)=TRUE,'[10]Sektorski plasman'!F151,"")</f>
        <v/>
      </c>
      <c r="F155" s="85" t="str">
        <f>IF(ISNUMBER('[10]Sektorski plasman'!D151)=TRUE,'[10]Sektorski plasman'!D151,"")</f>
        <v/>
      </c>
      <c r="G155" s="84" t="str">
        <f>IF(ISNUMBER('[10]Sektorski plasman'!G151)=TRUE,'[10]Sektorski plasman'!G151,"")</f>
        <v/>
      </c>
      <c r="H155" s="76" t="str">
        <f>IF(ISNUMBER('[10]Sektorski plasman'!H151)=TRUE,'[10]Sektorski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IF(ISTEXT('[10]Sektorski plasman'!B152)=TRUE,'[10]Sektorski plasman'!B152,"")</f>
        <v/>
      </c>
      <c r="C156" s="88" t="str">
        <f>IF(ISTEXT('[10]Sektorski plasman'!C152)=TRUE,'[10]Sektorski plasman'!C152,"")</f>
        <v/>
      </c>
      <c r="D156" s="87" t="str">
        <f>IF(ISNUMBER('[10]Sektorski plasman'!E152)=TRUE,'[10]Sektorski plasman'!E152,"")</f>
        <v/>
      </c>
      <c r="E156" s="86" t="str">
        <f>IF(ISTEXT('[10]Sektorski plasman'!F152)=TRUE,'[10]Sektorski plasman'!F152,"")</f>
        <v/>
      </c>
      <c r="F156" s="85" t="str">
        <f>IF(ISNUMBER('[10]Sektorski plasman'!D152)=TRUE,'[10]Sektorski plasman'!D152,"")</f>
        <v/>
      </c>
      <c r="G156" s="84" t="str">
        <f>IF(ISNUMBER('[10]Sektorski plasman'!G152)=TRUE,'[10]Sektorski plasman'!G152,"")</f>
        <v/>
      </c>
      <c r="H156" s="76" t="str">
        <f>IF(ISNUMBER('[10]Sektorski plasman'!H152)=TRUE,'[10]Sektorski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IF(ISTEXT('[10]Sektorski plasman'!B153)=TRUE,'[10]Sektorski plasman'!B153,"")</f>
        <v/>
      </c>
      <c r="C157" s="88" t="str">
        <f>IF(ISTEXT('[10]Sektorski plasman'!C153)=TRUE,'[10]Sektorski plasman'!C153,"")</f>
        <v/>
      </c>
      <c r="D157" s="87" t="str">
        <f>IF(ISNUMBER('[10]Sektorski plasman'!E153)=TRUE,'[10]Sektorski plasman'!E153,"")</f>
        <v/>
      </c>
      <c r="E157" s="86" t="str">
        <f>IF(ISTEXT('[10]Sektorski plasman'!F153)=TRUE,'[10]Sektorski plasman'!F153,"")</f>
        <v/>
      </c>
      <c r="F157" s="85" t="str">
        <f>IF(ISNUMBER('[10]Sektorski plasman'!D153)=TRUE,'[10]Sektorski plasman'!D153,"")</f>
        <v/>
      </c>
      <c r="G157" s="84" t="str">
        <f>IF(ISNUMBER('[10]Sektorski plasman'!G153)=TRUE,'[10]Sektorski plasman'!G153,"")</f>
        <v/>
      </c>
      <c r="H157" s="76" t="str">
        <f>IF(ISNUMBER('[10]Sektorski plasman'!H153)=TRUE,'[10]Sektorski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IF(ISTEXT('[10]Sektorski plasman'!B154)=TRUE,'[10]Sektorski plasman'!B154,"")</f>
        <v/>
      </c>
      <c r="C158" s="88" t="str">
        <f>IF(ISTEXT('[10]Sektorski plasman'!C154)=TRUE,'[10]Sektorski plasman'!C154,"")</f>
        <v/>
      </c>
      <c r="D158" s="87" t="str">
        <f>IF(ISNUMBER('[10]Sektorski plasman'!E154)=TRUE,'[10]Sektorski plasman'!E154,"")</f>
        <v/>
      </c>
      <c r="E158" s="86" t="str">
        <f>IF(ISTEXT('[10]Sektorski plasman'!F154)=TRUE,'[10]Sektorski plasman'!F154,"")</f>
        <v/>
      </c>
      <c r="F158" s="85" t="str">
        <f>IF(ISNUMBER('[10]Sektorski plasman'!D154)=TRUE,'[10]Sektorski plasman'!D154,"")</f>
        <v/>
      </c>
      <c r="G158" s="84" t="str">
        <f>IF(ISNUMBER('[10]Sektorski plasman'!G154)=TRUE,'[10]Sektorski plasman'!G154,"")</f>
        <v/>
      </c>
      <c r="H158" s="76" t="str">
        <f>IF(ISNUMBER('[10]Sektorski plasman'!H154)=TRUE,'[10]Sektorski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IF(ISTEXT('[10]Sektorski plasman'!B155)=TRUE,'[10]Sektorski plasman'!B155,"")</f>
        <v/>
      </c>
      <c r="C159" s="81" t="str">
        <f>IF(ISTEXT('[10]Sektorski plasman'!C155)=TRUE,'[10]Sektorski plasman'!C155,"")</f>
        <v/>
      </c>
      <c r="D159" s="80" t="str">
        <f>IF(ISNUMBER('[10]Sektorski plasman'!E155)=TRUE,'[10]Sektorski plasman'!E155,"")</f>
        <v/>
      </c>
      <c r="E159" s="79" t="str">
        <f>IF(ISTEXT('[10]Sektorski plasman'!F155)=TRUE,'[10]Sektorski plasman'!F155,"")</f>
        <v/>
      </c>
      <c r="F159" s="78" t="str">
        <f>IF(ISNUMBER('[10]Sektorski plasman'!D155)=TRUE,'[10]Sektorski plasman'!D155,"")</f>
        <v/>
      </c>
      <c r="G159" s="77" t="str">
        <f>IF(ISNUMBER('[10]Sektorski plasman'!G155)=TRUE,'[10]Sektorski plasman'!G155,"")</f>
        <v/>
      </c>
      <c r="H159" s="76" t="str">
        <f>IF(ISNUMBER('[10]Sektorski plasman'!H155)=TRUE,'[10]Sektorski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AE9E-0480-4DA1-8F36-60FB23CD7359}">
  <sheetPr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IF(ISNONTEXT('[11]Organizacija natjecanja'!$H$2)=TRUE,"",'[11]Organizacija natjecanja'!$H$2)</f>
        <v>4. kolo lige veterana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IF(ISNONTEXT('[11]Organizacija natjecanja'!$H$5)=TRUE,"",'[11]Organizacija natjecanja'!$H$5)</f>
        <v>Žabnik, 23.08.2025.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IF(ISNONTEXT('[11]Organizacija natjecanja'!$H$7)=TRUE,"",'[11]Organizacija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IF(ISNONTEXT('[11]Organizacija natjecanja'!$H$13)=TRUE,"",'[11]Organizacija natjecanja'!$H$13)</f>
        <v>Čikov Sveti Martin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IF(ISNONTEXT('[11]Organizacija natjecanja'!$H$4)=TRUE,"",'[11]Organizacija natjecanja'!$H$4)</f>
        <v>Stara Mura Žabnik-nova staza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IF(ISBLANK('[11]Organizacija natjecanja'!$H$9)=TRUE,"",'[11]Organizacija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IF(ISTEXT('[11]Sektorski plasman'!B6)=TRUE,'[11]Sektorski plasman'!B6,"")</f>
        <v>Nađ Nenad</v>
      </c>
      <c r="C10" s="96" t="str">
        <f>IF(ISTEXT('[11]Sektorski plasman'!C6)=TRUE,'[11]Sektorski plasman'!C6,"")</f>
        <v>Linjak Palovec</v>
      </c>
      <c r="D10" s="95">
        <f>IF(ISNUMBER('[11]Sektorski plasman'!E6)=TRUE,'[11]Sektorski plasman'!E6,"")</f>
        <v>8</v>
      </c>
      <c r="E10" s="94" t="str">
        <f>IF(ISTEXT('[11]Sektorski plasman'!F6)=TRUE,'[11]Sektorski plasman'!F6,"")</f>
        <v>A</v>
      </c>
      <c r="F10" s="93">
        <f>IF(ISNUMBER('[11]Sektorski plasman'!D6)=TRUE,'[11]Sektorski plasman'!D6,"")</f>
        <v>3238</v>
      </c>
      <c r="G10" s="92">
        <f>IF(ISNUMBER('[11]Sektorski plasman'!G6)=TRUE,'[11]Sektorski plasman'!G6,"")</f>
        <v>1</v>
      </c>
      <c r="H10" s="91">
        <f>IF(ISNUMBER('[11]Sektorski plasman'!H6)=TRUE,'[11]Sektorski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IF(ISTEXT('[11]Sektorski plasman'!B7)=TRUE,'[11]Sektorski plasman'!B7,"")</f>
        <v>Dolenec Branimir</v>
      </c>
      <c r="C11" s="88" t="str">
        <f>IF(ISTEXT('[11]Sektorski plasman'!C7)=TRUE,'[11]Sektorski plasman'!C7,"")</f>
        <v>Ostriž Novakovec</v>
      </c>
      <c r="D11" s="87">
        <f>IF(ISNUMBER('[11]Sektorski plasman'!E7)=TRUE,'[11]Sektorski plasman'!E7,"")</f>
        <v>5</v>
      </c>
      <c r="E11" s="86" t="str">
        <f>IF(ISTEXT('[11]Sektorski plasman'!F7)=TRUE,'[11]Sektorski plasman'!F7,"")</f>
        <v>A</v>
      </c>
      <c r="F11" s="85">
        <f>IF(ISNUMBER('[11]Sektorski plasman'!D7)=TRUE,'[11]Sektorski plasman'!D7,"")</f>
        <v>2748</v>
      </c>
      <c r="G11" s="84">
        <f>IF(ISNUMBER('[11]Sektorski plasman'!G7)=TRUE,'[11]Sektorski plasman'!G7,"")</f>
        <v>2</v>
      </c>
      <c r="H11" s="76">
        <f>IF(ISNUMBER('[11]Sektorski plasman'!H7)=TRUE,'[11]Sektorski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IF(ISTEXT('[11]Sektorski plasman'!B8)=TRUE,'[11]Sektorski plasman'!B8,"")</f>
        <v>Filipašić Drago</v>
      </c>
      <c r="C12" s="88" t="str">
        <f>IF(ISTEXT('[11]Sektorski plasman'!C8)=TRUE,'[11]Sektorski plasman'!C8,"")</f>
        <v>Som Kotoriba</v>
      </c>
      <c r="D12" s="87">
        <f>IF(ISNUMBER('[11]Sektorski plasman'!E8)=TRUE,'[11]Sektorski plasman'!E8,"")</f>
        <v>1</v>
      </c>
      <c r="E12" s="86" t="str">
        <f>IF(ISTEXT('[11]Sektorski plasman'!F8)=TRUE,'[11]Sektorski plasman'!F8,"")</f>
        <v>A</v>
      </c>
      <c r="F12" s="85">
        <f>IF(ISNUMBER('[11]Sektorski plasman'!D8)=TRUE,'[11]Sektorski plasman'!D8,"")</f>
        <v>2740</v>
      </c>
      <c r="G12" s="84">
        <f>IF(ISNUMBER('[11]Sektorski plasman'!G8)=TRUE,'[11]Sektorski plasman'!G8,"")</f>
        <v>3</v>
      </c>
      <c r="H12" s="76">
        <f>IF(ISNUMBER('[11]Sektorski plasman'!H8)=TRUE,'[11]Sektorski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IF(ISTEXT('[11]Sektorski plasman'!B9)=TRUE,'[11]Sektorski plasman'!B9,"")</f>
        <v>Halić Marijan</v>
      </c>
      <c r="C13" s="88" t="str">
        <f>IF(ISTEXT('[11]Sektorski plasman'!C9)=TRUE,'[11]Sektorski plasman'!C9,"")</f>
        <v>Linjak Ivanovec</v>
      </c>
      <c r="D13" s="87">
        <f>IF(ISNUMBER('[11]Sektorski plasman'!E9)=TRUE,'[11]Sektorski plasman'!E9,"")</f>
        <v>2</v>
      </c>
      <c r="E13" s="86" t="str">
        <f>IF(ISTEXT('[11]Sektorski plasman'!F9)=TRUE,'[11]Sektorski plasman'!F9,"")</f>
        <v>A</v>
      </c>
      <c r="F13" s="85">
        <f>IF(ISNUMBER('[11]Sektorski plasman'!D9)=TRUE,'[11]Sektorski plasman'!D9,"")</f>
        <v>2064</v>
      </c>
      <c r="G13" s="84">
        <f>IF(ISNUMBER('[11]Sektorski plasman'!G9)=TRUE,'[11]Sektorski plasman'!G9,"")</f>
        <v>4</v>
      </c>
      <c r="H13" s="76">
        <f>IF(ISNUMBER('[11]Sektorski plasman'!H9)=TRUE,'[11]Sektorski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IF(ISTEXT('[11]Sektorski plasman'!B10)=TRUE,'[11]Sektorski plasman'!B10,"")</f>
        <v>Deban Ivan</v>
      </c>
      <c r="C14" s="88" t="str">
        <f>IF(ISTEXT('[11]Sektorski plasman'!C10)=TRUE,'[11]Sektorski plasman'!C10,"")</f>
        <v>Glavatica Futtura Sensas Prelog</v>
      </c>
      <c r="D14" s="87">
        <f>IF(ISNUMBER('[11]Sektorski plasman'!E10)=TRUE,'[11]Sektorski plasman'!E10,"")</f>
        <v>9</v>
      </c>
      <c r="E14" s="86" t="str">
        <f>IF(ISTEXT('[11]Sektorski plasman'!F10)=TRUE,'[11]Sektorski plasman'!F10,"")</f>
        <v>A</v>
      </c>
      <c r="F14" s="85">
        <f>IF(ISNUMBER('[11]Sektorski plasman'!D10)=TRUE,'[11]Sektorski plasman'!D10,"")</f>
        <v>2051</v>
      </c>
      <c r="G14" s="84">
        <f>IF(ISNUMBER('[11]Sektorski plasman'!G10)=TRUE,'[11]Sektorski plasman'!G10,"")</f>
        <v>5</v>
      </c>
      <c r="H14" s="76">
        <f>IF(ISNUMBER('[11]Sektorski plasman'!H10)=TRUE,'[11]Sektorski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IF(ISTEXT('[11]Sektorski plasman'!B11)=TRUE,'[11]Sektorski plasman'!B11,"")</f>
        <v>Mikloška Josip</v>
      </c>
      <c r="C15" s="88" t="str">
        <f>IF(ISTEXT('[11]Sektorski plasman'!C11)=TRUE,'[11]Sektorski plasman'!C11,"")</f>
        <v>Glavatica Futtura Sensas Prelog</v>
      </c>
      <c r="D15" s="87">
        <f>IF(ISNUMBER('[11]Sektorski plasman'!E11)=TRUE,'[11]Sektorski plasman'!E11,"")</f>
        <v>7</v>
      </c>
      <c r="E15" s="86" t="str">
        <f>IF(ISTEXT('[11]Sektorski plasman'!F11)=TRUE,'[11]Sektorski plasman'!F11,"")</f>
        <v>A</v>
      </c>
      <c r="F15" s="85">
        <f>IF(ISNUMBER('[11]Sektorski plasman'!D11)=TRUE,'[11]Sektorski plasman'!D11,"")</f>
        <v>1434</v>
      </c>
      <c r="G15" s="84">
        <f>IF(ISNUMBER('[11]Sektorski plasman'!G11)=TRUE,'[11]Sektorski plasman'!G11,"")</f>
        <v>6</v>
      </c>
      <c r="H15" s="76">
        <f>IF(ISNUMBER('[11]Sektorski plasman'!H11)=TRUE,'[11]Sektorski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IF(ISTEXT('[11]Sektorski plasman'!B12)=TRUE,'[11]Sektorski plasman'!B12,"")</f>
        <v>Mišić Branko</v>
      </c>
      <c r="C16" s="88" t="str">
        <f>IF(ISTEXT('[11]Sektorski plasman'!C12)=TRUE,'[11]Sektorski plasman'!C12,"")</f>
        <v>Drava Donji Mihaljevec</v>
      </c>
      <c r="D16" s="87">
        <f>IF(ISNUMBER('[11]Sektorski plasman'!E12)=TRUE,'[11]Sektorski plasman'!E12,"")</f>
        <v>4</v>
      </c>
      <c r="E16" s="86" t="str">
        <f>IF(ISTEXT('[11]Sektorski plasman'!F12)=TRUE,'[11]Sektorski plasman'!F12,"")</f>
        <v>A</v>
      </c>
      <c r="F16" s="85">
        <f>IF(ISNUMBER('[11]Sektorski plasman'!D12)=TRUE,'[11]Sektorski plasman'!D12,"")</f>
        <v>1323</v>
      </c>
      <c r="G16" s="84">
        <f>IF(ISNUMBER('[11]Sektorski plasman'!G12)=TRUE,'[11]Sektorski plasman'!G12,"")</f>
        <v>7</v>
      </c>
      <c r="H16" s="76">
        <f>IF(ISNUMBER('[11]Sektorski plasman'!H12)=TRUE,'[11]Sektorski plasman'!H12,"")</f>
        <v>14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IF(ISTEXT('[11]Sektorski plasman'!B13)=TRUE,'[11]Sektorski plasman'!B13,"")</f>
        <v>Horvat Dragutin</v>
      </c>
      <c r="C17" s="88" t="str">
        <f>IF(ISTEXT('[11]Sektorski plasman'!C13)=TRUE,'[11]Sektorski plasman'!C13,"")</f>
        <v>Som Kotoriba</v>
      </c>
      <c r="D17" s="87">
        <f>IF(ISNUMBER('[11]Sektorski plasman'!E13)=TRUE,'[11]Sektorski plasman'!E13,"")</f>
        <v>6</v>
      </c>
      <c r="E17" s="86" t="str">
        <f>IF(ISTEXT('[11]Sektorski plasman'!F13)=TRUE,'[11]Sektorski plasman'!F13,"")</f>
        <v>A</v>
      </c>
      <c r="F17" s="85">
        <f>IF(ISNUMBER('[11]Sektorski plasman'!D13)=TRUE,'[11]Sektorski plasman'!D13,"")</f>
        <v>1158</v>
      </c>
      <c r="G17" s="84">
        <f>IF(ISNUMBER('[11]Sektorski plasman'!G13)=TRUE,'[11]Sektorski plasman'!G13,"")</f>
        <v>8</v>
      </c>
      <c r="H17" s="76">
        <f>IF(ISNUMBER('[11]Sektorski plasman'!H13)=TRUE,'[11]Sektorski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IF(ISTEXT('[11]Sektorski plasman'!B14)=TRUE,'[11]Sektorski plasman'!B14,"")</f>
        <v>Marđetko Josip</v>
      </c>
      <c r="C18" s="88" t="str">
        <f>IF(ISTEXT('[11]Sektorski plasman'!C14)=TRUE,'[11]Sektorski plasman'!C14,"")</f>
        <v>Som Kotoriba</v>
      </c>
      <c r="D18" s="87">
        <f>IF(ISNUMBER('[11]Sektorski plasman'!E14)=TRUE,'[11]Sektorski plasman'!E14,"")</f>
        <v>3</v>
      </c>
      <c r="E18" s="86" t="str">
        <f>IF(ISTEXT('[11]Sektorski plasman'!F14)=TRUE,'[11]Sektorski plasman'!F14,"")</f>
        <v>A</v>
      </c>
      <c r="F18" s="85">
        <f>IF(ISNUMBER('[11]Sektorski plasman'!D14)=TRUE,'[11]Sektorski plasman'!D14,"")</f>
        <v>1100</v>
      </c>
      <c r="G18" s="84">
        <f>IF(ISNUMBER('[11]Sektorski plasman'!G14)=TRUE,'[11]Sektorski plasman'!G14,"")</f>
        <v>9</v>
      </c>
      <c r="H18" s="76">
        <f>IF(ISNUMBER('[11]Sektorski plasman'!H14)=TRUE,'[11]Sektorski plasman'!H14,"")</f>
        <v>17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IF(ISTEXT('[11]Sektorski plasman'!B15)=TRUE,'[11]Sektorski plasman'!B15,"")</f>
        <v xml:space="preserve">Zadravec Ivan </v>
      </c>
      <c r="C19" s="88" t="str">
        <f>IF(ISTEXT('[11]Sektorski plasman'!C15)=TRUE,'[11]Sektorski plasman'!C15,"")</f>
        <v>Verk Križovec</v>
      </c>
      <c r="D19" s="87">
        <f>IF(ISNUMBER('[11]Sektorski plasman'!E15)=TRUE,'[11]Sektorski plasman'!E15,"")</f>
        <v>18</v>
      </c>
      <c r="E19" s="86" t="str">
        <f>IF(ISTEXT('[11]Sektorski plasman'!F15)=TRUE,'[11]Sektorski plasman'!F15,"")</f>
        <v>B</v>
      </c>
      <c r="F19" s="85">
        <f>IF(ISNUMBER('[11]Sektorski plasman'!D15)=TRUE,'[11]Sektorski plasman'!D15,"")</f>
        <v>4894</v>
      </c>
      <c r="G19" s="84">
        <f>IF(ISNUMBER('[11]Sektorski plasman'!G15)=TRUE,'[11]Sektorski plasman'!G15,"")</f>
        <v>1</v>
      </c>
      <c r="H19" s="76">
        <f>IF(ISNUMBER('[11]Sektorski plasman'!H15)=TRUE,'[11]Sektorski plasman'!H15,"")</f>
        <v>1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IF(ISTEXT('[11]Sektorski plasman'!B16)=TRUE,'[11]Sektorski plasman'!B16,"")</f>
        <v>Ivanović Branko</v>
      </c>
      <c r="C20" s="88" t="str">
        <f>IF(ISTEXT('[11]Sektorski plasman'!C16)=TRUE,'[11]Sektorski plasman'!C16,"")</f>
        <v>Smuđ Goričan</v>
      </c>
      <c r="D20" s="87">
        <f>IF(ISNUMBER('[11]Sektorski plasman'!E16)=TRUE,'[11]Sektorski plasman'!E16,"")</f>
        <v>11</v>
      </c>
      <c r="E20" s="86" t="str">
        <f>IF(ISTEXT('[11]Sektorski plasman'!F16)=TRUE,'[11]Sektorski plasman'!F16,"")</f>
        <v>B</v>
      </c>
      <c r="F20" s="85">
        <f>IF(ISNUMBER('[11]Sektorski plasman'!D16)=TRUE,'[11]Sektorski plasman'!D16,"")</f>
        <v>4514</v>
      </c>
      <c r="G20" s="84">
        <f>IF(ISNUMBER('[11]Sektorski plasman'!G16)=TRUE,'[11]Sektorski plasman'!G16,"")</f>
        <v>2</v>
      </c>
      <c r="H20" s="76">
        <f>IF(ISNUMBER('[11]Sektorski plasman'!H16)=TRUE,'[11]Sektorski plasman'!H16,"")</f>
        <v>3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IF(ISTEXT('[11]Sektorski plasman'!B17)=TRUE,'[11]Sektorski plasman'!B17,"")</f>
        <v>Katančić Zlatko</v>
      </c>
      <c r="C21" s="88" t="str">
        <f>IF(ISTEXT('[11]Sektorski plasman'!C17)=TRUE,'[11]Sektorski plasman'!C17,"")</f>
        <v>Ribica Turčišće</v>
      </c>
      <c r="D21" s="87">
        <f>IF(ISNUMBER('[11]Sektorski plasman'!E17)=TRUE,'[11]Sektorski plasman'!E17,"")</f>
        <v>14</v>
      </c>
      <c r="E21" s="86" t="str">
        <f>IF(ISTEXT('[11]Sektorski plasman'!F17)=TRUE,'[11]Sektorski plasman'!F17,"")</f>
        <v>B</v>
      </c>
      <c r="F21" s="85">
        <f>IF(ISNUMBER('[11]Sektorski plasman'!D17)=TRUE,'[11]Sektorski plasman'!D17,"")</f>
        <v>4075</v>
      </c>
      <c r="G21" s="84">
        <f>IF(ISNUMBER('[11]Sektorski plasman'!G17)=TRUE,'[11]Sektorski plasman'!G17,"")</f>
        <v>3</v>
      </c>
      <c r="H21" s="76">
        <f>IF(ISNUMBER('[11]Sektorski plasman'!H17)=TRUE,'[11]Sektorski plasman'!H17,"")</f>
        <v>5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IF(ISTEXT('[11]Sektorski plasman'!B18)=TRUE,'[11]Sektorski plasman'!B18,"")</f>
        <v>Kovač Mladen</v>
      </c>
      <c r="C22" s="88" t="str">
        <f>IF(ISTEXT('[11]Sektorski plasman'!C18)=TRUE,'[11]Sektorski plasman'!C18,"")</f>
        <v>Glavatica Futtura Sensas Prelog</v>
      </c>
      <c r="D22" s="87">
        <f>IF(ISNUMBER('[11]Sektorski plasman'!E18)=TRUE,'[11]Sektorski plasman'!E18,"")</f>
        <v>12</v>
      </c>
      <c r="E22" s="86" t="str">
        <f>IF(ISTEXT('[11]Sektorski plasman'!F18)=TRUE,'[11]Sektorski plasman'!F18,"")</f>
        <v>B</v>
      </c>
      <c r="F22" s="85">
        <f>IF(ISNUMBER('[11]Sektorski plasman'!D18)=TRUE,'[11]Sektorski plasman'!D18,"")</f>
        <v>3792</v>
      </c>
      <c r="G22" s="84">
        <f>IF(ISNUMBER('[11]Sektorski plasman'!G18)=TRUE,'[11]Sektorski plasman'!G18,"")</f>
        <v>4</v>
      </c>
      <c r="H22" s="76">
        <f>IF(ISNUMBER('[11]Sektorski plasman'!H18)=TRUE,'[11]Sektorski plasman'!H18,"")</f>
        <v>7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IF(ISTEXT('[11]Sektorski plasman'!B19)=TRUE,'[11]Sektorski plasman'!B19,"")</f>
        <v>Dolenec Željko</v>
      </c>
      <c r="C23" s="88" t="str">
        <f>IF(ISTEXT('[11]Sektorski plasman'!C19)=TRUE,'[11]Sektorski plasman'!C19,"")</f>
        <v>Som Kotoriba</v>
      </c>
      <c r="D23" s="87">
        <f>IF(ISNUMBER('[11]Sektorski plasman'!E19)=TRUE,'[11]Sektorski plasman'!E19,"")</f>
        <v>15</v>
      </c>
      <c r="E23" s="86" t="str">
        <f>IF(ISTEXT('[11]Sektorski plasman'!F19)=TRUE,'[11]Sektorski plasman'!F19,"")</f>
        <v>B</v>
      </c>
      <c r="F23" s="85">
        <f>IF(ISNUMBER('[11]Sektorski plasman'!D19)=TRUE,'[11]Sektorski plasman'!D19,"")</f>
        <v>2285</v>
      </c>
      <c r="G23" s="84">
        <f>IF(ISNUMBER('[11]Sektorski plasman'!G19)=TRUE,'[11]Sektorski plasman'!G19,"")</f>
        <v>5</v>
      </c>
      <c r="H23" s="76">
        <f>IF(ISNUMBER('[11]Sektorski plasman'!H19)=TRUE,'[11]Sektorski plasman'!H19,"")</f>
        <v>9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IF(ISTEXT('[11]Sektorski plasman'!B20)=TRUE,'[11]Sektorski plasman'!B20,"")</f>
        <v>Međimurec Ivan</v>
      </c>
      <c r="C24" s="88" t="str">
        <f>IF(ISTEXT('[11]Sektorski plasman'!C20)=TRUE,'[11]Sektorski plasman'!C20,"")</f>
        <v>TSH Sensas Som.si Čakovec</v>
      </c>
      <c r="D24" s="87">
        <f>IF(ISNUMBER('[11]Sektorski plasman'!E20)=TRUE,'[11]Sektorski plasman'!E20,"")</f>
        <v>16</v>
      </c>
      <c r="E24" s="86" t="str">
        <f>IF(ISTEXT('[11]Sektorski plasman'!F20)=TRUE,'[11]Sektorski plasman'!F20,"")</f>
        <v>B</v>
      </c>
      <c r="F24" s="85">
        <f>IF(ISNUMBER('[11]Sektorski plasman'!D20)=TRUE,'[11]Sektorski plasman'!D20,"")</f>
        <v>2204</v>
      </c>
      <c r="G24" s="84">
        <f>IF(ISNUMBER('[11]Sektorski plasman'!G20)=TRUE,'[11]Sektorski plasman'!G20,"")</f>
        <v>6</v>
      </c>
      <c r="H24" s="76">
        <f>IF(ISNUMBER('[11]Sektorski plasman'!H20)=TRUE,'[11]Sektorski plasman'!H20,"")</f>
        <v>11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IF(ISTEXT('[11]Sektorski plasman'!B21)=TRUE,'[11]Sektorski plasman'!B21,"")</f>
        <v>Kedmenec Dragutin</v>
      </c>
      <c r="C25" s="88" t="str">
        <f>IF(ISTEXT('[11]Sektorski plasman'!C21)=TRUE,'[11]Sektorski plasman'!C21,"")</f>
        <v>Klen Sveta Marija</v>
      </c>
      <c r="D25" s="87">
        <f>IF(ISNUMBER('[11]Sektorski plasman'!E21)=TRUE,'[11]Sektorski plasman'!E21,"")</f>
        <v>10</v>
      </c>
      <c r="E25" s="86" t="str">
        <f>IF(ISTEXT('[11]Sektorski plasman'!F21)=TRUE,'[11]Sektorski plasman'!F21,"")</f>
        <v>B</v>
      </c>
      <c r="F25" s="85">
        <f>IF(ISNUMBER('[11]Sektorski plasman'!D21)=TRUE,'[11]Sektorski plasman'!D21,"")</f>
        <v>2192</v>
      </c>
      <c r="G25" s="84">
        <f>IF(ISNUMBER('[11]Sektorski plasman'!G21)=TRUE,'[11]Sektorski plasman'!G21,"")</f>
        <v>7</v>
      </c>
      <c r="H25" s="76">
        <f>IF(ISNUMBER('[11]Sektorski plasman'!H21)=TRUE,'[11]Sektorski plasman'!H21,"")</f>
        <v>13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IF(ISTEXT('[11]Sektorski plasman'!B22)=TRUE,'[11]Sektorski plasman'!B22,"")</f>
        <v>Kedmenec Antun</v>
      </c>
      <c r="C26" s="88" t="str">
        <f>IF(ISTEXT('[11]Sektorski plasman'!C22)=TRUE,'[11]Sektorski plasman'!C22,"")</f>
        <v>Klen Sveta Marija</v>
      </c>
      <c r="D26" s="87">
        <f>IF(ISNUMBER('[11]Sektorski plasman'!E22)=TRUE,'[11]Sektorski plasman'!E22,"")</f>
        <v>17</v>
      </c>
      <c r="E26" s="86" t="str">
        <f>IF(ISTEXT('[11]Sektorski plasman'!F22)=TRUE,'[11]Sektorski plasman'!F22,"")</f>
        <v>B</v>
      </c>
      <c r="F26" s="85">
        <f>IF(ISNUMBER('[11]Sektorski plasman'!D22)=TRUE,'[11]Sektorski plasman'!D22,"")</f>
        <v>1856</v>
      </c>
      <c r="G26" s="84">
        <f>IF(ISNUMBER('[11]Sektorski plasman'!G22)=TRUE,'[11]Sektorski plasman'!G22,"")</f>
        <v>8</v>
      </c>
      <c r="H26" s="76">
        <f>IF(ISNUMBER('[11]Sektorski plasman'!H22)=TRUE,'[11]Sektorski plasman'!H22,"")</f>
        <v>15</v>
      </c>
      <c r="I26" s="75"/>
      <c r="J26" s="72"/>
    </row>
    <row r="27" spans="1:10" s="66" customFormat="1" x14ac:dyDescent="0.2">
      <c r="A27" s="90">
        <f>IF(ISNUMBER(H27)=FALSE,"",18)</f>
        <v>18</v>
      </c>
      <c r="B27" s="89" t="str">
        <f>IF(ISTEXT('[11]Sektorski plasman'!B23)=TRUE,'[11]Sektorski plasman'!B23,"")</f>
        <v>Orehovec Stjepan</v>
      </c>
      <c r="C27" s="88" t="str">
        <f>IF(ISTEXT('[11]Sektorski plasman'!C23)=TRUE,'[11]Sektorski plasman'!C23,"")</f>
        <v>Drava Donji Mihaljevec</v>
      </c>
      <c r="D27" s="87">
        <f>IF(ISNUMBER('[11]Sektorski plasman'!E23)=TRUE,'[11]Sektorski plasman'!E23,"")</f>
        <v>13</v>
      </c>
      <c r="E27" s="86" t="str">
        <f>IF(ISTEXT('[11]Sektorski plasman'!F23)=TRUE,'[11]Sektorski plasman'!F23,"")</f>
        <v>B</v>
      </c>
      <c r="F27" s="85">
        <f>IF(ISNUMBER('[11]Sektorski plasman'!D23)=TRUE,'[11]Sektorski plasman'!D23,"")</f>
        <v>916</v>
      </c>
      <c r="G27" s="84">
        <f>IF(ISNUMBER('[11]Sektorski plasman'!G23)=TRUE,'[11]Sektorski plasman'!G23,"")</f>
        <v>9</v>
      </c>
      <c r="H27" s="76">
        <f>IF(ISNUMBER('[11]Sektorski plasman'!H23)=TRUE,'[11]Sektorski plasman'!H23,"")</f>
        <v>18</v>
      </c>
      <c r="I27" s="75"/>
      <c r="J27" s="72"/>
    </row>
    <row r="28" spans="1:10" s="66" customFormat="1" x14ac:dyDescent="0.2">
      <c r="A28" s="90" t="str">
        <f>IF(ISNUMBER(H28)=FALSE,"",19)</f>
        <v/>
      </c>
      <c r="B28" s="89" t="str">
        <f>IF(ISTEXT('[11]Sektorski plasman'!B24)=TRUE,'[11]Sektorski plasman'!B24,"")</f>
        <v/>
      </c>
      <c r="C28" s="88" t="str">
        <f>IF(ISTEXT('[11]Sektorski plasman'!C24)=TRUE,'[11]Sektorski plasman'!C24,"")</f>
        <v/>
      </c>
      <c r="D28" s="87" t="str">
        <f>IF(ISNUMBER('[11]Sektorski plasman'!E24)=TRUE,'[11]Sektorski plasman'!E24,"")</f>
        <v/>
      </c>
      <c r="E28" s="86" t="str">
        <f>IF(ISTEXT('[11]Sektorski plasman'!F24)=TRUE,'[11]Sektorski plasman'!F24,"")</f>
        <v/>
      </c>
      <c r="F28" s="85" t="str">
        <f>IF(ISNUMBER('[11]Sektorski plasman'!D24)=TRUE,'[11]Sektorski plasman'!D24,"")</f>
        <v/>
      </c>
      <c r="G28" s="84" t="str">
        <f>IF(ISNUMBER('[11]Sektorski plasman'!G24)=TRUE,'[11]Sektorski plasman'!G24,"")</f>
        <v/>
      </c>
      <c r="H28" s="76" t="str">
        <f>IF(ISNUMBER('[11]Sektorski plasman'!H24)=TRUE,'[11]Sektorski plasman'!H24,"")</f>
        <v/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IF(ISTEXT('[11]Sektorski plasman'!B25)=TRUE,'[11]Sektorski plasman'!B25,"")</f>
        <v/>
      </c>
      <c r="C29" s="88" t="str">
        <f>IF(ISTEXT('[11]Sektorski plasman'!C25)=TRUE,'[11]Sektorski plasman'!C25,"")</f>
        <v/>
      </c>
      <c r="D29" s="87" t="str">
        <f>IF(ISNUMBER('[11]Sektorski plasman'!E25)=TRUE,'[11]Sektorski plasman'!E25,"")</f>
        <v/>
      </c>
      <c r="E29" s="86" t="str">
        <f>IF(ISTEXT('[11]Sektorski plasman'!F25)=TRUE,'[11]Sektorski plasman'!F25,"")</f>
        <v/>
      </c>
      <c r="F29" s="85" t="str">
        <f>IF(ISNUMBER('[11]Sektorski plasman'!D25)=TRUE,'[11]Sektorski plasman'!D25,"")</f>
        <v/>
      </c>
      <c r="G29" s="84" t="str">
        <f>IF(ISNUMBER('[11]Sektorski plasman'!G25)=TRUE,'[11]Sektorski plasman'!G25,"")</f>
        <v/>
      </c>
      <c r="H29" s="76" t="str">
        <f>IF(ISNUMBER('[11]Sektorski plasman'!H25)=TRUE,'[11]Sektorski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IF(ISTEXT('[11]Sektorski plasman'!B26)=TRUE,'[11]Sektorski plasman'!B26,"")</f>
        <v/>
      </c>
      <c r="C30" s="88" t="str">
        <f>IF(ISTEXT('[11]Sektorski plasman'!C26)=TRUE,'[11]Sektorski plasman'!C26,"")</f>
        <v/>
      </c>
      <c r="D30" s="87" t="str">
        <f>IF(ISNUMBER('[11]Sektorski plasman'!E26)=TRUE,'[11]Sektorski plasman'!E26,"")</f>
        <v/>
      </c>
      <c r="E30" s="86" t="str">
        <f>IF(ISTEXT('[11]Sektorski plasman'!F26)=TRUE,'[11]Sektorski plasman'!F26,"")</f>
        <v/>
      </c>
      <c r="F30" s="85" t="str">
        <f>IF(ISNUMBER('[11]Sektorski plasman'!D26)=TRUE,'[11]Sektorski plasman'!D26,"")</f>
        <v/>
      </c>
      <c r="G30" s="84" t="str">
        <f>IF(ISNUMBER('[11]Sektorski plasman'!G26)=TRUE,'[11]Sektorski plasman'!G26,"")</f>
        <v/>
      </c>
      <c r="H30" s="76" t="str">
        <f>IF(ISNUMBER('[11]Sektorski plasman'!H26)=TRUE,'[11]Sektorski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IF(ISTEXT('[11]Sektorski plasman'!B27)=TRUE,'[11]Sektorski plasman'!B27,"")</f>
        <v/>
      </c>
      <c r="C31" s="88" t="str">
        <f>IF(ISTEXT('[11]Sektorski plasman'!C27)=TRUE,'[11]Sektorski plasman'!C27,"")</f>
        <v/>
      </c>
      <c r="D31" s="87" t="str">
        <f>IF(ISNUMBER('[11]Sektorski plasman'!E27)=TRUE,'[11]Sektorski plasman'!E27,"")</f>
        <v/>
      </c>
      <c r="E31" s="86" t="str">
        <f>IF(ISTEXT('[11]Sektorski plasman'!F27)=TRUE,'[11]Sektorski plasman'!F27,"")</f>
        <v/>
      </c>
      <c r="F31" s="85" t="str">
        <f>IF(ISNUMBER('[11]Sektorski plasman'!D27)=TRUE,'[11]Sektorski plasman'!D27,"")</f>
        <v/>
      </c>
      <c r="G31" s="84" t="str">
        <f>IF(ISNUMBER('[11]Sektorski plasman'!G27)=TRUE,'[11]Sektorski plasman'!G27,"")</f>
        <v/>
      </c>
      <c r="H31" s="76" t="str">
        <f>IF(ISNUMBER('[11]Sektorski plasman'!H27)=TRUE,'[11]Sektorski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IF(ISTEXT('[11]Sektorski plasman'!B28)=TRUE,'[11]Sektorski plasman'!B28,"")</f>
        <v/>
      </c>
      <c r="C32" s="88" t="str">
        <f>IF(ISTEXT('[11]Sektorski plasman'!C28)=TRUE,'[11]Sektorski plasman'!C28,"")</f>
        <v/>
      </c>
      <c r="D32" s="87" t="str">
        <f>IF(ISNUMBER('[11]Sektorski plasman'!E28)=TRUE,'[11]Sektorski plasman'!E28,"")</f>
        <v/>
      </c>
      <c r="E32" s="86" t="str">
        <f>IF(ISTEXT('[11]Sektorski plasman'!F28)=TRUE,'[11]Sektorski plasman'!F28,"")</f>
        <v/>
      </c>
      <c r="F32" s="85" t="str">
        <f>IF(ISNUMBER('[11]Sektorski plasman'!D28)=TRUE,'[11]Sektorski plasman'!D28,"")</f>
        <v/>
      </c>
      <c r="G32" s="84" t="str">
        <f>IF(ISNUMBER('[11]Sektorski plasman'!G28)=TRUE,'[11]Sektorski plasman'!G28,"")</f>
        <v/>
      </c>
      <c r="H32" s="76" t="str">
        <f>IF(ISNUMBER('[11]Sektorski plasman'!H28)=TRUE,'[11]Sektorski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IF(ISTEXT('[11]Sektorski plasman'!B29)=TRUE,'[11]Sektorski plasman'!B29,"")</f>
        <v/>
      </c>
      <c r="C33" s="88" t="str">
        <f>IF(ISTEXT('[11]Sektorski plasman'!C29)=TRUE,'[11]Sektorski plasman'!C29,"")</f>
        <v/>
      </c>
      <c r="D33" s="87" t="str">
        <f>IF(ISNUMBER('[11]Sektorski plasman'!E29)=TRUE,'[11]Sektorski plasman'!E29,"")</f>
        <v/>
      </c>
      <c r="E33" s="86" t="str">
        <f>IF(ISTEXT('[11]Sektorski plasman'!F29)=TRUE,'[11]Sektorski plasman'!F29,"")</f>
        <v/>
      </c>
      <c r="F33" s="85" t="str">
        <f>IF(ISNUMBER('[11]Sektorski plasman'!D29)=TRUE,'[11]Sektorski plasman'!D29,"")</f>
        <v/>
      </c>
      <c r="G33" s="84" t="str">
        <f>IF(ISNUMBER('[11]Sektorski plasman'!G29)=TRUE,'[11]Sektorski plasman'!G29,"")</f>
        <v/>
      </c>
      <c r="H33" s="76" t="str">
        <f>IF(ISNUMBER('[11]Sektorski plasman'!H29)=TRUE,'[11]Sektorski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IF(ISTEXT('[11]Sektorski plasman'!B30)=TRUE,'[11]Sektorski plasman'!B30,"")</f>
        <v/>
      </c>
      <c r="C34" s="88" t="str">
        <f>IF(ISTEXT('[11]Sektorski plasman'!C30)=TRUE,'[11]Sektorski plasman'!C30,"")</f>
        <v/>
      </c>
      <c r="D34" s="87" t="str">
        <f>IF(ISNUMBER('[11]Sektorski plasman'!E30)=TRUE,'[11]Sektorski plasman'!E30,"")</f>
        <v/>
      </c>
      <c r="E34" s="86" t="str">
        <f>IF(ISTEXT('[11]Sektorski plasman'!F30)=TRUE,'[11]Sektorski plasman'!F30,"")</f>
        <v/>
      </c>
      <c r="F34" s="85" t="str">
        <f>IF(ISNUMBER('[11]Sektorski plasman'!D30)=TRUE,'[11]Sektorski plasman'!D30,"")</f>
        <v/>
      </c>
      <c r="G34" s="84" t="str">
        <f>IF(ISNUMBER('[11]Sektorski plasman'!G30)=TRUE,'[11]Sektorski plasman'!G30,"")</f>
        <v/>
      </c>
      <c r="H34" s="76" t="str">
        <f>IF(ISNUMBER('[11]Sektorski plasman'!H30)=TRUE,'[11]Sektorski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IF(ISTEXT('[11]Sektorski plasman'!B31)=TRUE,'[11]Sektorski plasman'!B31,"")</f>
        <v/>
      </c>
      <c r="C35" s="88" t="str">
        <f>IF(ISTEXT('[11]Sektorski plasman'!C31)=TRUE,'[11]Sektorski plasman'!C31,"")</f>
        <v/>
      </c>
      <c r="D35" s="87" t="str">
        <f>IF(ISNUMBER('[11]Sektorski plasman'!E31)=TRUE,'[11]Sektorski plasman'!E31,"")</f>
        <v/>
      </c>
      <c r="E35" s="86" t="str">
        <f>IF(ISTEXT('[11]Sektorski plasman'!F31)=TRUE,'[11]Sektorski plasman'!F31,"")</f>
        <v/>
      </c>
      <c r="F35" s="85" t="str">
        <f>IF(ISNUMBER('[11]Sektorski plasman'!D31)=TRUE,'[11]Sektorski plasman'!D31,"")</f>
        <v/>
      </c>
      <c r="G35" s="84" t="str">
        <f>IF(ISNUMBER('[11]Sektorski plasman'!G31)=TRUE,'[11]Sektorski plasman'!G31,"")</f>
        <v/>
      </c>
      <c r="H35" s="76" t="str">
        <f>IF(ISNUMBER('[11]Sektorski plasman'!H31)=TRUE,'[11]Sektorski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IF(ISTEXT('[11]Sektorski plasman'!B32)=TRUE,'[11]Sektorski plasman'!B32,"")</f>
        <v/>
      </c>
      <c r="C36" s="88" t="str">
        <f>IF(ISTEXT('[11]Sektorski plasman'!C32)=TRUE,'[11]Sektorski plasman'!C32,"")</f>
        <v/>
      </c>
      <c r="D36" s="87" t="str">
        <f>IF(ISNUMBER('[11]Sektorski plasman'!E32)=TRUE,'[11]Sektorski plasman'!E32,"")</f>
        <v/>
      </c>
      <c r="E36" s="86" t="str">
        <f>IF(ISTEXT('[11]Sektorski plasman'!F32)=TRUE,'[11]Sektorski plasman'!F32,"")</f>
        <v/>
      </c>
      <c r="F36" s="85" t="str">
        <f>IF(ISNUMBER('[11]Sektorski plasman'!D32)=TRUE,'[11]Sektorski plasman'!D32,"")</f>
        <v/>
      </c>
      <c r="G36" s="84" t="str">
        <f>IF(ISNUMBER('[11]Sektorski plasman'!G32)=TRUE,'[11]Sektorski plasman'!G32,"")</f>
        <v/>
      </c>
      <c r="H36" s="76" t="str">
        <f>IF(ISNUMBER('[11]Sektorski plasman'!H32)=TRUE,'[11]Sektorski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IF(ISTEXT('[11]Sektorski plasman'!B33)=TRUE,'[11]Sektorski plasman'!B33,"")</f>
        <v/>
      </c>
      <c r="C37" s="88" t="str">
        <f>IF(ISTEXT('[11]Sektorski plasman'!C33)=TRUE,'[11]Sektorski plasman'!C33,"")</f>
        <v/>
      </c>
      <c r="D37" s="87" t="str">
        <f>IF(ISNUMBER('[11]Sektorski plasman'!E33)=TRUE,'[11]Sektorski plasman'!E33,"")</f>
        <v/>
      </c>
      <c r="E37" s="86" t="str">
        <f>IF(ISTEXT('[11]Sektorski plasman'!F33)=TRUE,'[11]Sektorski plasman'!F33,"")</f>
        <v/>
      </c>
      <c r="F37" s="85" t="str">
        <f>IF(ISNUMBER('[11]Sektorski plasman'!D33)=TRUE,'[11]Sektorski plasman'!D33,"")</f>
        <v/>
      </c>
      <c r="G37" s="84" t="str">
        <f>IF(ISNUMBER('[11]Sektorski plasman'!G33)=TRUE,'[11]Sektorski plasman'!G33,"")</f>
        <v/>
      </c>
      <c r="H37" s="76" t="str">
        <f>IF(ISNUMBER('[11]Sektorski plasman'!H33)=TRUE,'[11]Sektorski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IF(ISTEXT('[11]Sektorski plasman'!B34)=TRUE,'[11]Sektorski plasman'!B34,"")</f>
        <v/>
      </c>
      <c r="C38" s="88" t="str">
        <f>IF(ISTEXT('[11]Sektorski plasman'!C34)=TRUE,'[11]Sektorski plasman'!C34,"")</f>
        <v/>
      </c>
      <c r="D38" s="87" t="str">
        <f>IF(ISNUMBER('[11]Sektorski plasman'!E34)=TRUE,'[11]Sektorski plasman'!E34,"")</f>
        <v/>
      </c>
      <c r="E38" s="86" t="str">
        <f>IF(ISTEXT('[11]Sektorski plasman'!F34)=TRUE,'[11]Sektorski plasman'!F34,"")</f>
        <v/>
      </c>
      <c r="F38" s="85" t="str">
        <f>IF(ISNUMBER('[11]Sektorski plasman'!D34)=TRUE,'[11]Sektorski plasman'!D34,"")</f>
        <v/>
      </c>
      <c r="G38" s="84" t="str">
        <f>IF(ISNUMBER('[11]Sektorski plasman'!G34)=TRUE,'[11]Sektorski plasman'!G34,"")</f>
        <v/>
      </c>
      <c r="H38" s="76" t="str">
        <f>IF(ISNUMBER('[11]Sektorski plasman'!H34)=TRUE,'[11]Sektorski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IF(ISTEXT('[11]Sektorski plasman'!B35)=TRUE,'[11]Sektorski plasman'!B35,"")</f>
        <v/>
      </c>
      <c r="C39" s="88" t="str">
        <f>IF(ISTEXT('[11]Sektorski plasman'!C35)=TRUE,'[11]Sektorski plasman'!C35,"")</f>
        <v/>
      </c>
      <c r="D39" s="87" t="str">
        <f>IF(ISNUMBER('[11]Sektorski plasman'!E35)=TRUE,'[11]Sektorski plasman'!E35,"")</f>
        <v/>
      </c>
      <c r="E39" s="86" t="str">
        <f>IF(ISTEXT('[11]Sektorski plasman'!F35)=TRUE,'[11]Sektorski plasman'!F35,"")</f>
        <v/>
      </c>
      <c r="F39" s="85" t="str">
        <f>IF(ISNUMBER('[11]Sektorski plasman'!D35)=TRUE,'[11]Sektorski plasman'!D35,"")</f>
        <v/>
      </c>
      <c r="G39" s="84" t="str">
        <f>IF(ISNUMBER('[11]Sektorski plasman'!G35)=TRUE,'[11]Sektorski plasman'!G35,"")</f>
        <v/>
      </c>
      <c r="H39" s="76" t="str">
        <f>IF(ISNUMBER('[11]Sektorski plasman'!H35)=TRUE,'[11]Sektorski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IF(ISTEXT('[11]Sektorski plasman'!B36)=TRUE,'[11]Sektorski plasman'!B36,"")</f>
        <v/>
      </c>
      <c r="C40" s="88" t="str">
        <f>IF(ISTEXT('[11]Sektorski plasman'!C36)=TRUE,'[11]Sektorski plasman'!C36,"")</f>
        <v/>
      </c>
      <c r="D40" s="87" t="str">
        <f>IF(ISNUMBER('[11]Sektorski plasman'!E36)=TRUE,'[11]Sektorski plasman'!E36,"")</f>
        <v/>
      </c>
      <c r="E40" s="86" t="str">
        <f>IF(ISTEXT('[11]Sektorski plasman'!F36)=TRUE,'[11]Sektorski plasman'!F36,"")</f>
        <v/>
      </c>
      <c r="F40" s="85" t="str">
        <f>IF(ISNUMBER('[11]Sektorski plasman'!D36)=TRUE,'[11]Sektorski plasman'!D36,"")</f>
        <v/>
      </c>
      <c r="G40" s="84" t="str">
        <f>IF(ISNUMBER('[11]Sektorski plasman'!G36)=TRUE,'[11]Sektorski plasman'!G36,"")</f>
        <v/>
      </c>
      <c r="H40" s="76" t="str">
        <f>IF(ISNUMBER('[11]Sektorski plasman'!H36)=TRUE,'[11]Sektorski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IF(ISTEXT('[11]Sektorski plasman'!B37)=TRUE,'[11]Sektorski plasman'!B37,"")</f>
        <v/>
      </c>
      <c r="C41" s="88" t="str">
        <f>IF(ISTEXT('[11]Sektorski plasman'!C37)=TRUE,'[11]Sektorski plasman'!C37,"")</f>
        <v/>
      </c>
      <c r="D41" s="87" t="str">
        <f>IF(ISNUMBER('[11]Sektorski plasman'!E37)=TRUE,'[11]Sektorski plasman'!E37,"")</f>
        <v/>
      </c>
      <c r="E41" s="86" t="str">
        <f>IF(ISTEXT('[11]Sektorski plasman'!F37)=TRUE,'[11]Sektorski plasman'!F37,"")</f>
        <v/>
      </c>
      <c r="F41" s="85" t="str">
        <f>IF(ISNUMBER('[11]Sektorski plasman'!D37)=TRUE,'[11]Sektorski plasman'!D37,"")</f>
        <v/>
      </c>
      <c r="G41" s="84" t="str">
        <f>IF(ISNUMBER('[11]Sektorski plasman'!G37)=TRUE,'[11]Sektorski plasman'!G37,"")</f>
        <v/>
      </c>
      <c r="H41" s="76" t="str">
        <f>IF(ISNUMBER('[11]Sektorski plasman'!H37)=TRUE,'[11]Sektorski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IF(ISTEXT('[11]Sektorski plasman'!B38)=TRUE,'[11]Sektorski plasman'!B38,"")</f>
        <v/>
      </c>
      <c r="C42" s="88" t="str">
        <f>IF(ISTEXT('[11]Sektorski plasman'!C38)=TRUE,'[11]Sektorski plasman'!C38,"")</f>
        <v/>
      </c>
      <c r="D42" s="87" t="str">
        <f>IF(ISNUMBER('[11]Sektorski plasman'!E38)=TRUE,'[11]Sektorski plasman'!E38,"")</f>
        <v/>
      </c>
      <c r="E42" s="86" t="str">
        <f>IF(ISTEXT('[11]Sektorski plasman'!F38)=TRUE,'[11]Sektorski plasman'!F38,"")</f>
        <v/>
      </c>
      <c r="F42" s="85" t="str">
        <f>IF(ISNUMBER('[11]Sektorski plasman'!D38)=TRUE,'[11]Sektorski plasman'!D38,"")</f>
        <v/>
      </c>
      <c r="G42" s="84" t="str">
        <f>IF(ISNUMBER('[11]Sektorski plasman'!G38)=TRUE,'[11]Sektorski plasman'!G38,"")</f>
        <v/>
      </c>
      <c r="H42" s="76" t="str">
        <f>IF(ISNUMBER('[11]Sektorski plasman'!H38)=TRUE,'[11]Sektorski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IF(ISTEXT('[11]Sektorski plasman'!B39)=TRUE,'[11]Sektorski plasman'!B39,"")</f>
        <v/>
      </c>
      <c r="C43" s="88" t="str">
        <f>IF(ISTEXT('[11]Sektorski plasman'!C39)=TRUE,'[11]Sektorski plasman'!C39,"")</f>
        <v/>
      </c>
      <c r="D43" s="87" t="str">
        <f>IF(ISNUMBER('[11]Sektorski plasman'!E39)=TRUE,'[11]Sektorski plasman'!E39,"")</f>
        <v/>
      </c>
      <c r="E43" s="86" t="str">
        <f>IF(ISTEXT('[11]Sektorski plasman'!F39)=TRUE,'[11]Sektorski plasman'!F39,"")</f>
        <v/>
      </c>
      <c r="F43" s="85" t="str">
        <f>IF(ISNUMBER('[11]Sektorski plasman'!D39)=TRUE,'[11]Sektorski plasman'!D39,"")</f>
        <v/>
      </c>
      <c r="G43" s="84" t="str">
        <f>IF(ISNUMBER('[11]Sektorski plasman'!G39)=TRUE,'[11]Sektorski plasman'!G39,"")</f>
        <v/>
      </c>
      <c r="H43" s="76" t="str">
        <f>IF(ISNUMBER('[11]Sektorski plasman'!H39)=TRUE,'[11]Sektorski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IF(ISTEXT('[11]Sektorski plasman'!B40)=TRUE,'[11]Sektorski plasman'!B40,"")</f>
        <v/>
      </c>
      <c r="C44" s="88" t="str">
        <f>IF(ISTEXT('[11]Sektorski plasman'!C40)=TRUE,'[11]Sektorski plasman'!C40,"")</f>
        <v/>
      </c>
      <c r="D44" s="87" t="str">
        <f>IF(ISNUMBER('[11]Sektorski plasman'!E40)=TRUE,'[11]Sektorski plasman'!E40,"")</f>
        <v/>
      </c>
      <c r="E44" s="86" t="str">
        <f>IF(ISTEXT('[11]Sektorski plasman'!F40)=TRUE,'[11]Sektorski plasman'!F40,"")</f>
        <v/>
      </c>
      <c r="F44" s="85" t="str">
        <f>IF(ISNUMBER('[11]Sektorski plasman'!D40)=TRUE,'[11]Sektorski plasman'!D40,"")</f>
        <v/>
      </c>
      <c r="G44" s="84" t="str">
        <f>IF(ISNUMBER('[11]Sektorski plasman'!G40)=TRUE,'[11]Sektorski plasman'!G40,"")</f>
        <v/>
      </c>
      <c r="H44" s="76" t="str">
        <f>IF(ISNUMBER('[11]Sektorski plasman'!H40)=TRUE,'[11]Sektorski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IF(ISTEXT('[11]Sektorski plasman'!B41)=TRUE,'[11]Sektorski plasman'!B41,"")</f>
        <v/>
      </c>
      <c r="C45" s="88" t="str">
        <f>IF(ISTEXT('[11]Sektorski plasman'!C41)=TRUE,'[11]Sektorski plasman'!C41,"")</f>
        <v/>
      </c>
      <c r="D45" s="87" t="str">
        <f>IF(ISNUMBER('[11]Sektorski plasman'!E41)=TRUE,'[11]Sektorski plasman'!E41,"")</f>
        <v/>
      </c>
      <c r="E45" s="86" t="str">
        <f>IF(ISTEXT('[11]Sektorski plasman'!F41)=TRUE,'[11]Sektorski plasman'!F41,"")</f>
        <v/>
      </c>
      <c r="F45" s="85" t="str">
        <f>IF(ISNUMBER('[11]Sektorski plasman'!D41)=TRUE,'[11]Sektorski plasman'!D41,"")</f>
        <v/>
      </c>
      <c r="G45" s="84" t="str">
        <f>IF(ISNUMBER('[11]Sektorski plasman'!G41)=TRUE,'[11]Sektorski plasman'!G41,"")</f>
        <v/>
      </c>
      <c r="H45" s="76" t="str">
        <f>IF(ISNUMBER('[11]Sektorski plasman'!H41)=TRUE,'[11]Sektorski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IF(ISTEXT('[11]Sektorski plasman'!B42)=TRUE,'[11]Sektorski plasman'!B42,"")</f>
        <v/>
      </c>
      <c r="C46" s="88" t="str">
        <f>IF(ISTEXT('[11]Sektorski plasman'!C42)=TRUE,'[11]Sektorski plasman'!C42,"")</f>
        <v/>
      </c>
      <c r="D46" s="87" t="str">
        <f>IF(ISNUMBER('[11]Sektorski plasman'!E42)=TRUE,'[11]Sektorski plasman'!E42,"")</f>
        <v/>
      </c>
      <c r="E46" s="86" t="str">
        <f>IF(ISTEXT('[11]Sektorski plasman'!F42)=TRUE,'[11]Sektorski plasman'!F42,"")</f>
        <v/>
      </c>
      <c r="F46" s="85" t="str">
        <f>IF(ISNUMBER('[11]Sektorski plasman'!D42)=TRUE,'[11]Sektorski plasman'!D42,"")</f>
        <v/>
      </c>
      <c r="G46" s="84" t="str">
        <f>IF(ISNUMBER('[11]Sektorski plasman'!G42)=TRUE,'[11]Sektorski plasman'!G42,"")</f>
        <v/>
      </c>
      <c r="H46" s="76" t="str">
        <f>IF(ISNUMBER('[11]Sektorski plasman'!H42)=TRUE,'[11]Sektorski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IF(ISTEXT('[11]Sektorski plasman'!B43)=TRUE,'[11]Sektorski plasman'!B43,"")</f>
        <v/>
      </c>
      <c r="C47" s="88" t="str">
        <f>IF(ISTEXT('[11]Sektorski plasman'!C43)=TRUE,'[11]Sektorski plasman'!C43,"")</f>
        <v/>
      </c>
      <c r="D47" s="87" t="str">
        <f>IF(ISNUMBER('[11]Sektorski plasman'!E43)=TRUE,'[11]Sektorski plasman'!E43,"")</f>
        <v/>
      </c>
      <c r="E47" s="86" t="str">
        <f>IF(ISTEXT('[11]Sektorski plasman'!F43)=TRUE,'[11]Sektorski plasman'!F43,"")</f>
        <v/>
      </c>
      <c r="F47" s="85" t="str">
        <f>IF(ISNUMBER('[11]Sektorski plasman'!D43)=TRUE,'[11]Sektorski plasman'!D43,"")</f>
        <v/>
      </c>
      <c r="G47" s="84" t="str">
        <f>IF(ISNUMBER('[11]Sektorski plasman'!G43)=TRUE,'[11]Sektorski plasman'!G43,"")</f>
        <v/>
      </c>
      <c r="H47" s="76" t="str">
        <f>IF(ISNUMBER('[11]Sektorski plasman'!H43)=TRUE,'[11]Sektorski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IF(ISTEXT('[11]Sektorski plasman'!B44)=TRUE,'[11]Sektorski plasman'!B44,"")</f>
        <v/>
      </c>
      <c r="C48" s="88" t="str">
        <f>IF(ISTEXT('[11]Sektorski plasman'!C44)=TRUE,'[11]Sektorski plasman'!C44,"")</f>
        <v/>
      </c>
      <c r="D48" s="87" t="str">
        <f>IF(ISNUMBER('[11]Sektorski plasman'!E44)=TRUE,'[11]Sektorski plasman'!E44,"")</f>
        <v/>
      </c>
      <c r="E48" s="86" t="str">
        <f>IF(ISTEXT('[11]Sektorski plasman'!F44)=TRUE,'[11]Sektorski plasman'!F44,"")</f>
        <v/>
      </c>
      <c r="F48" s="85" t="str">
        <f>IF(ISNUMBER('[11]Sektorski plasman'!D44)=TRUE,'[11]Sektorski plasman'!D44,"")</f>
        <v/>
      </c>
      <c r="G48" s="84" t="str">
        <f>IF(ISNUMBER('[11]Sektorski plasman'!G44)=TRUE,'[11]Sektorski plasman'!G44,"")</f>
        <v/>
      </c>
      <c r="H48" s="76" t="str">
        <f>IF(ISNUMBER('[11]Sektorski plasman'!H44)=TRUE,'[11]Sektorski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IF(ISTEXT('[11]Sektorski plasman'!B45)=TRUE,'[11]Sektorski plasman'!B45,"")</f>
        <v/>
      </c>
      <c r="C49" s="88" t="str">
        <f>IF(ISTEXT('[11]Sektorski plasman'!C45)=TRUE,'[11]Sektorski plasman'!C45,"")</f>
        <v/>
      </c>
      <c r="D49" s="87" t="str">
        <f>IF(ISNUMBER('[11]Sektorski plasman'!E45)=TRUE,'[11]Sektorski plasman'!E45,"")</f>
        <v/>
      </c>
      <c r="E49" s="86" t="str">
        <f>IF(ISTEXT('[11]Sektorski plasman'!F45)=TRUE,'[11]Sektorski plasman'!F45,"")</f>
        <v/>
      </c>
      <c r="F49" s="85" t="str">
        <f>IF(ISNUMBER('[11]Sektorski plasman'!D45)=TRUE,'[11]Sektorski plasman'!D45,"")</f>
        <v/>
      </c>
      <c r="G49" s="84" t="str">
        <f>IF(ISNUMBER('[11]Sektorski plasman'!G45)=TRUE,'[11]Sektorski plasman'!G45,"")</f>
        <v/>
      </c>
      <c r="H49" s="76" t="str">
        <f>IF(ISNUMBER('[11]Sektorski plasman'!H45)=TRUE,'[11]Sektorski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IF(ISTEXT('[11]Sektorski plasman'!B46)=TRUE,'[11]Sektorski plasman'!B46,"")</f>
        <v/>
      </c>
      <c r="C50" s="88" t="str">
        <f>IF(ISTEXT('[11]Sektorski plasman'!C46)=TRUE,'[11]Sektorski plasman'!C46,"")</f>
        <v/>
      </c>
      <c r="D50" s="87" t="str">
        <f>IF(ISNUMBER('[11]Sektorski plasman'!E46)=TRUE,'[11]Sektorski plasman'!E46,"")</f>
        <v/>
      </c>
      <c r="E50" s="86" t="str">
        <f>IF(ISTEXT('[11]Sektorski plasman'!F46)=TRUE,'[11]Sektorski plasman'!F46,"")</f>
        <v/>
      </c>
      <c r="F50" s="85" t="str">
        <f>IF(ISNUMBER('[11]Sektorski plasman'!D46)=TRUE,'[11]Sektorski plasman'!D46,"")</f>
        <v/>
      </c>
      <c r="G50" s="84" t="str">
        <f>IF(ISNUMBER('[11]Sektorski plasman'!G46)=TRUE,'[11]Sektorski plasman'!G46,"")</f>
        <v/>
      </c>
      <c r="H50" s="76" t="str">
        <f>IF(ISNUMBER('[11]Sektorski plasman'!H46)=TRUE,'[11]Sektorski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IF(ISTEXT('[11]Sektorski plasman'!B47)=TRUE,'[11]Sektorski plasman'!B47,"")</f>
        <v/>
      </c>
      <c r="C51" s="88" t="str">
        <f>IF(ISTEXT('[11]Sektorski plasman'!C47)=TRUE,'[11]Sektorski plasman'!C47,"")</f>
        <v/>
      </c>
      <c r="D51" s="87" t="str">
        <f>IF(ISNUMBER('[11]Sektorski plasman'!E47)=TRUE,'[11]Sektorski plasman'!E47,"")</f>
        <v/>
      </c>
      <c r="E51" s="86" t="str">
        <f>IF(ISTEXT('[11]Sektorski plasman'!F47)=TRUE,'[11]Sektorski plasman'!F47,"")</f>
        <v/>
      </c>
      <c r="F51" s="85" t="str">
        <f>IF(ISNUMBER('[11]Sektorski plasman'!D47)=TRUE,'[11]Sektorski plasman'!D47,"")</f>
        <v/>
      </c>
      <c r="G51" s="84" t="str">
        <f>IF(ISNUMBER('[11]Sektorski plasman'!G47)=TRUE,'[11]Sektorski plasman'!G47,"")</f>
        <v/>
      </c>
      <c r="H51" s="76" t="str">
        <f>IF(ISNUMBER('[11]Sektorski plasman'!H47)=TRUE,'[11]Sektorski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IF(ISTEXT('[11]Sektorski plasman'!B48)=TRUE,'[11]Sektorski plasman'!B48,"")</f>
        <v/>
      </c>
      <c r="C52" s="88" t="str">
        <f>IF(ISTEXT('[11]Sektorski plasman'!C48)=TRUE,'[11]Sektorski plasman'!C48,"")</f>
        <v/>
      </c>
      <c r="D52" s="87" t="str">
        <f>IF(ISNUMBER('[11]Sektorski plasman'!E48)=TRUE,'[11]Sektorski plasman'!E48,"")</f>
        <v/>
      </c>
      <c r="E52" s="86" t="str">
        <f>IF(ISTEXT('[11]Sektorski plasman'!F48)=TRUE,'[11]Sektorski plasman'!F48,"")</f>
        <v/>
      </c>
      <c r="F52" s="85" t="str">
        <f>IF(ISNUMBER('[11]Sektorski plasman'!D48)=TRUE,'[11]Sektorski plasman'!D48,"")</f>
        <v/>
      </c>
      <c r="G52" s="84" t="str">
        <f>IF(ISNUMBER('[11]Sektorski plasman'!G48)=TRUE,'[11]Sektorski plasman'!G48,"")</f>
        <v/>
      </c>
      <c r="H52" s="76" t="str">
        <f>IF(ISNUMBER('[11]Sektorski plasman'!H48)=TRUE,'[11]Sektorski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IF(ISTEXT('[11]Sektorski plasman'!B49)=TRUE,'[11]Sektorski plasman'!B49,"")</f>
        <v/>
      </c>
      <c r="C53" s="88" t="str">
        <f>IF(ISTEXT('[11]Sektorski plasman'!C49)=TRUE,'[11]Sektorski plasman'!C49,"")</f>
        <v/>
      </c>
      <c r="D53" s="87" t="str">
        <f>IF(ISNUMBER('[11]Sektorski plasman'!E49)=TRUE,'[11]Sektorski plasman'!E49,"")</f>
        <v/>
      </c>
      <c r="E53" s="86" t="str">
        <f>IF(ISTEXT('[11]Sektorski plasman'!F49)=TRUE,'[11]Sektorski plasman'!F49,"")</f>
        <v/>
      </c>
      <c r="F53" s="85" t="str">
        <f>IF(ISNUMBER('[11]Sektorski plasman'!D49)=TRUE,'[11]Sektorski plasman'!D49,"")</f>
        <v/>
      </c>
      <c r="G53" s="84" t="str">
        <f>IF(ISNUMBER('[11]Sektorski plasman'!G49)=TRUE,'[11]Sektorski plasman'!G49,"")</f>
        <v/>
      </c>
      <c r="H53" s="76" t="str">
        <f>IF(ISNUMBER('[11]Sektorski plasman'!H49)=TRUE,'[11]Sektorski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IF(ISTEXT('[11]Sektorski plasman'!B50)=TRUE,'[11]Sektorski plasman'!B50,"")</f>
        <v/>
      </c>
      <c r="C54" s="88" t="str">
        <f>IF(ISTEXT('[11]Sektorski plasman'!C50)=TRUE,'[11]Sektorski plasman'!C50,"")</f>
        <v/>
      </c>
      <c r="D54" s="87" t="str">
        <f>IF(ISNUMBER('[11]Sektorski plasman'!E50)=TRUE,'[11]Sektorski plasman'!E50,"")</f>
        <v/>
      </c>
      <c r="E54" s="86" t="str">
        <f>IF(ISTEXT('[11]Sektorski plasman'!F50)=TRUE,'[11]Sektorski plasman'!F50,"")</f>
        <v/>
      </c>
      <c r="F54" s="85" t="str">
        <f>IF(ISNUMBER('[11]Sektorski plasman'!D50)=TRUE,'[11]Sektorski plasman'!D50,"")</f>
        <v/>
      </c>
      <c r="G54" s="84" t="str">
        <f>IF(ISNUMBER('[11]Sektorski plasman'!G50)=TRUE,'[11]Sektorski plasman'!G50,"")</f>
        <v/>
      </c>
      <c r="H54" s="76" t="str">
        <f>IF(ISNUMBER('[11]Sektorski plasman'!H50)=TRUE,'[11]Sektorski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IF(ISTEXT('[11]Sektorski plasman'!B51)=TRUE,'[11]Sektorski plasman'!B51,"")</f>
        <v/>
      </c>
      <c r="C55" s="88" t="str">
        <f>IF(ISTEXT('[11]Sektorski plasman'!C51)=TRUE,'[11]Sektorski plasman'!C51,"")</f>
        <v/>
      </c>
      <c r="D55" s="87" t="str">
        <f>IF(ISNUMBER('[11]Sektorski plasman'!E51)=TRUE,'[11]Sektorski plasman'!E51,"")</f>
        <v/>
      </c>
      <c r="E55" s="86" t="str">
        <f>IF(ISTEXT('[11]Sektorski plasman'!F51)=TRUE,'[11]Sektorski plasman'!F51,"")</f>
        <v/>
      </c>
      <c r="F55" s="85" t="str">
        <f>IF(ISNUMBER('[11]Sektorski plasman'!D51)=TRUE,'[11]Sektorski plasman'!D51,"")</f>
        <v/>
      </c>
      <c r="G55" s="84" t="str">
        <f>IF(ISNUMBER('[11]Sektorski plasman'!G51)=TRUE,'[11]Sektorski plasman'!G51,"")</f>
        <v/>
      </c>
      <c r="H55" s="76" t="str">
        <f>IF(ISNUMBER('[11]Sektorski plasman'!H51)=TRUE,'[11]Sektorski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IF(ISTEXT('[11]Sektorski plasman'!B52)=TRUE,'[11]Sektorski plasman'!B52,"")</f>
        <v/>
      </c>
      <c r="C56" s="88" t="str">
        <f>IF(ISTEXT('[11]Sektorski plasman'!C52)=TRUE,'[11]Sektorski plasman'!C52,"")</f>
        <v/>
      </c>
      <c r="D56" s="87" t="str">
        <f>IF(ISNUMBER('[11]Sektorski plasman'!E52)=TRUE,'[11]Sektorski plasman'!E52,"")</f>
        <v/>
      </c>
      <c r="E56" s="86" t="str">
        <f>IF(ISTEXT('[11]Sektorski plasman'!F52)=TRUE,'[11]Sektorski plasman'!F52,"")</f>
        <v/>
      </c>
      <c r="F56" s="85" t="str">
        <f>IF(ISNUMBER('[11]Sektorski plasman'!D52)=TRUE,'[11]Sektorski plasman'!D52,"")</f>
        <v/>
      </c>
      <c r="G56" s="84" t="str">
        <f>IF(ISNUMBER('[11]Sektorski plasman'!G52)=TRUE,'[11]Sektorski plasman'!G52,"")</f>
        <v/>
      </c>
      <c r="H56" s="76" t="str">
        <f>IF(ISNUMBER('[11]Sektorski plasman'!H52)=TRUE,'[11]Sektorski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IF(ISTEXT('[11]Sektorski plasman'!B53)=TRUE,'[11]Sektorski plasman'!B53,"")</f>
        <v/>
      </c>
      <c r="C57" s="88" t="str">
        <f>IF(ISTEXT('[11]Sektorski plasman'!C53)=TRUE,'[11]Sektorski plasman'!C53,"")</f>
        <v/>
      </c>
      <c r="D57" s="87" t="str">
        <f>IF(ISNUMBER('[11]Sektorski plasman'!E53)=TRUE,'[11]Sektorski plasman'!E53,"")</f>
        <v/>
      </c>
      <c r="E57" s="86" t="str">
        <f>IF(ISTEXT('[11]Sektorski plasman'!F53)=TRUE,'[11]Sektorski plasman'!F53,"")</f>
        <v/>
      </c>
      <c r="F57" s="85" t="str">
        <f>IF(ISNUMBER('[11]Sektorski plasman'!D53)=TRUE,'[11]Sektorski plasman'!D53,"")</f>
        <v/>
      </c>
      <c r="G57" s="84" t="str">
        <f>IF(ISNUMBER('[11]Sektorski plasman'!G53)=TRUE,'[11]Sektorski plasman'!G53,"")</f>
        <v/>
      </c>
      <c r="H57" s="76" t="str">
        <f>IF(ISNUMBER('[11]Sektorski plasman'!H53)=TRUE,'[11]Sektorski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IF(ISTEXT('[11]Sektorski plasman'!B54)=TRUE,'[11]Sektorski plasman'!B54,"")</f>
        <v/>
      </c>
      <c r="C58" s="88" t="str">
        <f>IF(ISTEXT('[11]Sektorski plasman'!C54)=TRUE,'[11]Sektorski plasman'!C54,"")</f>
        <v/>
      </c>
      <c r="D58" s="87" t="str">
        <f>IF(ISNUMBER('[11]Sektorski plasman'!E54)=TRUE,'[11]Sektorski plasman'!E54,"")</f>
        <v/>
      </c>
      <c r="E58" s="86" t="str">
        <f>IF(ISTEXT('[11]Sektorski plasman'!F54)=TRUE,'[11]Sektorski plasman'!F54,"")</f>
        <v/>
      </c>
      <c r="F58" s="85" t="str">
        <f>IF(ISNUMBER('[11]Sektorski plasman'!D54)=TRUE,'[11]Sektorski plasman'!D54,"")</f>
        <v/>
      </c>
      <c r="G58" s="84" t="str">
        <f>IF(ISNUMBER('[11]Sektorski plasman'!G54)=TRUE,'[11]Sektorski plasman'!G54,"")</f>
        <v/>
      </c>
      <c r="H58" s="76" t="str">
        <f>IF(ISNUMBER('[11]Sektorski plasman'!H54)=TRUE,'[11]Sektorski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IF(ISTEXT('[11]Sektorski plasman'!B55)=TRUE,'[11]Sektorski plasman'!B55,"")</f>
        <v/>
      </c>
      <c r="C59" s="88" t="str">
        <f>IF(ISTEXT('[11]Sektorski plasman'!C55)=TRUE,'[11]Sektorski plasman'!C55,"")</f>
        <v/>
      </c>
      <c r="D59" s="87" t="str">
        <f>IF(ISNUMBER('[11]Sektorski plasman'!E55)=TRUE,'[11]Sektorski plasman'!E55,"")</f>
        <v/>
      </c>
      <c r="E59" s="86" t="str">
        <f>IF(ISTEXT('[11]Sektorski plasman'!F55)=TRUE,'[11]Sektorski plasman'!F55,"")</f>
        <v/>
      </c>
      <c r="F59" s="85" t="str">
        <f>IF(ISNUMBER('[11]Sektorski plasman'!D55)=TRUE,'[11]Sektorski plasman'!D55,"")</f>
        <v/>
      </c>
      <c r="G59" s="84" t="str">
        <f>IF(ISNUMBER('[11]Sektorski plasman'!G55)=TRUE,'[11]Sektorski plasman'!G55,"")</f>
        <v/>
      </c>
      <c r="H59" s="76" t="str">
        <f>IF(ISNUMBER('[11]Sektorski plasman'!H55)=TRUE,'[11]Sektorski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IF(ISTEXT('[11]Sektorski plasman'!B56)=TRUE,'[11]Sektorski plasman'!B56,"")</f>
        <v/>
      </c>
      <c r="C60" s="88" t="str">
        <f>IF(ISTEXT('[11]Sektorski plasman'!C56)=TRUE,'[11]Sektorski plasman'!C56,"")</f>
        <v/>
      </c>
      <c r="D60" s="87" t="str">
        <f>IF(ISNUMBER('[11]Sektorski plasman'!E56)=TRUE,'[11]Sektorski plasman'!E56,"")</f>
        <v/>
      </c>
      <c r="E60" s="86" t="str">
        <f>IF(ISTEXT('[11]Sektorski plasman'!F56)=TRUE,'[11]Sektorski plasman'!F56,"")</f>
        <v/>
      </c>
      <c r="F60" s="85" t="str">
        <f>IF(ISNUMBER('[11]Sektorski plasman'!D56)=TRUE,'[11]Sektorski plasman'!D56,"")</f>
        <v/>
      </c>
      <c r="G60" s="84" t="str">
        <f>IF(ISNUMBER('[11]Sektorski plasman'!G56)=TRUE,'[11]Sektorski plasman'!G56,"")</f>
        <v/>
      </c>
      <c r="H60" s="76" t="str">
        <f>IF(ISNUMBER('[11]Sektorski plasman'!H56)=TRUE,'[11]Sektorski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IF(ISTEXT('[11]Sektorski plasman'!B57)=TRUE,'[11]Sektorski plasman'!B57,"")</f>
        <v/>
      </c>
      <c r="C61" s="88" t="str">
        <f>IF(ISTEXT('[11]Sektorski plasman'!C57)=TRUE,'[11]Sektorski plasman'!C57,"")</f>
        <v/>
      </c>
      <c r="D61" s="87" t="str">
        <f>IF(ISNUMBER('[11]Sektorski plasman'!E57)=TRUE,'[11]Sektorski plasman'!E57,"")</f>
        <v/>
      </c>
      <c r="E61" s="86" t="str">
        <f>IF(ISTEXT('[11]Sektorski plasman'!F57)=TRUE,'[11]Sektorski plasman'!F57,"")</f>
        <v/>
      </c>
      <c r="F61" s="85" t="str">
        <f>IF(ISNUMBER('[11]Sektorski plasman'!D57)=TRUE,'[11]Sektorski plasman'!D57,"")</f>
        <v/>
      </c>
      <c r="G61" s="84" t="str">
        <f>IF(ISNUMBER('[11]Sektorski plasman'!G57)=TRUE,'[11]Sektorski plasman'!G57,"")</f>
        <v/>
      </c>
      <c r="H61" s="76" t="str">
        <f>IF(ISNUMBER('[11]Sektorski plasman'!H57)=TRUE,'[11]Sektorski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IF(ISTEXT('[11]Sektorski plasman'!B58)=TRUE,'[11]Sektorski plasman'!B58,"")</f>
        <v/>
      </c>
      <c r="C62" s="88" t="str">
        <f>IF(ISTEXT('[11]Sektorski plasman'!C58)=TRUE,'[11]Sektorski plasman'!C58,"")</f>
        <v/>
      </c>
      <c r="D62" s="87" t="str">
        <f>IF(ISNUMBER('[11]Sektorski plasman'!E58)=TRUE,'[11]Sektorski plasman'!E58,"")</f>
        <v/>
      </c>
      <c r="E62" s="86" t="str">
        <f>IF(ISTEXT('[11]Sektorski plasman'!F58)=TRUE,'[11]Sektorski plasman'!F58,"")</f>
        <v/>
      </c>
      <c r="F62" s="85" t="str">
        <f>IF(ISNUMBER('[11]Sektorski plasman'!D58)=TRUE,'[11]Sektorski plasman'!D58,"")</f>
        <v/>
      </c>
      <c r="G62" s="84" t="str">
        <f>IF(ISNUMBER('[11]Sektorski plasman'!G58)=TRUE,'[11]Sektorski plasman'!G58,"")</f>
        <v/>
      </c>
      <c r="H62" s="76" t="str">
        <f>IF(ISNUMBER('[11]Sektorski plasman'!H58)=TRUE,'[11]Sektorski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IF(ISTEXT('[11]Sektorski plasman'!B59)=TRUE,'[11]Sektorski plasman'!B59,"")</f>
        <v/>
      </c>
      <c r="C63" s="88" t="str">
        <f>IF(ISTEXT('[11]Sektorski plasman'!C59)=TRUE,'[11]Sektorski plasman'!C59,"")</f>
        <v/>
      </c>
      <c r="D63" s="87" t="str">
        <f>IF(ISNUMBER('[11]Sektorski plasman'!E59)=TRUE,'[11]Sektorski plasman'!E59,"")</f>
        <v/>
      </c>
      <c r="E63" s="86" t="str">
        <f>IF(ISTEXT('[11]Sektorski plasman'!F59)=TRUE,'[11]Sektorski plasman'!F59,"")</f>
        <v/>
      </c>
      <c r="F63" s="85" t="str">
        <f>IF(ISNUMBER('[11]Sektorski plasman'!D59)=TRUE,'[11]Sektorski plasman'!D59,"")</f>
        <v/>
      </c>
      <c r="G63" s="84" t="str">
        <f>IF(ISNUMBER('[11]Sektorski plasman'!G59)=TRUE,'[11]Sektorski plasman'!G59,"")</f>
        <v/>
      </c>
      <c r="H63" s="76" t="str">
        <f>IF(ISNUMBER('[11]Sektorski plasman'!H59)=TRUE,'[11]Sektorski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IF(ISTEXT('[11]Sektorski plasman'!B60)=TRUE,'[11]Sektorski plasman'!B60,"")</f>
        <v/>
      </c>
      <c r="C64" s="88" t="str">
        <f>IF(ISTEXT('[11]Sektorski plasman'!C60)=TRUE,'[11]Sektorski plasman'!C60,"")</f>
        <v/>
      </c>
      <c r="D64" s="87" t="str">
        <f>IF(ISNUMBER('[11]Sektorski plasman'!E60)=TRUE,'[11]Sektorski plasman'!E60,"")</f>
        <v/>
      </c>
      <c r="E64" s="86" t="str">
        <f>IF(ISTEXT('[11]Sektorski plasman'!F60)=TRUE,'[11]Sektorski plasman'!F60,"")</f>
        <v/>
      </c>
      <c r="F64" s="85" t="str">
        <f>IF(ISNUMBER('[11]Sektorski plasman'!D60)=TRUE,'[11]Sektorski plasman'!D60,"")</f>
        <v/>
      </c>
      <c r="G64" s="84" t="str">
        <f>IF(ISNUMBER('[11]Sektorski plasman'!G60)=TRUE,'[11]Sektorski plasman'!G60,"")</f>
        <v/>
      </c>
      <c r="H64" s="76" t="str">
        <f>IF(ISNUMBER('[11]Sektorski plasman'!H60)=TRUE,'[11]Sektorski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IF(ISTEXT('[11]Sektorski plasman'!B61)=TRUE,'[11]Sektorski plasman'!B61,"")</f>
        <v/>
      </c>
      <c r="C65" s="88" t="str">
        <f>IF(ISTEXT('[11]Sektorski plasman'!C61)=TRUE,'[11]Sektorski plasman'!C61,"")</f>
        <v/>
      </c>
      <c r="D65" s="87" t="str">
        <f>IF(ISNUMBER('[11]Sektorski plasman'!E61)=TRUE,'[11]Sektorski plasman'!E61,"")</f>
        <v/>
      </c>
      <c r="E65" s="86" t="str">
        <f>IF(ISTEXT('[11]Sektorski plasman'!F61)=TRUE,'[11]Sektorski plasman'!F61,"")</f>
        <v/>
      </c>
      <c r="F65" s="85" t="str">
        <f>IF(ISNUMBER('[11]Sektorski plasman'!D61)=TRUE,'[11]Sektorski plasman'!D61,"")</f>
        <v/>
      </c>
      <c r="G65" s="84" t="str">
        <f>IF(ISNUMBER('[11]Sektorski plasman'!G61)=TRUE,'[11]Sektorski plasman'!G61,"")</f>
        <v/>
      </c>
      <c r="H65" s="76" t="str">
        <f>IF(ISNUMBER('[11]Sektorski plasman'!H61)=TRUE,'[11]Sektorski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IF(ISTEXT('[11]Sektorski plasman'!B62)=TRUE,'[11]Sektorski plasman'!B62,"")</f>
        <v/>
      </c>
      <c r="C66" s="88" t="str">
        <f>IF(ISTEXT('[11]Sektorski plasman'!C62)=TRUE,'[11]Sektorski plasman'!C62,"")</f>
        <v/>
      </c>
      <c r="D66" s="87" t="str">
        <f>IF(ISNUMBER('[11]Sektorski plasman'!E62)=TRUE,'[11]Sektorski plasman'!E62,"")</f>
        <v/>
      </c>
      <c r="E66" s="86" t="str">
        <f>IF(ISTEXT('[11]Sektorski plasman'!F62)=TRUE,'[11]Sektorski plasman'!F62,"")</f>
        <v/>
      </c>
      <c r="F66" s="85" t="str">
        <f>IF(ISNUMBER('[11]Sektorski plasman'!D62)=TRUE,'[11]Sektorski plasman'!D62,"")</f>
        <v/>
      </c>
      <c r="G66" s="84" t="str">
        <f>IF(ISNUMBER('[11]Sektorski plasman'!G62)=TRUE,'[11]Sektorski plasman'!G62,"")</f>
        <v/>
      </c>
      <c r="H66" s="76" t="str">
        <f>IF(ISNUMBER('[11]Sektorski plasman'!H62)=TRUE,'[11]Sektorski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IF(ISTEXT('[11]Sektorski plasman'!B63)=TRUE,'[11]Sektorski plasman'!B63,"")</f>
        <v/>
      </c>
      <c r="C67" s="88" t="str">
        <f>IF(ISTEXT('[11]Sektorski plasman'!C63)=TRUE,'[11]Sektorski plasman'!C63,"")</f>
        <v/>
      </c>
      <c r="D67" s="87" t="str">
        <f>IF(ISNUMBER('[11]Sektorski plasman'!E63)=TRUE,'[11]Sektorski plasman'!E63,"")</f>
        <v/>
      </c>
      <c r="E67" s="86" t="str">
        <f>IF(ISTEXT('[11]Sektorski plasman'!F63)=TRUE,'[11]Sektorski plasman'!F63,"")</f>
        <v/>
      </c>
      <c r="F67" s="85" t="str">
        <f>IF(ISNUMBER('[11]Sektorski plasman'!D63)=TRUE,'[11]Sektorski plasman'!D63,"")</f>
        <v/>
      </c>
      <c r="G67" s="84" t="str">
        <f>IF(ISNUMBER('[11]Sektorski plasman'!G63)=TRUE,'[11]Sektorski plasman'!G63,"")</f>
        <v/>
      </c>
      <c r="H67" s="76" t="str">
        <f>IF(ISNUMBER('[11]Sektorski plasman'!H63)=TRUE,'[11]Sektorski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IF(ISTEXT('[11]Sektorski plasman'!B64)=TRUE,'[11]Sektorski plasman'!B64,"")</f>
        <v/>
      </c>
      <c r="C68" s="88" t="str">
        <f>IF(ISTEXT('[11]Sektorski plasman'!C64)=TRUE,'[11]Sektorski plasman'!C64,"")</f>
        <v/>
      </c>
      <c r="D68" s="87" t="str">
        <f>IF(ISNUMBER('[11]Sektorski plasman'!E64)=TRUE,'[11]Sektorski plasman'!E64,"")</f>
        <v/>
      </c>
      <c r="E68" s="86" t="str">
        <f>IF(ISTEXT('[11]Sektorski plasman'!F64)=TRUE,'[11]Sektorski plasman'!F64,"")</f>
        <v/>
      </c>
      <c r="F68" s="85" t="str">
        <f>IF(ISNUMBER('[11]Sektorski plasman'!D64)=TRUE,'[11]Sektorski plasman'!D64,"")</f>
        <v/>
      </c>
      <c r="G68" s="84" t="str">
        <f>IF(ISNUMBER('[11]Sektorski plasman'!G64)=TRUE,'[11]Sektorski plasman'!G64,"")</f>
        <v/>
      </c>
      <c r="H68" s="76" t="str">
        <f>IF(ISNUMBER('[11]Sektorski plasman'!H64)=TRUE,'[11]Sektorski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IF(ISTEXT('[11]Sektorski plasman'!B65)=TRUE,'[11]Sektorski plasman'!B65,"")</f>
        <v/>
      </c>
      <c r="C69" s="88" t="str">
        <f>IF(ISTEXT('[11]Sektorski plasman'!C65)=TRUE,'[11]Sektorski plasman'!C65,"")</f>
        <v/>
      </c>
      <c r="D69" s="87" t="str">
        <f>IF(ISNUMBER('[11]Sektorski plasman'!E65)=TRUE,'[11]Sektorski plasman'!E65,"")</f>
        <v/>
      </c>
      <c r="E69" s="86" t="str">
        <f>IF(ISTEXT('[11]Sektorski plasman'!F65)=TRUE,'[11]Sektorski plasman'!F65,"")</f>
        <v/>
      </c>
      <c r="F69" s="85" t="str">
        <f>IF(ISNUMBER('[11]Sektorski plasman'!D65)=TRUE,'[11]Sektorski plasman'!D65,"")</f>
        <v/>
      </c>
      <c r="G69" s="84" t="str">
        <f>IF(ISNUMBER('[11]Sektorski plasman'!G65)=TRUE,'[11]Sektorski plasman'!G65,"")</f>
        <v/>
      </c>
      <c r="H69" s="76" t="str">
        <f>IF(ISNUMBER('[11]Sektorski plasman'!H65)=TRUE,'[11]Sektorski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IF(ISTEXT('[11]Sektorski plasman'!B66)=TRUE,'[11]Sektorski plasman'!B66,"")</f>
        <v/>
      </c>
      <c r="C70" s="88" t="str">
        <f>IF(ISTEXT('[11]Sektorski plasman'!C66)=TRUE,'[11]Sektorski plasman'!C66,"")</f>
        <v/>
      </c>
      <c r="D70" s="87" t="str">
        <f>IF(ISNUMBER('[11]Sektorski plasman'!E66)=TRUE,'[11]Sektorski plasman'!E66,"")</f>
        <v/>
      </c>
      <c r="E70" s="86" t="str">
        <f>IF(ISTEXT('[11]Sektorski plasman'!F66)=TRUE,'[11]Sektorski plasman'!F66,"")</f>
        <v/>
      </c>
      <c r="F70" s="85" t="str">
        <f>IF(ISNUMBER('[11]Sektorski plasman'!D66)=TRUE,'[11]Sektorski plasman'!D66,"")</f>
        <v/>
      </c>
      <c r="G70" s="84" t="str">
        <f>IF(ISNUMBER('[11]Sektorski plasman'!G66)=TRUE,'[11]Sektorski plasman'!G66,"")</f>
        <v/>
      </c>
      <c r="H70" s="76" t="str">
        <f>IF(ISNUMBER('[11]Sektorski plasman'!H66)=TRUE,'[11]Sektorski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IF(ISTEXT('[11]Sektorski plasman'!B67)=TRUE,'[11]Sektorski plasman'!B67,"")</f>
        <v/>
      </c>
      <c r="C71" s="88" t="str">
        <f>IF(ISTEXT('[11]Sektorski plasman'!C67)=TRUE,'[11]Sektorski plasman'!C67,"")</f>
        <v/>
      </c>
      <c r="D71" s="87" t="str">
        <f>IF(ISNUMBER('[11]Sektorski plasman'!E67)=TRUE,'[11]Sektorski plasman'!E67,"")</f>
        <v/>
      </c>
      <c r="E71" s="86" t="str">
        <f>IF(ISTEXT('[11]Sektorski plasman'!F67)=TRUE,'[11]Sektorski plasman'!F67,"")</f>
        <v/>
      </c>
      <c r="F71" s="85" t="str">
        <f>IF(ISNUMBER('[11]Sektorski plasman'!D67)=TRUE,'[11]Sektorski plasman'!D67,"")</f>
        <v/>
      </c>
      <c r="G71" s="84" t="str">
        <f>IF(ISNUMBER('[11]Sektorski plasman'!G67)=TRUE,'[11]Sektorski plasman'!G67,"")</f>
        <v/>
      </c>
      <c r="H71" s="76" t="str">
        <f>IF(ISNUMBER('[11]Sektorski plasman'!H67)=TRUE,'[11]Sektorski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IF(ISTEXT('[11]Sektorski plasman'!B68)=TRUE,'[11]Sektorski plasman'!B68,"")</f>
        <v/>
      </c>
      <c r="C72" s="88" t="str">
        <f>IF(ISTEXT('[11]Sektorski plasman'!C68)=TRUE,'[11]Sektorski plasman'!C68,"")</f>
        <v/>
      </c>
      <c r="D72" s="87" t="str">
        <f>IF(ISNUMBER('[11]Sektorski plasman'!E68)=TRUE,'[11]Sektorski plasman'!E68,"")</f>
        <v/>
      </c>
      <c r="E72" s="86" t="str">
        <f>IF(ISTEXT('[11]Sektorski plasman'!F68)=TRUE,'[11]Sektorski plasman'!F68,"")</f>
        <v/>
      </c>
      <c r="F72" s="85" t="str">
        <f>IF(ISNUMBER('[11]Sektorski plasman'!D68)=TRUE,'[11]Sektorski plasman'!D68,"")</f>
        <v/>
      </c>
      <c r="G72" s="84" t="str">
        <f>IF(ISNUMBER('[11]Sektorski plasman'!G68)=TRUE,'[11]Sektorski plasman'!G68,"")</f>
        <v/>
      </c>
      <c r="H72" s="76" t="str">
        <f>IF(ISNUMBER('[11]Sektorski plasman'!H68)=TRUE,'[11]Sektorski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IF(ISTEXT('[11]Sektorski plasman'!B69)=TRUE,'[11]Sektorski plasman'!B69,"")</f>
        <v/>
      </c>
      <c r="C73" s="88" t="str">
        <f>IF(ISTEXT('[11]Sektorski plasman'!C69)=TRUE,'[11]Sektorski plasman'!C69,"")</f>
        <v/>
      </c>
      <c r="D73" s="87" t="str">
        <f>IF(ISNUMBER('[11]Sektorski plasman'!E69)=TRUE,'[11]Sektorski plasman'!E69,"")</f>
        <v/>
      </c>
      <c r="E73" s="86" t="str">
        <f>IF(ISTEXT('[11]Sektorski plasman'!F69)=TRUE,'[11]Sektorski plasman'!F69,"")</f>
        <v/>
      </c>
      <c r="F73" s="85" t="str">
        <f>IF(ISNUMBER('[11]Sektorski plasman'!D69)=TRUE,'[11]Sektorski plasman'!D69,"")</f>
        <v/>
      </c>
      <c r="G73" s="84" t="str">
        <f>IF(ISNUMBER('[11]Sektorski plasman'!G69)=TRUE,'[11]Sektorski plasman'!G69,"")</f>
        <v/>
      </c>
      <c r="H73" s="76" t="str">
        <f>IF(ISNUMBER('[11]Sektorski plasman'!H69)=TRUE,'[11]Sektorski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IF(ISTEXT('[11]Sektorski plasman'!B70)=TRUE,'[11]Sektorski plasman'!B70,"")</f>
        <v/>
      </c>
      <c r="C74" s="88" t="str">
        <f>IF(ISTEXT('[11]Sektorski plasman'!C70)=TRUE,'[11]Sektorski plasman'!C70,"")</f>
        <v/>
      </c>
      <c r="D74" s="87" t="str">
        <f>IF(ISNUMBER('[11]Sektorski plasman'!E70)=TRUE,'[11]Sektorski plasman'!E70,"")</f>
        <v/>
      </c>
      <c r="E74" s="86" t="str">
        <f>IF(ISTEXT('[11]Sektorski plasman'!F70)=TRUE,'[11]Sektorski plasman'!F70,"")</f>
        <v/>
      </c>
      <c r="F74" s="85" t="str">
        <f>IF(ISNUMBER('[11]Sektorski plasman'!D70)=TRUE,'[11]Sektorski plasman'!D70,"")</f>
        <v/>
      </c>
      <c r="G74" s="84" t="str">
        <f>IF(ISNUMBER('[11]Sektorski plasman'!G70)=TRUE,'[11]Sektorski plasman'!G70,"")</f>
        <v/>
      </c>
      <c r="H74" s="76" t="str">
        <f>IF(ISNUMBER('[11]Sektorski plasman'!H70)=TRUE,'[11]Sektorski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IF(ISTEXT('[11]Sektorski plasman'!B71)=TRUE,'[11]Sektorski plasman'!B71,"")</f>
        <v/>
      </c>
      <c r="C75" s="88" t="str">
        <f>IF(ISTEXT('[11]Sektorski plasman'!C71)=TRUE,'[11]Sektorski plasman'!C71,"")</f>
        <v/>
      </c>
      <c r="D75" s="87" t="str">
        <f>IF(ISNUMBER('[11]Sektorski plasman'!E71)=TRUE,'[11]Sektorski plasman'!E71,"")</f>
        <v/>
      </c>
      <c r="E75" s="86" t="str">
        <f>IF(ISTEXT('[11]Sektorski plasman'!F71)=TRUE,'[11]Sektorski plasman'!F71,"")</f>
        <v/>
      </c>
      <c r="F75" s="85" t="str">
        <f>IF(ISNUMBER('[11]Sektorski plasman'!D71)=TRUE,'[11]Sektorski plasman'!D71,"")</f>
        <v/>
      </c>
      <c r="G75" s="84" t="str">
        <f>IF(ISNUMBER('[11]Sektorski plasman'!G71)=TRUE,'[11]Sektorski plasman'!G71,"")</f>
        <v/>
      </c>
      <c r="H75" s="76" t="str">
        <f>IF(ISNUMBER('[11]Sektorski plasman'!H71)=TRUE,'[11]Sektorski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IF(ISTEXT('[11]Sektorski plasman'!B72)=TRUE,'[11]Sektorski plasman'!B72,"")</f>
        <v/>
      </c>
      <c r="C76" s="88" t="str">
        <f>IF(ISTEXT('[11]Sektorski plasman'!C72)=TRUE,'[11]Sektorski plasman'!C72,"")</f>
        <v/>
      </c>
      <c r="D76" s="87" t="str">
        <f>IF(ISNUMBER('[11]Sektorski plasman'!E72)=TRUE,'[11]Sektorski plasman'!E72,"")</f>
        <v/>
      </c>
      <c r="E76" s="86" t="str">
        <f>IF(ISTEXT('[11]Sektorski plasman'!F72)=TRUE,'[11]Sektorski plasman'!F72,"")</f>
        <v/>
      </c>
      <c r="F76" s="85" t="str">
        <f>IF(ISNUMBER('[11]Sektorski plasman'!D72)=TRUE,'[11]Sektorski plasman'!D72,"")</f>
        <v/>
      </c>
      <c r="G76" s="84" t="str">
        <f>IF(ISNUMBER('[11]Sektorski plasman'!G72)=TRUE,'[11]Sektorski plasman'!G72,"")</f>
        <v/>
      </c>
      <c r="H76" s="76" t="str">
        <f>IF(ISNUMBER('[11]Sektorski plasman'!H72)=TRUE,'[11]Sektorski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IF(ISTEXT('[11]Sektorski plasman'!B73)=TRUE,'[11]Sektorski plasman'!B73,"")</f>
        <v/>
      </c>
      <c r="C77" s="88" t="str">
        <f>IF(ISTEXT('[11]Sektorski plasman'!C73)=TRUE,'[11]Sektorski plasman'!C73,"")</f>
        <v/>
      </c>
      <c r="D77" s="87" t="str">
        <f>IF(ISNUMBER('[11]Sektorski plasman'!E73)=TRUE,'[11]Sektorski plasman'!E73,"")</f>
        <v/>
      </c>
      <c r="E77" s="86" t="str">
        <f>IF(ISTEXT('[11]Sektorski plasman'!F73)=TRUE,'[11]Sektorski plasman'!F73,"")</f>
        <v/>
      </c>
      <c r="F77" s="85" t="str">
        <f>IF(ISNUMBER('[11]Sektorski plasman'!D73)=TRUE,'[11]Sektorski plasman'!D73,"")</f>
        <v/>
      </c>
      <c r="G77" s="84" t="str">
        <f>IF(ISNUMBER('[11]Sektorski plasman'!G73)=TRUE,'[11]Sektorski plasman'!G73,"")</f>
        <v/>
      </c>
      <c r="H77" s="76" t="str">
        <f>IF(ISNUMBER('[11]Sektorski plasman'!H73)=TRUE,'[11]Sektorski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IF(ISTEXT('[11]Sektorski plasman'!B74)=TRUE,'[11]Sektorski plasman'!B74,"")</f>
        <v/>
      </c>
      <c r="C78" s="88" t="str">
        <f>IF(ISTEXT('[11]Sektorski plasman'!C74)=TRUE,'[11]Sektorski plasman'!C74,"")</f>
        <v/>
      </c>
      <c r="D78" s="87" t="str">
        <f>IF(ISNUMBER('[11]Sektorski plasman'!E74)=TRUE,'[11]Sektorski plasman'!E74,"")</f>
        <v/>
      </c>
      <c r="E78" s="86" t="str">
        <f>IF(ISTEXT('[11]Sektorski plasman'!F74)=TRUE,'[11]Sektorski plasman'!F74,"")</f>
        <v/>
      </c>
      <c r="F78" s="85" t="str">
        <f>IF(ISNUMBER('[11]Sektorski plasman'!D74)=TRUE,'[11]Sektorski plasman'!D74,"")</f>
        <v/>
      </c>
      <c r="G78" s="84" t="str">
        <f>IF(ISNUMBER('[11]Sektorski plasman'!G74)=TRUE,'[11]Sektorski plasman'!G74,"")</f>
        <v/>
      </c>
      <c r="H78" s="76" t="str">
        <f>IF(ISNUMBER('[11]Sektorski plasman'!H74)=TRUE,'[11]Sektorski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IF(ISTEXT('[11]Sektorski plasman'!B75)=TRUE,'[11]Sektorski plasman'!B75,"")</f>
        <v/>
      </c>
      <c r="C79" s="88" t="str">
        <f>IF(ISTEXT('[11]Sektorski plasman'!C75)=TRUE,'[11]Sektorski plasman'!C75,"")</f>
        <v/>
      </c>
      <c r="D79" s="87" t="str">
        <f>IF(ISNUMBER('[11]Sektorski plasman'!E75)=TRUE,'[11]Sektorski plasman'!E75,"")</f>
        <v/>
      </c>
      <c r="E79" s="86" t="str">
        <f>IF(ISTEXT('[11]Sektorski plasman'!F75)=TRUE,'[11]Sektorski plasman'!F75,"")</f>
        <v/>
      </c>
      <c r="F79" s="85" t="str">
        <f>IF(ISNUMBER('[11]Sektorski plasman'!D75)=TRUE,'[11]Sektorski plasman'!D75,"")</f>
        <v/>
      </c>
      <c r="G79" s="84" t="str">
        <f>IF(ISNUMBER('[11]Sektorski plasman'!G75)=TRUE,'[11]Sektorski plasman'!G75,"")</f>
        <v/>
      </c>
      <c r="H79" s="76" t="str">
        <f>IF(ISNUMBER('[11]Sektorski plasman'!H75)=TRUE,'[11]Sektorski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IF(ISTEXT('[11]Sektorski plasman'!B76)=TRUE,'[11]Sektorski plasman'!B76,"")</f>
        <v/>
      </c>
      <c r="C80" s="88" t="str">
        <f>IF(ISTEXT('[11]Sektorski plasman'!C76)=TRUE,'[11]Sektorski plasman'!C76,"")</f>
        <v/>
      </c>
      <c r="D80" s="87" t="str">
        <f>IF(ISNUMBER('[11]Sektorski plasman'!E76)=TRUE,'[11]Sektorski plasman'!E76,"")</f>
        <v/>
      </c>
      <c r="E80" s="86" t="str">
        <f>IF(ISTEXT('[11]Sektorski plasman'!F76)=TRUE,'[11]Sektorski plasman'!F76,"")</f>
        <v/>
      </c>
      <c r="F80" s="85" t="str">
        <f>IF(ISNUMBER('[11]Sektorski plasman'!D76)=TRUE,'[11]Sektorski plasman'!D76,"")</f>
        <v/>
      </c>
      <c r="G80" s="84" t="str">
        <f>IF(ISNUMBER('[11]Sektorski plasman'!G76)=TRUE,'[11]Sektorski plasman'!G76,"")</f>
        <v/>
      </c>
      <c r="H80" s="76" t="str">
        <f>IF(ISNUMBER('[11]Sektorski plasman'!H76)=TRUE,'[11]Sektorski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IF(ISTEXT('[11]Sektorski plasman'!B77)=TRUE,'[11]Sektorski plasman'!B77,"")</f>
        <v/>
      </c>
      <c r="C81" s="88" t="str">
        <f>IF(ISTEXT('[11]Sektorski plasman'!C77)=TRUE,'[11]Sektorski plasman'!C77,"")</f>
        <v/>
      </c>
      <c r="D81" s="87" t="str">
        <f>IF(ISNUMBER('[11]Sektorski plasman'!E77)=TRUE,'[11]Sektorski plasman'!E77,"")</f>
        <v/>
      </c>
      <c r="E81" s="86" t="str">
        <f>IF(ISTEXT('[11]Sektorski plasman'!F77)=TRUE,'[11]Sektorski plasman'!F77,"")</f>
        <v/>
      </c>
      <c r="F81" s="85" t="str">
        <f>IF(ISNUMBER('[11]Sektorski plasman'!D77)=TRUE,'[11]Sektorski plasman'!D77,"")</f>
        <v/>
      </c>
      <c r="G81" s="84" t="str">
        <f>IF(ISNUMBER('[11]Sektorski plasman'!G77)=TRUE,'[11]Sektorski plasman'!G77,"")</f>
        <v/>
      </c>
      <c r="H81" s="76" t="str">
        <f>IF(ISNUMBER('[11]Sektorski plasman'!H77)=TRUE,'[11]Sektorski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IF(ISTEXT('[11]Sektorski plasman'!B78)=TRUE,'[11]Sektorski plasman'!B78,"")</f>
        <v/>
      </c>
      <c r="C82" s="88" t="str">
        <f>IF(ISTEXT('[11]Sektorski plasman'!C78)=TRUE,'[11]Sektorski plasman'!C78,"")</f>
        <v/>
      </c>
      <c r="D82" s="87" t="str">
        <f>IF(ISNUMBER('[11]Sektorski plasman'!E78)=TRUE,'[11]Sektorski plasman'!E78,"")</f>
        <v/>
      </c>
      <c r="E82" s="86" t="str">
        <f>IF(ISTEXT('[11]Sektorski plasman'!F78)=TRUE,'[11]Sektorski plasman'!F78,"")</f>
        <v/>
      </c>
      <c r="F82" s="85" t="str">
        <f>IF(ISNUMBER('[11]Sektorski plasman'!D78)=TRUE,'[11]Sektorski plasman'!D78,"")</f>
        <v/>
      </c>
      <c r="G82" s="84" t="str">
        <f>IF(ISNUMBER('[11]Sektorski plasman'!G78)=TRUE,'[11]Sektorski plasman'!G78,"")</f>
        <v/>
      </c>
      <c r="H82" s="76" t="str">
        <f>IF(ISNUMBER('[11]Sektorski plasman'!H78)=TRUE,'[11]Sektorski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IF(ISTEXT('[11]Sektorski plasman'!B79)=TRUE,'[11]Sektorski plasman'!B79,"")</f>
        <v/>
      </c>
      <c r="C83" s="88" t="str">
        <f>IF(ISTEXT('[11]Sektorski plasman'!C79)=TRUE,'[11]Sektorski plasman'!C79,"")</f>
        <v/>
      </c>
      <c r="D83" s="87" t="str">
        <f>IF(ISNUMBER('[11]Sektorski plasman'!E79)=TRUE,'[11]Sektorski plasman'!E79,"")</f>
        <v/>
      </c>
      <c r="E83" s="86" t="str">
        <f>IF(ISTEXT('[11]Sektorski plasman'!F79)=TRUE,'[11]Sektorski plasman'!F79,"")</f>
        <v/>
      </c>
      <c r="F83" s="85" t="str">
        <f>IF(ISNUMBER('[11]Sektorski plasman'!D79)=TRUE,'[11]Sektorski plasman'!D79,"")</f>
        <v/>
      </c>
      <c r="G83" s="84" t="str">
        <f>IF(ISNUMBER('[11]Sektorski plasman'!G79)=TRUE,'[11]Sektorski plasman'!G79,"")</f>
        <v/>
      </c>
      <c r="H83" s="76" t="str">
        <f>IF(ISNUMBER('[11]Sektorski plasman'!H79)=TRUE,'[11]Sektorski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IF(ISTEXT('[11]Sektorski plasman'!B80)=TRUE,'[11]Sektorski plasman'!B80,"")</f>
        <v/>
      </c>
      <c r="C84" s="88" t="str">
        <f>IF(ISTEXT('[11]Sektorski plasman'!C80)=TRUE,'[11]Sektorski plasman'!C80,"")</f>
        <v/>
      </c>
      <c r="D84" s="87" t="str">
        <f>IF(ISNUMBER('[11]Sektorski plasman'!E80)=TRUE,'[11]Sektorski plasman'!E80,"")</f>
        <v/>
      </c>
      <c r="E84" s="86" t="str">
        <f>IF(ISTEXT('[11]Sektorski plasman'!F80)=TRUE,'[11]Sektorski plasman'!F80,"")</f>
        <v/>
      </c>
      <c r="F84" s="85" t="str">
        <f>IF(ISNUMBER('[11]Sektorski plasman'!D80)=TRUE,'[11]Sektorski plasman'!D80,"")</f>
        <v/>
      </c>
      <c r="G84" s="84" t="str">
        <f>IF(ISNUMBER('[11]Sektorski plasman'!G80)=TRUE,'[11]Sektorski plasman'!G80,"")</f>
        <v/>
      </c>
      <c r="H84" s="76" t="str">
        <f>IF(ISNUMBER('[11]Sektorski plasman'!H80)=TRUE,'[11]Sektorski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IF(ISTEXT('[11]Sektorski plasman'!B81)=TRUE,'[11]Sektorski plasman'!B81,"")</f>
        <v/>
      </c>
      <c r="C85" s="88" t="str">
        <f>IF(ISTEXT('[11]Sektorski plasman'!C81)=TRUE,'[11]Sektorski plasman'!C81,"")</f>
        <v/>
      </c>
      <c r="D85" s="87" t="str">
        <f>IF(ISNUMBER('[11]Sektorski plasman'!E81)=TRUE,'[11]Sektorski plasman'!E81,"")</f>
        <v/>
      </c>
      <c r="E85" s="86" t="str">
        <f>IF(ISTEXT('[11]Sektorski plasman'!F81)=TRUE,'[11]Sektorski plasman'!F81,"")</f>
        <v/>
      </c>
      <c r="F85" s="85" t="str">
        <f>IF(ISNUMBER('[11]Sektorski plasman'!D81)=TRUE,'[11]Sektorski plasman'!D81,"")</f>
        <v/>
      </c>
      <c r="G85" s="84" t="str">
        <f>IF(ISNUMBER('[11]Sektorski plasman'!G81)=TRUE,'[11]Sektorski plasman'!G81,"")</f>
        <v/>
      </c>
      <c r="H85" s="76" t="str">
        <f>IF(ISNUMBER('[11]Sektorski plasman'!H81)=TRUE,'[11]Sektorski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IF(ISTEXT('[11]Sektorski plasman'!B82)=TRUE,'[11]Sektorski plasman'!B82,"")</f>
        <v/>
      </c>
      <c r="C86" s="88" t="str">
        <f>IF(ISTEXT('[11]Sektorski plasman'!C82)=TRUE,'[11]Sektorski plasman'!C82,"")</f>
        <v/>
      </c>
      <c r="D86" s="87" t="str">
        <f>IF(ISNUMBER('[11]Sektorski plasman'!E82)=TRUE,'[11]Sektorski plasman'!E82,"")</f>
        <v/>
      </c>
      <c r="E86" s="86" t="str">
        <f>IF(ISTEXT('[11]Sektorski plasman'!F82)=TRUE,'[11]Sektorski plasman'!F82,"")</f>
        <v/>
      </c>
      <c r="F86" s="85" t="str">
        <f>IF(ISNUMBER('[11]Sektorski plasman'!D82)=TRUE,'[11]Sektorski plasman'!D82,"")</f>
        <v/>
      </c>
      <c r="G86" s="84" t="str">
        <f>IF(ISNUMBER('[11]Sektorski plasman'!G82)=TRUE,'[11]Sektorski plasman'!G82,"")</f>
        <v/>
      </c>
      <c r="H86" s="76" t="str">
        <f>IF(ISNUMBER('[11]Sektorski plasman'!H82)=TRUE,'[11]Sektorski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IF(ISTEXT('[11]Sektorski plasman'!B83)=TRUE,'[11]Sektorski plasman'!B83,"")</f>
        <v/>
      </c>
      <c r="C87" s="88" t="str">
        <f>IF(ISTEXT('[11]Sektorski plasman'!C83)=TRUE,'[11]Sektorski plasman'!C83,"")</f>
        <v/>
      </c>
      <c r="D87" s="87" t="str">
        <f>IF(ISNUMBER('[11]Sektorski plasman'!E83)=TRUE,'[11]Sektorski plasman'!E83,"")</f>
        <v/>
      </c>
      <c r="E87" s="86" t="str">
        <f>IF(ISTEXT('[11]Sektorski plasman'!F83)=TRUE,'[11]Sektorski plasman'!F83,"")</f>
        <v/>
      </c>
      <c r="F87" s="85" t="str">
        <f>IF(ISNUMBER('[11]Sektorski plasman'!D83)=TRUE,'[11]Sektorski plasman'!D83,"")</f>
        <v/>
      </c>
      <c r="G87" s="84" t="str">
        <f>IF(ISNUMBER('[11]Sektorski plasman'!G83)=TRUE,'[11]Sektorski plasman'!G83,"")</f>
        <v/>
      </c>
      <c r="H87" s="76" t="str">
        <f>IF(ISNUMBER('[11]Sektorski plasman'!H83)=TRUE,'[11]Sektorski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IF(ISTEXT('[11]Sektorski plasman'!B84)=TRUE,'[11]Sektorski plasman'!B84,"")</f>
        <v/>
      </c>
      <c r="C88" s="88" t="str">
        <f>IF(ISTEXT('[11]Sektorski plasman'!C84)=TRUE,'[11]Sektorski plasman'!C84,"")</f>
        <v/>
      </c>
      <c r="D88" s="87" t="str">
        <f>IF(ISNUMBER('[11]Sektorski plasman'!E84)=TRUE,'[11]Sektorski plasman'!E84,"")</f>
        <v/>
      </c>
      <c r="E88" s="86" t="str">
        <f>IF(ISTEXT('[11]Sektorski plasman'!F84)=TRUE,'[11]Sektorski plasman'!F84,"")</f>
        <v/>
      </c>
      <c r="F88" s="85" t="str">
        <f>IF(ISNUMBER('[11]Sektorski plasman'!D84)=TRUE,'[11]Sektorski plasman'!D84,"")</f>
        <v/>
      </c>
      <c r="G88" s="84" t="str">
        <f>IF(ISNUMBER('[11]Sektorski plasman'!G84)=TRUE,'[11]Sektorski plasman'!G84,"")</f>
        <v/>
      </c>
      <c r="H88" s="76" t="str">
        <f>IF(ISNUMBER('[11]Sektorski plasman'!H84)=TRUE,'[11]Sektorski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IF(ISTEXT('[11]Sektorski plasman'!B85)=TRUE,'[11]Sektorski plasman'!B85,"")</f>
        <v/>
      </c>
      <c r="C89" s="88" t="str">
        <f>IF(ISTEXT('[11]Sektorski plasman'!C85)=TRUE,'[11]Sektorski plasman'!C85,"")</f>
        <v/>
      </c>
      <c r="D89" s="87" t="str">
        <f>IF(ISNUMBER('[11]Sektorski plasman'!E85)=TRUE,'[11]Sektorski plasman'!E85,"")</f>
        <v/>
      </c>
      <c r="E89" s="86" t="str">
        <f>IF(ISTEXT('[11]Sektorski plasman'!F85)=TRUE,'[11]Sektorski plasman'!F85,"")</f>
        <v/>
      </c>
      <c r="F89" s="85" t="str">
        <f>IF(ISNUMBER('[11]Sektorski plasman'!D85)=TRUE,'[11]Sektorski plasman'!D85,"")</f>
        <v/>
      </c>
      <c r="G89" s="84" t="str">
        <f>IF(ISNUMBER('[11]Sektorski plasman'!G85)=TRUE,'[11]Sektorski plasman'!G85,"")</f>
        <v/>
      </c>
      <c r="H89" s="76" t="str">
        <f>IF(ISNUMBER('[11]Sektorski plasman'!H85)=TRUE,'[11]Sektorski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IF(ISTEXT('[11]Sektorski plasman'!B86)=TRUE,'[11]Sektorski plasman'!B86,"")</f>
        <v/>
      </c>
      <c r="C90" s="88" t="str">
        <f>IF(ISTEXT('[11]Sektorski plasman'!C86)=TRUE,'[11]Sektorski plasman'!C86,"")</f>
        <v/>
      </c>
      <c r="D90" s="87" t="str">
        <f>IF(ISNUMBER('[11]Sektorski plasman'!E86)=TRUE,'[11]Sektorski plasman'!E86,"")</f>
        <v/>
      </c>
      <c r="E90" s="86" t="str">
        <f>IF(ISTEXT('[11]Sektorski plasman'!F86)=TRUE,'[11]Sektorski plasman'!F86,"")</f>
        <v/>
      </c>
      <c r="F90" s="85" t="str">
        <f>IF(ISNUMBER('[11]Sektorski plasman'!D86)=TRUE,'[11]Sektorski plasman'!D86,"")</f>
        <v/>
      </c>
      <c r="G90" s="84" t="str">
        <f>IF(ISNUMBER('[11]Sektorski plasman'!G86)=TRUE,'[11]Sektorski plasman'!G86,"")</f>
        <v/>
      </c>
      <c r="H90" s="76" t="str">
        <f>IF(ISNUMBER('[11]Sektorski plasman'!H86)=TRUE,'[11]Sektorski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IF(ISTEXT('[11]Sektorski plasman'!B87)=TRUE,'[11]Sektorski plasman'!B87,"")</f>
        <v/>
      </c>
      <c r="C91" s="88" t="str">
        <f>IF(ISTEXT('[11]Sektorski plasman'!C87)=TRUE,'[11]Sektorski plasman'!C87,"")</f>
        <v/>
      </c>
      <c r="D91" s="87" t="str">
        <f>IF(ISNUMBER('[11]Sektorski plasman'!E87)=TRUE,'[11]Sektorski plasman'!E87,"")</f>
        <v/>
      </c>
      <c r="E91" s="86" t="str">
        <f>IF(ISTEXT('[11]Sektorski plasman'!F87)=TRUE,'[11]Sektorski plasman'!F87,"")</f>
        <v/>
      </c>
      <c r="F91" s="85" t="str">
        <f>IF(ISNUMBER('[11]Sektorski plasman'!D87)=TRUE,'[11]Sektorski plasman'!D87,"")</f>
        <v/>
      </c>
      <c r="G91" s="84" t="str">
        <f>IF(ISNUMBER('[11]Sektorski plasman'!G87)=TRUE,'[11]Sektorski plasman'!G87,"")</f>
        <v/>
      </c>
      <c r="H91" s="76" t="str">
        <f>IF(ISNUMBER('[11]Sektorski plasman'!H87)=TRUE,'[11]Sektorski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IF(ISTEXT('[11]Sektorski plasman'!B88)=TRUE,'[11]Sektorski plasman'!B88,"")</f>
        <v/>
      </c>
      <c r="C92" s="88" t="str">
        <f>IF(ISTEXT('[11]Sektorski plasman'!C88)=TRUE,'[11]Sektorski plasman'!C88,"")</f>
        <v/>
      </c>
      <c r="D92" s="87" t="str">
        <f>IF(ISNUMBER('[11]Sektorski plasman'!E88)=TRUE,'[11]Sektorski plasman'!E88,"")</f>
        <v/>
      </c>
      <c r="E92" s="86" t="str">
        <f>IF(ISTEXT('[11]Sektorski plasman'!F88)=TRUE,'[11]Sektorski plasman'!F88,"")</f>
        <v/>
      </c>
      <c r="F92" s="85" t="str">
        <f>IF(ISNUMBER('[11]Sektorski plasman'!D88)=TRUE,'[11]Sektorski plasman'!D88,"")</f>
        <v/>
      </c>
      <c r="G92" s="84" t="str">
        <f>IF(ISNUMBER('[11]Sektorski plasman'!G88)=TRUE,'[11]Sektorski plasman'!G88,"")</f>
        <v/>
      </c>
      <c r="H92" s="76" t="str">
        <f>IF(ISNUMBER('[11]Sektorski plasman'!H88)=TRUE,'[11]Sektorski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IF(ISTEXT('[11]Sektorski plasman'!B89)=TRUE,'[11]Sektorski plasman'!B89,"")</f>
        <v/>
      </c>
      <c r="C93" s="88" t="str">
        <f>IF(ISTEXT('[11]Sektorski plasman'!C89)=TRUE,'[11]Sektorski plasman'!C89,"")</f>
        <v/>
      </c>
      <c r="D93" s="87" t="str">
        <f>IF(ISNUMBER('[11]Sektorski plasman'!E89)=TRUE,'[11]Sektorski plasman'!E89,"")</f>
        <v/>
      </c>
      <c r="E93" s="86" t="str">
        <f>IF(ISTEXT('[11]Sektorski plasman'!F89)=TRUE,'[11]Sektorski plasman'!F89,"")</f>
        <v/>
      </c>
      <c r="F93" s="85" t="str">
        <f>IF(ISNUMBER('[11]Sektorski plasman'!D89)=TRUE,'[11]Sektorski plasman'!D89,"")</f>
        <v/>
      </c>
      <c r="G93" s="84" t="str">
        <f>IF(ISNUMBER('[11]Sektorski plasman'!G89)=TRUE,'[11]Sektorski plasman'!G89,"")</f>
        <v/>
      </c>
      <c r="H93" s="76" t="str">
        <f>IF(ISNUMBER('[11]Sektorski plasman'!H89)=TRUE,'[11]Sektorski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IF(ISTEXT('[11]Sektorski plasman'!B90)=TRUE,'[11]Sektorski plasman'!B90,"")</f>
        <v/>
      </c>
      <c r="C94" s="88" t="str">
        <f>IF(ISTEXT('[11]Sektorski plasman'!C90)=TRUE,'[11]Sektorski plasman'!C90,"")</f>
        <v/>
      </c>
      <c r="D94" s="87" t="str">
        <f>IF(ISNUMBER('[11]Sektorski plasman'!E90)=TRUE,'[11]Sektorski plasman'!E90,"")</f>
        <v/>
      </c>
      <c r="E94" s="86" t="str">
        <f>IF(ISTEXT('[11]Sektorski plasman'!F90)=TRUE,'[11]Sektorski plasman'!F90,"")</f>
        <v/>
      </c>
      <c r="F94" s="85" t="str">
        <f>IF(ISNUMBER('[11]Sektorski plasman'!D90)=TRUE,'[11]Sektorski plasman'!D90,"")</f>
        <v/>
      </c>
      <c r="G94" s="84" t="str">
        <f>IF(ISNUMBER('[11]Sektorski plasman'!G90)=TRUE,'[11]Sektorski plasman'!G90,"")</f>
        <v/>
      </c>
      <c r="H94" s="76" t="str">
        <f>IF(ISNUMBER('[11]Sektorski plasman'!H90)=TRUE,'[11]Sektorski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IF(ISTEXT('[11]Sektorski plasman'!B91)=TRUE,'[11]Sektorski plasman'!B91,"")</f>
        <v/>
      </c>
      <c r="C95" s="88" t="str">
        <f>IF(ISTEXT('[11]Sektorski plasman'!C91)=TRUE,'[11]Sektorski plasman'!C91,"")</f>
        <v/>
      </c>
      <c r="D95" s="87" t="str">
        <f>IF(ISNUMBER('[11]Sektorski plasman'!E91)=TRUE,'[11]Sektorski plasman'!E91,"")</f>
        <v/>
      </c>
      <c r="E95" s="86" t="str">
        <f>IF(ISTEXT('[11]Sektorski plasman'!F91)=TRUE,'[11]Sektorski plasman'!F91,"")</f>
        <v/>
      </c>
      <c r="F95" s="85" t="str">
        <f>IF(ISNUMBER('[11]Sektorski plasman'!D91)=TRUE,'[11]Sektorski plasman'!D91,"")</f>
        <v/>
      </c>
      <c r="G95" s="84" t="str">
        <f>IF(ISNUMBER('[11]Sektorski plasman'!G91)=TRUE,'[11]Sektorski plasman'!G91,"")</f>
        <v/>
      </c>
      <c r="H95" s="76" t="str">
        <f>IF(ISNUMBER('[11]Sektorski plasman'!H91)=TRUE,'[11]Sektorski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IF(ISTEXT('[11]Sektorski plasman'!B92)=TRUE,'[11]Sektorski plasman'!B92,"")</f>
        <v/>
      </c>
      <c r="C96" s="88" t="str">
        <f>IF(ISTEXT('[11]Sektorski plasman'!C92)=TRUE,'[11]Sektorski plasman'!C92,"")</f>
        <v/>
      </c>
      <c r="D96" s="87" t="str">
        <f>IF(ISNUMBER('[11]Sektorski plasman'!E92)=TRUE,'[11]Sektorski plasman'!E92,"")</f>
        <v/>
      </c>
      <c r="E96" s="86" t="str">
        <f>IF(ISTEXT('[11]Sektorski plasman'!F92)=TRUE,'[11]Sektorski plasman'!F92,"")</f>
        <v/>
      </c>
      <c r="F96" s="85" t="str">
        <f>IF(ISNUMBER('[11]Sektorski plasman'!D92)=TRUE,'[11]Sektorski plasman'!D92,"")</f>
        <v/>
      </c>
      <c r="G96" s="84" t="str">
        <f>IF(ISNUMBER('[11]Sektorski plasman'!G92)=TRUE,'[11]Sektorski plasman'!G92,"")</f>
        <v/>
      </c>
      <c r="H96" s="76" t="str">
        <f>IF(ISNUMBER('[11]Sektorski plasman'!H92)=TRUE,'[11]Sektorski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IF(ISTEXT('[11]Sektorski plasman'!B93)=TRUE,'[11]Sektorski plasman'!B93,"")</f>
        <v/>
      </c>
      <c r="C97" s="88" t="str">
        <f>IF(ISTEXT('[11]Sektorski plasman'!C93)=TRUE,'[11]Sektorski plasman'!C93,"")</f>
        <v/>
      </c>
      <c r="D97" s="87" t="str">
        <f>IF(ISNUMBER('[11]Sektorski plasman'!E93)=TRUE,'[11]Sektorski plasman'!E93,"")</f>
        <v/>
      </c>
      <c r="E97" s="86" t="str">
        <f>IF(ISTEXT('[11]Sektorski plasman'!F93)=TRUE,'[11]Sektorski plasman'!F93,"")</f>
        <v/>
      </c>
      <c r="F97" s="85" t="str">
        <f>IF(ISNUMBER('[11]Sektorski plasman'!D93)=TRUE,'[11]Sektorski plasman'!D93,"")</f>
        <v/>
      </c>
      <c r="G97" s="84" t="str">
        <f>IF(ISNUMBER('[11]Sektorski plasman'!G93)=TRUE,'[11]Sektorski plasman'!G93,"")</f>
        <v/>
      </c>
      <c r="H97" s="76" t="str">
        <f>IF(ISNUMBER('[11]Sektorski plasman'!H93)=TRUE,'[11]Sektorski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IF(ISTEXT('[11]Sektorski plasman'!B94)=TRUE,'[11]Sektorski plasman'!B94,"")</f>
        <v/>
      </c>
      <c r="C98" s="88" t="str">
        <f>IF(ISTEXT('[11]Sektorski plasman'!C94)=TRUE,'[11]Sektorski plasman'!C94,"")</f>
        <v/>
      </c>
      <c r="D98" s="87" t="str">
        <f>IF(ISNUMBER('[11]Sektorski plasman'!E94)=TRUE,'[11]Sektorski plasman'!E94,"")</f>
        <v/>
      </c>
      <c r="E98" s="86" t="str">
        <f>IF(ISTEXT('[11]Sektorski plasman'!F94)=TRUE,'[11]Sektorski plasman'!F94,"")</f>
        <v/>
      </c>
      <c r="F98" s="85" t="str">
        <f>IF(ISNUMBER('[11]Sektorski plasman'!D94)=TRUE,'[11]Sektorski plasman'!D94,"")</f>
        <v/>
      </c>
      <c r="G98" s="84" t="str">
        <f>IF(ISNUMBER('[11]Sektorski plasman'!G94)=TRUE,'[11]Sektorski plasman'!G94,"")</f>
        <v/>
      </c>
      <c r="H98" s="76" t="str">
        <f>IF(ISNUMBER('[11]Sektorski plasman'!H94)=TRUE,'[11]Sektorski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IF(ISTEXT('[11]Sektorski plasman'!B95)=TRUE,'[11]Sektorski plasman'!B95,"")</f>
        <v/>
      </c>
      <c r="C99" s="88" t="str">
        <f>IF(ISTEXT('[11]Sektorski plasman'!C95)=TRUE,'[11]Sektorski plasman'!C95,"")</f>
        <v/>
      </c>
      <c r="D99" s="87" t="str">
        <f>IF(ISNUMBER('[11]Sektorski plasman'!E95)=TRUE,'[11]Sektorski plasman'!E95,"")</f>
        <v/>
      </c>
      <c r="E99" s="86" t="str">
        <f>IF(ISTEXT('[11]Sektorski plasman'!F95)=TRUE,'[11]Sektorski plasman'!F95,"")</f>
        <v/>
      </c>
      <c r="F99" s="85" t="str">
        <f>IF(ISNUMBER('[11]Sektorski plasman'!D95)=TRUE,'[11]Sektorski plasman'!D95,"")</f>
        <v/>
      </c>
      <c r="G99" s="84" t="str">
        <f>IF(ISNUMBER('[11]Sektorski plasman'!G95)=TRUE,'[11]Sektorski plasman'!G95,"")</f>
        <v/>
      </c>
      <c r="H99" s="76" t="str">
        <f>IF(ISNUMBER('[11]Sektorski plasman'!H95)=TRUE,'[11]Sektorski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IF(ISTEXT('[11]Sektorski plasman'!B96)=TRUE,'[11]Sektorski plasman'!B96,"")</f>
        <v/>
      </c>
      <c r="C100" s="88" t="str">
        <f>IF(ISTEXT('[11]Sektorski plasman'!C96)=TRUE,'[11]Sektorski plasman'!C96,"")</f>
        <v/>
      </c>
      <c r="D100" s="87" t="str">
        <f>IF(ISNUMBER('[11]Sektorski plasman'!E96)=TRUE,'[11]Sektorski plasman'!E96,"")</f>
        <v/>
      </c>
      <c r="E100" s="86" t="str">
        <f>IF(ISTEXT('[11]Sektorski plasman'!F96)=TRUE,'[11]Sektorski plasman'!F96,"")</f>
        <v/>
      </c>
      <c r="F100" s="85" t="str">
        <f>IF(ISNUMBER('[11]Sektorski plasman'!D96)=TRUE,'[11]Sektorski plasman'!D96,"")</f>
        <v/>
      </c>
      <c r="G100" s="84" t="str">
        <f>IF(ISNUMBER('[11]Sektorski plasman'!G96)=TRUE,'[11]Sektorski plasman'!G96,"")</f>
        <v/>
      </c>
      <c r="H100" s="76" t="str">
        <f>IF(ISNUMBER('[11]Sektorski plasman'!H96)=TRUE,'[11]Sektorski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IF(ISTEXT('[11]Sektorski plasman'!B97)=TRUE,'[11]Sektorski plasman'!B97,"")</f>
        <v/>
      </c>
      <c r="C101" s="88" t="str">
        <f>IF(ISTEXT('[11]Sektorski plasman'!C97)=TRUE,'[11]Sektorski plasman'!C97,"")</f>
        <v/>
      </c>
      <c r="D101" s="87" t="str">
        <f>IF(ISNUMBER('[11]Sektorski plasman'!E97)=TRUE,'[11]Sektorski plasman'!E97,"")</f>
        <v/>
      </c>
      <c r="E101" s="86" t="str">
        <f>IF(ISTEXT('[11]Sektorski plasman'!F97)=TRUE,'[11]Sektorski plasman'!F97,"")</f>
        <v/>
      </c>
      <c r="F101" s="85" t="str">
        <f>IF(ISNUMBER('[11]Sektorski plasman'!D97)=TRUE,'[11]Sektorski plasman'!D97,"")</f>
        <v/>
      </c>
      <c r="G101" s="84" t="str">
        <f>IF(ISNUMBER('[11]Sektorski plasman'!G97)=TRUE,'[11]Sektorski plasman'!G97,"")</f>
        <v/>
      </c>
      <c r="H101" s="76" t="str">
        <f>IF(ISNUMBER('[11]Sektorski plasman'!H97)=TRUE,'[11]Sektorski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IF(ISTEXT('[11]Sektorski plasman'!B98)=TRUE,'[11]Sektorski plasman'!B98,"")</f>
        <v/>
      </c>
      <c r="C102" s="88" t="str">
        <f>IF(ISTEXT('[11]Sektorski plasman'!C98)=TRUE,'[11]Sektorski plasman'!C98,"")</f>
        <v/>
      </c>
      <c r="D102" s="87" t="str">
        <f>IF(ISNUMBER('[11]Sektorski plasman'!E98)=TRUE,'[11]Sektorski plasman'!E98,"")</f>
        <v/>
      </c>
      <c r="E102" s="86" t="str">
        <f>IF(ISTEXT('[11]Sektorski plasman'!F98)=TRUE,'[11]Sektorski plasman'!F98,"")</f>
        <v/>
      </c>
      <c r="F102" s="85" t="str">
        <f>IF(ISNUMBER('[11]Sektorski plasman'!D98)=TRUE,'[11]Sektorski plasman'!D98,"")</f>
        <v/>
      </c>
      <c r="G102" s="84" t="str">
        <f>IF(ISNUMBER('[11]Sektorski plasman'!G98)=TRUE,'[11]Sektorski plasman'!G98,"")</f>
        <v/>
      </c>
      <c r="H102" s="76" t="str">
        <f>IF(ISNUMBER('[11]Sektorski plasman'!H98)=TRUE,'[11]Sektorski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IF(ISTEXT('[11]Sektorski plasman'!B99)=TRUE,'[11]Sektorski plasman'!B99,"")</f>
        <v/>
      </c>
      <c r="C103" s="88" t="str">
        <f>IF(ISTEXT('[11]Sektorski plasman'!C99)=TRUE,'[11]Sektorski plasman'!C99,"")</f>
        <v/>
      </c>
      <c r="D103" s="87" t="str">
        <f>IF(ISNUMBER('[11]Sektorski plasman'!E99)=TRUE,'[11]Sektorski plasman'!E99,"")</f>
        <v/>
      </c>
      <c r="E103" s="86" t="str">
        <f>IF(ISTEXT('[11]Sektorski plasman'!F99)=TRUE,'[11]Sektorski plasman'!F99,"")</f>
        <v/>
      </c>
      <c r="F103" s="85" t="str">
        <f>IF(ISNUMBER('[11]Sektorski plasman'!D99)=TRUE,'[11]Sektorski plasman'!D99,"")</f>
        <v/>
      </c>
      <c r="G103" s="84" t="str">
        <f>IF(ISNUMBER('[11]Sektorski plasman'!G99)=TRUE,'[11]Sektorski plasman'!G99,"")</f>
        <v/>
      </c>
      <c r="H103" s="76" t="str">
        <f>IF(ISNUMBER('[11]Sektorski plasman'!H99)=TRUE,'[11]Sektorski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IF(ISTEXT('[11]Sektorski plasman'!B100)=TRUE,'[11]Sektorski plasman'!B100,"")</f>
        <v/>
      </c>
      <c r="C104" s="88" t="str">
        <f>IF(ISTEXT('[11]Sektorski plasman'!C100)=TRUE,'[11]Sektorski plasman'!C100,"")</f>
        <v/>
      </c>
      <c r="D104" s="87" t="str">
        <f>IF(ISNUMBER('[11]Sektorski plasman'!E100)=TRUE,'[11]Sektorski plasman'!E100,"")</f>
        <v/>
      </c>
      <c r="E104" s="86" t="str">
        <f>IF(ISTEXT('[11]Sektorski plasman'!F100)=TRUE,'[11]Sektorski plasman'!F100,"")</f>
        <v/>
      </c>
      <c r="F104" s="85" t="str">
        <f>IF(ISNUMBER('[11]Sektorski plasman'!D100)=TRUE,'[11]Sektorski plasman'!D100,"")</f>
        <v/>
      </c>
      <c r="G104" s="84" t="str">
        <f>IF(ISNUMBER('[11]Sektorski plasman'!G100)=TRUE,'[11]Sektorski plasman'!G100,"")</f>
        <v/>
      </c>
      <c r="H104" s="76" t="str">
        <f>IF(ISNUMBER('[11]Sektorski plasman'!H100)=TRUE,'[11]Sektorski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IF(ISTEXT('[11]Sektorski plasman'!B101)=TRUE,'[11]Sektorski plasman'!B101,"")</f>
        <v/>
      </c>
      <c r="C105" s="88" t="str">
        <f>IF(ISTEXT('[11]Sektorski plasman'!C101)=TRUE,'[11]Sektorski plasman'!C101,"")</f>
        <v/>
      </c>
      <c r="D105" s="87" t="str">
        <f>IF(ISNUMBER('[11]Sektorski plasman'!E101)=TRUE,'[11]Sektorski plasman'!E101,"")</f>
        <v/>
      </c>
      <c r="E105" s="86" t="str">
        <f>IF(ISTEXT('[11]Sektorski plasman'!F101)=TRUE,'[11]Sektorski plasman'!F101,"")</f>
        <v/>
      </c>
      <c r="F105" s="85" t="str">
        <f>IF(ISNUMBER('[11]Sektorski plasman'!D101)=TRUE,'[11]Sektorski plasman'!D101,"")</f>
        <v/>
      </c>
      <c r="G105" s="84" t="str">
        <f>IF(ISNUMBER('[11]Sektorski plasman'!G101)=TRUE,'[11]Sektorski plasman'!G101,"")</f>
        <v/>
      </c>
      <c r="H105" s="76" t="str">
        <f>IF(ISNUMBER('[11]Sektorski plasman'!H101)=TRUE,'[11]Sektorski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IF(ISTEXT('[11]Sektorski plasman'!B102)=TRUE,'[11]Sektorski plasman'!B102,"")</f>
        <v/>
      </c>
      <c r="C106" s="88" t="str">
        <f>IF(ISTEXT('[11]Sektorski plasman'!C102)=TRUE,'[11]Sektorski plasman'!C102,"")</f>
        <v/>
      </c>
      <c r="D106" s="87" t="str">
        <f>IF(ISNUMBER('[11]Sektorski plasman'!E102)=TRUE,'[11]Sektorski plasman'!E102,"")</f>
        <v/>
      </c>
      <c r="E106" s="86" t="str">
        <f>IF(ISTEXT('[11]Sektorski plasman'!F102)=TRUE,'[11]Sektorski plasman'!F102,"")</f>
        <v/>
      </c>
      <c r="F106" s="85" t="str">
        <f>IF(ISNUMBER('[11]Sektorski plasman'!D102)=TRUE,'[11]Sektorski plasman'!D102,"")</f>
        <v/>
      </c>
      <c r="G106" s="84" t="str">
        <f>IF(ISNUMBER('[11]Sektorski plasman'!G102)=TRUE,'[11]Sektorski plasman'!G102,"")</f>
        <v/>
      </c>
      <c r="H106" s="76" t="str">
        <f>IF(ISNUMBER('[11]Sektorski plasman'!H102)=TRUE,'[11]Sektorski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IF(ISTEXT('[11]Sektorski plasman'!B103)=TRUE,'[11]Sektorski plasman'!B103,"")</f>
        <v/>
      </c>
      <c r="C107" s="88" t="str">
        <f>IF(ISTEXT('[11]Sektorski plasman'!C103)=TRUE,'[11]Sektorski plasman'!C103,"")</f>
        <v/>
      </c>
      <c r="D107" s="87" t="str">
        <f>IF(ISNUMBER('[11]Sektorski plasman'!E103)=TRUE,'[11]Sektorski plasman'!E103,"")</f>
        <v/>
      </c>
      <c r="E107" s="86" t="str">
        <f>IF(ISTEXT('[11]Sektorski plasman'!F103)=TRUE,'[11]Sektorski plasman'!F103,"")</f>
        <v/>
      </c>
      <c r="F107" s="85" t="str">
        <f>IF(ISNUMBER('[11]Sektorski plasman'!D103)=TRUE,'[11]Sektorski plasman'!D103,"")</f>
        <v/>
      </c>
      <c r="G107" s="84" t="str">
        <f>IF(ISNUMBER('[11]Sektorski plasman'!G103)=TRUE,'[11]Sektorski plasman'!G103,"")</f>
        <v/>
      </c>
      <c r="H107" s="76" t="str">
        <f>IF(ISNUMBER('[11]Sektorski plasman'!H103)=TRUE,'[11]Sektorski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IF(ISTEXT('[11]Sektorski plasman'!B104)=TRUE,'[11]Sektorski plasman'!B104,"")</f>
        <v/>
      </c>
      <c r="C108" s="88" t="str">
        <f>IF(ISTEXT('[11]Sektorski plasman'!C104)=TRUE,'[11]Sektorski plasman'!C104,"")</f>
        <v/>
      </c>
      <c r="D108" s="87" t="str">
        <f>IF(ISNUMBER('[11]Sektorski plasman'!E104)=TRUE,'[11]Sektorski plasman'!E104,"")</f>
        <v/>
      </c>
      <c r="E108" s="86" t="str">
        <f>IF(ISTEXT('[11]Sektorski plasman'!F104)=TRUE,'[11]Sektorski plasman'!F104,"")</f>
        <v/>
      </c>
      <c r="F108" s="85" t="str">
        <f>IF(ISNUMBER('[11]Sektorski plasman'!D104)=TRUE,'[11]Sektorski plasman'!D104,"")</f>
        <v/>
      </c>
      <c r="G108" s="84" t="str">
        <f>IF(ISNUMBER('[11]Sektorski plasman'!G104)=TRUE,'[11]Sektorski plasman'!G104,"")</f>
        <v/>
      </c>
      <c r="H108" s="76" t="str">
        <f>IF(ISNUMBER('[11]Sektorski plasman'!H104)=TRUE,'[11]Sektorski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IF(ISTEXT('[11]Sektorski plasman'!B105)=TRUE,'[11]Sektorski plasman'!B105,"")</f>
        <v/>
      </c>
      <c r="C109" s="88" t="str">
        <f>IF(ISTEXT('[11]Sektorski plasman'!C105)=TRUE,'[11]Sektorski plasman'!C105,"")</f>
        <v/>
      </c>
      <c r="D109" s="87" t="str">
        <f>IF(ISNUMBER('[11]Sektorski plasman'!E105)=TRUE,'[11]Sektorski plasman'!E105,"")</f>
        <v/>
      </c>
      <c r="E109" s="86" t="str">
        <f>IF(ISTEXT('[11]Sektorski plasman'!F105)=TRUE,'[11]Sektorski plasman'!F105,"")</f>
        <v/>
      </c>
      <c r="F109" s="85" t="str">
        <f>IF(ISNUMBER('[11]Sektorski plasman'!D105)=TRUE,'[11]Sektorski plasman'!D105,"")</f>
        <v/>
      </c>
      <c r="G109" s="84" t="str">
        <f>IF(ISNUMBER('[11]Sektorski plasman'!G105)=TRUE,'[11]Sektorski plasman'!G105,"")</f>
        <v/>
      </c>
      <c r="H109" s="76" t="str">
        <f>IF(ISNUMBER('[11]Sektorski plasman'!H105)=TRUE,'[11]Sektorski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IF(ISTEXT('[11]Sektorski plasman'!B106)=TRUE,'[11]Sektorski plasman'!B106,"")</f>
        <v/>
      </c>
      <c r="C110" s="88" t="str">
        <f>IF(ISTEXT('[11]Sektorski plasman'!C106)=TRUE,'[11]Sektorski plasman'!C106,"")</f>
        <v/>
      </c>
      <c r="D110" s="87" t="str">
        <f>IF(ISNUMBER('[11]Sektorski plasman'!E106)=TRUE,'[11]Sektorski plasman'!E106,"")</f>
        <v/>
      </c>
      <c r="E110" s="86" t="str">
        <f>IF(ISTEXT('[11]Sektorski plasman'!F106)=TRUE,'[11]Sektorski plasman'!F106,"")</f>
        <v/>
      </c>
      <c r="F110" s="85" t="str">
        <f>IF(ISNUMBER('[11]Sektorski plasman'!D106)=TRUE,'[11]Sektorski plasman'!D106,"")</f>
        <v/>
      </c>
      <c r="G110" s="84" t="str">
        <f>IF(ISNUMBER('[11]Sektorski plasman'!G106)=TRUE,'[11]Sektorski plasman'!G106,"")</f>
        <v/>
      </c>
      <c r="H110" s="76" t="str">
        <f>IF(ISNUMBER('[11]Sektorski plasman'!H106)=TRUE,'[11]Sektorski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IF(ISTEXT('[11]Sektorski plasman'!B107)=TRUE,'[11]Sektorski plasman'!B107,"")</f>
        <v/>
      </c>
      <c r="C111" s="88" t="str">
        <f>IF(ISTEXT('[11]Sektorski plasman'!C107)=TRUE,'[11]Sektorski plasman'!C107,"")</f>
        <v/>
      </c>
      <c r="D111" s="87" t="str">
        <f>IF(ISNUMBER('[11]Sektorski plasman'!E107)=TRUE,'[11]Sektorski plasman'!E107,"")</f>
        <v/>
      </c>
      <c r="E111" s="86" t="str">
        <f>IF(ISTEXT('[11]Sektorski plasman'!F107)=TRUE,'[11]Sektorski plasman'!F107,"")</f>
        <v/>
      </c>
      <c r="F111" s="85" t="str">
        <f>IF(ISNUMBER('[11]Sektorski plasman'!D107)=TRUE,'[11]Sektorski plasman'!D107,"")</f>
        <v/>
      </c>
      <c r="G111" s="84" t="str">
        <f>IF(ISNUMBER('[11]Sektorski plasman'!G107)=TRUE,'[11]Sektorski plasman'!G107,"")</f>
        <v/>
      </c>
      <c r="H111" s="76" t="str">
        <f>IF(ISNUMBER('[11]Sektorski plasman'!H107)=TRUE,'[11]Sektorski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IF(ISTEXT('[11]Sektorski plasman'!B108)=TRUE,'[11]Sektorski plasman'!B108,"")</f>
        <v/>
      </c>
      <c r="C112" s="88" t="str">
        <f>IF(ISTEXT('[11]Sektorski plasman'!C108)=TRUE,'[11]Sektorski plasman'!C108,"")</f>
        <v/>
      </c>
      <c r="D112" s="87" t="str">
        <f>IF(ISNUMBER('[11]Sektorski plasman'!E108)=TRUE,'[11]Sektorski plasman'!E108,"")</f>
        <v/>
      </c>
      <c r="E112" s="86" t="str">
        <f>IF(ISTEXT('[11]Sektorski plasman'!F108)=TRUE,'[11]Sektorski plasman'!F108,"")</f>
        <v/>
      </c>
      <c r="F112" s="85" t="str">
        <f>IF(ISNUMBER('[11]Sektorski plasman'!D108)=TRUE,'[11]Sektorski plasman'!D108,"")</f>
        <v/>
      </c>
      <c r="G112" s="84" t="str">
        <f>IF(ISNUMBER('[11]Sektorski plasman'!G108)=TRUE,'[11]Sektorski plasman'!G108,"")</f>
        <v/>
      </c>
      <c r="H112" s="76" t="str">
        <f>IF(ISNUMBER('[11]Sektorski plasman'!H108)=TRUE,'[11]Sektorski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IF(ISTEXT('[11]Sektorski plasman'!B109)=TRUE,'[11]Sektorski plasman'!B109,"")</f>
        <v/>
      </c>
      <c r="C113" s="88" t="str">
        <f>IF(ISTEXT('[11]Sektorski plasman'!C109)=TRUE,'[11]Sektorski plasman'!C109,"")</f>
        <v/>
      </c>
      <c r="D113" s="87" t="str">
        <f>IF(ISNUMBER('[11]Sektorski plasman'!E109)=TRUE,'[11]Sektorski plasman'!E109,"")</f>
        <v/>
      </c>
      <c r="E113" s="86" t="str">
        <f>IF(ISTEXT('[11]Sektorski plasman'!F109)=TRUE,'[11]Sektorski plasman'!F109,"")</f>
        <v/>
      </c>
      <c r="F113" s="85" t="str">
        <f>IF(ISNUMBER('[11]Sektorski plasman'!D109)=TRUE,'[11]Sektorski plasman'!D109,"")</f>
        <v/>
      </c>
      <c r="G113" s="84" t="str">
        <f>IF(ISNUMBER('[11]Sektorski plasman'!G109)=TRUE,'[11]Sektorski plasman'!G109,"")</f>
        <v/>
      </c>
      <c r="H113" s="76" t="str">
        <f>IF(ISNUMBER('[11]Sektorski plasman'!H109)=TRUE,'[11]Sektorski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IF(ISTEXT('[11]Sektorski plasman'!B110)=TRUE,'[11]Sektorski plasman'!B110,"")</f>
        <v/>
      </c>
      <c r="C114" s="88" t="str">
        <f>IF(ISTEXT('[11]Sektorski plasman'!C110)=TRUE,'[11]Sektorski plasman'!C110,"")</f>
        <v/>
      </c>
      <c r="D114" s="87" t="str">
        <f>IF(ISNUMBER('[11]Sektorski plasman'!E110)=TRUE,'[11]Sektorski plasman'!E110,"")</f>
        <v/>
      </c>
      <c r="E114" s="86" t="str">
        <f>IF(ISTEXT('[11]Sektorski plasman'!F110)=TRUE,'[11]Sektorski plasman'!F110,"")</f>
        <v/>
      </c>
      <c r="F114" s="85" t="str">
        <f>IF(ISNUMBER('[11]Sektorski plasman'!D110)=TRUE,'[11]Sektorski plasman'!D110,"")</f>
        <v/>
      </c>
      <c r="G114" s="84" t="str">
        <f>IF(ISNUMBER('[11]Sektorski plasman'!G110)=TRUE,'[11]Sektorski plasman'!G110,"")</f>
        <v/>
      </c>
      <c r="H114" s="76" t="str">
        <f>IF(ISNUMBER('[11]Sektorski plasman'!H110)=TRUE,'[11]Sektorski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IF(ISTEXT('[11]Sektorski plasman'!B111)=TRUE,'[11]Sektorski plasman'!B111,"")</f>
        <v/>
      </c>
      <c r="C115" s="88" t="str">
        <f>IF(ISTEXT('[11]Sektorski plasman'!C111)=TRUE,'[11]Sektorski plasman'!C111,"")</f>
        <v/>
      </c>
      <c r="D115" s="87" t="str">
        <f>IF(ISNUMBER('[11]Sektorski plasman'!E111)=TRUE,'[11]Sektorski plasman'!E111,"")</f>
        <v/>
      </c>
      <c r="E115" s="86" t="str">
        <f>IF(ISTEXT('[11]Sektorski plasman'!F111)=TRUE,'[11]Sektorski plasman'!F111,"")</f>
        <v/>
      </c>
      <c r="F115" s="85" t="str">
        <f>IF(ISNUMBER('[11]Sektorski plasman'!D111)=TRUE,'[11]Sektorski plasman'!D111,"")</f>
        <v/>
      </c>
      <c r="G115" s="84" t="str">
        <f>IF(ISNUMBER('[11]Sektorski plasman'!G111)=TRUE,'[11]Sektorski plasman'!G111,"")</f>
        <v/>
      </c>
      <c r="H115" s="76" t="str">
        <f>IF(ISNUMBER('[11]Sektorski plasman'!H111)=TRUE,'[11]Sektorski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IF(ISTEXT('[11]Sektorski plasman'!B112)=TRUE,'[11]Sektorski plasman'!B112,"")</f>
        <v/>
      </c>
      <c r="C116" s="88" t="str">
        <f>IF(ISTEXT('[11]Sektorski plasman'!C112)=TRUE,'[11]Sektorski plasman'!C112,"")</f>
        <v/>
      </c>
      <c r="D116" s="87" t="str">
        <f>IF(ISNUMBER('[11]Sektorski plasman'!E112)=TRUE,'[11]Sektorski plasman'!E112,"")</f>
        <v/>
      </c>
      <c r="E116" s="86" t="str">
        <f>IF(ISTEXT('[11]Sektorski plasman'!F112)=TRUE,'[11]Sektorski plasman'!F112,"")</f>
        <v/>
      </c>
      <c r="F116" s="85" t="str">
        <f>IF(ISNUMBER('[11]Sektorski plasman'!D112)=TRUE,'[11]Sektorski plasman'!D112,"")</f>
        <v/>
      </c>
      <c r="G116" s="84" t="str">
        <f>IF(ISNUMBER('[11]Sektorski plasman'!G112)=TRUE,'[11]Sektorski plasman'!G112,"")</f>
        <v/>
      </c>
      <c r="H116" s="76" t="str">
        <f>IF(ISNUMBER('[11]Sektorski plasman'!H112)=TRUE,'[11]Sektorski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IF(ISTEXT('[11]Sektorski plasman'!B113)=TRUE,'[11]Sektorski plasman'!B113,"")</f>
        <v/>
      </c>
      <c r="C117" s="88" t="str">
        <f>IF(ISTEXT('[11]Sektorski plasman'!C113)=TRUE,'[11]Sektorski plasman'!C113,"")</f>
        <v/>
      </c>
      <c r="D117" s="87" t="str">
        <f>IF(ISNUMBER('[11]Sektorski plasman'!E113)=TRUE,'[11]Sektorski plasman'!E113,"")</f>
        <v/>
      </c>
      <c r="E117" s="86" t="str">
        <f>IF(ISTEXT('[11]Sektorski plasman'!F113)=TRUE,'[11]Sektorski plasman'!F113,"")</f>
        <v/>
      </c>
      <c r="F117" s="85" t="str">
        <f>IF(ISNUMBER('[11]Sektorski plasman'!D113)=TRUE,'[11]Sektorski plasman'!D113,"")</f>
        <v/>
      </c>
      <c r="G117" s="84" t="str">
        <f>IF(ISNUMBER('[11]Sektorski plasman'!G113)=TRUE,'[11]Sektorski plasman'!G113,"")</f>
        <v/>
      </c>
      <c r="H117" s="76" t="str">
        <f>IF(ISNUMBER('[11]Sektorski plasman'!H113)=TRUE,'[11]Sektorski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IF(ISTEXT('[11]Sektorski plasman'!B114)=TRUE,'[11]Sektorski plasman'!B114,"")</f>
        <v/>
      </c>
      <c r="C118" s="88" t="str">
        <f>IF(ISTEXT('[11]Sektorski plasman'!C114)=TRUE,'[11]Sektorski plasman'!C114,"")</f>
        <v/>
      </c>
      <c r="D118" s="87" t="str">
        <f>IF(ISNUMBER('[11]Sektorski plasman'!E114)=TRUE,'[11]Sektorski plasman'!E114,"")</f>
        <v/>
      </c>
      <c r="E118" s="86" t="str">
        <f>IF(ISTEXT('[11]Sektorski plasman'!F114)=TRUE,'[11]Sektorski plasman'!F114,"")</f>
        <v/>
      </c>
      <c r="F118" s="85" t="str">
        <f>IF(ISNUMBER('[11]Sektorski plasman'!D114)=TRUE,'[11]Sektorski plasman'!D114,"")</f>
        <v/>
      </c>
      <c r="G118" s="84" t="str">
        <f>IF(ISNUMBER('[11]Sektorski plasman'!G114)=TRUE,'[11]Sektorski plasman'!G114,"")</f>
        <v/>
      </c>
      <c r="H118" s="76" t="str">
        <f>IF(ISNUMBER('[11]Sektorski plasman'!H114)=TRUE,'[11]Sektorski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IF(ISTEXT('[11]Sektorski plasman'!B115)=TRUE,'[11]Sektorski plasman'!B115,"")</f>
        <v/>
      </c>
      <c r="C119" s="88" t="str">
        <f>IF(ISTEXT('[11]Sektorski plasman'!C115)=TRUE,'[11]Sektorski plasman'!C115,"")</f>
        <v/>
      </c>
      <c r="D119" s="87" t="str">
        <f>IF(ISNUMBER('[11]Sektorski plasman'!E115)=TRUE,'[11]Sektorski plasman'!E115,"")</f>
        <v/>
      </c>
      <c r="E119" s="86" t="str">
        <f>IF(ISTEXT('[11]Sektorski plasman'!F115)=TRUE,'[11]Sektorski plasman'!F115,"")</f>
        <v/>
      </c>
      <c r="F119" s="85" t="str">
        <f>IF(ISNUMBER('[11]Sektorski plasman'!D115)=TRUE,'[11]Sektorski plasman'!D115,"")</f>
        <v/>
      </c>
      <c r="G119" s="84" t="str">
        <f>IF(ISNUMBER('[11]Sektorski plasman'!G115)=TRUE,'[11]Sektorski plasman'!G115,"")</f>
        <v/>
      </c>
      <c r="H119" s="76" t="str">
        <f>IF(ISNUMBER('[11]Sektorski plasman'!H115)=TRUE,'[11]Sektorski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IF(ISTEXT('[11]Sektorski plasman'!B116)=TRUE,'[11]Sektorski plasman'!B116,"")</f>
        <v/>
      </c>
      <c r="C120" s="88" t="str">
        <f>IF(ISTEXT('[11]Sektorski plasman'!C116)=TRUE,'[11]Sektorski plasman'!C116,"")</f>
        <v/>
      </c>
      <c r="D120" s="87" t="str">
        <f>IF(ISNUMBER('[11]Sektorski plasman'!E116)=TRUE,'[11]Sektorski plasman'!E116,"")</f>
        <v/>
      </c>
      <c r="E120" s="86" t="str">
        <f>IF(ISTEXT('[11]Sektorski plasman'!F116)=TRUE,'[11]Sektorski plasman'!F116,"")</f>
        <v/>
      </c>
      <c r="F120" s="85" t="str">
        <f>IF(ISNUMBER('[11]Sektorski plasman'!D116)=TRUE,'[11]Sektorski plasman'!D116,"")</f>
        <v/>
      </c>
      <c r="G120" s="84" t="str">
        <f>IF(ISNUMBER('[11]Sektorski plasman'!G116)=TRUE,'[11]Sektorski plasman'!G116,"")</f>
        <v/>
      </c>
      <c r="H120" s="76" t="str">
        <f>IF(ISNUMBER('[11]Sektorski plasman'!H116)=TRUE,'[11]Sektorski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IF(ISTEXT('[11]Sektorski plasman'!B117)=TRUE,'[11]Sektorski plasman'!B117,"")</f>
        <v/>
      </c>
      <c r="C121" s="88" t="str">
        <f>IF(ISTEXT('[11]Sektorski plasman'!C117)=TRUE,'[11]Sektorski plasman'!C117,"")</f>
        <v/>
      </c>
      <c r="D121" s="87" t="str">
        <f>IF(ISNUMBER('[11]Sektorski plasman'!E117)=TRUE,'[11]Sektorski plasman'!E117,"")</f>
        <v/>
      </c>
      <c r="E121" s="86" t="str">
        <f>IF(ISTEXT('[11]Sektorski plasman'!F117)=TRUE,'[11]Sektorski plasman'!F117,"")</f>
        <v/>
      </c>
      <c r="F121" s="85" t="str">
        <f>IF(ISNUMBER('[11]Sektorski plasman'!D117)=TRUE,'[11]Sektorski plasman'!D117,"")</f>
        <v/>
      </c>
      <c r="G121" s="84" t="str">
        <f>IF(ISNUMBER('[11]Sektorski plasman'!G117)=TRUE,'[11]Sektorski plasman'!G117,"")</f>
        <v/>
      </c>
      <c r="H121" s="76" t="str">
        <f>IF(ISNUMBER('[11]Sektorski plasman'!H117)=TRUE,'[11]Sektorski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IF(ISTEXT('[11]Sektorski plasman'!B118)=TRUE,'[11]Sektorski plasman'!B118,"")</f>
        <v/>
      </c>
      <c r="C122" s="88" t="str">
        <f>IF(ISTEXT('[11]Sektorski plasman'!C118)=TRUE,'[11]Sektorski plasman'!C118,"")</f>
        <v/>
      </c>
      <c r="D122" s="87" t="str">
        <f>IF(ISNUMBER('[11]Sektorski plasman'!E118)=TRUE,'[11]Sektorski plasman'!E118,"")</f>
        <v/>
      </c>
      <c r="E122" s="86" t="str">
        <f>IF(ISTEXT('[11]Sektorski plasman'!F118)=TRUE,'[11]Sektorski plasman'!F118,"")</f>
        <v/>
      </c>
      <c r="F122" s="85" t="str">
        <f>IF(ISNUMBER('[11]Sektorski plasman'!D118)=TRUE,'[11]Sektorski plasman'!D118,"")</f>
        <v/>
      </c>
      <c r="G122" s="84" t="str">
        <f>IF(ISNUMBER('[11]Sektorski plasman'!G118)=TRUE,'[11]Sektorski plasman'!G118,"")</f>
        <v/>
      </c>
      <c r="H122" s="76" t="str">
        <f>IF(ISNUMBER('[11]Sektorski plasman'!H118)=TRUE,'[11]Sektorski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IF(ISTEXT('[11]Sektorski plasman'!B119)=TRUE,'[11]Sektorski plasman'!B119,"")</f>
        <v/>
      </c>
      <c r="C123" s="88" t="str">
        <f>IF(ISTEXT('[11]Sektorski plasman'!C119)=TRUE,'[11]Sektorski plasman'!C119,"")</f>
        <v/>
      </c>
      <c r="D123" s="87" t="str">
        <f>IF(ISNUMBER('[11]Sektorski plasman'!E119)=TRUE,'[11]Sektorski plasman'!E119,"")</f>
        <v/>
      </c>
      <c r="E123" s="86" t="str">
        <f>IF(ISTEXT('[11]Sektorski plasman'!F119)=TRUE,'[11]Sektorski plasman'!F119,"")</f>
        <v/>
      </c>
      <c r="F123" s="85" t="str">
        <f>IF(ISNUMBER('[11]Sektorski plasman'!D119)=TRUE,'[11]Sektorski plasman'!D119,"")</f>
        <v/>
      </c>
      <c r="G123" s="84" t="str">
        <f>IF(ISNUMBER('[11]Sektorski plasman'!G119)=TRUE,'[11]Sektorski plasman'!G119,"")</f>
        <v/>
      </c>
      <c r="H123" s="76" t="str">
        <f>IF(ISNUMBER('[11]Sektorski plasman'!H119)=TRUE,'[11]Sektorski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IF(ISTEXT('[11]Sektorski plasman'!B120)=TRUE,'[11]Sektorski plasman'!B120,"")</f>
        <v/>
      </c>
      <c r="C124" s="88" t="str">
        <f>IF(ISTEXT('[11]Sektorski plasman'!C120)=TRUE,'[11]Sektorski plasman'!C120,"")</f>
        <v/>
      </c>
      <c r="D124" s="87" t="str">
        <f>IF(ISNUMBER('[11]Sektorski plasman'!E120)=TRUE,'[11]Sektorski plasman'!E120,"")</f>
        <v/>
      </c>
      <c r="E124" s="86" t="str">
        <f>IF(ISTEXT('[11]Sektorski plasman'!F120)=TRUE,'[11]Sektorski plasman'!F120,"")</f>
        <v/>
      </c>
      <c r="F124" s="85" t="str">
        <f>IF(ISNUMBER('[11]Sektorski plasman'!D120)=TRUE,'[11]Sektorski plasman'!D120,"")</f>
        <v/>
      </c>
      <c r="G124" s="84" t="str">
        <f>IF(ISNUMBER('[11]Sektorski plasman'!G120)=TRUE,'[11]Sektorski plasman'!G120,"")</f>
        <v/>
      </c>
      <c r="H124" s="76" t="str">
        <f>IF(ISNUMBER('[11]Sektorski plasman'!H120)=TRUE,'[11]Sektorski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IF(ISTEXT('[11]Sektorski plasman'!B121)=TRUE,'[11]Sektorski plasman'!B121,"")</f>
        <v/>
      </c>
      <c r="C125" s="88" t="str">
        <f>IF(ISTEXT('[11]Sektorski plasman'!C121)=TRUE,'[11]Sektorski plasman'!C121,"")</f>
        <v/>
      </c>
      <c r="D125" s="87" t="str">
        <f>IF(ISNUMBER('[11]Sektorski plasman'!E121)=TRUE,'[11]Sektorski plasman'!E121,"")</f>
        <v/>
      </c>
      <c r="E125" s="86" t="str">
        <f>IF(ISTEXT('[11]Sektorski plasman'!F121)=TRUE,'[11]Sektorski plasman'!F121,"")</f>
        <v/>
      </c>
      <c r="F125" s="85" t="str">
        <f>IF(ISNUMBER('[11]Sektorski plasman'!D121)=TRUE,'[11]Sektorski plasman'!D121,"")</f>
        <v/>
      </c>
      <c r="G125" s="84" t="str">
        <f>IF(ISNUMBER('[11]Sektorski plasman'!G121)=TRUE,'[11]Sektorski plasman'!G121,"")</f>
        <v/>
      </c>
      <c r="H125" s="76" t="str">
        <f>IF(ISNUMBER('[11]Sektorski plasman'!H121)=TRUE,'[11]Sektorski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IF(ISTEXT('[11]Sektorski plasman'!B122)=TRUE,'[11]Sektorski plasman'!B122,"")</f>
        <v/>
      </c>
      <c r="C126" s="88" t="str">
        <f>IF(ISTEXT('[11]Sektorski plasman'!C122)=TRUE,'[11]Sektorski plasman'!C122,"")</f>
        <v/>
      </c>
      <c r="D126" s="87" t="str">
        <f>IF(ISNUMBER('[11]Sektorski plasman'!E122)=TRUE,'[11]Sektorski plasman'!E122,"")</f>
        <v/>
      </c>
      <c r="E126" s="86" t="str">
        <f>IF(ISTEXT('[11]Sektorski plasman'!F122)=TRUE,'[11]Sektorski plasman'!F122,"")</f>
        <v/>
      </c>
      <c r="F126" s="85" t="str">
        <f>IF(ISNUMBER('[11]Sektorski plasman'!D122)=TRUE,'[11]Sektorski plasman'!D122,"")</f>
        <v/>
      </c>
      <c r="G126" s="84" t="str">
        <f>IF(ISNUMBER('[11]Sektorski plasman'!G122)=TRUE,'[11]Sektorski plasman'!G122,"")</f>
        <v/>
      </c>
      <c r="H126" s="76" t="str">
        <f>IF(ISNUMBER('[11]Sektorski plasman'!H122)=TRUE,'[11]Sektorski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IF(ISTEXT('[11]Sektorski plasman'!B123)=TRUE,'[11]Sektorski plasman'!B123,"")</f>
        <v/>
      </c>
      <c r="C127" s="88" t="str">
        <f>IF(ISTEXT('[11]Sektorski plasman'!C123)=TRUE,'[11]Sektorski plasman'!C123,"")</f>
        <v/>
      </c>
      <c r="D127" s="87" t="str">
        <f>IF(ISNUMBER('[11]Sektorski plasman'!E123)=TRUE,'[11]Sektorski plasman'!E123,"")</f>
        <v/>
      </c>
      <c r="E127" s="86" t="str">
        <f>IF(ISTEXT('[11]Sektorski plasman'!F123)=TRUE,'[11]Sektorski plasman'!F123,"")</f>
        <v/>
      </c>
      <c r="F127" s="85" t="str">
        <f>IF(ISNUMBER('[11]Sektorski plasman'!D123)=TRUE,'[11]Sektorski plasman'!D123,"")</f>
        <v/>
      </c>
      <c r="G127" s="84" t="str">
        <f>IF(ISNUMBER('[11]Sektorski plasman'!G123)=TRUE,'[11]Sektorski plasman'!G123,"")</f>
        <v/>
      </c>
      <c r="H127" s="76" t="str">
        <f>IF(ISNUMBER('[11]Sektorski plasman'!H123)=TRUE,'[11]Sektorski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IF(ISTEXT('[11]Sektorski plasman'!B124)=TRUE,'[11]Sektorski plasman'!B124,"")</f>
        <v/>
      </c>
      <c r="C128" s="88" t="str">
        <f>IF(ISTEXT('[11]Sektorski plasman'!C124)=TRUE,'[11]Sektorski plasman'!C124,"")</f>
        <v/>
      </c>
      <c r="D128" s="87" t="str">
        <f>IF(ISNUMBER('[11]Sektorski plasman'!E124)=TRUE,'[11]Sektorski plasman'!E124,"")</f>
        <v/>
      </c>
      <c r="E128" s="86" t="str">
        <f>IF(ISTEXT('[11]Sektorski plasman'!F124)=TRUE,'[11]Sektorski plasman'!F124,"")</f>
        <v/>
      </c>
      <c r="F128" s="85" t="str">
        <f>IF(ISNUMBER('[11]Sektorski plasman'!D124)=TRUE,'[11]Sektorski plasman'!D124,"")</f>
        <v/>
      </c>
      <c r="G128" s="84" t="str">
        <f>IF(ISNUMBER('[11]Sektorski plasman'!G124)=TRUE,'[11]Sektorski plasman'!G124,"")</f>
        <v/>
      </c>
      <c r="H128" s="76" t="str">
        <f>IF(ISNUMBER('[11]Sektorski plasman'!H124)=TRUE,'[11]Sektorski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IF(ISTEXT('[11]Sektorski plasman'!B125)=TRUE,'[11]Sektorski plasman'!B125,"")</f>
        <v/>
      </c>
      <c r="C129" s="88" t="str">
        <f>IF(ISTEXT('[11]Sektorski plasman'!C125)=TRUE,'[11]Sektorski plasman'!C125,"")</f>
        <v/>
      </c>
      <c r="D129" s="87" t="str">
        <f>IF(ISNUMBER('[11]Sektorski plasman'!E125)=TRUE,'[11]Sektorski plasman'!E125,"")</f>
        <v/>
      </c>
      <c r="E129" s="86" t="str">
        <f>IF(ISTEXT('[11]Sektorski plasman'!F125)=TRUE,'[11]Sektorski plasman'!F125,"")</f>
        <v/>
      </c>
      <c r="F129" s="85" t="str">
        <f>IF(ISNUMBER('[11]Sektorski plasman'!D125)=TRUE,'[11]Sektorski plasman'!D125,"")</f>
        <v/>
      </c>
      <c r="G129" s="84" t="str">
        <f>IF(ISNUMBER('[11]Sektorski plasman'!G125)=TRUE,'[11]Sektorski plasman'!G125,"")</f>
        <v/>
      </c>
      <c r="H129" s="76" t="str">
        <f>IF(ISNUMBER('[11]Sektorski plasman'!H125)=TRUE,'[11]Sektorski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IF(ISTEXT('[11]Sektorski plasman'!B126)=TRUE,'[11]Sektorski plasman'!B126,"")</f>
        <v/>
      </c>
      <c r="C130" s="88" t="str">
        <f>IF(ISTEXT('[11]Sektorski plasman'!C126)=TRUE,'[11]Sektorski plasman'!C126,"")</f>
        <v/>
      </c>
      <c r="D130" s="87" t="str">
        <f>IF(ISNUMBER('[11]Sektorski plasman'!E126)=TRUE,'[11]Sektorski plasman'!E126,"")</f>
        <v/>
      </c>
      <c r="E130" s="86" t="str">
        <f>IF(ISTEXT('[11]Sektorski plasman'!F126)=TRUE,'[11]Sektorski plasman'!F126,"")</f>
        <v/>
      </c>
      <c r="F130" s="85" t="str">
        <f>IF(ISNUMBER('[11]Sektorski plasman'!D126)=TRUE,'[11]Sektorski plasman'!D126,"")</f>
        <v/>
      </c>
      <c r="G130" s="84" t="str">
        <f>IF(ISNUMBER('[11]Sektorski plasman'!G126)=TRUE,'[11]Sektorski plasman'!G126,"")</f>
        <v/>
      </c>
      <c r="H130" s="76" t="str">
        <f>IF(ISNUMBER('[11]Sektorski plasman'!H126)=TRUE,'[11]Sektorski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IF(ISTEXT('[11]Sektorski plasman'!B127)=TRUE,'[11]Sektorski plasman'!B127,"")</f>
        <v/>
      </c>
      <c r="C131" s="88" t="str">
        <f>IF(ISTEXT('[11]Sektorski plasman'!C127)=TRUE,'[11]Sektorski plasman'!C127,"")</f>
        <v/>
      </c>
      <c r="D131" s="87" t="str">
        <f>IF(ISNUMBER('[11]Sektorski plasman'!E127)=TRUE,'[11]Sektorski plasman'!E127,"")</f>
        <v/>
      </c>
      <c r="E131" s="86" t="str">
        <f>IF(ISTEXT('[11]Sektorski plasman'!F127)=TRUE,'[11]Sektorski plasman'!F127,"")</f>
        <v/>
      </c>
      <c r="F131" s="85" t="str">
        <f>IF(ISNUMBER('[11]Sektorski plasman'!D127)=TRUE,'[11]Sektorski plasman'!D127,"")</f>
        <v/>
      </c>
      <c r="G131" s="84" t="str">
        <f>IF(ISNUMBER('[11]Sektorski plasman'!G127)=TRUE,'[11]Sektorski plasman'!G127,"")</f>
        <v/>
      </c>
      <c r="H131" s="76" t="str">
        <f>IF(ISNUMBER('[11]Sektorski plasman'!H127)=TRUE,'[11]Sektorski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IF(ISTEXT('[11]Sektorski plasman'!B128)=TRUE,'[11]Sektorski plasman'!B128,"")</f>
        <v/>
      </c>
      <c r="C132" s="88" t="str">
        <f>IF(ISTEXT('[11]Sektorski plasman'!C128)=TRUE,'[11]Sektorski plasman'!C128,"")</f>
        <v/>
      </c>
      <c r="D132" s="87" t="str">
        <f>IF(ISNUMBER('[11]Sektorski plasman'!E128)=TRUE,'[11]Sektorski plasman'!E128,"")</f>
        <v/>
      </c>
      <c r="E132" s="86" t="str">
        <f>IF(ISTEXT('[11]Sektorski plasman'!F128)=TRUE,'[11]Sektorski plasman'!F128,"")</f>
        <v/>
      </c>
      <c r="F132" s="85" t="str">
        <f>IF(ISNUMBER('[11]Sektorski plasman'!D128)=TRUE,'[11]Sektorski plasman'!D128,"")</f>
        <v/>
      </c>
      <c r="G132" s="84" t="str">
        <f>IF(ISNUMBER('[11]Sektorski plasman'!G128)=TRUE,'[11]Sektorski plasman'!G128,"")</f>
        <v/>
      </c>
      <c r="H132" s="76" t="str">
        <f>IF(ISNUMBER('[11]Sektorski plasman'!H128)=TRUE,'[11]Sektorski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IF(ISTEXT('[11]Sektorski plasman'!B129)=TRUE,'[11]Sektorski plasman'!B129,"")</f>
        <v/>
      </c>
      <c r="C133" s="88" t="str">
        <f>IF(ISTEXT('[11]Sektorski plasman'!C129)=TRUE,'[11]Sektorski plasman'!C129,"")</f>
        <v/>
      </c>
      <c r="D133" s="87" t="str">
        <f>IF(ISNUMBER('[11]Sektorski plasman'!E129)=TRUE,'[11]Sektorski plasman'!E129,"")</f>
        <v/>
      </c>
      <c r="E133" s="86" t="str">
        <f>IF(ISTEXT('[11]Sektorski plasman'!F129)=TRUE,'[11]Sektorski plasman'!F129,"")</f>
        <v/>
      </c>
      <c r="F133" s="85" t="str">
        <f>IF(ISNUMBER('[11]Sektorski plasman'!D129)=TRUE,'[11]Sektorski plasman'!D129,"")</f>
        <v/>
      </c>
      <c r="G133" s="84" t="str">
        <f>IF(ISNUMBER('[11]Sektorski plasman'!G129)=TRUE,'[11]Sektorski plasman'!G129,"")</f>
        <v/>
      </c>
      <c r="H133" s="76" t="str">
        <f>IF(ISNUMBER('[11]Sektorski plasman'!H129)=TRUE,'[11]Sektorski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IF(ISTEXT('[11]Sektorski plasman'!B130)=TRUE,'[11]Sektorski plasman'!B130,"")</f>
        <v/>
      </c>
      <c r="C134" s="88" t="str">
        <f>IF(ISTEXT('[11]Sektorski plasman'!C130)=TRUE,'[11]Sektorski plasman'!C130,"")</f>
        <v/>
      </c>
      <c r="D134" s="87" t="str">
        <f>IF(ISNUMBER('[11]Sektorski plasman'!E130)=TRUE,'[11]Sektorski plasman'!E130,"")</f>
        <v/>
      </c>
      <c r="E134" s="86" t="str">
        <f>IF(ISTEXT('[11]Sektorski plasman'!F130)=TRUE,'[11]Sektorski plasman'!F130,"")</f>
        <v/>
      </c>
      <c r="F134" s="85" t="str">
        <f>IF(ISNUMBER('[11]Sektorski plasman'!D130)=TRUE,'[11]Sektorski plasman'!D130,"")</f>
        <v/>
      </c>
      <c r="G134" s="84" t="str">
        <f>IF(ISNUMBER('[11]Sektorski plasman'!G130)=TRUE,'[11]Sektorski plasman'!G130,"")</f>
        <v/>
      </c>
      <c r="H134" s="76" t="str">
        <f>IF(ISNUMBER('[11]Sektorski plasman'!H130)=TRUE,'[11]Sektorski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IF(ISTEXT('[11]Sektorski plasman'!B131)=TRUE,'[11]Sektorski plasman'!B131,"")</f>
        <v/>
      </c>
      <c r="C135" s="88" t="str">
        <f>IF(ISTEXT('[11]Sektorski plasman'!C131)=TRUE,'[11]Sektorski plasman'!C131,"")</f>
        <v/>
      </c>
      <c r="D135" s="87" t="str">
        <f>IF(ISNUMBER('[11]Sektorski plasman'!E131)=TRUE,'[11]Sektorski plasman'!E131,"")</f>
        <v/>
      </c>
      <c r="E135" s="86" t="str">
        <f>IF(ISTEXT('[11]Sektorski plasman'!F131)=TRUE,'[11]Sektorski plasman'!F131,"")</f>
        <v/>
      </c>
      <c r="F135" s="85" t="str">
        <f>IF(ISNUMBER('[11]Sektorski plasman'!D131)=TRUE,'[11]Sektorski plasman'!D131,"")</f>
        <v/>
      </c>
      <c r="G135" s="84" t="str">
        <f>IF(ISNUMBER('[11]Sektorski plasman'!G131)=TRUE,'[11]Sektorski plasman'!G131,"")</f>
        <v/>
      </c>
      <c r="H135" s="76" t="str">
        <f>IF(ISNUMBER('[11]Sektorski plasman'!H131)=TRUE,'[11]Sektorski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IF(ISTEXT('[11]Sektorski plasman'!B132)=TRUE,'[11]Sektorski plasman'!B132,"")</f>
        <v/>
      </c>
      <c r="C136" s="88" t="str">
        <f>IF(ISTEXT('[11]Sektorski plasman'!C132)=TRUE,'[11]Sektorski plasman'!C132,"")</f>
        <v/>
      </c>
      <c r="D136" s="87" t="str">
        <f>IF(ISNUMBER('[11]Sektorski plasman'!E132)=TRUE,'[11]Sektorski plasman'!E132,"")</f>
        <v/>
      </c>
      <c r="E136" s="86" t="str">
        <f>IF(ISTEXT('[11]Sektorski plasman'!F132)=TRUE,'[11]Sektorski plasman'!F132,"")</f>
        <v/>
      </c>
      <c r="F136" s="85" t="str">
        <f>IF(ISNUMBER('[11]Sektorski plasman'!D132)=TRUE,'[11]Sektorski plasman'!D132,"")</f>
        <v/>
      </c>
      <c r="G136" s="84" t="str">
        <f>IF(ISNUMBER('[11]Sektorski plasman'!G132)=TRUE,'[11]Sektorski plasman'!G132,"")</f>
        <v/>
      </c>
      <c r="H136" s="76" t="str">
        <f>IF(ISNUMBER('[11]Sektorski plasman'!H132)=TRUE,'[11]Sektorski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IF(ISTEXT('[11]Sektorski plasman'!B133)=TRUE,'[11]Sektorski plasman'!B133,"")</f>
        <v/>
      </c>
      <c r="C137" s="88" t="str">
        <f>IF(ISTEXT('[11]Sektorski plasman'!C133)=TRUE,'[11]Sektorski plasman'!C133,"")</f>
        <v/>
      </c>
      <c r="D137" s="87" t="str">
        <f>IF(ISNUMBER('[11]Sektorski plasman'!E133)=TRUE,'[11]Sektorski plasman'!E133,"")</f>
        <v/>
      </c>
      <c r="E137" s="86" t="str">
        <f>IF(ISTEXT('[11]Sektorski plasman'!F133)=TRUE,'[11]Sektorski plasman'!F133,"")</f>
        <v/>
      </c>
      <c r="F137" s="85" t="str">
        <f>IF(ISNUMBER('[11]Sektorski plasman'!D133)=TRUE,'[11]Sektorski plasman'!D133,"")</f>
        <v/>
      </c>
      <c r="G137" s="84" t="str">
        <f>IF(ISNUMBER('[11]Sektorski plasman'!G133)=TRUE,'[11]Sektorski plasman'!G133,"")</f>
        <v/>
      </c>
      <c r="H137" s="76" t="str">
        <f>IF(ISNUMBER('[11]Sektorski plasman'!H133)=TRUE,'[11]Sektorski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IF(ISTEXT('[11]Sektorski plasman'!B134)=TRUE,'[11]Sektorski plasman'!B134,"")</f>
        <v/>
      </c>
      <c r="C138" s="88" t="str">
        <f>IF(ISTEXT('[11]Sektorski plasman'!C134)=TRUE,'[11]Sektorski plasman'!C134,"")</f>
        <v/>
      </c>
      <c r="D138" s="87" t="str">
        <f>IF(ISNUMBER('[11]Sektorski plasman'!E134)=TRUE,'[11]Sektorski plasman'!E134,"")</f>
        <v/>
      </c>
      <c r="E138" s="86" t="str">
        <f>IF(ISTEXT('[11]Sektorski plasman'!F134)=TRUE,'[11]Sektorski plasman'!F134,"")</f>
        <v/>
      </c>
      <c r="F138" s="85" t="str">
        <f>IF(ISNUMBER('[11]Sektorski plasman'!D134)=TRUE,'[11]Sektorski plasman'!D134,"")</f>
        <v/>
      </c>
      <c r="G138" s="84" t="str">
        <f>IF(ISNUMBER('[11]Sektorski plasman'!G134)=TRUE,'[11]Sektorski plasman'!G134,"")</f>
        <v/>
      </c>
      <c r="H138" s="76" t="str">
        <f>IF(ISNUMBER('[11]Sektorski plasman'!H134)=TRUE,'[11]Sektorski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IF(ISTEXT('[11]Sektorski plasman'!B135)=TRUE,'[11]Sektorski plasman'!B135,"")</f>
        <v/>
      </c>
      <c r="C139" s="88" t="str">
        <f>IF(ISTEXT('[11]Sektorski plasman'!C135)=TRUE,'[11]Sektorski plasman'!C135,"")</f>
        <v/>
      </c>
      <c r="D139" s="87" t="str">
        <f>IF(ISNUMBER('[11]Sektorski plasman'!E135)=TRUE,'[11]Sektorski plasman'!E135,"")</f>
        <v/>
      </c>
      <c r="E139" s="86" t="str">
        <f>IF(ISTEXT('[11]Sektorski plasman'!F135)=TRUE,'[11]Sektorski plasman'!F135,"")</f>
        <v/>
      </c>
      <c r="F139" s="85" t="str">
        <f>IF(ISNUMBER('[11]Sektorski plasman'!D135)=TRUE,'[11]Sektorski plasman'!D135,"")</f>
        <v/>
      </c>
      <c r="G139" s="84" t="str">
        <f>IF(ISNUMBER('[11]Sektorski plasman'!G135)=TRUE,'[11]Sektorski plasman'!G135,"")</f>
        <v/>
      </c>
      <c r="H139" s="76" t="str">
        <f>IF(ISNUMBER('[11]Sektorski plasman'!H135)=TRUE,'[11]Sektorski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IF(ISTEXT('[11]Sektorski plasman'!B136)=TRUE,'[11]Sektorski plasman'!B136,"")</f>
        <v/>
      </c>
      <c r="C140" s="88" t="str">
        <f>IF(ISTEXT('[11]Sektorski plasman'!C136)=TRUE,'[11]Sektorski plasman'!C136,"")</f>
        <v/>
      </c>
      <c r="D140" s="87" t="str">
        <f>IF(ISNUMBER('[11]Sektorski plasman'!E136)=TRUE,'[11]Sektorski plasman'!E136,"")</f>
        <v/>
      </c>
      <c r="E140" s="86" t="str">
        <f>IF(ISTEXT('[11]Sektorski plasman'!F136)=TRUE,'[11]Sektorski plasman'!F136,"")</f>
        <v/>
      </c>
      <c r="F140" s="85" t="str">
        <f>IF(ISNUMBER('[11]Sektorski plasman'!D136)=TRUE,'[11]Sektorski plasman'!D136,"")</f>
        <v/>
      </c>
      <c r="G140" s="84" t="str">
        <f>IF(ISNUMBER('[11]Sektorski plasman'!G136)=TRUE,'[11]Sektorski plasman'!G136,"")</f>
        <v/>
      </c>
      <c r="H140" s="76" t="str">
        <f>IF(ISNUMBER('[11]Sektorski plasman'!H136)=TRUE,'[11]Sektorski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IF(ISTEXT('[11]Sektorski plasman'!B137)=TRUE,'[11]Sektorski plasman'!B137,"")</f>
        <v/>
      </c>
      <c r="C141" s="88" t="str">
        <f>IF(ISTEXT('[11]Sektorski plasman'!C137)=TRUE,'[11]Sektorski plasman'!C137,"")</f>
        <v/>
      </c>
      <c r="D141" s="87" t="str">
        <f>IF(ISNUMBER('[11]Sektorski plasman'!E137)=TRUE,'[11]Sektorski plasman'!E137,"")</f>
        <v/>
      </c>
      <c r="E141" s="86" t="str">
        <f>IF(ISTEXT('[11]Sektorski plasman'!F137)=TRUE,'[11]Sektorski plasman'!F137,"")</f>
        <v/>
      </c>
      <c r="F141" s="85" t="str">
        <f>IF(ISNUMBER('[11]Sektorski plasman'!D137)=TRUE,'[11]Sektorski plasman'!D137,"")</f>
        <v/>
      </c>
      <c r="G141" s="84" t="str">
        <f>IF(ISNUMBER('[11]Sektorski plasman'!G137)=TRUE,'[11]Sektorski plasman'!G137,"")</f>
        <v/>
      </c>
      <c r="H141" s="76" t="str">
        <f>IF(ISNUMBER('[11]Sektorski plasman'!H137)=TRUE,'[11]Sektorski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IF(ISTEXT('[11]Sektorski plasman'!B138)=TRUE,'[11]Sektorski plasman'!B138,"")</f>
        <v/>
      </c>
      <c r="C142" s="88" t="str">
        <f>IF(ISTEXT('[11]Sektorski plasman'!C138)=TRUE,'[11]Sektorski plasman'!C138,"")</f>
        <v/>
      </c>
      <c r="D142" s="87" t="str">
        <f>IF(ISNUMBER('[11]Sektorski plasman'!E138)=TRUE,'[11]Sektorski plasman'!E138,"")</f>
        <v/>
      </c>
      <c r="E142" s="86" t="str">
        <f>IF(ISTEXT('[11]Sektorski plasman'!F138)=TRUE,'[11]Sektorski plasman'!F138,"")</f>
        <v/>
      </c>
      <c r="F142" s="85" t="str">
        <f>IF(ISNUMBER('[11]Sektorski plasman'!D138)=TRUE,'[11]Sektorski plasman'!D138,"")</f>
        <v/>
      </c>
      <c r="G142" s="84" t="str">
        <f>IF(ISNUMBER('[11]Sektorski plasman'!G138)=TRUE,'[11]Sektorski plasman'!G138,"")</f>
        <v/>
      </c>
      <c r="H142" s="76" t="str">
        <f>IF(ISNUMBER('[11]Sektorski plasman'!H138)=TRUE,'[11]Sektorski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IF(ISTEXT('[11]Sektorski plasman'!B139)=TRUE,'[11]Sektorski plasman'!B139,"")</f>
        <v/>
      </c>
      <c r="C143" s="88" t="str">
        <f>IF(ISTEXT('[11]Sektorski plasman'!C139)=TRUE,'[11]Sektorski plasman'!C139,"")</f>
        <v/>
      </c>
      <c r="D143" s="87" t="str">
        <f>IF(ISNUMBER('[11]Sektorski plasman'!E139)=TRUE,'[11]Sektorski plasman'!E139,"")</f>
        <v/>
      </c>
      <c r="E143" s="86" t="str">
        <f>IF(ISTEXT('[11]Sektorski plasman'!F139)=TRUE,'[11]Sektorski plasman'!F139,"")</f>
        <v/>
      </c>
      <c r="F143" s="85" t="str">
        <f>IF(ISNUMBER('[11]Sektorski plasman'!D139)=TRUE,'[11]Sektorski plasman'!D139,"")</f>
        <v/>
      </c>
      <c r="G143" s="84" t="str">
        <f>IF(ISNUMBER('[11]Sektorski plasman'!G139)=TRUE,'[11]Sektorski plasman'!G139,"")</f>
        <v/>
      </c>
      <c r="H143" s="76" t="str">
        <f>IF(ISNUMBER('[11]Sektorski plasman'!H139)=TRUE,'[11]Sektorski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IF(ISTEXT('[11]Sektorski plasman'!B140)=TRUE,'[11]Sektorski plasman'!B140,"")</f>
        <v/>
      </c>
      <c r="C144" s="88" t="str">
        <f>IF(ISTEXT('[11]Sektorski plasman'!C140)=TRUE,'[11]Sektorski plasman'!C140,"")</f>
        <v/>
      </c>
      <c r="D144" s="87" t="str">
        <f>IF(ISNUMBER('[11]Sektorski plasman'!E140)=TRUE,'[11]Sektorski plasman'!E140,"")</f>
        <v/>
      </c>
      <c r="E144" s="86" t="str">
        <f>IF(ISTEXT('[11]Sektorski plasman'!F140)=TRUE,'[11]Sektorski plasman'!F140,"")</f>
        <v/>
      </c>
      <c r="F144" s="85" t="str">
        <f>IF(ISNUMBER('[11]Sektorski plasman'!D140)=TRUE,'[11]Sektorski plasman'!D140,"")</f>
        <v/>
      </c>
      <c r="G144" s="84" t="str">
        <f>IF(ISNUMBER('[11]Sektorski plasman'!G140)=TRUE,'[11]Sektorski plasman'!G140,"")</f>
        <v/>
      </c>
      <c r="H144" s="76" t="str">
        <f>IF(ISNUMBER('[11]Sektorski plasman'!H140)=TRUE,'[11]Sektorski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IF(ISTEXT('[11]Sektorski plasman'!B141)=TRUE,'[11]Sektorski plasman'!B141,"")</f>
        <v/>
      </c>
      <c r="C145" s="88" t="str">
        <f>IF(ISTEXT('[11]Sektorski plasman'!C141)=TRUE,'[11]Sektorski plasman'!C141,"")</f>
        <v/>
      </c>
      <c r="D145" s="87" t="str">
        <f>IF(ISNUMBER('[11]Sektorski plasman'!E141)=TRUE,'[11]Sektorski plasman'!E141,"")</f>
        <v/>
      </c>
      <c r="E145" s="86" t="str">
        <f>IF(ISTEXT('[11]Sektorski plasman'!F141)=TRUE,'[11]Sektorski plasman'!F141,"")</f>
        <v/>
      </c>
      <c r="F145" s="85" t="str">
        <f>IF(ISNUMBER('[11]Sektorski plasman'!D141)=TRUE,'[11]Sektorski plasman'!D141,"")</f>
        <v/>
      </c>
      <c r="G145" s="84" t="str">
        <f>IF(ISNUMBER('[11]Sektorski plasman'!G141)=TRUE,'[11]Sektorski plasman'!G141,"")</f>
        <v/>
      </c>
      <c r="H145" s="76" t="str">
        <f>IF(ISNUMBER('[11]Sektorski plasman'!H141)=TRUE,'[11]Sektorski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IF(ISTEXT('[11]Sektorski plasman'!B142)=TRUE,'[11]Sektorski plasman'!B142,"")</f>
        <v/>
      </c>
      <c r="C146" s="88" t="str">
        <f>IF(ISTEXT('[11]Sektorski plasman'!C142)=TRUE,'[11]Sektorski plasman'!C142,"")</f>
        <v/>
      </c>
      <c r="D146" s="87" t="str">
        <f>IF(ISNUMBER('[11]Sektorski plasman'!E142)=TRUE,'[11]Sektorski plasman'!E142,"")</f>
        <v/>
      </c>
      <c r="E146" s="86" t="str">
        <f>IF(ISTEXT('[11]Sektorski plasman'!F142)=TRUE,'[11]Sektorski plasman'!F142,"")</f>
        <v/>
      </c>
      <c r="F146" s="85" t="str">
        <f>IF(ISNUMBER('[11]Sektorski plasman'!D142)=TRUE,'[11]Sektorski plasman'!D142,"")</f>
        <v/>
      </c>
      <c r="G146" s="84" t="str">
        <f>IF(ISNUMBER('[11]Sektorski plasman'!G142)=TRUE,'[11]Sektorski plasman'!G142,"")</f>
        <v/>
      </c>
      <c r="H146" s="76" t="str">
        <f>IF(ISNUMBER('[11]Sektorski plasman'!H142)=TRUE,'[11]Sektorski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IF(ISTEXT('[11]Sektorski plasman'!B143)=TRUE,'[11]Sektorski plasman'!B143,"")</f>
        <v/>
      </c>
      <c r="C147" s="88" t="str">
        <f>IF(ISTEXT('[11]Sektorski plasman'!C143)=TRUE,'[11]Sektorski plasman'!C143,"")</f>
        <v/>
      </c>
      <c r="D147" s="87" t="str">
        <f>IF(ISNUMBER('[11]Sektorski plasman'!E143)=TRUE,'[11]Sektorski plasman'!E143,"")</f>
        <v/>
      </c>
      <c r="E147" s="86" t="str">
        <f>IF(ISTEXT('[11]Sektorski plasman'!F143)=TRUE,'[11]Sektorski plasman'!F143,"")</f>
        <v/>
      </c>
      <c r="F147" s="85" t="str">
        <f>IF(ISNUMBER('[11]Sektorski plasman'!D143)=TRUE,'[11]Sektorski plasman'!D143,"")</f>
        <v/>
      </c>
      <c r="G147" s="84" t="str">
        <f>IF(ISNUMBER('[11]Sektorski plasman'!G143)=TRUE,'[11]Sektorski plasman'!G143,"")</f>
        <v/>
      </c>
      <c r="H147" s="76" t="str">
        <f>IF(ISNUMBER('[11]Sektorski plasman'!H143)=TRUE,'[11]Sektorski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IF(ISTEXT('[11]Sektorski plasman'!B144)=TRUE,'[11]Sektorski plasman'!B144,"")</f>
        <v/>
      </c>
      <c r="C148" s="88" t="str">
        <f>IF(ISTEXT('[11]Sektorski plasman'!C144)=TRUE,'[11]Sektorski plasman'!C144,"")</f>
        <v/>
      </c>
      <c r="D148" s="87" t="str">
        <f>IF(ISNUMBER('[11]Sektorski plasman'!E144)=TRUE,'[11]Sektorski plasman'!E144,"")</f>
        <v/>
      </c>
      <c r="E148" s="86" t="str">
        <f>IF(ISTEXT('[11]Sektorski plasman'!F144)=TRUE,'[11]Sektorski plasman'!F144,"")</f>
        <v/>
      </c>
      <c r="F148" s="85" t="str">
        <f>IF(ISNUMBER('[11]Sektorski plasman'!D144)=TRUE,'[11]Sektorski plasman'!D144,"")</f>
        <v/>
      </c>
      <c r="G148" s="84" t="str">
        <f>IF(ISNUMBER('[11]Sektorski plasman'!G144)=TRUE,'[11]Sektorski plasman'!G144,"")</f>
        <v/>
      </c>
      <c r="H148" s="76" t="str">
        <f>IF(ISNUMBER('[11]Sektorski plasman'!H144)=TRUE,'[11]Sektorski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IF(ISTEXT('[11]Sektorski plasman'!B145)=TRUE,'[11]Sektorski plasman'!B145,"")</f>
        <v/>
      </c>
      <c r="C149" s="88" t="str">
        <f>IF(ISTEXT('[11]Sektorski plasman'!C145)=TRUE,'[11]Sektorski plasman'!C145,"")</f>
        <v/>
      </c>
      <c r="D149" s="87" t="str">
        <f>IF(ISNUMBER('[11]Sektorski plasman'!E145)=TRUE,'[11]Sektorski plasman'!E145,"")</f>
        <v/>
      </c>
      <c r="E149" s="86" t="str">
        <f>IF(ISTEXT('[11]Sektorski plasman'!F145)=TRUE,'[11]Sektorski plasman'!F145,"")</f>
        <v/>
      </c>
      <c r="F149" s="85" t="str">
        <f>IF(ISNUMBER('[11]Sektorski plasman'!D145)=TRUE,'[11]Sektorski plasman'!D145,"")</f>
        <v/>
      </c>
      <c r="G149" s="84" t="str">
        <f>IF(ISNUMBER('[11]Sektorski plasman'!G145)=TRUE,'[11]Sektorski plasman'!G145,"")</f>
        <v/>
      </c>
      <c r="H149" s="76" t="str">
        <f>IF(ISNUMBER('[11]Sektorski plasman'!H145)=TRUE,'[11]Sektorski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IF(ISTEXT('[11]Sektorski plasman'!B146)=TRUE,'[11]Sektorski plasman'!B146,"")</f>
        <v/>
      </c>
      <c r="C150" s="88" t="str">
        <f>IF(ISTEXT('[11]Sektorski plasman'!C146)=TRUE,'[11]Sektorski plasman'!C146,"")</f>
        <v/>
      </c>
      <c r="D150" s="87" t="str">
        <f>IF(ISNUMBER('[11]Sektorski plasman'!E146)=TRUE,'[11]Sektorski plasman'!E146,"")</f>
        <v/>
      </c>
      <c r="E150" s="86" t="str">
        <f>IF(ISTEXT('[11]Sektorski plasman'!F146)=TRUE,'[11]Sektorski plasman'!F146,"")</f>
        <v/>
      </c>
      <c r="F150" s="85" t="str">
        <f>IF(ISNUMBER('[11]Sektorski plasman'!D146)=TRUE,'[11]Sektorski plasman'!D146,"")</f>
        <v/>
      </c>
      <c r="G150" s="84" t="str">
        <f>IF(ISNUMBER('[11]Sektorski plasman'!G146)=TRUE,'[11]Sektorski plasman'!G146,"")</f>
        <v/>
      </c>
      <c r="H150" s="76" t="str">
        <f>IF(ISNUMBER('[11]Sektorski plasman'!H146)=TRUE,'[11]Sektorski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IF(ISTEXT('[11]Sektorski plasman'!B147)=TRUE,'[11]Sektorski plasman'!B147,"")</f>
        <v/>
      </c>
      <c r="C151" s="88" t="str">
        <f>IF(ISTEXT('[11]Sektorski plasman'!C147)=TRUE,'[11]Sektorski plasman'!C147,"")</f>
        <v/>
      </c>
      <c r="D151" s="87" t="str">
        <f>IF(ISNUMBER('[11]Sektorski plasman'!E147)=TRUE,'[11]Sektorski plasman'!E147,"")</f>
        <v/>
      </c>
      <c r="E151" s="86" t="str">
        <f>IF(ISTEXT('[11]Sektorski plasman'!F147)=TRUE,'[11]Sektorski plasman'!F147,"")</f>
        <v/>
      </c>
      <c r="F151" s="85" t="str">
        <f>IF(ISNUMBER('[11]Sektorski plasman'!D147)=TRUE,'[11]Sektorski plasman'!D147,"")</f>
        <v/>
      </c>
      <c r="G151" s="84" t="str">
        <f>IF(ISNUMBER('[11]Sektorski plasman'!G147)=TRUE,'[11]Sektorski plasman'!G147,"")</f>
        <v/>
      </c>
      <c r="H151" s="76" t="str">
        <f>IF(ISNUMBER('[11]Sektorski plasman'!H147)=TRUE,'[11]Sektorski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IF(ISTEXT('[11]Sektorski plasman'!B148)=TRUE,'[11]Sektorski plasman'!B148,"")</f>
        <v/>
      </c>
      <c r="C152" s="88" t="str">
        <f>IF(ISTEXT('[11]Sektorski plasman'!C148)=TRUE,'[11]Sektorski plasman'!C148,"")</f>
        <v/>
      </c>
      <c r="D152" s="87" t="str">
        <f>IF(ISNUMBER('[11]Sektorski plasman'!E148)=TRUE,'[11]Sektorski plasman'!E148,"")</f>
        <v/>
      </c>
      <c r="E152" s="86" t="str">
        <f>IF(ISTEXT('[11]Sektorski plasman'!F148)=TRUE,'[11]Sektorski plasman'!F148,"")</f>
        <v/>
      </c>
      <c r="F152" s="85" t="str">
        <f>IF(ISNUMBER('[11]Sektorski plasman'!D148)=TRUE,'[11]Sektorski plasman'!D148,"")</f>
        <v/>
      </c>
      <c r="G152" s="84" t="str">
        <f>IF(ISNUMBER('[11]Sektorski plasman'!G148)=TRUE,'[11]Sektorski plasman'!G148,"")</f>
        <v/>
      </c>
      <c r="H152" s="76" t="str">
        <f>IF(ISNUMBER('[11]Sektorski plasman'!H148)=TRUE,'[11]Sektorski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IF(ISTEXT('[11]Sektorski plasman'!B149)=TRUE,'[11]Sektorski plasman'!B149,"")</f>
        <v/>
      </c>
      <c r="C153" s="88" t="str">
        <f>IF(ISTEXT('[11]Sektorski plasman'!C149)=TRUE,'[11]Sektorski plasman'!C149,"")</f>
        <v/>
      </c>
      <c r="D153" s="87" t="str">
        <f>IF(ISNUMBER('[11]Sektorski plasman'!E149)=TRUE,'[11]Sektorski plasman'!E149,"")</f>
        <v/>
      </c>
      <c r="E153" s="86" t="str">
        <f>IF(ISTEXT('[11]Sektorski plasman'!F149)=TRUE,'[11]Sektorski plasman'!F149,"")</f>
        <v/>
      </c>
      <c r="F153" s="85" t="str">
        <f>IF(ISNUMBER('[11]Sektorski plasman'!D149)=TRUE,'[11]Sektorski plasman'!D149,"")</f>
        <v/>
      </c>
      <c r="G153" s="84" t="str">
        <f>IF(ISNUMBER('[11]Sektorski plasman'!G149)=TRUE,'[11]Sektorski plasman'!G149,"")</f>
        <v/>
      </c>
      <c r="H153" s="76" t="str">
        <f>IF(ISNUMBER('[11]Sektorski plasman'!H149)=TRUE,'[11]Sektorski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IF(ISTEXT('[11]Sektorski plasman'!B150)=TRUE,'[11]Sektorski plasman'!B150,"")</f>
        <v/>
      </c>
      <c r="C154" s="88" t="str">
        <f>IF(ISTEXT('[11]Sektorski plasman'!C150)=TRUE,'[11]Sektorski plasman'!C150,"")</f>
        <v/>
      </c>
      <c r="D154" s="87" t="str">
        <f>IF(ISNUMBER('[11]Sektorski plasman'!E150)=TRUE,'[11]Sektorski plasman'!E150,"")</f>
        <v/>
      </c>
      <c r="E154" s="86" t="str">
        <f>IF(ISTEXT('[11]Sektorski plasman'!F150)=TRUE,'[11]Sektorski plasman'!F150,"")</f>
        <v/>
      </c>
      <c r="F154" s="85" t="str">
        <f>IF(ISNUMBER('[11]Sektorski plasman'!D150)=TRUE,'[11]Sektorski plasman'!D150,"")</f>
        <v/>
      </c>
      <c r="G154" s="84" t="str">
        <f>IF(ISNUMBER('[11]Sektorski plasman'!G150)=TRUE,'[11]Sektorski plasman'!G150,"")</f>
        <v/>
      </c>
      <c r="H154" s="76" t="str">
        <f>IF(ISNUMBER('[11]Sektorski plasman'!H150)=TRUE,'[11]Sektorski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IF(ISTEXT('[11]Sektorski plasman'!B151)=TRUE,'[11]Sektorski plasman'!B151,"")</f>
        <v/>
      </c>
      <c r="C155" s="88" t="str">
        <f>IF(ISTEXT('[11]Sektorski plasman'!C151)=TRUE,'[11]Sektorski plasman'!C151,"")</f>
        <v/>
      </c>
      <c r="D155" s="87" t="str">
        <f>IF(ISNUMBER('[11]Sektorski plasman'!E151)=TRUE,'[11]Sektorski plasman'!E151,"")</f>
        <v/>
      </c>
      <c r="E155" s="86" t="str">
        <f>IF(ISTEXT('[11]Sektorski plasman'!F151)=TRUE,'[11]Sektorski plasman'!F151,"")</f>
        <v/>
      </c>
      <c r="F155" s="85" t="str">
        <f>IF(ISNUMBER('[11]Sektorski plasman'!D151)=TRUE,'[11]Sektorski plasman'!D151,"")</f>
        <v/>
      </c>
      <c r="G155" s="84" t="str">
        <f>IF(ISNUMBER('[11]Sektorski plasman'!G151)=TRUE,'[11]Sektorski plasman'!G151,"")</f>
        <v/>
      </c>
      <c r="H155" s="76" t="str">
        <f>IF(ISNUMBER('[11]Sektorski plasman'!H151)=TRUE,'[11]Sektorski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IF(ISTEXT('[11]Sektorski plasman'!B152)=TRUE,'[11]Sektorski plasman'!B152,"")</f>
        <v/>
      </c>
      <c r="C156" s="88" t="str">
        <f>IF(ISTEXT('[11]Sektorski plasman'!C152)=TRUE,'[11]Sektorski plasman'!C152,"")</f>
        <v/>
      </c>
      <c r="D156" s="87" t="str">
        <f>IF(ISNUMBER('[11]Sektorski plasman'!E152)=TRUE,'[11]Sektorski plasman'!E152,"")</f>
        <v/>
      </c>
      <c r="E156" s="86" t="str">
        <f>IF(ISTEXT('[11]Sektorski plasman'!F152)=TRUE,'[11]Sektorski plasman'!F152,"")</f>
        <v/>
      </c>
      <c r="F156" s="85" t="str">
        <f>IF(ISNUMBER('[11]Sektorski plasman'!D152)=TRUE,'[11]Sektorski plasman'!D152,"")</f>
        <v/>
      </c>
      <c r="G156" s="84" t="str">
        <f>IF(ISNUMBER('[11]Sektorski plasman'!G152)=TRUE,'[11]Sektorski plasman'!G152,"")</f>
        <v/>
      </c>
      <c r="H156" s="76" t="str">
        <f>IF(ISNUMBER('[11]Sektorski plasman'!H152)=TRUE,'[11]Sektorski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IF(ISTEXT('[11]Sektorski plasman'!B153)=TRUE,'[11]Sektorski plasman'!B153,"")</f>
        <v/>
      </c>
      <c r="C157" s="88" t="str">
        <f>IF(ISTEXT('[11]Sektorski plasman'!C153)=TRUE,'[11]Sektorski plasman'!C153,"")</f>
        <v/>
      </c>
      <c r="D157" s="87" t="str">
        <f>IF(ISNUMBER('[11]Sektorski plasman'!E153)=TRUE,'[11]Sektorski plasman'!E153,"")</f>
        <v/>
      </c>
      <c r="E157" s="86" t="str">
        <f>IF(ISTEXT('[11]Sektorski plasman'!F153)=TRUE,'[11]Sektorski plasman'!F153,"")</f>
        <v/>
      </c>
      <c r="F157" s="85" t="str">
        <f>IF(ISNUMBER('[11]Sektorski plasman'!D153)=TRUE,'[11]Sektorski plasman'!D153,"")</f>
        <v/>
      </c>
      <c r="G157" s="84" t="str">
        <f>IF(ISNUMBER('[11]Sektorski plasman'!G153)=TRUE,'[11]Sektorski plasman'!G153,"")</f>
        <v/>
      </c>
      <c r="H157" s="76" t="str">
        <f>IF(ISNUMBER('[11]Sektorski plasman'!H153)=TRUE,'[11]Sektorski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IF(ISTEXT('[11]Sektorski plasman'!B154)=TRUE,'[11]Sektorski plasman'!B154,"")</f>
        <v/>
      </c>
      <c r="C158" s="88" t="str">
        <f>IF(ISTEXT('[11]Sektorski plasman'!C154)=TRUE,'[11]Sektorski plasman'!C154,"")</f>
        <v/>
      </c>
      <c r="D158" s="87" t="str">
        <f>IF(ISNUMBER('[11]Sektorski plasman'!E154)=TRUE,'[11]Sektorski plasman'!E154,"")</f>
        <v/>
      </c>
      <c r="E158" s="86" t="str">
        <f>IF(ISTEXT('[11]Sektorski plasman'!F154)=TRUE,'[11]Sektorski plasman'!F154,"")</f>
        <v/>
      </c>
      <c r="F158" s="85" t="str">
        <f>IF(ISNUMBER('[11]Sektorski plasman'!D154)=TRUE,'[11]Sektorski plasman'!D154,"")</f>
        <v/>
      </c>
      <c r="G158" s="84" t="str">
        <f>IF(ISNUMBER('[11]Sektorski plasman'!G154)=TRUE,'[11]Sektorski plasman'!G154,"")</f>
        <v/>
      </c>
      <c r="H158" s="76" t="str">
        <f>IF(ISNUMBER('[11]Sektorski plasman'!H154)=TRUE,'[11]Sektorski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IF(ISTEXT('[11]Sektorski plasman'!B155)=TRUE,'[11]Sektorski plasman'!B155,"")</f>
        <v/>
      </c>
      <c r="C159" s="81" t="str">
        <f>IF(ISTEXT('[11]Sektorski plasman'!C155)=TRUE,'[11]Sektorski plasman'!C155,"")</f>
        <v/>
      </c>
      <c r="D159" s="80" t="str">
        <f>IF(ISNUMBER('[11]Sektorski plasman'!E155)=TRUE,'[11]Sektorski plasman'!E155,"")</f>
        <v/>
      </c>
      <c r="E159" s="79" t="str">
        <f>IF(ISTEXT('[11]Sektorski plasman'!F155)=TRUE,'[11]Sektorski plasman'!F155,"")</f>
        <v/>
      </c>
      <c r="F159" s="78" t="str">
        <f>IF(ISNUMBER('[11]Sektorski plasman'!D155)=TRUE,'[11]Sektorski plasman'!D155,"")</f>
        <v/>
      </c>
      <c r="G159" s="77" t="str">
        <f>IF(ISNUMBER('[11]Sektorski plasman'!G155)=TRUE,'[11]Sektorski plasman'!G155,"")</f>
        <v/>
      </c>
      <c r="H159" s="76" t="str">
        <f>IF(ISNUMBER('[11]Sektorski plasman'!H155)=TRUE,'[11]Sektorski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F11E1-181B-436E-98E2-9A9854F60E19}">
  <sheetPr codeName="Sheet19"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N27" sqref="N26:N2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IF(ISNONTEXT('[12]Organizacija natjecanja'!$H$2)=TRUE,"",'[12]Organizacija natjecanja'!$H$2)</f>
        <v>5. kolo lige Veterana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IF(ISNONTEXT('[12]Organizacija natjecanja'!$H$5)=TRUE,"",'[12]Organizacija natjecanja'!$H$5)</f>
        <v>Podturen,27.09.2025.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IF(ISNONTEXT('[12]Organizacija natjecanja'!$H$7)=TRUE,"",'[12]Organizacija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IF(ISNONTEXT('[12]Organizacija natjecanja'!$H$13)=TRUE,"",'[12]Organizacija natjecanja'!$H$13)</f>
        <v>Šaran Podturen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IF(ISNONTEXT('[12]Organizacija natjecanja'!$H$4)=TRUE,"",'[12]Organizacija natjecanja'!$H$4)</f>
        <v>Stara Mura Podturen - st.1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IF(ISBLANK('[12]Organizacija natjecanja'!$H$9)=TRUE,"",'[12]Organizacija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IF(ISTEXT('[12]Sektorski plasman'!B6)=TRUE,'[12]Sektorski plasman'!B6,"")</f>
        <v>Dolenec Branimir</v>
      </c>
      <c r="C10" s="96" t="str">
        <f>IF(ISTEXT('[12]Sektorski plasman'!C6)=TRUE,'[12]Sektorski plasman'!C6,"")</f>
        <v>Ostriž Novakovec</v>
      </c>
      <c r="D10" s="95">
        <f>IF(ISNUMBER('[12]Sektorski plasman'!E6)=TRUE,'[12]Sektorski plasman'!E6,"")</f>
        <v>5</v>
      </c>
      <c r="E10" s="94" t="str">
        <f>IF(ISTEXT('[12]Sektorski plasman'!F6)=TRUE,'[12]Sektorski plasman'!F6,"")</f>
        <v>A</v>
      </c>
      <c r="F10" s="93">
        <f>IF(ISNUMBER('[12]Sektorski plasman'!D6)=TRUE,'[12]Sektorski plasman'!D6,"")</f>
        <v>1338</v>
      </c>
      <c r="G10" s="92">
        <f>IF(ISNUMBER('[12]Sektorski plasman'!G6)=TRUE,'[12]Sektorski plasman'!G6,"")</f>
        <v>1</v>
      </c>
      <c r="H10" s="91">
        <f>IF(ISNUMBER('[12]Sektorski plasman'!H6)=TRUE,'[12]Sektorski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IF(ISTEXT('[12]Sektorski plasman'!B7)=TRUE,'[12]Sektorski plasman'!B7,"")</f>
        <v xml:space="preserve">Zadravec Ivan </v>
      </c>
      <c r="C11" s="88" t="str">
        <f>IF(ISTEXT('[12]Sektorski plasman'!C7)=TRUE,'[12]Sektorski plasman'!C7,"")</f>
        <v>Verk Križovec</v>
      </c>
      <c r="D11" s="87">
        <f>IF(ISNUMBER('[12]Sektorski plasman'!E7)=TRUE,'[12]Sektorski plasman'!E7,"")</f>
        <v>6</v>
      </c>
      <c r="E11" s="86" t="str">
        <f>IF(ISTEXT('[12]Sektorski plasman'!F7)=TRUE,'[12]Sektorski plasman'!F7,"")</f>
        <v>A</v>
      </c>
      <c r="F11" s="85">
        <f>IF(ISNUMBER('[12]Sektorski plasman'!D7)=TRUE,'[12]Sektorski plasman'!D7,"")</f>
        <v>1074</v>
      </c>
      <c r="G11" s="84">
        <f>IF(ISNUMBER('[12]Sektorski plasman'!G7)=TRUE,'[12]Sektorski plasman'!G7,"")</f>
        <v>2</v>
      </c>
      <c r="H11" s="76">
        <f>IF(ISNUMBER('[12]Sektorski plasman'!H7)=TRUE,'[12]Sektorski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IF(ISTEXT('[12]Sektorski plasman'!B8)=TRUE,'[12]Sektorski plasman'!B8,"")</f>
        <v>Dolenec Željko</v>
      </c>
      <c r="C12" s="88" t="str">
        <f>IF(ISTEXT('[12]Sektorski plasman'!C8)=TRUE,'[12]Sektorski plasman'!C8,"")</f>
        <v>Som Kotoriba</v>
      </c>
      <c r="D12" s="87">
        <f>IF(ISNUMBER('[12]Sektorski plasman'!E8)=TRUE,'[12]Sektorski plasman'!E8,"")</f>
        <v>1</v>
      </c>
      <c r="E12" s="86" t="str">
        <f>IF(ISTEXT('[12]Sektorski plasman'!F8)=TRUE,'[12]Sektorski plasman'!F8,"")</f>
        <v>A</v>
      </c>
      <c r="F12" s="85">
        <f>IF(ISNUMBER('[12]Sektorski plasman'!D8)=TRUE,'[12]Sektorski plasman'!D8,"")</f>
        <v>904</v>
      </c>
      <c r="G12" s="84">
        <f>IF(ISNUMBER('[12]Sektorski plasman'!G8)=TRUE,'[12]Sektorski plasman'!G8,"")</f>
        <v>3</v>
      </c>
      <c r="H12" s="76">
        <f>IF(ISNUMBER('[12]Sektorski plasman'!H8)=TRUE,'[12]Sektorski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IF(ISTEXT('[12]Sektorski plasman'!B9)=TRUE,'[12]Sektorski plasman'!B9,"")</f>
        <v>Marđetko Josip</v>
      </c>
      <c r="C13" s="88" t="str">
        <f>IF(ISTEXT('[12]Sektorski plasman'!C9)=TRUE,'[12]Sektorski plasman'!C9,"")</f>
        <v>Som Kotoriba</v>
      </c>
      <c r="D13" s="87">
        <f>IF(ISNUMBER('[12]Sektorski plasman'!E9)=TRUE,'[12]Sektorski plasman'!E9,"")</f>
        <v>9</v>
      </c>
      <c r="E13" s="86" t="str">
        <f>IF(ISTEXT('[12]Sektorski plasman'!F9)=TRUE,'[12]Sektorski plasman'!F9,"")</f>
        <v>A</v>
      </c>
      <c r="F13" s="85">
        <f>IF(ISNUMBER('[12]Sektorski plasman'!D9)=TRUE,'[12]Sektorski plasman'!D9,"")</f>
        <v>549</v>
      </c>
      <c r="G13" s="84">
        <f>IF(ISNUMBER('[12]Sektorski plasman'!G9)=TRUE,'[12]Sektorski plasman'!G9,"")</f>
        <v>4</v>
      </c>
      <c r="H13" s="76">
        <f>IF(ISNUMBER('[12]Sektorski plasman'!H9)=TRUE,'[12]Sektorski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IF(ISTEXT('[12]Sektorski plasman'!B10)=TRUE,'[12]Sektorski plasman'!B10,"")</f>
        <v>Halić Marijan</v>
      </c>
      <c r="C14" s="88" t="str">
        <f>IF(ISTEXT('[12]Sektorski plasman'!C10)=TRUE,'[12]Sektorski plasman'!C10,"")</f>
        <v>Linjak Ivanovec</v>
      </c>
      <c r="D14" s="87">
        <f>IF(ISNUMBER('[12]Sektorski plasman'!E10)=TRUE,'[12]Sektorski plasman'!E10,"")</f>
        <v>8</v>
      </c>
      <c r="E14" s="86" t="str">
        <f>IF(ISTEXT('[12]Sektorski plasman'!F10)=TRUE,'[12]Sektorski plasman'!F10,"")</f>
        <v>A</v>
      </c>
      <c r="F14" s="85">
        <f>IF(ISNUMBER('[12]Sektorski plasman'!D10)=TRUE,'[12]Sektorski plasman'!D10,"")</f>
        <v>500</v>
      </c>
      <c r="G14" s="84">
        <f>IF(ISNUMBER('[12]Sektorski plasman'!G10)=TRUE,'[12]Sektorski plasman'!G10,"")</f>
        <v>5</v>
      </c>
      <c r="H14" s="76">
        <f>IF(ISNUMBER('[12]Sektorski plasman'!H10)=TRUE,'[12]Sektorski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IF(ISTEXT('[12]Sektorski plasman'!B11)=TRUE,'[12]Sektorski plasman'!B11,"")</f>
        <v>Kedmenec Antun</v>
      </c>
      <c r="C15" s="88" t="str">
        <f>IF(ISTEXT('[12]Sektorski plasman'!C11)=TRUE,'[12]Sektorski plasman'!C11,"")</f>
        <v>Klen Sveta Marija</v>
      </c>
      <c r="D15" s="87">
        <f>IF(ISNUMBER('[12]Sektorski plasman'!E11)=TRUE,'[12]Sektorski plasman'!E11,"")</f>
        <v>7</v>
      </c>
      <c r="E15" s="86" t="str">
        <f>IF(ISTEXT('[12]Sektorski plasman'!F11)=TRUE,'[12]Sektorski plasman'!F11,"")</f>
        <v>A</v>
      </c>
      <c r="F15" s="85">
        <f>IF(ISNUMBER('[12]Sektorski plasman'!D11)=TRUE,'[12]Sektorski plasman'!D11,"")</f>
        <v>380</v>
      </c>
      <c r="G15" s="84">
        <f>IF(ISNUMBER('[12]Sektorski plasman'!G11)=TRUE,'[12]Sektorski plasman'!G11,"")</f>
        <v>6</v>
      </c>
      <c r="H15" s="76">
        <f>IF(ISNUMBER('[12]Sektorski plasman'!H11)=TRUE,'[12]Sektorski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IF(ISTEXT('[12]Sektorski plasman'!B12)=TRUE,'[12]Sektorski plasman'!B12,"")</f>
        <v>Mikloška Josip</v>
      </c>
      <c r="C16" s="88" t="str">
        <f>IF(ISTEXT('[12]Sektorski plasman'!C12)=TRUE,'[12]Sektorski plasman'!C12,"")</f>
        <v>Glavatica Futtura Sensas Prelog</v>
      </c>
      <c r="D16" s="87">
        <f>IF(ISNUMBER('[12]Sektorski plasman'!E12)=TRUE,'[12]Sektorski plasman'!E12,"")</f>
        <v>3</v>
      </c>
      <c r="E16" s="86" t="str">
        <f>IF(ISTEXT('[12]Sektorski plasman'!F12)=TRUE,'[12]Sektorski plasman'!F12,"")</f>
        <v>A</v>
      </c>
      <c r="F16" s="85">
        <f>IF(ISNUMBER('[12]Sektorski plasman'!D12)=TRUE,'[12]Sektorski plasman'!D12,"")</f>
        <v>285</v>
      </c>
      <c r="G16" s="84">
        <f>IF(ISNUMBER('[12]Sektorski plasman'!G12)=TRUE,'[12]Sektorski plasman'!G12,"")</f>
        <v>7</v>
      </c>
      <c r="H16" s="76">
        <f>IF(ISNUMBER('[12]Sektorski plasman'!H12)=TRUE,'[12]Sektorski plasman'!H12,"")</f>
        <v>14</v>
      </c>
      <c r="I16" s="75"/>
      <c r="J16" s="72"/>
      <c r="K16" s="66"/>
    </row>
    <row r="17" spans="1:11" x14ac:dyDescent="0.2">
      <c r="A17" s="90">
        <f>IF(ISNUMBER(H17)=FALSE,"",8)</f>
        <v>8</v>
      </c>
      <c r="B17" s="89" t="str">
        <f>IF(ISTEXT('[12]Sektorski plasman'!B13)=TRUE,'[12]Sektorski plasman'!B13,"")</f>
        <v>Jagec Josip</v>
      </c>
      <c r="C17" s="88" t="str">
        <f>IF(ISTEXT('[12]Sektorski plasman'!C13)=TRUE,'[12]Sektorski plasman'!C13,"")</f>
        <v>Interland Čakovec</v>
      </c>
      <c r="D17" s="87">
        <f>IF(ISNUMBER('[12]Sektorski plasman'!E13)=TRUE,'[12]Sektorski plasman'!E13,"")</f>
        <v>4</v>
      </c>
      <c r="E17" s="86" t="str">
        <f>IF(ISTEXT('[12]Sektorski plasman'!F13)=TRUE,'[12]Sektorski plasman'!F13,"")</f>
        <v>A</v>
      </c>
      <c r="F17" s="85">
        <f>IF(ISNUMBER('[12]Sektorski plasman'!D13)=TRUE,'[12]Sektorski plasman'!D13,"")</f>
        <v>162</v>
      </c>
      <c r="G17" s="84">
        <f>IF(ISNUMBER('[12]Sektorski plasman'!G13)=TRUE,'[12]Sektorski plasman'!G13,"")</f>
        <v>8</v>
      </c>
      <c r="H17" s="76">
        <f>IF(ISNUMBER('[12]Sektorski plasman'!H13)=TRUE,'[12]Sektorski plasman'!H13,"")</f>
        <v>16</v>
      </c>
      <c r="I17" s="75"/>
      <c r="J17" s="72"/>
      <c r="K17" s="66"/>
    </row>
    <row r="18" spans="1:11" x14ac:dyDescent="0.2">
      <c r="A18" s="90">
        <f>IF(ISNUMBER(H18)=FALSE,"",9)</f>
        <v>9</v>
      </c>
      <c r="B18" s="89" t="str">
        <f>IF(ISTEXT('[12]Sektorski plasman'!B14)=TRUE,'[12]Sektorski plasman'!B14,"")</f>
        <v>Mišić Branko</v>
      </c>
      <c r="C18" s="88" t="str">
        <f>IF(ISTEXT('[12]Sektorski plasman'!C14)=TRUE,'[12]Sektorski plasman'!C14,"")</f>
        <v>Drava Donji Mihaljevec</v>
      </c>
      <c r="D18" s="87">
        <f>IF(ISNUMBER('[12]Sektorski plasman'!E14)=TRUE,'[12]Sektorski plasman'!E14,"")</f>
        <v>2</v>
      </c>
      <c r="E18" s="86" t="str">
        <f>IF(ISTEXT('[12]Sektorski plasman'!F14)=TRUE,'[12]Sektorski plasman'!F14,"")</f>
        <v>A</v>
      </c>
      <c r="F18" s="85">
        <f>IF(ISNUMBER('[12]Sektorski plasman'!D14)=TRUE,'[12]Sektorski plasman'!D14,"")</f>
        <v>147</v>
      </c>
      <c r="G18" s="84">
        <f>IF(ISNUMBER('[12]Sektorski plasman'!G14)=TRUE,'[12]Sektorski plasman'!G14,"")</f>
        <v>9</v>
      </c>
      <c r="H18" s="76">
        <f>IF(ISNUMBER('[12]Sektorski plasman'!H14)=TRUE,'[12]Sektorski plasman'!H14,"")</f>
        <v>18</v>
      </c>
      <c r="I18" s="75"/>
      <c r="J18" s="72"/>
      <c r="K18" s="66"/>
    </row>
    <row r="19" spans="1:11" x14ac:dyDescent="0.2">
      <c r="A19" s="90">
        <f>IF(ISNUMBER(H19)=FALSE,"",10)</f>
        <v>10</v>
      </c>
      <c r="B19" s="89" t="str">
        <f>IF(ISTEXT('[12]Sektorski plasman'!B15)=TRUE,'[12]Sektorski plasman'!B15,"")</f>
        <v>Međimurec Ivan</v>
      </c>
      <c r="C19" s="88" t="str">
        <f>IF(ISTEXT('[12]Sektorski plasman'!C15)=TRUE,'[12]Sektorski plasman'!C15,"")</f>
        <v>TSH Sensas Som.si Čakovec</v>
      </c>
      <c r="D19" s="87">
        <f>IF(ISNUMBER('[12]Sektorski plasman'!E15)=TRUE,'[12]Sektorski plasman'!E15,"")</f>
        <v>18</v>
      </c>
      <c r="E19" s="86" t="str">
        <f>IF(ISTEXT('[12]Sektorski plasman'!F15)=TRUE,'[12]Sektorski plasman'!F15,"")</f>
        <v>B</v>
      </c>
      <c r="F19" s="85">
        <f>IF(ISNUMBER('[12]Sektorski plasman'!D15)=TRUE,'[12]Sektorski plasman'!D15,"")</f>
        <v>3418</v>
      </c>
      <c r="G19" s="84">
        <f>IF(ISNUMBER('[12]Sektorski plasman'!G15)=TRUE,'[12]Sektorski plasman'!G15,"")</f>
        <v>1</v>
      </c>
      <c r="H19" s="76">
        <f>IF(ISNUMBER('[12]Sektorski plasman'!H15)=TRUE,'[12]Sektorski plasman'!H15,"")</f>
        <v>1</v>
      </c>
      <c r="I19" s="75"/>
      <c r="J19" s="72"/>
      <c r="K19" s="66"/>
    </row>
    <row r="20" spans="1:11" x14ac:dyDescent="0.2">
      <c r="A20" s="90">
        <f>IF(ISNUMBER(H20)=FALSE,"",11)</f>
        <v>11</v>
      </c>
      <c r="B20" s="89" t="str">
        <f>IF(ISTEXT('[12]Sektorski plasman'!B16)=TRUE,'[12]Sektorski plasman'!B16,"")</f>
        <v>Nađ Nenad</v>
      </c>
      <c r="C20" s="88" t="str">
        <f>IF(ISTEXT('[12]Sektorski plasman'!C16)=TRUE,'[12]Sektorski plasman'!C16,"")</f>
        <v>Linjak Palovec</v>
      </c>
      <c r="D20" s="87">
        <f>IF(ISNUMBER('[12]Sektorski plasman'!E16)=TRUE,'[12]Sektorski plasman'!E16,"")</f>
        <v>15</v>
      </c>
      <c r="E20" s="86" t="str">
        <f>IF(ISTEXT('[12]Sektorski plasman'!F16)=TRUE,'[12]Sektorski plasman'!F16,"")</f>
        <v>B</v>
      </c>
      <c r="F20" s="85">
        <f>IF(ISNUMBER('[12]Sektorski plasman'!D16)=TRUE,'[12]Sektorski plasman'!D16,"")</f>
        <v>2550</v>
      </c>
      <c r="G20" s="84">
        <f>IF(ISNUMBER('[12]Sektorski plasman'!G16)=TRUE,'[12]Sektorski plasman'!G16,"")</f>
        <v>2</v>
      </c>
      <c r="H20" s="76">
        <f>IF(ISNUMBER('[12]Sektorski plasman'!H16)=TRUE,'[12]Sektorski plasman'!H16,"")</f>
        <v>3</v>
      </c>
      <c r="I20" s="75"/>
      <c r="J20" s="72"/>
      <c r="K20" s="66"/>
    </row>
    <row r="21" spans="1:11" x14ac:dyDescent="0.2">
      <c r="A21" s="90">
        <f>IF(ISNUMBER(H21)=FALSE,"",12)</f>
        <v>12</v>
      </c>
      <c r="B21" s="89" t="str">
        <f>IF(ISTEXT('[12]Sektorski plasman'!B17)=TRUE,'[12]Sektorski plasman'!B17,"")</f>
        <v>Katančić Zlatko</v>
      </c>
      <c r="C21" s="88" t="str">
        <f>IF(ISTEXT('[12]Sektorski plasman'!C17)=TRUE,'[12]Sektorski plasman'!C17,"")</f>
        <v>Ribica Turčišće</v>
      </c>
      <c r="D21" s="87">
        <f>IF(ISNUMBER('[12]Sektorski plasman'!E17)=TRUE,'[12]Sektorski plasman'!E17,"")</f>
        <v>10</v>
      </c>
      <c r="E21" s="86" t="str">
        <f>IF(ISTEXT('[12]Sektorski plasman'!F17)=TRUE,'[12]Sektorski plasman'!F17,"")</f>
        <v>B</v>
      </c>
      <c r="F21" s="85">
        <f>IF(ISNUMBER('[12]Sektorski plasman'!D17)=TRUE,'[12]Sektorski plasman'!D17,"")</f>
        <v>1666</v>
      </c>
      <c r="G21" s="84">
        <f>IF(ISNUMBER('[12]Sektorski plasman'!G17)=TRUE,'[12]Sektorski plasman'!G17,"")</f>
        <v>3</v>
      </c>
      <c r="H21" s="76">
        <f>IF(ISNUMBER('[12]Sektorski plasman'!H17)=TRUE,'[12]Sektorski plasman'!H17,"")</f>
        <v>5</v>
      </c>
      <c r="I21" s="75"/>
      <c r="J21" s="72"/>
      <c r="K21" s="66"/>
    </row>
    <row r="22" spans="1:11" x14ac:dyDescent="0.2">
      <c r="A22" s="90">
        <f>IF(ISNUMBER(H22)=FALSE,"",13)</f>
        <v>13</v>
      </c>
      <c r="B22" s="89" t="str">
        <f>IF(ISTEXT('[12]Sektorski plasman'!B18)=TRUE,'[12]Sektorski plasman'!B18,"")</f>
        <v>Kedmenec Dragutin</v>
      </c>
      <c r="C22" s="88" t="str">
        <f>IF(ISTEXT('[12]Sektorski plasman'!C18)=TRUE,'[12]Sektorski plasman'!C18,"")</f>
        <v>Klen Sveta Marija</v>
      </c>
      <c r="D22" s="87">
        <f>IF(ISNUMBER('[12]Sektorski plasman'!E18)=TRUE,'[12]Sektorski plasman'!E18,"")</f>
        <v>11</v>
      </c>
      <c r="E22" s="86" t="str">
        <f>IF(ISTEXT('[12]Sektorski plasman'!F18)=TRUE,'[12]Sektorski plasman'!F18,"")</f>
        <v>B</v>
      </c>
      <c r="F22" s="85">
        <f>IF(ISNUMBER('[12]Sektorski plasman'!D18)=TRUE,'[12]Sektorski plasman'!D18,"")</f>
        <v>1060</v>
      </c>
      <c r="G22" s="84">
        <f>IF(ISNUMBER('[12]Sektorski plasman'!G18)=TRUE,'[12]Sektorski plasman'!G18,"")</f>
        <v>4</v>
      </c>
      <c r="H22" s="76">
        <f>IF(ISNUMBER('[12]Sektorski plasman'!H18)=TRUE,'[12]Sektorski plasman'!H18,"")</f>
        <v>7</v>
      </c>
      <c r="I22" s="75"/>
      <c r="J22" s="72"/>
      <c r="K22" s="66"/>
    </row>
    <row r="23" spans="1:11" x14ac:dyDescent="0.2">
      <c r="A23" s="90">
        <f>IF(ISNUMBER(H23)=FALSE,"",14)</f>
        <v>14</v>
      </c>
      <c r="B23" s="89" t="str">
        <f>IF(ISTEXT('[12]Sektorski plasman'!B19)=TRUE,'[12]Sektorski plasman'!B19,"")</f>
        <v>Kovač Mladen</v>
      </c>
      <c r="C23" s="88" t="str">
        <f>IF(ISTEXT('[12]Sektorski plasman'!C19)=TRUE,'[12]Sektorski plasman'!C19,"")</f>
        <v>Glavatica Futtura Sensas Prelog</v>
      </c>
      <c r="D23" s="87">
        <f>IF(ISNUMBER('[12]Sektorski plasman'!E19)=TRUE,'[12]Sektorski plasman'!E19,"")</f>
        <v>14</v>
      </c>
      <c r="E23" s="86" t="str">
        <f>IF(ISTEXT('[12]Sektorski plasman'!F19)=TRUE,'[12]Sektorski plasman'!F19,"")</f>
        <v>B</v>
      </c>
      <c r="F23" s="85">
        <f>IF(ISNUMBER('[12]Sektorski plasman'!D19)=TRUE,'[12]Sektorski plasman'!D19,"")</f>
        <v>998</v>
      </c>
      <c r="G23" s="84">
        <f>IF(ISNUMBER('[12]Sektorski plasman'!G19)=TRUE,'[12]Sektorski plasman'!G19,"")</f>
        <v>5</v>
      </c>
      <c r="H23" s="76">
        <f>IF(ISNUMBER('[12]Sektorski plasman'!H19)=TRUE,'[12]Sektorski plasman'!H19,"")</f>
        <v>9</v>
      </c>
      <c r="I23" s="75"/>
      <c r="J23" s="72"/>
      <c r="K23" s="66"/>
    </row>
    <row r="24" spans="1:11" x14ac:dyDescent="0.2">
      <c r="A24" s="90">
        <f>IF(ISNUMBER(H24)=FALSE,"",15)</f>
        <v>15</v>
      </c>
      <c r="B24" s="89" t="str">
        <f>IF(ISTEXT('[12]Sektorski plasman'!B20)=TRUE,'[12]Sektorski plasman'!B20,"")</f>
        <v>Horvat Dragutin</v>
      </c>
      <c r="C24" s="88" t="str">
        <f>IF(ISTEXT('[12]Sektorski plasman'!C20)=TRUE,'[12]Sektorski plasman'!C20,"")</f>
        <v>Som Kotoriba</v>
      </c>
      <c r="D24" s="87">
        <f>IF(ISNUMBER('[12]Sektorski plasman'!E20)=TRUE,'[12]Sektorski plasman'!E20,"")</f>
        <v>13</v>
      </c>
      <c r="E24" s="86" t="str">
        <f>IF(ISTEXT('[12]Sektorski plasman'!F20)=TRUE,'[12]Sektorski plasman'!F20,"")</f>
        <v>B</v>
      </c>
      <c r="F24" s="85">
        <f>IF(ISNUMBER('[12]Sektorski plasman'!D20)=TRUE,'[12]Sektorski plasman'!D20,"")</f>
        <v>928</v>
      </c>
      <c r="G24" s="84">
        <f>IF(ISNUMBER('[12]Sektorski plasman'!G20)=TRUE,'[12]Sektorski plasman'!G20,"")</f>
        <v>6</v>
      </c>
      <c r="H24" s="76">
        <f>IF(ISNUMBER('[12]Sektorski plasman'!H20)=TRUE,'[12]Sektorski plasman'!H20,"")</f>
        <v>11</v>
      </c>
      <c r="I24" s="75"/>
      <c r="J24" s="72"/>
      <c r="K24" s="66"/>
    </row>
    <row r="25" spans="1:11" x14ac:dyDescent="0.2">
      <c r="A25" s="90">
        <f>IF(ISNUMBER(H25)=FALSE,"",16)</f>
        <v>16</v>
      </c>
      <c r="B25" s="89" t="str">
        <f>IF(ISTEXT('[12]Sektorski plasman'!B21)=TRUE,'[12]Sektorski plasman'!B21,"")</f>
        <v>Orehovec Stjepan</v>
      </c>
      <c r="C25" s="88" t="str">
        <f>IF(ISTEXT('[12]Sektorski plasman'!C21)=TRUE,'[12]Sektorski plasman'!C21,"")</f>
        <v>Drava Donji Mihaljevec</v>
      </c>
      <c r="D25" s="87">
        <f>IF(ISNUMBER('[12]Sektorski plasman'!E21)=TRUE,'[12]Sektorski plasman'!E21,"")</f>
        <v>17</v>
      </c>
      <c r="E25" s="86" t="str">
        <f>IF(ISTEXT('[12]Sektorski plasman'!F21)=TRUE,'[12]Sektorski plasman'!F21,"")</f>
        <v>B</v>
      </c>
      <c r="F25" s="85">
        <f>IF(ISNUMBER('[12]Sektorski plasman'!D21)=TRUE,'[12]Sektorski plasman'!D21,"")</f>
        <v>600</v>
      </c>
      <c r="G25" s="84">
        <f>IF(ISNUMBER('[12]Sektorski plasman'!G21)=TRUE,'[12]Sektorski plasman'!G21,"")</f>
        <v>7</v>
      </c>
      <c r="H25" s="76">
        <f>IF(ISNUMBER('[12]Sektorski plasman'!H21)=TRUE,'[12]Sektorski plasman'!H21,"")</f>
        <v>13</v>
      </c>
      <c r="I25" s="75"/>
      <c r="J25" s="72"/>
      <c r="K25" s="66"/>
    </row>
    <row r="26" spans="1:11" x14ac:dyDescent="0.2">
      <c r="A26" s="90">
        <f>IF(ISNUMBER(H26)=FALSE,"",17)</f>
        <v>17</v>
      </c>
      <c r="B26" s="89" t="str">
        <f>IF(ISTEXT('[12]Sektorski plasman'!B22)=TRUE,'[12]Sektorski plasman'!B22,"")</f>
        <v>Deban Ivan</v>
      </c>
      <c r="C26" s="88" t="str">
        <f>IF(ISTEXT('[12]Sektorski plasman'!C22)=TRUE,'[12]Sektorski plasman'!C22,"")</f>
        <v>Glavatica Futtura Sensas Prelog</v>
      </c>
      <c r="D26" s="87">
        <f>IF(ISNUMBER('[12]Sektorski plasman'!E22)=TRUE,'[12]Sektorski plasman'!E22,"")</f>
        <v>12</v>
      </c>
      <c r="E26" s="86" t="str">
        <f>IF(ISTEXT('[12]Sektorski plasman'!F22)=TRUE,'[12]Sektorski plasman'!F22,"")</f>
        <v>B</v>
      </c>
      <c r="F26" s="85">
        <f>IF(ISNUMBER('[12]Sektorski plasman'!D22)=TRUE,'[12]Sektorski plasman'!D22,"")</f>
        <v>425</v>
      </c>
      <c r="G26" s="84">
        <f>IF(ISNUMBER('[12]Sektorski plasman'!G22)=TRUE,'[12]Sektorski plasman'!G22,"")</f>
        <v>8</v>
      </c>
      <c r="H26" s="76">
        <f>IF(ISNUMBER('[12]Sektorski plasman'!H22)=TRUE,'[12]Sektorski plasman'!H22,"")</f>
        <v>15</v>
      </c>
      <c r="I26" s="75"/>
      <c r="J26" s="72"/>
      <c r="K26" s="66"/>
    </row>
    <row r="27" spans="1:11" x14ac:dyDescent="0.2">
      <c r="A27" s="90">
        <f>IF(ISNUMBER(H27)=FALSE,"",18)</f>
        <v>18</v>
      </c>
      <c r="B27" s="89" t="str">
        <f>IF(ISTEXT('[12]Sektorski plasman'!B23)=TRUE,'[12]Sektorski plasman'!B23,"")</f>
        <v>Ivanović Branko</v>
      </c>
      <c r="C27" s="88" t="str">
        <f>IF(ISTEXT('[12]Sektorski plasman'!C23)=TRUE,'[12]Sektorski plasman'!C23,"")</f>
        <v>Smuđ Goričan</v>
      </c>
      <c r="D27" s="87">
        <f>IF(ISNUMBER('[12]Sektorski plasman'!E23)=TRUE,'[12]Sektorski plasman'!E23,"")</f>
        <v>16</v>
      </c>
      <c r="E27" s="86" t="str">
        <f>IF(ISTEXT('[12]Sektorski plasman'!F23)=TRUE,'[12]Sektorski plasman'!F23,"")</f>
        <v>B</v>
      </c>
      <c r="F27" s="85">
        <f>IF(ISNUMBER('[12]Sektorski plasman'!D23)=TRUE,'[12]Sektorski plasman'!D23,"")</f>
        <v>367</v>
      </c>
      <c r="G27" s="84">
        <f>IF(ISNUMBER('[12]Sektorski plasman'!G23)=TRUE,'[12]Sektorski plasman'!G23,"")</f>
        <v>9</v>
      </c>
      <c r="H27" s="76">
        <f>IF(ISNUMBER('[12]Sektorski plasman'!H23)=TRUE,'[12]Sektorski plasman'!H23,"")</f>
        <v>17</v>
      </c>
      <c r="I27" s="75"/>
      <c r="J27" s="72"/>
      <c r="K27" s="66"/>
    </row>
    <row r="28" spans="1:11" x14ac:dyDescent="0.2">
      <c r="A28" s="90" t="str">
        <f>IF(ISNUMBER(H28)=FALSE,"",19)</f>
        <v/>
      </c>
      <c r="B28" s="89" t="str">
        <f>IF(ISTEXT('[12]Sektorski plasman'!B24)=TRUE,'[12]Sektorski plasman'!B24,"")</f>
        <v/>
      </c>
      <c r="C28" s="88" t="str">
        <f>IF(ISTEXT('[12]Sektorski plasman'!C24)=TRUE,'[12]Sektorski plasman'!C24,"")</f>
        <v/>
      </c>
      <c r="D28" s="87" t="str">
        <f>IF(ISNUMBER('[12]Sektorski plasman'!E24)=TRUE,'[12]Sektorski plasman'!E24,"")</f>
        <v/>
      </c>
      <c r="E28" s="86" t="str">
        <f>IF(ISTEXT('[12]Sektorski plasman'!F24)=TRUE,'[12]Sektorski plasman'!F24,"")</f>
        <v/>
      </c>
      <c r="F28" s="85" t="str">
        <f>IF(ISNUMBER('[12]Sektorski plasman'!D24)=TRUE,'[12]Sektorski plasman'!D24,"")</f>
        <v/>
      </c>
      <c r="G28" s="84" t="str">
        <f>IF(ISNUMBER('[12]Sektorski plasman'!G24)=TRUE,'[12]Sektorski plasman'!G24,"")</f>
        <v/>
      </c>
      <c r="H28" s="76" t="str">
        <f>IF(ISNUMBER('[12]Sektorski plasman'!H24)=TRUE,'[12]Sektorski plasman'!H24,"")</f>
        <v/>
      </c>
      <c r="I28" s="75"/>
      <c r="J28" s="72"/>
      <c r="K28" s="66"/>
    </row>
    <row r="29" spans="1:11" x14ac:dyDescent="0.2">
      <c r="A29" s="90" t="str">
        <f>IF(ISNUMBER(H29)=FALSE,"",20)</f>
        <v/>
      </c>
      <c r="B29" s="89" t="str">
        <f>IF(ISTEXT('[12]Sektorski plasman'!B25)=TRUE,'[12]Sektorski plasman'!B25,"")</f>
        <v/>
      </c>
      <c r="C29" s="88" t="str">
        <f>IF(ISTEXT('[12]Sektorski plasman'!C25)=TRUE,'[12]Sektorski plasman'!C25,"")</f>
        <v/>
      </c>
      <c r="D29" s="87" t="str">
        <f>IF(ISNUMBER('[12]Sektorski plasman'!E25)=TRUE,'[12]Sektorski plasman'!E25,"")</f>
        <v/>
      </c>
      <c r="E29" s="86" t="str">
        <f>IF(ISTEXT('[12]Sektorski plasman'!F25)=TRUE,'[12]Sektorski plasman'!F25,"")</f>
        <v/>
      </c>
      <c r="F29" s="85" t="str">
        <f>IF(ISNUMBER('[12]Sektorski plasman'!D25)=TRUE,'[12]Sektorski plasman'!D25,"")</f>
        <v/>
      </c>
      <c r="G29" s="84" t="str">
        <f>IF(ISNUMBER('[12]Sektorski plasman'!G25)=TRUE,'[12]Sektorski plasman'!G25,"")</f>
        <v/>
      </c>
      <c r="H29" s="76" t="str">
        <f>IF(ISNUMBER('[12]Sektorski plasman'!H25)=TRUE,'[12]Sektorski plasman'!H25,"")</f>
        <v/>
      </c>
      <c r="I29" s="75"/>
      <c r="J29" s="72"/>
      <c r="K29" s="66"/>
    </row>
    <row r="30" spans="1:11" x14ac:dyDescent="0.2">
      <c r="A30" s="90" t="str">
        <f>IF(ISNUMBER(H30)=FALSE,"",21)</f>
        <v/>
      </c>
      <c r="B30" s="89" t="str">
        <f>IF(ISTEXT('[12]Sektorski plasman'!B26)=TRUE,'[12]Sektorski plasman'!B26,"")</f>
        <v/>
      </c>
      <c r="C30" s="88" t="str">
        <f>IF(ISTEXT('[12]Sektorski plasman'!C26)=TRUE,'[12]Sektorski plasman'!C26,"")</f>
        <v/>
      </c>
      <c r="D30" s="87" t="str">
        <f>IF(ISNUMBER('[12]Sektorski plasman'!E26)=TRUE,'[12]Sektorski plasman'!E26,"")</f>
        <v/>
      </c>
      <c r="E30" s="86" t="str">
        <f>IF(ISTEXT('[12]Sektorski plasman'!F26)=TRUE,'[12]Sektorski plasman'!F26,"")</f>
        <v/>
      </c>
      <c r="F30" s="85" t="str">
        <f>IF(ISNUMBER('[12]Sektorski plasman'!D26)=TRUE,'[12]Sektorski plasman'!D26,"")</f>
        <v/>
      </c>
      <c r="G30" s="84" t="str">
        <f>IF(ISNUMBER('[12]Sektorski plasman'!G26)=TRUE,'[12]Sektorski plasman'!G26,"")</f>
        <v/>
      </c>
      <c r="H30" s="76" t="str">
        <f>IF(ISNUMBER('[12]Sektorski plasman'!H26)=TRUE,'[12]Sektorski plasman'!H26,"")</f>
        <v/>
      </c>
      <c r="I30" s="75"/>
      <c r="J30" s="72"/>
      <c r="K30" s="66"/>
    </row>
    <row r="31" spans="1:11" x14ac:dyDescent="0.2">
      <c r="A31" s="90" t="str">
        <f>IF(ISNUMBER(H31)=FALSE,"",22)</f>
        <v/>
      </c>
      <c r="B31" s="89" t="str">
        <f>IF(ISTEXT('[12]Sektorski plasman'!B27)=TRUE,'[12]Sektorski plasman'!B27,"")</f>
        <v/>
      </c>
      <c r="C31" s="88" t="str">
        <f>IF(ISTEXT('[12]Sektorski plasman'!C27)=TRUE,'[12]Sektorski plasman'!C27,"")</f>
        <v/>
      </c>
      <c r="D31" s="87" t="str">
        <f>IF(ISNUMBER('[12]Sektorski plasman'!E27)=TRUE,'[12]Sektorski plasman'!E27,"")</f>
        <v/>
      </c>
      <c r="E31" s="86" t="str">
        <f>IF(ISTEXT('[12]Sektorski plasman'!F27)=TRUE,'[12]Sektorski plasman'!F27,"")</f>
        <v/>
      </c>
      <c r="F31" s="85" t="str">
        <f>IF(ISNUMBER('[12]Sektorski plasman'!D27)=TRUE,'[12]Sektorski plasman'!D27,"")</f>
        <v/>
      </c>
      <c r="G31" s="84" t="str">
        <f>IF(ISNUMBER('[12]Sektorski plasman'!G27)=TRUE,'[12]Sektorski plasman'!G27,"")</f>
        <v/>
      </c>
      <c r="H31" s="76" t="str">
        <f>IF(ISNUMBER('[12]Sektorski plasman'!H27)=TRUE,'[12]Sektorski plasman'!H27,"")</f>
        <v/>
      </c>
      <c r="I31" s="75"/>
      <c r="J31" s="72"/>
      <c r="K31" s="66"/>
    </row>
    <row r="32" spans="1:11" x14ac:dyDescent="0.2">
      <c r="A32" s="90" t="str">
        <f>IF(ISNUMBER(H32)=FALSE,"",23)</f>
        <v/>
      </c>
      <c r="B32" s="89" t="str">
        <f>IF(ISTEXT('[12]Sektorski plasman'!B28)=TRUE,'[12]Sektorski plasman'!B28,"")</f>
        <v/>
      </c>
      <c r="C32" s="88" t="str">
        <f>IF(ISTEXT('[12]Sektorski plasman'!C28)=TRUE,'[12]Sektorski plasman'!C28,"")</f>
        <v/>
      </c>
      <c r="D32" s="87" t="str">
        <f>IF(ISNUMBER('[12]Sektorski plasman'!E28)=TRUE,'[12]Sektorski plasman'!E28,"")</f>
        <v/>
      </c>
      <c r="E32" s="86" t="str">
        <f>IF(ISTEXT('[12]Sektorski plasman'!F28)=TRUE,'[12]Sektorski plasman'!F28,"")</f>
        <v/>
      </c>
      <c r="F32" s="85" t="str">
        <f>IF(ISNUMBER('[12]Sektorski plasman'!D28)=TRUE,'[12]Sektorski plasman'!D28,"")</f>
        <v/>
      </c>
      <c r="G32" s="84" t="str">
        <f>IF(ISNUMBER('[12]Sektorski plasman'!G28)=TRUE,'[12]Sektorski plasman'!G28,"")</f>
        <v/>
      </c>
      <c r="H32" s="76" t="str">
        <f>IF(ISNUMBER('[12]Sektorski plasman'!H28)=TRUE,'[12]Sektorski plasman'!H28,"")</f>
        <v/>
      </c>
      <c r="I32" s="75"/>
      <c r="J32" s="72"/>
      <c r="K32" s="66"/>
    </row>
    <row r="33" spans="1:11" x14ac:dyDescent="0.2">
      <c r="A33" s="90" t="str">
        <f>IF(ISNUMBER(H33)=FALSE,"",24)</f>
        <v/>
      </c>
      <c r="B33" s="89" t="str">
        <f>IF(ISTEXT('[12]Sektorski plasman'!B29)=TRUE,'[12]Sektorski plasman'!B29,"")</f>
        <v/>
      </c>
      <c r="C33" s="88" t="str">
        <f>IF(ISTEXT('[12]Sektorski plasman'!C29)=TRUE,'[12]Sektorski plasman'!C29,"")</f>
        <v/>
      </c>
      <c r="D33" s="87" t="str">
        <f>IF(ISNUMBER('[12]Sektorski plasman'!E29)=TRUE,'[12]Sektorski plasman'!E29,"")</f>
        <v/>
      </c>
      <c r="E33" s="86" t="str">
        <f>IF(ISTEXT('[12]Sektorski plasman'!F29)=TRUE,'[12]Sektorski plasman'!F29,"")</f>
        <v/>
      </c>
      <c r="F33" s="85" t="str">
        <f>IF(ISNUMBER('[12]Sektorski plasman'!D29)=TRUE,'[12]Sektorski plasman'!D29,"")</f>
        <v/>
      </c>
      <c r="G33" s="84" t="str">
        <f>IF(ISNUMBER('[12]Sektorski plasman'!G29)=TRUE,'[12]Sektorski plasman'!G29,"")</f>
        <v/>
      </c>
      <c r="H33" s="76" t="str">
        <f>IF(ISNUMBER('[12]Sektorski plasman'!H29)=TRUE,'[12]Sektorski plasman'!H29,"")</f>
        <v/>
      </c>
      <c r="I33" s="75"/>
      <c r="J33" s="72"/>
      <c r="K33" s="66"/>
    </row>
    <row r="34" spans="1:11" x14ac:dyDescent="0.2">
      <c r="A34" s="90" t="str">
        <f>IF(ISNUMBER(H34)=FALSE,"",25)</f>
        <v/>
      </c>
      <c r="B34" s="89" t="str">
        <f>IF(ISTEXT('[12]Sektorski plasman'!B30)=TRUE,'[12]Sektorski plasman'!B30,"")</f>
        <v/>
      </c>
      <c r="C34" s="88" t="str">
        <f>IF(ISTEXT('[12]Sektorski plasman'!C30)=TRUE,'[12]Sektorski plasman'!C30,"")</f>
        <v/>
      </c>
      <c r="D34" s="87" t="str">
        <f>IF(ISNUMBER('[12]Sektorski plasman'!E30)=TRUE,'[12]Sektorski plasman'!E30,"")</f>
        <v/>
      </c>
      <c r="E34" s="86" t="str">
        <f>IF(ISTEXT('[12]Sektorski plasman'!F30)=TRUE,'[12]Sektorski plasman'!F30,"")</f>
        <v/>
      </c>
      <c r="F34" s="85" t="str">
        <f>IF(ISNUMBER('[12]Sektorski plasman'!D30)=TRUE,'[12]Sektorski plasman'!D30,"")</f>
        <v/>
      </c>
      <c r="G34" s="84" t="str">
        <f>IF(ISNUMBER('[12]Sektorski plasman'!G30)=TRUE,'[12]Sektorski plasman'!G30,"")</f>
        <v/>
      </c>
      <c r="H34" s="76" t="str">
        <f>IF(ISNUMBER('[12]Sektorski plasman'!H30)=TRUE,'[12]Sektorski plasman'!H30,"")</f>
        <v/>
      </c>
      <c r="I34" s="75"/>
      <c r="J34" s="72"/>
      <c r="K34" s="66"/>
    </row>
    <row r="35" spans="1:11" x14ac:dyDescent="0.2">
      <c r="A35" s="90" t="str">
        <f>IF(ISNUMBER(H35)=FALSE,"",26)</f>
        <v/>
      </c>
      <c r="B35" s="89" t="str">
        <f>IF(ISTEXT('[12]Sektorski plasman'!B31)=TRUE,'[12]Sektorski plasman'!B31,"")</f>
        <v/>
      </c>
      <c r="C35" s="88" t="str">
        <f>IF(ISTEXT('[12]Sektorski plasman'!C31)=TRUE,'[12]Sektorski plasman'!C31,"")</f>
        <v/>
      </c>
      <c r="D35" s="87" t="str">
        <f>IF(ISNUMBER('[12]Sektorski plasman'!E31)=TRUE,'[12]Sektorski plasman'!E31,"")</f>
        <v/>
      </c>
      <c r="E35" s="86" t="str">
        <f>IF(ISTEXT('[12]Sektorski plasman'!F31)=TRUE,'[12]Sektorski plasman'!F31,"")</f>
        <v/>
      </c>
      <c r="F35" s="85" t="str">
        <f>IF(ISNUMBER('[12]Sektorski plasman'!D31)=TRUE,'[12]Sektorski plasman'!D31,"")</f>
        <v/>
      </c>
      <c r="G35" s="84" t="str">
        <f>IF(ISNUMBER('[12]Sektorski plasman'!G31)=TRUE,'[12]Sektorski plasman'!G31,"")</f>
        <v/>
      </c>
      <c r="H35" s="76" t="str">
        <f>IF(ISNUMBER('[12]Sektorski plasman'!H31)=TRUE,'[12]Sektorski plasman'!H31,"")</f>
        <v/>
      </c>
      <c r="I35" s="75"/>
      <c r="J35" s="72"/>
      <c r="K35" s="66"/>
    </row>
    <row r="36" spans="1:11" x14ac:dyDescent="0.2">
      <c r="A36" s="90" t="str">
        <f>IF(ISNUMBER(H36)=FALSE,"",27)</f>
        <v/>
      </c>
      <c r="B36" s="89" t="str">
        <f>IF(ISTEXT('[12]Sektorski plasman'!B32)=TRUE,'[12]Sektorski plasman'!B32,"")</f>
        <v/>
      </c>
      <c r="C36" s="88" t="str">
        <f>IF(ISTEXT('[12]Sektorski plasman'!C32)=TRUE,'[12]Sektorski plasman'!C32,"")</f>
        <v/>
      </c>
      <c r="D36" s="87" t="str">
        <f>IF(ISNUMBER('[12]Sektorski plasman'!E32)=TRUE,'[12]Sektorski plasman'!E32,"")</f>
        <v/>
      </c>
      <c r="E36" s="86" t="str">
        <f>IF(ISTEXT('[12]Sektorski plasman'!F32)=TRUE,'[12]Sektorski plasman'!F32,"")</f>
        <v/>
      </c>
      <c r="F36" s="85" t="str">
        <f>IF(ISNUMBER('[12]Sektorski plasman'!D32)=TRUE,'[12]Sektorski plasman'!D32,"")</f>
        <v/>
      </c>
      <c r="G36" s="84" t="str">
        <f>IF(ISNUMBER('[12]Sektorski plasman'!G32)=TRUE,'[12]Sektorski plasman'!G32,"")</f>
        <v/>
      </c>
      <c r="H36" s="76" t="str">
        <f>IF(ISNUMBER('[12]Sektorski plasman'!H32)=TRUE,'[12]Sektorski plasman'!H32,"")</f>
        <v/>
      </c>
      <c r="I36" s="75"/>
      <c r="J36" s="72"/>
      <c r="K36" s="66"/>
    </row>
    <row r="37" spans="1:11" x14ac:dyDescent="0.2">
      <c r="A37" s="90" t="str">
        <f>IF(ISNUMBER(H37)=FALSE,"",28)</f>
        <v/>
      </c>
      <c r="B37" s="89" t="str">
        <f>IF(ISTEXT('[12]Sektorski plasman'!B33)=TRUE,'[12]Sektorski plasman'!B33,"")</f>
        <v/>
      </c>
      <c r="C37" s="88" t="str">
        <f>IF(ISTEXT('[12]Sektorski plasman'!C33)=TRUE,'[12]Sektorski plasman'!C33,"")</f>
        <v/>
      </c>
      <c r="D37" s="87" t="str">
        <f>IF(ISNUMBER('[12]Sektorski plasman'!E33)=TRUE,'[12]Sektorski plasman'!E33,"")</f>
        <v/>
      </c>
      <c r="E37" s="86" t="str">
        <f>IF(ISTEXT('[12]Sektorski plasman'!F33)=TRUE,'[12]Sektorski plasman'!F33,"")</f>
        <v/>
      </c>
      <c r="F37" s="85" t="str">
        <f>IF(ISNUMBER('[12]Sektorski plasman'!D33)=TRUE,'[12]Sektorski plasman'!D33,"")</f>
        <v/>
      </c>
      <c r="G37" s="84" t="str">
        <f>IF(ISNUMBER('[12]Sektorski plasman'!G33)=TRUE,'[12]Sektorski plasman'!G33,"")</f>
        <v/>
      </c>
      <c r="H37" s="76" t="str">
        <f>IF(ISNUMBER('[12]Sektorski plasman'!H33)=TRUE,'[12]Sektorski plasman'!H33,"")</f>
        <v/>
      </c>
      <c r="I37" s="75"/>
      <c r="J37" s="72"/>
      <c r="K37" s="66"/>
    </row>
    <row r="38" spans="1:11" x14ac:dyDescent="0.2">
      <c r="A38" s="90" t="str">
        <f>IF(ISNUMBER(H38)=FALSE,"",29)</f>
        <v/>
      </c>
      <c r="B38" s="89" t="str">
        <f>IF(ISTEXT('[12]Sektorski plasman'!B34)=TRUE,'[12]Sektorski plasman'!B34,"")</f>
        <v/>
      </c>
      <c r="C38" s="88" t="str">
        <f>IF(ISTEXT('[12]Sektorski plasman'!C34)=TRUE,'[12]Sektorski plasman'!C34,"")</f>
        <v/>
      </c>
      <c r="D38" s="87" t="str">
        <f>IF(ISNUMBER('[12]Sektorski plasman'!E34)=TRUE,'[12]Sektorski plasman'!E34,"")</f>
        <v/>
      </c>
      <c r="E38" s="86" t="str">
        <f>IF(ISTEXT('[12]Sektorski plasman'!F34)=TRUE,'[12]Sektorski plasman'!F34,"")</f>
        <v/>
      </c>
      <c r="F38" s="85" t="str">
        <f>IF(ISNUMBER('[12]Sektorski plasman'!D34)=TRUE,'[12]Sektorski plasman'!D34,"")</f>
        <v/>
      </c>
      <c r="G38" s="84" t="str">
        <f>IF(ISNUMBER('[12]Sektorski plasman'!G34)=TRUE,'[12]Sektorski plasman'!G34,"")</f>
        <v/>
      </c>
      <c r="H38" s="76" t="str">
        <f>IF(ISNUMBER('[12]Sektorski plasman'!H34)=TRUE,'[12]Sektorski plasman'!H34,"")</f>
        <v/>
      </c>
      <c r="I38" s="75"/>
      <c r="J38" s="72"/>
      <c r="K38" s="66"/>
    </row>
    <row r="39" spans="1:11" x14ac:dyDescent="0.2">
      <c r="A39" s="90" t="str">
        <f>IF(ISNUMBER(H39)=FALSE,"",30)</f>
        <v/>
      </c>
      <c r="B39" s="89" t="str">
        <f>IF(ISTEXT('[12]Sektorski plasman'!B35)=TRUE,'[12]Sektorski plasman'!B35,"")</f>
        <v/>
      </c>
      <c r="C39" s="88" t="str">
        <f>IF(ISTEXT('[12]Sektorski plasman'!C35)=TRUE,'[12]Sektorski plasman'!C35,"")</f>
        <v/>
      </c>
      <c r="D39" s="87" t="str">
        <f>IF(ISNUMBER('[12]Sektorski plasman'!E35)=TRUE,'[12]Sektorski plasman'!E35,"")</f>
        <v/>
      </c>
      <c r="E39" s="86" t="str">
        <f>IF(ISTEXT('[12]Sektorski plasman'!F35)=TRUE,'[12]Sektorski plasman'!F35,"")</f>
        <v/>
      </c>
      <c r="F39" s="85" t="str">
        <f>IF(ISNUMBER('[12]Sektorski plasman'!D35)=TRUE,'[12]Sektorski plasman'!D35,"")</f>
        <v/>
      </c>
      <c r="G39" s="84" t="str">
        <f>IF(ISNUMBER('[12]Sektorski plasman'!G35)=TRUE,'[12]Sektorski plasman'!G35,"")</f>
        <v/>
      </c>
      <c r="H39" s="76" t="str">
        <f>IF(ISNUMBER('[12]Sektorski plasman'!H35)=TRUE,'[12]Sektorski plasman'!H35,"")</f>
        <v/>
      </c>
      <c r="I39" s="75"/>
      <c r="J39" s="72"/>
      <c r="K39" s="66"/>
    </row>
    <row r="40" spans="1:11" x14ac:dyDescent="0.2">
      <c r="A40" s="90" t="str">
        <f>IF(ISNUMBER(H40)=FALSE,"",31)</f>
        <v/>
      </c>
      <c r="B40" s="89" t="str">
        <f>IF(ISTEXT('[12]Sektorski plasman'!B36)=TRUE,'[12]Sektorski plasman'!B36,"")</f>
        <v/>
      </c>
      <c r="C40" s="88" t="str">
        <f>IF(ISTEXT('[12]Sektorski plasman'!C36)=TRUE,'[12]Sektorski plasman'!C36,"")</f>
        <v/>
      </c>
      <c r="D40" s="87" t="str">
        <f>IF(ISNUMBER('[12]Sektorski plasman'!E36)=TRUE,'[12]Sektorski plasman'!E36,"")</f>
        <v/>
      </c>
      <c r="E40" s="86" t="str">
        <f>IF(ISTEXT('[12]Sektorski plasman'!F36)=TRUE,'[12]Sektorski plasman'!F36,"")</f>
        <v/>
      </c>
      <c r="F40" s="85" t="str">
        <f>IF(ISNUMBER('[12]Sektorski plasman'!D36)=TRUE,'[12]Sektorski plasman'!D36,"")</f>
        <v/>
      </c>
      <c r="G40" s="84" t="str">
        <f>IF(ISNUMBER('[12]Sektorski plasman'!G36)=TRUE,'[12]Sektorski plasman'!G36,"")</f>
        <v/>
      </c>
      <c r="H40" s="76" t="str">
        <f>IF(ISNUMBER('[12]Sektorski plasman'!H36)=TRUE,'[12]Sektorski plasman'!H36,"")</f>
        <v/>
      </c>
      <c r="I40" s="75"/>
      <c r="J40" s="72"/>
      <c r="K40" s="66"/>
    </row>
    <row r="41" spans="1:11" x14ac:dyDescent="0.2">
      <c r="A41" s="90" t="str">
        <f>IF(ISNUMBER(H41)=FALSE,"",32)</f>
        <v/>
      </c>
      <c r="B41" s="89" t="str">
        <f>IF(ISTEXT('[12]Sektorski plasman'!B37)=TRUE,'[12]Sektorski plasman'!B37,"")</f>
        <v/>
      </c>
      <c r="C41" s="88" t="str">
        <f>IF(ISTEXT('[12]Sektorski plasman'!C37)=TRUE,'[12]Sektorski plasman'!C37,"")</f>
        <v/>
      </c>
      <c r="D41" s="87" t="str">
        <f>IF(ISNUMBER('[12]Sektorski plasman'!E37)=TRUE,'[12]Sektorski plasman'!E37,"")</f>
        <v/>
      </c>
      <c r="E41" s="86" t="str">
        <f>IF(ISTEXT('[12]Sektorski plasman'!F37)=TRUE,'[12]Sektorski plasman'!F37,"")</f>
        <v/>
      </c>
      <c r="F41" s="85" t="str">
        <f>IF(ISNUMBER('[12]Sektorski plasman'!D37)=TRUE,'[12]Sektorski plasman'!D37,"")</f>
        <v/>
      </c>
      <c r="G41" s="84" t="str">
        <f>IF(ISNUMBER('[12]Sektorski plasman'!G37)=TRUE,'[12]Sektorski plasman'!G37,"")</f>
        <v/>
      </c>
      <c r="H41" s="76" t="str">
        <f>IF(ISNUMBER('[12]Sektorski plasman'!H37)=TRUE,'[12]Sektorski plasman'!H37,"")</f>
        <v/>
      </c>
      <c r="I41" s="75"/>
      <c r="J41" s="72"/>
      <c r="K41" s="66"/>
    </row>
    <row r="42" spans="1:11" x14ac:dyDescent="0.2">
      <c r="A42" s="90" t="str">
        <f>IF(ISNUMBER(H42)=FALSE,"",33)</f>
        <v/>
      </c>
      <c r="B42" s="89" t="str">
        <f>IF(ISTEXT('[12]Sektorski plasman'!B38)=TRUE,'[12]Sektorski plasman'!B38,"")</f>
        <v/>
      </c>
      <c r="C42" s="88" t="str">
        <f>IF(ISTEXT('[12]Sektorski plasman'!C38)=TRUE,'[12]Sektorski plasman'!C38,"")</f>
        <v/>
      </c>
      <c r="D42" s="87" t="str">
        <f>IF(ISNUMBER('[12]Sektorski plasman'!E38)=TRUE,'[12]Sektorski plasman'!E38,"")</f>
        <v/>
      </c>
      <c r="E42" s="86" t="str">
        <f>IF(ISTEXT('[12]Sektorski plasman'!F38)=TRUE,'[12]Sektorski plasman'!F38,"")</f>
        <v/>
      </c>
      <c r="F42" s="85" t="str">
        <f>IF(ISNUMBER('[12]Sektorski plasman'!D38)=TRUE,'[12]Sektorski plasman'!D38,"")</f>
        <v/>
      </c>
      <c r="G42" s="84" t="str">
        <f>IF(ISNUMBER('[12]Sektorski plasman'!G38)=TRUE,'[12]Sektorski plasman'!G38,"")</f>
        <v/>
      </c>
      <c r="H42" s="76" t="str">
        <f>IF(ISNUMBER('[12]Sektorski plasman'!H38)=TRUE,'[12]Sektorski plasman'!H38,"")</f>
        <v/>
      </c>
      <c r="I42" s="75"/>
      <c r="J42" s="72"/>
      <c r="K42" s="66"/>
    </row>
    <row r="43" spans="1:11" x14ac:dyDescent="0.2">
      <c r="A43" s="90" t="str">
        <f>IF(ISNUMBER(H43)=FALSE,"",34)</f>
        <v/>
      </c>
      <c r="B43" s="89" t="str">
        <f>IF(ISTEXT('[12]Sektorski plasman'!B39)=TRUE,'[12]Sektorski plasman'!B39,"")</f>
        <v/>
      </c>
      <c r="C43" s="88" t="str">
        <f>IF(ISTEXT('[12]Sektorski plasman'!C39)=TRUE,'[12]Sektorski plasman'!C39,"")</f>
        <v/>
      </c>
      <c r="D43" s="87" t="str">
        <f>IF(ISNUMBER('[12]Sektorski plasman'!E39)=TRUE,'[12]Sektorski plasman'!E39,"")</f>
        <v/>
      </c>
      <c r="E43" s="86" t="str">
        <f>IF(ISTEXT('[12]Sektorski plasman'!F39)=TRUE,'[12]Sektorski plasman'!F39,"")</f>
        <v/>
      </c>
      <c r="F43" s="85" t="str">
        <f>IF(ISNUMBER('[12]Sektorski plasman'!D39)=TRUE,'[12]Sektorski plasman'!D39,"")</f>
        <v/>
      </c>
      <c r="G43" s="84" t="str">
        <f>IF(ISNUMBER('[12]Sektorski plasman'!G39)=TRUE,'[12]Sektorski plasman'!G39,"")</f>
        <v/>
      </c>
      <c r="H43" s="76" t="str">
        <f>IF(ISNUMBER('[12]Sektorski plasman'!H39)=TRUE,'[12]Sektorski plasman'!H39,"")</f>
        <v/>
      </c>
      <c r="I43" s="75"/>
      <c r="J43" s="72"/>
      <c r="K43" s="66"/>
    </row>
    <row r="44" spans="1:11" x14ac:dyDescent="0.2">
      <c r="A44" s="90" t="str">
        <f>IF(ISNUMBER(H44)=FALSE,"",35)</f>
        <v/>
      </c>
      <c r="B44" s="89" t="str">
        <f>IF(ISTEXT('[12]Sektorski plasman'!B40)=TRUE,'[12]Sektorski plasman'!B40,"")</f>
        <v/>
      </c>
      <c r="C44" s="88" t="str">
        <f>IF(ISTEXT('[12]Sektorski plasman'!C40)=TRUE,'[12]Sektorski plasman'!C40,"")</f>
        <v/>
      </c>
      <c r="D44" s="87" t="str">
        <f>IF(ISNUMBER('[12]Sektorski plasman'!E40)=TRUE,'[12]Sektorski plasman'!E40,"")</f>
        <v/>
      </c>
      <c r="E44" s="86" t="str">
        <f>IF(ISTEXT('[12]Sektorski plasman'!F40)=TRUE,'[12]Sektorski plasman'!F40,"")</f>
        <v/>
      </c>
      <c r="F44" s="85" t="str">
        <f>IF(ISNUMBER('[12]Sektorski plasman'!D40)=TRUE,'[12]Sektorski plasman'!D40,"")</f>
        <v/>
      </c>
      <c r="G44" s="84" t="str">
        <f>IF(ISNUMBER('[12]Sektorski plasman'!G40)=TRUE,'[12]Sektorski plasman'!G40,"")</f>
        <v/>
      </c>
      <c r="H44" s="76" t="str">
        <f>IF(ISNUMBER('[12]Sektorski plasman'!H40)=TRUE,'[12]Sektorski plasman'!H40,"")</f>
        <v/>
      </c>
      <c r="I44" s="75"/>
      <c r="J44" s="72"/>
      <c r="K44" s="66"/>
    </row>
    <row r="45" spans="1:11" x14ac:dyDescent="0.2">
      <c r="A45" s="90" t="str">
        <f>IF(ISNUMBER(H45)=FALSE,"",36)</f>
        <v/>
      </c>
      <c r="B45" s="89" t="str">
        <f>IF(ISTEXT('[12]Sektorski plasman'!B41)=TRUE,'[12]Sektorski plasman'!B41,"")</f>
        <v/>
      </c>
      <c r="C45" s="88" t="str">
        <f>IF(ISTEXT('[12]Sektorski plasman'!C41)=TRUE,'[12]Sektorski plasman'!C41,"")</f>
        <v/>
      </c>
      <c r="D45" s="87" t="str">
        <f>IF(ISNUMBER('[12]Sektorski plasman'!E41)=TRUE,'[12]Sektorski plasman'!E41,"")</f>
        <v/>
      </c>
      <c r="E45" s="86" t="str">
        <f>IF(ISTEXT('[12]Sektorski plasman'!F41)=TRUE,'[12]Sektorski plasman'!F41,"")</f>
        <v/>
      </c>
      <c r="F45" s="85" t="str">
        <f>IF(ISNUMBER('[12]Sektorski plasman'!D41)=TRUE,'[12]Sektorski plasman'!D41,"")</f>
        <v/>
      </c>
      <c r="G45" s="84" t="str">
        <f>IF(ISNUMBER('[12]Sektorski plasman'!G41)=TRUE,'[12]Sektorski plasman'!G41,"")</f>
        <v/>
      </c>
      <c r="H45" s="76" t="str">
        <f>IF(ISNUMBER('[12]Sektorski plasman'!H41)=TRUE,'[12]Sektorski plasman'!H41,"")</f>
        <v/>
      </c>
      <c r="I45" s="75"/>
      <c r="J45" s="72"/>
      <c r="K45" s="66"/>
    </row>
    <row r="46" spans="1:11" x14ac:dyDescent="0.2">
      <c r="A46" s="90" t="str">
        <f>IF(ISNUMBER(H46)=FALSE,"",37)</f>
        <v/>
      </c>
      <c r="B46" s="89" t="str">
        <f>IF(ISTEXT('[12]Sektorski plasman'!B42)=TRUE,'[12]Sektorski plasman'!B42,"")</f>
        <v/>
      </c>
      <c r="C46" s="88" t="str">
        <f>IF(ISTEXT('[12]Sektorski plasman'!C42)=TRUE,'[12]Sektorski plasman'!C42,"")</f>
        <v/>
      </c>
      <c r="D46" s="87" t="str">
        <f>IF(ISNUMBER('[12]Sektorski plasman'!E42)=TRUE,'[12]Sektorski plasman'!E42,"")</f>
        <v/>
      </c>
      <c r="E46" s="86" t="str">
        <f>IF(ISTEXT('[12]Sektorski plasman'!F42)=TRUE,'[12]Sektorski plasman'!F42,"")</f>
        <v/>
      </c>
      <c r="F46" s="85" t="str">
        <f>IF(ISNUMBER('[12]Sektorski plasman'!D42)=TRUE,'[12]Sektorski plasman'!D42,"")</f>
        <v/>
      </c>
      <c r="G46" s="84" t="str">
        <f>IF(ISNUMBER('[12]Sektorski plasman'!G42)=TRUE,'[12]Sektorski plasman'!G42,"")</f>
        <v/>
      </c>
      <c r="H46" s="76" t="str">
        <f>IF(ISNUMBER('[12]Sektorski plasman'!H42)=TRUE,'[12]Sektorski plasman'!H42,"")</f>
        <v/>
      </c>
      <c r="I46" s="75"/>
      <c r="J46" s="72"/>
      <c r="K46" s="66"/>
    </row>
    <row r="47" spans="1:11" x14ac:dyDescent="0.2">
      <c r="A47" s="90" t="str">
        <f>IF(ISNUMBER(H47)=FALSE,"",38)</f>
        <v/>
      </c>
      <c r="B47" s="89" t="str">
        <f>IF(ISTEXT('[12]Sektorski plasman'!B43)=TRUE,'[12]Sektorski plasman'!B43,"")</f>
        <v/>
      </c>
      <c r="C47" s="88" t="str">
        <f>IF(ISTEXT('[12]Sektorski plasman'!C43)=TRUE,'[12]Sektorski plasman'!C43,"")</f>
        <v/>
      </c>
      <c r="D47" s="87" t="str">
        <f>IF(ISNUMBER('[12]Sektorski plasman'!E43)=TRUE,'[12]Sektorski plasman'!E43,"")</f>
        <v/>
      </c>
      <c r="E47" s="86" t="str">
        <f>IF(ISTEXT('[12]Sektorski plasman'!F43)=TRUE,'[12]Sektorski plasman'!F43,"")</f>
        <v/>
      </c>
      <c r="F47" s="85" t="str">
        <f>IF(ISNUMBER('[12]Sektorski plasman'!D43)=TRUE,'[12]Sektorski plasman'!D43,"")</f>
        <v/>
      </c>
      <c r="G47" s="84" t="str">
        <f>IF(ISNUMBER('[12]Sektorski plasman'!G43)=TRUE,'[12]Sektorski plasman'!G43,"")</f>
        <v/>
      </c>
      <c r="H47" s="76" t="str">
        <f>IF(ISNUMBER('[12]Sektorski plasman'!H43)=TRUE,'[12]Sektorski plasman'!H43,"")</f>
        <v/>
      </c>
      <c r="I47" s="75"/>
      <c r="J47" s="72"/>
      <c r="K47" s="66"/>
    </row>
    <row r="48" spans="1:11" x14ac:dyDescent="0.2">
      <c r="A48" s="90" t="str">
        <f>IF(ISNUMBER(H48)=FALSE,"",39)</f>
        <v/>
      </c>
      <c r="B48" s="89" t="str">
        <f>IF(ISTEXT('[12]Sektorski plasman'!B44)=TRUE,'[12]Sektorski plasman'!B44,"")</f>
        <v/>
      </c>
      <c r="C48" s="88" t="str">
        <f>IF(ISTEXT('[12]Sektorski plasman'!C44)=TRUE,'[12]Sektorski plasman'!C44,"")</f>
        <v/>
      </c>
      <c r="D48" s="87" t="str">
        <f>IF(ISNUMBER('[12]Sektorski plasman'!E44)=TRUE,'[12]Sektorski plasman'!E44,"")</f>
        <v/>
      </c>
      <c r="E48" s="86" t="str">
        <f>IF(ISTEXT('[12]Sektorski plasman'!F44)=TRUE,'[12]Sektorski plasman'!F44,"")</f>
        <v/>
      </c>
      <c r="F48" s="85" t="str">
        <f>IF(ISNUMBER('[12]Sektorski plasman'!D44)=TRUE,'[12]Sektorski plasman'!D44,"")</f>
        <v/>
      </c>
      <c r="G48" s="84" t="str">
        <f>IF(ISNUMBER('[12]Sektorski plasman'!G44)=TRUE,'[12]Sektorski plasman'!G44,"")</f>
        <v/>
      </c>
      <c r="H48" s="76" t="str">
        <f>IF(ISNUMBER('[12]Sektorski plasman'!H44)=TRUE,'[12]Sektorski plasman'!H44,"")</f>
        <v/>
      </c>
      <c r="I48" s="75"/>
      <c r="J48" s="72"/>
      <c r="K48" s="66"/>
    </row>
    <row r="49" spans="1:11" x14ac:dyDescent="0.2">
      <c r="A49" s="90" t="str">
        <f>IF(ISNUMBER(H49)=FALSE,"",40)</f>
        <v/>
      </c>
      <c r="B49" s="89" t="str">
        <f>IF(ISTEXT('[12]Sektorski plasman'!B45)=TRUE,'[12]Sektorski plasman'!B45,"")</f>
        <v/>
      </c>
      <c r="C49" s="88" t="str">
        <f>IF(ISTEXT('[12]Sektorski plasman'!C45)=TRUE,'[12]Sektorski plasman'!C45,"")</f>
        <v/>
      </c>
      <c r="D49" s="87" t="str">
        <f>IF(ISNUMBER('[12]Sektorski plasman'!E45)=TRUE,'[12]Sektorski plasman'!E45,"")</f>
        <v/>
      </c>
      <c r="E49" s="86" t="str">
        <f>IF(ISTEXT('[12]Sektorski plasman'!F45)=TRUE,'[12]Sektorski plasman'!F45,"")</f>
        <v/>
      </c>
      <c r="F49" s="85" t="str">
        <f>IF(ISNUMBER('[12]Sektorski plasman'!D45)=TRUE,'[12]Sektorski plasman'!D45,"")</f>
        <v/>
      </c>
      <c r="G49" s="84" t="str">
        <f>IF(ISNUMBER('[12]Sektorski plasman'!G45)=TRUE,'[12]Sektorski plasman'!G45,"")</f>
        <v/>
      </c>
      <c r="H49" s="76" t="str">
        <f>IF(ISNUMBER('[12]Sektorski plasman'!H45)=TRUE,'[12]Sektorski plasman'!H45,"")</f>
        <v/>
      </c>
      <c r="I49" s="75"/>
      <c r="J49" s="72"/>
      <c r="K49" s="66"/>
    </row>
    <row r="50" spans="1:11" x14ac:dyDescent="0.2">
      <c r="A50" s="90" t="str">
        <f>IF(ISNUMBER(H50)=FALSE,"",41)</f>
        <v/>
      </c>
      <c r="B50" s="89" t="str">
        <f>IF(ISTEXT('[12]Sektorski plasman'!B46)=TRUE,'[12]Sektorski plasman'!B46,"")</f>
        <v/>
      </c>
      <c r="C50" s="88" t="str">
        <f>IF(ISTEXT('[12]Sektorski plasman'!C46)=TRUE,'[12]Sektorski plasman'!C46,"")</f>
        <v/>
      </c>
      <c r="D50" s="87" t="str">
        <f>IF(ISNUMBER('[12]Sektorski plasman'!E46)=TRUE,'[12]Sektorski plasman'!E46,"")</f>
        <v/>
      </c>
      <c r="E50" s="86" t="str">
        <f>IF(ISTEXT('[12]Sektorski plasman'!F46)=TRUE,'[12]Sektorski plasman'!F46,"")</f>
        <v/>
      </c>
      <c r="F50" s="85" t="str">
        <f>IF(ISNUMBER('[12]Sektorski plasman'!D46)=TRUE,'[12]Sektorski plasman'!D46,"")</f>
        <v/>
      </c>
      <c r="G50" s="84" t="str">
        <f>IF(ISNUMBER('[12]Sektorski plasman'!G46)=TRUE,'[12]Sektorski plasman'!G46,"")</f>
        <v/>
      </c>
      <c r="H50" s="76" t="str">
        <f>IF(ISNUMBER('[12]Sektorski plasman'!H46)=TRUE,'[12]Sektorski plasman'!H46,"")</f>
        <v/>
      </c>
      <c r="I50" s="75"/>
      <c r="J50" s="72"/>
      <c r="K50" s="66"/>
    </row>
    <row r="51" spans="1:11" x14ac:dyDescent="0.2">
      <c r="A51" s="90" t="str">
        <f>IF(ISNUMBER(H51)=FALSE,"",42)</f>
        <v/>
      </c>
      <c r="B51" s="89" t="str">
        <f>IF(ISTEXT('[12]Sektorski plasman'!B47)=TRUE,'[12]Sektorski plasman'!B47,"")</f>
        <v/>
      </c>
      <c r="C51" s="88" t="str">
        <f>IF(ISTEXT('[12]Sektorski plasman'!C47)=TRUE,'[12]Sektorski plasman'!C47,"")</f>
        <v/>
      </c>
      <c r="D51" s="87" t="str">
        <f>IF(ISNUMBER('[12]Sektorski plasman'!E47)=TRUE,'[12]Sektorski plasman'!E47,"")</f>
        <v/>
      </c>
      <c r="E51" s="86" t="str">
        <f>IF(ISTEXT('[12]Sektorski plasman'!F47)=TRUE,'[12]Sektorski plasman'!F47,"")</f>
        <v/>
      </c>
      <c r="F51" s="85" t="str">
        <f>IF(ISNUMBER('[12]Sektorski plasman'!D47)=TRUE,'[12]Sektorski plasman'!D47,"")</f>
        <v/>
      </c>
      <c r="G51" s="84" t="str">
        <f>IF(ISNUMBER('[12]Sektorski plasman'!G47)=TRUE,'[12]Sektorski plasman'!G47,"")</f>
        <v/>
      </c>
      <c r="H51" s="76" t="str">
        <f>IF(ISNUMBER('[12]Sektorski plasman'!H47)=TRUE,'[12]Sektorski plasman'!H47,"")</f>
        <v/>
      </c>
      <c r="I51" s="75"/>
      <c r="J51" s="72"/>
      <c r="K51" s="66"/>
    </row>
    <row r="52" spans="1:11" x14ac:dyDescent="0.2">
      <c r="A52" s="90" t="str">
        <f>IF(ISNUMBER(H52)=FALSE,"",43)</f>
        <v/>
      </c>
      <c r="B52" s="89" t="str">
        <f>IF(ISTEXT('[12]Sektorski plasman'!B48)=TRUE,'[12]Sektorski plasman'!B48,"")</f>
        <v/>
      </c>
      <c r="C52" s="88" t="str">
        <f>IF(ISTEXT('[12]Sektorski plasman'!C48)=TRUE,'[12]Sektorski plasman'!C48,"")</f>
        <v/>
      </c>
      <c r="D52" s="87" t="str">
        <f>IF(ISNUMBER('[12]Sektorski plasman'!E48)=TRUE,'[12]Sektorski plasman'!E48,"")</f>
        <v/>
      </c>
      <c r="E52" s="86" t="str">
        <f>IF(ISTEXT('[12]Sektorski plasman'!F48)=TRUE,'[12]Sektorski plasman'!F48,"")</f>
        <v/>
      </c>
      <c r="F52" s="85" t="str">
        <f>IF(ISNUMBER('[12]Sektorski plasman'!D48)=TRUE,'[12]Sektorski plasman'!D48,"")</f>
        <v/>
      </c>
      <c r="G52" s="84" t="str">
        <f>IF(ISNUMBER('[12]Sektorski plasman'!G48)=TRUE,'[12]Sektorski plasman'!G48,"")</f>
        <v/>
      </c>
      <c r="H52" s="76" t="str">
        <f>IF(ISNUMBER('[12]Sektorski plasman'!H48)=TRUE,'[12]Sektorski plasman'!H48,"")</f>
        <v/>
      </c>
      <c r="I52" s="75"/>
      <c r="J52" s="72"/>
      <c r="K52" s="66"/>
    </row>
    <row r="53" spans="1:11" x14ac:dyDescent="0.2">
      <c r="A53" s="90" t="str">
        <f>IF(ISNUMBER(H53)=FALSE,"",44)</f>
        <v/>
      </c>
      <c r="B53" s="89" t="str">
        <f>IF(ISTEXT('[12]Sektorski plasman'!B49)=TRUE,'[12]Sektorski plasman'!B49,"")</f>
        <v/>
      </c>
      <c r="C53" s="88" t="str">
        <f>IF(ISTEXT('[12]Sektorski plasman'!C49)=TRUE,'[12]Sektorski plasman'!C49,"")</f>
        <v/>
      </c>
      <c r="D53" s="87" t="str">
        <f>IF(ISNUMBER('[12]Sektorski plasman'!E49)=TRUE,'[12]Sektorski plasman'!E49,"")</f>
        <v/>
      </c>
      <c r="E53" s="86" t="str">
        <f>IF(ISTEXT('[12]Sektorski plasman'!F49)=TRUE,'[12]Sektorski plasman'!F49,"")</f>
        <v/>
      </c>
      <c r="F53" s="85" t="str">
        <f>IF(ISNUMBER('[12]Sektorski plasman'!D49)=TRUE,'[12]Sektorski plasman'!D49,"")</f>
        <v/>
      </c>
      <c r="G53" s="84" t="str">
        <f>IF(ISNUMBER('[12]Sektorski plasman'!G49)=TRUE,'[12]Sektorski plasman'!G49,"")</f>
        <v/>
      </c>
      <c r="H53" s="76" t="str">
        <f>IF(ISNUMBER('[12]Sektorski plasman'!H49)=TRUE,'[12]Sektorski plasman'!H49,"")</f>
        <v/>
      </c>
      <c r="I53" s="75"/>
      <c r="J53" s="72"/>
      <c r="K53" s="66"/>
    </row>
    <row r="54" spans="1:11" x14ac:dyDescent="0.2">
      <c r="A54" s="90" t="str">
        <f>IF(ISNUMBER(H54)=FALSE,"",45)</f>
        <v/>
      </c>
      <c r="B54" s="89" t="str">
        <f>IF(ISTEXT('[12]Sektorski plasman'!B50)=TRUE,'[12]Sektorski plasman'!B50,"")</f>
        <v/>
      </c>
      <c r="C54" s="88" t="str">
        <f>IF(ISTEXT('[12]Sektorski plasman'!C50)=TRUE,'[12]Sektorski plasman'!C50,"")</f>
        <v/>
      </c>
      <c r="D54" s="87" t="str">
        <f>IF(ISNUMBER('[12]Sektorski plasman'!E50)=TRUE,'[12]Sektorski plasman'!E50,"")</f>
        <v/>
      </c>
      <c r="E54" s="86" t="str">
        <f>IF(ISTEXT('[12]Sektorski plasman'!F50)=TRUE,'[12]Sektorski plasman'!F50,"")</f>
        <v/>
      </c>
      <c r="F54" s="85" t="str">
        <f>IF(ISNUMBER('[12]Sektorski plasman'!D50)=TRUE,'[12]Sektorski plasman'!D50,"")</f>
        <v/>
      </c>
      <c r="G54" s="84" t="str">
        <f>IF(ISNUMBER('[12]Sektorski plasman'!G50)=TRUE,'[12]Sektorski plasman'!G50,"")</f>
        <v/>
      </c>
      <c r="H54" s="76" t="str">
        <f>IF(ISNUMBER('[12]Sektorski plasman'!H50)=TRUE,'[12]Sektorski plasman'!H50,"")</f>
        <v/>
      </c>
      <c r="I54" s="75"/>
      <c r="J54" s="72"/>
      <c r="K54" s="66"/>
    </row>
    <row r="55" spans="1:11" x14ac:dyDescent="0.2">
      <c r="A55" s="90" t="str">
        <f>IF(ISNUMBER(H55)=FALSE,"",46)</f>
        <v/>
      </c>
      <c r="B55" s="89" t="str">
        <f>IF(ISTEXT('[12]Sektorski plasman'!B51)=TRUE,'[12]Sektorski plasman'!B51,"")</f>
        <v/>
      </c>
      <c r="C55" s="88" t="str">
        <f>IF(ISTEXT('[12]Sektorski plasman'!C51)=TRUE,'[12]Sektorski plasman'!C51,"")</f>
        <v/>
      </c>
      <c r="D55" s="87" t="str">
        <f>IF(ISNUMBER('[12]Sektorski plasman'!E51)=TRUE,'[12]Sektorski plasman'!E51,"")</f>
        <v/>
      </c>
      <c r="E55" s="86" t="str">
        <f>IF(ISTEXT('[12]Sektorski plasman'!F51)=TRUE,'[12]Sektorski plasman'!F51,"")</f>
        <v/>
      </c>
      <c r="F55" s="85" t="str">
        <f>IF(ISNUMBER('[12]Sektorski plasman'!D51)=TRUE,'[12]Sektorski plasman'!D51,"")</f>
        <v/>
      </c>
      <c r="G55" s="84" t="str">
        <f>IF(ISNUMBER('[12]Sektorski plasman'!G51)=TRUE,'[12]Sektorski plasman'!G51,"")</f>
        <v/>
      </c>
      <c r="H55" s="76" t="str">
        <f>IF(ISNUMBER('[12]Sektorski plasman'!H51)=TRUE,'[12]Sektorski plasman'!H51,"")</f>
        <v/>
      </c>
      <c r="I55" s="75"/>
      <c r="J55" s="72"/>
      <c r="K55" s="66"/>
    </row>
    <row r="56" spans="1:11" x14ac:dyDescent="0.2">
      <c r="A56" s="90" t="str">
        <f>IF(ISNUMBER(H56)=FALSE,"",47)</f>
        <v/>
      </c>
      <c r="B56" s="89" t="str">
        <f>IF(ISTEXT('[12]Sektorski plasman'!B52)=TRUE,'[12]Sektorski plasman'!B52,"")</f>
        <v/>
      </c>
      <c r="C56" s="88" t="str">
        <f>IF(ISTEXT('[12]Sektorski plasman'!C52)=TRUE,'[12]Sektorski plasman'!C52,"")</f>
        <v/>
      </c>
      <c r="D56" s="87" t="str">
        <f>IF(ISNUMBER('[12]Sektorski plasman'!E52)=TRUE,'[12]Sektorski plasman'!E52,"")</f>
        <v/>
      </c>
      <c r="E56" s="86" t="str">
        <f>IF(ISTEXT('[12]Sektorski plasman'!F52)=TRUE,'[12]Sektorski plasman'!F52,"")</f>
        <v/>
      </c>
      <c r="F56" s="85" t="str">
        <f>IF(ISNUMBER('[12]Sektorski plasman'!D52)=TRUE,'[12]Sektorski plasman'!D52,"")</f>
        <v/>
      </c>
      <c r="G56" s="84" t="str">
        <f>IF(ISNUMBER('[12]Sektorski plasman'!G52)=TRUE,'[12]Sektorski plasman'!G52,"")</f>
        <v/>
      </c>
      <c r="H56" s="76" t="str">
        <f>IF(ISNUMBER('[12]Sektorski plasman'!H52)=TRUE,'[12]Sektorski plasman'!H52,"")</f>
        <v/>
      </c>
      <c r="I56" s="75"/>
      <c r="J56" s="72"/>
      <c r="K56" s="66"/>
    </row>
    <row r="57" spans="1:11" x14ac:dyDescent="0.2">
      <c r="A57" s="90" t="str">
        <f>IF(ISNUMBER(H57)=FALSE,"",48)</f>
        <v/>
      </c>
      <c r="B57" s="89" t="str">
        <f>IF(ISTEXT('[12]Sektorski plasman'!B53)=TRUE,'[12]Sektorski plasman'!B53,"")</f>
        <v/>
      </c>
      <c r="C57" s="88" t="str">
        <f>IF(ISTEXT('[12]Sektorski plasman'!C53)=TRUE,'[12]Sektorski plasman'!C53,"")</f>
        <v/>
      </c>
      <c r="D57" s="87" t="str">
        <f>IF(ISNUMBER('[12]Sektorski plasman'!E53)=TRUE,'[12]Sektorski plasman'!E53,"")</f>
        <v/>
      </c>
      <c r="E57" s="86" t="str">
        <f>IF(ISTEXT('[12]Sektorski plasman'!F53)=TRUE,'[12]Sektorski plasman'!F53,"")</f>
        <v/>
      </c>
      <c r="F57" s="85" t="str">
        <f>IF(ISNUMBER('[12]Sektorski plasman'!D53)=TRUE,'[12]Sektorski plasman'!D53,"")</f>
        <v/>
      </c>
      <c r="G57" s="84" t="str">
        <f>IF(ISNUMBER('[12]Sektorski plasman'!G53)=TRUE,'[12]Sektorski plasman'!G53,"")</f>
        <v/>
      </c>
      <c r="H57" s="76" t="str">
        <f>IF(ISNUMBER('[12]Sektorski plasman'!H53)=TRUE,'[12]Sektorski plasman'!H53,"")</f>
        <v/>
      </c>
      <c r="I57" s="75"/>
      <c r="J57" s="72"/>
      <c r="K57" s="66"/>
    </row>
    <row r="58" spans="1:11" x14ac:dyDescent="0.2">
      <c r="A58" s="90" t="str">
        <f>IF(ISNUMBER(H58)=FALSE,"",49)</f>
        <v/>
      </c>
      <c r="B58" s="89" t="str">
        <f>IF(ISTEXT('[12]Sektorski plasman'!B54)=TRUE,'[12]Sektorski plasman'!B54,"")</f>
        <v/>
      </c>
      <c r="C58" s="88" t="str">
        <f>IF(ISTEXT('[12]Sektorski plasman'!C54)=TRUE,'[12]Sektorski plasman'!C54,"")</f>
        <v/>
      </c>
      <c r="D58" s="87" t="str">
        <f>IF(ISNUMBER('[12]Sektorski plasman'!E54)=TRUE,'[12]Sektorski plasman'!E54,"")</f>
        <v/>
      </c>
      <c r="E58" s="86" t="str">
        <f>IF(ISTEXT('[12]Sektorski plasman'!F54)=TRUE,'[12]Sektorski plasman'!F54,"")</f>
        <v/>
      </c>
      <c r="F58" s="85" t="str">
        <f>IF(ISNUMBER('[12]Sektorski plasman'!D54)=TRUE,'[12]Sektorski plasman'!D54,"")</f>
        <v/>
      </c>
      <c r="G58" s="84" t="str">
        <f>IF(ISNUMBER('[12]Sektorski plasman'!G54)=TRUE,'[12]Sektorski plasman'!G54,"")</f>
        <v/>
      </c>
      <c r="H58" s="76" t="str">
        <f>IF(ISNUMBER('[12]Sektorski plasman'!H54)=TRUE,'[12]Sektorski plasman'!H54,"")</f>
        <v/>
      </c>
      <c r="I58" s="75"/>
      <c r="J58" s="72"/>
      <c r="K58" s="66"/>
    </row>
    <row r="59" spans="1:11" x14ac:dyDescent="0.2">
      <c r="A59" s="90" t="str">
        <f>IF(ISNUMBER(H59)=FALSE,"",50)</f>
        <v/>
      </c>
      <c r="B59" s="89" t="str">
        <f>IF(ISTEXT('[12]Sektorski plasman'!B55)=TRUE,'[12]Sektorski plasman'!B55,"")</f>
        <v/>
      </c>
      <c r="C59" s="88" t="str">
        <f>IF(ISTEXT('[12]Sektorski plasman'!C55)=TRUE,'[12]Sektorski plasman'!C55,"")</f>
        <v/>
      </c>
      <c r="D59" s="87" t="str">
        <f>IF(ISNUMBER('[12]Sektorski plasman'!E55)=TRUE,'[12]Sektorski plasman'!E55,"")</f>
        <v/>
      </c>
      <c r="E59" s="86" t="str">
        <f>IF(ISTEXT('[12]Sektorski plasman'!F55)=TRUE,'[12]Sektorski plasman'!F55,"")</f>
        <v/>
      </c>
      <c r="F59" s="85" t="str">
        <f>IF(ISNUMBER('[12]Sektorski plasman'!D55)=TRUE,'[12]Sektorski plasman'!D55,"")</f>
        <v/>
      </c>
      <c r="G59" s="84" t="str">
        <f>IF(ISNUMBER('[12]Sektorski plasman'!G55)=TRUE,'[12]Sektorski plasman'!G55,"")</f>
        <v/>
      </c>
      <c r="H59" s="76" t="str">
        <f>IF(ISNUMBER('[12]Sektorski plasman'!H55)=TRUE,'[12]Sektorski plasman'!H55,"")</f>
        <v/>
      </c>
      <c r="I59" s="75"/>
      <c r="J59" s="72"/>
      <c r="K59" s="66"/>
    </row>
    <row r="60" spans="1:11" x14ac:dyDescent="0.2">
      <c r="A60" s="90" t="str">
        <f>IF(ISNUMBER(H60)=FALSE,"",51)</f>
        <v/>
      </c>
      <c r="B60" s="89" t="str">
        <f>IF(ISTEXT('[12]Sektorski plasman'!B56)=TRUE,'[12]Sektorski plasman'!B56,"")</f>
        <v/>
      </c>
      <c r="C60" s="88" t="str">
        <f>IF(ISTEXT('[12]Sektorski plasman'!C56)=TRUE,'[12]Sektorski plasman'!C56,"")</f>
        <v/>
      </c>
      <c r="D60" s="87" t="str">
        <f>IF(ISNUMBER('[12]Sektorski plasman'!E56)=TRUE,'[12]Sektorski plasman'!E56,"")</f>
        <v/>
      </c>
      <c r="E60" s="86" t="str">
        <f>IF(ISTEXT('[12]Sektorski plasman'!F56)=TRUE,'[12]Sektorski plasman'!F56,"")</f>
        <v/>
      </c>
      <c r="F60" s="85" t="str">
        <f>IF(ISNUMBER('[12]Sektorski plasman'!D56)=TRUE,'[12]Sektorski plasman'!D56,"")</f>
        <v/>
      </c>
      <c r="G60" s="84" t="str">
        <f>IF(ISNUMBER('[12]Sektorski plasman'!G56)=TRUE,'[12]Sektorski plasman'!G56,"")</f>
        <v/>
      </c>
      <c r="H60" s="76" t="str">
        <f>IF(ISNUMBER('[12]Sektorski plasman'!H56)=TRUE,'[12]Sektorski plasman'!H56,"")</f>
        <v/>
      </c>
      <c r="I60" s="75"/>
      <c r="J60" s="72"/>
      <c r="K60" s="66"/>
    </row>
    <row r="61" spans="1:11" x14ac:dyDescent="0.2">
      <c r="A61" s="90" t="str">
        <f>IF(ISNUMBER(H61)=FALSE,"",52)</f>
        <v/>
      </c>
      <c r="B61" s="89" t="str">
        <f>IF(ISTEXT('[12]Sektorski plasman'!B57)=TRUE,'[12]Sektorski plasman'!B57,"")</f>
        <v/>
      </c>
      <c r="C61" s="88" t="str">
        <f>IF(ISTEXT('[12]Sektorski plasman'!C57)=TRUE,'[12]Sektorski plasman'!C57,"")</f>
        <v/>
      </c>
      <c r="D61" s="87" t="str">
        <f>IF(ISNUMBER('[12]Sektorski plasman'!E57)=TRUE,'[12]Sektorski plasman'!E57,"")</f>
        <v/>
      </c>
      <c r="E61" s="86" t="str">
        <f>IF(ISTEXT('[12]Sektorski plasman'!F57)=TRUE,'[12]Sektorski plasman'!F57,"")</f>
        <v/>
      </c>
      <c r="F61" s="85" t="str">
        <f>IF(ISNUMBER('[12]Sektorski plasman'!D57)=TRUE,'[12]Sektorski plasman'!D57,"")</f>
        <v/>
      </c>
      <c r="G61" s="84" t="str">
        <f>IF(ISNUMBER('[12]Sektorski plasman'!G57)=TRUE,'[12]Sektorski plasman'!G57,"")</f>
        <v/>
      </c>
      <c r="H61" s="76" t="str">
        <f>IF(ISNUMBER('[12]Sektorski plasman'!H57)=TRUE,'[12]Sektorski plasman'!H57,"")</f>
        <v/>
      </c>
      <c r="I61" s="75"/>
      <c r="J61" s="72"/>
      <c r="K61" s="66"/>
    </row>
    <row r="62" spans="1:11" x14ac:dyDescent="0.2">
      <c r="A62" s="90" t="str">
        <f>IF(ISNUMBER(H62)=FALSE,"",53)</f>
        <v/>
      </c>
      <c r="B62" s="89" t="str">
        <f>IF(ISTEXT('[12]Sektorski plasman'!B58)=TRUE,'[12]Sektorski plasman'!B58,"")</f>
        <v/>
      </c>
      <c r="C62" s="88" t="str">
        <f>IF(ISTEXT('[12]Sektorski plasman'!C58)=TRUE,'[12]Sektorski plasman'!C58,"")</f>
        <v/>
      </c>
      <c r="D62" s="87" t="str">
        <f>IF(ISNUMBER('[12]Sektorski plasman'!E58)=TRUE,'[12]Sektorski plasman'!E58,"")</f>
        <v/>
      </c>
      <c r="E62" s="86" t="str">
        <f>IF(ISTEXT('[12]Sektorski plasman'!F58)=TRUE,'[12]Sektorski plasman'!F58,"")</f>
        <v/>
      </c>
      <c r="F62" s="85" t="str">
        <f>IF(ISNUMBER('[12]Sektorski plasman'!D58)=TRUE,'[12]Sektorski plasman'!D58,"")</f>
        <v/>
      </c>
      <c r="G62" s="84" t="str">
        <f>IF(ISNUMBER('[12]Sektorski plasman'!G58)=TRUE,'[12]Sektorski plasman'!G58,"")</f>
        <v/>
      </c>
      <c r="H62" s="76" t="str">
        <f>IF(ISNUMBER('[12]Sektorski plasman'!H58)=TRUE,'[12]Sektorski plasman'!H58,"")</f>
        <v/>
      </c>
      <c r="I62" s="75"/>
      <c r="J62" s="72"/>
      <c r="K62" s="66"/>
    </row>
    <row r="63" spans="1:11" x14ac:dyDescent="0.2">
      <c r="A63" s="90" t="str">
        <f>IF(ISNUMBER(H63)=FALSE,"",54)</f>
        <v/>
      </c>
      <c r="B63" s="89" t="str">
        <f>IF(ISTEXT('[12]Sektorski plasman'!B59)=TRUE,'[12]Sektorski plasman'!B59,"")</f>
        <v/>
      </c>
      <c r="C63" s="88" t="str">
        <f>IF(ISTEXT('[12]Sektorski plasman'!C59)=TRUE,'[12]Sektorski plasman'!C59,"")</f>
        <v/>
      </c>
      <c r="D63" s="87" t="str">
        <f>IF(ISNUMBER('[12]Sektorski plasman'!E59)=TRUE,'[12]Sektorski plasman'!E59,"")</f>
        <v/>
      </c>
      <c r="E63" s="86" t="str">
        <f>IF(ISTEXT('[12]Sektorski plasman'!F59)=TRUE,'[12]Sektorski plasman'!F59,"")</f>
        <v/>
      </c>
      <c r="F63" s="85" t="str">
        <f>IF(ISNUMBER('[12]Sektorski plasman'!D59)=TRUE,'[12]Sektorski plasman'!D59,"")</f>
        <v/>
      </c>
      <c r="G63" s="84" t="str">
        <f>IF(ISNUMBER('[12]Sektorski plasman'!G59)=TRUE,'[12]Sektorski plasman'!G59,"")</f>
        <v/>
      </c>
      <c r="H63" s="76" t="str">
        <f>IF(ISNUMBER('[12]Sektorski plasman'!H59)=TRUE,'[12]Sektorski plasman'!H59,"")</f>
        <v/>
      </c>
      <c r="I63" s="75"/>
      <c r="J63" s="72"/>
      <c r="K63" s="66"/>
    </row>
    <row r="64" spans="1:11" x14ac:dyDescent="0.2">
      <c r="A64" s="90" t="str">
        <f>IF(ISNUMBER(H64)=FALSE,"",55)</f>
        <v/>
      </c>
      <c r="B64" s="89" t="str">
        <f>IF(ISTEXT('[12]Sektorski plasman'!B60)=TRUE,'[12]Sektorski plasman'!B60,"")</f>
        <v/>
      </c>
      <c r="C64" s="88" t="str">
        <f>IF(ISTEXT('[12]Sektorski plasman'!C60)=TRUE,'[12]Sektorski plasman'!C60,"")</f>
        <v/>
      </c>
      <c r="D64" s="87" t="str">
        <f>IF(ISNUMBER('[12]Sektorski plasman'!E60)=TRUE,'[12]Sektorski plasman'!E60,"")</f>
        <v/>
      </c>
      <c r="E64" s="86" t="str">
        <f>IF(ISTEXT('[12]Sektorski plasman'!F60)=TRUE,'[12]Sektorski plasman'!F60,"")</f>
        <v/>
      </c>
      <c r="F64" s="85" t="str">
        <f>IF(ISNUMBER('[12]Sektorski plasman'!D60)=TRUE,'[12]Sektorski plasman'!D60,"")</f>
        <v/>
      </c>
      <c r="G64" s="84" t="str">
        <f>IF(ISNUMBER('[12]Sektorski plasman'!G60)=TRUE,'[12]Sektorski plasman'!G60,"")</f>
        <v/>
      </c>
      <c r="H64" s="76" t="str">
        <f>IF(ISNUMBER('[12]Sektorski plasman'!H60)=TRUE,'[12]Sektorski plasman'!H60,"")</f>
        <v/>
      </c>
      <c r="I64" s="75"/>
      <c r="J64" s="72"/>
      <c r="K64" s="66"/>
    </row>
    <row r="65" spans="1:11" x14ac:dyDescent="0.2">
      <c r="A65" s="90" t="str">
        <f>IF(ISNUMBER(H65)=FALSE,"",56)</f>
        <v/>
      </c>
      <c r="B65" s="89" t="str">
        <f>IF(ISTEXT('[12]Sektorski plasman'!B61)=TRUE,'[12]Sektorski plasman'!B61,"")</f>
        <v/>
      </c>
      <c r="C65" s="88" t="str">
        <f>IF(ISTEXT('[12]Sektorski plasman'!C61)=TRUE,'[12]Sektorski plasman'!C61,"")</f>
        <v/>
      </c>
      <c r="D65" s="87" t="str">
        <f>IF(ISNUMBER('[12]Sektorski plasman'!E61)=TRUE,'[12]Sektorski plasman'!E61,"")</f>
        <v/>
      </c>
      <c r="E65" s="86" t="str">
        <f>IF(ISTEXT('[12]Sektorski plasman'!F61)=TRUE,'[12]Sektorski plasman'!F61,"")</f>
        <v/>
      </c>
      <c r="F65" s="85" t="str">
        <f>IF(ISNUMBER('[12]Sektorski plasman'!D61)=TRUE,'[12]Sektorski plasman'!D61,"")</f>
        <v/>
      </c>
      <c r="G65" s="84" t="str">
        <f>IF(ISNUMBER('[12]Sektorski plasman'!G61)=TRUE,'[12]Sektorski plasman'!G61,"")</f>
        <v/>
      </c>
      <c r="H65" s="76" t="str">
        <f>IF(ISNUMBER('[12]Sektorski plasman'!H61)=TRUE,'[12]Sektorski plasman'!H61,"")</f>
        <v/>
      </c>
      <c r="I65" s="75"/>
      <c r="J65" s="72"/>
      <c r="K65" s="66"/>
    </row>
    <row r="66" spans="1:11" x14ac:dyDescent="0.2">
      <c r="A66" s="90" t="str">
        <f>IF(ISNUMBER(H66)=FALSE,"",57)</f>
        <v/>
      </c>
      <c r="B66" s="89" t="str">
        <f>IF(ISTEXT('[12]Sektorski plasman'!B62)=TRUE,'[12]Sektorski plasman'!B62,"")</f>
        <v/>
      </c>
      <c r="C66" s="88" t="str">
        <f>IF(ISTEXT('[12]Sektorski plasman'!C62)=TRUE,'[12]Sektorski plasman'!C62,"")</f>
        <v/>
      </c>
      <c r="D66" s="87" t="str">
        <f>IF(ISNUMBER('[12]Sektorski plasman'!E62)=TRUE,'[12]Sektorski plasman'!E62,"")</f>
        <v/>
      </c>
      <c r="E66" s="86" t="str">
        <f>IF(ISTEXT('[12]Sektorski plasman'!F62)=TRUE,'[12]Sektorski plasman'!F62,"")</f>
        <v/>
      </c>
      <c r="F66" s="85" t="str">
        <f>IF(ISNUMBER('[12]Sektorski plasman'!D62)=TRUE,'[12]Sektorski plasman'!D62,"")</f>
        <v/>
      </c>
      <c r="G66" s="84" t="str">
        <f>IF(ISNUMBER('[12]Sektorski plasman'!G62)=TRUE,'[12]Sektorski plasman'!G62,"")</f>
        <v/>
      </c>
      <c r="H66" s="76" t="str">
        <f>IF(ISNUMBER('[12]Sektorski plasman'!H62)=TRUE,'[12]Sektorski plasman'!H62,"")</f>
        <v/>
      </c>
      <c r="I66" s="75"/>
      <c r="J66" s="72"/>
      <c r="K66" s="66"/>
    </row>
    <row r="67" spans="1:11" x14ac:dyDescent="0.2">
      <c r="A67" s="90" t="str">
        <f>IF(ISNUMBER(H67)=FALSE,"",58)</f>
        <v/>
      </c>
      <c r="B67" s="89" t="str">
        <f>IF(ISTEXT('[12]Sektorski plasman'!B63)=TRUE,'[12]Sektorski plasman'!B63,"")</f>
        <v/>
      </c>
      <c r="C67" s="88" t="str">
        <f>IF(ISTEXT('[12]Sektorski plasman'!C63)=TRUE,'[12]Sektorski plasman'!C63,"")</f>
        <v/>
      </c>
      <c r="D67" s="87" t="str">
        <f>IF(ISNUMBER('[12]Sektorski plasman'!E63)=TRUE,'[12]Sektorski plasman'!E63,"")</f>
        <v/>
      </c>
      <c r="E67" s="86" t="str">
        <f>IF(ISTEXT('[12]Sektorski plasman'!F63)=TRUE,'[12]Sektorski plasman'!F63,"")</f>
        <v/>
      </c>
      <c r="F67" s="85" t="str">
        <f>IF(ISNUMBER('[12]Sektorski plasman'!D63)=TRUE,'[12]Sektorski plasman'!D63,"")</f>
        <v/>
      </c>
      <c r="G67" s="84" t="str">
        <f>IF(ISNUMBER('[12]Sektorski plasman'!G63)=TRUE,'[12]Sektorski plasman'!G63,"")</f>
        <v/>
      </c>
      <c r="H67" s="76" t="str">
        <f>IF(ISNUMBER('[12]Sektorski plasman'!H63)=TRUE,'[12]Sektorski plasman'!H63,"")</f>
        <v/>
      </c>
      <c r="I67" s="75"/>
      <c r="J67" s="72"/>
      <c r="K67" s="66"/>
    </row>
    <row r="68" spans="1:11" x14ac:dyDescent="0.2">
      <c r="A68" s="90" t="str">
        <f>IF(ISNUMBER(H68)=FALSE,"",59)</f>
        <v/>
      </c>
      <c r="B68" s="89" t="str">
        <f>IF(ISTEXT('[12]Sektorski plasman'!B64)=TRUE,'[12]Sektorski plasman'!B64,"")</f>
        <v/>
      </c>
      <c r="C68" s="88" t="str">
        <f>IF(ISTEXT('[12]Sektorski plasman'!C64)=TRUE,'[12]Sektorski plasman'!C64,"")</f>
        <v/>
      </c>
      <c r="D68" s="87" t="str">
        <f>IF(ISNUMBER('[12]Sektorski plasman'!E64)=TRUE,'[12]Sektorski plasman'!E64,"")</f>
        <v/>
      </c>
      <c r="E68" s="86" t="str">
        <f>IF(ISTEXT('[12]Sektorski plasman'!F64)=TRUE,'[12]Sektorski plasman'!F64,"")</f>
        <v/>
      </c>
      <c r="F68" s="85" t="str">
        <f>IF(ISNUMBER('[12]Sektorski plasman'!D64)=TRUE,'[12]Sektorski plasman'!D64,"")</f>
        <v/>
      </c>
      <c r="G68" s="84" t="str">
        <f>IF(ISNUMBER('[12]Sektorski plasman'!G64)=TRUE,'[12]Sektorski plasman'!G64,"")</f>
        <v/>
      </c>
      <c r="H68" s="76" t="str">
        <f>IF(ISNUMBER('[12]Sektorski plasman'!H64)=TRUE,'[12]Sektorski plasman'!H64,"")</f>
        <v/>
      </c>
      <c r="I68" s="75"/>
      <c r="J68" s="72"/>
      <c r="K68" s="66"/>
    </row>
    <row r="69" spans="1:11" x14ac:dyDescent="0.2">
      <c r="A69" s="90" t="str">
        <f>IF(ISNUMBER(H69)=FALSE,"",60)</f>
        <v/>
      </c>
      <c r="B69" s="89" t="str">
        <f>IF(ISTEXT('[12]Sektorski plasman'!B65)=TRUE,'[12]Sektorski plasman'!B65,"")</f>
        <v/>
      </c>
      <c r="C69" s="88" t="str">
        <f>IF(ISTEXT('[12]Sektorski plasman'!C65)=TRUE,'[12]Sektorski plasman'!C65,"")</f>
        <v/>
      </c>
      <c r="D69" s="87" t="str">
        <f>IF(ISNUMBER('[12]Sektorski plasman'!E65)=TRUE,'[12]Sektorski plasman'!E65,"")</f>
        <v/>
      </c>
      <c r="E69" s="86" t="str">
        <f>IF(ISTEXT('[12]Sektorski plasman'!F65)=TRUE,'[12]Sektorski plasman'!F65,"")</f>
        <v/>
      </c>
      <c r="F69" s="85" t="str">
        <f>IF(ISNUMBER('[12]Sektorski plasman'!D65)=TRUE,'[12]Sektorski plasman'!D65,"")</f>
        <v/>
      </c>
      <c r="G69" s="84" t="str">
        <f>IF(ISNUMBER('[12]Sektorski plasman'!G65)=TRUE,'[12]Sektorski plasman'!G65,"")</f>
        <v/>
      </c>
      <c r="H69" s="76" t="str">
        <f>IF(ISNUMBER('[12]Sektorski plasman'!H65)=TRUE,'[12]Sektorski plasman'!H65,"")</f>
        <v/>
      </c>
      <c r="I69" s="75"/>
      <c r="J69" s="72"/>
      <c r="K69" s="66"/>
    </row>
    <row r="70" spans="1:11" x14ac:dyDescent="0.2">
      <c r="A70" s="90" t="str">
        <f>IF(ISNUMBER(H70)=FALSE,"",61)</f>
        <v/>
      </c>
      <c r="B70" s="89" t="str">
        <f>IF(ISTEXT('[12]Sektorski plasman'!B66)=TRUE,'[12]Sektorski plasman'!B66,"")</f>
        <v/>
      </c>
      <c r="C70" s="88" t="str">
        <f>IF(ISTEXT('[12]Sektorski plasman'!C66)=TRUE,'[12]Sektorski plasman'!C66,"")</f>
        <v/>
      </c>
      <c r="D70" s="87" t="str">
        <f>IF(ISNUMBER('[12]Sektorski plasman'!E66)=TRUE,'[12]Sektorski plasman'!E66,"")</f>
        <v/>
      </c>
      <c r="E70" s="86" t="str">
        <f>IF(ISTEXT('[12]Sektorski plasman'!F66)=TRUE,'[12]Sektorski plasman'!F66,"")</f>
        <v/>
      </c>
      <c r="F70" s="85" t="str">
        <f>IF(ISNUMBER('[12]Sektorski plasman'!D66)=TRUE,'[12]Sektorski plasman'!D66,"")</f>
        <v/>
      </c>
      <c r="G70" s="84" t="str">
        <f>IF(ISNUMBER('[12]Sektorski plasman'!G66)=TRUE,'[12]Sektorski plasman'!G66,"")</f>
        <v/>
      </c>
      <c r="H70" s="76" t="str">
        <f>IF(ISNUMBER('[12]Sektorski plasman'!H66)=TRUE,'[12]Sektorski plasman'!H66,"")</f>
        <v/>
      </c>
      <c r="I70" s="75"/>
      <c r="J70" s="72"/>
      <c r="K70" s="66"/>
    </row>
    <row r="71" spans="1:11" x14ac:dyDescent="0.2">
      <c r="A71" s="90" t="str">
        <f>IF(ISNUMBER(H71)=FALSE,"",62)</f>
        <v/>
      </c>
      <c r="B71" s="89" t="str">
        <f>IF(ISTEXT('[12]Sektorski plasman'!B67)=TRUE,'[12]Sektorski plasman'!B67,"")</f>
        <v/>
      </c>
      <c r="C71" s="88" t="str">
        <f>IF(ISTEXT('[12]Sektorski plasman'!C67)=TRUE,'[12]Sektorski plasman'!C67,"")</f>
        <v/>
      </c>
      <c r="D71" s="87" t="str">
        <f>IF(ISNUMBER('[12]Sektorski plasman'!E67)=TRUE,'[12]Sektorski plasman'!E67,"")</f>
        <v/>
      </c>
      <c r="E71" s="86" t="str">
        <f>IF(ISTEXT('[12]Sektorski plasman'!F67)=TRUE,'[12]Sektorski plasman'!F67,"")</f>
        <v/>
      </c>
      <c r="F71" s="85" t="str">
        <f>IF(ISNUMBER('[12]Sektorski plasman'!D67)=TRUE,'[12]Sektorski plasman'!D67,"")</f>
        <v/>
      </c>
      <c r="G71" s="84" t="str">
        <f>IF(ISNUMBER('[12]Sektorski plasman'!G67)=TRUE,'[12]Sektorski plasman'!G67,"")</f>
        <v/>
      </c>
      <c r="H71" s="76" t="str">
        <f>IF(ISNUMBER('[12]Sektorski plasman'!H67)=TRUE,'[12]Sektorski plasman'!H67,"")</f>
        <v/>
      </c>
      <c r="I71" s="75"/>
      <c r="J71" s="72"/>
      <c r="K71" s="66"/>
    </row>
    <row r="72" spans="1:11" x14ac:dyDescent="0.2">
      <c r="A72" s="90" t="str">
        <f>IF(ISNUMBER(H72)=FALSE,"",63)</f>
        <v/>
      </c>
      <c r="B72" s="89" t="str">
        <f>IF(ISTEXT('[12]Sektorski plasman'!B68)=TRUE,'[12]Sektorski plasman'!B68,"")</f>
        <v/>
      </c>
      <c r="C72" s="88" t="str">
        <f>IF(ISTEXT('[12]Sektorski plasman'!C68)=TRUE,'[12]Sektorski plasman'!C68,"")</f>
        <v/>
      </c>
      <c r="D72" s="87" t="str">
        <f>IF(ISNUMBER('[12]Sektorski plasman'!E68)=TRUE,'[12]Sektorski plasman'!E68,"")</f>
        <v/>
      </c>
      <c r="E72" s="86" t="str">
        <f>IF(ISTEXT('[12]Sektorski plasman'!F68)=TRUE,'[12]Sektorski plasman'!F68,"")</f>
        <v/>
      </c>
      <c r="F72" s="85" t="str">
        <f>IF(ISNUMBER('[12]Sektorski plasman'!D68)=TRUE,'[12]Sektorski plasman'!D68,"")</f>
        <v/>
      </c>
      <c r="G72" s="84" t="str">
        <f>IF(ISNUMBER('[12]Sektorski plasman'!G68)=TRUE,'[12]Sektorski plasman'!G68,"")</f>
        <v/>
      </c>
      <c r="H72" s="76" t="str">
        <f>IF(ISNUMBER('[12]Sektorski plasman'!H68)=TRUE,'[12]Sektorski plasman'!H68,"")</f>
        <v/>
      </c>
      <c r="I72" s="75"/>
      <c r="J72" s="72"/>
      <c r="K72" s="66"/>
    </row>
    <row r="73" spans="1:11" x14ac:dyDescent="0.2">
      <c r="A73" s="90" t="str">
        <f>IF(ISNUMBER(H73)=FALSE,"",64)</f>
        <v/>
      </c>
      <c r="B73" s="89" t="str">
        <f>IF(ISTEXT('[12]Sektorski plasman'!B69)=TRUE,'[12]Sektorski plasman'!B69,"")</f>
        <v/>
      </c>
      <c r="C73" s="88" t="str">
        <f>IF(ISTEXT('[12]Sektorski plasman'!C69)=TRUE,'[12]Sektorski plasman'!C69,"")</f>
        <v/>
      </c>
      <c r="D73" s="87" t="str">
        <f>IF(ISNUMBER('[12]Sektorski plasman'!E69)=TRUE,'[12]Sektorski plasman'!E69,"")</f>
        <v/>
      </c>
      <c r="E73" s="86" t="str">
        <f>IF(ISTEXT('[12]Sektorski plasman'!F69)=TRUE,'[12]Sektorski plasman'!F69,"")</f>
        <v/>
      </c>
      <c r="F73" s="85" t="str">
        <f>IF(ISNUMBER('[12]Sektorski plasman'!D69)=TRUE,'[12]Sektorski plasman'!D69,"")</f>
        <v/>
      </c>
      <c r="G73" s="84" t="str">
        <f>IF(ISNUMBER('[12]Sektorski plasman'!G69)=TRUE,'[12]Sektorski plasman'!G69,"")</f>
        <v/>
      </c>
      <c r="H73" s="76" t="str">
        <f>IF(ISNUMBER('[12]Sektorski plasman'!H69)=TRUE,'[12]Sektorski plasman'!H69,"")</f>
        <v/>
      </c>
      <c r="I73" s="75"/>
      <c r="J73" s="72"/>
      <c r="K73" s="66"/>
    </row>
    <row r="74" spans="1:11" x14ac:dyDescent="0.2">
      <c r="A74" s="90" t="str">
        <f>IF(ISNUMBER(H74)=FALSE,"",65)</f>
        <v/>
      </c>
      <c r="B74" s="89" t="str">
        <f>IF(ISTEXT('[12]Sektorski plasman'!B70)=TRUE,'[12]Sektorski plasman'!B70,"")</f>
        <v/>
      </c>
      <c r="C74" s="88" t="str">
        <f>IF(ISTEXT('[12]Sektorski plasman'!C70)=TRUE,'[12]Sektorski plasman'!C70,"")</f>
        <v/>
      </c>
      <c r="D74" s="87" t="str">
        <f>IF(ISNUMBER('[12]Sektorski plasman'!E70)=TRUE,'[12]Sektorski plasman'!E70,"")</f>
        <v/>
      </c>
      <c r="E74" s="86" t="str">
        <f>IF(ISTEXT('[12]Sektorski plasman'!F70)=TRUE,'[12]Sektorski plasman'!F70,"")</f>
        <v/>
      </c>
      <c r="F74" s="85" t="str">
        <f>IF(ISNUMBER('[12]Sektorski plasman'!D70)=TRUE,'[12]Sektorski plasman'!D70,"")</f>
        <v/>
      </c>
      <c r="G74" s="84" t="str">
        <f>IF(ISNUMBER('[12]Sektorski plasman'!G70)=TRUE,'[12]Sektorski plasman'!G70,"")</f>
        <v/>
      </c>
      <c r="H74" s="76" t="str">
        <f>IF(ISNUMBER('[12]Sektorski plasman'!H70)=TRUE,'[12]Sektorski plasman'!H70,"")</f>
        <v/>
      </c>
      <c r="I74" s="75"/>
      <c r="J74" s="72"/>
      <c r="K74" s="66"/>
    </row>
    <row r="75" spans="1:11" x14ac:dyDescent="0.2">
      <c r="A75" s="90" t="str">
        <f>IF(ISNUMBER(H75)=FALSE,"",66)</f>
        <v/>
      </c>
      <c r="B75" s="89" t="str">
        <f>IF(ISTEXT('[12]Sektorski plasman'!B71)=TRUE,'[12]Sektorski plasman'!B71,"")</f>
        <v/>
      </c>
      <c r="C75" s="88" t="str">
        <f>IF(ISTEXT('[12]Sektorski plasman'!C71)=TRUE,'[12]Sektorski plasman'!C71,"")</f>
        <v/>
      </c>
      <c r="D75" s="87" t="str">
        <f>IF(ISNUMBER('[12]Sektorski plasman'!E71)=TRUE,'[12]Sektorski plasman'!E71,"")</f>
        <v/>
      </c>
      <c r="E75" s="86" t="str">
        <f>IF(ISTEXT('[12]Sektorski plasman'!F71)=TRUE,'[12]Sektorski plasman'!F71,"")</f>
        <v/>
      </c>
      <c r="F75" s="85" t="str">
        <f>IF(ISNUMBER('[12]Sektorski plasman'!D71)=TRUE,'[12]Sektorski plasman'!D71,"")</f>
        <v/>
      </c>
      <c r="G75" s="84" t="str">
        <f>IF(ISNUMBER('[12]Sektorski plasman'!G71)=TRUE,'[12]Sektorski plasman'!G71,"")</f>
        <v/>
      </c>
      <c r="H75" s="76" t="str">
        <f>IF(ISNUMBER('[12]Sektorski plasman'!H71)=TRUE,'[12]Sektorski plasman'!H71,"")</f>
        <v/>
      </c>
      <c r="I75" s="75"/>
      <c r="J75" s="72"/>
      <c r="K75" s="66"/>
    </row>
    <row r="76" spans="1:11" x14ac:dyDescent="0.2">
      <c r="A76" s="90" t="str">
        <f>IF(ISNUMBER(H76)=FALSE,"",67)</f>
        <v/>
      </c>
      <c r="B76" s="89" t="str">
        <f>IF(ISTEXT('[12]Sektorski plasman'!B72)=TRUE,'[12]Sektorski plasman'!B72,"")</f>
        <v/>
      </c>
      <c r="C76" s="88" t="str">
        <f>IF(ISTEXT('[12]Sektorski plasman'!C72)=TRUE,'[12]Sektorski plasman'!C72,"")</f>
        <v/>
      </c>
      <c r="D76" s="87" t="str">
        <f>IF(ISNUMBER('[12]Sektorski plasman'!E72)=TRUE,'[12]Sektorski plasman'!E72,"")</f>
        <v/>
      </c>
      <c r="E76" s="86" t="str">
        <f>IF(ISTEXT('[12]Sektorski plasman'!F72)=TRUE,'[12]Sektorski plasman'!F72,"")</f>
        <v/>
      </c>
      <c r="F76" s="85" t="str">
        <f>IF(ISNUMBER('[12]Sektorski plasman'!D72)=TRUE,'[12]Sektorski plasman'!D72,"")</f>
        <v/>
      </c>
      <c r="G76" s="84" t="str">
        <f>IF(ISNUMBER('[12]Sektorski plasman'!G72)=TRUE,'[12]Sektorski plasman'!G72,"")</f>
        <v/>
      </c>
      <c r="H76" s="76" t="str">
        <f>IF(ISNUMBER('[12]Sektorski plasman'!H72)=TRUE,'[12]Sektorski plasman'!H72,"")</f>
        <v/>
      </c>
      <c r="I76" s="75"/>
      <c r="J76" s="72"/>
      <c r="K76" s="66"/>
    </row>
    <row r="77" spans="1:11" x14ac:dyDescent="0.2">
      <c r="A77" s="90" t="str">
        <f>IF(ISNUMBER(H77)=FALSE,"",68)</f>
        <v/>
      </c>
      <c r="B77" s="89" t="str">
        <f>IF(ISTEXT('[12]Sektorski plasman'!B73)=TRUE,'[12]Sektorski plasman'!B73,"")</f>
        <v/>
      </c>
      <c r="C77" s="88" t="str">
        <f>IF(ISTEXT('[12]Sektorski plasman'!C73)=TRUE,'[12]Sektorski plasman'!C73,"")</f>
        <v/>
      </c>
      <c r="D77" s="87" t="str">
        <f>IF(ISNUMBER('[12]Sektorski plasman'!E73)=TRUE,'[12]Sektorski plasman'!E73,"")</f>
        <v/>
      </c>
      <c r="E77" s="86" t="str">
        <f>IF(ISTEXT('[12]Sektorski plasman'!F73)=TRUE,'[12]Sektorski plasman'!F73,"")</f>
        <v/>
      </c>
      <c r="F77" s="85" t="str">
        <f>IF(ISNUMBER('[12]Sektorski plasman'!D73)=TRUE,'[12]Sektorski plasman'!D73,"")</f>
        <v/>
      </c>
      <c r="G77" s="84" t="str">
        <f>IF(ISNUMBER('[12]Sektorski plasman'!G73)=TRUE,'[12]Sektorski plasman'!G73,"")</f>
        <v/>
      </c>
      <c r="H77" s="76" t="str">
        <f>IF(ISNUMBER('[12]Sektorski plasman'!H73)=TRUE,'[12]Sektorski plasman'!H73,"")</f>
        <v/>
      </c>
      <c r="I77" s="75"/>
      <c r="J77" s="72"/>
      <c r="K77" s="66"/>
    </row>
    <row r="78" spans="1:11" x14ac:dyDescent="0.2">
      <c r="A78" s="90" t="str">
        <f>IF(ISNUMBER(H78)=FALSE,"",69)</f>
        <v/>
      </c>
      <c r="B78" s="89" t="str">
        <f>IF(ISTEXT('[12]Sektorski plasman'!B74)=TRUE,'[12]Sektorski plasman'!B74,"")</f>
        <v/>
      </c>
      <c r="C78" s="88" t="str">
        <f>IF(ISTEXT('[12]Sektorski plasman'!C74)=TRUE,'[12]Sektorski plasman'!C74,"")</f>
        <v/>
      </c>
      <c r="D78" s="87" t="str">
        <f>IF(ISNUMBER('[12]Sektorski plasman'!E74)=TRUE,'[12]Sektorski plasman'!E74,"")</f>
        <v/>
      </c>
      <c r="E78" s="86" t="str">
        <f>IF(ISTEXT('[12]Sektorski plasman'!F74)=TRUE,'[12]Sektorski plasman'!F74,"")</f>
        <v/>
      </c>
      <c r="F78" s="85" t="str">
        <f>IF(ISNUMBER('[12]Sektorski plasman'!D74)=TRUE,'[12]Sektorski plasman'!D74,"")</f>
        <v/>
      </c>
      <c r="G78" s="84" t="str">
        <f>IF(ISNUMBER('[12]Sektorski plasman'!G74)=TRUE,'[12]Sektorski plasman'!G74,"")</f>
        <v/>
      </c>
      <c r="H78" s="76" t="str">
        <f>IF(ISNUMBER('[12]Sektorski plasman'!H74)=TRUE,'[12]Sektorski plasman'!H74,"")</f>
        <v/>
      </c>
      <c r="I78" s="75"/>
      <c r="J78" s="72"/>
      <c r="K78" s="66"/>
    </row>
    <row r="79" spans="1:11" x14ac:dyDescent="0.2">
      <c r="A79" s="90" t="str">
        <f>IF(ISNUMBER(H79)=FALSE,"",70)</f>
        <v/>
      </c>
      <c r="B79" s="89" t="str">
        <f>IF(ISTEXT('[12]Sektorski plasman'!B75)=TRUE,'[12]Sektorski plasman'!B75,"")</f>
        <v/>
      </c>
      <c r="C79" s="88" t="str">
        <f>IF(ISTEXT('[12]Sektorski plasman'!C75)=TRUE,'[12]Sektorski plasman'!C75,"")</f>
        <v/>
      </c>
      <c r="D79" s="87" t="str">
        <f>IF(ISNUMBER('[12]Sektorski plasman'!E75)=TRUE,'[12]Sektorski plasman'!E75,"")</f>
        <v/>
      </c>
      <c r="E79" s="86" t="str">
        <f>IF(ISTEXT('[12]Sektorski plasman'!F75)=TRUE,'[12]Sektorski plasman'!F75,"")</f>
        <v/>
      </c>
      <c r="F79" s="85" t="str">
        <f>IF(ISNUMBER('[12]Sektorski plasman'!D75)=TRUE,'[12]Sektorski plasman'!D75,"")</f>
        <v/>
      </c>
      <c r="G79" s="84" t="str">
        <f>IF(ISNUMBER('[12]Sektorski plasman'!G75)=TRUE,'[12]Sektorski plasman'!G75,"")</f>
        <v/>
      </c>
      <c r="H79" s="76" t="str">
        <f>IF(ISNUMBER('[12]Sektorski plasman'!H75)=TRUE,'[12]Sektorski plasman'!H75,"")</f>
        <v/>
      </c>
      <c r="I79" s="75"/>
      <c r="J79" s="72"/>
      <c r="K79" s="66"/>
    </row>
    <row r="80" spans="1:11" x14ac:dyDescent="0.2">
      <c r="A80" s="90" t="str">
        <f>IF(ISNUMBER(H80)=FALSE,"",71)</f>
        <v/>
      </c>
      <c r="B80" s="89" t="str">
        <f>IF(ISTEXT('[12]Sektorski plasman'!B76)=TRUE,'[12]Sektorski plasman'!B76,"")</f>
        <v/>
      </c>
      <c r="C80" s="88" t="str">
        <f>IF(ISTEXT('[12]Sektorski plasman'!C76)=TRUE,'[12]Sektorski plasman'!C76,"")</f>
        <v/>
      </c>
      <c r="D80" s="87" t="str">
        <f>IF(ISNUMBER('[12]Sektorski plasman'!E76)=TRUE,'[12]Sektorski plasman'!E76,"")</f>
        <v/>
      </c>
      <c r="E80" s="86" t="str">
        <f>IF(ISTEXT('[12]Sektorski plasman'!F76)=TRUE,'[12]Sektorski plasman'!F76,"")</f>
        <v/>
      </c>
      <c r="F80" s="85" t="str">
        <f>IF(ISNUMBER('[12]Sektorski plasman'!D76)=TRUE,'[12]Sektorski plasman'!D76,"")</f>
        <v/>
      </c>
      <c r="G80" s="84" t="str">
        <f>IF(ISNUMBER('[12]Sektorski plasman'!G76)=TRUE,'[12]Sektorski plasman'!G76,"")</f>
        <v/>
      </c>
      <c r="H80" s="76" t="str">
        <f>IF(ISNUMBER('[12]Sektorski plasman'!H76)=TRUE,'[12]Sektorski plasman'!H76,"")</f>
        <v/>
      </c>
      <c r="I80" s="75"/>
      <c r="J80" s="72"/>
      <c r="K80" s="66"/>
    </row>
    <row r="81" spans="1:11" x14ac:dyDescent="0.2">
      <c r="A81" s="90" t="str">
        <f>IF(ISNUMBER(H81)=FALSE,"",72)</f>
        <v/>
      </c>
      <c r="B81" s="89" t="str">
        <f>IF(ISTEXT('[12]Sektorski plasman'!B77)=TRUE,'[12]Sektorski plasman'!B77,"")</f>
        <v/>
      </c>
      <c r="C81" s="88" t="str">
        <f>IF(ISTEXT('[12]Sektorski plasman'!C77)=TRUE,'[12]Sektorski plasman'!C77,"")</f>
        <v/>
      </c>
      <c r="D81" s="87" t="str">
        <f>IF(ISNUMBER('[12]Sektorski plasman'!E77)=TRUE,'[12]Sektorski plasman'!E77,"")</f>
        <v/>
      </c>
      <c r="E81" s="86" t="str">
        <f>IF(ISTEXT('[12]Sektorski plasman'!F77)=TRUE,'[12]Sektorski plasman'!F77,"")</f>
        <v/>
      </c>
      <c r="F81" s="85" t="str">
        <f>IF(ISNUMBER('[12]Sektorski plasman'!D77)=TRUE,'[12]Sektorski plasman'!D77,"")</f>
        <v/>
      </c>
      <c r="G81" s="84" t="str">
        <f>IF(ISNUMBER('[12]Sektorski plasman'!G77)=TRUE,'[12]Sektorski plasman'!G77,"")</f>
        <v/>
      </c>
      <c r="H81" s="76" t="str">
        <f>IF(ISNUMBER('[12]Sektorski plasman'!H77)=TRUE,'[12]Sektorski plasman'!H77,"")</f>
        <v/>
      </c>
      <c r="I81" s="75"/>
      <c r="J81" s="72"/>
      <c r="K81" s="66"/>
    </row>
    <row r="82" spans="1:11" x14ac:dyDescent="0.2">
      <c r="A82" s="90" t="str">
        <f>IF(ISNUMBER(H82)=FALSE,"",73)</f>
        <v/>
      </c>
      <c r="B82" s="89" t="str">
        <f>IF(ISTEXT('[12]Sektorski plasman'!B78)=TRUE,'[12]Sektorski plasman'!B78,"")</f>
        <v/>
      </c>
      <c r="C82" s="88" t="str">
        <f>IF(ISTEXT('[12]Sektorski plasman'!C78)=TRUE,'[12]Sektorski plasman'!C78,"")</f>
        <v/>
      </c>
      <c r="D82" s="87" t="str">
        <f>IF(ISNUMBER('[12]Sektorski plasman'!E78)=TRUE,'[12]Sektorski plasman'!E78,"")</f>
        <v/>
      </c>
      <c r="E82" s="86" t="str">
        <f>IF(ISTEXT('[12]Sektorski plasman'!F78)=TRUE,'[12]Sektorski plasman'!F78,"")</f>
        <v/>
      </c>
      <c r="F82" s="85" t="str">
        <f>IF(ISNUMBER('[12]Sektorski plasman'!D78)=TRUE,'[12]Sektorski plasman'!D78,"")</f>
        <v/>
      </c>
      <c r="G82" s="84" t="str">
        <f>IF(ISNUMBER('[12]Sektorski plasman'!G78)=TRUE,'[12]Sektorski plasman'!G78,"")</f>
        <v/>
      </c>
      <c r="H82" s="76" t="str">
        <f>IF(ISNUMBER('[12]Sektorski plasman'!H78)=TRUE,'[12]Sektorski plasman'!H78,"")</f>
        <v/>
      </c>
      <c r="I82" s="75"/>
      <c r="J82" s="72"/>
      <c r="K82" s="66"/>
    </row>
    <row r="83" spans="1:11" x14ac:dyDescent="0.2">
      <c r="A83" s="90" t="str">
        <f>IF(ISNUMBER(H83)=FALSE,"",74)</f>
        <v/>
      </c>
      <c r="B83" s="89" t="str">
        <f>IF(ISTEXT('[12]Sektorski plasman'!B79)=TRUE,'[12]Sektorski plasman'!B79,"")</f>
        <v/>
      </c>
      <c r="C83" s="88" t="str">
        <f>IF(ISTEXT('[12]Sektorski plasman'!C79)=TRUE,'[12]Sektorski plasman'!C79,"")</f>
        <v/>
      </c>
      <c r="D83" s="87" t="str">
        <f>IF(ISNUMBER('[12]Sektorski plasman'!E79)=TRUE,'[12]Sektorski plasman'!E79,"")</f>
        <v/>
      </c>
      <c r="E83" s="86" t="str">
        <f>IF(ISTEXT('[12]Sektorski plasman'!F79)=TRUE,'[12]Sektorski plasman'!F79,"")</f>
        <v/>
      </c>
      <c r="F83" s="85" t="str">
        <f>IF(ISNUMBER('[12]Sektorski plasman'!D79)=TRUE,'[12]Sektorski plasman'!D79,"")</f>
        <v/>
      </c>
      <c r="G83" s="84" t="str">
        <f>IF(ISNUMBER('[12]Sektorski plasman'!G79)=TRUE,'[12]Sektorski plasman'!G79,"")</f>
        <v/>
      </c>
      <c r="H83" s="76" t="str">
        <f>IF(ISNUMBER('[12]Sektorski plasman'!H79)=TRUE,'[12]Sektorski plasman'!H79,"")</f>
        <v/>
      </c>
      <c r="I83" s="75"/>
      <c r="J83" s="72"/>
      <c r="K83" s="66"/>
    </row>
    <row r="84" spans="1:11" x14ac:dyDescent="0.2">
      <c r="A84" s="90" t="str">
        <f>IF(ISNUMBER(H84)=FALSE,"",75)</f>
        <v/>
      </c>
      <c r="B84" s="89" t="str">
        <f>IF(ISTEXT('[12]Sektorski plasman'!B80)=TRUE,'[12]Sektorski plasman'!B80,"")</f>
        <v/>
      </c>
      <c r="C84" s="88" t="str">
        <f>IF(ISTEXT('[12]Sektorski plasman'!C80)=TRUE,'[12]Sektorski plasman'!C80,"")</f>
        <v/>
      </c>
      <c r="D84" s="87" t="str">
        <f>IF(ISNUMBER('[12]Sektorski plasman'!E80)=TRUE,'[12]Sektorski plasman'!E80,"")</f>
        <v/>
      </c>
      <c r="E84" s="86" t="str">
        <f>IF(ISTEXT('[12]Sektorski plasman'!F80)=TRUE,'[12]Sektorski plasman'!F80,"")</f>
        <v/>
      </c>
      <c r="F84" s="85" t="str">
        <f>IF(ISNUMBER('[12]Sektorski plasman'!D80)=TRUE,'[12]Sektorski plasman'!D80,"")</f>
        <v/>
      </c>
      <c r="G84" s="84" t="str">
        <f>IF(ISNUMBER('[12]Sektorski plasman'!G80)=TRUE,'[12]Sektorski plasman'!G80,"")</f>
        <v/>
      </c>
      <c r="H84" s="76" t="str">
        <f>IF(ISNUMBER('[12]Sektorski plasman'!H80)=TRUE,'[12]Sektorski plasman'!H80,"")</f>
        <v/>
      </c>
      <c r="I84" s="75"/>
      <c r="J84" s="72"/>
      <c r="K84" s="66"/>
    </row>
    <row r="85" spans="1:11" x14ac:dyDescent="0.2">
      <c r="A85" s="90" t="str">
        <f>IF(ISNUMBER(H85)=FALSE,"",76)</f>
        <v/>
      </c>
      <c r="B85" s="89" t="str">
        <f>IF(ISTEXT('[12]Sektorski plasman'!B81)=TRUE,'[12]Sektorski plasman'!B81,"")</f>
        <v/>
      </c>
      <c r="C85" s="88" t="str">
        <f>IF(ISTEXT('[12]Sektorski plasman'!C81)=TRUE,'[12]Sektorski plasman'!C81,"")</f>
        <v/>
      </c>
      <c r="D85" s="87" t="str">
        <f>IF(ISNUMBER('[12]Sektorski plasman'!E81)=TRUE,'[12]Sektorski plasman'!E81,"")</f>
        <v/>
      </c>
      <c r="E85" s="86" t="str">
        <f>IF(ISTEXT('[12]Sektorski plasman'!F81)=TRUE,'[12]Sektorski plasman'!F81,"")</f>
        <v/>
      </c>
      <c r="F85" s="85" t="str">
        <f>IF(ISNUMBER('[12]Sektorski plasman'!D81)=TRUE,'[12]Sektorski plasman'!D81,"")</f>
        <v/>
      </c>
      <c r="G85" s="84" t="str">
        <f>IF(ISNUMBER('[12]Sektorski plasman'!G81)=TRUE,'[12]Sektorski plasman'!G81,"")</f>
        <v/>
      </c>
      <c r="H85" s="76" t="str">
        <f>IF(ISNUMBER('[12]Sektorski plasman'!H81)=TRUE,'[12]Sektorski plasman'!H81,"")</f>
        <v/>
      </c>
      <c r="I85" s="75"/>
      <c r="J85" s="72"/>
      <c r="K85" s="66"/>
    </row>
    <row r="86" spans="1:11" x14ac:dyDescent="0.2">
      <c r="A86" s="90" t="str">
        <f>IF(ISNUMBER(H86)=FALSE,"",77)</f>
        <v/>
      </c>
      <c r="B86" s="89" t="str">
        <f>IF(ISTEXT('[12]Sektorski plasman'!B82)=TRUE,'[12]Sektorski plasman'!B82,"")</f>
        <v/>
      </c>
      <c r="C86" s="88" t="str">
        <f>IF(ISTEXT('[12]Sektorski plasman'!C82)=TRUE,'[12]Sektorski plasman'!C82,"")</f>
        <v/>
      </c>
      <c r="D86" s="87" t="str">
        <f>IF(ISNUMBER('[12]Sektorski plasman'!E82)=TRUE,'[12]Sektorski plasman'!E82,"")</f>
        <v/>
      </c>
      <c r="E86" s="86" t="str">
        <f>IF(ISTEXT('[12]Sektorski plasman'!F82)=TRUE,'[12]Sektorski plasman'!F82,"")</f>
        <v/>
      </c>
      <c r="F86" s="85" t="str">
        <f>IF(ISNUMBER('[12]Sektorski plasman'!D82)=TRUE,'[12]Sektorski plasman'!D82,"")</f>
        <v/>
      </c>
      <c r="G86" s="84" t="str">
        <f>IF(ISNUMBER('[12]Sektorski plasman'!G82)=TRUE,'[12]Sektorski plasman'!G82,"")</f>
        <v/>
      </c>
      <c r="H86" s="76" t="str">
        <f>IF(ISNUMBER('[12]Sektorski plasman'!H82)=TRUE,'[12]Sektorski plasman'!H82,"")</f>
        <v/>
      </c>
      <c r="I86" s="75"/>
      <c r="J86" s="72"/>
      <c r="K86" s="66"/>
    </row>
    <row r="87" spans="1:11" x14ac:dyDescent="0.2">
      <c r="A87" s="90" t="str">
        <f>IF(ISNUMBER(H87)=FALSE,"",78)</f>
        <v/>
      </c>
      <c r="B87" s="89" t="str">
        <f>IF(ISTEXT('[12]Sektorski plasman'!B83)=TRUE,'[12]Sektorski plasman'!B83,"")</f>
        <v/>
      </c>
      <c r="C87" s="88" t="str">
        <f>IF(ISTEXT('[12]Sektorski plasman'!C83)=TRUE,'[12]Sektorski plasman'!C83,"")</f>
        <v/>
      </c>
      <c r="D87" s="87" t="str">
        <f>IF(ISNUMBER('[12]Sektorski plasman'!E83)=TRUE,'[12]Sektorski plasman'!E83,"")</f>
        <v/>
      </c>
      <c r="E87" s="86" t="str">
        <f>IF(ISTEXT('[12]Sektorski plasman'!F83)=TRUE,'[12]Sektorski plasman'!F83,"")</f>
        <v/>
      </c>
      <c r="F87" s="85" t="str">
        <f>IF(ISNUMBER('[12]Sektorski plasman'!D83)=TRUE,'[12]Sektorski plasman'!D83,"")</f>
        <v/>
      </c>
      <c r="G87" s="84" t="str">
        <f>IF(ISNUMBER('[12]Sektorski plasman'!G83)=TRUE,'[12]Sektorski plasman'!G83,"")</f>
        <v/>
      </c>
      <c r="H87" s="76" t="str">
        <f>IF(ISNUMBER('[12]Sektorski plasman'!H83)=TRUE,'[12]Sektorski plasman'!H83,"")</f>
        <v/>
      </c>
      <c r="I87" s="75"/>
      <c r="J87" s="72"/>
      <c r="K87" s="66"/>
    </row>
    <row r="88" spans="1:11" x14ac:dyDescent="0.2">
      <c r="A88" s="90" t="str">
        <f>IF(ISNUMBER(H88)=FALSE,"",79)</f>
        <v/>
      </c>
      <c r="B88" s="89" t="str">
        <f>IF(ISTEXT('[12]Sektorski plasman'!B84)=TRUE,'[12]Sektorski plasman'!B84,"")</f>
        <v/>
      </c>
      <c r="C88" s="88" t="str">
        <f>IF(ISTEXT('[12]Sektorski plasman'!C84)=TRUE,'[12]Sektorski plasman'!C84,"")</f>
        <v/>
      </c>
      <c r="D88" s="87" t="str">
        <f>IF(ISNUMBER('[12]Sektorski plasman'!E84)=TRUE,'[12]Sektorski plasman'!E84,"")</f>
        <v/>
      </c>
      <c r="E88" s="86" t="str">
        <f>IF(ISTEXT('[12]Sektorski plasman'!F84)=TRUE,'[12]Sektorski plasman'!F84,"")</f>
        <v/>
      </c>
      <c r="F88" s="85" t="str">
        <f>IF(ISNUMBER('[12]Sektorski plasman'!D84)=TRUE,'[12]Sektorski plasman'!D84,"")</f>
        <v/>
      </c>
      <c r="G88" s="84" t="str">
        <f>IF(ISNUMBER('[12]Sektorski plasman'!G84)=TRUE,'[12]Sektorski plasman'!G84,"")</f>
        <v/>
      </c>
      <c r="H88" s="76" t="str">
        <f>IF(ISNUMBER('[12]Sektorski plasman'!H84)=TRUE,'[12]Sektorski plasman'!H84,"")</f>
        <v/>
      </c>
      <c r="I88" s="75"/>
      <c r="J88" s="72"/>
      <c r="K88" s="66"/>
    </row>
    <row r="89" spans="1:11" x14ac:dyDescent="0.2">
      <c r="A89" s="90" t="str">
        <f>IF(ISNUMBER(H89)=FALSE,"",80)</f>
        <v/>
      </c>
      <c r="B89" s="89" t="str">
        <f>IF(ISTEXT('[12]Sektorski plasman'!B85)=TRUE,'[12]Sektorski plasman'!B85,"")</f>
        <v/>
      </c>
      <c r="C89" s="88" t="str">
        <f>IF(ISTEXT('[12]Sektorski plasman'!C85)=TRUE,'[12]Sektorski plasman'!C85,"")</f>
        <v/>
      </c>
      <c r="D89" s="87" t="str">
        <f>IF(ISNUMBER('[12]Sektorski plasman'!E85)=TRUE,'[12]Sektorski plasman'!E85,"")</f>
        <v/>
      </c>
      <c r="E89" s="86" t="str">
        <f>IF(ISTEXT('[12]Sektorski plasman'!F85)=TRUE,'[12]Sektorski plasman'!F85,"")</f>
        <v/>
      </c>
      <c r="F89" s="85" t="str">
        <f>IF(ISNUMBER('[12]Sektorski plasman'!D85)=TRUE,'[12]Sektorski plasman'!D85,"")</f>
        <v/>
      </c>
      <c r="G89" s="84" t="str">
        <f>IF(ISNUMBER('[12]Sektorski plasman'!G85)=TRUE,'[12]Sektorski plasman'!G85,"")</f>
        <v/>
      </c>
      <c r="H89" s="76" t="str">
        <f>IF(ISNUMBER('[12]Sektorski plasman'!H85)=TRUE,'[12]Sektorski plasman'!H85,"")</f>
        <v/>
      </c>
      <c r="I89" s="75"/>
      <c r="J89" s="72"/>
      <c r="K89" s="66"/>
    </row>
    <row r="90" spans="1:11" x14ac:dyDescent="0.2">
      <c r="A90" s="90" t="str">
        <f>IF(ISNUMBER(H90)=FALSE,"",81)</f>
        <v/>
      </c>
      <c r="B90" s="89" t="str">
        <f>IF(ISTEXT('[12]Sektorski plasman'!B86)=TRUE,'[12]Sektorski plasman'!B86,"")</f>
        <v/>
      </c>
      <c r="C90" s="88" t="str">
        <f>IF(ISTEXT('[12]Sektorski plasman'!C86)=TRUE,'[12]Sektorski plasman'!C86,"")</f>
        <v/>
      </c>
      <c r="D90" s="87" t="str">
        <f>IF(ISNUMBER('[12]Sektorski plasman'!E86)=TRUE,'[12]Sektorski plasman'!E86,"")</f>
        <v/>
      </c>
      <c r="E90" s="86" t="str">
        <f>IF(ISTEXT('[12]Sektorski plasman'!F86)=TRUE,'[12]Sektorski plasman'!F86,"")</f>
        <v/>
      </c>
      <c r="F90" s="85" t="str">
        <f>IF(ISNUMBER('[12]Sektorski plasman'!D86)=TRUE,'[12]Sektorski plasman'!D86,"")</f>
        <v/>
      </c>
      <c r="G90" s="84" t="str">
        <f>IF(ISNUMBER('[12]Sektorski plasman'!G86)=TRUE,'[12]Sektorski plasman'!G86,"")</f>
        <v/>
      </c>
      <c r="H90" s="76" t="str">
        <f>IF(ISNUMBER('[12]Sektorski plasman'!H86)=TRUE,'[12]Sektorski plasman'!H86,"")</f>
        <v/>
      </c>
      <c r="I90" s="75"/>
      <c r="J90" s="72"/>
      <c r="K90" s="66"/>
    </row>
    <row r="91" spans="1:11" x14ac:dyDescent="0.2">
      <c r="A91" s="90" t="str">
        <f>IF(ISNUMBER(H91)=FALSE,"",82)</f>
        <v/>
      </c>
      <c r="B91" s="89" t="str">
        <f>IF(ISTEXT('[12]Sektorski plasman'!B87)=TRUE,'[12]Sektorski plasman'!B87,"")</f>
        <v/>
      </c>
      <c r="C91" s="88" t="str">
        <f>IF(ISTEXT('[12]Sektorski plasman'!C87)=TRUE,'[12]Sektorski plasman'!C87,"")</f>
        <v/>
      </c>
      <c r="D91" s="87" t="str">
        <f>IF(ISNUMBER('[12]Sektorski plasman'!E87)=TRUE,'[12]Sektorski plasman'!E87,"")</f>
        <v/>
      </c>
      <c r="E91" s="86" t="str">
        <f>IF(ISTEXT('[12]Sektorski plasman'!F87)=TRUE,'[12]Sektorski plasman'!F87,"")</f>
        <v/>
      </c>
      <c r="F91" s="85" t="str">
        <f>IF(ISNUMBER('[12]Sektorski plasman'!D87)=TRUE,'[12]Sektorski plasman'!D87,"")</f>
        <v/>
      </c>
      <c r="G91" s="84" t="str">
        <f>IF(ISNUMBER('[12]Sektorski plasman'!G87)=TRUE,'[12]Sektorski plasman'!G87,"")</f>
        <v/>
      </c>
      <c r="H91" s="76" t="str">
        <f>IF(ISNUMBER('[12]Sektorski plasman'!H87)=TRUE,'[12]Sektorski plasman'!H87,"")</f>
        <v/>
      </c>
      <c r="I91" s="75"/>
      <c r="J91" s="72"/>
      <c r="K91" s="66"/>
    </row>
    <row r="92" spans="1:11" x14ac:dyDescent="0.2">
      <c r="A92" s="90" t="str">
        <f>IF(ISNUMBER(H92)=FALSE,"",83)</f>
        <v/>
      </c>
      <c r="B92" s="89" t="str">
        <f>IF(ISTEXT('[12]Sektorski plasman'!B88)=TRUE,'[12]Sektorski plasman'!B88,"")</f>
        <v/>
      </c>
      <c r="C92" s="88" t="str">
        <f>IF(ISTEXT('[12]Sektorski plasman'!C88)=TRUE,'[12]Sektorski plasman'!C88,"")</f>
        <v/>
      </c>
      <c r="D92" s="87" t="str">
        <f>IF(ISNUMBER('[12]Sektorski plasman'!E88)=TRUE,'[12]Sektorski plasman'!E88,"")</f>
        <v/>
      </c>
      <c r="E92" s="86" t="str">
        <f>IF(ISTEXT('[12]Sektorski plasman'!F88)=TRUE,'[12]Sektorski plasman'!F88,"")</f>
        <v/>
      </c>
      <c r="F92" s="85" t="str">
        <f>IF(ISNUMBER('[12]Sektorski plasman'!D88)=TRUE,'[12]Sektorski plasman'!D88,"")</f>
        <v/>
      </c>
      <c r="G92" s="84" t="str">
        <f>IF(ISNUMBER('[12]Sektorski plasman'!G88)=TRUE,'[12]Sektorski plasman'!G88,"")</f>
        <v/>
      </c>
      <c r="H92" s="76" t="str">
        <f>IF(ISNUMBER('[12]Sektorski plasman'!H88)=TRUE,'[12]Sektorski plasman'!H88,"")</f>
        <v/>
      </c>
      <c r="I92" s="75"/>
      <c r="J92" s="72"/>
      <c r="K92" s="66"/>
    </row>
    <row r="93" spans="1:11" x14ac:dyDescent="0.2">
      <c r="A93" s="90" t="str">
        <f>IF(ISNUMBER(H93)=FALSE,"",84)</f>
        <v/>
      </c>
      <c r="B93" s="89" t="str">
        <f>IF(ISTEXT('[12]Sektorski plasman'!B89)=TRUE,'[12]Sektorski plasman'!B89,"")</f>
        <v/>
      </c>
      <c r="C93" s="88" t="str">
        <f>IF(ISTEXT('[12]Sektorski plasman'!C89)=TRUE,'[12]Sektorski plasman'!C89,"")</f>
        <v/>
      </c>
      <c r="D93" s="87" t="str">
        <f>IF(ISNUMBER('[12]Sektorski plasman'!E89)=TRUE,'[12]Sektorski plasman'!E89,"")</f>
        <v/>
      </c>
      <c r="E93" s="86" t="str">
        <f>IF(ISTEXT('[12]Sektorski plasman'!F89)=TRUE,'[12]Sektorski plasman'!F89,"")</f>
        <v/>
      </c>
      <c r="F93" s="85" t="str">
        <f>IF(ISNUMBER('[12]Sektorski plasman'!D89)=TRUE,'[12]Sektorski plasman'!D89,"")</f>
        <v/>
      </c>
      <c r="G93" s="84" t="str">
        <f>IF(ISNUMBER('[12]Sektorski plasman'!G89)=TRUE,'[12]Sektorski plasman'!G89,"")</f>
        <v/>
      </c>
      <c r="H93" s="76" t="str">
        <f>IF(ISNUMBER('[12]Sektorski plasman'!H89)=TRUE,'[12]Sektorski plasman'!H89,"")</f>
        <v/>
      </c>
      <c r="I93" s="75"/>
      <c r="J93" s="72"/>
      <c r="K93" s="66"/>
    </row>
    <row r="94" spans="1:11" x14ac:dyDescent="0.2">
      <c r="A94" s="90" t="str">
        <f>IF(ISNUMBER(H94)=FALSE,"",85)</f>
        <v/>
      </c>
      <c r="B94" s="89" t="str">
        <f>IF(ISTEXT('[12]Sektorski plasman'!B90)=TRUE,'[12]Sektorski plasman'!B90,"")</f>
        <v/>
      </c>
      <c r="C94" s="88" t="str">
        <f>IF(ISTEXT('[12]Sektorski plasman'!C90)=TRUE,'[12]Sektorski plasman'!C90,"")</f>
        <v/>
      </c>
      <c r="D94" s="87" t="str">
        <f>IF(ISNUMBER('[12]Sektorski plasman'!E90)=TRUE,'[12]Sektorski plasman'!E90,"")</f>
        <v/>
      </c>
      <c r="E94" s="86" t="str">
        <f>IF(ISTEXT('[12]Sektorski plasman'!F90)=TRUE,'[12]Sektorski plasman'!F90,"")</f>
        <v/>
      </c>
      <c r="F94" s="85" t="str">
        <f>IF(ISNUMBER('[12]Sektorski plasman'!D90)=TRUE,'[12]Sektorski plasman'!D90,"")</f>
        <v/>
      </c>
      <c r="G94" s="84" t="str">
        <f>IF(ISNUMBER('[12]Sektorski plasman'!G90)=TRUE,'[12]Sektorski plasman'!G90,"")</f>
        <v/>
      </c>
      <c r="H94" s="76" t="str">
        <f>IF(ISNUMBER('[12]Sektorski plasman'!H90)=TRUE,'[12]Sektorski plasman'!H90,"")</f>
        <v/>
      </c>
      <c r="I94" s="75"/>
      <c r="J94" s="72"/>
      <c r="K94" s="66"/>
    </row>
    <row r="95" spans="1:11" x14ac:dyDescent="0.2">
      <c r="A95" s="90" t="str">
        <f>IF(ISNUMBER(H95)=FALSE,"",86)</f>
        <v/>
      </c>
      <c r="B95" s="89" t="str">
        <f>IF(ISTEXT('[12]Sektorski plasman'!B91)=TRUE,'[12]Sektorski plasman'!B91,"")</f>
        <v/>
      </c>
      <c r="C95" s="88" t="str">
        <f>IF(ISTEXT('[12]Sektorski plasman'!C91)=TRUE,'[12]Sektorski plasman'!C91,"")</f>
        <v/>
      </c>
      <c r="D95" s="87" t="str">
        <f>IF(ISNUMBER('[12]Sektorski plasman'!E91)=TRUE,'[12]Sektorski plasman'!E91,"")</f>
        <v/>
      </c>
      <c r="E95" s="86" t="str">
        <f>IF(ISTEXT('[12]Sektorski plasman'!F91)=TRUE,'[12]Sektorski plasman'!F91,"")</f>
        <v/>
      </c>
      <c r="F95" s="85" t="str">
        <f>IF(ISNUMBER('[12]Sektorski plasman'!D91)=TRUE,'[12]Sektorski plasman'!D91,"")</f>
        <v/>
      </c>
      <c r="G95" s="84" t="str">
        <f>IF(ISNUMBER('[12]Sektorski plasman'!G91)=TRUE,'[12]Sektorski plasman'!G91,"")</f>
        <v/>
      </c>
      <c r="H95" s="76" t="str">
        <f>IF(ISNUMBER('[12]Sektorski plasman'!H91)=TRUE,'[12]Sektorski plasman'!H91,"")</f>
        <v/>
      </c>
      <c r="I95" s="75"/>
      <c r="J95" s="72"/>
      <c r="K95" s="66"/>
    </row>
    <row r="96" spans="1:11" x14ac:dyDescent="0.2">
      <c r="A96" s="90" t="str">
        <f>IF(ISNUMBER(H96)=FALSE,"",87)</f>
        <v/>
      </c>
      <c r="B96" s="89" t="str">
        <f>IF(ISTEXT('[12]Sektorski plasman'!B92)=TRUE,'[12]Sektorski plasman'!B92,"")</f>
        <v/>
      </c>
      <c r="C96" s="88" t="str">
        <f>IF(ISTEXT('[12]Sektorski plasman'!C92)=TRUE,'[12]Sektorski plasman'!C92,"")</f>
        <v/>
      </c>
      <c r="D96" s="87" t="str">
        <f>IF(ISNUMBER('[12]Sektorski plasman'!E92)=TRUE,'[12]Sektorski plasman'!E92,"")</f>
        <v/>
      </c>
      <c r="E96" s="86" t="str">
        <f>IF(ISTEXT('[12]Sektorski plasman'!F92)=TRUE,'[12]Sektorski plasman'!F92,"")</f>
        <v/>
      </c>
      <c r="F96" s="85" t="str">
        <f>IF(ISNUMBER('[12]Sektorski plasman'!D92)=TRUE,'[12]Sektorski plasman'!D92,"")</f>
        <v/>
      </c>
      <c r="G96" s="84" t="str">
        <f>IF(ISNUMBER('[12]Sektorski plasman'!G92)=TRUE,'[12]Sektorski plasman'!G92,"")</f>
        <v/>
      </c>
      <c r="H96" s="76" t="str">
        <f>IF(ISNUMBER('[12]Sektorski plasman'!H92)=TRUE,'[12]Sektorski plasman'!H92,"")</f>
        <v/>
      </c>
      <c r="I96" s="75"/>
      <c r="J96" s="72"/>
      <c r="K96" s="66"/>
    </row>
    <row r="97" spans="1:11" x14ac:dyDescent="0.2">
      <c r="A97" s="90" t="str">
        <f>IF(ISNUMBER(H97)=FALSE,"",88)</f>
        <v/>
      </c>
      <c r="B97" s="89" t="str">
        <f>IF(ISTEXT('[12]Sektorski plasman'!B93)=TRUE,'[12]Sektorski plasman'!B93,"")</f>
        <v/>
      </c>
      <c r="C97" s="88" t="str">
        <f>IF(ISTEXT('[12]Sektorski plasman'!C93)=TRUE,'[12]Sektorski plasman'!C93,"")</f>
        <v/>
      </c>
      <c r="D97" s="87" t="str">
        <f>IF(ISNUMBER('[12]Sektorski plasman'!E93)=TRUE,'[12]Sektorski plasman'!E93,"")</f>
        <v/>
      </c>
      <c r="E97" s="86" t="str">
        <f>IF(ISTEXT('[12]Sektorski plasman'!F93)=TRUE,'[12]Sektorski plasman'!F93,"")</f>
        <v/>
      </c>
      <c r="F97" s="85" t="str">
        <f>IF(ISNUMBER('[12]Sektorski plasman'!D93)=TRUE,'[12]Sektorski plasman'!D93,"")</f>
        <v/>
      </c>
      <c r="G97" s="84" t="str">
        <f>IF(ISNUMBER('[12]Sektorski plasman'!G93)=TRUE,'[12]Sektorski plasman'!G93,"")</f>
        <v/>
      </c>
      <c r="H97" s="76" t="str">
        <f>IF(ISNUMBER('[12]Sektorski plasman'!H93)=TRUE,'[12]Sektorski plasman'!H93,"")</f>
        <v/>
      </c>
      <c r="I97" s="75"/>
      <c r="J97" s="72"/>
      <c r="K97" s="66"/>
    </row>
    <row r="98" spans="1:11" x14ac:dyDescent="0.2">
      <c r="A98" s="90" t="str">
        <f>IF(ISNUMBER(H98)=FALSE,"",89)</f>
        <v/>
      </c>
      <c r="B98" s="89" t="str">
        <f>IF(ISTEXT('[12]Sektorski plasman'!B94)=TRUE,'[12]Sektorski plasman'!B94,"")</f>
        <v/>
      </c>
      <c r="C98" s="88" t="str">
        <f>IF(ISTEXT('[12]Sektorski plasman'!C94)=TRUE,'[12]Sektorski plasman'!C94,"")</f>
        <v/>
      </c>
      <c r="D98" s="87" t="str">
        <f>IF(ISNUMBER('[12]Sektorski plasman'!E94)=TRUE,'[12]Sektorski plasman'!E94,"")</f>
        <v/>
      </c>
      <c r="E98" s="86" t="str">
        <f>IF(ISTEXT('[12]Sektorski plasman'!F94)=TRUE,'[12]Sektorski plasman'!F94,"")</f>
        <v/>
      </c>
      <c r="F98" s="85" t="str">
        <f>IF(ISNUMBER('[12]Sektorski plasman'!D94)=TRUE,'[12]Sektorski plasman'!D94,"")</f>
        <v/>
      </c>
      <c r="G98" s="84" t="str">
        <f>IF(ISNUMBER('[12]Sektorski plasman'!G94)=TRUE,'[12]Sektorski plasman'!G94,"")</f>
        <v/>
      </c>
      <c r="H98" s="76" t="str">
        <f>IF(ISNUMBER('[12]Sektorski plasman'!H94)=TRUE,'[12]Sektorski plasman'!H94,"")</f>
        <v/>
      </c>
      <c r="I98" s="75"/>
      <c r="J98" s="72"/>
      <c r="K98" s="66"/>
    </row>
    <row r="99" spans="1:11" x14ac:dyDescent="0.2">
      <c r="A99" s="90" t="str">
        <f>IF(ISNUMBER(H99)=FALSE,"",90)</f>
        <v/>
      </c>
      <c r="B99" s="89" t="str">
        <f>IF(ISTEXT('[12]Sektorski plasman'!B95)=TRUE,'[12]Sektorski plasman'!B95,"")</f>
        <v/>
      </c>
      <c r="C99" s="88" t="str">
        <f>IF(ISTEXT('[12]Sektorski plasman'!C95)=TRUE,'[12]Sektorski plasman'!C95,"")</f>
        <v/>
      </c>
      <c r="D99" s="87" t="str">
        <f>IF(ISNUMBER('[12]Sektorski plasman'!E95)=TRUE,'[12]Sektorski plasman'!E95,"")</f>
        <v/>
      </c>
      <c r="E99" s="86" t="str">
        <f>IF(ISTEXT('[12]Sektorski plasman'!F95)=TRUE,'[12]Sektorski plasman'!F95,"")</f>
        <v/>
      </c>
      <c r="F99" s="85" t="str">
        <f>IF(ISNUMBER('[12]Sektorski plasman'!D95)=TRUE,'[12]Sektorski plasman'!D95,"")</f>
        <v/>
      </c>
      <c r="G99" s="84" t="str">
        <f>IF(ISNUMBER('[12]Sektorski plasman'!G95)=TRUE,'[12]Sektorski plasman'!G95,"")</f>
        <v/>
      </c>
      <c r="H99" s="76" t="str">
        <f>IF(ISNUMBER('[12]Sektorski plasman'!H95)=TRUE,'[12]Sektorski plasman'!H95,"")</f>
        <v/>
      </c>
      <c r="I99" s="75"/>
      <c r="J99" s="72"/>
      <c r="K99" s="66"/>
    </row>
    <row r="100" spans="1:11" x14ac:dyDescent="0.2">
      <c r="A100" s="90" t="str">
        <f>IF(ISNUMBER(H100)=FALSE,"",91)</f>
        <v/>
      </c>
      <c r="B100" s="89" t="str">
        <f>IF(ISTEXT('[12]Sektorski plasman'!B96)=TRUE,'[12]Sektorski plasman'!B96,"")</f>
        <v/>
      </c>
      <c r="C100" s="88" t="str">
        <f>IF(ISTEXT('[12]Sektorski plasman'!C96)=TRUE,'[12]Sektorski plasman'!C96,"")</f>
        <v/>
      </c>
      <c r="D100" s="87" t="str">
        <f>IF(ISNUMBER('[12]Sektorski plasman'!E96)=TRUE,'[12]Sektorski plasman'!E96,"")</f>
        <v/>
      </c>
      <c r="E100" s="86" t="str">
        <f>IF(ISTEXT('[12]Sektorski plasman'!F96)=TRUE,'[12]Sektorski plasman'!F96,"")</f>
        <v/>
      </c>
      <c r="F100" s="85" t="str">
        <f>IF(ISNUMBER('[12]Sektorski plasman'!D96)=TRUE,'[12]Sektorski plasman'!D96,"")</f>
        <v/>
      </c>
      <c r="G100" s="84" t="str">
        <f>IF(ISNUMBER('[12]Sektorski plasman'!G96)=TRUE,'[12]Sektorski plasman'!G96,"")</f>
        <v/>
      </c>
      <c r="H100" s="76" t="str">
        <f>IF(ISNUMBER('[12]Sektorski plasman'!H96)=TRUE,'[12]Sektorski plasman'!H96,"")</f>
        <v/>
      </c>
      <c r="I100" s="75"/>
      <c r="J100" s="72"/>
      <c r="K100" s="66"/>
    </row>
    <row r="101" spans="1:11" x14ac:dyDescent="0.2">
      <c r="A101" s="90" t="str">
        <f>IF(ISNUMBER(H101)=FALSE,"",92)</f>
        <v/>
      </c>
      <c r="B101" s="89" t="str">
        <f>IF(ISTEXT('[12]Sektorski plasman'!B97)=TRUE,'[12]Sektorski plasman'!B97,"")</f>
        <v/>
      </c>
      <c r="C101" s="88" t="str">
        <f>IF(ISTEXT('[12]Sektorski plasman'!C97)=TRUE,'[12]Sektorski plasman'!C97,"")</f>
        <v/>
      </c>
      <c r="D101" s="87" t="str">
        <f>IF(ISNUMBER('[12]Sektorski plasman'!E97)=TRUE,'[12]Sektorski plasman'!E97,"")</f>
        <v/>
      </c>
      <c r="E101" s="86" t="str">
        <f>IF(ISTEXT('[12]Sektorski plasman'!F97)=TRUE,'[12]Sektorski plasman'!F97,"")</f>
        <v/>
      </c>
      <c r="F101" s="85" t="str">
        <f>IF(ISNUMBER('[12]Sektorski plasman'!D97)=TRUE,'[12]Sektorski plasman'!D97,"")</f>
        <v/>
      </c>
      <c r="G101" s="84" t="str">
        <f>IF(ISNUMBER('[12]Sektorski plasman'!G97)=TRUE,'[12]Sektorski plasman'!G97,"")</f>
        <v/>
      </c>
      <c r="H101" s="76" t="str">
        <f>IF(ISNUMBER('[12]Sektorski plasman'!H97)=TRUE,'[12]Sektorski plasman'!H97,"")</f>
        <v/>
      </c>
      <c r="I101" s="75"/>
      <c r="J101" s="72"/>
      <c r="K101" s="66"/>
    </row>
    <row r="102" spans="1:11" x14ac:dyDescent="0.2">
      <c r="A102" s="90" t="str">
        <f>IF(ISNUMBER(H102)=FALSE,"",93)</f>
        <v/>
      </c>
      <c r="B102" s="89" t="str">
        <f>IF(ISTEXT('[12]Sektorski plasman'!B98)=TRUE,'[12]Sektorski plasman'!B98,"")</f>
        <v/>
      </c>
      <c r="C102" s="88" t="str">
        <f>IF(ISTEXT('[12]Sektorski plasman'!C98)=TRUE,'[12]Sektorski plasman'!C98,"")</f>
        <v/>
      </c>
      <c r="D102" s="87" t="str">
        <f>IF(ISNUMBER('[12]Sektorski plasman'!E98)=TRUE,'[12]Sektorski plasman'!E98,"")</f>
        <v/>
      </c>
      <c r="E102" s="86" t="str">
        <f>IF(ISTEXT('[12]Sektorski plasman'!F98)=TRUE,'[12]Sektorski plasman'!F98,"")</f>
        <v/>
      </c>
      <c r="F102" s="85" t="str">
        <f>IF(ISNUMBER('[12]Sektorski plasman'!D98)=TRUE,'[12]Sektorski plasman'!D98,"")</f>
        <v/>
      </c>
      <c r="G102" s="84" t="str">
        <f>IF(ISNUMBER('[12]Sektorski plasman'!G98)=TRUE,'[12]Sektorski plasman'!G98,"")</f>
        <v/>
      </c>
      <c r="H102" s="76" t="str">
        <f>IF(ISNUMBER('[12]Sektorski plasman'!H98)=TRUE,'[12]Sektorski plasman'!H98,"")</f>
        <v/>
      </c>
      <c r="I102" s="75"/>
      <c r="J102" s="72"/>
      <c r="K102" s="66"/>
    </row>
    <row r="103" spans="1:11" x14ac:dyDescent="0.2">
      <c r="A103" s="90" t="str">
        <f>IF(ISNUMBER(H103)=FALSE,"",94)</f>
        <v/>
      </c>
      <c r="B103" s="89" t="str">
        <f>IF(ISTEXT('[12]Sektorski plasman'!B99)=TRUE,'[12]Sektorski plasman'!B99,"")</f>
        <v/>
      </c>
      <c r="C103" s="88" t="str">
        <f>IF(ISTEXT('[12]Sektorski plasman'!C99)=TRUE,'[12]Sektorski plasman'!C99,"")</f>
        <v/>
      </c>
      <c r="D103" s="87" t="str">
        <f>IF(ISNUMBER('[12]Sektorski plasman'!E99)=TRUE,'[12]Sektorski plasman'!E99,"")</f>
        <v/>
      </c>
      <c r="E103" s="86" t="str">
        <f>IF(ISTEXT('[12]Sektorski plasman'!F99)=TRUE,'[12]Sektorski plasman'!F99,"")</f>
        <v/>
      </c>
      <c r="F103" s="85" t="str">
        <f>IF(ISNUMBER('[12]Sektorski plasman'!D99)=TRUE,'[12]Sektorski plasman'!D99,"")</f>
        <v/>
      </c>
      <c r="G103" s="84" t="str">
        <f>IF(ISNUMBER('[12]Sektorski plasman'!G99)=TRUE,'[12]Sektorski plasman'!G99,"")</f>
        <v/>
      </c>
      <c r="H103" s="76" t="str">
        <f>IF(ISNUMBER('[12]Sektorski plasman'!H99)=TRUE,'[12]Sektorski plasman'!H99,"")</f>
        <v/>
      </c>
      <c r="I103" s="75"/>
      <c r="J103" s="72"/>
      <c r="K103" s="66"/>
    </row>
    <row r="104" spans="1:11" x14ac:dyDescent="0.2">
      <c r="A104" s="90" t="str">
        <f>IF(ISNUMBER(H104)=FALSE,"",95)</f>
        <v/>
      </c>
      <c r="B104" s="89" t="str">
        <f>IF(ISTEXT('[12]Sektorski plasman'!B100)=TRUE,'[12]Sektorski plasman'!B100,"")</f>
        <v/>
      </c>
      <c r="C104" s="88" t="str">
        <f>IF(ISTEXT('[12]Sektorski plasman'!C100)=TRUE,'[12]Sektorski plasman'!C100,"")</f>
        <v/>
      </c>
      <c r="D104" s="87" t="str">
        <f>IF(ISNUMBER('[12]Sektorski plasman'!E100)=TRUE,'[12]Sektorski plasman'!E100,"")</f>
        <v/>
      </c>
      <c r="E104" s="86" t="str">
        <f>IF(ISTEXT('[12]Sektorski plasman'!F100)=TRUE,'[12]Sektorski plasman'!F100,"")</f>
        <v/>
      </c>
      <c r="F104" s="85" t="str">
        <f>IF(ISNUMBER('[12]Sektorski plasman'!D100)=TRUE,'[12]Sektorski plasman'!D100,"")</f>
        <v/>
      </c>
      <c r="G104" s="84" t="str">
        <f>IF(ISNUMBER('[12]Sektorski plasman'!G100)=TRUE,'[12]Sektorski plasman'!G100,"")</f>
        <v/>
      </c>
      <c r="H104" s="76" t="str">
        <f>IF(ISNUMBER('[12]Sektorski plasman'!H100)=TRUE,'[12]Sektorski plasman'!H100,"")</f>
        <v/>
      </c>
      <c r="I104" s="75"/>
      <c r="J104" s="72"/>
      <c r="K104" s="66"/>
    </row>
    <row r="105" spans="1:11" x14ac:dyDescent="0.2">
      <c r="A105" s="90" t="str">
        <f>IF(ISNUMBER(H105)=FALSE,"",96)</f>
        <v/>
      </c>
      <c r="B105" s="89" t="str">
        <f>IF(ISTEXT('[12]Sektorski plasman'!B101)=TRUE,'[12]Sektorski plasman'!B101,"")</f>
        <v/>
      </c>
      <c r="C105" s="88" t="str">
        <f>IF(ISTEXT('[12]Sektorski plasman'!C101)=TRUE,'[12]Sektorski plasman'!C101,"")</f>
        <v/>
      </c>
      <c r="D105" s="87" t="str">
        <f>IF(ISNUMBER('[12]Sektorski plasman'!E101)=TRUE,'[12]Sektorski plasman'!E101,"")</f>
        <v/>
      </c>
      <c r="E105" s="86" t="str">
        <f>IF(ISTEXT('[12]Sektorski plasman'!F101)=TRUE,'[12]Sektorski plasman'!F101,"")</f>
        <v/>
      </c>
      <c r="F105" s="85" t="str">
        <f>IF(ISNUMBER('[12]Sektorski plasman'!D101)=TRUE,'[12]Sektorski plasman'!D101,"")</f>
        <v/>
      </c>
      <c r="G105" s="84" t="str">
        <f>IF(ISNUMBER('[12]Sektorski plasman'!G101)=TRUE,'[12]Sektorski plasman'!G101,"")</f>
        <v/>
      </c>
      <c r="H105" s="76" t="str">
        <f>IF(ISNUMBER('[12]Sektorski plasman'!H101)=TRUE,'[12]Sektorski plasman'!H101,"")</f>
        <v/>
      </c>
      <c r="I105" s="75"/>
      <c r="J105" s="72"/>
      <c r="K105" s="66"/>
    </row>
    <row r="106" spans="1:11" x14ac:dyDescent="0.2">
      <c r="A106" s="90" t="str">
        <f>IF(ISNUMBER(H106)=FALSE,"",97)</f>
        <v/>
      </c>
      <c r="B106" s="89" t="str">
        <f>IF(ISTEXT('[12]Sektorski plasman'!B102)=TRUE,'[12]Sektorski plasman'!B102,"")</f>
        <v/>
      </c>
      <c r="C106" s="88" t="str">
        <f>IF(ISTEXT('[12]Sektorski plasman'!C102)=TRUE,'[12]Sektorski plasman'!C102,"")</f>
        <v/>
      </c>
      <c r="D106" s="87" t="str">
        <f>IF(ISNUMBER('[12]Sektorski plasman'!E102)=TRUE,'[12]Sektorski plasman'!E102,"")</f>
        <v/>
      </c>
      <c r="E106" s="86" t="str">
        <f>IF(ISTEXT('[12]Sektorski plasman'!F102)=TRUE,'[12]Sektorski plasman'!F102,"")</f>
        <v/>
      </c>
      <c r="F106" s="85" t="str">
        <f>IF(ISNUMBER('[12]Sektorski plasman'!D102)=TRUE,'[12]Sektorski plasman'!D102,"")</f>
        <v/>
      </c>
      <c r="G106" s="84" t="str">
        <f>IF(ISNUMBER('[12]Sektorski plasman'!G102)=TRUE,'[12]Sektorski plasman'!G102,"")</f>
        <v/>
      </c>
      <c r="H106" s="76" t="str">
        <f>IF(ISNUMBER('[12]Sektorski plasman'!H102)=TRUE,'[12]Sektorski plasman'!H102,"")</f>
        <v/>
      </c>
      <c r="I106" s="75"/>
      <c r="J106" s="72"/>
      <c r="K106" s="66"/>
    </row>
    <row r="107" spans="1:11" x14ac:dyDescent="0.2">
      <c r="A107" s="90" t="str">
        <f>IF(ISNUMBER(H107)=FALSE,"",98)</f>
        <v/>
      </c>
      <c r="B107" s="89" t="str">
        <f>IF(ISTEXT('[12]Sektorski plasman'!B103)=TRUE,'[12]Sektorski plasman'!B103,"")</f>
        <v/>
      </c>
      <c r="C107" s="88" t="str">
        <f>IF(ISTEXT('[12]Sektorski plasman'!C103)=TRUE,'[12]Sektorski plasman'!C103,"")</f>
        <v/>
      </c>
      <c r="D107" s="87" t="str">
        <f>IF(ISNUMBER('[12]Sektorski plasman'!E103)=TRUE,'[12]Sektorski plasman'!E103,"")</f>
        <v/>
      </c>
      <c r="E107" s="86" t="str">
        <f>IF(ISTEXT('[12]Sektorski plasman'!F103)=TRUE,'[12]Sektorski plasman'!F103,"")</f>
        <v/>
      </c>
      <c r="F107" s="85" t="str">
        <f>IF(ISNUMBER('[12]Sektorski plasman'!D103)=TRUE,'[12]Sektorski plasman'!D103,"")</f>
        <v/>
      </c>
      <c r="G107" s="84" t="str">
        <f>IF(ISNUMBER('[12]Sektorski plasman'!G103)=TRUE,'[12]Sektorski plasman'!G103,"")</f>
        <v/>
      </c>
      <c r="H107" s="76" t="str">
        <f>IF(ISNUMBER('[12]Sektorski plasman'!H103)=TRUE,'[12]Sektorski plasman'!H103,"")</f>
        <v/>
      </c>
      <c r="I107" s="75"/>
      <c r="J107" s="72"/>
      <c r="K107" s="66"/>
    </row>
    <row r="108" spans="1:11" x14ac:dyDescent="0.2">
      <c r="A108" s="90" t="str">
        <f>IF(ISNUMBER(H108)=FALSE,"",99)</f>
        <v/>
      </c>
      <c r="B108" s="89" t="str">
        <f>IF(ISTEXT('[12]Sektorski plasman'!B104)=TRUE,'[12]Sektorski plasman'!B104,"")</f>
        <v/>
      </c>
      <c r="C108" s="88" t="str">
        <f>IF(ISTEXT('[12]Sektorski plasman'!C104)=TRUE,'[12]Sektorski plasman'!C104,"")</f>
        <v/>
      </c>
      <c r="D108" s="87" t="str">
        <f>IF(ISNUMBER('[12]Sektorski plasman'!E104)=TRUE,'[12]Sektorski plasman'!E104,"")</f>
        <v/>
      </c>
      <c r="E108" s="86" t="str">
        <f>IF(ISTEXT('[12]Sektorski plasman'!F104)=TRUE,'[12]Sektorski plasman'!F104,"")</f>
        <v/>
      </c>
      <c r="F108" s="85" t="str">
        <f>IF(ISNUMBER('[12]Sektorski plasman'!D104)=TRUE,'[12]Sektorski plasman'!D104,"")</f>
        <v/>
      </c>
      <c r="G108" s="84" t="str">
        <f>IF(ISNUMBER('[12]Sektorski plasman'!G104)=TRUE,'[12]Sektorski plasman'!G104,"")</f>
        <v/>
      </c>
      <c r="H108" s="76" t="str">
        <f>IF(ISNUMBER('[12]Sektorski plasman'!H104)=TRUE,'[12]Sektorski plasman'!H104,"")</f>
        <v/>
      </c>
      <c r="I108" s="75"/>
      <c r="J108" s="72"/>
      <c r="K108" s="66"/>
    </row>
    <row r="109" spans="1:11" x14ac:dyDescent="0.2">
      <c r="A109" s="90" t="str">
        <f>IF(ISNUMBER(H109)=FALSE,"",100)</f>
        <v/>
      </c>
      <c r="B109" s="89" t="str">
        <f>IF(ISTEXT('[12]Sektorski plasman'!B105)=TRUE,'[12]Sektorski plasman'!B105,"")</f>
        <v/>
      </c>
      <c r="C109" s="88" t="str">
        <f>IF(ISTEXT('[12]Sektorski plasman'!C105)=TRUE,'[12]Sektorski plasman'!C105,"")</f>
        <v/>
      </c>
      <c r="D109" s="87" t="str">
        <f>IF(ISNUMBER('[12]Sektorski plasman'!E105)=TRUE,'[12]Sektorski plasman'!E105,"")</f>
        <v/>
      </c>
      <c r="E109" s="86" t="str">
        <f>IF(ISTEXT('[12]Sektorski plasman'!F105)=TRUE,'[12]Sektorski plasman'!F105,"")</f>
        <v/>
      </c>
      <c r="F109" s="85" t="str">
        <f>IF(ISNUMBER('[12]Sektorski plasman'!D105)=TRUE,'[12]Sektorski plasman'!D105,"")</f>
        <v/>
      </c>
      <c r="G109" s="84" t="str">
        <f>IF(ISNUMBER('[12]Sektorski plasman'!G105)=TRUE,'[12]Sektorski plasman'!G105,"")</f>
        <v/>
      </c>
      <c r="H109" s="76" t="str">
        <f>IF(ISNUMBER('[12]Sektorski plasman'!H105)=TRUE,'[12]Sektorski plasman'!H105,"")</f>
        <v/>
      </c>
      <c r="I109" s="75"/>
      <c r="J109" s="72"/>
      <c r="K109" s="66"/>
    </row>
    <row r="110" spans="1:11" x14ac:dyDescent="0.2">
      <c r="A110" s="90" t="str">
        <f>IF(ISNUMBER(H110)=FALSE,"",101)</f>
        <v/>
      </c>
      <c r="B110" s="89" t="str">
        <f>IF(ISTEXT('[12]Sektorski plasman'!B106)=TRUE,'[12]Sektorski plasman'!B106,"")</f>
        <v/>
      </c>
      <c r="C110" s="88" t="str">
        <f>IF(ISTEXT('[12]Sektorski plasman'!C106)=TRUE,'[12]Sektorski plasman'!C106,"")</f>
        <v/>
      </c>
      <c r="D110" s="87" t="str">
        <f>IF(ISNUMBER('[12]Sektorski plasman'!E106)=TRUE,'[12]Sektorski plasman'!E106,"")</f>
        <v/>
      </c>
      <c r="E110" s="86" t="str">
        <f>IF(ISTEXT('[12]Sektorski plasman'!F106)=TRUE,'[12]Sektorski plasman'!F106,"")</f>
        <v/>
      </c>
      <c r="F110" s="85" t="str">
        <f>IF(ISNUMBER('[12]Sektorski plasman'!D106)=TRUE,'[12]Sektorski plasman'!D106,"")</f>
        <v/>
      </c>
      <c r="G110" s="84" t="str">
        <f>IF(ISNUMBER('[12]Sektorski plasman'!G106)=TRUE,'[12]Sektorski plasman'!G106,"")</f>
        <v/>
      </c>
      <c r="H110" s="76" t="str">
        <f>IF(ISNUMBER('[12]Sektorski plasman'!H106)=TRUE,'[12]Sektorski plasman'!H106,"")</f>
        <v/>
      </c>
      <c r="I110" s="75"/>
      <c r="J110" s="72"/>
      <c r="K110" s="66"/>
    </row>
    <row r="111" spans="1:11" x14ac:dyDescent="0.2">
      <c r="A111" s="90" t="str">
        <f>IF(ISNUMBER(H111)=FALSE,"",102)</f>
        <v/>
      </c>
      <c r="B111" s="89" t="str">
        <f>IF(ISTEXT('[12]Sektorski plasman'!B107)=TRUE,'[12]Sektorski plasman'!B107,"")</f>
        <v/>
      </c>
      <c r="C111" s="88" t="str">
        <f>IF(ISTEXT('[12]Sektorski plasman'!C107)=TRUE,'[12]Sektorski plasman'!C107,"")</f>
        <v/>
      </c>
      <c r="D111" s="87" t="str">
        <f>IF(ISNUMBER('[12]Sektorski plasman'!E107)=TRUE,'[12]Sektorski plasman'!E107,"")</f>
        <v/>
      </c>
      <c r="E111" s="86" t="str">
        <f>IF(ISTEXT('[12]Sektorski plasman'!F107)=TRUE,'[12]Sektorski plasman'!F107,"")</f>
        <v/>
      </c>
      <c r="F111" s="85" t="str">
        <f>IF(ISNUMBER('[12]Sektorski plasman'!D107)=TRUE,'[12]Sektorski plasman'!D107,"")</f>
        <v/>
      </c>
      <c r="G111" s="84" t="str">
        <f>IF(ISNUMBER('[12]Sektorski plasman'!G107)=TRUE,'[12]Sektorski plasman'!G107,"")</f>
        <v/>
      </c>
      <c r="H111" s="76" t="str">
        <f>IF(ISNUMBER('[12]Sektorski plasman'!H107)=TRUE,'[12]Sektorski plasman'!H107,"")</f>
        <v/>
      </c>
      <c r="I111" s="75"/>
      <c r="J111" s="72"/>
      <c r="K111" s="66"/>
    </row>
    <row r="112" spans="1:11" x14ac:dyDescent="0.2">
      <c r="A112" s="90" t="str">
        <f>IF(ISNUMBER(H112)=FALSE,"",103)</f>
        <v/>
      </c>
      <c r="B112" s="89" t="str">
        <f>IF(ISTEXT('[12]Sektorski plasman'!B108)=TRUE,'[12]Sektorski plasman'!B108,"")</f>
        <v/>
      </c>
      <c r="C112" s="88" t="str">
        <f>IF(ISTEXT('[12]Sektorski plasman'!C108)=TRUE,'[12]Sektorski plasman'!C108,"")</f>
        <v/>
      </c>
      <c r="D112" s="87" t="str">
        <f>IF(ISNUMBER('[12]Sektorski plasman'!E108)=TRUE,'[12]Sektorski plasman'!E108,"")</f>
        <v/>
      </c>
      <c r="E112" s="86" t="str">
        <f>IF(ISTEXT('[12]Sektorski plasman'!F108)=TRUE,'[12]Sektorski plasman'!F108,"")</f>
        <v/>
      </c>
      <c r="F112" s="85" t="str">
        <f>IF(ISNUMBER('[12]Sektorski plasman'!D108)=TRUE,'[12]Sektorski plasman'!D108,"")</f>
        <v/>
      </c>
      <c r="G112" s="84" t="str">
        <f>IF(ISNUMBER('[12]Sektorski plasman'!G108)=TRUE,'[12]Sektorski plasman'!G108,"")</f>
        <v/>
      </c>
      <c r="H112" s="76" t="str">
        <f>IF(ISNUMBER('[12]Sektorski plasman'!H108)=TRUE,'[12]Sektorski plasman'!H108,"")</f>
        <v/>
      </c>
      <c r="I112" s="75"/>
      <c r="J112" s="72"/>
      <c r="K112" s="66"/>
    </row>
    <row r="113" spans="1:11" x14ac:dyDescent="0.2">
      <c r="A113" s="90" t="str">
        <f>IF(ISNUMBER(H113)=FALSE,"",104)</f>
        <v/>
      </c>
      <c r="B113" s="89" t="str">
        <f>IF(ISTEXT('[12]Sektorski plasman'!B109)=TRUE,'[12]Sektorski plasman'!B109,"")</f>
        <v/>
      </c>
      <c r="C113" s="88" t="str">
        <f>IF(ISTEXT('[12]Sektorski plasman'!C109)=TRUE,'[12]Sektorski plasman'!C109,"")</f>
        <v/>
      </c>
      <c r="D113" s="87" t="str">
        <f>IF(ISNUMBER('[12]Sektorski plasman'!E109)=TRUE,'[12]Sektorski plasman'!E109,"")</f>
        <v/>
      </c>
      <c r="E113" s="86" t="str">
        <f>IF(ISTEXT('[12]Sektorski plasman'!F109)=TRUE,'[12]Sektorski plasman'!F109,"")</f>
        <v/>
      </c>
      <c r="F113" s="85" t="str">
        <f>IF(ISNUMBER('[12]Sektorski plasman'!D109)=TRUE,'[12]Sektorski plasman'!D109,"")</f>
        <v/>
      </c>
      <c r="G113" s="84" t="str">
        <f>IF(ISNUMBER('[12]Sektorski plasman'!G109)=TRUE,'[12]Sektorski plasman'!G109,"")</f>
        <v/>
      </c>
      <c r="H113" s="76" t="str">
        <f>IF(ISNUMBER('[12]Sektorski plasman'!H109)=TRUE,'[12]Sektorski plasman'!H109,"")</f>
        <v/>
      </c>
      <c r="I113" s="75"/>
      <c r="J113" s="72"/>
      <c r="K113" s="66"/>
    </row>
    <row r="114" spans="1:11" x14ac:dyDescent="0.2">
      <c r="A114" s="90" t="str">
        <f>IF(ISNUMBER(H114)=FALSE,"",105)</f>
        <v/>
      </c>
      <c r="B114" s="89" t="str">
        <f>IF(ISTEXT('[12]Sektorski plasman'!B110)=TRUE,'[12]Sektorski plasman'!B110,"")</f>
        <v/>
      </c>
      <c r="C114" s="88" t="str">
        <f>IF(ISTEXT('[12]Sektorski plasman'!C110)=TRUE,'[12]Sektorski plasman'!C110,"")</f>
        <v/>
      </c>
      <c r="D114" s="87" t="str">
        <f>IF(ISNUMBER('[12]Sektorski plasman'!E110)=TRUE,'[12]Sektorski plasman'!E110,"")</f>
        <v/>
      </c>
      <c r="E114" s="86" t="str">
        <f>IF(ISTEXT('[12]Sektorski plasman'!F110)=TRUE,'[12]Sektorski plasman'!F110,"")</f>
        <v/>
      </c>
      <c r="F114" s="85" t="str">
        <f>IF(ISNUMBER('[12]Sektorski plasman'!D110)=TRUE,'[12]Sektorski plasman'!D110,"")</f>
        <v/>
      </c>
      <c r="G114" s="84" t="str">
        <f>IF(ISNUMBER('[12]Sektorski plasman'!G110)=TRUE,'[12]Sektorski plasman'!G110,"")</f>
        <v/>
      </c>
      <c r="H114" s="76" t="str">
        <f>IF(ISNUMBER('[12]Sektorski plasman'!H110)=TRUE,'[12]Sektorski plasman'!H110,"")</f>
        <v/>
      </c>
      <c r="I114" s="75"/>
      <c r="J114" s="72"/>
      <c r="K114" s="66"/>
    </row>
    <row r="115" spans="1:11" x14ac:dyDescent="0.2">
      <c r="A115" s="90" t="str">
        <f>IF(ISNUMBER(H115)=FALSE,"",106)</f>
        <v/>
      </c>
      <c r="B115" s="89" t="str">
        <f>IF(ISTEXT('[12]Sektorski plasman'!B111)=TRUE,'[12]Sektorski plasman'!B111,"")</f>
        <v/>
      </c>
      <c r="C115" s="88" t="str">
        <f>IF(ISTEXT('[12]Sektorski plasman'!C111)=TRUE,'[12]Sektorski plasman'!C111,"")</f>
        <v/>
      </c>
      <c r="D115" s="87" t="str">
        <f>IF(ISNUMBER('[12]Sektorski plasman'!E111)=TRUE,'[12]Sektorski plasman'!E111,"")</f>
        <v/>
      </c>
      <c r="E115" s="86" t="str">
        <f>IF(ISTEXT('[12]Sektorski plasman'!F111)=TRUE,'[12]Sektorski plasman'!F111,"")</f>
        <v/>
      </c>
      <c r="F115" s="85" t="str">
        <f>IF(ISNUMBER('[12]Sektorski plasman'!D111)=TRUE,'[12]Sektorski plasman'!D111,"")</f>
        <v/>
      </c>
      <c r="G115" s="84" t="str">
        <f>IF(ISNUMBER('[12]Sektorski plasman'!G111)=TRUE,'[12]Sektorski plasman'!G111,"")</f>
        <v/>
      </c>
      <c r="H115" s="76" t="str">
        <f>IF(ISNUMBER('[12]Sektorski plasman'!H111)=TRUE,'[12]Sektorski plasman'!H111,"")</f>
        <v/>
      </c>
      <c r="I115" s="75"/>
      <c r="J115" s="72"/>
      <c r="K115" s="66"/>
    </row>
    <row r="116" spans="1:11" x14ac:dyDescent="0.2">
      <c r="A116" s="90" t="str">
        <f>IF(ISNUMBER(H116)=FALSE,"",107)</f>
        <v/>
      </c>
      <c r="B116" s="89" t="str">
        <f>IF(ISTEXT('[12]Sektorski plasman'!B112)=TRUE,'[12]Sektorski plasman'!B112,"")</f>
        <v/>
      </c>
      <c r="C116" s="88" t="str">
        <f>IF(ISTEXT('[12]Sektorski plasman'!C112)=TRUE,'[12]Sektorski plasman'!C112,"")</f>
        <v/>
      </c>
      <c r="D116" s="87" t="str">
        <f>IF(ISNUMBER('[12]Sektorski plasman'!E112)=TRUE,'[12]Sektorski plasman'!E112,"")</f>
        <v/>
      </c>
      <c r="E116" s="86" t="str">
        <f>IF(ISTEXT('[12]Sektorski plasman'!F112)=TRUE,'[12]Sektorski plasman'!F112,"")</f>
        <v/>
      </c>
      <c r="F116" s="85" t="str">
        <f>IF(ISNUMBER('[12]Sektorski plasman'!D112)=TRUE,'[12]Sektorski plasman'!D112,"")</f>
        <v/>
      </c>
      <c r="G116" s="84" t="str">
        <f>IF(ISNUMBER('[12]Sektorski plasman'!G112)=TRUE,'[12]Sektorski plasman'!G112,"")</f>
        <v/>
      </c>
      <c r="H116" s="76" t="str">
        <f>IF(ISNUMBER('[12]Sektorski plasman'!H112)=TRUE,'[12]Sektorski plasman'!H112,"")</f>
        <v/>
      </c>
      <c r="I116" s="75"/>
      <c r="J116" s="72"/>
      <c r="K116" s="66"/>
    </row>
    <row r="117" spans="1:11" x14ac:dyDescent="0.2">
      <c r="A117" s="90" t="str">
        <f>IF(ISNUMBER(H117)=FALSE,"",108)</f>
        <v/>
      </c>
      <c r="B117" s="89" t="str">
        <f>IF(ISTEXT('[12]Sektorski plasman'!B113)=TRUE,'[12]Sektorski plasman'!B113,"")</f>
        <v/>
      </c>
      <c r="C117" s="88" t="str">
        <f>IF(ISTEXT('[12]Sektorski plasman'!C113)=TRUE,'[12]Sektorski plasman'!C113,"")</f>
        <v/>
      </c>
      <c r="D117" s="87" t="str">
        <f>IF(ISNUMBER('[12]Sektorski plasman'!E113)=TRUE,'[12]Sektorski plasman'!E113,"")</f>
        <v/>
      </c>
      <c r="E117" s="86" t="str">
        <f>IF(ISTEXT('[12]Sektorski plasman'!F113)=TRUE,'[12]Sektorski plasman'!F113,"")</f>
        <v/>
      </c>
      <c r="F117" s="85" t="str">
        <f>IF(ISNUMBER('[12]Sektorski plasman'!D113)=TRUE,'[12]Sektorski plasman'!D113,"")</f>
        <v/>
      </c>
      <c r="G117" s="84" t="str">
        <f>IF(ISNUMBER('[12]Sektorski plasman'!G113)=TRUE,'[12]Sektorski plasman'!G113,"")</f>
        <v/>
      </c>
      <c r="H117" s="76" t="str">
        <f>IF(ISNUMBER('[12]Sektorski plasman'!H113)=TRUE,'[12]Sektorski plasman'!H113,"")</f>
        <v/>
      </c>
      <c r="I117" s="75"/>
      <c r="J117" s="72"/>
      <c r="K117" s="66"/>
    </row>
    <row r="118" spans="1:11" x14ac:dyDescent="0.2">
      <c r="A118" s="90" t="str">
        <f>IF(ISNUMBER(H118)=FALSE,"",109)</f>
        <v/>
      </c>
      <c r="B118" s="89" t="str">
        <f>IF(ISTEXT('[12]Sektorski plasman'!B114)=TRUE,'[12]Sektorski plasman'!B114,"")</f>
        <v/>
      </c>
      <c r="C118" s="88" t="str">
        <f>IF(ISTEXT('[12]Sektorski plasman'!C114)=TRUE,'[12]Sektorski plasman'!C114,"")</f>
        <v/>
      </c>
      <c r="D118" s="87" t="str">
        <f>IF(ISNUMBER('[12]Sektorski plasman'!E114)=TRUE,'[12]Sektorski plasman'!E114,"")</f>
        <v/>
      </c>
      <c r="E118" s="86" t="str">
        <f>IF(ISTEXT('[12]Sektorski plasman'!F114)=TRUE,'[12]Sektorski plasman'!F114,"")</f>
        <v/>
      </c>
      <c r="F118" s="85" t="str">
        <f>IF(ISNUMBER('[12]Sektorski plasman'!D114)=TRUE,'[12]Sektorski plasman'!D114,"")</f>
        <v/>
      </c>
      <c r="G118" s="84" t="str">
        <f>IF(ISNUMBER('[12]Sektorski plasman'!G114)=TRUE,'[12]Sektorski plasman'!G114,"")</f>
        <v/>
      </c>
      <c r="H118" s="76" t="str">
        <f>IF(ISNUMBER('[12]Sektorski plasman'!H114)=TRUE,'[12]Sektorski plasman'!H114,"")</f>
        <v/>
      </c>
      <c r="I118" s="75"/>
      <c r="J118" s="72"/>
      <c r="K118" s="66"/>
    </row>
    <row r="119" spans="1:11" x14ac:dyDescent="0.2">
      <c r="A119" s="90" t="str">
        <f>IF(ISNUMBER(H119)=FALSE,"",110)</f>
        <v/>
      </c>
      <c r="B119" s="89" t="str">
        <f>IF(ISTEXT('[12]Sektorski plasman'!B115)=TRUE,'[12]Sektorski plasman'!B115,"")</f>
        <v/>
      </c>
      <c r="C119" s="88" t="str">
        <f>IF(ISTEXT('[12]Sektorski plasman'!C115)=TRUE,'[12]Sektorski plasman'!C115,"")</f>
        <v/>
      </c>
      <c r="D119" s="87" t="str">
        <f>IF(ISNUMBER('[12]Sektorski plasman'!E115)=TRUE,'[12]Sektorski plasman'!E115,"")</f>
        <v/>
      </c>
      <c r="E119" s="86" t="str">
        <f>IF(ISTEXT('[12]Sektorski plasman'!F115)=TRUE,'[12]Sektorski plasman'!F115,"")</f>
        <v/>
      </c>
      <c r="F119" s="85" t="str">
        <f>IF(ISNUMBER('[12]Sektorski plasman'!D115)=TRUE,'[12]Sektorski plasman'!D115,"")</f>
        <v/>
      </c>
      <c r="G119" s="84" t="str">
        <f>IF(ISNUMBER('[12]Sektorski plasman'!G115)=TRUE,'[12]Sektorski plasman'!G115,"")</f>
        <v/>
      </c>
      <c r="H119" s="76" t="str">
        <f>IF(ISNUMBER('[12]Sektorski plasman'!H115)=TRUE,'[12]Sektorski plasman'!H115,"")</f>
        <v/>
      </c>
      <c r="I119" s="75"/>
      <c r="J119" s="72"/>
      <c r="K119" s="66"/>
    </row>
    <row r="120" spans="1:11" x14ac:dyDescent="0.2">
      <c r="A120" s="90" t="str">
        <f>IF(ISNUMBER(H120)=FALSE,"",111)</f>
        <v/>
      </c>
      <c r="B120" s="89" t="str">
        <f>IF(ISTEXT('[12]Sektorski plasman'!B116)=TRUE,'[12]Sektorski plasman'!B116,"")</f>
        <v/>
      </c>
      <c r="C120" s="88" t="str">
        <f>IF(ISTEXT('[12]Sektorski plasman'!C116)=TRUE,'[12]Sektorski plasman'!C116,"")</f>
        <v/>
      </c>
      <c r="D120" s="87" t="str">
        <f>IF(ISNUMBER('[12]Sektorski plasman'!E116)=TRUE,'[12]Sektorski plasman'!E116,"")</f>
        <v/>
      </c>
      <c r="E120" s="86" t="str">
        <f>IF(ISTEXT('[12]Sektorski plasman'!F116)=TRUE,'[12]Sektorski plasman'!F116,"")</f>
        <v/>
      </c>
      <c r="F120" s="85" t="str">
        <f>IF(ISNUMBER('[12]Sektorski plasman'!D116)=TRUE,'[12]Sektorski plasman'!D116,"")</f>
        <v/>
      </c>
      <c r="G120" s="84" t="str">
        <f>IF(ISNUMBER('[12]Sektorski plasman'!G116)=TRUE,'[12]Sektorski plasman'!G116,"")</f>
        <v/>
      </c>
      <c r="H120" s="76" t="str">
        <f>IF(ISNUMBER('[12]Sektorski plasman'!H116)=TRUE,'[12]Sektorski plasman'!H116,"")</f>
        <v/>
      </c>
      <c r="I120" s="75"/>
      <c r="J120" s="72"/>
      <c r="K120" s="66"/>
    </row>
    <row r="121" spans="1:11" x14ac:dyDescent="0.2">
      <c r="A121" s="90" t="str">
        <f>IF(ISNUMBER(H121)=FALSE,"",112)</f>
        <v/>
      </c>
      <c r="B121" s="89" t="str">
        <f>IF(ISTEXT('[12]Sektorski plasman'!B117)=TRUE,'[12]Sektorski plasman'!B117,"")</f>
        <v/>
      </c>
      <c r="C121" s="88" t="str">
        <f>IF(ISTEXT('[12]Sektorski plasman'!C117)=TRUE,'[12]Sektorski plasman'!C117,"")</f>
        <v/>
      </c>
      <c r="D121" s="87" t="str">
        <f>IF(ISNUMBER('[12]Sektorski plasman'!E117)=TRUE,'[12]Sektorski plasman'!E117,"")</f>
        <v/>
      </c>
      <c r="E121" s="86" t="str">
        <f>IF(ISTEXT('[12]Sektorski plasman'!F117)=TRUE,'[12]Sektorski plasman'!F117,"")</f>
        <v/>
      </c>
      <c r="F121" s="85" t="str">
        <f>IF(ISNUMBER('[12]Sektorski plasman'!D117)=TRUE,'[12]Sektorski plasman'!D117,"")</f>
        <v/>
      </c>
      <c r="G121" s="84" t="str">
        <f>IF(ISNUMBER('[12]Sektorski plasman'!G117)=TRUE,'[12]Sektorski plasman'!G117,"")</f>
        <v/>
      </c>
      <c r="H121" s="76" t="str">
        <f>IF(ISNUMBER('[12]Sektorski plasman'!H117)=TRUE,'[12]Sektorski plasman'!H117,"")</f>
        <v/>
      </c>
      <c r="I121" s="75"/>
      <c r="J121" s="72"/>
      <c r="K121" s="66"/>
    </row>
    <row r="122" spans="1:11" x14ac:dyDescent="0.2">
      <c r="A122" s="90" t="str">
        <f>IF(ISNUMBER(H122)=FALSE,"",113)</f>
        <v/>
      </c>
      <c r="B122" s="89" t="str">
        <f>IF(ISTEXT('[12]Sektorski plasman'!B118)=TRUE,'[12]Sektorski plasman'!B118,"")</f>
        <v/>
      </c>
      <c r="C122" s="88" t="str">
        <f>IF(ISTEXT('[12]Sektorski plasman'!C118)=TRUE,'[12]Sektorski plasman'!C118,"")</f>
        <v/>
      </c>
      <c r="D122" s="87" t="str">
        <f>IF(ISNUMBER('[12]Sektorski plasman'!E118)=TRUE,'[12]Sektorski plasman'!E118,"")</f>
        <v/>
      </c>
      <c r="E122" s="86" t="str">
        <f>IF(ISTEXT('[12]Sektorski plasman'!F118)=TRUE,'[12]Sektorski plasman'!F118,"")</f>
        <v/>
      </c>
      <c r="F122" s="85" t="str">
        <f>IF(ISNUMBER('[12]Sektorski plasman'!D118)=TRUE,'[12]Sektorski plasman'!D118,"")</f>
        <v/>
      </c>
      <c r="G122" s="84" t="str">
        <f>IF(ISNUMBER('[12]Sektorski plasman'!G118)=TRUE,'[12]Sektorski plasman'!G118,"")</f>
        <v/>
      </c>
      <c r="H122" s="76" t="str">
        <f>IF(ISNUMBER('[12]Sektorski plasman'!H118)=TRUE,'[12]Sektorski plasman'!H118,"")</f>
        <v/>
      </c>
      <c r="I122" s="75"/>
      <c r="J122" s="72"/>
      <c r="K122" s="66"/>
    </row>
    <row r="123" spans="1:11" x14ac:dyDescent="0.2">
      <c r="A123" s="90" t="str">
        <f>IF(ISNUMBER(H123)=FALSE,"",114)</f>
        <v/>
      </c>
      <c r="B123" s="89" t="str">
        <f>IF(ISTEXT('[12]Sektorski plasman'!B119)=TRUE,'[12]Sektorski plasman'!B119,"")</f>
        <v/>
      </c>
      <c r="C123" s="88" t="str">
        <f>IF(ISTEXT('[12]Sektorski plasman'!C119)=TRUE,'[12]Sektorski plasman'!C119,"")</f>
        <v/>
      </c>
      <c r="D123" s="87" t="str">
        <f>IF(ISNUMBER('[12]Sektorski plasman'!E119)=TRUE,'[12]Sektorski plasman'!E119,"")</f>
        <v/>
      </c>
      <c r="E123" s="86" t="str">
        <f>IF(ISTEXT('[12]Sektorski plasman'!F119)=TRUE,'[12]Sektorski plasman'!F119,"")</f>
        <v/>
      </c>
      <c r="F123" s="85" t="str">
        <f>IF(ISNUMBER('[12]Sektorski plasman'!D119)=TRUE,'[12]Sektorski plasman'!D119,"")</f>
        <v/>
      </c>
      <c r="G123" s="84" t="str">
        <f>IF(ISNUMBER('[12]Sektorski plasman'!G119)=TRUE,'[12]Sektorski plasman'!G119,"")</f>
        <v/>
      </c>
      <c r="H123" s="76" t="str">
        <f>IF(ISNUMBER('[12]Sektorski plasman'!H119)=TRUE,'[12]Sektorski plasman'!H119,"")</f>
        <v/>
      </c>
      <c r="I123" s="75"/>
      <c r="J123" s="72"/>
      <c r="K123" s="66"/>
    </row>
    <row r="124" spans="1:11" x14ac:dyDescent="0.2">
      <c r="A124" s="90" t="str">
        <f>IF(ISNUMBER(H124)=FALSE,"",115)</f>
        <v/>
      </c>
      <c r="B124" s="89" t="str">
        <f>IF(ISTEXT('[12]Sektorski plasman'!B120)=TRUE,'[12]Sektorski plasman'!B120,"")</f>
        <v/>
      </c>
      <c r="C124" s="88" t="str">
        <f>IF(ISTEXT('[12]Sektorski plasman'!C120)=TRUE,'[12]Sektorski plasman'!C120,"")</f>
        <v/>
      </c>
      <c r="D124" s="87" t="str">
        <f>IF(ISNUMBER('[12]Sektorski plasman'!E120)=TRUE,'[12]Sektorski plasman'!E120,"")</f>
        <v/>
      </c>
      <c r="E124" s="86" t="str">
        <f>IF(ISTEXT('[12]Sektorski plasman'!F120)=TRUE,'[12]Sektorski plasman'!F120,"")</f>
        <v/>
      </c>
      <c r="F124" s="85" t="str">
        <f>IF(ISNUMBER('[12]Sektorski plasman'!D120)=TRUE,'[12]Sektorski plasman'!D120,"")</f>
        <v/>
      </c>
      <c r="G124" s="84" t="str">
        <f>IF(ISNUMBER('[12]Sektorski plasman'!G120)=TRUE,'[12]Sektorski plasman'!G120,"")</f>
        <v/>
      </c>
      <c r="H124" s="76" t="str">
        <f>IF(ISNUMBER('[12]Sektorski plasman'!H120)=TRUE,'[12]Sektorski plasman'!H120,"")</f>
        <v/>
      </c>
      <c r="I124" s="75"/>
      <c r="J124" s="72"/>
      <c r="K124" s="66"/>
    </row>
    <row r="125" spans="1:11" x14ac:dyDescent="0.2">
      <c r="A125" s="90" t="str">
        <f>IF(ISNUMBER(H125)=FALSE,"",116)</f>
        <v/>
      </c>
      <c r="B125" s="89" t="str">
        <f>IF(ISTEXT('[12]Sektorski plasman'!B121)=TRUE,'[12]Sektorski plasman'!B121,"")</f>
        <v/>
      </c>
      <c r="C125" s="88" t="str">
        <f>IF(ISTEXT('[12]Sektorski plasman'!C121)=TRUE,'[12]Sektorski plasman'!C121,"")</f>
        <v/>
      </c>
      <c r="D125" s="87" t="str">
        <f>IF(ISNUMBER('[12]Sektorski plasman'!E121)=TRUE,'[12]Sektorski plasman'!E121,"")</f>
        <v/>
      </c>
      <c r="E125" s="86" t="str">
        <f>IF(ISTEXT('[12]Sektorski plasman'!F121)=TRUE,'[12]Sektorski plasman'!F121,"")</f>
        <v/>
      </c>
      <c r="F125" s="85" t="str">
        <f>IF(ISNUMBER('[12]Sektorski plasman'!D121)=TRUE,'[12]Sektorski plasman'!D121,"")</f>
        <v/>
      </c>
      <c r="G125" s="84" t="str">
        <f>IF(ISNUMBER('[12]Sektorski plasman'!G121)=TRUE,'[12]Sektorski plasman'!G121,"")</f>
        <v/>
      </c>
      <c r="H125" s="76" t="str">
        <f>IF(ISNUMBER('[12]Sektorski plasman'!H121)=TRUE,'[12]Sektorski plasman'!H121,"")</f>
        <v/>
      </c>
      <c r="I125" s="75"/>
      <c r="J125" s="72"/>
      <c r="K125" s="66"/>
    </row>
    <row r="126" spans="1:11" x14ac:dyDescent="0.2">
      <c r="A126" s="90" t="str">
        <f>IF(ISNUMBER(H126)=FALSE,"",117)</f>
        <v/>
      </c>
      <c r="B126" s="89" t="str">
        <f>IF(ISTEXT('[12]Sektorski plasman'!B122)=TRUE,'[12]Sektorski plasman'!B122,"")</f>
        <v/>
      </c>
      <c r="C126" s="88" t="str">
        <f>IF(ISTEXT('[12]Sektorski plasman'!C122)=TRUE,'[12]Sektorski plasman'!C122,"")</f>
        <v/>
      </c>
      <c r="D126" s="87" t="str">
        <f>IF(ISNUMBER('[12]Sektorski plasman'!E122)=TRUE,'[12]Sektorski plasman'!E122,"")</f>
        <v/>
      </c>
      <c r="E126" s="86" t="str">
        <f>IF(ISTEXT('[12]Sektorski plasman'!F122)=TRUE,'[12]Sektorski plasman'!F122,"")</f>
        <v/>
      </c>
      <c r="F126" s="85" t="str">
        <f>IF(ISNUMBER('[12]Sektorski plasman'!D122)=TRUE,'[12]Sektorski plasman'!D122,"")</f>
        <v/>
      </c>
      <c r="G126" s="84" t="str">
        <f>IF(ISNUMBER('[12]Sektorski plasman'!G122)=TRUE,'[12]Sektorski plasman'!G122,"")</f>
        <v/>
      </c>
      <c r="H126" s="76" t="str">
        <f>IF(ISNUMBER('[12]Sektorski plasman'!H122)=TRUE,'[12]Sektorski plasman'!H122,"")</f>
        <v/>
      </c>
      <c r="I126" s="75"/>
      <c r="J126" s="72"/>
      <c r="K126" s="66"/>
    </row>
    <row r="127" spans="1:11" x14ac:dyDescent="0.2">
      <c r="A127" s="90" t="str">
        <f>IF(ISNUMBER(H127)=FALSE,"",118)</f>
        <v/>
      </c>
      <c r="B127" s="89" t="str">
        <f>IF(ISTEXT('[12]Sektorski plasman'!B123)=TRUE,'[12]Sektorski plasman'!B123,"")</f>
        <v/>
      </c>
      <c r="C127" s="88" t="str">
        <f>IF(ISTEXT('[12]Sektorski plasman'!C123)=TRUE,'[12]Sektorski plasman'!C123,"")</f>
        <v/>
      </c>
      <c r="D127" s="87" t="str">
        <f>IF(ISNUMBER('[12]Sektorski plasman'!E123)=TRUE,'[12]Sektorski plasman'!E123,"")</f>
        <v/>
      </c>
      <c r="E127" s="86" t="str">
        <f>IF(ISTEXT('[12]Sektorski plasman'!F123)=TRUE,'[12]Sektorski plasman'!F123,"")</f>
        <v/>
      </c>
      <c r="F127" s="85" t="str">
        <f>IF(ISNUMBER('[12]Sektorski plasman'!D123)=TRUE,'[12]Sektorski plasman'!D123,"")</f>
        <v/>
      </c>
      <c r="G127" s="84" t="str">
        <f>IF(ISNUMBER('[12]Sektorski plasman'!G123)=TRUE,'[12]Sektorski plasman'!G123,"")</f>
        <v/>
      </c>
      <c r="H127" s="76" t="str">
        <f>IF(ISNUMBER('[12]Sektorski plasman'!H123)=TRUE,'[12]Sektorski plasman'!H123,"")</f>
        <v/>
      </c>
      <c r="I127" s="75"/>
      <c r="J127" s="72"/>
      <c r="K127" s="66"/>
    </row>
    <row r="128" spans="1:11" x14ac:dyDescent="0.2">
      <c r="A128" s="90" t="str">
        <f>IF(ISNUMBER(H128)=FALSE,"",119)</f>
        <v/>
      </c>
      <c r="B128" s="89" t="str">
        <f>IF(ISTEXT('[12]Sektorski plasman'!B124)=TRUE,'[12]Sektorski plasman'!B124,"")</f>
        <v/>
      </c>
      <c r="C128" s="88" t="str">
        <f>IF(ISTEXT('[12]Sektorski plasman'!C124)=TRUE,'[12]Sektorski plasman'!C124,"")</f>
        <v/>
      </c>
      <c r="D128" s="87" t="str">
        <f>IF(ISNUMBER('[12]Sektorski plasman'!E124)=TRUE,'[12]Sektorski plasman'!E124,"")</f>
        <v/>
      </c>
      <c r="E128" s="86" t="str">
        <f>IF(ISTEXT('[12]Sektorski plasman'!F124)=TRUE,'[12]Sektorski plasman'!F124,"")</f>
        <v/>
      </c>
      <c r="F128" s="85" t="str">
        <f>IF(ISNUMBER('[12]Sektorski plasman'!D124)=TRUE,'[12]Sektorski plasman'!D124,"")</f>
        <v/>
      </c>
      <c r="G128" s="84" t="str">
        <f>IF(ISNUMBER('[12]Sektorski plasman'!G124)=TRUE,'[12]Sektorski plasman'!G124,"")</f>
        <v/>
      </c>
      <c r="H128" s="76" t="str">
        <f>IF(ISNUMBER('[12]Sektorski plasman'!H124)=TRUE,'[12]Sektorski plasman'!H124,"")</f>
        <v/>
      </c>
      <c r="I128" s="75"/>
      <c r="J128" s="72"/>
      <c r="K128" s="66"/>
    </row>
    <row r="129" spans="1:11" x14ac:dyDescent="0.2">
      <c r="A129" s="90" t="str">
        <f>IF(ISNUMBER(H129)=FALSE,"",120)</f>
        <v/>
      </c>
      <c r="B129" s="89" t="str">
        <f>IF(ISTEXT('[12]Sektorski plasman'!B125)=TRUE,'[12]Sektorski plasman'!B125,"")</f>
        <v/>
      </c>
      <c r="C129" s="88" t="str">
        <f>IF(ISTEXT('[12]Sektorski plasman'!C125)=TRUE,'[12]Sektorski plasman'!C125,"")</f>
        <v/>
      </c>
      <c r="D129" s="87" t="str">
        <f>IF(ISNUMBER('[12]Sektorski plasman'!E125)=TRUE,'[12]Sektorski plasman'!E125,"")</f>
        <v/>
      </c>
      <c r="E129" s="86" t="str">
        <f>IF(ISTEXT('[12]Sektorski plasman'!F125)=TRUE,'[12]Sektorski plasman'!F125,"")</f>
        <v/>
      </c>
      <c r="F129" s="85" t="str">
        <f>IF(ISNUMBER('[12]Sektorski plasman'!D125)=TRUE,'[12]Sektorski plasman'!D125,"")</f>
        <v/>
      </c>
      <c r="G129" s="84" t="str">
        <f>IF(ISNUMBER('[12]Sektorski plasman'!G125)=TRUE,'[12]Sektorski plasman'!G125,"")</f>
        <v/>
      </c>
      <c r="H129" s="76" t="str">
        <f>IF(ISNUMBER('[12]Sektorski plasman'!H125)=TRUE,'[12]Sektorski plasman'!H125,"")</f>
        <v/>
      </c>
      <c r="I129" s="75"/>
      <c r="J129" s="72"/>
      <c r="K129" s="66"/>
    </row>
    <row r="130" spans="1:11" x14ac:dyDescent="0.2">
      <c r="A130" s="90" t="str">
        <f>IF(ISNUMBER(H130)=FALSE,"",121)</f>
        <v/>
      </c>
      <c r="B130" s="89" t="str">
        <f>IF(ISTEXT('[12]Sektorski plasman'!B126)=TRUE,'[12]Sektorski plasman'!B126,"")</f>
        <v/>
      </c>
      <c r="C130" s="88" t="str">
        <f>IF(ISTEXT('[12]Sektorski plasman'!C126)=TRUE,'[12]Sektorski plasman'!C126,"")</f>
        <v/>
      </c>
      <c r="D130" s="87" t="str">
        <f>IF(ISNUMBER('[12]Sektorski plasman'!E126)=TRUE,'[12]Sektorski plasman'!E126,"")</f>
        <v/>
      </c>
      <c r="E130" s="86" t="str">
        <f>IF(ISTEXT('[12]Sektorski plasman'!F126)=TRUE,'[12]Sektorski plasman'!F126,"")</f>
        <v/>
      </c>
      <c r="F130" s="85" t="str">
        <f>IF(ISNUMBER('[12]Sektorski plasman'!D126)=TRUE,'[12]Sektorski plasman'!D126,"")</f>
        <v/>
      </c>
      <c r="G130" s="84" t="str">
        <f>IF(ISNUMBER('[12]Sektorski plasman'!G126)=TRUE,'[12]Sektorski plasman'!G126,"")</f>
        <v/>
      </c>
      <c r="H130" s="76" t="str">
        <f>IF(ISNUMBER('[12]Sektorski plasman'!H126)=TRUE,'[12]Sektorski plasman'!H126,"")</f>
        <v/>
      </c>
      <c r="I130" s="75"/>
      <c r="J130" s="72"/>
      <c r="K130" s="66"/>
    </row>
    <row r="131" spans="1:11" x14ac:dyDescent="0.2">
      <c r="A131" s="90" t="str">
        <f>IF(ISNUMBER(H131)=FALSE,"",122)</f>
        <v/>
      </c>
      <c r="B131" s="89" t="str">
        <f>IF(ISTEXT('[12]Sektorski plasman'!B127)=TRUE,'[12]Sektorski plasman'!B127,"")</f>
        <v/>
      </c>
      <c r="C131" s="88" t="str">
        <f>IF(ISTEXT('[12]Sektorski plasman'!C127)=TRUE,'[12]Sektorski plasman'!C127,"")</f>
        <v/>
      </c>
      <c r="D131" s="87" t="str">
        <f>IF(ISNUMBER('[12]Sektorski plasman'!E127)=TRUE,'[12]Sektorski plasman'!E127,"")</f>
        <v/>
      </c>
      <c r="E131" s="86" t="str">
        <f>IF(ISTEXT('[12]Sektorski plasman'!F127)=TRUE,'[12]Sektorski plasman'!F127,"")</f>
        <v/>
      </c>
      <c r="F131" s="85" t="str">
        <f>IF(ISNUMBER('[12]Sektorski plasman'!D127)=TRUE,'[12]Sektorski plasman'!D127,"")</f>
        <v/>
      </c>
      <c r="G131" s="84" t="str">
        <f>IF(ISNUMBER('[12]Sektorski plasman'!G127)=TRUE,'[12]Sektorski plasman'!G127,"")</f>
        <v/>
      </c>
      <c r="H131" s="76" t="str">
        <f>IF(ISNUMBER('[12]Sektorski plasman'!H127)=TRUE,'[12]Sektorski plasman'!H127,"")</f>
        <v/>
      </c>
      <c r="I131" s="75"/>
      <c r="J131" s="72"/>
      <c r="K131" s="66"/>
    </row>
    <row r="132" spans="1:11" x14ac:dyDescent="0.2">
      <c r="A132" s="90" t="str">
        <f>IF(ISNUMBER(H132)=FALSE,"",123)</f>
        <v/>
      </c>
      <c r="B132" s="89" t="str">
        <f>IF(ISTEXT('[12]Sektorski plasman'!B128)=TRUE,'[12]Sektorski plasman'!B128,"")</f>
        <v/>
      </c>
      <c r="C132" s="88" t="str">
        <f>IF(ISTEXT('[12]Sektorski plasman'!C128)=TRUE,'[12]Sektorski plasman'!C128,"")</f>
        <v/>
      </c>
      <c r="D132" s="87" t="str">
        <f>IF(ISNUMBER('[12]Sektorski plasman'!E128)=TRUE,'[12]Sektorski plasman'!E128,"")</f>
        <v/>
      </c>
      <c r="E132" s="86" t="str">
        <f>IF(ISTEXT('[12]Sektorski plasman'!F128)=TRUE,'[12]Sektorski plasman'!F128,"")</f>
        <v/>
      </c>
      <c r="F132" s="85" t="str">
        <f>IF(ISNUMBER('[12]Sektorski plasman'!D128)=TRUE,'[12]Sektorski plasman'!D128,"")</f>
        <v/>
      </c>
      <c r="G132" s="84" t="str">
        <f>IF(ISNUMBER('[12]Sektorski plasman'!G128)=TRUE,'[12]Sektorski plasman'!G128,"")</f>
        <v/>
      </c>
      <c r="H132" s="76" t="str">
        <f>IF(ISNUMBER('[12]Sektorski plasman'!H128)=TRUE,'[12]Sektorski plasman'!H128,"")</f>
        <v/>
      </c>
      <c r="I132" s="75"/>
      <c r="J132" s="72"/>
      <c r="K132" s="66"/>
    </row>
    <row r="133" spans="1:11" x14ac:dyDescent="0.2">
      <c r="A133" s="90" t="str">
        <f>IF(ISNUMBER(H133)=FALSE,"",124)</f>
        <v/>
      </c>
      <c r="B133" s="89" t="str">
        <f>IF(ISTEXT('[12]Sektorski plasman'!B129)=TRUE,'[12]Sektorski plasman'!B129,"")</f>
        <v/>
      </c>
      <c r="C133" s="88" t="str">
        <f>IF(ISTEXT('[12]Sektorski plasman'!C129)=TRUE,'[12]Sektorski plasman'!C129,"")</f>
        <v/>
      </c>
      <c r="D133" s="87" t="str">
        <f>IF(ISNUMBER('[12]Sektorski plasman'!E129)=TRUE,'[12]Sektorski plasman'!E129,"")</f>
        <v/>
      </c>
      <c r="E133" s="86" t="str">
        <f>IF(ISTEXT('[12]Sektorski plasman'!F129)=TRUE,'[12]Sektorski plasman'!F129,"")</f>
        <v/>
      </c>
      <c r="F133" s="85" t="str">
        <f>IF(ISNUMBER('[12]Sektorski plasman'!D129)=TRUE,'[12]Sektorski plasman'!D129,"")</f>
        <v/>
      </c>
      <c r="G133" s="84" t="str">
        <f>IF(ISNUMBER('[12]Sektorski plasman'!G129)=TRUE,'[12]Sektorski plasman'!G129,"")</f>
        <v/>
      </c>
      <c r="H133" s="76" t="str">
        <f>IF(ISNUMBER('[12]Sektorski plasman'!H129)=TRUE,'[12]Sektorski plasman'!H129,"")</f>
        <v/>
      </c>
      <c r="I133" s="75"/>
      <c r="J133" s="72"/>
      <c r="K133" s="66"/>
    </row>
    <row r="134" spans="1:11" x14ac:dyDescent="0.2">
      <c r="A134" s="90" t="str">
        <f>IF(ISNUMBER(H134)=FALSE,"",125)</f>
        <v/>
      </c>
      <c r="B134" s="89" t="str">
        <f>IF(ISTEXT('[12]Sektorski plasman'!B130)=TRUE,'[12]Sektorski plasman'!B130,"")</f>
        <v/>
      </c>
      <c r="C134" s="88" t="str">
        <f>IF(ISTEXT('[12]Sektorski plasman'!C130)=TRUE,'[12]Sektorski plasman'!C130,"")</f>
        <v/>
      </c>
      <c r="D134" s="87" t="str">
        <f>IF(ISNUMBER('[12]Sektorski plasman'!E130)=TRUE,'[12]Sektorski plasman'!E130,"")</f>
        <v/>
      </c>
      <c r="E134" s="86" t="str">
        <f>IF(ISTEXT('[12]Sektorski plasman'!F130)=TRUE,'[12]Sektorski plasman'!F130,"")</f>
        <v/>
      </c>
      <c r="F134" s="85" t="str">
        <f>IF(ISNUMBER('[12]Sektorski plasman'!D130)=TRUE,'[12]Sektorski plasman'!D130,"")</f>
        <v/>
      </c>
      <c r="G134" s="84" t="str">
        <f>IF(ISNUMBER('[12]Sektorski plasman'!G130)=TRUE,'[12]Sektorski plasman'!G130,"")</f>
        <v/>
      </c>
      <c r="H134" s="76" t="str">
        <f>IF(ISNUMBER('[12]Sektorski plasman'!H130)=TRUE,'[12]Sektorski plasman'!H130,"")</f>
        <v/>
      </c>
      <c r="I134" s="75"/>
      <c r="J134" s="72"/>
      <c r="K134" s="66"/>
    </row>
    <row r="135" spans="1:11" x14ac:dyDescent="0.2">
      <c r="A135" s="90" t="str">
        <f>IF(ISNUMBER(H135)=FALSE,"",126)</f>
        <v/>
      </c>
      <c r="B135" s="89" t="str">
        <f>IF(ISTEXT('[12]Sektorski plasman'!B131)=TRUE,'[12]Sektorski plasman'!B131,"")</f>
        <v/>
      </c>
      <c r="C135" s="88" t="str">
        <f>IF(ISTEXT('[12]Sektorski plasman'!C131)=TRUE,'[12]Sektorski plasman'!C131,"")</f>
        <v/>
      </c>
      <c r="D135" s="87" t="str">
        <f>IF(ISNUMBER('[12]Sektorski plasman'!E131)=TRUE,'[12]Sektorski plasman'!E131,"")</f>
        <v/>
      </c>
      <c r="E135" s="86" t="str">
        <f>IF(ISTEXT('[12]Sektorski plasman'!F131)=TRUE,'[12]Sektorski plasman'!F131,"")</f>
        <v/>
      </c>
      <c r="F135" s="85" t="str">
        <f>IF(ISNUMBER('[12]Sektorski plasman'!D131)=TRUE,'[12]Sektorski plasman'!D131,"")</f>
        <v/>
      </c>
      <c r="G135" s="84" t="str">
        <f>IF(ISNUMBER('[12]Sektorski plasman'!G131)=TRUE,'[12]Sektorski plasman'!G131,"")</f>
        <v/>
      </c>
      <c r="H135" s="76" t="str">
        <f>IF(ISNUMBER('[12]Sektorski plasman'!H131)=TRUE,'[12]Sektorski plasman'!H131,"")</f>
        <v/>
      </c>
      <c r="I135" s="75"/>
      <c r="J135" s="72"/>
      <c r="K135" s="66"/>
    </row>
    <row r="136" spans="1:11" x14ac:dyDescent="0.2">
      <c r="A136" s="90" t="str">
        <f>IF(ISNUMBER(H136)=FALSE,"",127)</f>
        <v/>
      </c>
      <c r="B136" s="89" t="str">
        <f>IF(ISTEXT('[12]Sektorski plasman'!B132)=TRUE,'[12]Sektorski plasman'!B132,"")</f>
        <v/>
      </c>
      <c r="C136" s="88" t="str">
        <f>IF(ISTEXT('[12]Sektorski plasman'!C132)=TRUE,'[12]Sektorski plasman'!C132,"")</f>
        <v/>
      </c>
      <c r="D136" s="87" t="str">
        <f>IF(ISNUMBER('[12]Sektorski plasman'!E132)=TRUE,'[12]Sektorski plasman'!E132,"")</f>
        <v/>
      </c>
      <c r="E136" s="86" t="str">
        <f>IF(ISTEXT('[12]Sektorski plasman'!F132)=TRUE,'[12]Sektorski plasman'!F132,"")</f>
        <v/>
      </c>
      <c r="F136" s="85" t="str">
        <f>IF(ISNUMBER('[12]Sektorski plasman'!D132)=TRUE,'[12]Sektorski plasman'!D132,"")</f>
        <v/>
      </c>
      <c r="G136" s="84" t="str">
        <f>IF(ISNUMBER('[12]Sektorski plasman'!G132)=TRUE,'[12]Sektorski plasman'!G132,"")</f>
        <v/>
      </c>
      <c r="H136" s="76" t="str">
        <f>IF(ISNUMBER('[12]Sektorski plasman'!H132)=TRUE,'[12]Sektorski plasman'!H132,"")</f>
        <v/>
      </c>
      <c r="I136" s="75"/>
      <c r="J136" s="72"/>
      <c r="K136" s="66"/>
    </row>
    <row r="137" spans="1:11" x14ac:dyDescent="0.2">
      <c r="A137" s="90" t="str">
        <f>IF(ISNUMBER(H137)=FALSE,"",128)</f>
        <v/>
      </c>
      <c r="B137" s="89" t="str">
        <f>IF(ISTEXT('[12]Sektorski plasman'!B133)=TRUE,'[12]Sektorski plasman'!B133,"")</f>
        <v/>
      </c>
      <c r="C137" s="88" t="str">
        <f>IF(ISTEXT('[12]Sektorski plasman'!C133)=TRUE,'[12]Sektorski plasman'!C133,"")</f>
        <v/>
      </c>
      <c r="D137" s="87" t="str">
        <f>IF(ISNUMBER('[12]Sektorski plasman'!E133)=TRUE,'[12]Sektorski plasman'!E133,"")</f>
        <v/>
      </c>
      <c r="E137" s="86" t="str">
        <f>IF(ISTEXT('[12]Sektorski plasman'!F133)=TRUE,'[12]Sektorski plasman'!F133,"")</f>
        <v/>
      </c>
      <c r="F137" s="85" t="str">
        <f>IF(ISNUMBER('[12]Sektorski plasman'!D133)=TRUE,'[12]Sektorski plasman'!D133,"")</f>
        <v/>
      </c>
      <c r="G137" s="84" t="str">
        <f>IF(ISNUMBER('[12]Sektorski plasman'!G133)=TRUE,'[12]Sektorski plasman'!G133,"")</f>
        <v/>
      </c>
      <c r="H137" s="76" t="str">
        <f>IF(ISNUMBER('[12]Sektorski plasman'!H133)=TRUE,'[12]Sektorski plasman'!H133,"")</f>
        <v/>
      </c>
      <c r="I137" s="75"/>
      <c r="J137" s="72"/>
      <c r="K137" s="66"/>
    </row>
    <row r="138" spans="1:11" x14ac:dyDescent="0.2">
      <c r="A138" s="90" t="str">
        <f>IF(ISNUMBER(H138)=FALSE,"",129)</f>
        <v/>
      </c>
      <c r="B138" s="89" t="str">
        <f>IF(ISTEXT('[12]Sektorski plasman'!B134)=TRUE,'[12]Sektorski plasman'!B134,"")</f>
        <v/>
      </c>
      <c r="C138" s="88" t="str">
        <f>IF(ISTEXT('[12]Sektorski plasman'!C134)=TRUE,'[12]Sektorski plasman'!C134,"")</f>
        <v/>
      </c>
      <c r="D138" s="87" t="str">
        <f>IF(ISNUMBER('[12]Sektorski plasman'!E134)=TRUE,'[12]Sektorski plasman'!E134,"")</f>
        <v/>
      </c>
      <c r="E138" s="86" t="str">
        <f>IF(ISTEXT('[12]Sektorski plasman'!F134)=TRUE,'[12]Sektorski plasman'!F134,"")</f>
        <v/>
      </c>
      <c r="F138" s="85" t="str">
        <f>IF(ISNUMBER('[12]Sektorski plasman'!D134)=TRUE,'[12]Sektorski plasman'!D134,"")</f>
        <v/>
      </c>
      <c r="G138" s="84" t="str">
        <f>IF(ISNUMBER('[12]Sektorski plasman'!G134)=TRUE,'[12]Sektorski plasman'!G134,"")</f>
        <v/>
      </c>
      <c r="H138" s="76" t="str">
        <f>IF(ISNUMBER('[12]Sektorski plasman'!H134)=TRUE,'[12]Sektorski plasman'!H134,"")</f>
        <v/>
      </c>
      <c r="I138" s="75"/>
      <c r="J138" s="72"/>
      <c r="K138" s="66"/>
    </row>
    <row r="139" spans="1:11" x14ac:dyDescent="0.2">
      <c r="A139" s="90" t="str">
        <f>IF(ISNUMBER(H139)=FALSE,"",130)</f>
        <v/>
      </c>
      <c r="B139" s="89" t="str">
        <f>IF(ISTEXT('[12]Sektorski plasman'!B135)=TRUE,'[12]Sektorski plasman'!B135,"")</f>
        <v/>
      </c>
      <c r="C139" s="88" t="str">
        <f>IF(ISTEXT('[12]Sektorski plasman'!C135)=TRUE,'[12]Sektorski plasman'!C135,"")</f>
        <v/>
      </c>
      <c r="D139" s="87" t="str">
        <f>IF(ISNUMBER('[12]Sektorski plasman'!E135)=TRUE,'[12]Sektorski plasman'!E135,"")</f>
        <v/>
      </c>
      <c r="E139" s="86" t="str">
        <f>IF(ISTEXT('[12]Sektorski plasman'!F135)=TRUE,'[12]Sektorski plasman'!F135,"")</f>
        <v/>
      </c>
      <c r="F139" s="85" t="str">
        <f>IF(ISNUMBER('[12]Sektorski plasman'!D135)=TRUE,'[12]Sektorski plasman'!D135,"")</f>
        <v/>
      </c>
      <c r="G139" s="84" t="str">
        <f>IF(ISNUMBER('[12]Sektorski plasman'!G135)=TRUE,'[12]Sektorski plasman'!G135,"")</f>
        <v/>
      </c>
      <c r="H139" s="76" t="str">
        <f>IF(ISNUMBER('[12]Sektorski plasman'!H135)=TRUE,'[12]Sektorski plasman'!H135,"")</f>
        <v/>
      </c>
      <c r="I139" s="75"/>
      <c r="J139" s="72"/>
      <c r="K139" s="66"/>
    </row>
    <row r="140" spans="1:11" x14ac:dyDescent="0.2">
      <c r="A140" s="90" t="str">
        <f>IF(ISNUMBER(H140)=FALSE,"",131)</f>
        <v/>
      </c>
      <c r="B140" s="89" t="str">
        <f>IF(ISTEXT('[12]Sektorski plasman'!B136)=TRUE,'[12]Sektorski plasman'!B136,"")</f>
        <v/>
      </c>
      <c r="C140" s="88" t="str">
        <f>IF(ISTEXT('[12]Sektorski plasman'!C136)=TRUE,'[12]Sektorski plasman'!C136,"")</f>
        <v/>
      </c>
      <c r="D140" s="87" t="str">
        <f>IF(ISNUMBER('[12]Sektorski plasman'!E136)=TRUE,'[12]Sektorski plasman'!E136,"")</f>
        <v/>
      </c>
      <c r="E140" s="86" t="str">
        <f>IF(ISTEXT('[12]Sektorski plasman'!F136)=TRUE,'[12]Sektorski plasman'!F136,"")</f>
        <v/>
      </c>
      <c r="F140" s="85" t="str">
        <f>IF(ISNUMBER('[12]Sektorski plasman'!D136)=TRUE,'[12]Sektorski plasman'!D136,"")</f>
        <v/>
      </c>
      <c r="G140" s="84" t="str">
        <f>IF(ISNUMBER('[12]Sektorski plasman'!G136)=TRUE,'[12]Sektorski plasman'!G136,"")</f>
        <v/>
      </c>
      <c r="H140" s="76" t="str">
        <f>IF(ISNUMBER('[12]Sektorski plasman'!H136)=TRUE,'[12]Sektorski plasman'!H136,"")</f>
        <v/>
      </c>
      <c r="I140" s="75"/>
      <c r="J140" s="72"/>
      <c r="K140" s="66"/>
    </row>
    <row r="141" spans="1:11" x14ac:dyDescent="0.2">
      <c r="A141" s="90" t="str">
        <f>IF(ISNUMBER(H141)=FALSE,"",132)</f>
        <v/>
      </c>
      <c r="B141" s="89" t="str">
        <f>IF(ISTEXT('[12]Sektorski plasman'!B137)=TRUE,'[12]Sektorski plasman'!B137,"")</f>
        <v/>
      </c>
      <c r="C141" s="88" t="str">
        <f>IF(ISTEXT('[12]Sektorski plasman'!C137)=TRUE,'[12]Sektorski plasman'!C137,"")</f>
        <v/>
      </c>
      <c r="D141" s="87" t="str">
        <f>IF(ISNUMBER('[12]Sektorski plasman'!E137)=TRUE,'[12]Sektorski plasman'!E137,"")</f>
        <v/>
      </c>
      <c r="E141" s="86" t="str">
        <f>IF(ISTEXT('[12]Sektorski plasman'!F137)=TRUE,'[12]Sektorski plasman'!F137,"")</f>
        <v/>
      </c>
      <c r="F141" s="85" t="str">
        <f>IF(ISNUMBER('[12]Sektorski plasman'!D137)=TRUE,'[12]Sektorski plasman'!D137,"")</f>
        <v/>
      </c>
      <c r="G141" s="84" t="str">
        <f>IF(ISNUMBER('[12]Sektorski plasman'!G137)=TRUE,'[12]Sektorski plasman'!G137,"")</f>
        <v/>
      </c>
      <c r="H141" s="76" t="str">
        <f>IF(ISNUMBER('[12]Sektorski plasman'!H137)=TRUE,'[12]Sektorski plasman'!H137,"")</f>
        <v/>
      </c>
      <c r="I141" s="75"/>
      <c r="J141" s="72"/>
      <c r="K141" s="66"/>
    </row>
    <row r="142" spans="1:11" x14ac:dyDescent="0.2">
      <c r="A142" s="90" t="str">
        <f>IF(ISNUMBER(H142)=FALSE,"",133)</f>
        <v/>
      </c>
      <c r="B142" s="89" t="str">
        <f>IF(ISTEXT('[12]Sektorski plasman'!B138)=TRUE,'[12]Sektorski plasman'!B138,"")</f>
        <v/>
      </c>
      <c r="C142" s="88" t="str">
        <f>IF(ISTEXT('[12]Sektorski plasman'!C138)=TRUE,'[12]Sektorski plasman'!C138,"")</f>
        <v/>
      </c>
      <c r="D142" s="87" t="str">
        <f>IF(ISNUMBER('[12]Sektorski plasman'!E138)=TRUE,'[12]Sektorski plasman'!E138,"")</f>
        <v/>
      </c>
      <c r="E142" s="86" t="str">
        <f>IF(ISTEXT('[12]Sektorski plasman'!F138)=TRUE,'[12]Sektorski plasman'!F138,"")</f>
        <v/>
      </c>
      <c r="F142" s="85" t="str">
        <f>IF(ISNUMBER('[12]Sektorski plasman'!D138)=TRUE,'[12]Sektorski plasman'!D138,"")</f>
        <v/>
      </c>
      <c r="G142" s="84" t="str">
        <f>IF(ISNUMBER('[12]Sektorski plasman'!G138)=TRUE,'[12]Sektorski plasman'!G138,"")</f>
        <v/>
      </c>
      <c r="H142" s="76" t="str">
        <f>IF(ISNUMBER('[12]Sektorski plasman'!H138)=TRUE,'[12]Sektorski plasman'!H138,"")</f>
        <v/>
      </c>
      <c r="I142" s="75"/>
      <c r="J142" s="72"/>
      <c r="K142" s="66"/>
    </row>
    <row r="143" spans="1:11" x14ac:dyDescent="0.2">
      <c r="A143" s="90" t="str">
        <f>IF(ISNUMBER(H143)=FALSE,"",134)</f>
        <v/>
      </c>
      <c r="B143" s="89" t="str">
        <f>IF(ISTEXT('[12]Sektorski plasman'!B139)=TRUE,'[12]Sektorski plasman'!B139,"")</f>
        <v/>
      </c>
      <c r="C143" s="88" t="str">
        <f>IF(ISTEXT('[12]Sektorski plasman'!C139)=TRUE,'[12]Sektorski plasman'!C139,"")</f>
        <v/>
      </c>
      <c r="D143" s="87" t="str">
        <f>IF(ISNUMBER('[12]Sektorski plasman'!E139)=TRUE,'[12]Sektorski plasman'!E139,"")</f>
        <v/>
      </c>
      <c r="E143" s="86" t="str">
        <f>IF(ISTEXT('[12]Sektorski plasman'!F139)=TRUE,'[12]Sektorski plasman'!F139,"")</f>
        <v/>
      </c>
      <c r="F143" s="85" t="str">
        <f>IF(ISNUMBER('[12]Sektorski plasman'!D139)=TRUE,'[12]Sektorski plasman'!D139,"")</f>
        <v/>
      </c>
      <c r="G143" s="84" t="str">
        <f>IF(ISNUMBER('[12]Sektorski plasman'!G139)=TRUE,'[12]Sektorski plasman'!G139,"")</f>
        <v/>
      </c>
      <c r="H143" s="76" t="str">
        <f>IF(ISNUMBER('[12]Sektorski plasman'!H139)=TRUE,'[12]Sektorski plasman'!H139,"")</f>
        <v/>
      </c>
      <c r="I143" s="75"/>
      <c r="J143" s="72"/>
      <c r="K143" s="66"/>
    </row>
    <row r="144" spans="1:11" x14ac:dyDescent="0.2">
      <c r="A144" s="90" t="str">
        <f>IF(ISNUMBER(H144)=FALSE,"",135)</f>
        <v/>
      </c>
      <c r="B144" s="89" t="str">
        <f>IF(ISTEXT('[12]Sektorski plasman'!B140)=TRUE,'[12]Sektorski plasman'!B140,"")</f>
        <v/>
      </c>
      <c r="C144" s="88" t="str">
        <f>IF(ISTEXT('[12]Sektorski plasman'!C140)=TRUE,'[12]Sektorski plasman'!C140,"")</f>
        <v/>
      </c>
      <c r="D144" s="87" t="str">
        <f>IF(ISNUMBER('[12]Sektorski plasman'!E140)=TRUE,'[12]Sektorski plasman'!E140,"")</f>
        <v/>
      </c>
      <c r="E144" s="86" t="str">
        <f>IF(ISTEXT('[12]Sektorski plasman'!F140)=TRUE,'[12]Sektorski plasman'!F140,"")</f>
        <v/>
      </c>
      <c r="F144" s="85" t="str">
        <f>IF(ISNUMBER('[12]Sektorski plasman'!D140)=TRUE,'[12]Sektorski plasman'!D140,"")</f>
        <v/>
      </c>
      <c r="G144" s="84" t="str">
        <f>IF(ISNUMBER('[12]Sektorski plasman'!G140)=TRUE,'[12]Sektorski plasman'!G140,"")</f>
        <v/>
      </c>
      <c r="H144" s="76" t="str">
        <f>IF(ISNUMBER('[12]Sektorski plasman'!H140)=TRUE,'[12]Sektorski plasman'!H140,"")</f>
        <v/>
      </c>
      <c r="I144" s="75"/>
      <c r="J144" s="72"/>
      <c r="K144" s="66"/>
    </row>
    <row r="145" spans="1:11" x14ac:dyDescent="0.2">
      <c r="A145" s="90" t="str">
        <f>IF(ISNUMBER(H145)=FALSE,"",136)</f>
        <v/>
      </c>
      <c r="B145" s="89" t="str">
        <f>IF(ISTEXT('[12]Sektorski plasman'!B141)=TRUE,'[12]Sektorski plasman'!B141,"")</f>
        <v/>
      </c>
      <c r="C145" s="88" t="str">
        <f>IF(ISTEXT('[12]Sektorski plasman'!C141)=TRUE,'[12]Sektorski plasman'!C141,"")</f>
        <v/>
      </c>
      <c r="D145" s="87" t="str">
        <f>IF(ISNUMBER('[12]Sektorski plasman'!E141)=TRUE,'[12]Sektorski plasman'!E141,"")</f>
        <v/>
      </c>
      <c r="E145" s="86" t="str">
        <f>IF(ISTEXT('[12]Sektorski plasman'!F141)=TRUE,'[12]Sektorski plasman'!F141,"")</f>
        <v/>
      </c>
      <c r="F145" s="85" t="str">
        <f>IF(ISNUMBER('[12]Sektorski plasman'!D141)=TRUE,'[12]Sektorski plasman'!D141,"")</f>
        <v/>
      </c>
      <c r="G145" s="84" t="str">
        <f>IF(ISNUMBER('[12]Sektorski plasman'!G141)=TRUE,'[12]Sektorski plasman'!G141,"")</f>
        <v/>
      </c>
      <c r="H145" s="76" t="str">
        <f>IF(ISNUMBER('[12]Sektorski plasman'!H141)=TRUE,'[12]Sektorski plasman'!H141,"")</f>
        <v/>
      </c>
      <c r="I145" s="75"/>
      <c r="J145" s="72"/>
      <c r="K145" s="66"/>
    </row>
    <row r="146" spans="1:11" x14ac:dyDescent="0.2">
      <c r="A146" s="90" t="str">
        <f>IF(ISNUMBER(H146)=FALSE,"",137)</f>
        <v/>
      </c>
      <c r="B146" s="89" t="str">
        <f>IF(ISTEXT('[12]Sektorski plasman'!B142)=TRUE,'[12]Sektorski plasman'!B142,"")</f>
        <v/>
      </c>
      <c r="C146" s="88" t="str">
        <f>IF(ISTEXT('[12]Sektorski plasman'!C142)=TRUE,'[12]Sektorski plasman'!C142,"")</f>
        <v/>
      </c>
      <c r="D146" s="87" t="str">
        <f>IF(ISNUMBER('[12]Sektorski plasman'!E142)=TRUE,'[12]Sektorski plasman'!E142,"")</f>
        <v/>
      </c>
      <c r="E146" s="86" t="str">
        <f>IF(ISTEXT('[12]Sektorski plasman'!F142)=TRUE,'[12]Sektorski plasman'!F142,"")</f>
        <v/>
      </c>
      <c r="F146" s="85" t="str">
        <f>IF(ISNUMBER('[12]Sektorski plasman'!D142)=TRUE,'[12]Sektorski plasman'!D142,"")</f>
        <v/>
      </c>
      <c r="G146" s="84" t="str">
        <f>IF(ISNUMBER('[12]Sektorski plasman'!G142)=TRUE,'[12]Sektorski plasman'!G142,"")</f>
        <v/>
      </c>
      <c r="H146" s="76" t="str">
        <f>IF(ISNUMBER('[12]Sektorski plasman'!H142)=TRUE,'[12]Sektorski plasman'!H142,"")</f>
        <v/>
      </c>
      <c r="I146" s="75"/>
      <c r="J146" s="72"/>
      <c r="K146" s="66"/>
    </row>
    <row r="147" spans="1:11" x14ac:dyDescent="0.2">
      <c r="A147" s="90" t="str">
        <f>IF(ISNUMBER(H147)=FALSE,"",138)</f>
        <v/>
      </c>
      <c r="B147" s="89" t="str">
        <f>IF(ISTEXT('[12]Sektorski plasman'!B143)=TRUE,'[12]Sektorski plasman'!B143,"")</f>
        <v/>
      </c>
      <c r="C147" s="88" t="str">
        <f>IF(ISTEXT('[12]Sektorski plasman'!C143)=TRUE,'[12]Sektorski plasman'!C143,"")</f>
        <v/>
      </c>
      <c r="D147" s="87" t="str">
        <f>IF(ISNUMBER('[12]Sektorski plasman'!E143)=TRUE,'[12]Sektorski plasman'!E143,"")</f>
        <v/>
      </c>
      <c r="E147" s="86" t="str">
        <f>IF(ISTEXT('[12]Sektorski plasman'!F143)=TRUE,'[12]Sektorski plasman'!F143,"")</f>
        <v/>
      </c>
      <c r="F147" s="85" t="str">
        <f>IF(ISNUMBER('[12]Sektorski plasman'!D143)=TRUE,'[12]Sektorski plasman'!D143,"")</f>
        <v/>
      </c>
      <c r="G147" s="84" t="str">
        <f>IF(ISNUMBER('[12]Sektorski plasman'!G143)=TRUE,'[12]Sektorski plasman'!G143,"")</f>
        <v/>
      </c>
      <c r="H147" s="76" t="str">
        <f>IF(ISNUMBER('[12]Sektorski plasman'!H143)=TRUE,'[12]Sektorski plasman'!H143,"")</f>
        <v/>
      </c>
      <c r="I147" s="75"/>
      <c r="J147" s="72"/>
      <c r="K147" s="66"/>
    </row>
    <row r="148" spans="1:11" x14ac:dyDescent="0.2">
      <c r="A148" s="90" t="str">
        <f>IF(ISNUMBER(H148)=FALSE,"",139)</f>
        <v/>
      </c>
      <c r="B148" s="89" t="str">
        <f>IF(ISTEXT('[12]Sektorski plasman'!B144)=TRUE,'[12]Sektorski plasman'!B144,"")</f>
        <v/>
      </c>
      <c r="C148" s="88" t="str">
        <f>IF(ISTEXT('[12]Sektorski plasman'!C144)=TRUE,'[12]Sektorski plasman'!C144,"")</f>
        <v/>
      </c>
      <c r="D148" s="87" t="str">
        <f>IF(ISNUMBER('[12]Sektorski plasman'!E144)=TRUE,'[12]Sektorski plasman'!E144,"")</f>
        <v/>
      </c>
      <c r="E148" s="86" t="str">
        <f>IF(ISTEXT('[12]Sektorski plasman'!F144)=TRUE,'[12]Sektorski plasman'!F144,"")</f>
        <v/>
      </c>
      <c r="F148" s="85" t="str">
        <f>IF(ISNUMBER('[12]Sektorski plasman'!D144)=TRUE,'[12]Sektorski plasman'!D144,"")</f>
        <v/>
      </c>
      <c r="G148" s="84" t="str">
        <f>IF(ISNUMBER('[12]Sektorski plasman'!G144)=TRUE,'[12]Sektorski plasman'!G144,"")</f>
        <v/>
      </c>
      <c r="H148" s="76" t="str">
        <f>IF(ISNUMBER('[12]Sektorski plasman'!H144)=TRUE,'[12]Sektorski plasman'!H144,"")</f>
        <v/>
      </c>
      <c r="I148" s="75"/>
      <c r="J148" s="72"/>
      <c r="K148" s="66"/>
    </row>
    <row r="149" spans="1:11" x14ac:dyDescent="0.2">
      <c r="A149" s="90" t="str">
        <f>IF(ISNUMBER(H149)=FALSE,"",140)</f>
        <v/>
      </c>
      <c r="B149" s="89" t="str">
        <f>IF(ISTEXT('[12]Sektorski plasman'!B145)=TRUE,'[12]Sektorski plasman'!B145,"")</f>
        <v/>
      </c>
      <c r="C149" s="88" t="str">
        <f>IF(ISTEXT('[12]Sektorski plasman'!C145)=TRUE,'[12]Sektorski plasman'!C145,"")</f>
        <v/>
      </c>
      <c r="D149" s="87" t="str">
        <f>IF(ISNUMBER('[12]Sektorski plasman'!E145)=TRUE,'[12]Sektorski plasman'!E145,"")</f>
        <v/>
      </c>
      <c r="E149" s="86" t="str">
        <f>IF(ISTEXT('[12]Sektorski plasman'!F145)=TRUE,'[12]Sektorski plasman'!F145,"")</f>
        <v/>
      </c>
      <c r="F149" s="85" t="str">
        <f>IF(ISNUMBER('[12]Sektorski plasman'!D145)=TRUE,'[12]Sektorski plasman'!D145,"")</f>
        <v/>
      </c>
      <c r="G149" s="84" t="str">
        <f>IF(ISNUMBER('[12]Sektorski plasman'!G145)=TRUE,'[12]Sektorski plasman'!G145,"")</f>
        <v/>
      </c>
      <c r="H149" s="76" t="str">
        <f>IF(ISNUMBER('[12]Sektorski plasman'!H145)=TRUE,'[12]Sektorski plasman'!H145,"")</f>
        <v/>
      </c>
      <c r="I149" s="75"/>
      <c r="J149" s="72"/>
      <c r="K149" s="66"/>
    </row>
    <row r="150" spans="1:11" x14ac:dyDescent="0.2">
      <c r="A150" s="90" t="str">
        <f>IF(ISNUMBER(H150)=FALSE,"",141)</f>
        <v/>
      </c>
      <c r="B150" s="89" t="str">
        <f>IF(ISTEXT('[12]Sektorski plasman'!B146)=TRUE,'[12]Sektorski plasman'!B146,"")</f>
        <v/>
      </c>
      <c r="C150" s="88" t="str">
        <f>IF(ISTEXT('[12]Sektorski plasman'!C146)=TRUE,'[12]Sektorski plasman'!C146,"")</f>
        <v/>
      </c>
      <c r="D150" s="87" t="str">
        <f>IF(ISNUMBER('[12]Sektorski plasman'!E146)=TRUE,'[12]Sektorski plasman'!E146,"")</f>
        <v/>
      </c>
      <c r="E150" s="86" t="str">
        <f>IF(ISTEXT('[12]Sektorski plasman'!F146)=TRUE,'[12]Sektorski plasman'!F146,"")</f>
        <v/>
      </c>
      <c r="F150" s="85" t="str">
        <f>IF(ISNUMBER('[12]Sektorski plasman'!D146)=TRUE,'[12]Sektorski plasman'!D146,"")</f>
        <v/>
      </c>
      <c r="G150" s="84" t="str">
        <f>IF(ISNUMBER('[12]Sektorski plasman'!G146)=TRUE,'[12]Sektorski plasman'!G146,"")</f>
        <v/>
      </c>
      <c r="H150" s="76" t="str">
        <f>IF(ISNUMBER('[12]Sektorski plasman'!H146)=TRUE,'[12]Sektorski plasman'!H146,"")</f>
        <v/>
      </c>
      <c r="I150" s="75"/>
      <c r="J150" s="72"/>
      <c r="K150" s="66"/>
    </row>
    <row r="151" spans="1:11" x14ac:dyDescent="0.2">
      <c r="A151" s="90" t="str">
        <f>IF(ISNUMBER(H151)=FALSE,"",142)</f>
        <v/>
      </c>
      <c r="B151" s="89" t="str">
        <f>IF(ISTEXT('[12]Sektorski plasman'!B147)=TRUE,'[12]Sektorski plasman'!B147,"")</f>
        <v/>
      </c>
      <c r="C151" s="88" t="str">
        <f>IF(ISTEXT('[12]Sektorski plasman'!C147)=TRUE,'[12]Sektorski plasman'!C147,"")</f>
        <v/>
      </c>
      <c r="D151" s="87" t="str">
        <f>IF(ISNUMBER('[12]Sektorski plasman'!E147)=TRUE,'[12]Sektorski plasman'!E147,"")</f>
        <v/>
      </c>
      <c r="E151" s="86" t="str">
        <f>IF(ISTEXT('[12]Sektorski plasman'!F147)=TRUE,'[12]Sektorski plasman'!F147,"")</f>
        <v/>
      </c>
      <c r="F151" s="85" t="str">
        <f>IF(ISNUMBER('[12]Sektorski plasman'!D147)=TRUE,'[12]Sektorski plasman'!D147,"")</f>
        <v/>
      </c>
      <c r="G151" s="84" t="str">
        <f>IF(ISNUMBER('[12]Sektorski plasman'!G147)=TRUE,'[12]Sektorski plasman'!G147,"")</f>
        <v/>
      </c>
      <c r="H151" s="76" t="str">
        <f>IF(ISNUMBER('[12]Sektorski plasman'!H147)=TRUE,'[12]Sektorski plasman'!H147,"")</f>
        <v/>
      </c>
      <c r="I151" s="75"/>
      <c r="J151" s="72"/>
      <c r="K151" s="66"/>
    </row>
    <row r="152" spans="1:11" x14ac:dyDescent="0.2">
      <c r="A152" s="90" t="str">
        <f>IF(ISNUMBER(H152)=FALSE,"",143)</f>
        <v/>
      </c>
      <c r="B152" s="89" t="str">
        <f>IF(ISTEXT('[12]Sektorski plasman'!B148)=TRUE,'[12]Sektorski plasman'!B148,"")</f>
        <v/>
      </c>
      <c r="C152" s="88" t="str">
        <f>IF(ISTEXT('[12]Sektorski plasman'!C148)=TRUE,'[12]Sektorski plasman'!C148,"")</f>
        <v/>
      </c>
      <c r="D152" s="87" t="str">
        <f>IF(ISNUMBER('[12]Sektorski plasman'!E148)=TRUE,'[12]Sektorski plasman'!E148,"")</f>
        <v/>
      </c>
      <c r="E152" s="86" t="str">
        <f>IF(ISTEXT('[12]Sektorski plasman'!F148)=TRUE,'[12]Sektorski plasman'!F148,"")</f>
        <v/>
      </c>
      <c r="F152" s="85" t="str">
        <f>IF(ISNUMBER('[12]Sektorski plasman'!D148)=TRUE,'[12]Sektorski plasman'!D148,"")</f>
        <v/>
      </c>
      <c r="G152" s="84" t="str">
        <f>IF(ISNUMBER('[12]Sektorski plasman'!G148)=TRUE,'[12]Sektorski plasman'!G148,"")</f>
        <v/>
      </c>
      <c r="H152" s="76" t="str">
        <f>IF(ISNUMBER('[12]Sektorski plasman'!H148)=TRUE,'[12]Sektorski plasman'!H148,"")</f>
        <v/>
      </c>
      <c r="I152" s="75"/>
      <c r="J152" s="72"/>
      <c r="K152" s="66"/>
    </row>
    <row r="153" spans="1:11" x14ac:dyDescent="0.2">
      <c r="A153" s="90" t="str">
        <f>IF(ISNUMBER(H153)=FALSE,"",144)</f>
        <v/>
      </c>
      <c r="B153" s="89" t="str">
        <f>IF(ISTEXT('[12]Sektorski plasman'!B149)=TRUE,'[12]Sektorski plasman'!B149,"")</f>
        <v/>
      </c>
      <c r="C153" s="88" t="str">
        <f>IF(ISTEXT('[12]Sektorski plasman'!C149)=TRUE,'[12]Sektorski plasman'!C149,"")</f>
        <v/>
      </c>
      <c r="D153" s="87" t="str">
        <f>IF(ISNUMBER('[12]Sektorski plasman'!E149)=TRUE,'[12]Sektorski plasman'!E149,"")</f>
        <v/>
      </c>
      <c r="E153" s="86" t="str">
        <f>IF(ISTEXT('[12]Sektorski plasman'!F149)=TRUE,'[12]Sektorski plasman'!F149,"")</f>
        <v/>
      </c>
      <c r="F153" s="85" t="str">
        <f>IF(ISNUMBER('[12]Sektorski plasman'!D149)=TRUE,'[12]Sektorski plasman'!D149,"")</f>
        <v/>
      </c>
      <c r="G153" s="84" t="str">
        <f>IF(ISNUMBER('[12]Sektorski plasman'!G149)=TRUE,'[12]Sektorski plasman'!G149,"")</f>
        <v/>
      </c>
      <c r="H153" s="76" t="str">
        <f>IF(ISNUMBER('[12]Sektorski plasman'!H149)=TRUE,'[12]Sektorski plasman'!H149,"")</f>
        <v/>
      </c>
      <c r="I153" s="75"/>
      <c r="J153" s="72"/>
      <c r="K153" s="66"/>
    </row>
    <row r="154" spans="1:11" x14ac:dyDescent="0.2">
      <c r="A154" s="90" t="str">
        <f>IF(ISNUMBER(H154)=FALSE,"",145)</f>
        <v/>
      </c>
      <c r="B154" s="89" t="str">
        <f>IF(ISTEXT('[12]Sektorski plasman'!B150)=TRUE,'[12]Sektorski plasman'!B150,"")</f>
        <v/>
      </c>
      <c r="C154" s="88" t="str">
        <f>IF(ISTEXT('[12]Sektorski plasman'!C150)=TRUE,'[12]Sektorski plasman'!C150,"")</f>
        <v/>
      </c>
      <c r="D154" s="87" t="str">
        <f>IF(ISNUMBER('[12]Sektorski plasman'!E150)=TRUE,'[12]Sektorski plasman'!E150,"")</f>
        <v/>
      </c>
      <c r="E154" s="86" t="str">
        <f>IF(ISTEXT('[12]Sektorski plasman'!F150)=TRUE,'[12]Sektorski plasman'!F150,"")</f>
        <v/>
      </c>
      <c r="F154" s="85" t="str">
        <f>IF(ISNUMBER('[12]Sektorski plasman'!D150)=TRUE,'[12]Sektorski plasman'!D150,"")</f>
        <v/>
      </c>
      <c r="G154" s="84" t="str">
        <f>IF(ISNUMBER('[12]Sektorski plasman'!G150)=TRUE,'[12]Sektorski plasman'!G150,"")</f>
        <v/>
      </c>
      <c r="H154" s="76" t="str">
        <f>IF(ISNUMBER('[12]Sektorski plasman'!H150)=TRUE,'[12]Sektorski plasman'!H150,"")</f>
        <v/>
      </c>
      <c r="I154" s="75"/>
      <c r="J154" s="72"/>
      <c r="K154" s="66"/>
    </row>
    <row r="155" spans="1:11" x14ac:dyDescent="0.2">
      <c r="A155" s="90" t="str">
        <f>IF(ISNUMBER(H155)=FALSE,"",146)</f>
        <v/>
      </c>
      <c r="B155" s="89" t="str">
        <f>IF(ISTEXT('[12]Sektorski plasman'!B151)=TRUE,'[12]Sektorski plasman'!B151,"")</f>
        <v/>
      </c>
      <c r="C155" s="88" t="str">
        <f>IF(ISTEXT('[12]Sektorski plasman'!C151)=TRUE,'[12]Sektorski plasman'!C151,"")</f>
        <v/>
      </c>
      <c r="D155" s="87" t="str">
        <f>IF(ISNUMBER('[12]Sektorski plasman'!E151)=TRUE,'[12]Sektorski plasman'!E151,"")</f>
        <v/>
      </c>
      <c r="E155" s="86" t="str">
        <f>IF(ISTEXT('[12]Sektorski plasman'!F151)=TRUE,'[12]Sektorski plasman'!F151,"")</f>
        <v/>
      </c>
      <c r="F155" s="85" t="str">
        <f>IF(ISNUMBER('[12]Sektorski plasman'!D151)=TRUE,'[12]Sektorski plasman'!D151,"")</f>
        <v/>
      </c>
      <c r="G155" s="84" t="str">
        <f>IF(ISNUMBER('[12]Sektorski plasman'!G151)=TRUE,'[12]Sektorski plasman'!G151,"")</f>
        <v/>
      </c>
      <c r="H155" s="76" t="str">
        <f>IF(ISNUMBER('[12]Sektorski plasman'!H151)=TRUE,'[12]Sektorski plasman'!H151,"")</f>
        <v/>
      </c>
      <c r="I155" s="75"/>
      <c r="J155" s="72"/>
      <c r="K155" s="66"/>
    </row>
    <row r="156" spans="1:11" x14ac:dyDescent="0.2">
      <c r="A156" s="90" t="str">
        <f>IF(ISNUMBER(H156)=FALSE,"",147)</f>
        <v/>
      </c>
      <c r="B156" s="89" t="str">
        <f>IF(ISTEXT('[12]Sektorski plasman'!B152)=TRUE,'[12]Sektorski plasman'!B152,"")</f>
        <v/>
      </c>
      <c r="C156" s="88" t="str">
        <f>IF(ISTEXT('[12]Sektorski plasman'!C152)=TRUE,'[12]Sektorski plasman'!C152,"")</f>
        <v/>
      </c>
      <c r="D156" s="87" t="str">
        <f>IF(ISNUMBER('[12]Sektorski plasman'!E152)=TRUE,'[12]Sektorski plasman'!E152,"")</f>
        <v/>
      </c>
      <c r="E156" s="86" t="str">
        <f>IF(ISTEXT('[12]Sektorski plasman'!F152)=TRUE,'[12]Sektorski plasman'!F152,"")</f>
        <v/>
      </c>
      <c r="F156" s="85" t="str">
        <f>IF(ISNUMBER('[12]Sektorski plasman'!D152)=TRUE,'[12]Sektorski plasman'!D152,"")</f>
        <v/>
      </c>
      <c r="G156" s="84" t="str">
        <f>IF(ISNUMBER('[12]Sektorski plasman'!G152)=TRUE,'[12]Sektorski plasman'!G152,"")</f>
        <v/>
      </c>
      <c r="H156" s="76" t="str">
        <f>IF(ISNUMBER('[12]Sektorski plasman'!H152)=TRUE,'[12]Sektorski plasman'!H152,"")</f>
        <v/>
      </c>
      <c r="I156" s="75"/>
      <c r="J156" s="72"/>
      <c r="K156" s="66"/>
    </row>
    <row r="157" spans="1:11" x14ac:dyDescent="0.2">
      <c r="A157" s="90" t="str">
        <f>IF(ISNUMBER(H157)=FALSE,"",148)</f>
        <v/>
      </c>
      <c r="B157" s="89" t="str">
        <f>IF(ISTEXT('[12]Sektorski plasman'!B153)=TRUE,'[12]Sektorski plasman'!B153,"")</f>
        <v/>
      </c>
      <c r="C157" s="88" t="str">
        <f>IF(ISTEXT('[12]Sektorski plasman'!C153)=TRUE,'[12]Sektorski plasman'!C153,"")</f>
        <v/>
      </c>
      <c r="D157" s="87" t="str">
        <f>IF(ISNUMBER('[12]Sektorski plasman'!E153)=TRUE,'[12]Sektorski plasman'!E153,"")</f>
        <v/>
      </c>
      <c r="E157" s="86" t="str">
        <f>IF(ISTEXT('[12]Sektorski plasman'!F153)=TRUE,'[12]Sektorski plasman'!F153,"")</f>
        <v/>
      </c>
      <c r="F157" s="85" t="str">
        <f>IF(ISNUMBER('[12]Sektorski plasman'!D153)=TRUE,'[12]Sektorski plasman'!D153,"")</f>
        <v/>
      </c>
      <c r="G157" s="84" t="str">
        <f>IF(ISNUMBER('[12]Sektorski plasman'!G153)=TRUE,'[12]Sektorski plasman'!G153,"")</f>
        <v/>
      </c>
      <c r="H157" s="76" t="str">
        <f>IF(ISNUMBER('[12]Sektorski plasman'!H153)=TRUE,'[12]Sektorski plasman'!H153,"")</f>
        <v/>
      </c>
      <c r="I157" s="75"/>
      <c r="J157" s="72"/>
      <c r="K157" s="66"/>
    </row>
    <row r="158" spans="1:11" x14ac:dyDescent="0.2">
      <c r="A158" s="90" t="str">
        <f>IF(ISNUMBER(H158)=FALSE,"",149)</f>
        <v/>
      </c>
      <c r="B158" s="89" t="str">
        <f>IF(ISTEXT('[12]Sektorski plasman'!B154)=TRUE,'[12]Sektorski plasman'!B154,"")</f>
        <v/>
      </c>
      <c r="C158" s="88" t="str">
        <f>IF(ISTEXT('[12]Sektorski plasman'!C154)=TRUE,'[12]Sektorski plasman'!C154,"")</f>
        <v/>
      </c>
      <c r="D158" s="87" t="str">
        <f>IF(ISNUMBER('[12]Sektorski plasman'!E154)=TRUE,'[12]Sektorski plasman'!E154,"")</f>
        <v/>
      </c>
      <c r="E158" s="86" t="str">
        <f>IF(ISTEXT('[12]Sektorski plasman'!F154)=TRUE,'[12]Sektorski plasman'!F154,"")</f>
        <v/>
      </c>
      <c r="F158" s="85" t="str">
        <f>IF(ISNUMBER('[12]Sektorski plasman'!D154)=TRUE,'[12]Sektorski plasman'!D154,"")</f>
        <v/>
      </c>
      <c r="G158" s="84" t="str">
        <f>IF(ISNUMBER('[12]Sektorski plasman'!G154)=TRUE,'[12]Sektorski plasman'!G154,"")</f>
        <v/>
      </c>
      <c r="H158" s="76" t="str">
        <f>IF(ISNUMBER('[12]Sektorski plasman'!H154)=TRUE,'[12]Sektorski plasman'!H154,"")</f>
        <v/>
      </c>
      <c r="I158" s="75"/>
      <c r="J158" s="72"/>
      <c r="K158" s="66"/>
    </row>
    <row r="159" spans="1:11" x14ac:dyDescent="0.2">
      <c r="A159" s="83" t="str">
        <f>IF(ISNUMBER(H159)=FALSE,"",150)</f>
        <v/>
      </c>
      <c r="B159" s="82" t="str">
        <f>IF(ISTEXT('[12]Sektorski plasman'!B155)=TRUE,'[12]Sektorski plasman'!B155,"")</f>
        <v/>
      </c>
      <c r="C159" s="81" t="str">
        <f>IF(ISTEXT('[12]Sektorski plasman'!C155)=TRUE,'[12]Sektorski plasman'!C155,"")</f>
        <v/>
      </c>
      <c r="D159" s="80" t="str">
        <f>IF(ISNUMBER('[12]Sektorski plasman'!E155)=TRUE,'[12]Sektorski plasman'!E155,"")</f>
        <v/>
      </c>
      <c r="E159" s="79" t="str">
        <f>IF(ISTEXT('[12]Sektorski plasman'!F155)=TRUE,'[12]Sektorski plasman'!F155,"")</f>
        <v/>
      </c>
      <c r="F159" s="78" t="str">
        <f>IF(ISNUMBER('[12]Sektorski plasman'!D155)=TRUE,'[12]Sektorski plasman'!D155,"")</f>
        <v/>
      </c>
      <c r="G159" s="77" t="str">
        <f>IF(ISNUMBER('[12]Sektorski plasman'!G155)=TRUE,'[12]Sektorski plasman'!G155,"")</f>
        <v/>
      </c>
      <c r="H159" s="76" t="str">
        <f>IF(ISNUMBER('[12]Sektorski plasman'!H155)=TRUE,'[12]Sektorski plasman'!H155,"")</f>
        <v/>
      </c>
      <c r="I159" s="75"/>
      <c r="J159" s="72"/>
      <c r="K159" s="66"/>
    </row>
    <row r="160" spans="1:11" x14ac:dyDescent="0.2">
      <c r="B160" s="74"/>
      <c r="C160" s="74"/>
      <c r="D160" s="68"/>
      <c r="F160" s="73"/>
      <c r="G160" s="68"/>
      <c r="I160" s="68"/>
      <c r="J160" s="72"/>
      <c r="K160" s="66"/>
    </row>
    <row r="161" spans="2:11" x14ac:dyDescent="0.2">
      <c r="B161" s="74"/>
      <c r="C161" s="74"/>
      <c r="D161" s="68"/>
      <c r="F161" s="73"/>
      <c r="G161" s="68"/>
      <c r="I161" s="68"/>
      <c r="J161" s="72"/>
      <c r="K161" s="66"/>
    </row>
    <row r="162" spans="2:11" x14ac:dyDescent="0.2">
      <c r="B162" s="74"/>
      <c r="C162" s="74"/>
      <c r="D162" s="68"/>
      <c r="F162" s="73"/>
      <c r="G162" s="68"/>
      <c r="I162" s="68"/>
      <c r="J162" s="72"/>
      <c r="K162" s="66"/>
    </row>
    <row r="163" spans="2:11" x14ac:dyDescent="0.2">
      <c r="F163" s="73"/>
      <c r="I163" s="68"/>
      <c r="J163" s="72"/>
      <c r="K163" s="66"/>
    </row>
    <row r="164" spans="2:11" x14ac:dyDescent="0.2">
      <c r="F164" s="73"/>
      <c r="I164" s="68"/>
      <c r="J164" s="72"/>
      <c r="K164" s="66"/>
    </row>
    <row r="165" spans="2:11" x14ac:dyDescent="0.2">
      <c r="F165" s="73"/>
      <c r="I165" s="68"/>
      <c r="J165" s="72"/>
      <c r="K165" s="66"/>
    </row>
    <row r="166" spans="2:11" x14ac:dyDescent="0.2">
      <c r="F166" s="73"/>
      <c r="I166" s="68"/>
      <c r="J166" s="72"/>
      <c r="K166" s="66"/>
    </row>
    <row r="167" spans="2:11" x14ac:dyDescent="0.2">
      <c r="F167" s="73"/>
      <c r="I167" s="68"/>
      <c r="J167" s="72"/>
      <c r="K167" s="66"/>
    </row>
    <row r="168" spans="2:11" x14ac:dyDescent="0.2">
      <c r="F168" s="73"/>
      <c r="I168" s="68"/>
      <c r="J168" s="72"/>
      <c r="K168" s="66"/>
    </row>
    <row r="169" spans="2:11" x14ac:dyDescent="0.2">
      <c r="F169" s="73"/>
      <c r="I169" s="68"/>
      <c r="J169" s="72"/>
      <c r="K169" s="66"/>
    </row>
    <row r="170" spans="2:11" x14ac:dyDescent="0.2">
      <c r="F170" s="73"/>
      <c r="I170" s="68"/>
      <c r="J170" s="72"/>
      <c r="K170" s="66"/>
    </row>
    <row r="171" spans="2:11" x14ac:dyDescent="0.2">
      <c r="F171" s="73"/>
      <c r="I171" s="68"/>
      <c r="J171" s="72"/>
      <c r="K171" s="66"/>
    </row>
    <row r="172" spans="2:11" x14ac:dyDescent="0.2">
      <c r="F172" s="73"/>
      <c r="I172" s="68"/>
      <c r="J172" s="72"/>
      <c r="K172" s="66"/>
    </row>
    <row r="173" spans="2:11" x14ac:dyDescent="0.2">
      <c r="F173" s="73"/>
      <c r="I173" s="68"/>
      <c r="J173" s="72"/>
      <c r="K173" s="66"/>
    </row>
    <row r="174" spans="2:11" x14ac:dyDescent="0.2">
      <c r="F174" s="73"/>
      <c r="I174" s="68"/>
      <c r="J174" s="72"/>
      <c r="K174" s="66"/>
    </row>
    <row r="175" spans="2:11" x14ac:dyDescent="0.2">
      <c r="F175" s="73"/>
      <c r="I175" s="68"/>
      <c r="J175" s="72"/>
      <c r="K175" s="66"/>
    </row>
    <row r="176" spans="2:11" x14ac:dyDescent="0.2">
      <c r="F176" s="73"/>
      <c r="I176" s="68"/>
      <c r="J176" s="72"/>
      <c r="K176" s="66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ABB9-449D-45E1-8FA8-CDB3CED2C70C}">
  <sheetPr codeName="Sheet18"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K41" sqref="K41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IF(ISNONTEXT('[13]Organizacija natjecanja'!$H$2)=TRUE,"",'[13]Organizacija natjecanja'!$H$2)</f>
        <v>6.KOLO LIGE VETERANA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IF(ISNONTEXT('[13]Organizacija natjecanja'!$H$5)=TRUE,"",'[13]Organizacija natjecanja'!$H$5)</f>
        <v>Palovec, 11.10.2025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IF(ISNONTEXT('[13]Organizacija natjecanja'!$H$7)=TRUE,"",'[13]Organizacija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IF(ISNONTEXT('[13]Organizacija natjecanja'!$H$13)=TRUE,"",'[13]Organizacija natjecanja'!$H$13)</f>
        <v>Linjak Palovec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IF(ISNONTEXT('[13]Organizacija natjecanja'!$H$4)=TRUE,"",'[13]Organizacija natjecanja'!$H$4)</f>
        <v>Palovec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IF(ISBLANK('[13]Organizacija natjecanja'!$H$9)=TRUE,"",'[13]Organizacija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IF(ISTEXT('[13]Sektorski plasman'!B6)=TRUE,'[13]Sektorski plasman'!B6,"")</f>
        <v>Rošić Mensur</v>
      </c>
      <c r="C10" s="96" t="str">
        <f>IF(ISTEXT('[13]Sektorski plasman'!C6)=TRUE,'[13]Sektorski plasman'!C6,"")</f>
        <v>Mura M. Središće</v>
      </c>
      <c r="D10" s="95">
        <f>IF(ISNUMBER('[13]Sektorski plasman'!E6)=TRUE,'[13]Sektorski plasman'!E6,"")</f>
        <v>1</v>
      </c>
      <c r="E10" s="94" t="str">
        <f>IF(ISTEXT('[13]Sektorski plasman'!F6)=TRUE,'[13]Sektorski plasman'!F6,"")</f>
        <v>A</v>
      </c>
      <c r="F10" s="93">
        <f>IF(ISNUMBER('[13]Sektorski plasman'!D6)=TRUE,'[13]Sektorski plasman'!D6,"")</f>
        <v>8520</v>
      </c>
      <c r="G10" s="92">
        <f>IF(ISNUMBER('[13]Sektorski plasman'!G6)=TRUE,'[13]Sektorski plasman'!G6,"")</f>
        <v>1</v>
      </c>
      <c r="H10" s="91">
        <f>IF(ISNUMBER('[13]Sektorski plasman'!H6)=TRUE,'[13]Sektorski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IF(ISTEXT('[13]Sektorski plasman'!B7)=TRUE,'[13]Sektorski plasman'!B7,"")</f>
        <v>Katančić Zlatko</v>
      </c>
      <c r="C11" s="88" t="str">
        <f>IF(ISTEXT('[13]Sektorski plasman'!C7)=TRUE,'[13]Sektorski plasman'!C7,"")</f>
        <v>Ribica Turčišće</v>
      </c>
      <c r="D11" s="87">
        <f>IF(ISNUMBER('[13]Sektorski plasman'!E7)=TRUE,'[13]Sektorski plasman'!E7,"")</f>
        <v>7</v>
      </c>
      <c r="E11" s="86" t="str">
        <f>IF(ISTEXT('[13]Sektorski plasman'!F7)=TRUE,'[13]Sektorski plasman'!F7,"")</f>
        <v>A</v>
      </c>
      <c r="F11" s="85">
        <f>IF(ISNUMBER('[13]Sektorski plasman'!D7)=TRUE,'[13]Sektorski plasman'!D7,"")</f>
        <v>7835</v>
      </c>
      <c r="G11" s="84">
        <f>IF(ISNUMBER('[13]Sektorski plasman'!G7)=TRUE,'[13]Sektorski plasman'!G7,"")</f>
        <v>2</v>
      </c>
      <c r="H11" s="76">
        <f>IF(ISNUMBER('[13]Sektorski plasman'!H7)=TRUE,'[13]Sektorski plasman'!H7,"")</f>
        <v>3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IF(ISTEXT('[13]Sektorski plasman'!B8)=TRUE,'[13]Sektorski plasman'!B8,"")</f>
        <v>Dolenec Branimir</v>
      </c>
      <c r="C12" s="88" t="str">
        <f>IF(ISTEXT('[13]Sektorski plasman'!C8)=TRUE,'[13]Sektorski plasman'!C8,"")</f>
        <v>Ostriž Novakovec</v>
      </c>
      <c r="D12" s="87">
        <f>IF(ISNUMBER('[13]Sektorski plasman'!E8)=TRUE,'[13]Sektorski plasman'!E8,"")</f>
        <v>10</v>
      </c>
      <c r="E12" s="86" t="str">
        <f>IF(ISTEXT('[13]Sektorski plasman'!F8)=TRUE,'[13]Sektorski plasman'!F8,"")</f>
        <v>A</v>
      </c>
      <c r="F12" s="85">
        <f>IF(ISNUMBER('[13]Sektorski plasman'!D8)=TRUE,'[13]Sektorski plasman'!D8,"")</f>
        <v>4100</v>
      </c>
      <c r="G12" s="84">
        <f>IF(ISNUMBER('[13]Sektorski plasman'!G8)=TRUE,'[13]Sektorski plasman'!G8,"")</f>
        <v>3</v>
      </c>
      <c r="H12" s="76">
        <f>IF(ISNUMBER('[13]Sektorski plasman'!H8)=TRUE,'[13]Sektorski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IF(ISTEXT('[13]Sektorski plasman'!B9)=TRUE,'[13]Sektorski plasman'!B9,"")</f>
        <v>Kedmenec Dragutin</v>
      </c>
      <c r="C13" s="88" t="str">
        <f>IF(ISTEXT('[13]Sektorski plasman'!C9)=TRUE,'[13]Sektorski plasman'!C9,"")</f>
        <v>Klen Sveta Marija</v>
      </c>
      <c r="D13" s="87">
        <f>IF(ISNUMBER('[13]Sektorski plasman'!E9)=TRUE,'[13]Sektorski plasman'!E9,"")</f>
        <v>3</v>
      </c>
      <c r="E13" s="86" t="str">
        <f>IF(ISTEXT('[13]Sektorski plasman'!F9)=TRUE,'[13]Sektorski plasman'!F9,"")</f>
        <v>A</v>
      </c>
      <c r="F13" s="85">
        <f>IF(ISNUMBER('[13]Sektorski plasman'!D9)=TRUE,'[13]Sektorski plasman'!D9,"")</f>
        <v>3575</v>
      </c>
      <c r="G13" s="84">
        <f>IF(ISNUMBER('[13]Sektorski plasman'!G9)=TRUE,'[13]Sektorski plasman'!G9,"")</f>
        <v>4</v>
      </c>
      <c r="H13" s="76">
        <f>IF(ISNUMBER('[13]Sektorski plasman'!H9)=TRUE,'[13]Sektorski plasman'!H9,"")</f>
        <v>7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IF(ISTEXT('[13]Sektorski plasman'!B10)=TRUE,'[13]Sektorski plasman'!B10,"")</f>
        <v>Pokrivač Rajmond</v>
      </c>
      <c r="C14" s="88" t="str">
        <f>IF(ISTEXT('[13]Sektorski plasman'!C10)=TRUE,'[13]Sektorski plasman'!C10,"")</f>
        <v>Mura M. Središće</v>
      </c>
      <c r="D14" s="87">
        <f>IF(ISNUMBER('[13]Sektorski plasman'!E10)=TRUE,'[13]Sektorski plasman'!E10,"")</f>
        <v>9</v>
      </c>
      <c r="E14" s="86" t="str">
        <f>IF(ISTEXT('[13]Sektorski plasman'!F10)=TRUE,'[13]Sektorski plasman'!F10,"")</f>
        <v>A</v>
      </c>
      <c r="F14" s="85">
        <f>IF(ISNUMBER('[13]Sektorski plasman'!D10)=TRUE,'[13]Sektorski plasman'!D10,"")</f>
        <v>3500</v>
      </c>
      <c r="G14" s="84">
        <f>IF(ISNUMBER('[13]Sektorski plasman'!G10)=TRUE,'[13]Sektorski plasman'!G10,"")</f>
        <v>5</v>
      </c>
      <c r="H14" s="76">
        <f>IF(ISNUMBER('[13]Sektorski plasman'!H10)=TRUE,'[13]Sektorski plasman'!H10,"")</f>
        <v>9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IF(ISTEXT('[13]Sektorski plasman'!B11)=TRUE,'[13]Sektorski plasman'!B11,"")</f>
        <v>Deban Ivan</v>
      </c>
      <c r="C15" s="88" t="str">
        <f>IF(ISTEXT('[13]Sektorski plasman'!C11)=TRUE,'[13]Sektorski plasman'!C11,"")</f>
        <v>Glavatica Futtura Sensas Prelog</v>
      </c>
      <c r="D15" s="87">
        <f>IF(ISNUMBER('[13]Sektorski plasman'!E11)=TRUE,'[13]Sektorski plasman'!E11,"")</f>
        <v>8</v>
      </c>
      <c r="E15" s="86" t="str">
        <f>IF(ISTEXT('[13]Sektorski plasman'!F11)=TRUE,'[13]Sektorski plasman'!F11,"")</f>
        <v>A</v>
      </c>
      <c r="F15" s="85">
        <f>IF(ISNUMBER('[13]Sektorski plasman'!D11)=TRUE,'[13]Sektorski plasman'!D11,"")</f>
        <v>3360</v>
      </c>
      <c r="G15" s="84">
        <f>IF(ISNUMBER('[13]Sektorski plasman'!G11)=TRUE,'[13]Sektorski plasman'!G11,"")</f>
        <v>6</v>
      </c>
      <c r="H15" s="76">
        <f>IF(ISNUMBER('[13]Sektorski plasman'!H11)=TRUE,'[13]Sektorski plasman'!H11,"")</f>
        <v>11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IF(ISTEXT('[13]Sektorski plasman'!B12)=TRUE,'[13]Sektorski plasman'!B12,"")</f>
        <v>Horvat Dragutin</v>
      </c>
      <c r="C16" s="88" t="str">
        <f>IF(ISTEXT('[13]Sektorski plasman'!C12)=TRUE,'[13]Sektorski plasman'!C12,"")</f>
        <v>Som Kotoriba</v>
      </c>
      <c r="D16" s="87">
        <f>IF(ISNUMBER('[13]Sektorski plasman'!E12)=TRUE,'[13]Sektorski plasman'!E12,"")</f>
        <v>5</v>
      </c>
      <c r="E16" s="86" t="str">
        <f>IF(ISTEXT('[13]Sektorski plasman'!F12)=TRUE,'[13]Sektorski plasman'!F12,"")</f>
        <v>A</v>
      </c>
      <c r="F16" s="85">
        <f>IF(ISNUMBER('[13]Sektorski plasman'!D12)=TRUE,'[13]Sektorski plasman'!D12,"")</f>
        <v>2865</v>
      </c>
      <c r="G16" s="84">
        <f>IF(ISNUMBER('[13]Sektorski plasman'!G12)=TRUE,'[13]Sektorski plasman'!G12,"")</f>
        <v>7</v>
      </c>
      <c r="H16" s="76">
        <f>IF(ISNUMBER('[13]Sektorski plasman'!H12)=TRUE,'[13]Sektorski plasman'!H12,"")</f>
        <v>13</v>
      </c>
      <c r="I16" s="75"/>
      <c r="J16" s="72"/>
      <c r="K16" s="66"/>
    </row>
    <row r="17" spans="1:11" x14ac:dyDescent="0.2">
      <c r="A17" s="90">
        <f>IF(ISNUMBER(H17)=FALSE,"",8)</f>
        <v>8</v>
      </c>
      <c r="B17" s="89" t="str">
        <f>IF(ISTEXT('[13]Sektorski plasman'!B13)=TRUE,'[13]Sektorski plasman'!B13,"")</f>
        <v>Mikloška Josip</v>
      </c>
      <c r="C17" s="88" t="str">
        <f>IF(ISTEXT('[13]Sektorski plasman'!C13)=TRUE,'[13]Sektorski plasman'!C13,"")</f>
        <v>Glavatica Futtura Sensas Prelog</v>
      </c>
      <c r="D17" s="87">
        <f>IF(ISNUMBER('[13]Sektorski plasman'!E13)=TRUE,'[13]Sektorski plasman'!E13,"")</f>
        <v>6</v>
      </c>
      <c r="E17" s="86" t="str">
        <f>IF(ISTEXT('[13]Sektorski plasman'!F13)=TRUE,'[13]Sektorski plasman'!F13,"")</f>
        <v>A</v>
      </c>
      <c r="F17" s="85">
        <f>IF(ISNUMBER('[13]Sektorski plasman'!D13)=TRUE,'[13]Sektorski plasman'!D13,"")</f>
        <v>2150</v>
      </c>
      <c r="G17" s="84">
        <f>IF(ISNUMBER('[13]Sektorski plasman'!G13)=TRUE,'[13]Sektorski plasman'!G13,"")</f>
        <v>8</v>
      </c>
      <c r="H17" s="76">
        <f>IF(ISNUMBER('[13]Sektorski plasman'!H13)=TRUE,'[13]Sektorski plasman'!H13,"")</f>
        <v>15</v>
      </c>
      <c r="I17" s="75"/>
      <c r="J17" s="72"/>
      <c r="K17" s="66"/>
    </row>
    <row r="18" spans="1:11" x14ac:dyDescent="0.2">
      <c r="A18" s="90">
        <f>IF(ISNUMBER(H18)=FALSE,"",9)</f>
        <v>9</v>
      </c>
      <c r="B18" s="89" t="str">
        <f>IF(ISTEXT('[13]Sektorski plasman'!B14)=TRUE,'[13]Sektorski plasman'!B14,"")</f>
        <v>Marđetko Josip</v>
      </c>
      <c r="C18" s="88" t="str">
        <f>IF(ISTEXT('[13]Sektorski plasman'!C14)=TRUE,'[13]Sektorski plasman'!C14,"")</f>
        <v>Som Kotoriba</v>
      </c>
      <c r="D18" s="87">
        <f>IF(ISNUMBER('[13]Sektorski plasman'!E14)=TRUE,'[13]Sektorski plasman'!E14,"")</f>
        <v>2</v>
      </c>
      <c r="E18" s="86" t="str">
        <f>IF(ISTEXT('[13]Sektorski plasman'!F14)=TRUE,'[13]Sektorski plasman'!F14,"")</f>
        <v>A</v>
      </c>
      <c r="F18" s="85">
        <f>IF(ISNUMBER('[13]Sektorski plasman'!D14)=TRUE,'[13]Sektorski plasman'!D14,"")</f>
        <v>2005</v>
      </c>
      <c r="G18" s="84">
        <f>IF(ISNUMBER('[13]Sektorski plasman'!G14)=TRUE,'[13]Sektorski plasman'!G14,"")</f>
        <v>9</v>
      </c>
      <c r="H18" s="76">
        <f>IF(ISNUMBER('[13]Sektorski plasman'!H14)=TRUE,'[13]Sektorski plasman'!H14,"")</f>
        <v>17</v>
      </c>
      <c r="I18" s="75"/>
      <c r="J18" s="72"/>
      <c r="K18" s="66"/>
    </row>
    <row r="19" spans="1:11" x14ac:dyDescent="0.2">
      <c r="A19" s="90">
        <f>IF(ISNUMBER(H19)=FALSE,"",10)</f>
        <v>10</v>
      </c>
      <c r="B19" s="89" t="str">
        <f>IF(ISTEXT('[13]Sektorski plasman'!B15)=TRUE,'[13]Sektorski plasman'!B15,"")</f>
        <v>Kedmenec Antun</v>
      </c>
      <c r="C19" s="88" t="str">
        <f>IF(ISTEXT('[13]Sektorski plasman'!C15)=TRUE,'[13]Sektorski plasman'!C15,"")</f>
        <v>Klen Sveta Marija</v>
      </c>
      <c r="D19" s="87">
        <f>IF(ISNUMBER('[13]Sektorski plasman'!E15)=TRUE,'[13]Sektorski plasman'!E15,"")</f>
        <v>4</v>
      </c>
      <c r="E19" s="86" t="str">
        <f>IF(ISTEXT('[13]Sektorski plasman'!F15)=TRUE,'[13]Sektorski plasman'!F15,"")</f>
        <v>A</v>
      </c>
      <c r="F19" s="85">
        <f>IF(ISNUMBER('[13]Sektorski plasman'!D15)=TRUE,'[13]Sektorski plasman'!D15,"")</f>
        <v>1500</v>
      </c>
      <c r="G19" s="84">
        <f>IF(ISNUMBER('[13]Sektorski plasman'!G15)=TRUE,'[13]Sektorski plasman'!G15,"")</f>
        <v>10</v>
      </c>
      <c r="H19" s="76">
        <f>IF(ISNUMBER('[13]Sektorski plasman'!H15)=TRUE,'[13]Sektorski plasman'!H15,"")</f>
        <v>19</v>
      </c>
      <c r="I19" s="75"/>
      <c r="J19" s="72"/>
      <c r="K19" s="66"/>
    </row>
    <row r="20" spans="1:11" x14ac:dyDescent="0.2">
      <c r="A20" s="90">
        <f>IF(ISNUMBER(H20)=FALSE,"",11)</f>
        <v>11</v>
      </c>
      <c r="B20" s="89" t="str">
        <f>IF(ISTEXT('[13]Sektorski plasman'!B16)=TRUE,'[13]Sektorski plasman'!B16,"")</f>
        <v>Halić Marijan</v>
      </c>
      <c r="C20" s="88" t="str">
        <f>IF(ISTEXT('[13]Sektorski plasman'!C16)=TRUE,'[13]Sektorski plasman'!C16,"")</f>
        <v>Linjak Ivanovec</v>
      </c>
      <c r="D20" s="87">
        <f>IF(ISNUMBER('[13]Sektorski plasman'!E16)=TRUE,'[13]Sektorski plasman'!E16,"")</f>
        <v>20</v>
      </c>
      <c r="E20" s="86" t="str">
        <f>IF(ISTEXT('[13]Sektorski plasman'!F16)=TRUE,'[13]Sektorski plasman'!F16,"")</f>
        <v>B</v>
      </c>
      <c r="F20" s="85">
        <f>IF(ISNUMBER('[13]Sektorski plasman'!D16)=TRUE,'[13]Sektorski plasman'!D16,"")</f>
        <v>6920</v>
      </c>
      <c r="G20" s="84">
        <f>IF(ISNUMBER('[13]Sektorski plasman'!G16)=TRUE,'[13]Sektorski plasman'!G16,"")</f>
        <v>1</v>
      </c>
      <c r="H20" s="76">
        <f>IF(ISNUMBER('[13]Sektorski plasman'!H16)=TRUE,'[13]Sektorski plasman'!H16,"")</f>
        <v>2</v>
      </c>
      <c r="I20" s="75"/>
      <c r="J20" s="72"/>
      <c r="K20" s="66"/>
    </row>
    <row r="21" spans="1:11" x14ac:dyDescent="0.2">
      <c r="A21" s="90">
        <f>IF(ISNUMBER(H21)=FALSE,"",12)</f>
        <v>12</v>
      </c>
      <c r="B21" s="89" t="str">
        <f>IF(ISTEXT('[13]Sektorski plasman'!B17)=TRUE,'[13]Sektorski plasman'!B17,"")</f>
        <v>Nađ Nenad</v>
      </c>
      <c r="C21" s="88" t="str">
        <f>IF(ISTEXT('[13]Sektorski plasman'!C17)=TRUE,'[13]Sektorski plasman'!C17,"")</f>
        <v>Linjak Palovec</v>
      </c>
      <c r="D21" s="87">
        <f>IF(ISNUMBER('[13]Sektorski plasman'!E17)=TRUE,'[13]Sektorski plasman'!E17,"")</f>
        <v>15</v>
      </c>
      <c r="E21" s="86" t="str">
        <f>IF(ISTEXT('[13]Sektorski plasman'!F17)=TRUE,'[13]Sektorski plasman'!F17,"")</f>
        <v>B</v>
      </c>
      <c r="F21" s="85">
        <f>IF(ISNUMBER('[13]Sektorski plasman'!D17)=TRUE,'[13]Sektorski plasman'!D17,"")</f>
        <v>6820</v>
      </c>
      <c r="G21" s="84">
        <f>IF(ISNUMBER('[13]Sektorski plasman'!G17)=TRUE,'[13]Sektorski plasman'!G17,"")</f>
        <v>2</v>
      </c>
      <c r="H21" s="76">
        <f>IF(ISNUMBER('[13]Sektorski plasman'!H17)=TRUE,'[13]Sektorski plasman'!H17,"")</f>
        <v>4</v>
      </c>
      <c r="I21" s="75"/>
      <c r="J21" s="72"/>
      <c r="K21" s="66"/>
    </row>
    <row r="22" spans="1:11" x14ac:dyDescent="0.2">
      <c r="A22" s="90">
        <f>IF(ISNUMBER(H22)=FALSE,"",13)</f>
        <v>13</v>
      </c>
      <c r="B22" s="89" t="str">
        <f>IF(ISTEXT('[13]Sektorski plasman'!B18)=TRUE,'[13]Sektorski plasman'!B18,"")</f>
        <v>Dolenec Željko</v>
      </c>
      <c r="C22" s="88" t="str">
        <f>IF(ISTEXT('[13]Sektorski plasman'!C18)=TRUE,'[13]Sektorski plasman'!C18,"")</f>
        <v>Som Kotoriba</v>
      </c>
      <c r="D22" s="87">
        <f>IF(ISNUMBER('[13]Sektorski plasman'!E18)=TRUE,'[13]Sektorski plasman'!E18,"")</f>
        <v>13</v>
      </c>
      <c r="E22" s="86" t="str">
        <f>IF(ISTEXT('[13]Sektorski plasman'!F18)=TRUE,'[13]Sektorski plasman'!F18,"")</f>
        <v>B</v>
      </c>
      <c r="F22" s="85">
        <f>IF(ISNUMBER('[13]Sektorski plasman'!D18)=TRUE,'[13]Sektorski plasman'!D18,"")</f>
        <v>5260</v>
      </c>
      <c r="G22" s="84">
        <f>IF(ISNUMBER('[13]Sektorski plasman'!G18)=TRUE,'[13]Sektorski plasman'!G18,"")</f>
        <v>3</v>
      </c>
      <c r="H22" s="76">
        <f>IF(ISNUMBER('[13]Sektorski plasman'!H18)=TRUE,'[13]Sektorski plasman'!H18,"")</f>
        <v>5</v>
      </c>
      <c r="I22" s="75"/>
      <c r="J22" s="72"/>
      <c r="K22" s="66"/>
    </row>
    <row r="23" spans="1:11" x14ac:dyDescent="0.2">
      <c r="A23" s="90">
        <f>IF(ISNUMBER(H23)=FALSE,"",14)</f>
        <v>14</v>
      </c>
      <c r="B23" s="89" t="str">
        <f>IF(ISTEXT('[13]Sektorski plasman'!B19)=TRUE,'[13]Sektorski plasman'!B19,"")</f>
        <v>Filipašić Drago</v>
      </c>
      <c r="C23" s="88" t="str">
        <f>IF(ISTEXT('[13]Sektorski plasman'!C19)=TRUE,'[13]Sektorski plasman'!C19,"")</f>
        <v>Som Kotoriba</v>
      </c>
      <c r="D23" s="87">
        <f>IF(ISNUMBER('[13]Sektorski plasman'!E19)=TRUE,'[13]Sektorski plasman'!E19,"")</f>
        <v>19</v>
      </c>
      <c r="E23" s="86" t="str">
        <f>IF(ISTEXT('[13]Sektorski plasman'!F19)=TRUE,'[13]Sektorski plasman'!F19,"")</f>
        <v>B</v>
      </c>
      <c r="F23" s="85">
        <f>IF(ISNUMBER('[13]Sektorski plasman'!D19)=TRUE,'[13]Sektorski plasman'!D19,"")</f>
        <v>3440</v>
      </c>
      <c r="G23" s="84">
        <f>IF(ISNUMBER('[13]Sektorski plasman'!G19)=TRUE,'[13]Sektorski plasman'!G19,"")</f>
        <v>4</v>
      </c>
      <c r="H23" s="76">
        <f>IF(ISNUMBER('[13]Sektorski plasman'!H19)=TRUE,'[13]Sektorski plasman'!H19,"")</f>
        <v>8</v>
      </c>
      <c r="I23" s="75"/>
      <c r="J23" s="72"/>
      <c r="K23" s="66"/>
    </row>
    <row r="24" spans="1:11" x14ac:dyDescent="0.2">
      <c r="A24" s="90">
        <f>IF(ISNUMBER(H24)=FALSE,"",15)</f>
        <v>15</v>
      </c>
      <c r="B24" s="89" t="str">
        <f>IF(ISTEXT('[13]Sektorski plasman'!B20)=TRUE,'[13]Sektorski plasman'!B20,"")</f>
        <v>Kovač Mladen</v>
      </c>
      <c r="C24" s="88" t="str">
        <f>IF(ISTEXT('[13]Sektorski plasman'!C20)=TRUE,'[13]Sektorski plasman'!C20,"")</f>
        <v>Glavatica Futtura Sensas Prelog</v>
      </c>
      <c r="D24" s="87">
        <f>IF(ISNUMBER('[13]Sektorski plasman'!E20)=TRUE,'[13]Sektorski plasman'!E20,"")</f>
        <v>11</v>
      </c>
      <c r="E24" s="86" t="str">
        <f>IF(ISTEXT('[13]Sektorski plasman'!F20)=TRUE,'[13]Sektorski plasman'!F20,"")</f>
        <v>B</v>
      </c>
      <c r="F24" s="85">
        <f>IF(ISNUMBER('[13]Sektorski plasman'!D20)=TRUE,'[13]Sektorski plasman'!D20,"")</f>
        <v>3315</v>
      </c>
      <c r="G24" s="84">
        <f>IF(ISNUMBER('[13]Sektorski plasman'!G20)=TRUE,'[13]Sektorski plasman'!G20,"")</f>
        <v>5</v>
      </c>
      <c r="H24" s="76">
        <f>IF(ISNUMBER('[13]Sektorski plasman'!H20)=TRUE,'[13]Sektorski plasman'!H20,"")</f>
        <v>10</v>
      </c>
      <c r="I24" s="75"/>
      <c r="J24" s="72"/>
      <c r="K24" s="66"/>
    </row>
    <row r="25" spans="1:11" x14ac:dyDescent="0.2">
      <c r="A25" s="90">
        <f>IF(ISNUMBER(H25)=FALSE,"",16)</f>
        <v>16</v>
      </c>
      <c r="B25" s="89" t="str">
        <f>IF(ISTEXT('[13]Sektorski plasman'!B21)=TRUE,'[13]Sektorski plasman'!B21,"")</f>
        <v>Ivanović Branko</v>
      </c>
      <c r="C25" s="88" t="str">
        <f>IF(ISTEXT('[13]Sektorski plasman'!C21)=TRUE,'[13]Sektorski plasman'!C21,"")</f>
        <v>Smuđ Goričan</v>
      </c>
      <c r="D25" s="87">
        <f>IF(ISNUMBER('[13]Sektorski plasman'!E21)=TRUE,'[13]Sektorski plasman'!E21,"")</f>
        <v>18</v>
      </c>
      <c r="E25" s="86" t="str">
        <f>IF(ISTEXT('[13]Sektorski plasman'!F21)=TRUE,'[13]Sektorski plasman'!F21,"")</f>
        <v>B</v>
      </c>
      <c r="F25" s="85">
        <f>IF(ISNUMBER('[13]Sektorski plasman'!D21)=TRUE,'[13]Sektorski plasman'!D21,"")</f>
        <v>3305</v>
      </c>
      <c r="G25" s="84">
        <f>IF(ISNUMBER('[13]Sektorski plasman'!G21)=TRUE,'[13]Sektorski plasman'!G21,"")</f>
        <v>6</v>
      </c>
      <c r="H25" s="76">
        <f>IF(ISNUMBER('[13]Sektorski plasman'!H21)=TRUE,'[13]Sektorski plasman'!H21,"")</f>
        <v>12</v>
      </c>
      <c r="I25" s="75"/>
      <c r="J25" s="72"/>
      <c r="K25" s="66"/>
    </row>
    <row r="26" spans="1:11" x14ac:dyDescent="0.2">
      <c r="A26" s="90">
        <f>IF(ISNUMBER(H26)=FALSE,"",17)</f>
        <v>17</v>
      </c>
      <c r="B26" s="89" t="str">
        <f>IF(ISTEXT('[13]Sektorski plasman'!B22)=TRUE,'[13]Sektorski plasman'!B22,"")</f>
        <v>Međimurec Ivan</v>
      </c>
      <c r="C26" s="88" t="str">
        <f>IF(ISTEXT('[13]Sektorski plasman'!C22)=TRUE,'[13]Sektorski plasman'!C22,"")</f>
        <v>TSH Sensas Som.si Čakovec</v>
      </c>
      <c r="D26" s="87">
        <f>IF(ISNUMBER('[13]Sektorski plasman'!E22)=TRUE,'[13]Sektorski plasman'!E22,"")</f>
        <v>14</v>
      </c>
      <c r="E26" s="86" t="str">
        <f>IF(ISTEXT('[13]Sektorski plasman'!F22)=TRUE,'[13]Sektorski plasman'!F22,"")</f>
        <v>B</v>
      </c>
      <c r="F26" s="85">
        <f>IF(ISNUMBER('[13]Sektorski plasman'!D22)=TRUE,'[13]Sektorski plasman'!D22,"")</f>
        <v>2635</v>
      </c>
      <c r="G26" s="84">
        <f>IF(ISNUMBER('[13]Sektorski plasman'!G22)=TRUE,'[13]Sektorski plasman'!G22,"")</f>
        <v>7</v>
      </c>
      <c r="H26" s="76">
        <f>IF(ISNUMBER('[13]Sektorski plasman'!H22)=TRUE,'[13]Sektorski plasman'!H22,"")</f>
        <v>14</v>
      </c>
      <c r="I26" s="75"/>
      <c r="J26" s="72"/>
      <c r="K26" s="66"/>
    </row>
    <row r="27" spans="1:11" x14ac:dyDescent="0.2">
      <c r="A27" s="90">
        <f>IF(ISNUMBER(H27)=FALSE,"",18)</f>
        <v>18</v>
      </c>
      <c r="B27" s="89" t="str">
        <f>IF(ISTEXT('[13]Sektorski plasman'!B23)=TRUE,'[13]Sektorski plasman'!B23,"")</f>
        <v>Mišić Branko</v>
      </c>
      <c r="C27" s="88" t="str">
        <f>IF(ISTEXT('[13]Sektorski plasman'!C23)=TRUE,'[13]Sektorski plasman'!C23,"")</f>
        <v>Drava Donji Mihaljevec</v>
      </c>
      <c r="D27" s="87">
        <f>IF(ISNUMBER('[13]Sektorski plasman'!E23)=TRUE,'[13]Sektorski plasman'!E23,"")</f>
        <v>17</v>
      </c>
      <c r="E27" s="86" t="str">
        <f>IF(ISTEXT('[13]Sektorski plasman'!F23)=TRUE,'[13]Sektorski plasman'!F23,"")</f>
        <v>B</v>
      </c>
      <c r="F27" s="85">
        <f>IF(ISNUMBER('[13]Sektorski plasman'!D23)=TRUE,'[13]Sektorski plasman'!D23,"")</f>
        <v>1000</v>
      </c>
      <c r="G27" s="84">
        <f>IF(ISNUMBER('[13]Sektorski plasman'!G23)=TRUE,'[13]Sektorski plasman'!G23,"")</f>
        <v>8</v>
      </c>
      <c r="H27" s="76">
        <f>IF(ISNUMBER('[13]Sektorski plasman'!H23)=TRUE,'[13]Sektorski plasman'!H23,"")</f>
        <v>16</v>
      </c>
      <c r="I27" s="75"/>
      <c r="J27" s="72"/>
      <c r="K27" s="66"/>
    </row>
    <row r="28" spans="1:11" x14ac:dyDescent="0.2">
      <c r="A28" s="90">
        <f>IF(ISNUMBER(H28)=FALSE,"",19)</f>
        <v>19</v>
      </c>
      <c r="B28" s="89" t="str">
        <f>IF(ISTEXT('[13]Sektorski plasman'!B24)=TRUE,'[13]Sektorski plasman'!B24,"")</f>
        <v>Orehovec Stjepan</v>
      </c>
      <c r="C28" s="88" t="str">
        <f>IF(ISTEXT('[13]Sektorski plasman'!C24)=TRUE,'[13]Sektorski plasman'!C24,"")</f>
        <v>Drava Donji Mihaljevec</v>
      </c>
      <c r="D28" s="87">
        <f>IF(ISNUMBER('[13]Sektorski plasman'!E24)=TRUE,'[13]Sektorski plasman'!E24,"")</f>
        <v>12</v>
      </c>
      <c r="E28" s="86" t="str">
        <f>IF(ISTEXT('[13]Sektorski plasman'!F24)=TRUE,'[13]Sektorski plasman'!F24,"")</f>
        <v>B</v>
      </c>
      <c r="F28" s="85">
        <f>IF(ISNUMBER('[13]Sektorski plasman'!D24)=TRUE,'[13]Sektorski plasman'!D24,"")</f>
        <v>855</v>
      </c>
      <c r="G28" s="84">
        <f>IF(ISNUMBER('[13]Sektorski plasman'!G24)=TRUE,'[13]Sektorski plasman'!G24,"")</f>
        <v>9</v>
      </c>
      <c r="H28" s="76">
        <f>IF(ISNUMBER('[13]Sektorski plasman'!H24)=TRUE,'[13]Sektorski plasman'!H24,"")</f>
        <v>18</v>
      </c>
      <c r="I28" s="75"/>
      <c r="J28" s="72"/>
      <c r="K28" s="66"/>
    </row>
    <row r="29" spans="1:11" x14ac:dyDescent="0.2">
      <c r="A29" s="90">
        <f>IF(ISNUMBER(H29)=FALSE,"",20)</f>
        <v>20</v>
      </c>
      <c r="B29" s="89" t="str">
        <f>IF(ISTEXT('[13]Sektorski plasman'!B25)=TRUE,'[13]Sektorski plasman'!B25,"")</f>
        <v xml:space="preserve">Zadravec Ivan </v>
      </c>
      <c r="C29" s="88" t="str">
        <f>IF(ISTEXT('[13]Sektorski plasman'!C25)=TRUE,'[13]Sektorski plasman'!C25,"")</f>
        <v>Verk Križovec</v>
      </c>
      <c r="D29" s="87">
        <f>IF(ISNUMBER('[13]Sektorski plasman'!E25)=TRUE,'[13]Sektorski plasman'!E25,"")</f>
        <v>16</v>
      </c>
      <c r="E29" s="86" t="str">
        <f>IF(ISTEXT('[13]Sektorski plasman'!F25)=TRUE,'[13]Sektorski plasman'!F25,"")</f>
        <v>B</v>
      </c>
      <c r="F29" s="85">
        <f>IF(ISNUMBER('[13]Sektorski plasman'!D25)=TRUE,'[13]Sektorski plasman'!D25,"")</f>
        <v>165</v>
      </c>
      <c r="G29" s="84">
        <f>IF(ISNUMBER('[13]Sektorski plasman'!G25)=TRUE,'[13]Sektorski plasman'!G25,"")</f>
        <v>10</v>
      </c>
      <c r="H29" s="76">
        <f>IF(ISNUMBER('[13]Sektorski plasman'!H25)=TRUE,'[13]Sektorski plasman'!H25,"")</f>
        <v>20</v>
      </c>
      <c r="I29" s="75"/>
      <c r="J29" s="72"/>
      <c r="K29" s="66"/>
    </row>
    <row r="30" spans="1:11" x14ac:dyDescent="0.2">
      <c r="A30" s="90" t="str">
        <f>IF(ISNUMBER(H30)=FALSE,"",21)</f>
        <v/>
      </c>
      <c r="B30" s="89" t="str">
        <f>IF(ISTEXT('[13]Sektorski plasman'!B26)=TRUE,'[13]Sektorski plasman'!B26,"")</f>
        <v/>
      </c>
      <c r="C30" s="88" t="str">
        <f>IF(ISTEXT('[13]Sektorski plasman'!C26)=TRUE,'[13]Sektorski plasman'!C26,"")</f>
        <v/>
      </c>
      <c r="D30" s="87" t="str">
        <f>IF(ISNUMBER('[13]Sektorski plasman'!E26)=TRUE,'[13]Sektorski plasman'!E26,"")</f>
        <v/>
      </c>
      <c r="E30" s="86" t="str">
        <f>IF(ISTEXT('[13]Sektorski plasman'!F26)=TRUE,'[13]Sektorski plasman'!F26,"")</f>
        <v/>
      </c>
      <c r="F30" s="85" t="str">
        <f>IF(ISNUMBER('[13]Sektorski plasman'!D26)=TRUE,'[13]Sektorski plasman'!D26,"")</f>
        <v/>
      </c>
      <c r="G30" s="84" t="str">
        <f>IF(ISNUMBER('[13]Sektorski plasman'!G26)=TRUE,'[13]Sektorski plasman'!G26,"")</f>
        <v/>
      </c>
      <c r="H30" s="76" t="str">
        <f>IF(ISNUMBER('[13]Sektorski plasman'!H26)=TRUE,'[13]Sektorski plasman'!H26,"")</f>
        <v/>
      </c>
      <c r="I30" s="75"/>
      <c r="J30" s="72"/>
      <c r="K30" s="66"/>
    </row>
    <row r="31" spans="1:11" x14ac:dyDescent="0.2">
      <c r="A31" s="90" t="str">
        <f>IF(ISNUMBER(H31)=FALSE,"",22)</f>
        <v/>
      </c>
      <c r="B31" s="89" t="str">
        <f>IF(ISTEXT('[13]Sektorski plasman'!B27)=TRUE,'[13]Sektorski plasman'!B27,"")</f>
        <v/>
      </c>
      <c r="C31" s="88" t="str">
        <f>IF(ISTEXT('[13]Sektorski plasman'!C27)=TRUE,'[13]Sektorski plasman'!C27,"")</f>
        <v/>
      </c>
      <c r="D31" s="87" t="str">
        <f>IF(ISNUMBER('[13]Sektorski plasman'!E27)=TRUE,'[13]Sektorski plasman'!E27,"")</f>
        <v/>
      </c>
      <c r="E31" s="86" t="str">
        <f>IF(ISTEXT('[13]Sektorski plasman'!F27)=TRUE,'[13]Sektorski plasman'!F27,"")</f>
        <v/>
      </c>
      <c r="F31" s="85" t="str">
        <f>IF(ISNUMBER('[13]Sektorski plasman'!D27)=TRUE,'[13]Sektorski plasman'!D27,"")</f>
        <v/>
      </c>
      <c r="G31" s="84" t="str">
        <f>IF(ISNUMBER('[13]Sektorski plasman'!G27)=TRUE,'[13]Sektorski plasman'!G27,"")</f>
        <v/>
      </c>
      <c r="H31" s="76" t="str">
        <f>IF(ISNUMBER('[13]Sektorski plasman'!H27)=TRUE,'[13]Sektorski plasman'!H27,"")</f>
        <v/>
      </c>
      <c r="I31" s="75"/>
      <c r="J31" s="72"/>
      <c r="K31" s="66"/>
    </row>
    <row r="32" spans="1:11" x14ac:dyDescent="0.2">
      <c r="A32" s="90" t="str">
        <f>IF(ISNUMBER(H32)=FALSE,"",23)</f>
        <v/>
      </c>
      <c r="B32" s="89" t="str">
        <f>IF(ISTEXT('[13]Sektorski plasman'!B28)=TRUE,'[13]Sektorski plasman'!B28,"")</f>
        <v/>
      </c>
      <c r="C32" s="88" t="str">
        <f>IF(ISTEXT('[13]Sektorski plasman'!C28)=TRUE,'[13]Sektorski plasman'!C28,"")</f>
        <v/>
      </c>
      <c r="D32" s="87" t="str">
        <f>IF(ISNUMBER('[13]Sektorski plasman'!E28)=TRUE,'[13]Sektorski plasman'!E28,"")</f>
        <v/>
      </c>
      <c r="E32" s="86" t="str">
        <f>IF(ISTEXT('[13]Sektorski plasman'!F28)=TRUE,'[13]Sektorski plasman'!F28,"")</f>
        <v/>
      </c>
      <c r="F32" s="85" t="str">
        <f>IF(ISNUMBER('[13]Sektorski plasman'!D28)=TRUE,'[13]Sektorski plasman'!D28,"")</f>
        <v/>
      </c>
      <c r="G32" s="84" t="str">
        <f>IF(ISNUMBER('[13]Sektorski plasman'!G28)=TRUE,'[13]Sektorski plasman'!G28,"")</f>
        <v/>
      </c>
      <c r="H32" s="76" t="str">
        <f>IF(ISNUMBER('[13]Sektorski plasman'!H28)=TRUE,'[13]Sektorski plasman'!H28,"")</f>
        <v/>
      </c>
      <c r="I32" s="75"/>
      <c r="J32" s="72"/>
      <c r="K32" s="66"/>
    </row>
    <row r="33" spans="1:11" x14ac:dyDescent="0.2">
      <c r="A33" s="90" t="str">
        <f>IF(ISNUMBER(H33)=FALSE,"",24)</f>
        <v/>
      </c>
      <c r="B33" s="89" t="str">
        <f>IF(ISTEXT('[13]Sektorski plasman'!B29)=TRUE,'[13]Sektorski plasman'!B29,"")</f>
        <v/>
      </c>
      <c r="C33" s="88" t="str">
        <f>IF(ISTEXT('[13]Sektorski plasman'!C29)=TRUE,'[13]Sektorski plasman'!C29,"")</f>
        <v/>
      </c>
      <c r="D33" s="87" t="str">
        <f>IF(ISNUMBER('[13]Sektorski plasman'!E29)=TRUE,'[13]Sektorski plasman'!E29,"")</f>
        <v/>
      </c>
      <c r="E33" s="86" t="str">
        <f>IF(ISTEXT('[13]Sektorski plasman'!F29)=TRUE,'[13]Sektorski plasman'!F29,"")</f>
        <v/>
      </c>
      <c r="F33" s="85" t="str">
        <f>IF(ISNUMBER('[13]Sektorski plasman'!D29)=TRUE,'[13]Sektorski plasman'!D29,"")</f>
        <v/>
      </c>
      <c r="G33" s="84" t="str">
        <f>IF(ISNUMBER('[13]Sektorski plasman'!G29)=TRUE,'[13]Sektorski plasman'!G29,"")</f>
        <v/>
      </c>
      <c r="H33" s="76" t="str">
        <f>IF(ISNUMBER('[13]Sektorski plasman'!H29)=TRUE,'[13]Sektorski plasman'!H29,"")</f>
        <v/>
      </c>
      <c r="I33" s="75"/>
      <c r="J33" s="72"/>
      <c r="K33" s="66"/>
    </row>
    <row r="34" spans="1:11" x14ac:dyDescent="0.2">
      <c r="A34" s="90" t="str">
        <f>IF(ISNUMBER(H34)=FALSE,"",25)</f>
        <v/>
      </c>
      <c r="B34" s="89" t="str">
        <f>IF(ISTEXT('[13]Sektorski plasman'!B30)=TRUE,'[13]Sektorski plasman'!B30,"")</f>
        <v/>
      </c>
      <c r="C34" s="88" t="str">
        <f>IF(ISTEXT('[13]Sektorski plasman'!C30)=TRUE,'[13]Sektorski plasman'!C30,"")</f>
        <v/>
      </c>
      <c r="D34" s="87" t="str">
        <f>IF(ISNUMBER('[13]Sektorski plasman'!E30)=TRUE,'[13]Sektorski plasman'!E30,"")</f>
        <v/>
      </c>
      <c r="E34" s="86" t="str">
        <f>IF(ISTEXT('[13]Sektorski plasman'!F30)=TRUE,'[13]Sektorski plasman'!F30,"")</f>
        <v/>
      </c>
      <c r="F34" s="85" t="str">
        <f>IF(ISNUMBER('[13]Sektorski plasman'!D30)=TRUE,'[13]Sektorski plasman'!D30,"")</f>
        <v/>
      </c>
      <c r="G34" s="84" t="str">
        <f>IF(ISNUMBER('[13]Sektorski plasman'!G30)=TRUE,'[13]Sektorski plasman'!G30,"")</f>
        <v/>
      </c>
      <c r="H34" s="76" t="str">
        <f>IF(ISNUMBER('[13]Sektorski plasman'!H30)=TRUE,'[13]Sektorski plasman'!H30,"")</f>
        <v/>
      </c>
      <c r="I34" s="75"/>
      <c r="J34" s="72"/>
      <c r="K34" s="66"/>
    </row>
    <row r="35" spans="1:11" x14ac:dyDescent="0.2">
      <c r="A35" s="90" t="str">
        <f>IF(ISNUMBER(H35)=FALSE,"",26)</f>
        <v/>
      </c>
      <c r="B35" s="89" t="str">
        <f>IF(ISTEXT('[13]Sektorski plasman'!B31)=TRUE,'[13]Sektorski plasman'!B31,"")</f>
        <v/>
      </c>
      <c r="C35" s="88" t="str">
        <f>IF(ISTEXT('[13]Sektorski plasman'!C31)=TRUE,'[13]Sektorski plasman'!C31,"")</f>
        <v/>
      </c>
      <c r="D35" s="87" t="str">
        <f>IF(ISNUMBER('[13]Sektorski plasman'!E31)=TRUE,'[13]Sektorski plasman'!E31,"")</f>
        <v/>
      </c>
      <c r="E35" s="86" t="str">
        <f>IF(ISTEXT('[13]Sektorski plasman'!F31)=TRUE,'[13]Sektorski plasman'!F31,"")</f>
        <v/>
      </c>
      <c r="F35" s="85" t="str">
        <f>IF(ISNUMBER('[13]Sektorski plasman'!D31)=TRUE,'[13]Sektorski plasman'!D31,"")</f>
        <v/>
      </c>
      <c r="G35" s="84" t="str">
        <f>IF(ISNUMBER('[13]Sektorski plasman'!G31)=TRUE,'[13]Sektorski plasman'!G31,"")</f>
        <v/>
      </c>
      <c r="H35" s="76" t="str">
        <f>IF(ISNUMBER('[13]Sektorski plasman'!H31)=TRUE,'[13]Sektorski plasman'!H31,"")</f>
        <v/>
      </c>
      <c r="I35" s="75"/>
      <c r="J35" s="72"/>
      <c r="K35" s="66"/>
    </row>
    <row r="36" spans="1:11" x14ac:dyDescent="0.2">
      <c r="A36" s="90" t="str">
        <f>IF(ISNUMBER(H36)=FALSE,"",27)</f>
        <v/>
      </c>
      <c r="B36" s="89" t="str">
        <f>IF(ISTEXT('[13]Sektorski plasman'!B32)=TRUE,'[13]Sektorski plasman'!B32,"")</f>
        <v/>
      </c>
      <c r="C36" s="88" t="str">
        <f>IF(ISTEXT('[13]Sektorski plasman'!C32)=TRUE,'[13]Sektorski plasman'!C32,"")</f>
        <v/>
      </c>
      <c r="D36" s="87" t="str">
        <f>IF(ISNUMBER('[13]Sektorski plasman'!E32)=TRUE,'[13]Sektorski plasman'!E32,"")</f>
        <v/>
      </c>
      <c r="E36" s="86" t="str">
        <f>IF(ISTEXT('[13]Sektorski plasman'!F32)=TRUE,'[13]Sektorski plasman'!F32,"")</f>
        <v/>
      </c>
      <c r="F36" s="85" t="str">
        <f>IF(ISNUMBER('[13]Sektorski plasman'!D32)=TRUE,'[13]Sektorski plasman'!D32,"")</f>
        <v/>
      </c>
      <c r="G36" s="84" t="str">
        <f>IF(ISNUMBER('[13]Sektorski plasman'!G32)=TRUE,'[13]Sektorski plasman'!G32,"")</f>
        <v/>
      </c>
      <c r="H36" s="76" t="str">
        <f>IF(ISNUMBER('[13]Sektorski plasman'!H32)=TRUE,'[13]Sektorski plasman'!H32,"")</f>
        <v/>
      </c>
      <c r="I36" s="75"/>
      <c r="J36" s="72"/>
      <c r="K36" s="66"/>
    </row>
    <row r="37" spans="1:11" x14ac:dyDescent="0.2">
      <c r="A37" s="90" t="str">
        <f>IF(ISNUMBER(H37)=FALSE,"",28)</f>
        <v/>
      </c>
      <c r="B37" s="89" t="str">
        <f>IF(ISTEXT('[13]Sektorski plasman'!B33)=TRUE,'[13]Sektorski plasman'!B33,"")</f>
        <v/>
      </c>
      <c r="C37" s="88" t="str">
        <f>IF(ISTEXT('[13]Sektorski plasman'!C33)=TRUE,'[13]Sektorski plasman'!C33,"")</f>
        <v/>
      </c>
      <c r="D37" s="87" t="str">
        <f>IF(ISNUMBER('[13]Sektorski plasman'!E33)=TRUE,'[13]Sektorski plasman'!E33,"")</f>
        <v/>
      </c>
      <c r="E37" s="86" t="str">
        <f>IF(ISTEXT('[13]Sektorski plasman'!F33)=TRUE,'[13]Sektorski plasman'!F33,"")</f>
        <v/>
      </c>
      <c r="F37" s="85" t="str">
        <f>IF(ISNUMBER('[13]Sektorski plasman'!D33)=TRUE,'[13]Sektorski plasman'!D33,"")</f>
        <v/>
      </c>
      <c r="G37" s="84" t="str">
        <f>IF(ISNUMBER('[13]Sektorski plasman'!G33)=TRUE,'[13]Sektorski plasman'!G33,"")</f>
        <v/>
      </c>
      <c r="H37" s="76" t="str">
        <f>IF(ISNUMBER('[13]Sektorski plasman'!H33)=TRUE,'[13]Sektorski plasman'!H33,"")</f>
        <v/>
      </c>
      <c r="I37" s="75"/>
      <c r="J37" s="72"/>
      <c r="K37" s="66"/>
    </row>
    <row r="38" spans="1:11" x14ac:dyDescent="0.2">
      <c r="A38" s="90" t="str">
        <f>IF(ISNUMBER(H38)=FALSE,"",29)</f>
        <v/>
      </c>
      <c r="B38" s="89" t="str">
        <f>IF(ISTEXT('[13]Sektorski plasman'!B34)=TRUE,'[13]Sektorski plasman'!B34,"")</f>
        <v/>
      </c>
      <c r="C38" s="88" t="str">
        <f>IF(ISTEXT('[13]Sektorski plasman'!C34)=TRUE,'[13]Sektorski plasman'!C34,"")</f>
        <v/>
      </c>
      <c r="D38" s="87" t="str">
        <f>IF(ISNUMBER('[13]Sektorski plasman'!E34)=TRUE,'[13]Sektorski plasman'!E34,"")</f>
        <v/>
      </c>
      <c r="E38" s="86" t="str">
        <f>IF(ISTEXT('[13]Sektorski plasman'!F34)=TRUE,'[13]Sektorski plasman'!F34,"")</f>
        <v/>
      </c>
      <c r="F38" s="85" t="str">
        <f>IF(ISNUMBER('[13]Sektorski plasman'!D34)=TRUE,'[13]Sektorski plasman'!D34,"")</f>
        <v/>
      </c>
      <c r="G38" s="84" t="str">
        <f>IF(ISNUMBER('[13]Sektorski plasman'!G34)=TRUE,'[13]Sektorski plasman'!G34,"")</f>
        <v/>
      </c>
      <c r="H38" s="76" t="str">
        <f>IF(ISNUMBER('[13]Sektorski plasman'!H34)=TRUE,'[13]Sektorski plasman'!H34,"")</f>
        <v/>
      </c>
      <c r="I38" s="75"/>
      <c r="J38" s="72"/>
      <c r="K38" s="66"/>
    </row>
    <row r="39" spans="1:11" x14ac:dyDescent="0.2">
      <c r="A39" s="90" t="str">
        <f>IF(ISNUMBER(H39)=FALSE,"",30)</f>
        <v/>
      </c>
      <c r="B39" s="89" t="str">
        <f>IF(ISTEXT('[13]Sektorski plasman'!B35)=TRUE,'[13]Sektorski plasman'!B35,"")</f>
        <v/>
      </c>
      <c r="C39" s="88" t="str">
        <f>IF(ISTEXT('[13]Sektorski plasman'!C35)=TRUE,'[13]Sektorski plasman'!C35,"")</f>
        <v/>
      </c>
      <c r="D39" s="87" t="str">
        <f>IF(ISNUMBER('[13]Sektorski plasman'!E35)=TRUE,'[13]Sektorski plasman'!E35,"")</f>
        <v/>
      </c>
      <c r="E39" s="86" t="str">
        <f>IF(ISTEXT('[13]Sektorski plasman'!F35)=TRUE,'[13]Sektorski plasman'!F35,"")</f>
        <v/>
      </c>
      <c r="F39" s="85" t="str">
        <f>IF(ISNUMBER('[13]Sektorski plasman'!D35)=TRUE,'[13]Sektorski plasman'!D35,"")</f>
        <v/>
      </c>
      <c r="G39" s="84" t="str">
        <f>IF(ISNUMBER('[13]Sektorski plasman'!G35)=TRUE,'[13]Sektorski plasman'!G35,"")</f>
        <v/>
      </c>
      <c r="H39" s="76" t="str">
        <f>IF(ISNUMBER('[13]Sektorski plasman'!H35)=TRUE,'[13]Sektorski plasman'!H35,"")</f>
        <v/>
      </c>
      <c r="I39" s="75"/>
      <c r="J39" s="72"/>
      <c r="K39" s="66"/>
    </row>
    <row r="40" spans="1:11" x14ac:dyDescent="0.2">
      <c r="A40" s="90" t="str">
        <f>IF(ISNUMBER(H40)=FALSE,"",31)</f>
        <v/>
      </c>
      <c r="B40" s="89" t="str">
        <f>IF(ISTEXT('[13]Sektorski plasman'!B36)=TRUE,'[13]Sektorski plasman'!B36,"")</f>
        <v/>
      </c>
      <c r="C40" s="88" t="str">
        <f>IF(ISTEXT('[13]Sektorski plasman'!C36)=TRUE,'[13]Sektorski plasman'!C36,"")</f>
        <v/>
      </c>
      <c r="D40" s="87" t="str">
        <f>IF(ISNUMBER('[13]Sektorski plasman'!E36)=TRUE,'[13]Sektorski plasman'!E36,"")</f>
        <v/>
      </c>
      <c r="E40" s="86" t="str">
        <f>IF(ISTEXT('[13]Sektorski plasman'!F36)=TRUE,'[13]Sektorski plasman'!F36,"")</f>
        <v/>
      </c>
      <c r="F40" s="85" t="str">
        <f>IF(ISNUMBER('[13]Sektorski plasman'!D36)=TRUE,'[13]Sektorski plasman'!D36,"")</f>
        <v/>
      </c>
      <c r="G40" s="84" t="str">
        <f>IF(ISNUMBER('[13]Sektorski plasman'!G36)=TRUE,'[13]Sektorski plasman'!G36,"")</f>
        <v/>
      </c>
      <c r="H40" s="76" t="str">
        <f>IF(ISNUMBER('[13]Sektorski plasman'!H36)=TRUE,'[13]Sektorski plasman'!H36,"")</f>
        <v/>
      </c>
      <c r="I40" s="75"/>
      <c r="J40" s="72"/>
      <c r="K40" s="66"/>
    </row>
    <row r="41" spans="1:11" x14ac:dyDescent="0.2">
      <c r="A41" s="90" t="str">
        <f>IF(ISNUMBER(H41)=FALSE,"",32)</f>
        <v/>
      </c>
      <c r="B41" s="89" t="str">
        <f>IF(ISTEXT('[13]Sektorski plasman'!B37)=TRUE,'[13]Sektorski plasman'!B37,"")</f>
        <v/>
      </c>
      <c r="C41" s="88" t="str">
        <f>IF(ISTEXT('[13]Sektorski plasman'!C37)=TRUE,'[13]Sektorski plasman'!C37,"")</f>
        <v/>
      </c>
      <c r="D41" s="87" t="str">
        <f>IF(ISNUMBER('[13]Sektorski plasman'!E37)=TRUE,'[13]Sektorski plasman'!E37,"")</f>
        <v/>
      </c>
      <c r="E41" s="86" t="str">
        <f>IF(ISTEXT('[13]Sektorski plasman'!F37)=TRUE,'[13]Sektorski plasman'!F37,"")</f>
        <v/>
      </c>
      <c r="F41" s="85" t="str">
        <f>IF(ISNUMBER('[13]Sektorski plasman'!D37)=TRUE,'[13]Sektorski plasman'!D37,"")</f>
        <v/>
      </c>
      <c r="G41" s="84" t="str">
        <f>IF(ISNUMBER('[13]Sektorski plasman'!G37)=TRUE,'[13]Sektorski plasman'!G37,"")</f>
        <v/>
      </c>
      <c r="H41" s="76" t="str">
        <f>IF(ISNUMBER('[13]Sektorski plasman'!H37)=TRUE,'[13]Sektorski plasman'!H37,"")</f>
        <v/>
      </c>
      <c r="I41" s="75"/>
      <c r="J41" s="72"/>
      <c r="K41" s="66"/>
    </row>
    <row r="42" spans="1:11" x14ac:dyDescent="0.2">
      <c r="A42" s="90" t="str">
        <f>IF(ISNUMBER(H42)=FALSE,"",33)</f>
        <v/>
      </c>
      <c r="B42" s="89" t="str">
        <f>IF(ISTEXT('[13]Sektorski plasman'!B38)=TRUE,'[13]Sektorski plasman'!B38,"")</f>
        <v/>
      </c>
      <c r="C42" s="88" t="str">
        <f>IF(ISTEXT('[13]Sektorski plasman'!C38)=TRUE,'[13]Sektorski plasman'!C38,"")</f>
        <v/>
      </c>
      <c r="D42" s="87" t="str">
        <f>IF(ISNUMBER('[13]Sektorski plasman'!E38)=TRUE,'[13]Sektorski plasman'!E38,"")</f>
        <v/>
      </c>
      <c r="E42" s="86" t="str">
        <f>IF(ISTEXT('[13]Sektorski plasman'!F38)=TRUE,'[13]Sektorski plasman'!F38,"")</f>
        <v/>
      </c>
      <c r="F42" s="85" t="str">
        <f>IF(ISNUMBER('[13]Sektorski plasman'!D38)=TRUE,'[13]Sektorski plasman'!D38,"")</f>
        <v/>
      </c>
      <c r="G42" s="84" t="str">
        <f>IF(ISNUMBER('[13]Sektorski plasman'!G38)=TRUE,'[13]Sektorski plasman'!G38,"")</f>
        <v/>
      </c>
      <c r="H42" s="76" t="str">
        <f>IF(ISNUMBER('[13]Sektorski plasman'!H38)=TRUE,'[13]Sektorski plasman'!H38,"")</f>
        <v/>
      </c>
      <c r="I42" s="75"/>
      <c r="J42" s="72"/>
      <c r="K42" s="66"/>
    </row>
    <row r="43" spans="1:11" x14ac:dyDescent="0.2">
      <c r="A43" s="90" t="str">
        <f>IF(ISNUMBER(H43)=FALSE,"",34)</f>
        <v/>
      </c>
      <c r="B43" s="89" t="str">
        <f>IF(ISTEXT('[13]Sektorski plasman'!B39)=TRUE,'[13]Sektorski plasman'!B39,"")</f>
        <v/>
      </c>
      <c r="C43" s="88" t="str">
        <f>IF(ISTEXT('[13]Sektorski plasman'!C39)=TRUE,'[13]Sektorski plasman'!C39,"")</f>
        <v/>
      </c>
      <c r="D43" s="87" t="str">
        <f>IF(ISNUMBER('[13]Sektorski plasman'!E39)=TRUE,'[13]Sektorski plasman'!E39,"")</f>
        <v/>
      </c>
      <c r="E43" s="86" t="str">
        <f>IF(ISTEXT('[13]Sektorski plasman'!F39)=TRUE,'[13]Sektorski plasman'!F39,"")</f>
        <v/>
      </c>
      <c r="F43" s="85" t="str">
        <f>IF(ISNUMBER('[13]Sektorski plasman'!D39)=TRUE,'[13]Sektorski plasman'!D39,"")</f>
        <v/>
      </c>
      <c r="G43" s="84" t="str">
        <f>IF(ISNUMBER('[13]Sektorski plasman'!G39)=TRUE,'[13]Sektorski plasman'!G39,"")</f>
        <v/>
      </c>
      <c r="H43" s="76" t="str">
        <f>IF(ISNUMBER('[13]Sektorski plasman'!H39)=TRUE,'[13]Sektorski plasman'!H39,"")</f>
        <v/>
      </c>
      <c r="I43" s="75"/>
      <c r="J43" s="72"/>
      <c r="K43" s="66"/>
    </row>
    <row r="44" spans="1:11" x14ac:dyDescent="0.2">
      <c r="A44" s="90" t="str">
        <f>IF(ISNUMBER(H44)=FALSE,"",35)</f>
        <v/>
      </c>
      <c r="B44" s="89" t="str">
        <f>IF(ISTEXT('[13]Sektorski plasman'!B40)=TRUE,'[13]Sektorski plasman'!B40,"")</f>
        <v/>
      </c>
      <c r="C44" s="88" t="str">
        <f>IF(ISTEXT('[13]Sektorski plasman'!C40)=TRUE,'[13]Sektorski plasman'!C40,"")</f>
        <v/>
      </c>
      <c r="D44" s="87" t="str">
        <f>IF(ISNUMBER('[13]Sektorski plasman'!E40)=TRUE,'[13]Sektorski plasman'!E40,"")</f>
        <v/>
      </c>
      <c r="E44" s="86" t="str">
        <f>IF(ISTEXT('[13]Sektorski plasman'!F40)=TRUE,'[13]Sektorski plasman'!F40,"")</f>
        <v/>
      </c>
      <c r="F44" s="85" t="str">
        <f>IF(ISNUMBER('[13]Sektorski plasman'!D40)=TRUE,'[13]Sektorski plasman'!D40,"")</f>
        <v/>
      </c>
      <c r="G44" s="84" t="str">
        <f>IF(ISNUMBER('[13]Sektorski plasman'!G40)=TRUE,'[13]Sektorski plasman'!G40,"")</f>
        <v/>
      </c>
      <c r="H44" s="76" t="str">
        <f>IF(ISNUMBER('[13]Sektorski plasman'!H40)=TRUE,'[13]Sektorski plasman'!H40,"")</f>
        <v/>
      </c>
      <c r="I44" s="75"/>
      <c r="J44" s="72"/>
      <c r="K44" s="66"/>
    </row>
    <row r="45" spans="1:11" x14ac:dyDescent="0.2">
      <c r="A45" s="90" t="str">
        <f>IF(ISNUMBER(H45)=FALSE,"",36)</f>
        <v/>
      </c>
      <c r="B45" s="89" t="str">
        <f>IF(ISTEXT('[13]Sektorski plasman'!B41)=TRUE,'[13]Sektorski plasman'!B41,"")</f>
        <v/>
      </c>
      <c r="C45" s="88" t="str">
        <f>IF(ISTEXT('[13]Sektorski plasman'!C41)=TRUE,'[13]Sektorski plasman'!C41,"")</f>
        <v/>
      </c>
      <c r="D45" s="87" t="str">
        <f>IF(ISNUMBER('[13]Sektorski plasman'!E41)=TRUE,'[13]Sektorski plasman'!E41,"")</f>
        <v/>
      </c>
      <c r="E45" s="86" t="str">
        <f>IF(ISTEXT('[13]Sektorski plasman'!F41)=TRUE,'[13]Sektorski plasman'!F41,"")</f>
        <v/>
      </c>
      <c r="F45" s="85" t="str">
        <f>IF(ISNUMBER('[13]Sektorski plasman'!D41)=TRUE,'[13]Sektorski plasman'!D41,"")</f>
        <v/>
      </c>
      <c r="G45" s="84" t="str">
        <f>IF(ISNUMBER('[13]Sektorski plasman'!G41)=TRUE,'[13]Sektorski plasman'!G41,"")</f>
        <v/>
      </c>
      <c r="H45" s="76" t="str">
        <f>IF(ISNUMBER('[13]Sektorski plasman'!H41)=TRUE,'[13]Sektorski plasman'!H41,"")</f>
        <v/>
      </c>
      <c r="I45" s="75"/>
      <c r="J45" s="72"/>
      <c r="K45" s="66"/>
    </row>
    <row r="46" spans="1:11" x14ac:dyDescent="0.2">
      <c r="A46" s="90" t="str">
        <f>IF(ISNUMBER(H46)=FALSE,"",37)</f>
        <v/>
      </c>
      <c r="B46" s="89" t="str">
        <f>IF(ISTEXT('[13]Sektorski plasman'!B42)=TRUE,'[13]Sektorski plasman'!B42,"")</f>
        <v/>
      </c>
      <c r="C46" s="88" t="str">
        <f>IF(ISTEXT('[13]Sektorski plasman'!C42)=TRUE,'[13]Sektorski plasman'!C42,"")</f>
        <v/>
      </c>
      <c r="D46" s="87" t="str">
        <f>IF(ISNUMBER('[13]Sektorski plasman'!E42)=TRUE,'[13]Sektorski plasman'!E42,"")</f>
        <v/>
      </c>
      <c r="E46" s="86" t="str">
        <f>IF(ISTEXT('[13]Sektorski plasman'!F42)=TRUE,'[13]Sektorski plasman'!F42,"")</f>
        <v/>
      </c>
      <c r="F46" s="85" t="str">
        <f>IF(ISNUMBER('[13]Sektorski plasman'!D42)=TRUE,'[13]Sektorski plasman'!D42,"")</f>
        <v/>
      </c>
      <c r="G46" s="84" t="str">
        <f>IF(ISNUMBER('[13]Sektorski plasman'!G42)=TRUE,'[13]Sektorski plasman'!G42,"")</f>
        <v/>
      </c>
      <c r="H46" s="76" t="str">
        <f>IF(ISNUMBER('[13]Sektorski plasman'!H42)=TRUE,'[13]Sektorski plasman'!H42,"")</f>
        <v/>
      </c>
      <c r="I46" s="75"/>
      <c r="J46" s="72"/>
      <c r="K46" s="66"/>
    </row>
    <row r="47" spans="1:11" x14ac:dyDescent="0.2">
      <c r="A47" s="90" t="str">
        <f>IF(ISNUMBER(H47)=FALSE,"",38)</f>
        <v/>
      </c>
      <c r="B47" s="89" t="str">
        <f>IF(ISTEXT('[13]Sektorski plasman'!B43)=TRUE,'[13]Sektorski plasman'!B43,"")</f>
        <v/>
      </c>
      <c r="C47" s="88" t="str">
        <f>IF(ISTEXT('[13]Sektorski plasman'!C43)=TRUE,'[13]Sektorski plasman'!C43,"")</f>
        <v/>
      </c>
      <c r="D47" s="87" t="str">
        <f>IF(ISNUMBER('[13]Sektorski plasman'!E43)=TRUE,'[13]Sektorski plasman'!E43,"")</f>
        <v/>
      </c>
      <c r="E47" s="86" t="str">
        <f>IF(ISTEXT('[13]Sektorski plasman'!F43)=TRUE,'[13]Sektorski plasman'!F43,"")</f>
        <v/>
      </c>
      <c r="F47" s="85" t="str">
        <f>IF(ISNUMBER('[13]Sektorski plasman'!D43)=TRUE,'[13]Sektorski plasman'!D43,"")</f>
        <v/>
      </c>
      <c r="G47" s="84" t="str">
        <f>IF(ISNUMBER('[13]Sektorski plasman'!G43)=TRUE,'[13]Sektorski plasman'!G43,"")</f>
        <v/>
      </c>
      <c r="H47" s="76" t="str">
        <f>IF(ISNUMBER('[13]Sektorski plasman'!H43)=TRUE,'[13]Sektorski plasman'!H43,"")</f>
        <v/>
      </c>
      <c r="I47" s="75"/>
      <c r="J47" s="72"/>
      <c r="K47" s="66"/>
    </row>
    <row r="48" spans="1:11" x14ac:dyDescent="0.2">
      <c r="A48" s="90" t="str">
        <f>IF(ISNUMBER(H48)=FALSE,"",39)</f>
        <v/>
      </c>
      <c r="B48" s="89" t="str">
        <f>IF(ISTEXT('[13]Sektorski plasman'!B44)=TRUE,'[13]Sektorski plasman'!B44,"")</f>
        <v/>
      </c>
      <c r="C48" s="88" t="str">
        <f>IF(ISTEXT('[13]Sektorski plasman'!C44)=TRUE,'[13]Sektorski plasman'!C44,"")</f>
        <v/>
      </c>
      <c r="D48" s="87" t="str">
        <f>IF(ISNUMBER('[13]Sektorski plasman'!E44)=TRUE,'[13]Sektorski plasman'!E44,"")</f>
        <v/>
      </c>
      <c r="E48" s="86" t="str">
        <f>IF(ISTEXT('[13]Sektorski plasman'!F44)=TRUE,'[13]Sektorski plasman'!F44,"")</f>
        <v/>
      </c>
      <c r="F48" s="85" t="str">
        <f>IF(ISNUMBER('[13]Sektorski plasman'!D44)=TRUE,'[13]Sektorski plasman'!D44,"")</f>
        <v/>
      </c>
      <c r="G48" s="84" t="str">
        <f>IF(ISNUMBER('[13]Sektorski plasman'!G44)=TRUE,'[13]Sektorski plasman'!G44,"")</f>
        <v/>
      </c>
      <c r="H48" s="76" t="str">
        <f>IF(ISNUMBER('[13]Sektorski plasman'!H44)=TRUE,'[13]Sektorski plasman'!H44,"")</f>
        <v/>
      </c>
      <c r="I48" s="75"/>
      <c r="J48" s="72"/>
      <c r="K48" s="66"/>
    </row>
    <row r="49" spans="1:11" x14ac:dyDescent="0.2">
      <c r="A49" s="90" t="str">
        <f>IF(ISNUMBER(H49)=FALSE,"",40)</f>
        <v/>
      </c>
      <c r="B49" s="89" t="str">
        <f>IF(ISTEXT('[13]Sektorski plasman'!B45)=TRUE,'[13]Sektorski plasman'!B45,"")</f>
        <v/>
      </c>
      <c r="C49" s="88" t="str">
        <f>IF(ISTEXT('[13]Sektorski plasman'!C45)=TRUE,'[13]Sektorski plasman'!C45,"")</f>
        <v/>
      </c>
      <c r="D49" s="87" t="str">
        <f>IF(ISNUMBER('[13]Sektorski plasman'!E45)=TRUE,'[13]Sektorski plasman'!E45,"")</f>
        <v/>
      </c>
      <c r="E49" s="86" t="str">
        <f>IF(ISTEXT('[13]Sektorski plasman'!F45)=TRUE,'[13]Sektorski plasman'!F45,"")</f>
        <v/>
      </c>
      <c r="F49" s="85" t="str">
        <f>IF(ISNUMBER('[13]Sektorski plasman'!D45)=TRUE,'[13]Sektorski plasman'!D45,"")</f>
        <v/>
      </c>
      <c r="G49" s="84" t="str">
        <f>IF(ISNUMBER('[13]Sektorski plasman'!G45)=TRUE,'[13]Sektorski plasman'!G45,"")</f>
        <v/>
      </c>
      <c r="H49" s="76" t="str">
        <f>IF(ISNUMBER('[13]Sektorski plasman'!H45)=TRUE,'[13]Sektorski plasman'!H45,"")</f>
        <v/>
      </c>
      <c r="I49" s="75"/>
      <c r="J49" s="72"/>
      <c r="K49" s="66"/>
    </row>
    <row r="50" spans="1:11" x14ac:dyDescent="0.2">
      <c r="A50" s="90" t="str">
        <f>IF(ISNUMBER(H50)=FALSE,"",41)</f>
        <v/>
      </c>
      <c r="B50" s="89" t="str">
        <f>IF(ISTEXT('[13]Sektorski plasman'!B46)=TRUE,'[13]Sektorski plasman'!B46,"")</f>
        <v/>
      </c>
      <c r="C50" s="88" t="str">
        <f>IF(ISTEXT('[13]Sektorski plasman'!C46)=TRUE,'[13]Sektorski plasman'!C46,"")</f>
        <v/>
      </c>
      <c r="D50" s="87" t="str">
        <f>IF(ISNUMBER('[13]Sektorski plasman'!E46)=TRUE,'[13]Sektorski plasman'!E46,"")</f>
        <v/>
      </c>
      <c r="E50" s="86" t="str">
        <f>IF(ISTEXT('[13]Sektorski plasman'!F46)=TRUE,'[13]Sektorski plasman'!F46,"")</f>
        <v/>
      </c>
      <c r="F50" s="85" t="str">
        <f>IF(ISNUMBER('[13]Sektorski plasman'!D46)=TRUE,'[13]Sektorski plasman'!D46,"")</f>
        <v/>
      </c>
      <c r="G50" s="84" t="str">
        <f>IF(ISNUMBER('[13]Sektorski plasman'!G46)=TRUE,'[13]Sektorski plasman'!G46,"")</f>
        <v/>
      </c>
      <c r="H50" s="76" t="str">
        <f>IF(ISNUMBER('[13]Sektorski plasman'!H46)=TRUE,'[13]Sektorski plasman'!H46,"")</f>
        <v/>
      </c>
      <c r="I50" s="75"/>
      <c r="J50" s="72"/>
      <c r="K50" s="66"/>
    </row>
    <row r="51" spans="1:11" x14ac:dyDescent="0.2">
      <c r="A51" s="90" t="str">
        <f>IF(ISNUMBER(H51)=FALSE,"",42)</f>
        <v/>
      </c>
      <c r="B51" s="89" t="str">
        <f>IF(ISTEXT('[13]Sektorski plasman'!B47)=TRUE,'[13]Sektorski plasman'!B47,"")</f>
        <v/>
      </c>
      <c r="C51" s="88" t="str">
        <f>IF(ISTEXT('[13]Sektorski plasman'!C47)=TRUE,'[13]Sektorski plasman'!C47,"")</f>
        <v/>
      </c>
      <c r="D51" s="87" t="str">
        <f>IF(ISNUMBER('[13]Sektorski plasman'!E47)=TRUE,'[13]Sektorski plasman'!E47,"")</f>
        <v/>
      </c>
      <c r="E51" s="86" t="str">
        <f>IF(ISTEXT('[13]Sektorski plasman'!F47)=TRUE,'[13]Sektorski plasman'!F47,"")</f>
        <v/>
      </c>
      <c r="F51" s="85" t="str">
        <f>IF(ISNUMBER('[13]Sektorski plasman'!D47)=TRUE,'[13]Sektorski plasman'!D47,"")</f>
        <v/>
      </c>
      <c r="G51" s="84" t="str">
        <f>IF(ISNUMBER('[13]Sektorski plasman'!G47)=TRUE,'[13]Sektorski plasman'!G47,"")</f>
        <v/>
      </c>
      <c r="H51" s="76" t="str">
        <f>IF(ISNUMBER('[13]Sektorski plasman'!H47)=TRUE,'[13]Sektorski plasman'!H47,"")</f>
        <v/>
      </c>
      <c r="I51" s="75"/>
      <c r="J51" s="72"/>
      <c r="K51" s="66"/>
    </row>
    <row r="52" spans="1:11" x14ac:dyDescent="0.2">
      <c r="A52" s="90" t="str">
        <f>IF(ISNUMBER(H52)=FALSE,"",43)</f>
        <v/>
      </c>
      <c r="B52" s="89" t="str">
        <f>IF(ISTEXT('[13]Sektorski plasman'!B48)=TRUE,'[13]Sektorski plasman'!B48,"")</f>
        <v/>
      </c>
      <c r="C52" s="88" t="str">
        <f>IF(ISTEXT('[13]Sektorski plasman'!C48)=TRUE,'[13]Sektorski plasman'!C48,"")</f>
        <v/>
      </c>
      <c r="D52" s="87" t="str">
        <f>IF(ISNUMBER('[13]Sektorski plasman'!E48)=TRUE,'[13]Sektorski plasman'!E48,"")</f>
        <v/>
      </c>
      <c r="E52" s="86" t="str">
        <f>IF(ISTEXT('[13]Sektorski plasman'!F48)=TRUE,'[13]Sektorski plasman'!F48,"")</f>
        <v/>
      </c>
      <c r="F52" s="85" t="str">
        <f>IF(ISNUMBER('[13]Sektorski plasman'!D48)=TRUE,'[13]Sektorski plasman'!D48,"")</f>
        <v/>
      </c>
      <c r="G52" s="84" t="str">
        <f>IF(ISNUMBER('[13]Sektorski plasman'!G48)=TRUE,'[13]Sektorski plasman'!G48,"")</f>
        <v/>
      </c>
      <c r="H52" s="76" t="str">
        <f>IF(ISNUMBER('[13]Sektorski plasman'!H48)=TRUE,'[13]Sektorski plasman'!H48,"")</f>
        <v/>
      </c>
      <c r="I52" s="75"/>
      <c r="J52" s="72"/>
      <c r="K52" s="66"/>
    </row>
    <row r="53" spans="1:11" x14ac:dyDescent="0.2">
      <c r="A53" s="90" t="str">
        <f>IF(ISNUMBER(H53)=FALSE,"",44)</f>
        <v/>
      </c>
      <c r="B53" s="89" t="str">
        <f>IF(ISTEXT('[13]Sektorski plasman'!B49)=TRUE,'[13]Sektorski plasman'!B49,"")</f>
        <v/>
      </c>
      <c r="C53" s="88" t="str">
        <f>IF(ISTEXT('[13]Sektorski plasman'!C49)=TRUE,'[13]Sektorski plasman'!C49,"")</f>
        <v/>
      </c>
      <c r="D53" s="87" t="str">
        <f>IF(ISNUMBER('[13]Sektorski plasman'!E49)=TRUE,'[13]Sektorski plasman'!E49,"")</f>
        <v/>
      </c>
      <c r="E53" s="86" t="str">
        <f>IF(ISTEXT('[13]Sektorski plasman'!F49)=TRUE,'[13]Sektorski plasman'!F49,"")</f>
        <v/>
      </c>
      <c r="F53" s="85" t="str">
        <f>IF(ISNUMBER('[13]Sektorski plasman'!D49)=TRUE,'[13]Sektorski plasman'!D49,"")</f>
        <v/>
      </c>
      <c r="G53" s="84" t="str">
        <f>IF(ISNUMBER('[13]Sektorski plasman'!G49)=TRUE,'[13]Sektorski plasman'!G49,"")</f>
        <v/>
      </c>
      <c r="H53" s="76" t="str">
        <f>IF(ISNUMBER('[13]Sektorski plasman'!H49)=TRUE,'[13]Sektorski plasman'!H49,"")</f>
        <v/>
      </c>
      <c r="I53" s="75"/>
      <c r="J53" s="72"/>
      <c r="K53" s="66"/>
    </row>
    <row r="54" spans="1:11" x14ac:dyDescent="0.2">
      <c r="A54" s="90" t="str">
        <f>IF(ISNUMBER(H54)=FALSE,"",45)</f>
        <v/>
      </c>
      <c r="B54" s="89" t="str">
        <f>IF(ISTEXT('[13]Sektorski plasman'!B50)=TRUE,'[13]Sektorski plasman'!B50,"")</f>
        <v/>
      </c>
      <c r="C54" s="88" t="str">
        <f>IF(ISTEXT('[13]Sektorski plasman'!C50)=TRUE,'[13]Sektorski plasman'!C50,"")</f>
        <v/>
      </c>
      <c r="D54" s="87" t="str">
        <f>IF(ISNUMBER('[13]Sektorski plasman'!E50)=TRUE,'[13]Sektorski plasman'!E50,"")</f>
        <v/>
      </c>
      <c r="E54" s="86" t="str">
        <f>IF(ISTEXT('[13]Sektorski plasman'!F50)=TRUE,'[13]Sektorski plasman'!F50,"")</f>
        <v/>
      </c>
      <c r="F54" s="85" t="str">
        <f>IF(ISNUMBER('[13]Sektorski plasman'!D50)=TRUE,'[13]Sektorski plasman'!D50,"")</f>
        <v/>
      </c>
      <c r="G54" s="84" t="str">
        <f>IF(ISNUMBER('[13]Sektorski plasman'!G50)=TRUE,'[13]Sektorski plasman'!G50,"")</f>
        <v/>
      </c>
      <c r="H54" s="76" t="str">
        <f>IF(ISNUMBER('[13]Sektorski plasman'!H50)=TRUE,'[13]Sektorski plasman'!H50,"")</f>
        <v/>
      </c>
      <c r="I54" s="75"/>
      <c r="J54" s="72"/>
      <c r="K54" s="66"/>
    </row>
    <row r="55" spans="1:11" x14ac:dyDescent="0.2">
      <c r="A55" s="90" t="str">
        <f>IF(ISNUMBER(H55)=FALSE,"",46)</f>
        <v/>
      </c>
      <c r="B55" s="89" t="str">
        <f>IF(ISTEXT('[13]Sektorski plasman'!B51)=TRUE,'[13]Sektorski plasman'!B51,"")</f>
        <v/>
      </c>
      <c r="C55" s="88" t="str">
        <f>IF(ISTEXT('[13]Sektorski plasman'!C51)=TRUE,'[13]Sektorski plasman'!C51,"")</f>
        <v/>
      </c>
      <c r="D55" s="87" t="str">
        <f>IF(ISNUMBER('[13]Sektorski plasman'!E51)=TRUE,'[13]Sektorski plasman'!E51,"")</f>
        <v/>
      </c>
      <c r="E55" s="86" t="str">
        <f>IF(ISTEXT('[13]Sektorski plasman'!F51)=TRUE,'[13]Sektorski plasman'!F51,"")</f>
        <v/>
      </c>
      <c r="F55" s="85" t="str">
        <f>IF(ISNUMBER('[13]Sektorski plasman'!D51)=TRUE,'[13]Sektorski plasman'!D51,"")</f>
        <v/>
      </c>
      <c r="G55" s="84" t="str">
        <f>IF(ISNUMBER('[13]Sektorski plasman'!G51)=TRUE,'[13]Sektorski plasman'!G51,"")</f>
        <v/>
      </c>
      <c r="H55" s="76" t="str">
        <f>IF(ISNUMBER('[13]Sektorski plasman'!H51)=TRUE,'[13]Sektorski plasman'!H51,"")</f>
        <v/>
      </c>
      <c r="I55" s="75"/>
      <c r="J55" s="72"/>
      <c r="K55" s="66"/>
    </row>
    <row r="56" spans="1:11" x14ac:dyDescent="0.2">
      <c r="A56" s="90" t="str">
        <f>IF(ISNUMBER(H56)=FALSE,"",47)</f>
        <v/>
      </c>
      <c r="B56" s="89" t="str">
        <f>IF(ISTEXT('[13]Sektorski plasman'!B52)=TRUE,'[13]Sektorski plasman'!B52,"")</f>
        <v/>
      </c>
      <c r="C56" s="88" t="str">
        <f>IF(ISTEXT('[13]Sektorski plasman'!C52)=TRUE,'[13]Sektorski plasman'!C52,"")</f>
        <v/>
      </c>
      <c r="D56" s="87" t="str">
        <f>IF(ISNUMBER('[13]Sektorski plasman'!E52)=TRUE,'[13]Sektorski plasman'!E52,"")</f>
        <v/>
      </c>
      <c r="E56" s="86" t="str">
        <f>IF(ISTEXT('[13]Sektorski plasman'!F52)=TRUE,'[13]Sektorski plasman'!F52,"")</f>
        <v/>
      </c>
      <c r="F56" s="85" t="str">
        <f>IF(ISNUMBER('[13]Sektorski plasman'!D52)=TRUE,'[13]Sektorski plasman'!D52,"")</f>
        <v/>
      </c>
      <c r="G56" s="84" t="str">
        <f>IF(ISNUMBER('[13]Sektorski plasman'!G52)=TRUE,'[13]Sektorski plasman'!G52,"")</f>
        <v/>
      </c>
      <c r="H56" s="76" t="str">
        <f>IF(ISNUMBER('[13]Sektorski plasman'!H52)=TRUE,'[13]Sektorski plasman'!H52,"")</f>
        <v/>
      </c>
      <c r="I56" s="75"/>
      <c r="J56" s="72"/>
      <c r="K56" s="66"/>
    </row>
    <row r="57" spans="1:11" x14ac:dyDescent="0.2">
      <c r="A57" s="90" t="str">
        <f>IF(ISNUMBER(H57)=FALSE,"",48)</f>
        <v/>
      </c>
      <c r="B57" s="89" t="str">
        <f>IF(ISTEXT('[13]Sektorski plasman'!B53)=TRUE,'[13]Sektorski plasman'!B53,"")</f>
        <v/>
      </c>
      <c r="C57" s="88" t="str">
        <f>IF(ISTEXT('[13]Sektorski plasman'!C53)=TRUE,'[13]Sektorski plasman'!C53,"")</f>
        <v/>
      </c>
      <c r="D57" s="87" t="str">
        <f>IF(ISNUMBER('[13]Sektorski plasman'!E53)=TRUE,'[13]Sektorski plasman'!E53,"")</f>
        <v/>
      </c>
      <c r="E57" s="86" t="str">
        <f>IF(ISTEXT('[13]Sektorski plasman'!F53)=TRUE,'[13]Sektorski plasman'!F53,"")</f>
        <v/>
      </c>
      <c r="F57" s="85" t="str">
        <f>IF(ISNUMBER('[13]Sektorski plasman'!D53)=TRUE,'[13]Sektorski plasman'!D53,"")</f>
        <v/>
      </c>
      <c r="G57" s="84" t="str">
        <f>IF(ISNUMBER('[13]Sektorski plasman'!G53)=TRUE,'[13]Sektorski plasman'!G53,"")</f>
        <v/>
      </c>
      <c r="H57" s="76" t="str">
        <f>IF(ISNUMBER('[13]Sektorski plasman'!H53)=TRUE,'[13]Sektorski plasman'!H53,"")</f>
        <v/>
      </c>
      <c r="I57" s="75"/>
      <c r="J57" s="72"/>
      <c r="K57" s="66"/>
    </row>
    <row r="58" spans="1:11" x14ac:dyDescent="0.2">
      <c r="A58" s="90" t="str">
        <f>IF(ISNUMBER(H58)=FALSE,"",49)</f>
        <v/>
      </c>
      <c r="B58" s="89" t="str">
        <f>IF(ISTEXT('[13]Sektorski plasman'!B54)=TRUE,'[13]Sektorski plasman'!B54,"")</f>
        <v/>
      </c>
      <c r="C58" s="88" t="str">
        <f>IF(ISTEXT('[13]Sektorski plasman'!C54)=TRUE,'[13]Sektorski plasman'!C54,"")</f>
        <v/>
      </c>
      <c r="D58" s="87" t="str">
        <f>IF(ISNUMBER('[13]Sektorski plasman'!E54)=TRUE,'[13]Sektorski plasman'!E54,"")</f>
        <v/>
      </c>
      <c r="E58" s="86" t="str">
        <f>IF(ISTEXT('[13]Sektorski plasman'!F54)=TRUE,'[13]Sektorski plasman'!F54,"")</f>
        <v/>
      </c>
      <c r="F58" s="85" t="str">
        <f>IF(ISNUMBER('[13]Sektorski plasman'!D54)=TRUE,'[13]Sektorski plasman'!D54,"")</f>
        <v/>
      </c>
      <c r="G58" s="84" t="str">
        <f>IF(ISNUMBER('[13]Sektorski plasman'!G54)=TRUE,'[13]Sektorski plasman'!G54,"")</f>
        <v/>
      </c>
      <c r="H58" s="76" t="str">
        <f>IF(ISNUMBER('[13]Sektorski plasman'!H54)=TRUE,'[13]Sektorski plasman'!H54,"")</f>
        <v/>
      </c>
      <c r="I58" s="75"/>
      <c r="J58" s="72"/>
      <c r="K58" s="66"/>
    </row>
    <row r="59" spans="1:11" x14ac:dyDescent="0.2">
      <c r="A59" s="90" t="str">
        <f>IF(ISNUMBER(H59)=FALSE,"",50)</f>
        <v/>
      </c>
      <c r="B59" s="89" t="str">
        <f>IF(ISTEXT('[13]Sektorski plasman'!B55)=TRUE,'[13]Sektorski plasman'!B55,"")</f>
        <v/>
      </c>
      <c r="C59" s="88" t="str">
        <f>IF(ISTEXT('[13]Sektorski plasman'!C55)=TRUE,'[13]Sektorski plasman'!C55,"")</f>
        <v/>
      </c>
      <c r="D59" s="87" t="str">
        <f>IF(ISNUMBER('[13]Sektorski plasman'!E55)=TRUE,'[13]Sektorski plasman'!E55,"")</f>
        <v/>
      </c>
      <c r="E59" s="86" t="str">
        <f>IF(ISTEXT('[13]Sektorski plasman'!F55)=TRUE,'[13]Sektorski plasman'!F55,"")</f>
        <v/>
      </c>
      <c r="F59" s="85" t="str">
        <f>IF(ISNUMBER('[13]Sektorski plasman'!D55)=TRUE,'[13]Sektorski plasman'!D55,"")</f>
        <v/>
      </c>
      <c r="G59" s="84" t="str">
        <f>IF(ISNUMBER('[13]Sektorski plasman'!G55)=TRUE,'[13]Sektorski plasman'!G55,"")</f>
        <v/>
      </c>
      <c r="H59" s="76" t="str">
        <f>IF(ISNUMBER('[13]Sektorski plasman'!H55)=TRUE,'[13]Sektorski plasman'!H55,"")</f>
        <v/>
      </c>
      <c r="I59" s="75"/>
      <c r="J59" s="72"/>
      <c r="K59" s="66"/>
    </row>
    <row r="60" spans="1:11" x14ac:dyDescent="0.2">
      <c r="A60" s="90" t="str">
        <f>IF(ISNUMBER(H60)=FALSE,"",51)</f>
        <v/>
      </c>
      <c r="B60" s="89" t="str">
        <f>IF(ISTEXT('[13]Sektorski plasman'!B56)=TRUE,'[13]Sektorski plasman'!B56,"")</f>
        <v/>
      </c>
      <c r="C60" s="88" t="str">
        <f>IF(ISTEXT('[13]Sektorski plasman'!C56)=TRUE,'[13]Sektorski plasman'!C56,"")</f>
        <v/>
      </c>
      <c r="D60" s="87" t="str">
        <f>IF(ISNUMBER('[13]Sektorski plasman'!E56)=TRUE,'[13]Sektorski plasman'!E56,"")</f>
        <v/>
      </c>
      <c r="E60" s="86" t="str">
        <f>IF(ISTEXT('[13]Sektorski plasman'!F56)=TRUE,'[13]Sektorski plasman'!F56,"")</f>
        <v/>
      </c>
      <c r="F60" s="85" t="str">
        <f>IF(ISNUMBER('[13]Sektorski plasman'!D56)=TRUE,'[13]Sektorski plasman'!D56,"")</f>
        <v/>
      </c>
      <c r="G60" s="84" t="str">
        <f>IF(ISNUMBER('[13]Sektorski plasman'!G56)=TRUE,'[13]Sektorski plasman'!G56,"")</f>
        <v/>
      </c>
      <c r="H60" s="76" t="str">
        <f>IF(ISNUMBER('[13]Sektorski plasman'!H56)=TRUE,'[13]Sektorski plasman'!H56,"")</f>
        <v/>
      </c>
      <c r="I60" s="75"/>
      <c r="J60" s="72"/>
      <c r="K60" s="66"/>
    </row>
    <row r="61" spans="1:11" x14ac:dyDescent="0.2">
      <c r="A61" s="90" t="str">
        <f>IF(ISNUMBER(H61)=FALSE,"",52)</f>
        <v/>
      </c>
      <c r="B61" s="89" t="str">
        <f>IF(ISTEXT('[13]Sektorski plasman'!B57)=TRUE,'[13]Sektorski plasman'!B57,"")</f>
        <v/>
      </c>
      <c r="C61" s="88" t="str">
        <f>IF(ISTEXT('[13]Sektorski plasman'!C57)=TRUE,'[13]Sektorski plasman'!C57,"")</f>
        <v/>
      </c>
      <c r="D61" s="87" t="str">
        <f>IF(ISNUMBER('[13]Sektorski plasman'!E57)=TRUE,'[13]Sektorski plasman'!E57,"")</f>
        <v/>
      </c>
      <c r="E61" s="86" t="str">
        <f>IF(ISTEXT('[13]Sektorski plasman'!F57)=TRUE,'[13]Sektorski plasman'!F57,"")</f>
        <v/>
      </c>
      <c r="F61" s="85" t="str">
        <f>IF(ISNUMBER('[13]Sektorski plasman'!D57)=TRUE,'[13]Sektorski plasman'!D57,"")</f>
        <v/>
      </c>
      <c r="G61" s="84" t="str">
        <f>IF(ISNUMBER('[13]Sektorski plasman'!G57)=TRUE,'[13]Sektorski plasman'!G57,"")</f>
        <v/>
      </c>
      <c r="H61" s="76" t="str">
        <f>IF(ISNUMBER('[13]Sektorski plasman'!H57)=TRUE,'[13]Sektorski plasman'!H57,"")</f>
        <v/>
      </c>
      <c r="I61" s="75"/>
      <c r="J61" s="72"/>
      <c r="K61" s="66"/>
    </row>
    <row r="62" spans="1:11" x14ac:dyDescent="0.2">
      <c r="A62" s="90" t="str">
        <f>IF(ISNUMBER(H62)=FALSE,"",53)</f>
        <v/>
      </c>
      <c r="B62" s="89" t="str">
        <f>IF(ISTEXT('[13]Sektorski plasman'!B58)=TRUE,'[13]Sektorski plasman'!B58,"")</f>
        <v/>
      </c>
      <c r="C62" s="88" t="str">
        <f>IF(ISTEXT('[13]Sektorski plasman'!C58)=TRUE,'[13]Sektorski plasman'!C58,"")</f>
        <v/>
      </c>
      <c r="D62" s="87" t="str">
        <f>IF(ISNUMBER('[13]Sektorski plasman'!E58)=TRUE,'[13]Sektorski plasman'!E58,"")</f>
        <v/>
      </c>
      <c r="E62" s="86" t="str">
        <f>IF(ISTEXT('[13]Sektorski plasman'!F58)=TRUE,'[13]Sektorski plasman'!F58,"")</f>
        <v/>
      </c>
      <c r="F62" s="85" t="str">
        <f>IF(ISNUMBER('[13]Sektorski plasman'!D58)=TRUE,'[13]Sektorski plasman'!D58,"")</f>
        <v/>
      </c>
      <c r="G62" s="84" t="str">
        <f>IF(ISNUMBER('[13]Sektorski plasman'!G58)=TRUE,'[13]Sektorski plasman'!G58,"")</f>
        <v/>
      </c>
      <c r="H62" s="76" t="str">
        <f>IF(ISNUMBER('[13]Sektorski plasman'!H58)=TRUE,'[13]Sektorski plasman'!H58,"")</f>
        <v/>
      </c>
      <c r="I62" s="75"/>
      <c r="J62" s="72"/>
      <c r="K62" s="66"/>
    </row>
    <row r="63" spans="1:11" x14ac:dyDescent="0.2">
      <c r="A63" s="90" t="str">
        <f>IF(ISNUMBER(H63)=FALSE,"",54)</f>
        <v/>
      </c>
      <c r="B63" s="89" t="str">
        <f>IF(ISTEXT('[13]Sektorski plasman'!B59)=TRUE,'[13]Sektorski plasman'!B59,"")</f>
        <v/>
      </c>
      <c r="C63" s="88" t="str">
        <f>IF(ISTEXT('[13]Sektorski plasman'!C59)=TRUE,'[13]Sektorski plasman'!C59,"")</f>
        <v/>
      </c>
      <c r="D63" s="87" t="str">
        <f>IF(ISNUMBER('[13]Sektorski plasman'!E59)=TRUE,'[13]Sektorski plasman'!E59,"")</f>
        <v/>
      </c>
      <c r="E63" s="86" t="str">
        <f>IF(ISTEXT('[13]Sektorski plasman'!F59)=TRUE,'[13]Sektorski plasman'!F59,"")</f>
        <v/>
      </c>
      <c r="F63" s="85" t="str">
        <f>IF(ISNUMBER('[13]Sektorski plasman'!D59)=TRUE,'[13]Sektorski plasman'!D59,"")</f>
        <v/>
      </c>
      <c r="G63" s="84" t="str">
        <f>IF(ISNUMBER('[13]Sektorski plasman'!G59)=TRUE,'[13]Sektorski plasman'!G59,"")</f>
        <v/>
      </c>
      <c r="H63" s="76" t="str">
        <f>IF(ISNUMBER('[13]Sektorski plasman'!H59)=TRUE,'[13]Sektorski plasman'!H59,"")</f>
        <v/>
      </c>
      <c r="I63" s="75"/>
      <c r="J63" s="72"/>
      <c r="K63" s="66"/>
    </row>
    <row r="64" spans="1:11" x14ac:dyDescent="0.2">
      <c r="A64" s="90" t="str">
        <f>IF(ISNUMBER(H64)=FALSE,"",55)</f>
        <v/>
      </c>
      <c r="B64" s="89" t="str">
        <f>IF(ISTEXT('[13]Sektorski plasman'!B60)=TRUE,'[13]Sektorski plasman'!B60,"")</f>
        <v/>
      </c>
      <c r="C64" s="88" t="str">
        <f>IF(ISTEXT('[13]Sektorski plasman'!C60)=TRUE,'[13]Sektorski plasman'!C60,"")</f>
        <v/>
      </c>
      <c r="D64" s="87" t="str">
        <f>IF(ISNUMBER('[13]Sektorski plasman'!E60)=TRUE,'[13]Sektorski plasman'!E60,"")</f>
        <v/>
      </c>
      <c r="E64" s="86" t="str">
        <f>IF(ISTEXT('[13]Sektorski plasman'!F60)=TRUE,'[13]Sektorski plasman'!F60,"")</f>
        <v/>
      </c>
      <c r="F64" s="85" t="str">
        <f>IF(ISNUMBER('[13]Sektorski plasman'!D60)=TRUE,'[13]Sektorski plasman'!D60,"")</f>
        <v/>
      </c>
      <c r="G64" s="84" t="str">
        <f>IF(ISNUMBER('[13]Sektorski plasman'!G60)=TRUE,'[13]Sektorski plasman'!G60,"")</f>
        <v/>
      </c>
      <c r="H64" s="76" t="str">
        <f>IF(ISNUMBER('[13]Sektorski plasman'!H60)=TRUE,'[13]Sektorski plasman'!H60,"")</f>
        <v/>
      </c>
      <c r="I64" s="75"/>
      <c r="J64" s="72"/>
      <c r="K64" s="66"/>
    </row>
    <row r="65" spans="1:11" x14ac:dyDescent="0.2">
      <c r="A65" s="90" t="str">
        <f>IF(ISNUMBER(H65)=FALSE,"",56)</f>
        <v/>
      </c>
      <c r="B65" s="89" t="str">
        <f>IF(ISTEXT('[13]Sektorski plasman'!B61)=TRUE,'[13]Sektorski plasman'!B61,"")</f>
        <v/>
      </c>
      <c r="C65" s="88" t="str">
        <f>IF(ISTEXT('[13]Sektorski plasman'!C61)=TRUE,'[13]Sektorski plasman'!C61,"")</f>
        <v/>
      </c>
      <c r="D65" s="87" t="str">
        <f>IF(ISNUMBER('[13]Sektorski plasman'!E61)=TRUE,'[13]Sektorski plasman'!E61,"")</f>
        <v/>
      </c>
      <c r="E65" s="86" t="str">
        <f>IF(ISTEXT('[13]Sektorski plasman'!F61)=TRUE,'[13]Sektorski plasman'!F61,"")</f>
        <v/>
      </c>
      <c r="F65" s="85" t="str">
        <f>IF(ISNUMBER('[13]Sektorski plasman'!D61)=TRUE,'[13]Sektorski plasman'!D61,"")</f>
        <v/>
      </c>
      <c r="G65" s="84" t="str">
        <f>IF(ISNUMBER('[13]Sektorski plasman'!G61)=TRUE,'[13]Sektorski plasman'!G61,"")</f>
        <v/>
      </c>
      <c r="H65" s="76" t="str">
        <f>IF(ISNUMBER('[13]Sektorski plasman'!H61)=TRUE,'[13]Sektorski plasman'!H61,"")</f>
        <v/>
      </c>
      <c r="I65" s="75"/>
      <c r="J65" s="72"/>
      <c r="K65" s="66"/>
    </row>
    <row r="66" spans="1:11" x14ac:dyDescent="0.2">
      <c r="A66" s="90" t="str">
        <f>IF(ISNUMBER(H66)=FALSE,"",57)</f>
        <v/>
      </c>
      <c r="B66" s="89" t="str">
        <f>IF(ISTEXT('[13]Sektorski plasman'!B62)=TRUE,'[13]Sektorski plasman'!B62,"")</f>
        <v/>
      </c>
      <c r="C66" s="88" t="str">
        <f>IF(ISTEXT('[13]Sektorski plasman'!C62)=TRUE,'[13]Sektorski plasman'!C62,"")</f>
        <v/>
      </c>
      <c r="D66" s="87" t="str">
        <f>IF(ISNUMBER('[13]Sektorski plasman'!E62)=TRUE,'[13]Sektorski plasman'!E62,"")</f>
        <v/>
      </c>
      <c r="E66" s="86" t="str">
        <f>IF(ISTEXT('[13]Sektorski plasman'!F62)=TRUE,'[13]Sektorski plasman'!F62,"")</f>
        <v/>
      </c>
      <c r="F66" s="85" t="str">
        <f>IF(ISNUMBER('[13]Sektorski plasman'!D62)=TRUE,'[13]Sektorski plasman'!D62,"")</f>
        <v/>
      </c>
      <c r="G66" s="84" t="str">
        <f>IF(ISNUMBER('[13]Sektorski plasman'!G62)=TRUE,'[13]Sektorski plasman'!G62,"")</f>
        <v/>
      </c>
      <c r="H66" s="76" t="str">
        <f>IF(ISNUMBER('[13]Sektorski plasman'!H62)=TRUE,'[13]Sektorski plasman'!H62,"")</f>
        <v/>
      </c>
      <c r="I66" s="75"/>
      <c r="J66" s="72"/>
      <c r="K66" s="66"/>
    </row>
    <row r="67" spans="1:11" x14ac:dyDescent="0.2">
      <c r="A67" s="90" t="str">
        <f>IF(ISNUMBER(H67)=FALSE,"",58)</f>
        <v/>
      </c>
      <c r="B67" s="89" t="str">
        <f>IF(ISTEXT('[13]Sektorski plasman'!B63)=TRUE,'[13]Sektorski plasman'!B63,"")</f>
        <v/>
      </c>
      <c r="C67" s="88" t="str">
        <f>IF(ISTEXT('[13]Sektorski plasman'!C63)=TRUE,'[13]Sektorski plasman'!C63,"")</f>
        <v/>
      </c>
      <c r="D67" s="87" t="str">
        <f>IF(ISNUMBER('[13]Sektorski plasman'!E63)=TRUE,'[13]Sektorski plasman'!E63,"")</f>
        <v/>
      </c>
      <c r="E67" s="86" t="str">
        <f>IF(ISTEXT('[13]Sektorski plasman'!F63)=TRUE,'[13]Sektorski plasman'!F63,"")</f>
        <v/>
      </c>
      <c r="F67" s="85" t="str">
        <f>IF(ISNUMBER('[13]Sektorski plasman'!D63)=TRUE,'[13]Sektorski plasman'!D63,"")</f>
        <v/>
      </c>
      <c r="G67" s="84" t="str">
        <f>IF(ISNUMBER('[13]Sektorski plasman'!G63)=TRUE,'[13]Sektorski plasman'!G63,"")</f>
        <v/>
      </c>
      <c r="H67" s="76" t="str">
        <f>IF(ISNUMBER('[13]Sektorski plasman'!H63)=TRUE,'[13]Sektorski plasman'!H63,"")</f>
        <v/>
      </c>
      <c r="I67" s="75"/>
      <c r="J67" s="72"/>
      <c r="K67" s="66"/>
    </row>
    <row r="68" spans="1:11" x14ac:dyDescent="0.2">
      <c r="A68" s="90" t="str">
        <f>IF(ISNUMBER(H68)=FALSE,"",59)</f>
        <v/>
      </c>
      <c r="B68" s="89" t="str">
        <f>IF(ISTEXT('[13]Sektorski plasman'!B64)=TRUE,'[13]Sektorski plasman'!B64,"")</f>
        <v/>
      </c>
      <c r="C68" s="88" t="str">
        <f>IF(ISTEXT('[13]Sektorski plasman'!C64)=TRUE,'[13]Sektorski plasman'!C64,"")</f>
        <v/>
      </c>
      <c r="D68" s="87" t="str">
        <f>IF(ISNUMBER('[13]Sektorski plasman'!E64)=TRUE,'[13]Sektorski plasman'!E64,"")</f>
        <v/>
      </c>
      <c r="E68" s="86" t="str">
        <f>IF(ISTEXT('[13]Sektorski plasman'!F64)=TRUE,'[13]Sektorski plasman'!F64,"")</f>
        <v/>
      </c>
      <c r="F68" s="85" t="str">
        <f>IF(ISNUMBER('[13]Sektorski plasman'!D64)=TRUE,'[13]Sektorski plasman'!D64,"")</f>
        <v/>
      </c>
      <c r="G68" s="84" t="str">
        <f>IF(ISNUMBER('[13]Sektorski plasman'!G64)=TRUE,'[13]Sektorski plasman'!G64,"")</f>
        <v/>
      </c>
      <c r="H68" s="76" t="str">
        <f>IF(ISNUMBER('[13]Sektorski plasman'!H64)=TRUE,'[13]Sektorski plasman'!H64,"")</f>
        <v/>
      </c>
      <c r="I68" s="75"/>
      <c r="J68" s="72"/>
      <c r="K68" s="66"/>
    </row>
    <row r="69" spans="1:11" x14ac:dyDescent="0.2">
      <c r="A69" s="90" t="str">
        <f>IF(ISNUMBER(H69)=FALSE,"",60)</f>
        <v/>
      </c>
      <c r="B69" s="89" t="str">
        <f>IF(ISTEXT('[13]Sektorski plasman'!B65)=TRUE,'[13]Sektorski plasman'!B65,"")</f>
        <v/>
      </c>
      <c r="C69" s="88" t="str">
        <f>IF(ISTEXT('[13]Sektorski plasman'!C65)=TRUE,'[13]Sektorski plasman'!C65,"")</f>
        <v/>
      </c>
      <c r="D69" s="87" t="str">
        <f>IF(ISNUMBER('[13]Sektorski plasman'!E65)=TRUE,'[13]Sektorski plasman'!E65,"")</f>
        <v/>
      </c>
      <c r="E69" s="86" t="str">
        <f>IF(ISTEXT('[13]Sektorski plasman'!F65)=TRUE,'[13]Sektorski plasman'!F65,"")</f>
        <v/>
      </c>
      <c r="F69" s="85" t="str">
        <f>IF(ISNUMBER('[13]Sektorski plasman'!D65)=TRUE,'[13]Sektorski plasman'!D65,"")</f>
        <v/>
      </c>
      <c r="G69" s="84" t="str">
        <f>IF(ISNUMBER('[13]Sektorski plasman'!G65)=TRUE,'[13]Sektorski plasman'!G65,"")</f>
        <v/>
      </c>
      <c r="H69" s="76" t="str">
        <f>IF(ISNUMBER('[13]Sektorski plasman'!H65)=TRUE,'[13]Sektorski plasman'!H65,"")</f>
        <v/>
      </c>
      <c r="I69" s="75"/>
      <c r="J69" s="72"/>
      <c r="K69" s="66"/>
    </row>
    <row r="70" spans="1:11" x14ac:dyDescent="0.2">
      <c r="A70" s="90" t="str">
        <f>IF(ISNUMBER(H70)=FALSE,"",61)</f>
        <v/>
      </c>
      <c r="B70" s="89" t="str">
        <f>IF(ISTEXT('[13]Sektorski plasman'!B66)=TRUE,'[13]Sektorski plasman'!B66,"")</f>
        <v/>
      </c>
      <c r="C70" s="88" t="str">
        <f>IF(ISTEXT('[13]Sektorski plasman'!C66)=TRUE,'[13]Sektorski plasman'!C66,"")</f>
        <v/>
      </c>
      <c r="D70" s="87" t="str">
        <f>IF(ISNUMBER('[13]Sektorski plasman'!E66)=TRUE,'[13]Sektorski plasman'!E66,"")</f>
        <v/>
      </c>
      <c r="E70" s="86" t="str">
        <f>IF(ISTEXT('[13]Sektorski plasman'!F66)=TRUE,'[13]Sektorski plasman'!F66,"")</f>
        <v/>
      </c>
      <c r="F70" s="85" t="str">
        <f>IF(ISNUMBER('[13]Sektorski plasman'!D66)=TRUE,'[13]Sektorski plasman'!D66,"")</f>
        <v/>
      </c>
      <c r="G70" s="84" t="str">
        <f>IF(ISNUMBER('[13]Sektorski plasman'!G66)=TRUE,'[13]Sektorski plasman'!G66,"")</f>
        <v/>
      </c>
      <c r="H70" s="76" t="str">
        <f>IF(ISNUMBER('[13]Sektorski plasman'!H66)=TRUE,'[13]Sektorski plasman'!H66,"")</f>
        <v/>
      </c>
      <c r="I70" s="75"/>
      <c r="J70" s="72"/>
      <c r="K70" s="66"/>
    </row>
    <row r="71" spans="1:11" x14ac:dyDescent="0.2">
      <c r="A71" s="90" t="str">
        <f>IF(ISNUMBER(H71)=FALSE,"",62)</f>
        <v/>
      </c>
      <c r="B71" s="89" t="str">
        <f>IF(ISTEXT('[13]Sektorski plasman'!B67)=TRUE,'[13]Sektorski plasman'!B67,"")</f>
        <v/>
      </c>
      <c r="C71" s="88" t="str">
        <f>IF(ISTEXT('[13]Sektorski plasman'!C67)=TRUE,'[13]Sektorski plasman'!C67,"")</f>
        <v/>
      </c>
      <c r="D71" s="87" t="str">
        <f>IF(ISNUMBER('[13]Sektorski plasman'!E67)=TRUE,'[13]Sektorski plasman'!E67,"")</f>
        <v/>
      </c>
      <c r="E71" s="86" t="str">
        <f>IF(ISTEXT('[13]Sektorski plasman'!F67)=TRUE,'[13]Sektorski plasman'!F67,"")</f>
        <v/>
      </c>
      <c r="F71" s="85" t="str">
        <f>IF(ISNUMBER('[13]Sektorski plasman'!D67)=TRUE,'[13]Sektorski plasman'!D67,"")</f>
        <v/>
      </c>
      <c r="G71" s="84" t="str">
        <f>IF(ISNUMBER('[13]Sektorski plasman'!G67)=TRUE,'[13]Sektorski plasman'!G67,"")</f>
        <v/>
      </c>
      <c r="H71" s="76" t="str">
        <f>IF(ISNUMBER('[13]Sektorski plasman'!H67)=TRUE,'[13]Sektorski plasman'!H67,"")</f>
        <v/>
      </c>
      <c r="I71" s="75"/>
      <c r="J71" s="72"/>
      <c r="K71" s="66"/>
    </row>
    <row r="72" spans="1:11" x14ac:dyDescent="0.2">
      <c r="A72" s="90" t="str">
        <f>IF(ISNUMBER(H72)=FALSE,"",63)</f>
        <v/>
      </c>
      <c r="B72" s="89" t="str">
        <f>IF(ISTEXT('[13]Sektorski plasman'!B68)=TRUE,'[13]Sektorski plasman'!B68,"")</f>
        <v/>
      </c>
      <c r="C72" s="88" t="str">
        <f>IF(ISTEXT('[13]Sektorski plasman'!C68)=TRUE,'[13]Sektorski plasman'!C68,"")</f>
        <v/>
      </c>
      <c r="D72" s="87" t="str">
        <f>IF(ISNUMBER('[13]Sektorski plasman'!E68)=TRUE,'[13]Sektorski plasman'!E68,"")</f>
        <v/>
      </c>
      <c r="E72" s="86" t="str">
        <f>IF(ISTEXT('[13]Sektorski plasman'!F68)=TRUE,'[13]Sektorski plasman'!F68,"")</f>
        <v/>
      </c>
      <c r="F72" s="85" t="str">
        <f>IF(ISNUMBER('[13]Sektorski plasman'!D68)=TRUE,'[13]Sektorski plasman'!D68,"")</f>
        <v/>
      </c>
      <c r="G72" s="84" t="str">
        <f>IF(ISNUMBER('[13]Sektorski plasman'!G68)=TRUE,'[13]Sektorski plasman'!G68,"")</f>
        <v/>
      </c>
      <c r="H72" s="76" t="str">
        <f>IF(ISNUMBER('[13]Sektorski plasman'!H68)=TRUE,'[13]Sektorski plasman'!H68,"")</f>
        <v/>
      </c>
      <c r="I72" s="75"/>
      <c r="J72" s="72"/>
      <c r="K72" s="66"/>
    </row>
    <row r="73" spans="1:11" x14ac:dyDescent="0.2">
      <c r="A73" s="90" t="str">
        <f>IF(ISNUMBER(H73)=FALSE,"",64)</f>
        <v/>
      </c>
      <c r="B73" s="89" t="str">
        <f>IF(ISTEXT('[13]Sektorski plasman'!B69)=TRUE,'[13]Sektorski plasman'!B69,"")</f>
        <v/>
      </c>
      <c r="C73" s="88" t="str">
        <f>IF(ISTEXT('[13]Sektorski plasman'!C69)=TRUE,'[13]Sektorski plasman'!C69,"")</f>
        <v/>
      </c>
      <c r="D73" s="87" t="str">
        <f>IF(ISNUMBER('[13]Sektorski plasman'!E69)=TRUE,'[13]Sektorski plasman'!E69,"")</f>
        <v/>
      </c>
      <c r="E73" s="86" t="str">
        <f>IF(ISTEXT('[13]Sektorski plasman'!F69)=TRUE,'[13]Sektorski plasman'!F69,"")</f>
        <v/>
      </c>
      <c r="F73" s="85" t="str">
        <f>IF(ISNUMBER('[13]Sektorski plasman'!D69)=TRUE,'[13]Sektorski plasman'!D69,"")</f>
        <v/>
      </c>
      <c r="G73" s="84" t="str">
        <f>IF(ISNUMBER('[13]Sektorski plasman'!G69)=TRUE,'[13]Sektorski plasman'!G69,"")</f>
        <v/>
      </c>
      <c r="H73" s="76" t="str">
        <f>IF(ISNUMBER('[13]Sektorski plasman'!H69)=TRUE,'[13]Sektorski plasman'!H69,"")</f>
        <v/>
      </c>
      <c r="I73" s="75"/>
      <c r="J73" s="72"/>
      <c r="K73" s="66"/>
    </row>
    <row r="74" spans="1:11" x14ac:dyDescent="0.2">
      <c r="A74" s="90" t="str">
        <f>IF(ISNUMBER(H74)=FALSE,"",65)</f>
        <v/>
      </c>
      <c r="B74" s="89" t="str">
        <f>IF(ISTEXT('[13]Sektorski plasman'!B70)=TRUE,'[13]Sektorski plasman'!B70,"")</f>
        <v/>
      </c>
      <c r="C74" s="88" t="str">
        <f>IF(ISTEXT('[13]Sektorski plasman'!C70)=TRUE,'[13]Sektorski plasman'!C70,"")</f>
        <v/>
      </c>
      <c r="D74" s="87" t="str">
        <f>IF(ISNUMBER('[13]Sektorski plasman'!E70)=TRUE,'[13]Sektorski plasman'!E70,"")</f>
        <v/>
      </c>
      <c r="E74" s="86" t="str">
        <f>IF(ISTEXT('[13]Sektorski plasman'!F70)=TRUE,'[13]Sektorski plasman'!F70,"")</f>
        <v/>
      </c>
      <c r="F74" s="85" t="str">
        <f>IF(ISNUMBER('[13]Sektorski plasman'!D70)=TRUE,'[13]Sektorski plasman'!D70,"")</f>
        <v/>
      </c>
      <c r="G74" s="84" t="str">
        <f>IF(ISNUMBER('[13]Sektorski plasman'!G70)=TRUE,'[13]Sektorski plasman'!G70,"")</f>
        <v/>
      </c>
      <c r="H74" s="76" t="str">
        <f>IF(ISNUMBER('[13]Sektorski plasman'!H70)=TRUE,'[13]Sektorski plasman'!H70,"")</f>
        <v/>
      </c>
      <c r="I74" s="75"/>
      <c r="J74" s="72"/>
      <c r="K74" s="66"/>
    </row>
    <row r="75" spans="1:11" x14ac:dyDescent="0.2">
      <c r="A75" s="90" t="str">
        <f>IF(ISNUMBER(H75)=FALSE,"",66)</f>
        <v/>
      </c>
      <c r="B75" s="89" t="str">
        <f>IF(ISTEXT('[13]Sektorski plasman'!B71)=TRUE,'[13]Sektorski plasman'!B71,"")</f>
        <v/>
      </c>
      <c r="C75" s="88" t="str">
        <f>IF(ISTEXT('[13]Sektorski plasman'!C71)=TRUE,'[13]Sektorski plasman'!C71,"")</f>
        <v/>
      </c>
      <c r="D75" s="87" t="str">
        <f>IF(ISNUMBER('[13]Sektorski plasman'!E71)=TRUE,'[13]Sektorski plasman'!E71,"")</f>
        <v/>
      </c>
      <c r="E75" s="86" t="str">
        <f>IF(ISTEXT('[13]Sektorski plasman'!F71)=TRUE,'[13]Sektorski plasman'!F71,"")</f>
        <v/>
      </c>
      <c r="F75" s="85" t="str">
        <f>IF(ISNUMBER('[13]Sektorski plasman'!D71)=TRUE,'[13]Sektorski plasman'!D71,"")</f>
        <v/>
      </c>
      <c r="G75" s="84" t="str">
        <f>IF(ISNUMBER('[13]Sektorski plasman'!G71)=TRUE,'[13]Sektorski plasman'!G71,"")</f>
        <v/>
      </c>
      <c r="H75" s="76" t="str">
        <f>IF(ISNUMBER('[13]Sektorski plasman'!H71)=TRUE,'[13]Sektorski plasman'!H71,"")</f>
        <v/>
      </c>
      <c r="I75" s="75"/>
      <c r="J75" s="72"/>
      <c r="K75" s="66"/>
    </row>
    <row r="76" spans="1:11" x14ac:dyDescent="0.2">
      <c r="A76" s="90" t="str">
        <f>IF(ISNUMBER(H76)=FALSE,"",67)</f>
        <v/>
      </c>
      <c r="B76" s="89" t="str">
        <f>IF(ISTEXT('[13]Sektorski plasman'!B72)=TRUE,'[13]Sektorski plasman'!B72,"")</f>
        <v/>
      </c>
      <c r="C76" s="88" t="str">
        <f>IF(ISTEXT('[13]Sektorski plasman'!C72)=TRUE,'[13]Sektorski plasman'!C72,"")</f>
        <v/>
      </c>
      <c r="D76" s="87" t="str">
        <f>IF(ISNUMBER('[13]Sektorski plasman'!E72)=TRUE,'[13]Sektorski plasman'!E72,"")</f>
        <v/>
      </c>
      <c r="E76" s="86" t="str">
        <f>IF(ISTEXT('[13]Sektorski plasman'!F72)=TRUE,'[13]Sektorski plasman'!F72,"")</f>
        <v/>
      </c>
      <c r="F76" s="85" t="str">
        <f>IF(ISNUMBER('[13]Sektorski plasman'!D72)=TRUE,'[13]Sektorski plasman'!D72,"")</f>
        <v/>
      </c>
      <c r="G76" s="84" t="str">
        <f>IF(ISNUMBER('[13]Sektorski plasman'!G72)=TRUE,'[13]Sektorski plasman'!G72,"")</f>
        <v/>
      </c>
      <c r="H76" s="76" t="str">
        <f>IF(ISNUMBER('[13]Sektorski plasman'!H72)=TRUE,'[13]Sektorski plasman'!H72,"")</f>
        <v/>
      </c>
      <c r="I76" s="75"/>
      <c r="J76" s="72"/>
      <c r="K76" s="66"/>
    </row>
    <row r="77" spans="1:11" x14ac:dyDescent="0.2">
      <c r="A77" s="90" t="str">
        <f>IF(ISNUMBER(H77)=FALSE,"",68)</f>
        <v/>
      </c>
      <c r="B77" s="89" t="str">
        <f>IF(ISTEXT('[13]Sektorski plasman'!B73)=TRUE,'[13]Sektorski plasman'!B73,"")</f>
        <v/>
      </c>
      <c r="C77" s="88" t="str">
        <f>IF(ISTEXT('[13]Sektorski plasman'!C73)=TRUE,'[13]Sektorski plasman'!C73,"")</f>
        <v/>
      </c>
      <c r="D77" s="87" t="str">
        <f>IF(ISNUMBER('[13]Sektorski plasman'!E73)=TRUE,'[13]Sektorski plasman'!E73,"")</f>
        <v/>
      </c>
      <c r="E77" s="86" t="str">
        <f>IF(ISTEXT('[13]Sektorski plasman'!F73)=TRUE,'[13]Sektorski plasman'!F73,"")</f>
        <v/>
      </c>
      <c r="F77" s="85" t="str">
        <f>IF(ISNUMBER('[13]Sektorski plasman'!D73)=TRUE,'[13]Sektorski plasman'!D73,"")</f>
        <v/>
      </c>
      <c r="G77" s="84" t="str">
        <f>IF(ISNUMBER('[13]Sektorski plasman'!G73)=TRUE,'[13]Sektorski plasman'!G73,"")</f>
        <v/>
      </c>
      <c r="H77" s="76" t="str">
        <f>IF(ISNUMBER('[13]Sektorski plasman'!H73)=TRUE,'[13]Sektorski plasman'!H73,"")</f>
        <v/>
      </c>
      <c r="I77" s="75"/>
      <c r="J77" s="72"/>
      <c r="K77" s="66"/>
    </row>
    <row r="78" spans="1:11" x14ac:dyDescent="0.2">
      <c r="A78" s="90" t="str">
        <f>IF(ISNUMBER(H78)=FALSE,"",69)</f>
        <v/>
      </c>
      <c r="B78" s="89" t="str">
        <f>IF(ISTEXT('[13]Sektorski plasman'!B74)=TRUE,'[13]Sektorski plasman'!B74,"")</f>
        <v/>
      </c>
      <c r="C78" s="88" t="str">
        <f>IF(ISTEXT('[13]Sektorski plasman'!C74)=TRUE,'[13]Sektorski plasman'!C74,"")</f>
        <v/>
      </c>
      <c r="D78" s="87" t="str">
        <f>IF(ISNUMBER('[13]Sektorski plasman'!E74)=TRUE,'[13]Sektorski plasman'!E74,"")</f>
        <v/>
      </c>
      <c r="E78" s="86" t="str">
        <f>IF(ISTEXT('[13]Sektorski plasman'!F74)=TRUE,'[13]Sektorski plasman'!F74,"")</f>
        <v/>
      </c>
      <c r="F78" s="85" t="str">
        <f>IF(ISNUMBER('[13]Sektorski plasman'!D74)=TRUE,'[13]Sektorski plasman'!D74,"")</f>
        <v/>
      </c>
      <c r="G78" s="84" t="str">
        <f>IF(ISNUMBER('[13]Sektorski plasman'!G74)=TRUE,'[13]Sektorski plasman'!G74,"")</f>
        <v/>
      </c>
      <c r="H78" s="76" t="str">
        <f>IF(ISNUMBER('[13]Sektorski plasman'!H74)=TRUE,'[13]Sektorski plasman'!H74,"")</f>
        <v/>
      </c>
      <c r="I78" s="75"/>
      <c r="J78" s="72"/>
      <c r="K78" s="66"/>
    </row>
    <row r="79" spans="1:11" x14ac:dyDescent="0.2">
      <c r="A79" s="90" t="str">
        <f>IF(ISNUMBER(H79)=FALSE,"",70)</f>
        <v/>
      </c>
      <c r="B79" s="89" t="str">
        <f>IF(ISTEXT('[13]Sektorski plasman'!B75)=TRUE,'[13]Sektorski plasman'!B75,"")</f>
        <v/>
      </c>
      <c r="C79" s="88" t="str">
        <f>IF(ISTEXT('[13]Sektorski plasman'!C75)=TRUE,'[13]Sektorski plasman'!C75,"")</f>
        <v/>
      </c>
      <c r="D79" s="87" t="str">
        <f>IF(ISNUMBER('[13]Sektorski plasman'!E75)=TRUE,'[13]Sektorski plasman'!E75,"")</f>
        <v/>
      </c>
      <c r="E79" s="86" t="str">
        <f>IF(ISTEXT('[13]Sektorski plasman'!F75)=TRUE,'[13]Sektorski plasman'!F75,"")</f>
        <v/>
      </c>
      <c r="F79" s="85" t="str">
        <f>IF(ISNUMBER('[13]Sektorski plasman'!D75)=TRUE,'[13]Sektorski plasman'!D75,"")</f>
        <v/>
      </c>
      <c r="G79" s="84" t="str">
        <f>IF(ISNUMBER('[13]Sektorski plasman'!G75)=TRUE,'[13]Sektorski plasman'!G75,"")</f>
        <v/>
      </c>
      <c r="H79" s="76" t="str">
        <f>IF(ISNUMBER('[13]Sektorski plasman'!H75)=TRUE,'[13]Sektorski plasman'!H75,"")</f>
        <v/>
      </c>
      <c r="I79" s="75"/>
      <c r="J79" s="72"/>
      <c r="K79" s="66"/>
    </row>
    <row r="80" spans="1:11" x14ac:dyDescent="0.2">
      <c r="A80" s="90" t="str">
        <f>IF(ISNUMBER(H80)=FALSE,"",71)</f>
        <v/>
      </c>
      <c r="B80" s="89" t="str">
        <f>IF(ISTEXT('[13]Sektorski plasman'!B76)=TRUE,'[13]Sektorski plasman'!B76,"")</f>
        <v/>
      </c>
      <c r="C80" s="88" t="str">
        <f>IF(ISTEXT('[13]Sektorski plasman'!C76)=TRUE,'[13]Sektorski plasman'!C76,"")</f>
        <v/>
      </c>
      <c r="D80" s="87" t="str">
        <f>IF(ISNUMBER('[13]Sektorski plasman'!E76)=TRUE,'[13]Sektorski plasman'!E76,"")</f>
        <v/>
      </c>
      <c r="E80" s="86" t="str">
        <f>IF(ISTEXT('[13]Sektorski plasman'!F76)=TRUE,'[13]Sektorski plasman'!F76,"")</f>
        <v/>
      </c>
      <c r="F80" s="85" t="str">
        <f>IF(ISNUMBER('[13]Sektorski plasman'!D76)=TRUE,'[13]Sektorski plasman'!D76,"")</f>
        <v/>
      </c>
      <c r="G80" s="84" t="str">
        <f>IF(ISNUMBER('[13]Sektorski plasman'!G76)=TRUE,'[13]Sektorski plasman'!G76,"")</f>
        <v/>
      </c>
      <c r="H80" s="76" t="str">
        <f>IF(ISNUMBER('[13]Sektorski plasman'!H76)=TRUE,'[13]Sektorski plasman'!H76,"")</f>
        <v/>
      </c>
      <c r="I80" s="75"/>
      <c r="J80" s="72"/>
      <c r="K80" s="66"/>
    </row>
    <row r="81" spans="1:11" x14ac:dyDescent="0.2">
      <c r="A81" s="90" t="str">
        <f>IF(ISNUMBER(H81)=FALSE,"",72)</f>
        <v/>
      </c>
      <c r="B81" s="89" t="str">
        <f>IF(ISTEXT('[13]Sektorski plasman'!B77)=TRUE,'[13]Sektorski plasman'!B77,"")</f>
        <v/>
      </c>
      <c r="C81" s="88" t="str">
        <f>IF(ISTEXT('[13]Sektorski plasman'!C77)=TRUE,'[13]Sektorski plasman'!C77,"")</f>
        <v/>
      </c>
      <c r="D81" s="87" t="str">
        <f>IF(ISNUMBER('[13]Sektorski plasman'!E77)=TRUE,'[13]Sektorski plasman'!E77,"")</f>
        <v/>
      </c>
      <c r="E81" s="86" t="str">
        <f>IF(ISTEXT('[13]Sektorski plasman'!F77)=TRUE,'[13]Sektorski plasman'!F77,"")</f>
        <v/>
      </c>
      <c r="F81" s="85" t="str">
        <f>IF(ISNUMBER('[13]Sektorski plasman'!D77)=TRUE,'[13]Sektorski plasman'!D77,"")</f>
        <v/>
      </c>
      <c r="G81" s="84" t="str">
        <f>IF(ISNUMBER('[13]Sektorski plasman'!G77)=TRUE,'[13]Sektorski plasman'!G77,"")</f>
        <v/>
      </c>
      <c r="H81" s="76" t="str">
        <f>IF(ISNUMBER('[13]Sektorski plasman'!H77)=TRUE,'[13]Sektorski plasman'!H77,"")</f>
        <v/>
      </c>
      <c r="I81" s="75"/>
      <c r="J81" s="72"/>
      <c r="K81" s="66"/>
    </row>
    <row r="82" spans="1:11" x14ac:dyDescent="0.2">
      <c r="A82" s="90" t="str">
        <f>IF(ISNUMBER(H82)=FALSE,"",73)</f>
        <v/>
      </c>
      <c r="B82" s="89" t="str">
        <f>IF(ISTEXT('[13]Sektorski plasman'!B78)=TRUE,'[13]Sektorski plasman'!B78,"")</f>
        <v/>
      </c>
      <c r="C82" s="88" t="str">
        <f>IF(ISTEXT('[13]Sektorski plasman'!C78)=TRUE,'[13]Sektorski plasman'!C78,"")</f>
        <v/>
      </c>
      <c r="D82" s="87" t="str">
        <f>IF(ISNUMBER('[13]Sektorski plasman'!E78)=TRUE,'[13]Sektorski plasman'!E78,"")</f>
        <v/>
      </c>
      <c r="E82" s="86" t="str">
        <f>IF(ISTEXT('[13]Sektorski plasman'!F78)=TRUE,'[13]Sektorski plasman'!F78,"")</f>
        <v/>
      </c>
      <c r="F82" s="85" t="str">
        <f>IF(ISNUMBER('[13]Sektorski plasman'!D78)=TRUE,'[13]Sektorski plasman'!D78,"")</f>
        <v/>
      </c>
      <c r="G82" s="84" t="str">
        <f>IF(ISNUMBER('[13]Sektorski plasman'!G78)=TRUE,'[13]Sektorski plasman'!G78,"")</f>
        <v/>
      </c>
      <c r="H82" s="76" t="str">
        <f>IF(ISNUMBER('[13]Sektorski plasman'!H78)=TRUE,'[13]Sektorski plasman'!H78,"")</f>
        <v/>
      </c>
      <c r="I82" s="75"/>
      <c r="J82" s="72"/>
      <c r="K82" s="66"/>
    </row>
    <row r="83" spans="1:11" x14ac:dyDescent="0.2">
      <c r="A83" s="90" t="str">
        <f>IF(ISNUMBER(H83)=FALSE,"",74)</f>
        <v/>
      </c>
      <c r="B83" s="89" t="str">
        <f>IF(ISTEXT('[13]Sektorski plasman'!B79)=TRUE,'[13]Sektorski plasman'!B79,"")</f>
        <v/>
      </c>
      <c r="C83" s="88" t="str">
        <f>IF(ISTEXT('[13]Sektorski plasman'!C79)=TRUE,'[13]Sektorski plasman'!C79,"")</f>
        <v/>
      </c>
      <c r="D83" s="87" t="str">
        <f>IF(ISNUMBER('[13]Sektorski plasman'!E79)=TRUE,'[13]Sektorski plasman'!E79,"")</f>
        <v/>
      </c>
      <c r="E83" s="86" t="str">
        <f>IF(ISTEXT('[13]Sektorski plasman'!F79)=TRUE,'[13]Sektorski plasman'!F79,"")</f>
        <v/>
      </c>
      <c r="F83" s="85" t="str">
        <f>IF(ISNUMBER('[13]Sektorski plasman'!D79)=TRUE,'[13]Sektorski plasman'!D79,"")</f>
        <v/>
      </c>
      <c r="G83" s="84" t="str">
        <f>IF(ISNUMBER('[13]Sektorski plasman'!G79)=TRUE,'[13]Sektorski plasman'!G79,"")</f>
        <v/>
      </c>
      <c r="H83" s="76" t="str">
        <f>IF(ISNUMBER('[13]Sektorski plasman'!H79)=TRUE,'[13]Sektorski plasman'!H79,"")</f>
        <v/>
      </c>
      <c r="I83" s="75"/>
      <c r="J83" s="72"/>
      <c r="K83" s="66"/>
    </row>
    <row r="84" spans="1:11" x14ac:dyDescent="0.2">
      <c r="A84" s="90" t="str">
        <f>IF(ISNUMBER(H84)=FALSE,"",75)</f>
        <v/>
      </c>
      <c r="B84" s="89" t="str">
        <f>IF(ISTEXT('[13]Sektorski plasman'!B80)=TRUE,'[13]Sektorski plasman'!B80,"")</f>
        <v/>
      </c>
      <c r="C84" s="88" t="str">
        <f>IF(ISTEXT('[13]Sektorski plasman'!C80)=TRUE,'[13]Sektorski plasman'!C80,"")</f>
        <v/>
      </c>
      <c r="D84" s="87" t="str">
        <f>IF(ISNUMBER('[13]Sektorski plasman'!E80)=TRUE,'[13]Sektorski plasman'!E80,"")</f>
        <v/>
      </c>
      <c r="E84" s="86" t="str">
        <f>IF(ISTEXT('[13]Sektorski plasman'!F80)=TRUE,'[13]Sektorski plasman'!F80,"")</f>
        <v/>
      </c>
      <c r="F84" s="85" t="str">
        <f>IF(ISNUMBER('[13]Sektorski plasman'!D80)=TRUE,'[13]Sektorski plasman'!D80,"")</f>
        <v/>
      </c>
      <c r="G84" s="84" t="str">
        <f>IF(ISNUMBER('[13]Sektorski plasman'!G80)=TRUE,'[13]Sektorski plasman'!G80,"")</f>
        <v/>
      </c>
      <c r="H84" s="76" t="str">
        <f>IF(ISNUMBER('[13]Sektorski plasman'!H80)=TRUE,'[13]Sektorski plasman'!H80,"")</f>
        <v/>
      </c>
      <c r="I84" s="75"/>
      <c r="J84" s="72"/>
      <c r="K84" s="66"/>
    </row>
    <row r="85" spans="1:11" x14ac:dyDescent="0.2">
      <c r="A85" s="90" t="str">
        <f>IF(ISNUMBER(H85)=FALSE,"",76)</f>
        <v/>
      </c>
      <c r="B85" s="89" t="str">
        <f>IF(ISTEXT('[13]Sektorski plasman'!B81)=TRUE,'[13]Sektorski plasman'!B81,"")</f>
        <v/>
      </c>
      <c r="C85" s="88" t="str">
        <f>IF(ISTEXT('[13]Sektorski plasman'!C81)=TRUE,'[13]Sektorski plasman'!C81,"")</f>
        <v/>
      </c>
      <c r="D85" s="87" t="str">
        <f>IF(ISNUMBER('[13]Sektorski plasman'!E81)=TRUE,'[13]Sektorski plasman'!E81,"")</f>
        <v/>
      </c>
      <c r="E85" s="86" t="str">
        <f>IF(ISTEXT('[13]Sektorski plasman'!F81)=TRUE,'[13]Sektorski plasman'!F81,"")</f>
        <v/>
      </c>
      <c r="F85" s="85" t="str">
        <f>IF(ISNUMBER('[13]Sektorski plasman'!D81)=TRUE,'[13]Sektorski plasman'!D81,"")</f>
        <v/>
      </c>
      <c r="G85" s="84" t="str">
        <f>IF(ISNUMBER('[13]Sektorski plasman'!G81)=TRUE,'[13]Sektorski plasman'!G81,"")</f>
        <v/>
      </c>
      <c r="H85" s="76" t="str">
        <f>IF(ISNUMBER('[13]Sektorski plasman'!H81)=TRUE,'[13]Sektorski plasman'!H81,"")</f>
        <v/>
      </c>
      <c r="I85" s="75"/>
      <c r="J85" s="72"/>
      <c r="K85" s="66"/>
    </row>
    <row r="86" spans="1:11" x14ac:dyDescent="0.2">
      <c r="A86" s="90" t="str">
        <f>IF(ISNUMBER(H86)=FALSE,"",77)</f>
        <v/>
      </c>
      <c r="B86" s="89" t="str">
        <f>IF(ISTEXT('[13]Sektorski plasman'!B82)=TRUE,'[13]Sektorski plasman'!B82,"")</f>
        <v/>
      </c>
      <c r="C86" s="88" t="str">
        <f>IF(ISTEXT('[13]Sektorski plasman'!C82)=TRUE,'[13]Sektorski plasman'!C82,"")</f>
        <v/>
      </c>
      <c r="D86" s="87" t="str">
        <f>IF(ISNUMBER('[13]Sektorski plasman'!E82)=TRUE,'[13]Sektorski plasman'!E82,"")</f>
        <v/>
      </c>
      <c r="E86" s="86" t="str">
        <f>IF(ISTEXT('[13]Sektorski plasman'!F82)=TRUE,'[13]Sektorski plasman'!F82,"")</f>
        <v/>
      </c>
      <c r="F86" s="85" t="str">
        <f>IF(ISNUMBER('[13]Sektorski plasman'!D82)=TRUE,'[13]Sektorski plasman'!D82,"")</f>
        <v/>
      </c>
      <c r="G86" s="84" t="str">
        <f>IF(ISNUMBER('[13]Sektorski plasman'!G82)=TRUE,'[13]Sektorski plasman'!G82,"")</f>
        <v/>
      </c>
      <c r="H86" s="76" t="str">
        <f>IF(ISNUMBER('[13]Sektorski plasman'!H82)=TRUE,'[13]Sektorski plasman'!H82,"")</f>
        <v/>
      </c>
      <c r="I86" s="75"/>
      <c r="J86" s="72"/>
      <c r="K86" s="66"/>
    </row>
    <row r="87" spans="1:11" x14ac:dyDescent="0.2">
      <c r="A87" s="90" t="str">
        <f>IF(ISNUMBER(H87)=FALSE,"",78)</f>
        <v/>
      </c>
      <c r="B87" s="89" t="str">
        <f>IF(ISTEXT('[13]Sektorski plasman'!B83)=TRUE,'[13]Sektorski plasman'!B83,"")</f>
        <v/>
      </c>
      <c r="C87" s="88" t="str">
        <f>IF(ISTEXT('[13]Sektorski plasman'!C83)=TRUE,'[13]Sektorski plasman'!C83,"")</f>
        <v/>
      </c>
      <c r="D87" s="87" t="str">
        <f>IF(ISNUMBER('[13]Sektorski plasman'!E83)=TRUE,'[13]Sektorski plasman'!E83,"")</f>
        <v/>
      </c>
      <c r="E87" s="86" t="str">
        <f>IF(ISTEXT('[13]Sektorski plasman'!F83)=TRUE,'[13]Sektorski plasman'!F83,"")</f>
        <v/>
      </c>
      <c r="F87" s="85" t="str">
        <f>IF(ISNUMBER('[13]Sektorski plasman'!D83)=TRUE,'[13]Sektorski plasman'!D83,"")</f>
        <v/>
      </c>
      <c r="G87" s="84" t="str">
        <f>IF(ISNUMBER('[13]Sektorski plasman'!G83)=TRUE,'[13]Sektorski plasman'!G83,"")</f>
        <v/>
      </c>
      <c r="H87" s="76" t="str">
        <f>IF(ISNUMBER('[13]Sektorski plasman'!H83)=TRUE,'[13]Sektorski plasman'!H83,"")</f>
        <v/>
      </c>
      <c r="I87" s="75"/>
      <c r="J87" s="72"/>
      <c r="K87" s="66"/>
    </row>
    <row r="88" spans="1:11" x14ac:dyDescent="0.2">
      <c r="A88" s="90" t="str">
        <f>IF(ISNUMBER(H88)=FALSE,"",79)</f>
        <v/>
      </c>
      <c r="B88" s="89" t="str">
        <f>IF(ISTEXT('[13]Sektorski plasman'!B84)=TRUE,'[13]Sektorski plasman'!B84,"")</f>
        <v/>
      </c>
      <c r="C88" s="88" t="str">
        <f>IF(ISTEXT('[13]Sektorski plasman'!C84)=TRUE,'[13]Sektorski plasman'!C84,"")</f>
        <v/>
      </c>
      <c r="D88" s="87" t="str">
        <f>IF(ISNUMBER('[13]Sektorski plasman'!E84)=TRUE,'[13]Sektorski plasman'!E84,"")</f>
        <v/>
      </c>
      <c r="E88" s="86" t="str">
        <f>IF(ISTEXT('[13]Sektorski plasman'!F84)=TRUE,'[13]Sektorski plasman'!F84,"")</f>
        <v/>
      </c>
      <c r="F88" s="85" t="str">
        <f>IF(ISNUMBER('[13]Sektorski plasman'!D84)=TRUE,'[13]Sektorski plasman'!D84,"")</f>
        <v/>
      </c>
      <c r="G88" s="84" t="str">
        <f>IF(ISNUMBER('[13]Sektorski plasman'!G84)=TRUE,'[13]Sektorski plasman'!G84,"")</f>
        <v/>
      </c>
      <c r="H88" s="76" t="str">
        <f>IF(ISNUMBER('[13]Sektorski plasman'!H84)=TRUE,'[13]Sektorski plasman'!H84,"")</f>
        <v/>
      </c>
      <c r="I88" s="75"/>
      <c r="J88" s="72"/>
      <c r="K88" s="66"/>
    </row>
    <row r="89" spans="1:11" x14ac:dyDescent="0.2">
      <c r="A89" s="90" t="str">
        <f>IF(ISNUMBER(H89)=FALSE,"",80)</f>
        <v/>
      </c>
      <c r="B89" s="89" t="str">
        <f>IF(ISTEXT('[13]Sektorski plasman'!B85)=TRUE,'[13]Sektorski plasman'!B85,"")</f>
        <v/>
      </c>
      <c r="C89" s="88" t="str">
        <f>IF(ISTEXT('[13]Sektorski plasman'!C85)=TRUE,'[13]Sektorski plasman'!C85,"")</f>
        <v/>
      </c>
      <c r="D89" s="87" t="str">
        <f>IF(ISNUMBER('[13]Sektorski plasman'!E85)=TRUE,'[13]Sektorski plasman'!E85,"")</f>
        <v/>
      </c>
      <c r="E89" s="86" t="str">
        <f>IF(ISTEXT('[13]Sektorski plasman'!F85)=TRUE,'[13]Sektorski plasman'!F85,"")</f>
        <v/>
      </c>
      <c r="F89" s="85" t="str">
        <f>IF(ISNUMBER('[13]Sektorski plasman'!D85)=TRUE,'[13]Sektorski plasman'!D85,"")</f>
        <v/>
      </c>
      <c r="G89" s="84" t="str">
        <f>IF(ISNUMBER('[13]Sektorski plasman'!G85)=TRUE,'[13]Sektorski plasman'!G85,"")</f>
        <v/>
      </c>
      <c r="H89" s="76" t="str">
        <f>IF(ISNUMBER('[13]Sektorski plasman'!H85)=TRUE,'[13]Sektorski plasman'!H85,"")</f>
        <v/>
      </c>
      <c r="I89" s="75"/>
      <c r="J89" s="72"/>
      <c r="K89" s="66"/>
    </row>
    <row r="90" spans="1:11" x14ac:dyDescent="0.2">
      <c r="A90" s="90" t="str">
        <f>IF(ISNUMBER(H90)=FALSE,"",81)</f>
        <v/>
      </c>
      <c r="B90" s="89" t="str">
        <f>IF(ISTEXT('[13]Sektorski plasman'!B86)=TRUE,'[13]Sektorski plasman'!B86,"")</f>
        <v/>
      </c>
      <c r="C90" s="88" t="str">
        <f>IF(ISTEXT('[13]Sektorski plasman'!C86)=TRUE,'[13]Sektorski plasman'!C86,"")</f>
        <v/>
      </c>
      <c r="D90" s="87" t="str">
        <f>IF(ISNUMBER('[13]Sektorski plasman'!E86)=TRUE,'[13]Sektorski plasman'!E86,"")</f>
        <v/>
      </c>
      <c r="E90" s="86" t="str">
        <f>IF(ISTEXT('[13]Sektorski plasman'!F86)=TRUE,'[13]Sektorski plasman'!F86,"")</f>
        <v/>
      </c>
      <c r="F90" s="85" t="str">
        <f>IF(ISNUMBER('[13]Sektorski plasman'!D86)=TRUE,'[13]Sektorski plasman'!D86,"")</f>
        <v/>
      </c>
      <c r="G90" s="84" t="str">
        <f>IF(ISNUMBER('[13]Sektorski plasman'!G86)=TRUE,'[13]Sektorski plasman'!G86,"")</f>
        <v/>
      </c>
      <c r="H90" s="76" t="str">
        <f>IF(ISNUMBER('[13]Sektorski plasman'!H86)=TRUE,'[13]Sektorski plasman'!H86,"")</f>
        <v/>
      </c>
      <c r="I90" s="75"/>
      <c r="J90" s="72"/>
      <c r="K90" s="66"/>
    </row>
    <row r="91" spans="1:11" x14ac:dyDescent="0.2">
      <c r="A91" s="90" t="str">
        <f>IF(ISNUMBER(H91)=FALSE,"",82)</f>
        <v/>
      </c>
      <c r="B91" s="89" t="str">
        <f>IF(ISTEXT('[13]Sektorski plasman'!B87)=TRUE,'[13]Sektorski plasman'!B87,"")</f>
        <v/>
      </c>
      <c r="C91" s="88" t="str">
        <f>IF(ISTEXT('[13]Sektorski plasman'!C87)=TRUE,'[13]Sektorski plasman'!C87,"")</f>
        <v/>
      </c>
      <c r="D91" s="87" t="str">
        <f>IF(ISNUMBER('[13]Sektorski plasman'!E87)=TRUE,'[13]Sektorski plasman'!E87,"")</f>
        <v/>
      </c>
      <c r="E91" s="86" t="str">
        <f>IF(ISTEXT('[13]Sektorski plasman'!F87)=TRUE,'[13]Sektorski plasman'!F87,"")</f>
        <v/>
      </c>
      <c r="F91" s="85" t="str">
        <f>IF(ISNUMBER('[13]Sektorski plasman'!D87)=TRUE,'[13]Sektorski plasman'!D87,"")</f>
        <v/>
      </c>
      <c r="G91" s="84" t="str">
        <f>IF(ISNUMBER('[13]Sektorski plasman'!G87)=TRUE,'[13]Sektorski plasman'!G87,"")</f>
        <v/>
      </c>
      <c r="H91" s="76" t="str">
        <f>IF(ISNUMBER('[13]Sektorski plasman'!H87)=TRUE,'[13]Sektorski plasman'!H87,"")</f>
        <v/>
      </c>
      <c r="I91" s="75"/>
      <c r="J91" s="72"/>
      <c r="K91" s="66"/>
    </row>
    <row r="92" spans="1:11" x14ac:dyDescent="0.2">
      <c r="A92" s="90" t="str">
        <f>IF(ISNUMBER(H92)=FALSE,"",83)</f>
        <v/>
      </c>
      <c r="B92" s="89" t="str">
        <f>IF(ISTEXT('[13]Sektorski plasman'!B88)=TRUE,'[13]Sektorski plasman'!B88,"")</f>
        <v/>
      </c>
      <c r="C92" s="88" t="str">
        <f>IF(ISTEXT('[13]Sektorski plasman'!C88)=TRUE,'[13]Sektorski plasman'!C88,"")</f>
        <v/>
      </c>
      <c r="D92" s="87" t="str">
        <f>IF(ISNUMBER('[13]Sektorski plasman'!E88)=TRUE,'[13]Sektorski plasman'!E88,"")</f>
        <v/>
      </c>
      <c r="E92" s="86" t="str">
        <f>IF(ISTEXT('[13]Sektorski plasman'!F88)=TRUE,'[13]Sektorski plasman'!F88,"")</f>
        <v/>
      </c>
      <c r="F92" s="85" t="str">
        <f>IF(ISNUMBER('[13]Sektorski plasman'!D88)=TRUE,'[13]Sektorski plasman'!D88,"")</f>
        <v/>
      </c>
      <c r="G92" s="84" t="str">
        <f>IF(ISNUMBER('[13]Sektorski plasman'!G88)=TRUE,'[13]Sektorski plasman'!G88,"")</f>
        <v/>
      </c>
      <c r="H92" s="76" t="str">
        <f>IF(ISNUMBER('[13]Sektorski plasman'!H88)=TRUE,'[13]Sektorski plasman'!H88,"")</f>
        <v/>
      </c>
      <c r="I92" s="75"/>
      <c r="J92" s="72"/>
      <c r="K92" s="66"/>
    </row>
    <row r="93" spans="1:11" x14ac:dyDescent="0.2">
      <c r="A93" s="90" t="str">
        <f>IF(ISNUMBER(H93)=FALSE,"",84)</f>
        <v/>
      </c>
      <c r="B93" s="89" t="str">
        <f>IF(ISTEXT('[13]Sektorski plasman'!B89)=TRUE,'[13]Sektorski plasman'!B89,"")</f>
        <v/>
      </c>
      <c r="C93" s="88" t="str">
        <f>IF(ISTEXT('[13]Sektorski plasman'!C89)=TRUE,'[13]Sektorski plasman'!C89,"")</f>
        <v/>
      </c>
      <c r="D93" s="87" t="str">
        <f>IF(ISNUMBER('[13]Sektorski plasman'!E89)=TRUE,'[13]Sektorski plasman'!E89,"")</f>
        <v/>
      </c>
      <c r="E93" s="86" t="str">
        <f>IF(ISTEXT('[13]Sektorski plasman'!F89)=TRUE,'[13]Sektorski plasman'!F89,"")</f>
        <v/>
      </c>
      <c r="F93" s="85" t="str">
        <f>IF(ISNUMBER('[13]Sektorski plasman'!D89)=TRUE,'[13]Sektorski plasman'!D89,"")</f>
        <v/>
      </c>
      <c r="G93" s="84" t="str">
        <f>IF(ISNUMBER('[13]Sektorski plasman'!G89)=TRUE,'[13]Sektorski plasman'!G89,"")</f>
        <v/>
      </c>
      <c r="H93" s="76" t="str">
        <f>IF(ISNUMBER('[13]Sektorski plasman'!H89)=TRUE,'[13]Sektorski plasman'!H89,"")</f>
        <v/>
      </c>
      <c r="I93" s="75"/>
      <c r="J93" s="72"/>
      <c r="K93" s="66"/>
    </row>
    <row r="94" spans="1:11" x14ac:dyDescent="0.2">
      <c r="A94" s="90" t="str">
        <f>IF(ISNUMBER(H94)=FALSE,"",85)</f>
        <v/>
      </c>
      <c r="B94" s="89" t="str">
        <f>IF(ISTEXT('[13]Sektorski plasman'!B90)=TRUE,'[13]Sektorski plasman'!B90,"")</f>
        <v/>
      </c>
      <c r="C94" s="88" t="str">
        <f>IF(ISTEXT('[13]Sektorski plasman'!C90)=TRUE,'[13]Sektorski plasman'!C90,"")</f>
        <v/>
      </c>
      <c r="D94" s="87" t="str">
        <f>IF(ISNUMBER('[13]Sektorski plasman'!E90)=TRUE,'[13]Sektorski plasman'!E90,"")</f>
        <v/>
      </c>
      <c r="E94" s="86" t="str">
        <f>IF(ISTEXT('[13]Sektorski plasman'!F90)=TRUE,'[13]Sektorski plasman'!F90,"")</f>
        <v/>
      </c>
      <c r="F94" s="85" t="str">
        <f>IF(ISNUMBER('[13]Sektorski plasman'!D90)=TRUE,'[13]Sektorski plasman'!D90,"")</f>
        <v/>
      </c>
      <c r="G94" s="84" t="str">
        <f>IF(ISNUMBER('[13]Sektorski plasman'!G90)=TRUE,'[13]Sektorski plasman'!G90,"")</f>
        <v/>
      </c>
      <c r="H94" s="76" t="str">
        <f>IF(ISNUMBER('[13]Sektorski plasman'!H90)=TRUE,'[13]Sektorski plasman'!H90,"")</f>
        <v/>
      </c>
      <c r="I94" s="75"/>
      <c r="J94" s="72"/>
      <c r="K94" s="66"/>
    </row>
    <row r="95" spans="1:11" x14ac:dyDescent="0.2">
      <c r="A95" s="90" t="str">
        <f>IF(ISNUMBER(H95)=FALSE,"",86)</f>
        <v/>
      </c>
      <c r="B95" s="89" t="str">
        <f>IF(ISTEXT('[13]Sektorski plasman'!B91)=TRUE,'[13]Sektorski plasman'!B91,"")</f>
        <v/>
      </c>
      <c r="C95" s="88" t="str">
        <f>IF(ISTEXT('[13]Sektorski plasman'!C91)=TRUE,'[13]Sektorski plasman'!C91,"")</f>
        <v/>
      </c>
      <c r="D95" s="87" t="str">
        <f>IF(ISNUMBER('[13]Sektorski plasman'!E91)=TRUE,'[13]Sektorski plasman'!E91,"")</f>
        <v/>
      </c>
      <c r="E95" s="86" t="str">
        <f>IF(ISTEXT('[13]Sektorski plasman'!F91)=TRUE,'[13]Sektorski plasman'!F91,"")</f>
        <v/>
      </c>
      <c r="F95" s="85" t="str">
        <f>IF(ISNUMBER('[13]Sektorski plasman'!D91)=TRUE,'[13]Sektorski plasman'!D91,"")</f>
        <v/>
      </c>
      <c r="G95" s="84" t="str">
        <f>IF(ISNUMBER('[13]Sektorski plasman'!G91)=TRUE,'[13]Sektorski plasman'!G91,"")</f>
        <v/>
      </c>
      <c r="H95" s="76" t="str">
        <f>IF(ISNUMBER('[13]Sektorski plasman'!H91)=TRUE,'[13]Sektorski plasman'!H91,"")</f>
        <v/>
      </c>
      <c r="I95" s="75"/>
      <c r="J95" s="72"/>
      <c r="K95" s="66"/>
    </row>
    <row r="96" spans="1:11" x14ac:dyDescent="0.2">
      <c r="A96" s="90" t="str">
        <f>IF(ISNUMBER(H96)=FALSE,"",87)</f>
        <v/>
      </c>
      <c r="B96" s="89" t="str">
        <f>IF(ISTEXT('[13]Sektorski plasman'!B92)=TRUE,'[13]Sektorski plasman'!B92,"")</f>
        <v/>
      </c>
      <c r="C96" s="88" t="str">
        <f>IF(ISTEXT('[13]Sektorski plasman'!C92)=TRUE,'[13]Sektorski plasman'!C92,"")</f>
        <v/>
      </c>
      <c r="D96" s="87" t="str">
        <f>IF(ISNUMBER('[13]Sektorski plasman'!E92)=TRUE,'[13]Sektorski plasman'!E92,"")</f>
        <v/>
      </c>
      <c r="E96" s="86" t="str">
        <f>IF(ISTEXT('[13]Sektorski plasman'!F92)=TRUE,'[13]Sektorski plasman'!F92,"")</f>
        <v/>
      </c>
      <c r="F96" s="85" t="str">
        <f>IF(ISNUMBER('[13]Sektorski plasman'!D92)=TRUE,'[13]Sektorski plasman'!D92,"")</f>
        <v/>
      </c>
      <c r="G96" s="84" t="str">
        <f>IF(ISNUMBER('[13]Sektorski plasman'!G92)=TRUE,'[13]Sektorski plasman'!G92,"")</f>
        <v/>
      </c>
      <c r="H96" s="76" t="str">
        <f>IF(ISNUMBER('[13]Sektorski plasman'!H92)=TRUE,'[13]Sektorski plasman'!H92,"")</f>
        <v/>
      </c>
      <c r="I96" s="75"/>
      <c r="J96" s="72"/>
      <c r="K96" s="66"/>
    </row>
    <row r="97" spans="1:11" x14ac:dyDescent="0.2">
      <c r="A97" s="90" t="str">
        <f>IF(ISNUMBER(H97)=FALSE,"",88)</f>
        <v/>
      </c>
      <c r="B97" s="89" t="str">
        <f>IF(ISTEXT('[13]Sektorski plasman'!B93)=TRUE,'[13]Sektorski plasman'!B93,"")</f>
        <v/>
      </c>
      <c r="C97" s="88" t="str">
        <f>IF(ISTEXT('[13]Sektorski plasman'!C93)=TRUE,'[13]Sektorski plasman'!C93,"")</f>
        <v/>
      </c>
      <c r="D97" s="87" t="str">
        <f>IF(ISNUMBER('[13]Sektorski plasman'!E93)=TRUE,'[13]Sektorski plasman'!E93,"")</f>
        <v/>
      </c>
      <c r="E97" s="86" t="str">
        <f>IF(ISTEXT('[13]Sektorski plasman'!F93)=TRUE,'[13]Sektorski plasman'!F93,"")</f>
        <v/>
      </c>
      <c r="F97" s="85" t="str">
        <f>IF(ISNUMBER('[13]Sektorski plasman'!D93)=TRUE,'[13]Sektorski plasman'!D93,"")</f>
        <v/>
      </c>
      <c r="G97" s="84" t="str">
        <f>IF(ISNUMBER('[13]Sektorski plasman'!G93)=TRUE,'[13]Sektorski plasman'!G93,"")</f>
        <v/>
      </c>
      <c r="H97" s="76" t="str">
        <f>IF(ISNUMBER('[13]Sektorski plasman'!H93)=TRUE,'[13]Sektorski plasman'!H93,"")</f>
        <v/>
      </c>
      <c r="I97" s="75"/>
      <c r="J97" s="72"/>
      <c r="K97" s="66"/>
    </row>
    <row r="98" spans="1:11" x14ac:dyDescent="0.2">
      <c r="A98" s="90" t="str">
        <f>IF(ISNUMBER(H98)=FALSE,"",89)</f>
        <v/>
      </c>
      <c r="B98" s="89" t="str">
        <f>IF(ISTEXT('[13]Sektorski plasman'!B94)=TRUE,'[13]Sektorski plasman'!B94,"")</f>
        <v/>
      </c>
      <c r="C98" s="88" t="str">
        <f>IF(ISTEXT('[13]Sektorski plasman'!C94)=TRUE,'[13]Sektorski plasman'!C94,"")</f>
        <v/>
      </c>
      <c r="D98" s="87" t="str">
        <f>IF(ISNUMBER('[13]Sektorski plasman'!E94)=TRUE,'[13]Sektorski plasman'!E94,"")</f>
        <v/>
      </c>
      <c r="E98" s="86" t="str">
        <f>IF(ISTEXT('[13]Sektorski plasman'!F94)=TRUE,'[13]Sektorski plasman'!F94,"")</f>
        <v/>
      </c>
      <c r="F98" s="85" t="str">
        <f>IF(ISNUMBER('[13]Sektorski plasman'!D94)=TRUE,'[13]Sektorski plasman'!D94,"")</f>
        <v/>
      </c>
      <c r="G98" s="84" t="str">
        <f>IF(ISNUMBER('[13]Sektorski plasman'!G94)=TRUE,'[13]Sektorski plasman'!G94,"")</f>
        <v/>
      </c>
      <c r="H98" s="76" t="str">
        <f>IF(ISNUMBER('[13]Sektorski plasman'!H94)=TRUE,'[13]Sektorski plasman'!H94,"")</f>
        <v/>
      </c>
      <c r="I98" s="75"/>
      <c r="J98" s="72"/>
      <c r="K98" s="66"/>
    </row>
    <row r="99" spans="1:11" x14ac:dyDescent="0.2">
      <c r="A99" s="90" t="str">
        <f>IF(ISNUMBER(H99)=FALSE,"",90)</f>
        <v/>
      </c>
      <c r="B99" s="89" t="str">
        <f>IF(ISTEXT('[13]Sektorski plasman'!B95)=TRUE,'[13]Sektorski plasman'!B95,"")</f>
        <v/>
      </c>
      <c r="C99" s="88" t="str">
        <f>IF(ISTEXT('[13]Sektorski plasman'!C95)=TRUE,'[13]Sektorski plasman'!C95,"")</f>
        <v/>
      </c>
      <c r="D99" s="87" t="str">
        <f>IF(ISNUMBER('[13]Sektorski plasman'!E95)=TRUE,'[13]Sektorski plasman'!E95,"")</f>
        <v/>
      </c>
      <c r="E99" s="86" t="str">
        <f>IF(ISTEXT('[13]Sektorski plasman'!F95)=TRUE,'[13]Sektorski plasman'!F95,"")</f>
        <v/>
      </c>
      <c r="F99" s="85" t="str">
        <f>IF(ISNUMBER('[13]Sektorski plasman'!D95)=TRUE,'[13]Sektorski plasman'!D95,"")</f>
        <v/>
      </c>
      <c r="G99" s="84" t="str">
        <f>IF(ISNUMBER('[13]Sektorski plasman'!G95)=TRUE,'[13]Sektorski plasman'!G95,"")</f>
        <v/>
      </c>
      <c r="H99" s="76" t="str">
        <f>IF(ISNUMBER('[13]Sektorski plasman'!H95)=TRUE,'[13]Sektorski plasman'!H95,"")</f>
        <v/>
      </c>
      <c r="I99" s="75"/>
      <c r="J99" s="72"/>
      <c r="K99" s="66"/>
    </row>
    <row r="100" spans="1:11" x14ac:dyDescent="0.2">
      <c r="A100" s="90" t="str">
        <f>IF(ISNUMBER(H100)=FALSE,"",91)</f>
        <v/>
      </c>
      <c r="B100" s="89" t="str">
        <f>IF(ISTEXT('[13]Sektorski plasman'!B96)=TRUE,'[13]Sektorski plasman'!B96,"")</f>
        <v/>
      </c>
      <c r="C100" s="88" t="str">
        <f>IF(ISTEXT('[13]Sektorski plasman'!C96)=TRUE,'[13]Sektorski plasman'!C96,"")</f>
        <v/>
      </c>
      <c r="D100" s="87" t="str">
        <f>IF(ISNUMBER('[13]Sektorski plasman'!E96)=TRUE,'[13]Sektorski plasman'!E96,"")</f>
        <v/>
      </c>
      <c r="E100" s="86" t="str">
        <f>IF(ISTEXT('[13]Sektorski plasman'!F96)=TRUE,'[13]Sektorski plasman'!F96,"")</f>
        <v/>
      </c>
      <c r="F100" s="85" t="str">
        <f>IF(ISNUMBER('[13]Sektorski plasman'!D96)=TRUE,'[13]Sektorski plasman'!D96,"")</f>
        <v/>
      </c>
      <c r="G100" s="84" t="str">
        <f>IF(ISNUMBER('[13]Sektorski plasman'!G96)=TRUE,'[13]Sektorski plasman'!G96,"")</f>
        <v/>
      </c>
      <c r="H100" s="76" t="str">
        <f>IF(ISNUMBER('[13]Sektorski plasman'!H96)=TRUE,'[13]Sektorski plasman'!H96,"")</f>
        <v/>
      </c>
      <c r="I100" s="75"/>
      <c r="J100" s="72"/>
      <c r="K100" s="66"/>
    </row>
    <row r="101" spans="1:11" x14ac:dyDescent="0.2">
      <c r="A101" s="90" t="str">
        <f>IF(ISNUMBER(H101)=FALSE,"",92)</f>
        <v/>
      </c>
      <c r="B101" s="89" t="str">
        <f>IF(ISTEXT('[13]Sektorski plasman'!B97)=TRUE,'[13]Sektorski plasman'!B97,"")</f>
        <v/>
      </c>
      <c r="C101" s="88" t="str">
        <f>IF(ISTEXT('[13]Sektorski plasman'!C97)=TRUE,'[13]Sektorski plasman'!C97,"")</f>
        <v/>
      </c>
      <c r="D101" s="87" t="str">
        <f>IF(ISNUMBER('[13]Sektorski plasman'!E97)=TRUE,'[13]Sektorski plasman'!E97,"")</f>
        <v/>
      </c>
      <c r="E101" s="86" t="str">
        <f>IF(ISTEXT('[13]Sektorski plasman'!F97)=TRUE,'[13]Sektorski plasman'!F97,"")</f>
        <v/>
      </c>
      <c r="F101" s="85" t="str">
        <f>IF(ISNUMBER('[13]Sektorski plasman'!D97)=TRUE,'[13]Sektorski plasman'!D97,"")</f>
        <v/>
      </c>
      <c r="G101" s="84" t="str">
        <f>IF(ISNUMBER('[13]Sektorski plasman'!G97)=TRUE,'[13]Sektorski plasman'!G97,"")</f>
        <v/>
      </c>
      <c r="H101" s="76" t="str">
        <f>IF(ISNUMBER('[13]Sektorski plasman'!H97)=TRUE,'[13]Sektorski plasman'!H97,"")</f>
        <v/>
      </c>
      <c r="I101" s="75"/>
      <c r="J101" s="72"/>
      <c r="K101" s="66"/>
    </row>
    <row r="102" spans="1:11" x14ac:dyDescent="0.2">
      <c r="A102" s="90" t="str">
        <f>IF(ISNUMBER(H102)=FALSE,"",93)</f>
        <v/>
      </c>
      <c r="B102" s="89" t="str">
        <f>IF(ISTEXT('[13]Sektorski plasman'!B98)=TRUE,'[13]Sektorski plasman'!B98,"")</f>
        <v/>
      </c>
      <c r="C102" s="88" t="str">
        <f>IF(ISTEXT('[13]Sektorski plasman'!C98)=TRUE,'[13]Sektorski plasman'!C98,"")</f>
        <v/>
      </c>
      <c r="D102" s="87" t="str">
        <f>IF(ISNUMBER('[13]Sektorski plasman'!E98)=TRUE,'[13]Sektorski plasman'!E98,"")</f>
        <v/>
      </c>
      <c r="E102" s="86" t="str">
        <f>IF(ISTEXT('[13]Sektorski plasman'!F98)=TRUE,'[13]Sektorski plasman'!F98,"")</f>
        <v/>
      </c>
      <c r="F102" s="85" t="str">
        <f>IF(ISNUMBER('[13]Sektorski plasman'!D98)=TRUE,'[13]Sektorski plasman'!D98,"")</f>
        <v/>
      </c>
      <c r="G102" s="84" t="str">
        <f>IF(ISNUMBER('[13]Sektorski plasman'!G98)=TRUE,'[13]Sektorski plasman'!G98,"")</f>
        <v/>
      </c>
      <c r="H102" s="76" t="str">
        <f>IF(ISNUMBER('[13]Sektorski plasman'!H98)=TRUE,'[13]Sektorski plasman'!H98,"")</f>
        <v/>
      </c>
      <c r="I102" s="75"/>
      <c r="J102" s="72"/>
      <c r="K102" s="66"/>
    </row>
    <row r="103" spans="1:11" x14ac:dyDescent="0.2">
      <c r="A103" s="90" t="str">
        <f>IF(ISNUMBER(H103)=FALSE,"",94)</f>
        <v/>
      </c>
      <c r="B103" s="89" t="str">
        <f>IF(ISTEXT('[13]Sektorski plasman'!B99)=TRUE,'[13]Sektorski plasman'!B99,"")</f>
        <v/>
      </c>
      <c r="C103" s="88" t="str">
        <f>IF(ISTEXT('[13]Sektorski plasman'!C99)=TRUE,'[13]Sektorski plasman'!C99,"")</f>
        <v/>
      </c>
      <c r="D103" s="87" t="str">
        <f>IF(ISNUMBER('[13]Sektorski plasman'!E99)=TRUE,'[13]Sektorski plasman'!E99,"")</f>
        <v/>
      </c>
      <c r="E103" s="86" t="str">
        <f>IF(ISTEXT('[13]Sektorski plasman'!F99)=TRUE,'[13]Sektorski plasman'!F99,"")</f>
        <v/>
      </c>
      <c r="F103" s="85" t="str">
        <f>IF(ISNUMBER('[13]Sektorski plasman'!D99)=TRUE,'[13]Sektorski plasman'!D99,"")</f>
        <v/>
      </c>
      <c r="G103" s="84" t="str">
        <f>IF(ISNUMBER('[13]Sektorski plasman'!G99)=TRUE,'[13]Sektorski plasman'!G99,"")</f>
        <v/>
      </c>
      <c r="H103" s="76" t="str">
        <f>IF(ISNUMBER('[13]Sektorski plasman'!H99)=TRUE,'[13]Sektorski plasman'!H99,"")</f>
        <v/>
      </c>
      <c r="I103" s="75"/>
      <c r="J103" s="72"/>
      <c r="K103" s="66"/>
    </row>
    <row r="104" spans="1:11" x14ac:dyDescent="0.2">
      <c r="A104" s="90" t="str">
        <f>IF(ISNUMBER(H104)=FALSE,"",95)</f>
        <v/>
      </c>
      <c r="B104" s="89" t="str">
        <f>IF(ISTEXT('[13]Sektorski plasman'!B100)=TRUE,'[13]Sektorski plasman'!B100,"")</f>
        <v/>
      </c>
      <c r="C104" s="88" t="str">
        <f>IF(ISTEXT('[13]Sektorski plasman'!C100)=TRUE,'[13]Sektorski plasman'!C100,"")</f>
        <v/>
      </c>
      <c r="D104" s="87" t="str">
        <f>IF(ISNUMBER('[13]Sektorski plasman'!E100)=TRUE,'[13]Sektorski plasman'!E100,"")</f>
        <v/>
      </c>
      <c r="E104" s="86" t="str">
        <f>IF(ISTEXT('[13]Sektorski plasman'!F100)=TRUE,'[13]Sektorski plasman'!F100,"")</f>
        <v/>
      </c>
      <c r="F104" s="85" t="str">
        <f>IF(ISNUMBER('[13]Sektorski plasman'!D100)=TRUE,'[13]Sektorski plasman'!D100,"")</f>
        <v/>
      </c>
      <c r="G104" s="84" t="str">
        <f>IF(ISNUMBER('[13]Sektorski plasman'!G100)=TRUE,'[13]Sektorski plasman'!G100,"")</f>
        <v/>
      </c>
      <c r="H104" s="76" t="str">
        <f>IF(ISNUMBER('[13]Sektorski plasman'!H100)=TRUE,'[13]Sektorski plasman'!H100,"")</f>
        <v/>
      </c>
      <c r="I104" s="75"/>
      <c r="J104" s="72"/>
      <c r="K104" s="66"/>
    </row>
    <row r="105" spans="1:11" x14ac:dyDescent="0.2">
      <c r="A105" s="90" t="str">
        <f>IF(ISNUMBER(H105)=FALSE,"",96)</f>
        <v/>
      </c>
      <c r="B105" s="89" t="str">
        <f>IF(ISTEXT('[13]Sektorski plasman'!B101)=TRUE,'[13]Sektorski plasman'!B101,"")</f>
        <v/>
      </c>
      <c r="C105" s="88" t="str">
        <f>IF(ISTEXT('[13]Sektorski plasman'!C101)=TRUE,'[13]Sektorski plasman'!C101,"")</f>
        <v/>
      </c>
      <c r="D105" s="87" t="str">
        <f>IF(ISNUMBER('[13]Sektorski plasman'!E101)=TRUE,'[13]Sektorski plasman'!E101,"")</f>
        <v/>
      </c>
      <c r="E105" s="86" t="str">
        <f>IF(ISTEXT('[13]Sektorski plasman'!F101)=TRUE,'[13]Sektorski plasman'!F101,"")</f>
        <v/>
      </c>
      <c r="F105" s="85" t="str">
        <f>IF(ISNUMBER('[13]Sektorski plasman'!D101)=TRUE,'[13]Sektorski plasman'!D101,"")</f>
        <v/>
      </c>
      <c r="G105" s="84" t="str">
        <f>IF(ISNUMBER('[13]Sektorski plasman'!G101)=TRUE,'[13]Sektorski plasman'!G101,"")</f>
        <v/>
      </c>
      <c r="H105" s="76" t="str">
        <f>IF(ISNUMBER('[13]Sektorski plasman'!H101)=TRUE,'[13]Sektorski plasman'!H101,"")</f>
        <v/>
      </c>
      <c r="I105" s="75"/>
      <c r="J105" s="72"/>
      <c r="K105" s="66"/>
    </row>
    <row r="106" spans="1:11" x14ac:dyDescent="0.2">
      <c r="A106" s="90" t="str">
        <f>IF(ISNUMBER(H106)=FALSE,"",97)</f>
        <v/>
      </c>
      <c r="B106" s="89" t="str">
        <f>IF(ISTEXT('[13]Sektorski plasman'!B102)=TRUE,'[13]Sektorski plasman'!B102,"")</f>
        <v/>
      </c>
      <c r="C106" s="88" t="str">
        <f>IF(ISTEXT('[13]Sektorski plasman'!C102)=TRUE,'[13]Sektorski plasman'!C102,"")</f>
        <v/>
      </c>
      <c r="D106" s="87" t="str">
        <f>IF(ISNUMBER('[13]Sektorski plasman'!E102)=TRUE,'[13]Sektorski plasman'!E102,"")</f>
        <v/>
      </c>
      <c r="E106" s="86" t="str">
        <f>IF(ISTEXT('[13]Sektorski plasman'!F102)=TRUE,'[13]Sektorski plasman'!F102,"")</f>
        <v/>
      </c>
      <c r="F106" s="85" t="str">
        <f>IF(ISNUMBER('[13]Sektorski plasman'!D102)=TRUE,'[13]Sektorski plasman'!D102,"")</f>
        <v/>
      </c>
      <c r="G106" s="84" t="str">
        <f>IF(ISNUMBER('[13]Sektorski plasman'!G102)=TRUE,'[13]Sektorski plasman'!G102,"")</f>
        <v/>
      </c>
      <c r="H106" s="76" t="str">
        <f>IF(ISNUMBER('[13]Sektorski plasman'!H102)=TRUE,'[13]Sektorski plasman'!H102,"")</f>
        <v/>
      </c>
      <c r="I106" s="75"/>
      <c r="J106" s="72"/>
      <c r="K106" s="66"/>
    </row>
    <row r="107" spans="1:11" x14ac:dyDescent="0.2">
      <c r="A107" s="90" t="str">
        <f>IF(ISNUMBER(H107)=FALSE,"",98)</f>
        <v/>
      </c>
      <c r="B107" s="89" t="str">
        <f>IF(ISTEXT('[13]Sektorski plasman'!B103)=TRUE,'[13]Sektorski plasman'!B103,"")</f>
        <v/>
      </c>
      <c r="C107" s="88" t="str">
        <f>IF(ISTEXT('[13]Sektorski plasman'!C103)=TRUE,'[13]Sektorski plasman'!C103,"")</f>
        <v/>
      </c>
      <c r="D107" s="87" t="str">
        <f>IF(ISNUMBER('[13]Sektorski plasman'!E103)=TRUE,'[13]Sektorski plasman'!E103,"")</f>
        <v/>
      </c>
      <c r="E107" s="86" t="str">
        <f>IF(ISTEXT('[13]Sektorski plasman'!F103)=TRUE,'[13]Sektorski plasman'!F103,"")</f>
        <v/>
      </c>
      <c r="F107" s="85" t="str">
        <f>IF(ISNUMBER('[13]Sektorski plasman'!D103)=TRUE,'[13]Sektorski plasman'!D103,"")</f>
        <v/>
      </c>
      <c r="G107" s="84" t="str">
        <f>IF(ISNUMBER('[13]Sektorski plasman'!G103)=TRUE,'[13]Sektorski plasman'!G103,"")</f>
        <v/>
      </c>
      <c r="H107" s="76" t="str">
        <f>IF(ISNUMBER('[13]Sektorski plasman'!H103)=TRUE,'[13]Sektorski plasman'!H103,"")</f>
        <v/>
      </c>
      <c r="I107" s="75"/>
      <c r="J107" s="72"/>
      <c r="K107" s="66"/>
    </row>
    <row r="108" spans="1:11" x14ac:dyDescent="0.2">
      <c r="A108" s="90" t="str">
        <f>IF(ISNUMBER(H108)=FALSE,"",99)</f>
        <v/>
      </c>
      <c r="B108" s="89" t="str">
        <f>IF(ISTEXT('[13]Sektorski plasman'!B104)=TRUE,'[13]Sektorski plasman'!B104,"")</f>
        <v/>
      </c>
      <c r="C108" s="88" t="str">
        <f>IF(ISTEXT('[13]Sektorski plasman'!C104)=TRUE,'[13]Sektorski plasman'!C104,"")</f>
        <v/>
      </c>
      <c r="D108" s="87" t="str">
        <f>IF(ISNUMBER('[13]Sektorski plasman'!E104)=TRUE,'[13]Sektorski plasman'!E104,"")</f>
        <v/>
      </c>
      <c r="E108" s="86" t="str">
        <f>IF(ISTEXT('[13]Sektorski plasman'!F104)=TRUE,'[13]Sektorski plasman'!F104,"")</f>
        <v/>
      </c>
      <c r="F108" s="85" t="str">
        <f>IF(ISNUMBER('[13]Sektorski plasman'!D104)=TRUE,'[13]Sektorski plasman'!D104,"")</f>
        <v/>
      </c>
      <c r="G108" s="84" t="str">
        <f>IF(ISNUMBER('[13]Sektorski plasman'!G104)=TRUE,'[13]Sektorski plasman'!G104,"")</f>
        <v/>
      </c>
      <c r="H108" s="76" t="str">
        <f>IF(ISNUMBER('[13]Sektorski plasman'!H104)=TRUE,'[13]Sektorski plasman'!H104,"")</f>
        <v/>
      </c>
      <c r="I108" s="75"/>
      <c r="J108" s="72"/>
      <c r="K108" s="66"/>
    </row>
    <row r="109" spans="1:11" x14ac:dyDescent="0.2">
      <c r="A109" s="90" t="str">
        <f>IF(ISNUMBER(H109)=FALSE,"",100)</f>
        <v/>
      </c>
      <c r="B109" s="89" t="str">
        <f>IF(ISTEXT('[13]Sektorski plasman'!B105)=TRUE,'[13]Sektorski plasman'!B105,"")</f>
        <v/>
      </c>
      <c r="C109" s="88" t="str">
        <f>IF(ISTEXT('[13]Sektorski plasman'!C105)=TRUE,'[13]Sektorski plasman'!C105,"")</f>
        <v/>
      </c>
      <c r="D109" s="87" t="str">
        <f>IF(ISNUMBER('[13]Sektorski plasman'!E105)=TRUE,'[13]Sektorski plasman'!E105,"")</f>
        <v/>
      </c>
      <c r="E109" s="86" t="str">
        <f>IF(ISTEXT('[13]Sektorski plasman'!F105)=TRUE,'[13]Sektorski plasman'!F105,"")</f>
        <v/>
      </c>
      <c r="F109" s="85" t="str">
        <f>IF(ISNUMBER('[13]Sektorski plasman'!D105)=TRUE,'[13]Sektorski plasman'!D105,"")</f>
        <v/>
      </c>
      <c r="G109" s="84" t="str">
        <f>IF(ISNUMBER('[13]Sektorski plasman'!G105)=TRUE,'[13]Sektorski plasman'!G105,"")</f>
        <v/>
      </c>
      <c r="H109" s="76" t="str">
        <f>IF(ISNUMBER('[13]Sektorski plasman'!H105)=TRUE,'[13]Sektorski plasman'!H105,"")</f>
        <v/>
      </c>
      <c r="I109" s="75"/>
      <c r="J109" s="72"/>
      <c r="K109" s="66"/>
    </row>
    <row r="110" spans="1:11" x14ac:dyDescent="0.2">
      <c r="A110" s="90" t="str">
        <f>IF(ISNUMBER(H110)=FALSE,"",101)</f>
        <v/>
      </c>
      <c r="B110" s="89" t="str">
        <f>IF(ISTEXT('[13]Sektorski plasman'!B106)=TRUE,'[13]Sektorski plasman'!B106,"")</f>
        <v/>
      </c>
      <c r="C110" s="88" t="str">
        <f>IF(ISTEXT('[13]Sektorski plasman'!C106)=TRUE,'[13]Sektorski plasman'!C106,"")</f>
        <v/>
      </c>
      <c r="D110" s="87" t="str">
        <f>IF(ISNUMBER('[13]Sektorski plasman'!E106)=TRUE,'[13]Sektorski plasman'!E106,"")</f>
        <v/>
      </c>
      <c r="E110" s="86" t="str">
        <f>IF(ISTEXT('[13]Sektorski plasman'!F106)=TRUE,'[13]Sektorski plasman'!F106,"")</f>
        <v/>
      </c>
      <c r="F110" s="85" t="str">
        <f>IF(ISNUMBER('[13]Sektorski plasman'!D106)=TRUE,'[13]Sektorski plasman'!D106,"")</f>
        <v/>
      </c>
      <c r="G110" s="84" t="str">
        <f>IF(ISNUMBER('[13]Sektorski plasman'!G106)=TRUE,'[13]Sektorski plasman'!G106,"")</f>
        <v/>
      </c>
      <c r="H110" s="76" t="str">
        <f>IF(ISNUMBER('[13]Sektorski plasman'!H106)=TRUE,'[13]Sektorski plasman'!H106,"")</f>
        <v/>
      </c>
      <c r="I110" s="75"/>
      <c r="J110" s="72"/>
      <c r="K110" s="66"/>
    </row>
    <row r="111" spans="1:11" x14ac:dyDescent="0.2">
      <c r="A111" s="90" t="str">
        <f>IF(ISNUMBER(H111)=FALSE,"",102)</f>
        <v/>
      </c>
      <c r="B111" s="89" t="str">
        <f>IF(ISTEXT('[13]Sektorski plasman'!B107)=TRUE,'[13]Sektorski plasman'!B107,"")</f>
        <v/>
      </c>
      <c r="C111" s="88" t="str">
        <f>IF(ISTEXT('[13]Sektorski plasman'!C107)=TRUE,'[13]Sektorski plasman'!C107,"")</f>
        <v/>
      </c>
      <c r="D111" s="87" t="str">
        <f>IF(ISNUMBER('[13]Sektorski plasman'!E107)=TRUE,'[13]Sektorski plasman'!E107,"")</f>
        <v/>
      </c>
      <c r="E111" s="86" t="str">
        <f>IF(ISTEXT('[13]Sektorski plasman'!F107)=TRUE,'[13]Sektorski plasman'!F107,"")</f>
        <v/>
      </c>
      <c r="F111" s="85" t="str">
        <f>IF(ISNUMBER('[13]Sektorski plasman'!D107)=TRUE,'[13]Sektorski plasman'!D107,"")</f>
        <v/>
      </c>
      <c r="G111" s="84" t="str">
        <f>IF(ISNUMBER('[13]Sektorski plasman'!G107)=TRUE,'[13]Sektorski plasman'!G107,"")</f>
        <v/>
      </c>
      <c r="H111" s="76" t="str">
        <f>IF(ISNUMBER('[13]Sektorski plasman'!H107)=TRUE,'[13]Sektorski plasman'!H107,"")</f>
        <v/>
      </c>
      <c r="I111" s="75"/>
      <c r="J111" s="72"/>
      <c r="K111" s="66"/>
    </row>
    <row r="112" spans="1:11" x14ac:dyDescent="0.2">
      <c r="A112" s="90" t="str">
        <f>IF(ISNUMBER(H112)=FALSE,"",103)</f>
        <v/>
      </c>
      <c r="B112" s="89" t="str">
        <f>IF(ISTEXT('[13]Sektorski plasman'!B108)=TRUE,'[13]Sektorski plasman'!B108,"")</f>
        <v/>
      </c>
      <c r="C112" s="88" t="str">
        <f>IF(ISTEXT('[13]Sektorski plasman'!C108)=TRUE,'[13]Sektorski plasman'!C108,"")</f>
        <v/>
      </c>
      <c r="D112" s="87" t="str">
        <f>IF(ISNUMBER('[13]Sektorski plasman'!E108)=TRUE,'[13]Sektorski plasman'!E108,"")</f>
        <v/>
      </c>
      <c r="E112" s="86" t="str">
        <f>IF(ISTEXT('[13]Sektorski plasman'!F108)=TRUE,'[13]Sektorski plasman'!F108,"")</f>
        <v/>
      </c>
      <c r="F112" s="85" t="str">
        <f>IF(ISNUMBER('[13]Sektorski plasman'!D108)=TRUE,'[13]Sektorski plasman'!D108,"")</f>
        <v/>
      </c>
      <c r="G112" s="84" t="str">
        <f>IF(ISNUMBER('[13]Sektorski plasman'!G108)=TRUE,'[13]Sektorski plasman'!G108,"")</f>
        <v/>
      </c>
      <c r="H112" s="76" t="str">
        <f>IF(ISNUMBER('[13]Sektorski plasman'!H108)=TRUE,'[13]Sektorski plasman'!H108,"")</f>
        <v/>
      </c>
      <c r="I112" s="75"/>
      <c r="J112" s="72"/>
      <c r="K112" s="66"/>
    </row>
    <row r="113" spans="1:11" x14ac:dyDescent="0.2">
      <c r="A113" s="90" t="str">
        <f>IF(ISNUMBER(H113)=FALSE,"",104)</f>
        <v/>
      </c>
      <c r="B113" s="89" t="str">
        <f>IF(ISTEXT('[13]Sektorski plasman'!B109)=TRUE,'[13]Sektorski plasman'!B109,"")</f>
        <v/>
      </c>
      <c r="C113" s="88" t="str">
        <f>IF(ISTEXT('[13]Sektorski plasman'!C109)=TRUE,'[13]Sektorski plasman'!C109,"")</f>
        <v/>
      </c>
      <c r="D113" s="87" t="str">
        <f>IF(ISNUMBER('[13]Sektorski plasman'!E109)=TRUE,'[13]Sektorski plasman'!E109,"")</f>
        <v/>
      </c>
      <c r="E113" s="86" t="str">
        <f>IF(ISTEXT('[13]Sektorski plasman'!F109)=TRUE,'[13]Sektorski plasman'!F109,"")</f>
        <v/>
      </c>
      <c r="F113" s="85" t="str">
        <f>IF(ISNUMBER('[13]Sektorski plasman'!D109)=TRUE,'[13]Sektorski plasman'!D109,"")</f>
        <v/>
      </c>
      <c r="G113" s="84" t="str">
        <f>IF(ISNUMBER('[13]Sektorski plasman'!G109)=TRUE,'[13]Sektorski plasman'!G109,"")</f>
        <v/>
      </c>
      <c r="H113" s="76" t="str">
        <f>IF(ISNUMBER('[13]Sektorski plasman'!H109)=TRUE,'[13]Sektorski plasman'!H109,"")</f>
        <v/>
      </c>
      <c r="I113" s="75"/>
      <c r="J113" s="72"/>
      <c r="K113" s="66"/>
    </row>
    <row r="114" spans="1:11" x14ac:dyDescent="0.2">
      <c r="A114" s="90" t="str">
        <f>IF(ISNUMBER(H114)=FALSE,"",105)</f>
        <v/>
      </c>
      <c r="B114" s="89" t="str">
        <f>IF(ISTEXT('[13]Sektorski plasman'!B110)=TRUE,'[13]Sektorski plasman'!B110,"")</f>
        <v/>
      </c>
      <c r="C114" s="88" t="str">
        <f>IF(ISTEXT('[13]Sektorski plasman'!C110)=TRUE,'[13]Sektorski plasman'!C110,"")</f>
        <v/>
      </c>
      <c r="D114" s="87" t="str">
        <f>IF(ISNUMBER('[13]Sektorski plasman'!E110)=TRUE,'[13]Sektorski plasman'!E110,"")</f>
        <v/>
      </c>
      <c r="E114" s="86" t="str">
        <f>IF(ISTEXT('[13]Sektorski plasman'!F110)=TRUE,'[13]Sektorski plasman'!F110,"")</f>
        <v/>
      </c>
      <c r="F114" s="85" t="str">
        <f>IF(ISNUMBER('[13]Sektorski plasman'!D110)=TRUE,'[13]Sektorski plasman'!D110,"")</f>
        <v/>
      </c>
      <c r="G114" s="84" t="str">
        <f>IF(ISNUMBER('[13]Sektorski plasman'!G110)=TRUE,'[13]Sektorski plasman'!G110,"")</f>
        <v/>
      </c>
      <c r="H114" s="76" t="str">
        <f>IF(ISNUMBER('[13]Sektorski plasman'!H110)=TRUE,'[13]Sektorski plasman'!H110,"")</f>
        <v/>
      </c>
      <c r="I114" s="75"/>
      <c r="J114" s="72"/>
      <c r="K114" s="66"/>
    </row>
    <row r="115" spans="1:11" x14ac:dyDescent="0.2">
      <c r="A115" s="90" t="str">
        <f>IF(ISNUMBER(H115)=FALSE,"",106)</f>
        <v/>
      </c>
      <c r="B115" s="89" t="str">
        <f>IF(ISTEXT('[13]Sektorski plasman'!B111)=TRUE,'[13]Sektorski plasman'!B111,"")</f>
        <v/>
      </c>
      <c r="C115" s="88" t="str">
        <f>IF(ISTEXT('[13]Sektorski plasman'!C111)=TRUE,'[13]Sektorski plasman'!C111,"")</f>
        <v/>
      </c>
      <c r="D115" s="87" t="str">
        <f>IF(ISNUMBER('[13]Sektorski plasman'!E111)=TRUE,'[13]Sektorski plasman'!E111,"")</f>
        <v/>
      </c>
      <c r="E115" s="86" t="str">
        <f>IF(ISTEXT('[13]Sektorski plasman'!F111)=TRUE,'[13]Sektorski plasman'!F111,"")</f>
        <v/>
      </c>
      <c r="F115" s="85" t="str">
        <f>IF(ISNUMBER('[13]Sektorski plasman'!D111)=TRUE,'[13]Sektorski plasman'!D111,"")</f>
        <v/>
      </c>
      <c r="G115" s="84" t="str">
        <f>IF(ISNUMBER('[13]Sektorski plasman'!G111)=TRUE,'[13]Sektorski plasman'!G111,"")</f>
        <v/>
      </c>
      <c r="H115" s="76" t="str">
        <f>IF(ISNUMBER('[13]Sektorski plasman'!H111)=TRUE,'[13]Sektorski plasman'!H111,"")</f>
        <v/>
      </c>
      <c r="I115" s="75"/>
      <c r="J115" s="72"/>
      <c r="K115" s="66"/>
    </row>
    <row r="116" spans="1:11" x14ac:dyDescent="0.2">
      <c r="A116" s="90" t="str">
        <f>IF(ISNUMBER(H116)=FALSE,"",107)</f>
        <v/>
      </c>
      <c r="B116" s="89" t="str">
        <f>IF(ISTEXT('[13]Sektorski plasman'!B112)=TRUE,'[13]Sektorski plasman'!B112,"")</f>
        <v/>
      </c>
      <c r="C116" s="88" t="str">
        <f>IF(ISTEXT('[13]Sektorski plasman'!C112)=TRUE,'[13]Sektorski plasman'!C112,"")</f>
        <v/>
      </c>
      <c r="D116" s="87" t="str">
        <f>IF(ISNUMBER('[13]Sektorski plasman'!E112)=TRUE,'[13]Sektorski plasman'!E112,"")</f>
        <v/>
      </c>
      <c r="E116" s="86" t="str">
        <f>IF(ISTEXT('[13]Sektorski plasman'!F112)=TRUE,'[13]Sektorski plasman'!F112,"")</f>
        <v/>
      </c>
      <c r="F116" s="85" t="str">
        <f>IF(ISNUMBER('[13]Sektorski plasman'!D112)=TRUE,'[13]Sektorski plasman'!D112,"")</f>
        <v/>
      </c>
      <c r="G116" s="84" t="str">
        <f>IF(ISNUMBER('[13]Sektorski plasman'!G112)=TRUE,'[13]Sektorski plasman'!G112,"")</f>
        <v/>
      </c>
      <c r="H116" s="76" t="str">
        <f>IF(ISNUMBER('[13]Sektorski plasman'!H112)=TRUE,'[13]Sektorski plasman'!H112,"")</f>
        <v/>
      </c>
      <c r="I116" s="75"/>
      <c r="J116" s="72"/>
      <c r="K116" s="66"/>
    </row>
    <row r="117" spans="1:11" x14ac:dyDescent="0.2">
      <c r="A117" s="90" t="str">
        <f>IF(ISNUMBER(H117)=FALSE,"",108)</f>
        <v/>
      </c>
      <c r="B117" s="89" t="str">
        <f>IF(ISTEXT('[13]Sektorski plasman'!B113)=TRUE,'[13]Sektorski plasman'!B113,"")</f>
        <v/>
      </c>
      <c r="C117" s="88" t="str">
        <f>IF(ISTEXT('[13]Sektorski plasman'!C113)=TRUE,'[13]Sektorski plasman'!C113,"")</f>
        <v/>
      </c>
      <c r="D117" s="87" t="str">
        <f>IF(ISNUMBER('[13]Sektorski plasman'!E113)=TRUE,'[13]Sektorski plasman'!E113,"")</f>
        <v/>
      </c>
      <c r="E117" s="86" t="str">
        <f>IF(ISTEXT('[13]Sektorski plasman'!F113)=TRUE,'[13]Sektorski plasman'!F113,"")</f>
        <v/>
      </c>
      <c r="F117" s="85" t="str">
        <f>IF(ISNUMBER('[13]Sektorski plasman'!D113)=TRUE,'[13]Sektorski plasman'!D113,"")</f>
        <v/>
      </c>
      <c r="G117" s="84" t="str">
        <f>IF(ISNUMBER('[13]Sektorski plasman'!G113)=TRUE,'[13]Sektorski plasman'!G113,"")</f>
        <v/>
      </c>
      <c r="H117" s="76" t="str">
        <f>IF(ISNUMBER('[13]Sektorski plasman'!H113)=TRUE,'[13]Sektorski plasman'!H113,"")</f>
        <v/>
      </c>
      <c r="I117" s="75"/>
      <c r="J117" s="72"/>
      <c r="K117" s="66"/>
    </row>
    <row r="118" spans="1:11" x14ac:dyDescent="0.2">
      <c r="A118" s="90" t="str">
        <f>IF(ISNUMBER(H118)=FALSE,"",109)</f>
        <v/>
      </c>
      <c r="B118" s="89" t="str">
        <f>IF(ISTEXT('[13]Sektorski plasman'!B114)=TRUE,'[13]Sektorski plasman'!B114,"")</f>
        <v/>
      </c>
      <c r="C118" s="88" t="str">
        <f>IF(ISTEXT('[13]Sektorski plasman'!C114)=TRUE,'[13]Sektorski plasman'!C114,"")</f>
        <v/>
      </c>
      <c r="D118" s="87" t="str">
        <f>IF(ISNUMBER('[13]Sektorski plasman'!E114)=TRUE,'[13]Sektorski plasman'!E114,"")</f>
        <v/>
      </c>
      <c r="E118" s="86" t="str">
        <f>IF(ISTEXT('[13]Sektorski plasman'!F114)=TRUE,'[13]Sektorski plasman'!F114,"")</f>
        <v/>
      </c>
      <c r="F118" s="85" t="str">
        <f>IF(ISNUMBER('[13]Sektorski plasman'!D114)=TRUE,'[13]Sektorski plasman'!D114,"")</f>
        <v/>
      </c>
      <c r="G118" s="84" t="str">
        <f>IF(ISNUMBER('[13]Sektorski plasman'!G114)=TRUE,'[13]Sektorski plasman'!G114,"")</f>
        <v/>
      </c>
      <c r="H118" s="76" t="str">
        <f>IF(ISNUMBER('[13]Sektorski plasman'!H114)=TRUE,'[13]Sektorski plasman'!H114,"")</f>
        <v/>
      </c>
      <c r="I118" s="75"/>
      <c r="J118" s="72"/>
      <c r="K118" s="66"/>
    </row>
    <row r="119" spans="1:11" x14ac:dyDescent="0.2">
      <c r="A119" s="90" t="str">
        <f>IF(ISNUMBER(H119)=FALSE,"",110)</f>
        <v/>
      </c>
      <c r="B119" s="89" t="str">
        <f>IF(ISTEXT('[13]Sektorski plasman'!B115)=TRUE,'[13]Sektorski plasman'!B115,"")</f>
        <v/>
      </c>
      <c r="C119" s="88" t="str">
        <f>IF(ISTEXT('[13]Sektorski plasman'!C115)=TRUE,'[13]Sektorski plasman'!C115,"")</f>
        <v/>
      </c>
      <c r="D119" s="87" t="str">
        <f>IF(ISNUMBER('[13]Sektorski plasman'!E115)=TRUE,'[13]Sektorski plasman'!E115,"")</f>
        <v/>
      </c>
      <c r="E119" s="86" t="str">
        <f>IF(ISTEXT('[13]Sektorski plasman'!F115)=TRUE,'[13]Sektorski plasman'!F115,"")</f>
        <v/>
      </c>
      <c r="F119" s="85" t="str">
        <f>IF(ISNUMBER('[13]Sektorski plasman'!D115)=TRUE,'[13]Sektorski plasman'!D115,"")</f>
        <v/>
      </c>
      <c r="G119" s="84" t="str">
        <f>IF(ISNUMBER('[13]Sektorski plasman'!G115)=TRUE,'[13]Sektorski plasman'!G115,"")</f>
        <v/>
      </c>
      <c r="H119" s="76" t="str">
        <f>IF(ISNUMBER('[13]Sektorski plasman'!H115)=TRUE,'[13]Sektorski plasman'!H115,"")</f>
        <v/>
      </c>
      <c r="I119" s="75"/>
      <c r="J119" s="72"/>
      <c r="K119" s="66"/>
    </row>
    <row r="120" spans="1:11" x14ac:dyDescent="0.2">
      <c r="A120" s="90" t="str">
        <f>IF(ISNUMBER(H120)=FALSE,"",111)</f>
        <v/>
      </c>
      <c r="B120" s="89" t="str">
        <f>IF(ISTEXT('[13]Sektorski plasman'!B116)=TRUE,'[13]Sektorski plasman'!B116,"")</f>
        <v/>
      </c>
      <c r="C120" s="88" t="str">
        <f>IF(ISTEXT('[13]Sektorski plasman'!C116)=TRUE,'[13]Sektorski plasman'!C116,"")</f>
        <v/>
      </c>
      <c r="D120" s="87" t="str">
        <f>IF(ISNUMBER('[13]Sektorski plasman'!E116)=TRUE,'[13]Sektorski plasman'!E116,"")</f>
        <v/>
      </c>
      <c r="E120" s="86" t="str">
        <f>IF(ISTEXT('[13]Sektorski plasman'!F116)=TRUE,'[13]Sektorski plasman'!F116,"")</f>
        <v/>
      </c>
      <c r="F120" s="85" t="str">
        <f>IF(ISNUMBER('[13]Sektorski plasman'!D116)=TRUE,'[13]Sektorski plasman'!D116,"")</f>
        <v/>
      </c>
      <c r="G120" s="84" t="str">
        <f>IF(ISNUMBER('[13]Sektorski plasman'!G116)=TRUE,'[13]Sektorski plasman'!G116,"")</f>
        <v/>
      </c>
      <c r="H120" s="76" t="str">
        <f>IF(ISNUMBER('[13]Sektorski plasman'!H116)=TRUE,'[13]Sektorski plasman'!H116,"")</f>
        <v/>
      </c>
      <c r="I120" s="75"/>
      <c r="J120" s="72"/>
      <c r="K120" s="66"/>
    </row>
    <row r="121" spans="1:11" x14ac:dyDescent="0.2">
      <c r="A121" s="90" t="str">
        <f>IF(ISNUMBER(H121)=FALSE,"",112)</f>
        <v/>
      </c>
      <c r="B121" s="89" t="str">
        <f>IF(ISTEXT('[13]Sektorski plasman'!B117)=TRUE,'[13]Sektorski plasman'!B117,"")</f>
        <v/>
      </c>
      <c r="C121" s="88" t="str">
        <f>IF(ISTEXT('[13]Sektorski plasman'!C117)=TRUE,'[13]Sektorski plasman'!C117,"")</f>
        <v/>
      </c>
      <c r="D121" s="87" t="str">
        <f>IF(ISNUMBER('[13]Sektorski plasman'!E117)=TRUE,'[13]Sektorski plasman'!E117,"")</f>
        <v/>
      </c>
      <c r="E121" s="86" t="str">
        <f>IF(ISTEXT('[13]Sektorski plasman'!F117)=TRUE,'[13]Sektorski plasman'!F117,"")</f>
        <v/>
      </c>
      <c r="F121" s="85" t="str">
        <f>IF(ISNUMBER('[13]Sektorski plasman'!D117)=TRUE,'[13]Sektorski plasman'!D117,"")</f>
        <v/>
      </c>
      <c r="G121" s="84" t="str">
        <f>IF(ISNUMBER('[13]Sektorski plasman'!G117)=TRUE,'[13]Sektorski plasman'!G117,"")</f>
        <v/>
      </c>
      <c r="H121" s="76" t="str">
        <f>IF(ISNUMBER('[13]Sektorski plasman'!H117)=TRUE,'[13]Sektorski plasman'!H117,"")</f>
        <v/>
      </c>
      <c r="I121" s="75"/>
      <c r="J121" s="72"/>
      <c r="K121" s="66"/>
    </row>
    <row r="122" spans="1:11" x14ac:dyDescent="0.2">
      <c r="A122" s="90" t="str">
        <f>IF(ISNUMBER(H122)=FALSE,"",113)</f>
        <v/>
      </c>
      <c r="B122" s="89" t="str">
        <f>IF(ISTEXT('[13]Sektorski plasman'!B118)=TRUE,'[13]Sektorski plasman'!B118,"")</f>
        <v/>
      </c>
      <c r="C122" s="88" t="str">
        <f>IF(ISTEXT('[13]Sektorski plasman'!C118)=TRUE,'[13]Sektorski plasman'!C118,"")</f>
        <v/>
      </c>
      <c r="D122" s="87" t="str">
        <f>IF(ISNUMBER('[13]Sektorski plasman'!E118)=TRUE,'[13]Sektorski plasman'!E118,"")</f>
        <v/>
      </c>
      <c r="E122" s="86" t="str">
        <f>IF(ISTEXT('[13]Sektorski plasman'!F118)=TRUE,'[13]Sektorski plasman'!F118,"")</f>
        <v/>
      </c>
      <c r="F122" s="85" t="str">
        <f>IF(ISNUMBER('[13]Sektorski plasman'!D118)=TRUE,'[13]Sektorski plasman'!D118,"")</f>
        <v/>
      </c>
      <c r="G122" s="84" t="str">
        <f>IF(ISNUMBER('[13]Sektorski plasman'!G118)=TRUE,'[13]Sektorski plasman'!G118,"")</f>
        <v/>
      </c>
      <c r="H122" s="76" t="str">
        <f>IF(ISNUMBER('[13]Sektorski plasman'!H118)=TRUE,'[13]Sektorski plasman'!H118,"")</f>
        <v/>
      </c>
      <c r="I122" s="75"/>
      <c r="J122" s="72"/>
      <c r="K122" s="66"/>
    </row>
    <row r="123" spans="1:11" x14ac:dyDescent="0.2">
      <c r="A123" s="90" t="str">
        <f>IF(ISNUMBER(H123)=FALSE,"",114)</f>
        <v/>
      </c>
      <c r="B123" s="89" t="str">
        <f>IF(ISTEXT('[13]Sektorski plasman'!B119)=TRUE,'[13]Sektorski plasman'!B119,"")</f>
        <v/>
      </c>
      <c r="C123" s="88" t="str">
        <f>IF(ISTEXT('[13]Sektorski plasman'!C119)=TRUE,'[13]Sektorski plasman'!C119,"")</f>
        <v/>
      </c>
      <c r="D123" s="87" t="str">
        <f>IF(ISNUMBER('[13]Sektorski plasman'!E119)=TRUE,'[13]Sektorski plasman'!E119,"")</f>
        <v/>
      </c>
      <c r="E123" s="86" t="str">
        <f>IF(ISTEXT('[13]Sektorski plasman'!F119)=TRUE,'[13]Sektorski plasman'!F119,"")</f>
        <v/>
      </c>
      <c r="F123" s="85" t="str">
        <f>IF(ISNUMBER('[13]Sektorski plasman'!D119)=TRUE,'[13]Sektorski plasman'!D119,"")</f>
        <v/>
      </c>
      <c r="G123" s="84" t="str">
        <f>IF(ISNUMBER('[13]Sektorski plasman'!G119)=TRUE,'[13]Sektorski plasman'!G119,"")</f>
        <v/>
      </c>
      <c r="H123" s="76" t="str">
        <f>IF(ISNUMBER('[13]Sektorski plasman'!H119)=TRUE,'[13]Sektorski plasman'!H119,"")</f>
        <v/>
      </c>
      <c r="I123" s="75"/>
      <c r="J123" s="72"/>
      <c r="K123" s="66"/>
    </row>
    <row r="124" spans="1:11" x14ac:dyDescent="0.2">
      <c r="A124" s="90" t="str">
        <f>IF(ISNUMBER(H124)=FALSE,"",115)</f>
        <v/>
      </c>
      <c r="B124" s="89" t="str">
        <f>IF(ISTEXT('[13]Sektorski plasman'!B120)=TRUE,'[13]Sektorski plasman'!B120,"")</f>
        <v/>
      </c>
      <c r="C124" s="88" t="str">
        <f>IF(ISTEXT('[13]Sektorski plasman'!C120)=TRUE,'[13]Sektorski plasman'!C120,"")</f>
        <v/>
      </c>
      <c r="D124" s="87" t="str">
        <f>IF(ISNUMBER('[13]Sektorski plasman'!E120)=TRUE,'[13]Sektorski plasman'!E120,"")</f>
        <v/>
      </c>
      <c r="E124" s="86" t="str">
        <f>IF(ISTEXT('[13]Sektorski plasman'!F120)=TRUE,'[13]Sektorski plasman'!F120,"")</f>
        <v/>
      </c>
      <c r="F124" s="85" t="str">
        <f>IF(ISNUMBER('[13]Sektorski plasman'!D120)=TRUE,'[13]Sektorski plasman'!D120,"")</f>
        <v/>
      </c>
      <c r="G124" s="84" t="str">
        <f>IF(ISNUMBER('[13]Sektorski plasman'!G120)=TRUE,'[13]Sektorski plasman'!G120,"")</f>
        <v/>
      </c>
      <c r="H124" s="76" t="str">
        <f>IF(ISNUMBER('[13]Sektorski plasman'!H120)=TRUE,'[13]Sektorski plasman'!H120,"")</f>
        <v/>
      </c>
      <c r="I124" s="75"/>
      <c r="J124" s="72"/>
      <c r="K124" s="66"/>
    </row>
    <row r="125" spans="1:11" x14ac:dyDescent="0.2">
      <c r="A125" s="90" t="str">
        <f>IF(ISNUMBER(H125)=FALSE,"",116)</f>
        <v/>
      </c>
      <c r="B125" s="89" t="str">
        <f>IF(ISTEXT('[13]Sektorski plasman'!B121)=TRUE,'[13]Sektorski plasman'!B121,"")</f>
        <v/>
      </c>
      <c r="C125" s="88" t="str">
        <f>IF(ISTEXT('[13]Sektorski plasman'!C121)=TRUE,'[13]Sektorski plasman'!C121,"")</f>
        <v/>
      </c>
      <c r="D125" s="87" t="str">
        <f>IF(ISNUMBER('[13]Sektorski plasman'!E121)=TRUE,'[13]Sektorski plasman'!E121,"")</f>
        <v/>
      </c>
      <c r="E125" s="86" t="str">
        <f>IF(ISTEXT('[13]Sektorski plasman'!F121)=TRUE,'[13]Sektorski plasman'!F121,"")</f>
        <v/>
      </c>
      <c r="F125" s="85" t="str">
        <f>IF(ISNUMBER('[13]Sektorski plasman'!D121)=TRUE,'[13]Sektorski plasman'!D121,"")</f>
        <v/>
      </c>
      <c r="G125" s="84" t="str">
        <f>IF(ISNUMBER('[13]Sektorski plasman'!G121)=TRUE,'[13]Sektorski plasman'!G121,"")</f>
        <v/>
      </c>
      <c r="H125" s="76" t="str">
        <f>IF(ISNUMBER('[13]Sektorski plasman'!H121)=TRUE,'[13]Sektorski plasman'!H121,"")</f>
        <v/>
      </c>
      <c r="I125" s="75"/>
      <c r="J125" s="72"/>
      <c r="K125" s="66"/>
    </row>
    <row r="126" spans="1:11" x14ac:dyDescent="0.2">
      <c r="A126" s="90" t="str">
        <f>IF(ISNUMBER(H126)=FALSE,"",117)</f>
        <v/>
      </c>
      <c r="B126" s="89" t="str">
        <f>IF(ISTEXT('[13]Sektorski plasman'!B122)=TRUE,'[13]Sektorski plasman'!B122,"")</f>
        <v/>
      </c>
      <c r="C126" s="88" t="str">
        <f>IF(ISTEXT('[13]Sektorski plasman'!C122)=TRUE,'[13]Sektorski plasman'!C122,"")</f>
        <v/>
      </c>
      <c r="D126" s="87" t="str">
        <f>IF(ISNUMBER('[13]Sektorski plasman'!E122)=TRUE,'[13]Sektorski plasman'!E122,"")</f>
        <v/>
      </c>
      <c r="E126" s="86" t="str">
        <f>IF(ISTEXT('[13]Sektorski plasman'!F122)=TRUE,'[13]Sektorski plasman'!F122,"")</f>
        <v/>
      </c>
      <c r="F126" s="85" t="str">
        <f>IF(ISNUMBER('[13]Sektorski plasman'!D122)=TRUE,'[13]Sektorski plasman'!D122,"")</f>
        <v/>
      </c>
      <c r="G126" s="84" t="str">
        <f>IF(ISNUMBER('[13]Sektorski plasman'!G122)=TRUE,'[13]Sektorski plasman'!G122,"")</f>
        <v/>
      </c>
      <c r="H126" s="76" t="str">
        <f>IF(ISNUMBER('[13]Sektorski plasman'!H122)=TRUE,'[13]Sektorski plasman'!H122,"")</f>
        <v/>
      </c>
      <c r="I126" s="75"/>
      <c r="J126" s="72"/>
      <c r="K126" s="66"/>
    </row>
    <row r="127" spans="1:11" x14ac:dyDescent="0.2">
      <c r="A127" s="90" t="str">
        <f>IF(ISNUMBER(H127)=FALSE,"",118)</f>
        <v/>
      </c>
      <c r="B127" s="89" t="str">
        <f>IF(ISTEXT('[13]Sektorski plasman'!B123)=TRUE,'[13]Sektorski plasman'!B123,"")</f>
        <v/>
      </c>
      <c r="C127" s="88" t="str">
        <f>IF(ISTEXT('[13]Sektorski plasman'!C123)=TRUE,'[13]Sektorski plasman'!C123,"")</f>
        <v/>
      </c>
      <c r="D127" s="87" t="str">
        <f>IF(ISNUMBER('[13]Sektorski plasman'!E123)=TRUE,'[13]Sektorski plasman'!E123,"")</f>
        <v/>
      </c>
      <c r="E127" s="86" t="str">
        <f>IF(ISTEXT('[13]Sektorski plasman'!F123)=TRUE,'[13]Sektorski plasman'!F123,"")</f>
        <v/>
      </c>
      <c r="F127" s="85" t="str">
        <f>IF(ISNUMBER('[13]Sektorski plasman'!D123)=TRUE,'[13]Sektorski plasman'!D123,"")</f>
        <v/>
      </c>
      <c r="G127" s="84" t="str">
        <f>IF(ISNUMBER('[13]Sektorski plasman'!G123)=TRUE,'[13]Sektorski plasman'!G123,"")</f>
        <v/>
      </c>
      <c r="H127" s="76" t="str">
        <f>IF(ISNUMBER('[13]Sektorski plasman'!H123)=TRUE,'[13]Sektorski plasman'!H123,"")</f>
        <v/>
      </c>
      <c r="I127" s="75"/>
      <c r="J127" s="72"/>
      <c r="K127" s="66"/>
    </row>
    <row r="128" spans="1:11" x14ac:dyDescent="0.2">
      <c r="A128" s="90" t="str">
        <f>IF(ISNUMBER(H128)=FALSE,"",119)</f>
        <v/>
      </c>
      <c r="B128" s="89" t="str">
        <f>IF(ISTEXT('[13]Sektorski plasman'!B124)=TRUE,'[13]Sektorski plasman'!B124,"")</f>
        <v/>
      </c>
      <c r="C128" s="88" t="str">
        <f>IF(ISTEXT('[13]Sektorski plasman'!C124)=TRUE,'[13]Sektorski plasman'!C124,"")</f>
        <v/>
      </c>
      <c r="D128" s="87" t="str">
        <f>IF(ISNUMBER('[13]Sektorski plasman'!E124)=TRUE,'[13]Sektorski plasman'!E124,"")</f>
        <v/>
      </c>
      <c r="E128" s="86" t="str">
        <f>IF(ISTEXT('[13]Sektorski plasman'!F124)=TRUE,'[13]Sektorski plasman'!F124,"")</f>
        <v/>
      </c>
      <c r="F128" s="85" t="str">
        <f>IF(ISNUMBER('[13]Sektorski plasman'!D124)=TRUE,'[13]Sektorski plasman'!D124,"")</f>
        <v/>
      </c>
      <c r="G128" s="84" t="str">
        <f>IF(ISNUMBER('[13]Sektorski plasman'!G124)=TRUE,'[13]Sektorski plasman'!G124,"")</f>
        <v/>
      </c>
      <c r="H128" s="76" t="str">
        <f>IF(ISNUMBER('[13]Sektorski plasman'!H124)=TRUE,'[13]Sektorski plasman'!H124,"")</f>
        <v/>
      </c>
      <c r="I128" s="75"/>
      <c r="J128" s="72"/>
      <c r="K128" s="66"/>
    </row>
    <row r="129" spans="1:11" x14ac:dyDescent="0.2">
      <c r="A129" s="90" t="str">
        <f>IF(ISNUMBER(H129)=FALSE,"",120)</f>
        <v/>
      </c>
      <c r="B129" s="89" t="str">
        <f>IF(ISTEXT('[13]Sektorski plasman'!B125)=TRUE,'[13]Sektorski plasman'!B125,"")</f>
        <v/>
      </c>
      <c r="C129" s="88" t="str">
        <f>IF(ISTEXT('[13]Sektorski plasman'!C125)=TRUE,'[13]Sektorski plasman'!C125,"")</f>
        <v/>
      </c>
      <c r="D129" s="87" t="str">
        <f>IF(ISNUMBER('[13]Sektorski plasman'!E125)=TRUE,'[13]Sektorski plasman'!E125,"")</f>
        <v/>
      </c>
      <c r="E129" s="86" t="str">
        <f>IF(ISTEXT('[13]Sektorski plasman'!F125)=TRUE,'[13]Sektorski plasman'!F125,"")</f>
        <v/>
      </c>
      <c r="F129" s="85" t="str">
        <f>IF(ISNUMBER('[13]Sektorski plasman'!D125)=TRUE,'[13]Sektorski plasman'!D125,"")</f>
        <v/>
      </c>
      <c r="G129" s="84" t="str">
        <f>IF(ISNUMBER('[13]Sektorski plasman'!G125)=TRUE,'[13]Sektorski plasman'!G125,"")</f>
        <v/>
      </c>
      <c r="H129" s="76" t="str">
        <f>IF(ISNUMBER('[13]Sektorski plasman'!H125)=TRUE,'[13]Sektorski plasman'!H125,"")</f>
        <v/>
      </c>
      <c r="I129" s="75"/>
      <c r="J129" s="72"/>
      <c r="K129" s="66"/>
    </row>
    <row r="130" spans="1:11" x14ac:dyDescent="0.2">
      <c r="A130" s="90" t="str">
        <f>IF(ISNUMBER(H130)=FALSE,"",121)</f>
        <v/>
      </c>
      <c r="B130" s="89" t="str">
        <f>IF(ISTEXT('[13]Sektorski plasman'!B126)=TRUE,'[13]Sektorski plasman'!B126,"")</f>
        <v/>
      </c>
      <c r="C130" s="88" t="str">
        <f>IF(ISTEXT('[13]Sektorski plasman'!C126)=TRUE,'[13]Sektorski plasman'!C126,"")</f>
        <v/>
      </c>
      <c r="D130" s="87" t="str">
        <f>IF(ISNUMBER('[13]Sektorski plasman'!E126)=TRUE,'[13]Sektorski plasman'!E126,"")</f>
        <v/>
      </c>
      <c r="E130" s="86" t="str">
        <f>IF(ISTEXT('[13]Sektorski plasman'!F126)=TRUE,'[13]Sektorski plasman'!F126,"")</f>
        <v/>
      </c>
      <c r="F130" s="85" t="str">
        <f>IF(ISNUMBER('[13]Sektorski plasman'!D126)=TRUE,'[13]Sektorski plasman'!D126,"")</f>
        <v/>
      </c>
      <c r="G130" s="84" t="str">
        <f>IF(ISNUMBER('[13]Sektorski plasman'!G126)=TRUE,'[13]Sektorski plasman'!G126,"")</f>
        <v/>
      </c>
      <c r="H130" s="76" t="str">
        <f>IF(ISNUMBER('[13]Sektorski plasman'!H126)=TRUE,'[13]Sektorski plasman'!H126,"")</f>
        <v/>
      </c>
      <c r="I130" s="75"/>
      <c r="J130" s="72"/>
      <c r="K130" s="66"/>
    </row>
    <row r="131" spans="1:11" x14ac:dyDescent="0.2">
      <c r="A131" s="90" t="str">
        <f>IF(ISNUMBER(H131)=FALSE,"",122)</f>
        <v/>
      </c>
      <c r="B131" s="89" t="str">
        <f>IF(ISTEXT('[13]Sektorski plasman'!B127)=TRUE,'[13]Sektorski plasman'!B127,"")</f>
        <v/>
      </c>
      <c r="C131" s="88" t="str">
        <f>IF(ISTEXT('[13]Sektorski plasman'!C127)=TRUE,'[13]Sektorski plasman'!C127,"")</f>
        <v/>
      </c>
      <c r="D131" s="87" t="str">
        <f>IF(ISNUMBER('[13]Sektorski plasman'!E127)=TRUE,'[13]Sektorski plasman'!E127,"")</f>
        <v/>
      </c>
      <c r="E131" s="86" t="str">
        <f>IF(ISTEXT('[13]Sektorski plasman'!F127)=TRUE,'[13]Sektorski plasman'!F127,"")</f>
        <v/>
      </c>
      <c r="F131" s="85" t="str">
        <f>IF(ISNUMBER('[13]Sektorski plasman'!D127)=TRUE,'[13]Sektorski plasman'!D127,"")</f>
        <v/>
      </c>
      <c r="G131" s="84" t="str">
        <f>IF(ISNUMBER('[13]Sektorski plasman'!G127)=TRUE,'[13]Sektorski plasman'!G127,"")</f>
        <v/>
      </c>
      <c r="H131" s="76" t="str">
        <f>IF(ISNUMBER('[13]Sektorski plasman'!H127)=TRUE,'[13]Sektorski plasman'!H127,"")</f>
        <v/>
      </c>
      <c r="I131" s="75"/>
      <c r="J131" s="72"/>
      <c r="K131" s="66"/>
    </row>
    <row r="132" spans="1:11" x14ac:dyDescent="0.2">
      <c r="A132" s="90" t="str">
        <f>IF(ISNUMBER(H132)=FALSE,"",123)</f>
        <v/>
      </c>
      <c r="B132" s="89" t="str">
        <f>IF(ISTEXT('[13]Sektorski plasman'!B128)=TRUE,'[13]Sektorski plasman'!B128,"")</f>
        <v/>
      </c>
      <c r="C132" s="88" t="str">
        <f>IF(ISTEXT('[13]Sektorski plasman'!C128)=TRUE,'[13]Sektorski plasman'!C128,"")</f>
        <v/>
      </c>
      <c r="D132" s="87" t="str">
        <f>IF(ISNUMBER('[13]Sektorski plasman'!E128)=TRUE,'[13]Sektorski plasman'!E128,"")</f>
        <v/>
      </c>
      <c r="E132" s="86" t="str">
        <f>IF(ISTEXT('[13]Sektorski plasman'!F128)=TRUE,'[13]Sektorski plasman'!F128,"")</f>
        <v/>
      </c>
      <c r="F132" s="85" t="str">
        <f>IF(ISNUMBER('[13]Sektorski plasman'!D128)=TRUE,'[13]Sektorski plasman'!D128,"")</f>
        <v/>
      </c>
      <c r="G132" s="84" t="str">
        <f>IF(ISNUMBER('[13]Sektorski plasman'!G128)=TRUE,'[13]Sektorski plasman'!G128,"")</f>
        <v/>
      </c>
      <c r="H132" s="76" t="str">
        <f>IF(ISNUMBER('[13]Sektorski plasman'!H128)=TRUE,'[13]Sektorski plasman'!H128,"")</f>
        <v/>
      </c>
      <c r="I132" s="75"/>
      <c r="J132" s="72"/>
      <c r="K132" s="66"/>
    </row>
    <row r="133" spans="1:11" x14ac:dyDescent="0.2">
      <c r="A133" s="90" t="str">
        <f>IF(ISNUMBER(H133)=FALSE,"",124)</f>
        <v/>
      </c>
      <c r="B133" s="89" t="str">
        <f>IF(ISTEXT('[13]Sektorski plasman'!B129)=TRUE,'[13]Sektorski plasman'!B129,"")</f>
        <v/>
      </c>
      <c r="C133" s="88" t="str">
        <f>IF(ISTEXT('[13]Sektorski plasman'!C129)=TRUE,'[13]Sektorski plasman'!C129,"")</f>
        <v/>
      </c>
      <c r="D133" s="87" t="str">
        <f>IF(ISNUMBER('[13]Sektorski plasman'!E129)=TRUE,'[13]Sektorski plasman'!E129,"")</f>
        <v/>
      </c>
      <c r="E133" s="86" t="str">
        <f>IF(ISTEXT('[13]Sektorski plasman'!F129)=TRUE,'[13]Sektorski plasman'!F129,"")</f>
        <v/>
      </c>
      <c r="F133" s="85" t="str">
        <f>IF(ISNUMBER('[13]Sektorski plasman'!D129)=TRUE,'[13]Sektorski plasman'!D129,"")</f>
        <v/>
      </c>
      <c r="G133" s="84" t="str">
        <f>IF(ISNUMBER('[13]Sektorski plasman'!G129)=TRUE,'[13]Sektorski plasman'!G129,"")</f>
        <v/>
      </c>
      <c r="H133" s="76" t="str">
        <f>IF(ISNUMBER('[13]Sektorski plasman'!H129)=TRUE,'[13]Sektorski plasman'!H129,"")</f>
        <v/>
      </c>
      <c r="I133" s="75"/>
      <c r="J133" s="72"/>
      <c r="K133" s="66"/>
    </row>
    <row r="134" spans="1:11" x14ac:dyDescent="0.2">
      <c r="A134" s="90" t="str">
        <f>IF(ISNUMBER(H134)=FALSE,"",125)</f>
        <v/>
      </c>
      <c r="B134" s="89" t="str">
        <f>IF(ISTEXT('[13]Sektorski plasman'!B130)=TRUE,'[13]Sektorski plasman'!B130,"")</f>
        <v/>
      </c>
      <c r="C134" s="88" t="str">
        <f>IF(ISTEXT('[13]Sektorski plasman'!C130)=TRUE,'[13]Sektorski plasman'!C130,"")</f>
        <v/>
      </c>
      <c r="D134" s="87" t="str">
        <f>IF(ISNUMBER('[13]Sektorski plasman'!E130)=TRUE,'[13]Sektorski plasman'!E130,"")</f>
        <v/>
      </c>
      <c r="E134" s="86" t="str">
        <f>IF(ISTEXT('[13]Sektorski plasman'!F130)=TRUE,'[13]Sektorski plasman'!F130,"")</f>
        <v/>
      </c>
      <c r="F134" s="85" t="str">
        <f>IF(ISNUMBER('[13]Sektorski plasman'!D130)=TRUE,'[13]Sektorski plasman'!D130,"")</f>
        <v/>
      </c>
      <c r="G134" s="84" t="str">
        <f>IF(ISNUMBER('[13]Sektorski plasman'!G130)=TRUE,'[13]Sektorski plasman'!G130,"")</f>
        <v/>
      </c>
      <c r="H134" s="76" t="str">
        <f>IF(ISNUMBER('[13]Sektorski plasman'!H130)=TRUE,'[13]Sektorski plasman'!H130,"")</f>
        <v/>
      </c>
      <c r="I134" s="75"/>
      <c r="J134" s="72"/>
      <c r="K134" s="66"/>
    </row>
    <row r="135" spans="1:11" x14ac:dyDescent="0.2">
      <c r="A135" s="90" t="str">
        <f>IF(ISNUMBER(H135)=FALSE,"",126)</f>
        <v/>
      </c>
      <c r="B135" s="89" t="str">
        <f>IF(ISTEXT('[13]Sektorski plasman'!B131)=TRUE,'[13]Sektorski plasman'!B131,"")</f>
        <v/>
      </c>
      <c r="C135" s="88" t="str">
        <f>IF(ISTEXT('[13]Sektorski plasman'!C131)=TRUE,'[13]Sektorski plasman'!C131,"")</f>
        <v/>
      </c>
      <c r="D135" s="87" t="str">
        <f>IF(ISNUMBER('[13]Sektorski plasman'!E131)=TRUE,'[13]Sektorski plasman'!E131,"")</f>
        <v/>
      </c>
      <c r="E135" s="86" t="str">
        <f>IF(ISTEXT('[13]Sektorski plasman'!F131)=TRUE,'[13]Sektorski plasman'!F131,"")</f>
        <v/>
      </c>
      <c r="F135" s="85" t="str">
        <f>IF(ISNUMBER('[13]Sektorski plasman'!D131)=TRUE,'[13]Sektorski plasman'!D131,"")</f>
        <v/>
      </c>
      <c r="G135" s="84" t="str">
        <f>IF(ISNUMBER('[13]Sektorski plasman'!G131)=TRUE,'[13]Sektorski plasman'!G131,"")</f>
        <v/>
      </c>
      <c r="H135" s="76" t="str">
        <f>IF(ISNUMBER('[13]Sektorski plasman'!H131)=TRUE,'[13]Sektorski plasman'!H131,"")</f>
        <v/>
      </c>
      <c r="I135" s="75"/>
      <c r="J135" s="72"/>
      <c r="K135" s="66"/>
    </row>
    <row r="136" spans="1:11" x14ac:dyDescent="0.2">
      <c r="A136" s="90" t="str">
        <f>IF(ISNUMBER(H136)=FALSE,"",127)</f>
        <v/>
      </c>
      <c r="B136" s="89" t="str">
        <f>IF(ISTEXT('[13]Sektorski plasman'!B132)=TRUE,'[13]Sektorski plasman'!B132,"")</f>
        <v/>
      </c>
      <c r="C136" s="88" t="str">
        <f>IF(ISTEXT('[13]Sektorski plasman'!C132)=TRUE,'[13]Sektorski plasman'!C132,"")</f>
        <v/>
      </c>
      <c r="D136" s="87" t="str">
        <f>IF(ISNUMBER('[13]Sektorski plasman'!E132)=TRUE,'[13]Sektorski plasman'!E132,"")</f>
        <v/>
      </c>
      <c r="E136" s="86" t="str">
        <f>IF(ISTEXT('[13]Sektorski plasman'!F132)=TRUE,'[13]Sektorski plasman'!F132,"")</f>
        <v/>
      </c>
      <c r="F136" s="85" t="str">
        <f>IF(ISNUMBER('[13]Sektorski plasman'!D132)=TRUE,'[13]Sektorski plasman'!D132,"")</f>
        <v/>
      </c>
      <c r="G136" s="84" t="str">
        <f>IF(ISNUMBER('[13]Sektorski plasman'!G132)=TRUE,'[13]Sektorski plasman'!G132,"")</f>
        <v/>
      </c>
      <c r="H136" s="76" t="str">
        <f>IF(ISNUMBER('[13]Sektorski plasman'!H132)=TRUE,'[13]Sektorski plasman'!H132,"")</f>
        <v/>
      </c>
      <c r="I136" s="75"/>
      <c r="J136" s="72"/>
      <c r="K136" s="66"/>
    </row>
    <row r="137" spans="1:11" x14ac:dyDescent="0.2">
      <c r="A137" s="90" t="str">
        <f>IF(ISNUMBER(H137)=FALSE,"",128)</f>
        <v/>
      </c>
      <c r="B137" s="89" t="str">
        <f>IF(ISTEXT('[13]Sektorski plasman'!B133)=TRUE,'[13]Sektorski plasman'!B133,"")</f>
        <v/>
      </c>
      <c r="C137" s="88" t="str">
        <f>IF(ISTEXT('[13]Sektorski plasman'!C133)=TRUE,'[13]Sektorski plasman'!C133,"")</f>
        <v/>
      </c>
      <c r="D137" s="87" t="str">
        <f>IF(ISNUMBER('[13]Sektorski plasman'!E133)=TRUE,'[13]Sektorski plasman'!E133,"")</f>
        <v/>
      </c>
      <c r="E137" s="86" t="str">
        <f>IF(ISTEXT('[13]Sektorski plasman'!F133)=TRUE,'[13]Sektorski plasman'!F133,"")</f>
        <v/>
      </c>
      <c r="F137" s="85" t="str">
        <f>IF(ISNUMBER('[13]Sektorski plasman'!D133)=TRUE,'[13]Sektorski plasman'!D133,"")</f>
        <v/>
      </c>
      <c r="G137" s="84" t="str">
        <f>IF(ISNUMBER('[13]Sektorski plasman'!G133)=TRUE,'[13]Sektorski plasman'!G133,"")</f>
        <v/>
      </c>
      <c r="H137" s="76" t="str">
        <f>IF(ISNUMBER('[13]Sektorski plasman'!H133)=TRUE,'[13]Sektorski plasman'!H133,"")</f>
        <v/>
      </c>
      <c r="I137" s="75"/>
      <c r="J137" s="72"/>
      <c r="K137" s="66"/>
    </row>
    <row r="138" spans="1:11" x14ac:dyDescent="0.2">
      <c r="A138" s="90" t="str">
        <f>IF(ISNUMBER(H138)=FALSE,"",129)</f>
        <v/>
      </c>
      <c r="B138" s="89" t="str">
        <f>IF(ISTEXT('[13]Sektorski plasman'!B134)=TRUE,'[13]Sektorski plasman'!B134,"")</f>
        <v/>
      </c>
      <c r="C138" s="88" t="str">
        <f>IF(ISTEXT('[13]Sektorski plasman'!C134)=TRUE,'[13]Sektorski plasman'!C134,"")</f>
        <v/>
      </c>
      <c r="D138" s="87" t="str">
        <f>IF(ISNUMBER('[13]Sektorski plasman'!E134)=TRUE,'[13]Sektorski plasman'!E134,"")</f>
        <v/>
      </c>
      <c r="E138" s="86" t="str">
        <f>IF(ISTEXT('[13]Sektorski plasman'!F134)=TRUE,'[13]Sektorski plasman'!F134,"")</f>
        <v/>
      </c>
      <c r="F138" s="85" t="str">
        <f>IF(ISNUMBER('[13]Sektorski plasman'!D134)=TRUE,'[13]Sektorski plasman'!D134,"")</f>
        <v/>
      </c>
      <c r="G138" s="84" t="str">
        <f>IF(ISNUMBER('[13]Sektorski plasman'!G134)=TRUE,'[13]Sektorski plasman'!G134,"")</f>
        <v/>
      </c>
      <c r="H138" s="76" t="str">
        <f>IF(ISNUMBER('[13]Sektorski plasman'!H134)=TRUE,'[13]Sektorski plasman'!H134,"")</f>
        <v/>
      </c>
      <c r="I138" s="75"/>
      <c r="J138" s="72"/>
      <c r="K138" s="66"/>
    </row>
    <row r="139" spans="1:11" x14ac:dyDescent="0.2">
      <c r="A139" s="90" t="str">
        <f>IF(ISNUMBER(H139)=FALSE,"",130)</f>
        <v/>
      </c>
      <c r="B139" s="89" t="str">
        <f>IF(ISTEXT('[13]Sektorski plasman'!B135)=TRUE,'[13]Sektorski plasman'!B135,"")</f>
        <v/>
      </c>
      <c r="C139" s="88" t="str">
        <f>IF(ISTEXT('[13]Sektorski plasman'!C135)=TRUE,'[13]Sektorski plasman'!C135,"")</f>
        <v/>
      </c>
      <c r="D139" s="87" t="str">
        <f>IF(ISNUMBER('[13]Sektorski plasman'!E135)=TRUE,'[13]Sektorski plasman'!E135,"")</f>
        <v/>
      </c>
      <c r="E139" s="86" t="str">
        <f>IF(ISTEXT('[13]Sektorski plasman'!F135)=TRUE,'[13]Sektorski plasman'!F135,"")</f>
        <v/>
      </c>
      <c r="F139" s="85" t="str">
        <f>IF(ISNUMBER('[13]Sektorski plasman'!D135)=TRUE,'[13]Sektorski plasman'!D135,"")</f>
        <v/>
      </c>
      <c r="G139" s="84" t="str">
        <f>IF(ISNUMBER('[13]Sektorski plasman'!G135)=TRUE,'[13]Sektorski plasman'!G135,"")</f>
        <v/>
      </c>
      <c r="H139" s="76" t="str">
        <f>IF(ISNUMBER('[13]Sektorski plasman'!H135)=TRUE,'[13]Sektorski plasman'!H135,"")</f>
        <v/>
      </c>
      <c r="I139" s="75"/>
      <c r="J139" s="72"/>
      <c r="K139" s="66"/>
    </row>
    <row r="140" spans="1:11" x14ac:dyDescent="0.2">
      <c r="A140" s="90" t="str">
        <f>IF(ISNUMBER(H140)=FALSE,"",131)</f>
        <v/>
      </c>
      <c r="B140" s="89" t="str">
        <f>IF(ISTEXT('[13]Sektorski plasman'!B136)=TRUE,'[13]Sektorski plasman'!B136,"")</f>
        <v/>
      </c>
      <c r="C140" s="88" t="str">
        <f>IF(ISTEXT('[13]Sektorski plasman'!C136)=TRUE,'[13]Sektorski plasman'!C136,"")</f>
        <v/>
      </c>
      <c r="D140" s="87" t="str">
        <f>IF(ISNUMBER('[13]Sektorski plasman'!E136)=TRUE,'[13]Sektorski plasman'!E136,"")</f>
        <v/>
      </c>
      <c r="E140" s="86" t="str">
        <f>IF(ISTEXT('[13]Sektorski plasman'!F136)=TRUE,'[13]Sektorski plasman'!F136,"")</f>
        <v/>
      </c>
      <c r="F140" s="85" t="str">
        <f>IF(ISNUMBER('[13]Sektorski plasman'!D136)=TRUE,'[13]Sektorski plasman'!D136,"")</f>
        <v/>
      </c>
      <c r="G140" s="84" t="str">
        <f>IF(ISNUMBER('[13]Sektorski plasman'!G136)=TRUE,'[13]Sektorski plasman'!G136,"")</f>
        <v/>
      </c>
      <c r="H140" s="76" t="str">
        <f>IF(ISNUMBER('[13]Sektorski plasman'!H136)=TRUE,'[13]Sektorski plasman'!H136,"")</f>
        <v/>
      </c>
      <c r="I140" s="75"/>
      <c r="J140" s="72"/>
      <c r="K140" s="66"/>
    </row>
    <row r="141" spans="1:11" x14ac:dyDescent="0.2">
      <c r="A141" s="90" t="str">
        <f>IF(ISNUMBER(H141)=FALSE,"",132)</f>
        <v/>
      </c>
      <c r="B141" s="89" t="str">
        <f>IF(ISTEXT('[13]Sektorski plasman'!B137)=TRUE,'[13]Sektorski plasman'!B137,"")</f>
        <v/>
      </c>
      <c r="C141" s="88" t="str">
        <f>IF(ISTEXT('[13]Sektorski plasman'!C137)=TRUE,'[13]Sektorski plasman'!C137,"")</f>
        <v/>
      </c>
      <c r="D141" s="87" t="str">
        <f>IF(ISNUMBER('[13]Sektorski plasman'!E137)=TRUE,'[13]Sektorski plasman'!E137,"")</f>
        <v/>
      </c>
      <c r="E141" s="86" t="str">
        <f>IF(ISTEXT('[13]Sektorski plasman'!F137)=TRUE,'[13]Sektorski plasman'!F137,"")</f>
        <v/>
      </c>
      <c r="F141" s="85" t="str">
        <f>IF(ISNUMBER('[13]Sektorski plasman'!D137)=TRUE,'[13]Sektorski plasman'!D137,"")</f>
        <v/>
      </c>
      <c r="G141" s="84" t="str">
        <f>IF(ISNUMBER('[13]Sektorski plasman'!G137)=TRUE,'[13]Sektorski plasman'!G137,"")</f>
        <v/>
      </c>
      <c r="H141" s="76" t="str">
        <f>IF(ISNUMBER('[13]Sektorski plasman'!H137)=TRUE,'[13]Sektorski plasman'!H137,"")</f>
        <v/>
      </c>
      <c r="I141" s="75"/>
      <c r="J141" s="72"/>
      <c r="K141" s="66"/>
    </row>
    <row r="142" spans="1:11" x14ac:dyDescent="0.2">
      <c r="A142" s="90" t="str">
        <f>IF(ISNUMBER(H142)=FALSE,"",133)</f>
        <v/>
      </c>
      <c r="B142" s="89" t="str">
        <f>IF(ISTEXT('[13]Sektorski plasman'!B138)=TRUE,'[13]Sektorski plasman'!B138,"")</f>
        <v/>
      </c>
      <c r="C142" s="88" t="str">
        <f>IF(ISTEXT('[13]Sektorski plasman'!C138)=TRUE,'[13]Sektorski plasman'!C138,"")</f>
        <v/>
      </c>
      <c r="D142" s="87" t="str">
        <f>IF(ISNUMBER('[13]Sektorski plasman'!E138)=TRUE,'[13]Sektorski plasman'!E138,"")</f>
        <v/>
      </c>
      <c r="E142" s="86" t="str">
        <f>IF(ISTEXT('[13]Sektorski plasman'!F138)=TRUE,'[13]Sektorski plasman'!F138,"")</f>
        <v/>
      </c>
      <c r="F142" s="85" t="str">
        <f>IF(ISNUMBER('[13]Sektorski plasman'!D138)=TRUE,'[13]Sektorski plasman'!D138,"")</f>
        <v/>
      </c>
      <c r="G142" s="84" t="str">
        <f>IF(ISNUMBER('[13]Sektorski plasman'!G138)=TRUE,'[13]Sektorski plasman'!G138,"")</f>
        <v/>
      </c>
      <c r="H142" s="76" t="str">
        <f>IF(ISNUMBER('[13]Sektorski plasman'!H138)=TRUE,'[13]Sektorski plasman'!H138,"")</f>
        <v/>
      </c>
      <c r="I142" s="75"/>
      <c r="J142" s="72"/>
      <c r="K142" s="66"/>
    </row>
    <row r="143" spans="1:11" x14ac:dyDescent="0.2">
      <c r="A143" s="90" t="str">
        <f>IF(ISNUMBER(H143)=FALSE,"",134)</f>
        <v/>
      </c>
      <c r="B143" s="89" t="str">
        <f>IF(ISTEXT('[13]Sektorski plasman'!B139)=TRUE,'[13]Sektorski plasman'!B139,"")</f>
        <v/>
      </c>
      <c r="C143" s="88" t="str">
        <f>IF(ISTEXT('[13]Sektorski plasman'!C139)=TRUE,'[13]Sektorski plasman'!C139,"")</f>
        <v/>
      </c>
      <c r="D143" s="87" t="str">
        <f>IF(ISNUMBER('[13]Sektorski plasman'!E139)=TRUE,'[13]Sektorski plasman'!E139,"")</f>
        <v/>
      </c>
      <c r="E143" s="86" t="str">
        <f>IF(ISTEXT('[13]Sektorski plasman'!F139)=TRUE,'[13]Sektorski plasman'!F139,"")</f>
        <v/>
      </c>
      <c r="F143" s="85" t="str">
        <f>IF(ISNUMBER('[13]Sektorski plasman'!D139)=TRUE,'[13]Sektorski plasman'!D139,"")</f>
        <v/>
      </c>
      <c r="G143" s="84" t="str">
        <f>IF(ISNUMBER('[13]Sektorski plasman'!G139)=TRUE,'[13]Sektorski plasman'!G139,"")</f>
        <v/>
      </c>
      <c r="H143" s="76" t="str">
        <f>IF(ISNUMBER('[13]Sektorski plasman'!H139)=TRUE,'[13]Sektorski plasman'!H139,"")</f>
        <v/>
      </c>
      <c r="I143" s="75"/>
      <c r="J143" s="72"/>
      <c r="K143" s="66"/>
    </row>
    <row r="144" spans="1:11" x14ac:dyDescent="0.2">
      <c r="A144" s="90" t="str">
        <f>IF(ISNUMBER(H144)=FALSE,"",135)</f>
        <v/>
      </c>
      <c r="B144" s="89" t="str">
        <f>IF(ISTEXT('[13]Sektorski plasman'!B140)=TRUE,'[13]Sektorski plasman'!B140,"")</f>
        <v/>
      </c>
      <c r="C144" s="88" t="str">
        <f>IF(ISTEXT('[13]Sektorski plasman'!C140)=TRUE,'[13]Sektorski plasman'!C140,"")</f>
        <v/>
      </c>
      <c r="D144" s="87" t="str">
        <f>IF(ISNUMBER('[13]Sektorski plasman'!E140)=TRUE,'[13]Sektorski plasman'!E140,"")</f>
        <v/>
      </c>
      <c r="E144" s="86" t="str">
        <f>IF(ISTEXT('[13]Sektorski plasman'!F140)=TRUE,'[13]Sektorski plasman'!F140,"")</f>
        <v/>
      </c>
      <c r="F144" s="85" t="str">
        <f>IF(ISNUMBER('[13]Sektorski plasman'!D140)=TRUE,'[13]Sektorski plasman'!D140,"")</f>
        <v/>
      </c>
      <c r="G144" s="84" t="str">
        <f>IF(ISNUMBER('[13]Sektorski plasman'!G140)=TRUE,'[13]Sektorski plasman'!G140,"")</f>
        <v/>
      </c>
      <c r="H144" s="76" t="str">
        <f>IF(ISNUMBER('[13]Sektorski plasman'!H140)=TRUE,'[13]Sektorski plasman'!H140,"")</f>
        <v/>
      </c>
      <c r="I144" s="75"/>
      <c r="J144" s="72"/>
      <c r="K144" s="66"/>
    </row>
    <row r="145" spans="1:11" x14ac:dyDescent="0.2">
      <c r="A145" s="90" t="str">
        <f>IF(ISNUMBER(H145)=FALSE,"",136)</f>
        <v/>
      </c>
      <c r="B145" s="89" t="str">
        <f>IF(ISTEXT('[13]Sektorski plasman'!B141)=TRUE,'[13]Sektorski plasman'!B141,"")</f>
        <v/>
      </c>
      <c r="C145" s="88" t="str">
        <f>IF(ISTEXT('[13]Sektorski plasman'!C141)=TRUE,'[13]Sektorski plasman'!C141,"")</f>
        <v/>
      </c>
      <c r="D145" s="87" t="str">
        <f>IF(ISNUMBER('[13]Sektorski plasman'!E141)=TRUE,'[13]Sektorski plasman'!E141,"")</f>
        <v/>
      </c>
      <c r="E145" s="86" t="str">
        <f>IF(ISTEXT('[13]Sektorski plasman'!F141)=TRUE,'[13]Sektorski plasman'!F141,"")</f>
        <v/>
      </c>
      <c r="F145" s="85" t="str">
        <f>IF(ISNUMBER('[13]Sektorski plasman'!D141)=TRUE,'[13]Sektorski plasman'!D141,"")</f>
        <v/>
      </c>
      <c r="G145" s="84" t="str">
        <f>IF(ISNUMBER('[13]Sektorski plasman'!G141)=TRUE,'[13]Sektorski plasman'!G141,"")</f>
        <v/>
      </c>
      <c r="H145" s="76" t="str">
        <f>IF(ISNUMBER('[13]Sektorski plasman'!H141)=TRUE,'[13]Sektorski plasman'!H141,"")</f>
        <v/>
      </c>
      <c r="I145" s="75"/>
      <c r="J145" s="72"/>
      <c r="K145" s="66"/>
    </row>
    <row r="146" spans="1:11" x14ac:dyDescent="0.2">
      <c r="A146" s="90" t="str">
        <f>IF(ISNUMBER(H146)=FALSE,"",137)</f>
        <v/>
      </c>
      <c r="B146" s="89" t="str">
        <f>IF(ISTEXT('[13]Sektorski plasman'!B142)=TRUE,'[13]Sektorski plasman'!B142,"")</f>
        <v/>
      </c>
      <c r="C146" s="88" t="str">
        <f>IF(ISTEXT('[13]Sektorski plasman'!C142)=TRUE,'[13]Sektorski plasman'!C142,"")</f>
        <v/>
      </c>
      <c r="D146" s="87" t="str">
        <f>IF(ISNUMBER('[13]Sektorski plasman'!E142)=TRUE,'[13]Sektorski plasman'!E142,"")</f>
        <v/>
      </c>
      <c r="E146" s="86" t="str">
        <f>IF(ISTEXT('[13]Sektorski plasman'!F142)=TRUE,'[13]Sektorski plasman'!F142,"")</f>
        <v/>
      </c>
      <c r="F146" s="85" t="str">
        <f>IF(ISNUMBER('[13]Sektorski plasman'!D142)=TRUE,'[13]Sektorski plasman'!D142,"")</f>
        <v/>
      </c>
      <c r="G146" s="84" t="str">
        <f>IF(ISNUMBER('[13]Sektorski plasman'!G142)=TRUE,'[13]Sektorski plasman'!G142,"")</f>
        <v/>
      </c>
      <c r="H146" s="76" t="str">
        <f>IF(ISNUMBER('[13]Sektorski plasman'!H142)=TRUE,'[13]Sektorski plasman'!H142,"")</f>
        <v/>
      </c>
      <c r="I146" s="75"/>
      <c r="J146" s="72"/>
      <c r="K146" s="66"/>
    </row>
    <row r="147" spans="1:11" x14ac:dyDescent="0.2">
      <c r="A147" s="90" t="str">
        <f>IF(ISNUMBER(H147)=FALSE,"",138)</f>
        <v/>
      </c>
      <c r="B147" s="89" t="str">
        <f>IF(ISTEXT('[13]Sektorski plasman'!B143)=TRUE,'[13]Sektorski plasman'!B143,"")</f>
        <v/>
      </c>
      <c r="C147" s="88" t="str">
        <f>IF(ISTEXT('[13]Sektorski plasman'!C143)=TRUE,'[13]Sektorski plasman'!C143,"")</f>
        <v/>
      </c>
      <c r="D147" s="87" t="str">
        <f>IF(ISNUMBER('[13]Sektorski plasman'!E143)=TRUE,'[13]Sektorski plasman'!E143,"")</f>
        <v/>
      </c>
      <c r="E147" s="86" t="str">
        <f>IF(ISTEXT('[13]Sektorski plasman'!F143)=TRUE,'[13]Sektorski plasman'!F143,"")</f>
        <v/>
      </c>
      <c r="F147" s="85" t="str">
        <f>IF(ISNUMBER('[13]Sektorski plasman'!D143)=TRUE,'[13]Sektorski plasman'!D143,"")</f>
        <v/>
      </c>
      <c r="G147" s="84" t="str">
        <f>IF(ISNUMBER('[13]Sektorski plasman'!G143)=TRUE,'[13]Sektorski plasman'!G143,"")</f>
        <v/>
      </c>
      <c r="H147" s="76" t="str">
        <f>IF(ISNUMBER('[13]Sektorski plasman'!H143)=TRUE,'[13]Sektorski plasman'!H143,"")</f>
        <v/>
      </c>
      <c r="I147" s="75"/>
      <c r="J147" s="72"/>
      <c r="K147" s="66"/>
    </row>
    <row r="148" spans="1:11" x14ac:dyDescent="0.2">
      <c r="A148" s="90" t="str">
        <f>IF(ISNUMBER(H148)=FALSE,"",139)</f>
        <v/>
      </c>
      <c r="B148" s="89" t="str">
        <f>IF(ISTEXT('[13]Sektorski plasman'!B144)=TRUE,'[13]Sektorski plasman'!B144,"")</f>
        <v/>
      </c>
      <c r="C148" s="88" t="str">
        <f>IF(ISTEXT('[13]Sektorski plasman'!C144)=TRUE,'[13]Sektorski plasman'!C144,"")</f>
        <v/>
      </c>
      <c r="D148" s="87" t="str">
        <f>IF(ISNUMBER('[13]Sektorski plasman'!E144)=TRUE,'[13]Sektorski plasman'!E144,"")</f>
        <v/>
      </c>
      <c r="E148" s="86" t="str">
        <f>IF(ISTEXT('[13]Sektorski plasman'!F144)=TRUE,'[13]Sektorski plasman'!F144,"")</f>
        <v/>
      </c>
      <c r="F148" s="85" t="str">
        <f>IF(ISNUMBER('[13]Sektorski plasman'!D144)=TRUE,'[13]Sektorski plasman'!D144,"")</f>
        <v/>
      </c>
      <c r="G148" s="84" t="str">
        <f>IF(ISNUMBER('[13]Sektorski plasman'!G144)=TRUE,'[13]Sektorski plasman'!G144,"")</f>
        <v/>
      </c>
      <c r="H148" s="76" t="str">
        <f>IF(ISNUMBER('[13]Sektorski plasman'!H144)=TRUE,'[13]Sektorski plasman'!H144,"")</f>
        <v/>
      </c>
      <c r="I148" s="75"/>
      <c r="J148" s="72"/>
      <c r="K148" s="66"/>
    </row>
    <row r="149" spans="1:11" x14ac:dyDescent="0.2">
      <c r="A149" s="90" t="str">
        <f>IF(ISNUMBER(H149)=FALSE,"",140)</f>
        <v/>
      </c>
      <c r="B149" s="89" t="str">
        <f>IF(ISTEXT('[13]Sektorski plasman'!B145)=TRUE,'[13]Sektorski plasman'!B145,"")</f>
        <v/>
      </c>
      <c r="C149" s="88" t="str">
        <f>IF(ISTEXT('[13]Sektorski plasman'!C145)=TRUE,'[13]Sektorski plasman'!C145,"")</f>
        <v/>
      </c>
      <c r="D149" s="87" t="str">
        <f>IF(ISNUMBER('[13]Sektorski plasman'!E145)=TRUE,'[13]Sektorski plasman'!E145,"")</f>
        <v/>
      </c>
      <c r="E149" s="86" t="str">
        <f>IF(ISTEXT('[13]Sektorski plasman'!F145)=TRUE,'[13]Sektorski plasman'!F145,"")</f>
        <v/>
      </c>
      <c r="F149" s="85" t="str">
        <f>IF(ISNUMBER('[13]Sektorski plasman'!D145)=TRUE,'[13]Sektorski plasman'!D145,"")</f>
        <v/>
      </c>
      <c r="G149" s="84" t="str">
        <f>IF(ISNUMBER('[13]Sektorski plasman'!G145)=TRUE,'[13]Sektorski plasman'!G145,"")</f>
        <v/>
      </c>
      <c r="H149" s="76" t="str">
        <f>IF(ISNUMBER('[13]Sektorski plasman'!H145)=TRUE,'[13]Sektorski plasman'!H145,"")</f>
        <v/>
      </c>
      <c r="I149" s="75"/>
      <c r="J149" s="72"/>
      <c r="K149" s="66"/>
    </row>
    <row r="150" spans="1:11" x14ac:dyDescent="0.2">
      <c r="A150" s="90" t="str">
        <f>IF(ISNUMBER(H150)=FALSE,"",141)</f>
        <v/>
      </c>
      <c r="B150" s="89" t="str">
        <f>IF(ISTEXT('[13]Sektorski plasman'!B146)=TRUE,'[13]Sektorski plasman'!B146,"")</f>
        <v/>
      </c>
      <c r="C150" s="88" t="str">
        <f>IF(ISTEXT('[13]Sektorski plasman'!C146)=TRUE,'[13]Sektorski plasman'!C146,"")</f>
        <v/>
      </c>
      <c r="D150" s="87" t="str">
        <f>IF(ISNUMBER('[13]Sektorski plasman'!E146)=TRUE,'[13]Sektorski plasman'!E146,"")</f>
        <v/>
      </c>
      <c r="E150" s="86" t="str">
        <f>IF(ISTEXT('[13]Sektorski plasman'!F146)=TRUE,'[13]Sektorski plasman'!F146,"")</f>
        <v/>
      </c>
      <c r="F150" s="85" t="str">
        <f>IF(ISNUMBER('[13]Sektorski plasman'!D146)=TRUE,'[13]Sektorski plasman'!D146,"")</f>
        <v/>
      </c>
      <c r="G150" s="84" t="str">
        <f>IF(ISNUMBER('[13]Sektorski plasman'!G146)=TRUE,'[13]Sektorski plasman'!G146,"")</f>
        <v/>
      </c>
      <c r="H150" s="76" t="str">
        <f>IF(ISNUMBER('[13]Sektorski plasman'!H146)=TRUE,'[13]Sektorski plasman'!H146,"")</f>
        <v/>
      </c>
      <c r="I150" s="75"/>
      <c r="J150" s="72"/>
      <c r="K150" s="66"/>
    </row>
    <row r="151" spans="1:11" x14ac:dyDescent="0.2">
      <c r="A151" s="90" t="str">
        <f>IF(ISNUMBER(H151)=FALSE,"",142)</f>
        <v/>
      </c>
      <c r="B151" s="89" t="str">
        <f>IF(ISTEXT('[13]Sektorski plasman'!B147)=TRUE,'[13]Sektorski plasman'!B147,"")</f>
        <v/>
      </c>
      <c r="C151" s="88" t="str">
        <f>IF(ISTEXT('[13]Sektorski plasman'!C147)=TRUE,'[13]Sektorski plasman'!C147,"")</f>
        <v/>
      </c>
      <c r="D151" s="87" t="str">
        <f>IF(ISNUMBER('[13]Sektorski plasman'!E147)=TRUE,'[13]Sektorski plasman'!E147,"")</f>
        <v/>
      </c>
      <c r="E151" s="86" t="str">
        <f>IF(ISTEXT('[13]Sektorski plasman'!F147)=TRUE,'[13]Sektorski plasman'!F147,"")</f>
        <v/>
      </c>
      <c r="F151" s="85" t="str">
        <f>IF(ISNUMBER('[13]Sektorski plasman'!D147)=TRUE,'[13]Sektorski plasman'!D147,"")</f>
        <v/>
      </c>
      <c r="G151" s="84" t="str">
        <f>IF(ISNUMBER('[13]Sektorski plasman'!G147)=TRUE,'[13]Sektorski plasman'!G147,"")</f>
        <v/>
      </c>
      <c r="H151" s="76" t="str">
        <f>IF(ISNUMBER('[13]Sektorski plasman'!H147)=TRUE,'[13]Sektorski plasman'!H147,"")</f>
        <v/>
      </c>
      <c r="I151" s="75"/>
      <c r="J151" s="72"/>
      <c r="K151" s="66"/>
    </row>
    <row r="152" spans="1:11" x14ac:dyDescent="0.2">
      <c r="A152" s="90" t="str">
        <f>IF(ISNUMBER(H152)=FALSE,"",143)</f>
        <v/>
      </c>
      <c r="B152" s="89" t="str">
        <f>IF(ISTEXT('[13]Sektorski plasman'!B148)=TRUE,'[13]Sektorski plasman'!B148,"")</f>
        <v/>
      </c>
      <c r="C152" s="88" t="str">
        <f>IF(ISTEXT('[13]Sektorski plasman'!C148)=TRUE,'[13]Sektorski plasman'!C148,"")</f>
        <v/>
      </c>
      <c r="D152" s="87" t="str">
        <f>IF(ISNUMBER('[13]Sektorski plasman'!E148)=TRUE,'[13]Sektorski plasman'!E148,"")</f>
        <v/>
      </c>
      <c r="E152" s="86" t="str">
        <f>IF(ISTEXT('[13]Sektorski plasman'!F148)=TRUE,'[13]Sektorski plasman'!F148,"")</f>
        <v/>
      </c>
      <c r="F152" s="85" t="str">
        <f>IF(ISNUMBER('[13]Sektorski plasman'!D148)=TRUE,'[13]Sektorski plasman'!D148,"")</f>
        <v/>
      </c>
      <c r="G152" s="84" t="str">
        <f>IF(ISNUMBER('[13]Sektorski plasman'!G148)=TRUE,'[13]Sektorski plasman'!G148,"")</f>
        <v/>
      </c>
      <c r="H152" s="76" t="str">
        <f>IF(ISNUMBER('[13]Sektorski plasman'!H148)=TRUE,'[13]Sektorski plasman'!H148,"")</f>
        <v/>
      </c>
      <c r="I152" s="75"/>
      <c r="J152" s="72"/>
      <c r="K152" s="66"/>
    </row>
    <row r="153" spans="1:11" x14ac:dyDescent="0.2">
      <c r="A153" s="90" t="str">
        <f>IF(ISNUMBER(H153)=FALSE,"",144)</f>
        <v/>
      </c>
      <c r="B153" s="89" t="str">
        <f>IF(ISTEXT('[13]Sektorski plasman'!B149)=TRUE,'[13]Sektorski plasman'!B149,"")</f>
        <v/>
      </c>
      <c r="C153" s="88" t="str">
        <f>IF(ISTEXT('[13]Sektorski plasman'!C149)=TRUE,'[13]Sektorski plasman'!C149,"")</f>
        <v/>
      </c>
      <c r="D153" s="87" t="str">
        <f>IF(ISNUMBER('[13]Sektorski plasman'!E149)=TRUE,'[13]Sektorski plasman'!E149,"")</f>
        <v/>
      </c>
      <c r="E153" s="86" t="str">
        <f>IF(ISTEXT('[13]Sektorski plasman'!F149)=TRUE,'[13]Sektorski plasman'!F149,"")</f>
        <v/>
      </c>
      <c r="F153" s="85" t="str">
        <f>IF(ISNUMBER('[13]Sektorski plasman'!D149)=TRUE,'[13]Sektorski plasman'!D149,"")</f>
        <v/>
      </c>
      <c r="G153" s="84" t="str">
        <f>IF(ISNUMBER('[13]Sektorski plasman'!G149)=TRUE,'[13]Sektorski plasman'!G149,"")</f>
        <v/>
      </c>
      <c r="H153" s="76" t="str">
        <f>IF(ISNUMBER('[13]Sektorski plasman'!H149)=TRUE,'[13]Sektorski plasman'!H149,"")</f>
        <v/>
      </c>
      <c r="I153" s="75"/>
      <c r="J153" s="72"/>
      <c r="K153" s="66"/>
    </row>
    <row r="154" spans="1:11" x14ac:dyDescent="0.2">
      <c r="A154" s="90" t="str">
        <f>IF(ISNUMBER(H154)=FALSE,"",145)</f>
        <v/>
      </c>
      <c r="B154" s="89" t="str">
        <f>IF(ISTEXT('[13]Sektorski plasman'!B150)=TRUE,'[13]Sektorski plasman'!B150,"")</f>
        <v/>
      </c>
      <c r="C154" s="88" t="str">
        <f>IF(ISTEXT('[13]Sektorski plasman'!C150)=TRUE,'[13]Sektorski plasman'!C150,"")</f>
        <v/>
      </c>
      <c r="D154" s="87" t="str">
        <f>IF(ISNUMBER('[13]Sektorski plasman'!E150)=TRUE,'[13]Sektorski plasman'!E150,"")</f>
        <v/>
      </c>
      <c r="E154" s="86" t="str">
        <f>IF(ISTEXT('[13]Sektorski plasman'!F150)=TRUE,'[13]Sektorski plasman'!F150,"")</f>
        <v/>
      </c>
      <c r="F154" s="85" t="str">
        <f>IF(ISNUMBER('[13]Sektorski plasman'!D150)=TRUE,'[13]Sektorski plasman'!D150,"")</f>
        <v/>
      </c>
      <c r="G154" s="84" t="str">
        <f>IF(ISNUMBER('[13]Sektorski plasman'!G150)=TRUE,'[13]Sektorski plasman'!G150,"")</f>
        <v/>
      </c>
      <c r="H154" s="76" t="str">
        <f>IF(ISNUMBER('[13]Sektorski plasman'!H150)=TRUE,'[13]Sektorski plasman'!H150,"")</f>
        <v/>
      </c>
      <c r="I154" s="75"/>
      <c r="J154" s="72"/>
      <c r="K154" s="66"/>
    </row>
    <row r="155" spans="1:11" x14ac:dyDescent="0.2">
      <c r="A155" s="90" t="str">
        <f>IF(ISNUMBER(H155)=FALSE,"",146)</f>
        <v/>
      </c>
      <c r="B155" s="89" t="str">
        <f>IF(ISTEXT('[13]Sektorski plasman'!B151)=TRUE,'[13]Sektorski plasman'!B151,"")</f>
        <v/>
      </c>
      <c r="C155" s="88" t="str">
        <f>IF(ISTEXT('[13]Sektorski plasman'!C151)=TRUE,'[13]Sektorski plasman'!C151,"")</f>
        <v/>
      </c>
      <c r="D155" s="87" t="str">
        <f>IF(ISNUMBER('[13]Sektorski plasman'!E151)=TRUE,'[13]Sektorski plasman'!E151,"")</f>
        <v/>
      </c>
      <c r="E155" s="86" t="str">
        <f>IF(ISTEXT('[13]Sektorski plasman'!F151)=TRUE,'[13]Sektorski plasman'!F151,"")</f>
        <v/>
      </c>
      <c r="F155" s="85" t="str">
        <f>IF(ISNUMBER('[13]Sektorski plasman'!D151)=TRUE,'[13]Sektorski plasman'!D151,"")</f>
        <v/>
      </c>
      <c r="G155" s="84" t="str">
        <f>IF(ISNUMBER('[13]Sektorski plasman'!G151)=TRUE,'[13]Sektorski plasman'!G151,"")</f>
        <v/>
      </c>
      <c r="H155" s="76" t="str">
        <f>IF(ISNUMBER('[13]Sektorski plasman'!H151)=TRUE,'[13]Sektorski plasman'!H151,"")</f>
        <v/>
      </c>
      <c r="I155" s="75"/>
      <c r="J155" s="72"/>
      <c r="K155" s="66"/>
    </row>
    <row r="156" spans="1:11" x14ac:dyDescent="0.2">
      <c r="A156" s="90" t="str">
        <f>IF(ISNUMBER(H156)=FALSE,"",147)</f>
        <v/>
      </c>
      <c r="B156" s="89" t="str">
        <f>IF(ISTEXT('[13]Sektorski plasman'!B152)=TRUE,'[13]Sektorski plasman'!B152,"")</f>
        <v/>
      </c>
      <c r="C156" s="88" t="str">
        <f>IF(ISTEXT('[13]Sektorski plasman'!C152)=TRUE,'[13]Sektorski plasman'!C152,"")</f>
        <v/>
      </c>
      <c r="D156" s="87" t="str">
        <f>IF(ISNUMBER('[13]Sektorski plasman'!E152)=TRUE,'[13]Sektorski plasman'!E152,"")</f>
        <v/>
      </c>
      <c r="E156" s="86" t="str">
        <f>IF(ISTEXT('[13]Sektorski plasman'!F152)=TRUE,'[13]Sektorski plasman'!F152,"")</f>
        <v/>
      </c>
      <c r="F156" s="85" t="str">
        <f>IF(ISNUMBER('[13]Sektorski plasman'!D152)=TRUE,'[13]Sektorski plasman'!D152,"")</f>
        <v/>
      </c>
      <c r="G156" s="84" t="str">
        <f>IF(ISNUMBER('[13]Sektorski plasman'!G152)=TRUE,'[13]Sektorski plasman'!G152,"")</f>
        <v/>
      </c>
      <c r="H156" s="76" t="str">
        <f>IF(ISNUMBER('[13]Sektorski plasman'!H152)=TRUE,'[13]Sektorski plasman'!H152,"")</f>
        <v/>
      </c>
      <c r="I156" s="75"/>
      <c r="J156" s="72"/>
      <c r="K156" s="66"/>
    </row>
    <row r="157" spans="1:11" x14ac:dyDescent="0.2">
      <c r="A157" s="90" t="str">
        <f>IF(ISNUMBER(H157)=FALSE,"",148)</f>
        <v/>
      </c>
      <c r="B157" s="89" t="str">
        <f>IF(ISTEXT('[13]Sektorski plasman'!B153)=TRUE,'[13]Sektorski plasman'!B153,"")</f>
        <v/>
      </c>
      <c r="C157" s="88" t="str">
        <f>IF(ISTEXT('[13]Sektorski plasman'!C153)=TRUE,'[13]Sektorski plasman'!C153,"")</f>
        <v/>
      </c>
      <c r="D157" s="87" t="str">
        <f>IF(ISNUMBER('[13]Sektorski plasman'!E153)=TRUE,'[13]Sektorski plasman'!E153,"")</f>
        <v/>
      </c>
      <c r="E157" s="86" t="str">
        <f>IF(ISTEXT('[13]Sektorski plasman'!F153)=TRUE,'[13]Sektorski plasman'!F153,"")</f>
        <v/>
      </c>
      <c r="F157" s="85" t="str">
        <f>IF(ISNUMBER('[13]Sektorski plasman'!D153)=TRUE,'[13]Sektorski plasman'!D153,"")</f>
        <v/>
      </c>
      <c r="G157" s="84" t="str">
        <f>IF(ISNUMBER('[13]Sektorski plasman'!G153)=TRUE,'[13]Sektorski plasman'!G153,"")</f>
        <v/>
      </c>
      <c r="H157" s="76" t="str">
        <f>IF(ISNUMBER('[13]Sektorski plasman'!H153)=TRUE,'[13]Sektorski plasman'!H153,"")</f>
        <v/>
      </c>
      <c r="I157" s="75"/>
      <c r="J157" s="72"/>
      <c r="K157" s="66"/>
    </row>
    <row r="158" spans="1:11" x14ac:dyDescent="0.2">
      <c r="A158" s="90" t="str">
        <f>IF(ISNUMBER(H158)=FALSE,"",149)</f>
        <v/>
      </c>
      <c r="B158" s="89" t="str">
        <f>IF(ISTEXT('[13]Sektorski plasman'!B154)=TRUE,'[13]Sektorski plasman'!B154,"")</f>
        <v/>
      </c>
      <c r="C158" s="88" t="str">
        <f>IF(ISTEXT('[13]Sektorski plasman'!C154)=TRUE,'[13]Sektorski plasman'!C154,"")</f>
        <v/>
      </c>
      <c r="D158" s="87" t="str">
        <f>IF(ISNUMBER('[13]Sektorski plasman'!E154)=TRUE,'[13]Sektorski plasman'!E154,"")</f>
        <v/>
      </c>
      <c r="E158" s="86" t="str">
        <f>IF(ISTEXT('[13]Sektorski plasman'!F154)=TRUE,'[13]Sektorski plasman'!F154,"")</f>
        <v/>
      </c>
      <c r="F158" s="85" t="str">
        <f>IF(ISNUMBER('[13]Sektorski plasman'!D154)=TRUE,'[13]Sektorski plasman'!D154,"")</f>
        <v/>
      </c>
      <c r="G158" s="84" t="str">
        <f>IF(ISNUMBER('[13]Sektorski plasman'!G154)=TRUE,'[13]Sektorski plasman'!G154,"")</f>
        <v/>
      </c>
      <c r="H158" s="76" t="str">
        <f>IF(ISNUMBER('[13]Sektorski plasman'!H154)=TRUE,'[13]Sektorski plasman'!H154,"")</f>
        <v/>
      </c>
      <c r="I158" s="75"/>
      <c r="J158" s="72"/>
      <c r="K158" s="66"/>
    </row>
    <row r="159" spans="1:11" x14ac:dyDescent="0.2">
      <c r="A159" s="83" t="str">
        <f>IF(ISNUMBER(H159)=FALSE,"",150)</f>
        <v/>
      </c>
      <c r="B159" s="82" t="str">
        <f>IF(ISTEXT('[13]Sektorski plasman'!B155)=TRUE,'[13]Sektorski plasman'!B155,"")</f>
        <v/>
      </c>
      <c r="C159" s="81" t="str">
        <f>IF(ISTEXT('[13]Sektorski plasman'!C155)=TRUE,'[13]Sektorski plasman'!C155,"")</f>
        <v/>
      </c>
      <c r="D159" s="80" t="str">
        <f>IF(ISNUMBER('[13]Sektorski plasman'!E155)=TRUE,'[13]Sektorski plasman'!E155,"")</f>
        <v/>
      </c>
      <c r="E159" s="79" t="str">
        <f>IF(ISTEXT('[13]Sektorski plasman'!F155)=TRUE,'[13]Sektorski plasman'!F155,"")</f>
        <v/>
      </c>
      <c r="F159" s="78" t="str">
        <f>IF(ISNUMBER('[13]Sektorski plasman'!D155)=TRUE,'[13]Sektorski plasman'!D155,"")</f>
        <v/>
      </c>
      <c r="G159" s="77" t="str">
        <f>IF(ISNUMBER('[13]Sektorski plasman'!G155)=TRUE,'[13]Sektorski plasman'!G155,"")</f>
        <v/>
      </c>
      <c r="H159" s="76" t="str">
        <f>IF(ISNUMBER('[13]Sektorski plasman'!H155)=TRUE,'[13]Sektorski plasman'!H155,"")</f>
        <v/>
      </c>
      <c r="I159" s="75"/>
      <c r="J159" s="72"/>
      <c r="K159" s="66"/>
    </row>
    <row r="160" spans="1:11" x14ac:dyDescent="0.2">
      <c r="B160" s="74"/>
      <c r="C160" s="74"/>
      <c r="D160" s="68"/>
      <c r="F160" s="73"/>
      <c r="G160" s="68"/>
      <c r="I160" s="68"/>
      <c r="J160" s="72"/>
      <c r="K160" s="66"/>
    </row>
    <row r="161" spans="2:11" x14ac:dyDescent="0.2">
      <c r="B161" s="74"/>
      <c r="C161" s="74"/>
      <c r="D161" s="68"/>
      <c r="F161" s="73"/>
      <c r="G161" s="68"/>
      <c r="I161" s="68"/>
      <c r="J161" s="72"/>
      <c r="K161" s="66"/>
    </row>
    <row r="162" spans="2:11" x14ac:dyDescent="0.2">
      <c r="B162" s="74"/>
      <c r="C162" s="74"/>
      <c r="D162" s="68"/>
      <c r="F162" s="73"/>
      <c r="G162" s="68"/>
      <c r="I162" s="68"/>
      <c r="J162" s="72"/>
      <c r="K162" s="66"/>
    </row>
    <row r="163" spans="2:11" x14ac:dyDescent="0.2">
      <c r="F163" s="73"/>
      <c r="I163" s="68"/>
      <c r="J163" s="72"/>
      <c r="K163" s="66"/>
    </row>
    <row r="164" spans="2:11" x14ac:dyDescent="0.2">
      <c r="F164" s="73"/>
      <c r="I164" s="68"/>
      <c r="J164" s="72"/>
      <c r="K164" s="66"/>
    </row>
    <row r="165" spans="2:11" x14ac:dyDescent="0.2">
      <c r="F165" s="73"/>
      <c r="I165" s="68"/>
      <c r="J165" s="72"/>
      <c r="K165" s="66"/>
    </row>
    <row r="166" spans="2:11" x14ac:dyDescent="0.2">
      <c r="F166" s="73"/>
      <c r="I166" s="68"/>
      <c r="J166" s="72"/>
      <c r="K166" s="66"/>
    </row>
    <row r="167" spans="2:11" x14ac:dyDescent="0.2">
      <c r="F167" s="73"/>
      <c r="I167" s="68"/>
      <c r="J167" s="72"/>
      <c r="K167" s="66"/>
    </row>
    <row r="168" spans="2:11" x14ac:dyDescent="0.2">
      <c r="F168" s="73"/>
      <c r="I168" s="68"/>
      <c r="J168" s="72"/>
      <c r="K168" s="66"/>
    </row>
    <row r="169" spans="2:11" x14ac:dyDescent="0.2">
      <c r="F169" s="73"/>
      <c r="I169" s="68"/>
      <c r="J169" s="72"/>
      <c r="K169" s="66"/>
    </row>
    <row r="170" spans="2:11" x14ac:dyDescent="0.2">
      <c r="F170" s="73"/>
      <c r="I170" s="68"/>
      <c r="J170" s="72"/>
      <c r="K170" s="66"/>
    </row>
    <row r="171" spans="2:11" x14ac:dyDescent="0.2">
      <c r="F171" s="73"/>
      <c r="I171" s="68"/>
      <c r="J171" s="72"/>
      <c r="K171" s="66"/>
    </row>
    <row r="172" spans="2:11" x14ac:dyDescent="0.2">
      <c r="F172" s="73"/>
      <c r="I172" s="68"/>
      <c r="J172" s="72"/>
      <c r="K172" s="66"/>
    </row>
    <row r="173" spans="2:11" x14ac:dyDescent="0.2">
      <c r="F173" s="73"/>
      <c r="I173" s="68"/>
      <c r="J173" s="72"/>
      <c r="K173" s="66"/>
    </row>
    <row r="174" spans="2:11" x14ac:dyDescent="0.2">
      <c r="F174" s="73"/>
      <c r="I174" s="68"/>
      <c r="J174" s="72"/>
      <c r="K174" s="66"/>
    </row>
    <row r="175" spans="2:11" x14ac:dyDescent="0.2">
      <c r="F175" s="73"/>
      <c r="I175" s="68"/>
      <c r="J175" s="72"/>
      <c r="K175" s="66"/>
    </row>
    <row r="176" spans="2:11" x14ac:dyDescent="0.2">
      <c r="F176" s="73"/>
      <c r="I176" s="68"/>
      <c r="J176" s="72"/>
      <c r="K176" s="66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40FC-3F39-426C-B192-B35C7E4107B0}">
  <sheetPr>
    <tabColor theme="9" tint="-0.249977111117893"/>
    <pageSetUpPr fitToPage="1"/>
  </sheetPr>
  <dimension ref="A1:AE53"/>
  <sheetViews>
    <sheetView showRowColHeaders="0" zoomScaleNormal="100" workbookViewId="0">
      <selection activeCell="R22" sqref="R22"/>
    </sheetView>
  </sheetViews>
  <sheetFormatPr defaultRowHeight="15" x14ac:dyDescent="0.2"/>
  <cols>
    <col min="1" max="1" width="5.140625" style="135" customWidth="1"/>
    <col min="2" max="2" width="21.85546875" style="134" bestFit="1" customWidth="1"/>
    <col min="3" max="3" width="19.85546875" style="6" customWidth="1"/>
    <col min="4" max="4" width="4.7109375" style="6" customWidth="1"/>
    <col min="5" max="5" width="7.85546875" style="133" customWidth="1"/>
    <col min="6" max="6" width="4.7109375" style="6" customWidth="1"/>
    <col min="7" max="7" width="9.28515625" style="133" customWidth="1"/>
    <col min="8" max="8" width="4.7109375" style="6" customWidth="1"/>
    <col min="9" max="9" width="9.28515625" style="133" customWidth="1"/>
    <col min="10" max="10" width="4.7109375" style="6" customWidth="1"/>
    <col min="11" max="11" width="9.28515625" style="133" customWidth="1"/>
    <col min="12" max="12" width="4.7109375" style="6" customWidth="1"/>
    <col min="13" max="13" width="9.28515625" style="133" customWidth="1"/>
    <col min="14" max="14" width="4.7109375" style="6" customWidth="1"/>
    <col min="15" max="15" width="9.28515625" style="133" customWidth="1"/>
    <col min="16" max="16" width="4.7109375" style="6" customWidth="1"/>
    <col min="17" max="17" width="9.28515625" style="133" customWidth="1"/>
    <col min="18" max="18" width="4.7109375" style="6" customWidth="1"/>
    <col min="19" max="19" width="9.28515625" style="133" customWidth="1"/>
    <col min="20" max="20" width="10.85546875" style="133" customWidth="1"/>
    <col min="21" max="21" width="6.7109375" style="6" customWidth="1"/>
    <col min="22" max="22" width="10" style="133" customWidth="1"/>
    <col min="23" max="23" width="10.5703125" style="6" customWidth="1"/>
    <col min="24" max="26" width="9.140625" style="6" hidden="1" customWidth="1"/>
    <col min="27" max="27" width="10.85546875" style="6" hidden="1" customWidth="1"/>
    <col min="28" max="28" width="15.5703125" style="6" hidden="1" customWidth="1"/>
    <col min="29" max="29" width="14.5703125" style="6" hidden="1" customWidth="1"/>
    <col min="30" max="31" width="9.140625" style="6" hidden="1" customWidth="1"/>
    <col min="32" max="16384" width="9.140625" style="6"/>
  </cols>
  <sheetData>
    <row r="1" spans="1:31" ht="23.25" x14ac:dyDescent="0.35">
      <c r="B1" s="259" t="s">
        <v>72</v>
      </c>
      <c r="C1" s="259"/>
      <c r="K1" s="207" t="s">
        <v>71</v>
      </c>
      <c r="Q1" s="6"/>
    </row>
    <row r="2" spans="1:31" ht="23.25" x14ac:dyDescent="0.35">
      <c r="B2" s="260"/>
      <c r="C2" s="260"/>
      <c r="K2" s="207" t="s">
        <v>108</v>
      </c>
    </row>
    <row r="3" spans="1:31" ht="23.25" x14ac:dyDescent="0.35">
      <c r="K3" s="207" t="s">
        <v>8</v>
      </c>
    </row>
    <row r="4" spans="1:31" ht="15.75" thickBot="1" x14ac:dyDescent="0.25">
      <c r="B4" s="206"/>
      <c r="D4" s="205"/>
      <c r="E4" s="204"/>
      <c r="H4" s="205"/>
      <c r="I4" s="204"/>
      <c r="L4" s="205"/>
      <c r="M4" s="204"/>
      <c r="P4" s="205"/>
      <c r="Q4" s="204"/>
    </row>
    <row r="5" spans="1:31" ht="27.75" customHeight="1" thickTop="1" x14ac:dyDescent="0.2">
      <c r="A5" s="261" t="s">
        <v>69</v>
      </c>
      <c r="B5" s="263" t="s">
        <v>68</v>
      </c>
      <c r="C5" s="265" t="s">
        <v>67</v>
      </c>
      <c r="D5" s="244" t="s">
        <v>66</v>
      </c>
      <c r="E5" s="245"/>
      <c r="F5" s="246" t="s">
        <v>65</v>
      </c>
      <c r="G5" s="247"/>
      <c r="H5" s="244" t="s">
        <v>64</v>
      </c>
      <c r="I5" s="245"/>
      <c r="J5" s="246" t="s">
        <v>63</v>
      </c>
      <c r="K5" s="247"/>
      <c r="L5" s="244" t="s">
        <v>62</v>
      </c>
      <c r="M5" s="245"/>
      <c r="N5" s="246" t="s">
        <v>61</v>
      </c>
      <c r="O5" s="247"/>
      <c r="P5" s="244" t="s">
        <v>60</v>
      </c>
      <c r="Q5" s="245"/>
      <c r="R5" s="246" t="s">
        <v>59</v>
      </c>
      <c r="S5" s="247"/>
      <c r="T5" s="203" t="s">
        <v>58</v>
      </c>
      <c r="U5" s="248" t="s">
        <v>57</v>
      </c>
      <c r="V5" s="249"/>
      <c r="W5" s="250"/>
    </row>
    <row r="6" spans="1:31" ht="39.950000000000003" customHeight="1" x14ac:dyDescent="0.2">
      <c r="A6" s="262"/>
      <c r="B6" s="264"/>
      <c r="C6" s="266"/>
      <c r="D6" s="254" t="s">
        <v>107</v>
      </c>
      <c r="E6" s="255"/>
      <c r="F6" s="254" t="s">
        <v>106</v>
      </c>
      <c r="G6" s="255"/>
      <c r="H6" s="256" t="s">
        <v>105</v>
      </c>
      <c r="I6" s="257"/>
      <c r="J6" s="256" t="s">
        <v>104</v>
      </c>
      <c r="K6" s="257"/>
      <c r="L6" s="256" t="s">
        <v>103</v>
      </c>
      <c r="M6" s="257"/>
      <c r="N6" s="256" t="s">
        <v>110</v>
      </c>
      <c r="O6" s="257"/>
      <c r="P6" s="258"/>
      <c r="Q6" s="257"/>
      <c r="R6" s="258"/>
      <c r="S6" s="257"/>
      <c r="T6" s="202">
        <v>-0.5</v>
      </c>
      <c r="U6" s="251"/>
      <c r="V6" s="252"/>
      <c r="W6" s="253"/>
    </row>
    <row r="7" spans="1:31" ht="12.75" customHeight="1" x14ac:dyDescent="0.2">
      <c r="A7" s="262"/>
      <c r="B7" s="264"/>
      <c r="C7" s="266"/>
      <c r="D7" s="200"/>
      <c r="E7" s="201"/>
      <c r="F7" s="200"/>
      <c r="G7" s="198"/>
      <c r="H7" s="196"/>
      <c r="I7" s="201"/>
      <c r="J7" s="200"/>
      <c r="K7" s="198"/>
      <c r="L7" s="196"/>
      <c r="M7" s="201"/>
      <c r="N7" s="200"/>
      <c r="O7" s="199"/>
      <c r="P7" s="196"/>
      <c r="Q7" s="199"/>
      <c r="R7" s="196"/>
      <c r="S7" s="198"/>
      <c r="T7" s="197"/>
      <c r="U7" s="196"/>
      <c r="V7" s="195"/>
      <c r="W7" s="194"/>
      <c r="X7" s="193"/>
    </row>
    <row r="8" spans="1:31" ht="12.75" customHeight="1" x14ac:dyDescent="0.2">
      <c r="A8" s="192"/>
      <c r="B8" s="191"/>
      <c r="C8" s="190"/>
      <c r="D8" s="187" t="s">
        <v>50</v>
      </c>
      <c r="E8" s="188" t="s">
        <v>51</v>
      </c>
      <c r="F8" s="187" t="s">
        <v>50</v>
      </c>
      <c r="G8" s="186" t="s">
        <v>51</v>
      </c>
      <c r="H8" s="184" t="s">
        <v>50</v>
      </c>
      <c r="I8" s="188" t="s">
        <v>51</v>
      </c>
      <c r="J8" s="187" t="s">
        <v>50</v>
      </c>
      <c r="K8" s="186" t="s">
        <v>51</v>
      </c>
      <c r="L8" s="184" t="s">
        <v>50</v>
      </c>
      <c r="M8" s="188" t="s">
        <v>51</v>
      </c>
      <c r="N8" s="187" t="s">
        <v>50</v>
      </c>
      <c r="O8" s="189" t="s">
        <v>51</v>
      </c>
      <c r="P8" s="184" t="s">
        <v>50</v>
      </c>
      <c r="Q8" s="188" t="s">
        <v>51</v>
      </c>
      <c r="R8" s="187" t="s">
        <v>50</v>
      </c>
      <c r="S8" s="186" t="s">
        <v>51</v>
      </c>
      <c r="T8" s="185"/>
      <c r="U8" s="184" t="s">
        <v>50</v>
      </c>
      <c r="V8" s="183" t="s">
        <v>49</v>
      </c>
      <c r="W8" s="182" t="s">
        <v>48</v>
      </c>
    </row>
    <row r="9" spans="1:31" ht="12.75" customHeight="1" thickBot="1" x14ac:dyDescent="0.25">
      <c r="A9" s="181"/>
      <c r="B9" s="180"/>
      <c r="C9" s="179"/>
      <c r="D9" s="177"/>
      <c r="E9" s="178"/>
      <c r="F9" s="177"/>
      <c r="G9" s="176"/>
      <c r="H9" s="177"/>
      <c r="I9" s="178"/>
      <c r="J9" s="177"/>
      <c r="K9" s="176"/>
      <c r="L9" s="177"/>
      <c r="M9" s="178"/>
      <c r="N9" s="177"/>
      <c r="O9" s="176"/>
      <c r="P9" s="177"/>
      <c r="Q9" s="178"/>
      <c r="R9" s="177"/>
      <c r="S9" s="176"/>
      <c r="T9" s="175"/>
      <c r="U9" s="174"/>
      <c r="V9" s="173"/>
      <c r="W9" s="172"/>
      <c r="AD9" s="6" t="s">
        <v>47</v>
      </c>
      <c r="AE9" s="171">
        <v>0.5</v>
      </c>
    </row>
    <row r="10" spans="1:31" s="141" customFormat="1" ht="15" customHeight="1" thickTop="1" x14ac:dyDescent="0.25">
      <c r="A10" s="165">
        <v>1</v>
      </c>
      <c r="B10" s="233" t="s">
        <v>102</v>
      </c>
      <c r="C10" s="232" t="s">
        <v>24</v>
      </c>
      <c r="D10" s="231">
        <v>1</v>
      </c>
      <c r="E10" s="230">
        <v>3252</v>
      </c>
      <c r="F10" s="229">
        <v>2</v>
      </c>
      <c r="G10" s="228">
        <v>4330</v>
      </c>
      <c r="H10" s="170">
        <v>5</v>
      </c>
      <c r="I10" s="169">
        <v>1350</v>
      </c>
      <c r="J10" s="168">
        <v>1</v>
      </c>
      <c r="K10" s="167">
        <v>3238</v>
      </c>
      <c r="L10" s="170">
        <v>2</v>
      </c>
      <c r="M10" s="169">
        <v>2550</v>
      </c>
      <c r="N10" s="168">
        <v>2</v>
      </c>
      <c r="O10" s="167">
        <v>6820</v>
      </c>
      <c r="P10" s="170"/>
      <c r="Q10" s="169"/>
      <c r="R10" s="168"/>
      <c r="S10" s="167"/>
      <c r="T10" s="157">
        <f t="shared" ref="T10:T49" si="0">IF( ISNUMBER(AE10)=TRUE,AE10,"")</f>
        <v>2.5</v>
      </c>
      <c r="U10" s="156">
        <f t="shared" ref="U10:U49" si="1">IF(ISNUMBER(D10)=TRUE,SUM(D10,F10,H10,J10,L10,N10,P10,R10)-T10,"")</f>
        <v>10.5</v>
      </c>
      <c r="V10" s="155">
        <f t="shared" ref="V10:V49" si="2">IF(ISNUMBER(E10)=TRUE,SUM(E10,G10,I10,K10,M10,O10,Q10,S10),"")</f>
        <v>21540</v>
      </c>
      <c r="W10" s="154">
        <f t="shared" ref="W10:W49" si="3">IF(ISNUMBER(AC10)=TRUE,AC10,"")</f>
        <v>1</v>
      </c>
      <c r="X10" s="141">
        <f t="shared" ref="X10:X49" si="4">IF(ISNUMBER(W10)=TRUE,1,"")</f>
        <v>1</v>
      </c>
      <c r="Y10" s="141">
        <f t="shared" ref="Y10:Y49" si="5">IF(ISNUMBER(U10)=TRUE,U10,"")</f>
        <v>10.5</v>
      </c>
      <c r="Z10" s="141">
        <f t="shared" ref="Z10:Z49" si="6">IF(ISNUMBER(V10)=TRUE,V10,"")</f>
        <v>21540</v>
      </c>
      <c r="AA10" s="142">
        <f t="shared" ref="AA10:AA49" si="7">MAX(E10,G10,I10,K10,M10,O10,Q10,S10)</f>
        <v>6820</v>
      </c>
      <c r="AB10" s="141">
        <f t="shared" ref="AB10:AB49" si="8">IF(ISNUMBER(Y10)=TRUE,Y10-Z10/100000-AA10/1000000000,"")</f>
        <v>10.28459318</v>
      </c>
      <c r="AC10" s="141">
        <f t="shared" ref="AC10:AC49" si="9">IF(ISNUMBER(AB10)=TRUE,RANK(AB10,$AB$10:$AB$49,1),"")</f>
        <v>1</v>
      </c>
      <c r="AD10" s="141">
        <f t="shared" ref="AD10:AD49" si="10">IF(OR(ISNUMBER(D10)=TRUE,ISNUMBER(F10)=TRUE,ISNUMBER(H10)=TRUE,ISNUMBER(J10)=TRUE,ISNUMBER(L10)=TRUE,ISNUMBER(N10)=TRUE,ISNUMBER(P10)=TRUE,ISNUMBER(R10)=TRUE),MAX(D10,F10,H10,J10,L10,N10,P10,R10),"")</f>
        <v>5</v>
      </c>
      <c r="AE10" s="141">
        <f t="shared" ref="AE10:AE49" si="11">IF(ISNUMBER(AD10),AD10*50%,"")</f>
        <v>2.5</v>
      </c>
    </row>
    <row r="11" spans="1:31" s="141" customFormat="1" ht="15" customHeight="1" x14ac:dyDescent="0.25">
      <c r="A11" s="164">
        <v>2</v>
      </c>
      <c r="B11" s="227" t="s">
        <v>101</v>
      </c>
      <c r="C11" s="225" t="s">
        <v>100</v>
      </c>
      <c r="D11" s="224">
        <v>5</v>
      </c>
      <c r="E11" s="223">
        <v>2040</v>
      </c>
      <c r="F11" s="222">
        <v>2</v>
      </c>
      <c r="G11" s="221">
        <v>9125</v>
      </c>
      <c r="H11" s="161">
        <v>1</v>
      </c>
      <c r="I11" s="160">
        <v>2670</v>
      </c>
      <c r="J11" s="159">
        <v>3</v>
      </c>
      <c r="K11" s="158">
        <v>4075</v>
      </c>
      <c r="L11" s="161">
        <v>3</v>
      </c>
      <c r="M11" s="160">
        <v>1666</v>
      </c>
      <c r="N11" s="159">
        <v>2</v>
      </c>
      <c r="O11" s="158">
        <v>7835</v>
      </c>
      <c r="P11" s="161"/>
      <c r="Q11" s="160"/>
      <c r="R11" s="159"/>
      <c r="S11" s="158"/>
      <c r="T11" s="157">
        <f t="shared" si="0"/>
        <v>2.5</v>
      </c>
      <c r="U11" s="156">
        <f t="shared" si="1"/>
        <v>13.5</v>
      </c>
      <c r="V11" s="155">
        <f t="shared" si="2"/>
        <v>27411</v>
      </c>
      <c r="W11" s="154">
        <f t="shared" si="3"/>
        <v>2</v>
      </c>
      <c r="X11" s="141">
        <f t="shared" si="4"/>
        <v>1</v>
      </c>
      <c r="Y11" s="141">
        <f t="shared" si="5"/>
        <v>13.5</v>
      </c>
      <c r="Z11" s="141">
        <f t="shared" si="6"/>
        <v>27411</v>
      </c>
      <c r="AA11" s="142">
        <f t="shared" si="7"/>
        <v>9125</v>
      </c>
      <c r="AB11" s="141">
        <f t="shared" si="8"/>
        <v>13.225880875</v>
      </c>
      <c r="AC11" s="141">
        <f t="shared" si="9"/>
        <v>2</v>
      </c>
      <c r="AD11" s="141">
        <f t="shared" si="10"/>
        <v>5</v>
      </c>
      <c r="AE11" s="141">
        <f t="shared" si="11"/>
        <v>2.5</v>
      </c>
    </row>
    <row r="12" spans="1:31" s="141" customFormat="1" ht="15" customHeight="1" x14ac:dyDescent="0.25">
      <c r="A12" s="164">
        <v>3</v>
      </c>
      <c r="B12" s="227" t="s">
        <v>93</v>
      </c>
      <c r="C12" s="225" t="s">
        <v>92</v>
      </c>
      <c r="D12" s="224">
        <v>2</v>
      </c>
      <c r="E12" s="223">
        <v>3200</v>
      </c>
      <c r="F12" s="222">
        <v>5</v>
      </c>
      <c r="G12" s="221">
        <v>1365</v>
      </c>
      <c r="H12" s="161">
        <v>12</v>
      </c>
      <c r="I12" s="160">
        <v>0</v>
      </c>
      <c r="J12" s="159">
        <v>2</v>
      </c>
      <c r="K12" s="158">
        <v>2748</v>
      </c>
      <c r="L12" s="161">
        <v>1</v>
      </c>
      <c r="M12" s="160">
        <v>1338</v>
      </c>
      <c r="N12" s="159">
        <v>3</v>
      </c>
      <c r="O12" s="158">
        <v>4100</v>
      </c>
      <c r="P12" s="161"/>
      <c r="Q12" s="160"/>
      <c r="R12" s="159"/>
      <c r="S12" s="158"/>
      <c r="T12" s="157">
        <f t="shared" si="0"/>
        <v>6</v>
      </c>
      <c r="U12" s="156">
        <f t="shared" si="1"/>
        <v>19</v>
      </c>
      <c r="V12" s="155">
        <f t="shared" si="2"/>
        <v>12751</v>
      </c>
      <c r="W12" s="154">
        <f t="shared" si="3"/>
        <v>3</v>
      </c>
      <c r="X12" s="141">
        <f t="shared" si="4"/>
        <v>1</v>
      </c>
      <c r="Y12" s="141">
        <f t="shared" si="5"/>
        <v>19</v>
      </c>
      <c r="Z12" s="141">
        <f t="shared" si="6"/>
        <v>12751</v>
      </c>
      <c r="AA12" s="142">
        <f t="shared" si="7"/>
        <v>4100</v>
      </c>
      <c r="AB12" s="141">
        <f t="shared" si="8"/>
        <v>18.872485899999997</v>
      </c>
      <c r="AC12" s="141">
        <f t="shared" si="9"/>
        <v>3</v>
      </c>
      <c r="AD12" s="141">
        <f t="shared" si="10"/>
        <v>12</v>
      </c>
      <c r="AE12" s="141">
        <f t="shared" si="11"/>
        <v>6</v>
      </c>
    </row>
    <row r="13" spans="1:31" s="141" customFormat="1" ht="15" customHeight="1" x14ac:dyDescent="0.25">
      <c r="A13" s="165">
        <v>4</v>
      </c>
      <c r="B13" s="227" t="s">
        <v>96</v>
      </c>
      <c r="C13" s="225" t="s">
        <v>95</v>
      </c>
      <c r="D13" s="224">
        <v>3</v>
      </c>
      <c r="E13" s="223">
        <v>1767</v>
      </c>
      <c r="F13" s="222">
        <v>4</v>
      </c>
      <c r="G13" s="221">
        <v>2500</v>
      </c>
      <c r="H13" s="161">
        <v>8</v>
      </c>
      <c r="I13" s="160">
        <v>1995</v>
      </c>
      <c r="J13" s="159">
        <v>1</v>
      </c>
      <c r="K13" s="158">
        <v>4894</v>
      </c>
      <c r="L13" s="161">
        <v>2</v>
      </c>
      <c r="M13" s="160">
        <v>1074</v>
      </c>
      <c r="N13" s="159">
        <v>10</v>
      </c>
      <c r="O13" s="158">
        <v>165</v>
      </c>
      <c r="P13" s="161"/>
      <c r="Q13" s="160"/>
      <c r="R13" s="159"/>
      <c r="S13" s="158"/>
      <c r="T13" s="157">
        <f t="shared" si="0"/>
        <v>5</v>
      </c>
      <c r="U13" s="156">
        <f t="shared" si="1"/>
        <v>23</v>
      </c>
      <c r="V13" s="155">
        <f t="shared" si="2"/>
        <v>12395</v>
      </c>
      <c r="W13" s="154">
        <f t="shared" si="3"/>
        <v>4</v>
      </c>
      <c r="X13" s="141">
        <f t="shared" si="4"/>
        <v>1</v>
      </c>
      <c r="Y13" s="141">
        <f t="shared" si="5"/>
        <v>23</v>
      </c>
      <c r="Z13" s="141">
        <f t="shared" si="6"/>
        <v>12395</v>
      </c>
      <c r="AA13" s="142">
        <f t="shared" si="7"/>
        <v>4894</v>
      </c>
      <c r="AB13" s="141">
        <f t="shared" si="8"/>
        <v>22.876045105999999</v>
      </c>
      <c r="AC13" s="141">
        <f t="shared" si="9"/>
        <v>4</v>
      </c>
      <c r="AD13" s="141">
        <f t="shared" si="10"/>
        <v>10</v>
      </c>
      <c r="AE13" s="141">
        <f t="shared" si="11"/>
        <v>5</v>
      </c>
    </row>
    <row r="14" spans="1:31" s="141" customFormat="1" ht="15" customHeight="1" x14ac:dyDescent="0.25">
      <c r="A14" s="164">
        <v>5</v>
      </c>
      <c r="B14" s="227" t="s">
        <v>90</v>
      </c>
      <c r="C14" s="225" t="s">
        <v>74</v>
      </c>
      <c r="D14" s="224">
        <v>6</v>
      </c>
      <c r="E14" s="223">
        <v>1386</v>
      </c>
      <c r="F14" s="222">
        <v>7</v>
      </c>
      <c r="G14" s="221">
        <v>5200</v>
      </c>
      <c r="H14" s="161">
        <v>3</v>
      </c>
      <c r="I14" s="160">
        <v>2420</v>
      </c>
      <c r="J14" s="159">
        <v>5</v>
      </c>
      <c r="K14" s="158">
        <v>2285</v>
      </c>
      <c r="L14" s="161">
        <v>3</v>
      </c>
      <c r="M14" s="160">
        <v>904</v>
      </c>
      <c r="N14" s="159">
        <v>3</v>
      </c>
      <c r="O14" s="158">
        <v>5260</v>
      </c>
      <c r="P14" s="161"/>
      <c r="Q14" s="160"/>
      <c r="R14" s="159"/>
      <c r="S14" s="158"/>
      <c r="T14" s="157">
        <f t="shared" si="0"/>
        <v>3.5</v>
      </c>
      <c r="U14" s="156">
        <f t="shared" si="1"/>
        <v>23.5</v>
      </c>
      <c r="V14" s="155">
        <f t="shared" si="2"/>
        <v>17455</v>
      </c>
      <c r="W14" s="154">
        <f t="shared" si="3"/>
        <v>5</v>
      </c>
      <c r="X14" s="141">
        <f t="shared" si="4"/>
        <v>1</v>
      </c>
      <c r="Y14" s="141">
        <f t="shared" si="5"/>
        <v>23.5</v>
      </c>
      <c r="Z14" s="141">
        <f t="shared" si="6"/>
        <v>17455</v>
      </c>
      <c r="AA14" s="142">
        <f t="shared" si="7"/>
        <v>5260</v>
      </c>
      <c r="AB14" s="141">
        <f t="shared" si="8"/>
        <v>23.325444740000002</v>
      </c>
      <c r="AC14" s="141">
        <f t="shared" si="9"/>
        <v>5</v>
      </c>
      <c r="AD14" s="141">
        <f t="shared" si="10"/>
        <v>7</v>
      </c>
      <c r="AE14" s="141">
        <f t="shared" si="11"/>
        <v>3.5</v>
      </c>
    </row>
    <row r="15" spans="1:31" s="141" customFormat="1" ht="15" customHeight="1" x14ac:dyDescent="0.25">
      <c r="A15" s="164">
        <v>6</v>
      </c>
      <c r="B15" s="227" t="s">
        <v>94</v>
      </c>
      <c r="C15" s="225" t="s">
        <v>80</v>
      </c>
      <c r="D15" s="224">
        <v>1</v>
      </c>
      <c r="E15" s="223">
        <v>2589</v>
      </c>
      <c r="F15" s="222">
        <v>6</v>
      </c>
      <c r="G15" s="221">
        <v>5250</v>
      </c>
      <c r="H15" s="161">
        <v>6</v>
      </c>
      <c r="I15" s="160">
        <v>2075</v>
      </c>
      <c r="J15" s="159">
        <v>4</v>
      </c>
      <c r="K15" s="158">
        <v>3792</v>
      </c>
      <c r="L15" s="161">
        <v>5</v>
      </c>
      <c r="M15" s="160">
        <v>998</v>
      </c>
      <c r="N15" s="159">
        <v>5</v>
      </c>
      <c r="O15" s="158">
        <v>3315</v>
      </c>
      <c r="P15" s="161"/>
      <c r="Q15" s="160"/>
      <c r="R15" s="159"/>
      <c r="S15" s="158"/>
      <c r="T15" s="157">
        <f t="shared" si="0"/>
        <v>3</v>
      </c>
      <c r="U15" s="156">
        <f t="shared" si="1"/>
        <v>24</v>
      </c>
      <c r="V15" s="155">
        <f t="shared" si="2"/>
        <v>18019</v>
      </c>
      <c r="W15" s="154">
        <f t="shared" si="3"/>
        <v>6</v>
      </c>
      <c r="X15" s="141">
        <f t="shared" si="4"/>
        <v>1</v>
      </c>
      <c r="Y15" s="141">
        <f t="shared" si="5"/>
        <v>24</v>
      </c>
      <c r="Z15" s="141">
        <f t="shared" si="6"/>
        <v>18019</v>
      </c>
      <c r="AA15" s="142">
        <f t="shared" si="7"/>
        <v>5250</v>
      </c>
      <c r="AB15" s="141">
        <f t="shared" si="8"/>
        <v>23.819804749999999</v>
      </c>
      <c r="AC15" s="141">
        <f t="shared" si="9"/>
        <v>6</v>
      </c>
      <c r="AD15" s="141">
        <f t="shared" si="10"/>
        <v>6</v>
      </c>
      <c r="AE15" s="141">
        <f t="shared" si="11"/>
        <v>3</v>
      </c>
    </row>
    <row r="16" spans="1:31" s="141" customFormat="1" ht="15" customHeight="1" x14ac:dyDescent="0.25">
      <c r="A16" s="165">
        <v>7</v>
      </c>
      <c r="B16" s="227" t="s">
        <v>99</v>
      </c>
      <c r="C16" s="225" t="s">
        <v>74</v>
      </c>
      <c r="D16" s="224">
        <v>7</v>
      </c>
      <c r="E16" s="223">
        <v>1043</v>
      </c>
      <c r="F16" s="222">
        <v>1</v>
      </c>
      <c r="G16" s="221">
        <v>5095</v>
      </c>
      <c r="H16" s="161">
        <v>3</v>
      </c>
      <c r="I16" s="160">
        <v>1850</v>
      </c>
      <c r="J16" s="159">
        <v>3</v>
      </c>
      <c r="K16" s="158">
        <v>2740</v>
      </c>
      <c r="L16" s="161">
        <v>12</v>
      </c>
      <c r="M16" s="160">
        <v>0</v>
      </c>
      <c r="N16" s="159">
        <v>4</v>
      </c>
      <c r="O16" s="158">
        <v>3440</v>
      </c>
      <c r="P16" s="161"/>
      <c r="Q16" s="160"/>
      <c r="R16" s="159"/>
      <c r="S16" s="158"/>
      <c r="T16" s="157">
        <f t="shared" si="0"/>
        <v>6</v>
      </c>
      <c r="U16" s="156">
        <f t="shared" si="1"/>
        <v>24</v>
      </c>
      <c r="V16" s="155">
        <f t="shared" si="2"/>
        <v>14168</v>
      </c>
      <c r="W16" s="154">
        <f t="shared" si="3"/>
        <v>7</v>
      </c>
      <c r="X16" s="141">
        <f t="shared" si="4"/>
        <v>1</v>
      </c>
      <c r="Y16" s="141">
        <f t="shared" si="5"/>
        <v>24</v>
      </c>
      <c r="Z16" s="141">
        <f t="shared" si="6"/>
        <v>14168</v>
      </c>
      <c r="AA16" s="142">
        <f t="shared" si="7"/>
        <v>5095</v>
      </c>
      <c r="AB16" s="141">
        <f t="shared" si="8"/>
        <v>23.858314905</v>
      </c>
      <c r="AC16" s="141">
        <f t="shared" si="9"/>
        <v>7</v>
      </c>
      <c r="AD16" s="141">
        <f t="shared" si="10"/>
        <v>12</v>
      </c>
      <c r="AE16" s="141">
        <f t="shared" si="11"/>
        <v>6</v>
      </c>
    </row>
    <row r="17" spans="1:31" s="141" customFormat="1" ht="15" customHeight="1" x14ac:dyDescent="0.25">
      <c r="A17" s="164">
        <v>8</v>
      </c>
      <c r="B17" s="227" t="s">
        <v>91</v>
      </c>
      <c r="C17" s="225" t="s">
        <v>17</v>
      </c>
      <c r="D17" s="224">
        <v>4</v>
      </c>
      <c r="E17" s="223">
        <v>2851</v>
      </c>
      <c r="F17" s="222">
        <v>4</v>
      </c>
      <c r="G17" s="221">
        <v>6450</v>
      </c>
      <c r="H17" s="161">
        <v>5</v>
      </c>
      <c r="I17" s="160">
        <v>2300</v>
      </c>
      <c r="J17" s="159">
        <v>7</v>
      </c>
      <c r="K17" s="158">
        <v>2192</v>
      </c>
      <c r="L17" s="161">
        <v>4</v>
      </c>
      <c r="M17" s="160">
        <v>1060</v>
      </c>
      <c r="N17" s="159">
        <v>4</v>
      </c>
      <c r="O17" s="158">
        <v>3575</v>
      </c>
      <c r="P17" s="161"/>
      <c r="Q17" s="160"/>
      <c r="R17" s="159"/>
      <c r="S17" s="158"/>
      <c r="T17" s="157">
        <f t="shared" si="0"/>
        <v>3.5</v>
      </c>
      <c r="U17" s="156">
        <f t="shared" si="1"/>
        <v>24.5</v>
      </c>
      <c r="V17" s="155">
        <f t="shared" si="2"/>
        <v>18428</v>
      </c>
      <c r="W17" s="154">
        <f t="shared" si="3"/>
        <v>8</v>
      </c>
      <c r="X17" s="141">
        <f t="shared" si="4"/>
        <v>1</v>
      </c>
      <c r="Y17" s="141">
        <f t="shared" si="5"/>
        <v>24.5</v>
      </c>
      <c r="Z17" s="141">
        <f t="shared" si="6"/>
        <v>18428</v>
      </c>
      <c r="AA17" s="142">
        <f t="shared" si="7"/>
        <v>6450</v>
      </c>
      <c r="AB17" s="141">
        <f t="shared" si="8"/>
        <v>24.315713549999998</v>
      </c>
      <c r="AC17" s="141">
        <f t="shared" si="9"/>
        <v>8</v>
      </c>
      <c r="AD17" s="141">
        <f t="shared" si="10"/>
        <v>7</v>
      </c>
      <c r="AE17" s="141">
        <f t="shared" si="11"/>
        <v>3.5</v>
      </c>
    </row>
    <row r="18" spans="1:31" s="141" customFormat="1" ht="15" customHeight="1" x14ac:dyDescent="0.25">
      <c r="A18" s="164">
        <v>9</v>
      </c>
      <c r="B18" s="227" t="s">
        <v>88</v>
      </c>
      <c r="C18" s="225" t="s">
        <v>87</v>
      </c>
      <c r="D18" s="224">
        <v>5</v>
      </c>
      <c r="E18" s="223">
        <v>1428</v>
      </c>
      <c r="F18" s="222">
        <v>11</v>
      </c>
      <c r="G18" s="221">
        <v>2270</v>
      </c>
      <c r="H18" s="161">
        <v>4</v>
      </c>
      <c r="I18" s="160">
        <v>1810</v>
      </c>
      <c r="J18" s="159">
        <v>4</v>
      </c>
      <c r="K18" s="158">
        <v>2064</v>
      </c>
      <c r="L18" s="161">
        <v>5</v>
      </c>
      <c r="M18" s="160">
        <v>500</v>
      </c>
      <c r="N18" s="159">
        <v>1</v>
      </c>
      <c r="O18" s="158">
        <v>6920</v>
      </c>
      <c r="P18" s="161"/>
      <c r="Q18" s="160"/>
      <c r="R18" s="159"/>
      <c r="S18" s="158"/>
      <c r="T18" s="157">
        <f t="shared" si="0"/>
        <v>5.5</v>
      </c>
      <c r="U18" s="156">
        <f t="shared" si="1"/>
        <v>24.5</v>
      </c>
      <c r="V18" s="155">
        <f t="shared" si="2"/>
        <v>14992</v>
      </c>
      <c r="W18" s="154">
        <f t="shared" si="3"/>
        <v>9</v>
      </c>
      <c r="X18" s="141">
        <f t="shared" si="4"/>
        <v>1</v>
      </c>
      <c r="Y18" s="141">
        <f t="shared" si="5"/>
        <v>24.5</v>
      </c>
      <c r="Z18" s="141">
        <f t="shared" si="6"/>
        <v>14992</v>
      </c>
      <c r="AA18" s="142">
        <f t="shared" si="7"/>
        <v>6920</v>
      </c>
      <c r="AB18" s="141">
        <f t="shared" si="8"/>
        <v>24.350073079999998</v>
      </c>
      <c r="AC18" s="141">
        <f t="shared" si="9"/>
        <v>9</v>
      </c>
      <c r="AD18" s="141">
        <f t="shared" si="10"/>
        <v>11</v>
      </c>
      <c r="AE18" s="141">
        <f t="shared" si="11"/>
        <v>5.5</v>
      </c>
    </row>
    <row r="19" spans="1:31" s="141" customFormat="1" ht="15" customHeight="1" x14ac:dyDescent="0.25">
      <c r="A19" s="165">
        <v>10</v>
      </c>
      <c r="B19" s="227" t="s">
        <v>98</v>
      </c>
      <c r="C19" s="225" t="s">
        <v>15</v>
      </c>
      <c r="D19" s="224">
        <v>3</v>
      </c>
      <c r="E19" s="223">
        <v>2891</v>
      </c>
      <c r="F19" s="222">
        <v>1</v>
      </c>
      <c r="G19" s="221">
        <v>13070</v>
      </c>
      <c r="H19" s="161">
        <v>2</v>
      </c>
      <c r="I19" s="160">
        <v>2600</v>
      </c>
      <c r="J19" s="159">
        <v>12</v>
      </c>
      <c r="K19" s="158">
        <v>0</v>
      </c>
      <c r="L19" s="161">
        <v>12</v>
      </c>
      <c r="M19" s="160">
        <v>0</v>
      </c>
      <c r="N19" s="159">
        <v>1</v>
      </c>
      <c r="O19" s="158">
        <v>8520</v>
      </c>
      <c r="P19" s="161"/>
      <c r="Q19" s="160"/>
      <c r="R19" s="159"/>
      <c r="S19" s="158"/>
      <c r="T19" s="157">
        <f t="shared" si="0"/>
        <v>6</v>
      </c>
      <c r="U19" s="156">
        <f t="shared" si="1"/>
        <v>25</v>
      </c>
      <c r="V19" s="155">
        <f t="shared" si="2"/>
        <v>27081</v>
      </c>
      <c r="W19" s="154">
        <f t="shared" si="3"/>
        <v>10</v>
      </c>
      <c r="X19" s="141">
        <f t="shared" si="4"/>
        <v>1</v>
      </c>
      <c r="Y19" s="141">
        <f t="shared" si="5"/>
        <v>25</v>
      </c>
      <c r="Z19" s="141">
        <f t="shared" si="6"/>
        <v>27081</v>
      </c>
      <c r="AA19" s="142">
        <f t="shared" si="7"/>
        <v>13070</v>
      </c>
      <c r="AB19" s="141">
        <f t="shared" si="8"/>
        <v>24.729176929999998</v>
      </c>
      <c r="AC19" s="141">
        <f t="shared" si="9"/>
        <v>10</v>
      </c>
      <c r="AD19" s="141">
        <f t="shared" si="10"/>
        <v>12</v>
      </c>
      <c r="AE19" s="141">
        <f t="shared" si="11"/>
        <v>6</v>
      </c>
    </row>
    <row r="20" spans="1:31" s="141" customFormat="1" ht="15" customHeight="1" x14ac:dyDescent="0.25">
      <c r="A20" s="164">
        <v>11</v>
      </c>
      <c r="B20" s="227" t="s">
        <v>97</v>
      </c>
      <c r="C20" s="225" t="s">
        <v>15</v>
      </c>
      <c r="D20" s="224">
        <v>2</v>
      </c>
      <c r="E20" s="223">
        <v>1885</v>
      </c>
      <c r="F20" s="222">
        <v>3</v>
      </c>
      <c r="G20" s="221">
        <v>6635</v>
      </c>
      <c r="H20" s="161">
        <v>1</v>
      </c>
      <c r="I20" s="160">
        <v>2960</v>
      </c>
      <c r="J20" s="159">
        <v>12</v>
      </c>
      <c r="K20" s="158">
        <v>0</v>
      </c>
      <c r="L20" s="161">
        <v>12</v>
      </c>
      <c r="M20" s="160">
        <v>0</v>
      </c>
      <c r="N20" s="159">
        <v>5</v>
      </c>
      <c r="O20" s="158">
        <v>3500</v>
      </c>
      <c r="P20" s="161"/>
      <c r="Q20" s="160"/>
      <c r="R20" s="159"/>
      <c r="S20" s="158"/>
      <c r="T20" s="157">
        <f t="shared" si="0"/>
        <v>6</v>
      </c>
      <c r="U20" s="156">
        <f t="shared" si="1"/>
        <v>29</v>
      </c>
      <c r="V20" s="155">
        <f t="shared" si="2"/>
        <v>14980</v>
      </c>
      <c r="W20" s="154">
        <f t="shared" si="3"/>
        <v>11</v>
      </c>
      <c r="X20" s="141">
        <f t="shared" si="4"/>
        <v>1</v>
      </c>
      <c r="Y20" s="141">
        <f t="shared" si="5"/>
        <v>29</v>
      </c>
      <c r="Z20" s="141">
        <f t="shared" si="6"/>
        <v>14980</v>
      </c>
      <c r="AA20" s="142">
        <f t="shared" si="7"/>
        <v>6635</v>
      </c>
      <c r="AB20" s="141">
        <f t="shared" si="8"/>
        <v>28.850193365000003</v>
      </c>
      <c r="AC20" s="141">
        <f t="shared" si="9"/>
        <v>11</v>
      </c>
      <c r="AD20" s="141">
        <f t="shared" si="10"/>
        <v>12</v>
      </c>
      <c r="AE20" s="141">
        <f t="shared" si="11"/>
        <v>6</v>
      </c>
    </row>
    <row r="21" spans="1:31" s="141" customFormat="1" ht="15" customHeight="1" x14ac:dyDescent="0.25">
      <c r="A21" s="164">
        <v>12</v>
      </c>
      <c r="B21" s="227" t="s">
        <v>84</v>
      </c>
      <c r="C21" s="225" t="s">
        <v>33</v>
      </c>
      <c r="D21" s="224">
        <v>7</v>
      </c>
      <c r="E21" s="223">
        <v>1699</v>
      </c>
      <c r="F21" s="222">
        <v>3</v>
      </c>
      <c r="G21" s="221">
        <v>2720</v>
      </c>
      <c r="H21" s="161">
        <v>10</v>
      </c>
      <c r="I21" s="160">
        <v>700</v>
      </c>
      <c r="J21" s="159">
        <v>6</v>
      </c>
      <c r="K21" s="158">
        <v>2204</v>
      </c>
      <c r="L21" s="161">
        <v>1</v>
      </c>
      <c r="M21" s="160">
        <v>3418</v>
      </c>
      <c r="N21" s="159">
        <v>7</v>
      </c>
      <c r="O21" s="158">
        <v>2635</v>
      </c>
      <c r="P21" s="161"/>
      <c r="Q21" s="160"/>
      <c r="R21" s="159"/>
      <c r="S21" s="158"/>
      <c r="T21" s="157">
        <f t="shared" si="0"/>
        <v>5</v>
      </c>
      <c r="U21" s="156">
        <f t="shared" si="1"/>
        <v>29</v>
      </c>
      <c r="V21" s="155">
        <f t="shared" si="2"/>
        <v>13376</v>
      </c>
      <c r="W21" s="154">
        <f t="shared" si="3"/>
        <v>12</v>
      </c>
      <c r="X21" s="141">
        <f t="shared" si="4"/>
        <v>1</v>
      </c>
      <c r="Y21" s="141">
        <f t="shared" si="5"/>
        <v>29</v>
      </c>
      <c r="Z21" s="141">
        <f t="shared" si="6"/>
        <v>13376</v>
      </c>
      <c r="AA21" s="142">
        <f t="shared" si="7"/>
        <v>3418</v>
      </c>
      <c r="AB21" s="141">
        <f t="shared" si="8"/>
        <v>28.866236582000003</v>
      </c>
      <c r="AC21" s="141">
        <f t="shared" si="9"/>
        <v>12</v>
      </c>
      <c r="AD21" s="141">
        <f t="shared" si="10"/>
        <v>10</v>
      </c>
      <c r="AE21" s="141">
        <f t="shared" si="11"/>
        <v>5</v>
      </c>
    </row>
    <row r="22" spans="1:31" ht="15" customHeight="1" x14ac:dyDescent="0.25">
      <c r="A22" s="165">
        <v>13</v>
      </c>
      <c r="B22" s="227" t="s">
        <v>89</v>
      </c>
      <c r="C22" s="225" t="s">
        <v>74</v>
      </c>
      <c r="D22" s="224">
        <v>4</v>
      </c>
      <c r="E22" s="223">
        <v>1630</v>
      </c>
      <c r="F22" s="222">
        <v>8</v>
      </c>
      <c r="G22" s="221">
        <v>745</v>
      </c>
      <c r="H22" s="161">
        <v>2</v>
      </c>
      <c r="I22" s="160">
        <v>1905</v>
      </c>
      <c r="J22" s="159">
        <v>8</v>
      </c>
      <c r="K22" s="158">
        <v>1158</v>
      </c>
      <c r="L22" s="161">
        <v>6</v>
      </c>
      <c r="M22" s="160">
        <v>928</v>
      </c>
      <c r="N22" s="159">
        <v>7</v>
      </c>
      <c r="O22" s="158">
        <v>2865</v>
      </c>
      <c r="P22" s="161"/>
      <c r="Q22" s="160"/>
      <c r="R22" s="159"/>
      <c r="S22" s="158"/>
      <c r="T22" s="157">
        <f t="shared" si="0"/>
        <v>4</v>
      </c>
      <c r="U22" s="156">
        <f t="shared" si="1"/>
        <v>31</v>
      </c>
      <c r="V22" s="155">
        <f t="shared" si="2"/>
        <v>9231</v>
      </c>
      <c r="W22" s="154">
        <f t="shared" si="3"/>
        <v>13</v>
      </c>
      <c r="X22" s="141">
        <f t="shared" si="4"/>
        <v>1</v>
      </c>
      <c r="Y22" s="141">
        <f t="shared" si="5"/>
        <v>31</v>
      </c>
      <c r="Z22" s="141">
        <f t="shared" si="6"/>
        <v>9231</v>
      </c>
      <c r="AA22" s="142">
        <f t="shared" si="7"/>
        <v>2865</v>
      </c>
      <c r="AB22" s="141">
        <f t="shared" si="8"/>
        <v>30.907687135</v>
      </c>
      <c r="AC22" s="141">
        <f t="shared" si="9"/>
        <v>13</v>
      </c>
      <c r="AD22" s="141">
        <f t="shared" si="10"/>
        <v>8</v>
      </c>
      <c r="AE22" s="141">
        <f t="shared" si="11"/>
        <v>4</v>
      </c>
    </row>
    <row r="23" spans="1:31" ht="15.75" customHeight="1" x14ac:dyDescent="0.25">
      <c r="A23" s="164">
        <v>14</v>
      </c>
      <c r="B23" s="227" t="s">
        <v>85</v>
      </c>
      <c r="C23" s="225" t="s">
        <v>80</v>
      </c>
      <c r="D23" s="224">
        <v>10</v>
      </c>
      <c r="E23" s="223">
        <v>854</v>
      </c>
      <c r="F23" s="222">
        <v>6</v>
      </c>
      <c r="G23" s="221">
        <v>1185</v>
      </c>
      <c r="H23" s="161">
        <v>4</v>
      </c>
      <c r="I23" s="160">
        <v>2385</v>
      </c>
      <c r="J23" s="159">
        <v>5</v>
      </c>
      <c r="K23" s="158">
        <v>2051</v>
      </c>
      <c r="L23" s="161">
        <v>8</v>
      </c>
      <c r="M23" s="160">
        <v>425</v>
      </c>
      <c r="N23" s="159">
        <v>6</v>
      </c>
      <c r="O23" s="158">
        <v>3360</v>
      </c>
      <c r="P23" s="161"/>
      <c r="Q23" s="160"/>
      <c r="R23" s="159"/>
      <c r="S23" s="158"/>
      <c r="T23" s="157">
        <f t="shared" si="0"/>
        <v>5</v>
      </c>
      <c r="U23" s="156">
        <f t="shared" si="1"/>
        <v>34</v>
      </c>
      <c r="V23" s="155">
        <f t="shared" si="2"/>
        <v>10260</v>
      </c>
      <c r="W23" s="154">
        <f t="shared" si="3"/>
        <v>14</v>
      </c>
      <c r="X23" s="141">
        <f t="shared" si="4"/>
        <v>1</v>
      </c>
      <c r="Y23" s="141">
        <f t="shared" si="5"/>
        <v>34</v>
      </c>
      <c r="Z23" s="141">
        <f t="shared" si="6"/>
        <v>10260</v>
      </c>
      <c r="AA23" s="142">
        <f t="shared" si="7"/>
        <v>3360</v>
      </c>
      <c r="AB23" s="141">
        <f t="shared" si="8"/>
        <v>33.897396639999997</v>
      </c>
      <c r="AC23" s="141">
        <f t="shared" si="9"/>
        <v>14</v>
      </c>
      <c r="AD23" s="141">
        <f t="shared" si="10"/>
        <v>10</v>
      </c>
      <c r="AE23" s="141">
        <f t="shared" si="11"/>
        <v>5</v>
      </c>
    </row>
    <row r="24" spans="1:31" ht="16.5" x14ac:dyDescent="0.25">
      <c r="A24" s="164">
        <v>15</v>
      </c>
      <c r="B24" s="227" t="s">
        <v>86</v>
      </c>
      <c r="C24" s="225" t="s">
        <v>26</v>
      </c>
      <c r="D24" s="224">
        <v>6</v>
      </c>
      <c r="E24" s="223">
        <v>1769</v>
      </c>
      <c r="F24" s="222">
        <v>9</v>
      </c>
      <c r="G24" s="221">
        <v>4620</v>
      </c>
      <c r="H24" s="161">
        <v>7</v>
      </c>
      <c r="I24" s="160">
        <v>2000</v>
      </c>
      <c r="J24" s="159">
        <v>2</v>
      </c>
      <c r="K24" s="158">
        <v>4514</v>
      </c>
      <c r="L24" s="161">
        <v>9</v>
      </c>
      <c r="M24" s="160">
        <v>367</v>
      </c>
      <c r="N24" s="159">
        <v>6</v>
      </c>
      <c r="O24" s="158">
        <v>3305</v>
      </c>
      <c r="P24" s="161"/>
      <c r="Q24" s="160"/>
      <c r="R24" s="159"/>
      <c r="S24" s="158"/>
      <c r="T24" s="157">
        <f t="shared" si="0"/>
        <v>4.5</v>
      </c>
      <c r="U24" s="156">
        <f t="shared" si="1"/>
        <v>34.5</v>
      </c>
      <c r="V24" s="155">
        <f t="shared" si="2"/>
        <v>16575</v>
      </c>
      <c r="W24" s="154">
        <f t="shared" si="3"/>
        <v>15</v>
      </c>
      <c r="X24" s="141">
        <f t="shared" si="4"/>
        <v>1</v>
      </c>
      <c r="Y24" s="141">
        <f t="shared" si="5"/>
        <v>34.5</v>
      </c>
      <c r="Z24" s="141">
        <f t="shared" si="6"/>
        <v>16575</v>
      </c>
      <c r="AA24" s="142">
        <f t="shared" si="7"/>
        <v>4620</v>
      </c>
      <c r="AB24" s="141">
        <f t="shared" si="8"/>
        <v>34.334245379999999</v>
      </c>
      <c r="AC24" s="141">
        <f t="shared" si="9"/>
        <v>15</v>
      </c>
      <c r="AD24" s="141">
        <f t="shared" si="10"/>
        <v>9</v>
      </c>
      <c r="AE24" s="141">
        <f t="shared" si="11"/>
        <v>4.5</v>
      </c>
    </row>
    <row r="25" spans="1:31" ht="16.5" x14ac:dyDescent="0.25">
      <c r="A25" s="165">
        <v>16</v>
      </c>
      <c r="B25" s="227" t="s">
        <v>83</v>
      </c>
      <c r="C25" s="225" t="s">
        <v>17</v>
      </c>
      <c r="D25" s="224">
        <v>8</v>
      </c>
      <c r="E25" s="223">
        <v>890</v>
      </c>
      <c r="F25" s="222">
        <v>5</v>
      </c>
      <c r="G25" s="221">
        <v>5550</v>
      </c>
      <c r="H25" s="161">
        <v>7</v>
      </c>
      <c r="I25" s="160">
        <v>1310</v>
      </c>
      <c r="J25" s="159">
        <v>8</v>
      </c>
      <c r="K25" s="158">
        <v>1856</v>
      </c>
      <c r="L25" s="161">
        <v>6</v>
      </c>
      <c r="M25" s="160">
        <v>380</v>
      </c>
      <c r="N25" s="159">
        <v>10</v>
      </c>
      <c r="O25" s="158">
        <v>1500</v>
      </c>
      <c r="P25" s="161"/>
      <c r="Q25" s="160"/>
      <c r="R25" s="159"/>
      <c r="S25" s="158"/>
      <c r="T25" s="157">
        <f t="shared" si="0"/>
        <v>5</v>
      </c>
      <c r="U25" s="156">
        <f t="shared" si="1"/>
        <v>39</v>
      </c>
      <c r="V25" s="155">
        <f t="shared" si="2"/>
        <v>11486</v>
      </c>
      <c r="W25" s="154">
        <f t="shared" si="3"/>
        <v>16</v>
      </c>
      <c r="X25" s="141">
        <f t="shared" si="4"/>
        <v>1</v>
      </c>
      <c r="Y25" s="141">
        <f t="shared" si="5"/>
        <v>39</v>
      </c>
      <c r="Z25" s="141">
        <f t="shared" si="6"/>
        <v>11486</v>
      </c>
      <c r="AA25" s="142">
        <f t="shared" si="7"/>
        <v>5550</v>
      </c>
      <c r="AB25" s="141">
        <f t="shared" si="8"/>
        <v>38.885134450000002</v>
      </c>
      <c r="AC25" s="141">
        <f t="shared" si="9"/>
        <v>16</v>
      </c>
      <c r="AD25" s="141">
        <f t="shared" si="10"/>
        <v>10</v>
      </c>
      <c r="AE25" s="141">
        <f t="shared" si="11"/>
        <v>5</v>
      </c>
    </row>
    <row r="26" spans="1:31" ht="16.5" x14ac:dyDescent="0.25">
      <c r="A26" s="164">
        <v>17</v>
      </c>
      <c r="B26" s="227" t="s">
        <v>81</v>
      </c>
      <c r="C26" s="225" t="s">
        <v>80</v>
      </c>
      <c r="D26" s="224">
        <v>9</v>
      </c>
      <c r="E26" s="223">
        <v>1133</v>
      </c>
      <c r="F26" s="222">
        <v>11</v>
      </c>
      <c r="G26" s="221">
        <v>125</v>
      </c>
      <c r="H26" s="161">
        <v>8</v>
      </c>
      <c r="I26" s="160">
        <v>1075</v>
      </c>
      <c r="J26" s="159">
        <v>6</v>
      </c>
      <c r="K26" s="158">
        <v>1434</v>
      </c>
      <c r="L26" s="161">
        <v>7</v>
      </c>
      <c r="M26" s="160">
        <v>285</v>
      </c>
      <c r="N26" s="159">
        <v>8</v>
      </c>
      <c r="O26" s="158">
        <v>2150</v>
      </c>
      <c r="P26" s="161"/>
      <c r="Q26" s="160"/>
      <c r="R26" s="159"/>
      <c r="S26" s="158"/>
      <c r="T26" s="157">
        <f t="shared" si="0"/>
        <v>5.5</v>
      </c>
      <c r="U26" s="156">
        <f t="shared" si="1"/>
        <v>43.5</v>
      </c>
      <c r="V26" s="155">
        <f t="shared" si="2"/>
        <v>6202</v>
      </c>
      <c r="W26" s="154">
        <f t="shared" si="3"/>
        <v>17</v>
      </c>
      <c r="X26" s="141">
        <f t="shared" si="4"/>
        <v>1</v>
      </c>
      <c r="Y26" s="141">
        <f t="shared" si="5"/>
        <v>43.5</v>
      </c>
      <c r="Z26" s="141">
        <f t="shared" si="6"/>
        <v>6202</v>
      </c>
      <c r="AA26" s="142">
        <f t="shared" si="7"/>
        <v>2150</v>
      </c>
      <c r="AB26" s="141">
        <f t="shared" si="8"/>
        <v>43.437977850000003</v>
      </c>
      <c r="AC26" s="141">
        <f t="shared" si="9"/>
        <v>17</v>
      </c>
      <c r="AD26" s="141">
        <f t="shared" si="10"/>
        <v>11</v>
      </c>
      <c r="AE26" s="141">
        <f t="shared" si="11"/>
        <v>5.5</v>
      </c>
    </row>
    <row r="27" spans="1:31" ht="16.5" x14ac:dyDescent="0.25">
      <c r="A27" s="164">
        <v>18</v>
      </c>
      <c r="B27" s="227" t="s">
        <v>82</v>
      </c>
      <c r="C27" s="225" t="s">
        <v>76</v>
      </c>
      <c r="D27" s="224">
        <v>11</v>
      </c>
      <c r="E27" s="223">
        <v>386</v>
      </c>
      <c r="F27" s="222">
        <v>10</v>
      </c>
      <c r="G27" s="221">
        <v>2340</v>
      </c>
      <c r="H27" s="161">
        <v>6</v>
      </c>
      <c r="I27" s="160">
        <v>1345</v>
      </c>
      <c r="J27" s="159">
        <v>7</v>
      </c>
      <c r="K27" s="158">
        <v>1323</v>
      </c>
      <c r="L27" s="161">
        <v>9</v>
      </c>
      <c r="M27" s="160">
        <v>147</v>
      </c>
      <c r="N27" s="159">
        <v>8</v>
      </c>
      <c r="O27" s="158">
        <v>1000</v>
      </c>
      <c r="P27" s="161"/>
      <c r="Q27" s="160"/>
      <c r="R27" s="159"/>
      <c r="S27" s="158"/>
      <c r="T27" s="157">
        <f t="shared" si="0"/>
        <v>5.5</v>
      </c>
      <c r="U27" s="156">
        <f t="shared" si="1"/>
        <v>45.5</v>
      </c>
      <c r="V27" s="155">
        <f t="shared" si="2"/>
        <v>6541</v>
      </c>
      <c r="W27" s="154">
        <f t="shared" si="3"/>
        <v>18</v>
      </c>
      <c r="X27" s="141">
        <f t="shared" si="4"/>
        <v>1</v>
      </c>
      <c r="Y27" s="141">
        <f t="shared" si="5"/>
        <v>45.5</v>
      </c>
      <c r="Z27" s="141">
        <f t="shared" si="6"/>
        <v>6541</v>
      </c>
      <c r="AA27" s="142">
        <f t="shared" si="7"/>
        <v>2340</v>
      </c>
      <c r="AB27" s="141">
        <f t="shared" si="8"/>
        <v>45.434587659999998</v>
      </c>
      <c r="AC27" s="141">
        <f t="shared" si="9"/>
        <v>18</v>
      </c>
      <c r="AD27" s="141">
        <f t="shared" si="10"/>
        <v>11</v>
      </c>
      <c r="AE27" s="141">
        <f t="shared" si="11"/>
        <v>5.5</v>
      </c>
    </row>
    <row r="28" spans="1:31" ht="16.5" x14ac:dyDescent="0.25">
      <c r="A28" s="165">
        <v>19</v>
      </c>
      <c r="B28" s="227" t="s">
        <v>75</v>
      </c>
      <c r="C28" s="225" t="s">
        <v>74</v>
      </c>
      <c r="D28" s="224">
        <v>11</v>
      </c>
      <c r="E28" s="223">
        <v>711</v>
      </c>
      <c r="F28" s="222">
        <v>9</v>
      </c>
      <c r="G28" s="221">
        <v>565</v>
      </c>
      <c r="H28" s="161">
        <v>9</v>
      </c>
      <c r="I28" s="160">
        <v>1540</v>
      </c>
      <c r="J28" s="159">
        <v>9</v>
      </c>
      <c r="K28" s="158">
        <v>1100</v>
      </c>
      <c r="L28" s="161">
        <v>4</v>
      </c>
      <c r="M28" s="160">
        <v>549</v>
      </c>
      <c r="N28" s="159">
        <v>9</v>
      </c>
      <c r="O28" s="158">
        <v>2005</v>
      </c>
      <c r="P28" s="161"/>
      <c r="Q28" s="160"/>
      <c r="R28" s="159"/>
      <c r="S28" s="158"/>
      <c r="T28" s="157">
        <f t="shared" si="0"/>
        <v>5.5</v>
      </c>
      <c r="U28" s="156">
        <f t="shared" si="1"/>
        <v>45.5</v>
      </c>
      <c r="V28" s="155">
        <f t="shared" si="2"/>
        <v>6470</v>
      </c>
      <c r="W28" s="154">
        <f t="shared" si="3"/>
        <v>19</v>
      </c>
      <c r="X28" s="141">
        <f t="shared" si="4"/>
        <v>1</v>
      </c>
      <c r="Y28" s="141">
        <f t="shared" si="5"/>
        <v>45.5</v>
      </c>
      <c r="Z28" s="141">
        <f t="shared" si="6"/>
        <v>6470</v>
      </c>
      <c r="AA28" s="142">
        <f t="shared" si="7"/>
        <v>2005</v>
      </c>
      <c r="AB28" s="141">
        <f t="shared" si="8"/>
        <v>45.435297994999999</v>
      </c>
      <c r="AC28" s="141">
        <f t="shared" si="9"/>
        <v>19</v>
      </c>
      <c r="AD28" s="141">
        <f t="shared" si="10"/>
        <v>11</v>
      </c>
      <c r="AE28" s="141">
        <f t="shared" si="11"/>
        <v>5.5</v>
      </c>
    </row>
    <row r="29" spans="1:31" ht="16.5" x14ac:dyDescent="0.25">
      <c r="A29" s="164">
        <v>20</v>
      </c>
      <c r="B29" s="227" t="s">
        <v>77</v>
      </c>
      <c r="C29" s="225" t="s">
        <v>76</v>
      </c>
      <c r="D29" s="224">
        <v>9</v>
      </c>
      <c r="E29" s="223">
        <v>885</v>
      </c>
      <c r="F29" s="222">
        <v>10</v>
      </c>
      <c r="G29" s="221">
        <v>330</v>
      </c>
      <c r="H29" s="161">
        <v>9</v>
      </c>
      <c r="I29" s="160">
        <v>635</v>
      </c>
      <c r="J29" s="159">
        <v>9</v>
      </c>
      <c r="K29" s="158">
        <v>916</v>
      </c>
      <c r="L29" s="161">
        <v>7</v>
      </c>
      <c r="M29" s="160">
        <v>600</v>
      </c>
      <c r="N29" s="159">
        <v>9</v>
      </c>
      <c r="O29" s="158">
        <v>855</v>
      </c>
      <c r="P29" s="161"/>
      <c r="Q29" s="160"/>
      <c r="R29" s="159"/>
      <c r="S29" s="158"/>
      <c r="T29" s="157">
        <f t="shared" si="0"/>
        <v>5</v>
      </c>
      <c r="U29" s="156">
        <f t="shared" si="1"/>
        <v>48</v>
      </c>
      <c r="V29" s="155">
        <f t="shared" si="2"/>
        <v>4221</v>
      </c>
      <c r="W29" s="154">
        <f t="shared" si="3"/>
        <v>20</v>
      </c>
      <c r="X29" s="141">
        <f t="shared" si="4"/>
        <v>1</v>
      </c>
      <c r="Y29" s="141">
        <f t="shared" si="5"/>
        <v>48</v>
      </c>
      <c r="Z29" s="141">
        <f t="shared" si="6"/>
        <v>4221</v>
      </c>
      <c r="AA29" s="142">
        <f t="shared" si="7"/>
        <v>916</v>
      </c>
      <c r="AB29" s="141">
        <f t="shared" si="8"/>
        <v>47.957789084000005</v>
      </c>
      <c r="AC29" s="141">
        <f t="shared" si="9"/>
        <v>20</v>
      </c>
      <c r="AD29" s="141">
        <f t="shared" si="10"/>
        <v>10</v>
      </c>
      <c r="AE29" s="141">
        <f t="shared" si="11"/>
        <v>5</v>
      </c>
    </row>
    <row r="30" spans="1:31" ht="16.5" x14ac:dyDescent="0.25">
      <c r="A30" s="164">
        <v>21</v>
      </c>
      <c r="B30" s="227" t="s">
        <v>79</v>
      </c>
      <c r="C30" s="225" t="s">
        <v>78</v>
      </c>
      <c r="D30" s="224">
        <v>8</v>
      </c>
      <c r="E30" s="223">
        <v>1472</v>
      </c>
      <c r="F30" s="222">
        <v>8</v>
      </c>
      <c r="G30" s="221">
        <v>4655</v>
      </c>
      <c r="H30" s="161">
        <v>10</v>
      </c>
      <c r="I30" s="160">
        <v>600</v>
      </c>
      <c r="J30" s="159">
        <v>12</v>
      </c>
      <c r="K30" s="158">
        <v>0</v>
      </c>
      <c r="L30" s="161">
        <v>8</v>
      </c>
      <c r="M30" s="160">
        <v>162</v>
      </c>
      <c r="N30" s="159">
        <v>12</v>
      </c>
      <c r="O30" s="158">
        <v>0</v>
      </c>
      <c r="P30" s="161"/>
      <c r="Q30" s="160"/>
      <c r="R30" s="159"/>
      <c r="S30" s="158"/>
      <c r="T30" s="157">
        <f t="shared" si="0"/>
        <v>6</v>
      </c>
      <c r="U30" s="156">
        <f t="shared" si="1"/>
        <v>52</v>
      </c>
      <c r="V30" s="155">
        <f t="shared" si="2"/>
        <v>6889</v>
      </c>
      <c r="W30" s="154">
        <f t="shared" si="3"/>
        <v>21</v>
      </c>
      <c r="X30" s="141">
        <f t="shared" si="4"/>
        <v>1</v>
      </c>
      <c r="Y30" s="141">
        <f t="shared" si="5"/>
        <v>52</v>
      </c>
      <c r="Z30" s="141">
        <f t="shared" si="6"/>
        <v>6889</v>
      </c>
      <c r="AA30" s="142">
        <f t="shared" si="7"/>
        <v>4655</v>
      </c>
      <c r="AB30" s="141">
        <f t="shared" si="8"/>
        <v>51.931105344999999</v>
      </c>
      <c r="AC30" s="141">
        <f t="shared" si="9"/>
        <v>21</v>
      </c>
      <c r="AD30" s="141">
        <f t="shared" si="10"/>
        <v>12</v>
      </c>
      <c r="AE30" s="141">
        <f t="shared" si="11"/>
        <v>6</v>
      </c>
    </row>
    <row r="31" spans="1:31" ht="16.5" x14ac:dyDescent="0.25">
      <c r="A31" s="165">
        <v>22</v>
      </c>
      <c r="B31" s="226" t="s">
        <v>73</v>
      </c>
      <c r="C31" s="225" t="s">
        <v>24</v>
      </c>
      <c r="D31" s="224">
        <v>10</v>
      </c>
      <c r="E31" s="223">
        <v>645</v>
      </c>
      <c r="F31" s="222">
        <v>7</v>
      </c>
      <c r="G31" s="221">
        <v>1100</v>
      </c>
      <c r="H31" s="161">
        <v>12</v>
      </c>
      <c r="I31" s="160">
        <v>0</v>
      </c>
      <c r="J31" s="159">
        <v>12</v>
      </c>
      <c r="K31" s="158">
        <v>0</v>
      </c>
      <c r="L31" s="161">
        <v>12</v>
      </c>
      <c r="M31" s="160">
        <v>0</v>
      </c>
      <c r="N31" s="159">
        <v>12</v>
      </c>
      <c r="O31" s="158">
        <v>0</v>
      </c>
      <c r="P31" s="161"/>
      <c r="Q31" s="160"/>
      <c r="R31" s="159"/>
      <c r="S31" s="158"/>
      <c r="T31" s="157">
        <f t="shared" si="0"/>
        <v>6</v>
      </c>
      <c r="U31" s="156">
        <f t="shared" si="1"/>
        <v>59</v>
      </c>
      <c r="V31" s="155">
        <f t="shared" si="2"/>
        <v>1745</v>
      </c>
      <c r="W31" s="154">
        <f t="shared" si="3"/>
        <v>22</v>
      </c>
      <c r="X31" s="141">
        <f t="shared" si="4"/>
        <v>1</v>
      </c>
      <c r="Y31" s="141">
        <f t="shared" si="5"/>
        <v>59</v>
      </c>
      <c r="Z31" s="141">
        <f t="shared" si="6"/>
        <v>1745</v>
      </c>
      <c r="AA31" s="142">
        <f t="shared" si="7"/>
        <v>1100</v>
      </c>
      <c r="AB31" s="141">
        <f t="shared" si="8"/>
        <v>58.982548900000005</v>
      </c>
      <c r="AC31" s="141">
        <f t="shared" si="9"/>
        <v>22</v>
      </c>
      <c r="AD31" s="141">
        <f t="shared" si="10"/>
        <v>12</v>
      </c>
      <c r="AE31" s="141">
        <f t="shared" si="11"/>
        <v>6</v>
      </c>
    </row>
    <row r="32" spans="1:31" ht="16.5" x14ac:dyDescent="0.2">
      <c r="A32" s="164">
        <v>23</v>
      </c>
      <c r="B32" s="163"/>
      <c r="C32" s="162"/>
      <c r="D32" s="161"/>
      <c r="E32" s="160"/>
      <c r="F32" s="159"/>
      <c r="G32" s="158"/>
      <c r="H32" s="161"/>
      <c r="I32" s="160"/>
      <c r="J32" s="159"/>
      <c r="K32" s="158"/>
      <c r="L32" s="161"/>
      <c r="M32" s="160"/>
      <c r="N32" s="159"/>
      <c r="O32" s="158"/>
      <c r="P32" s="161"/>
      <c r="Q32" s="160"/>
      <c r="R32" s="159"/>
      <c r="S32" s="158"/>
      <c r="T32" s="157" t="str">
        <f t="shared" si="0"/>
        <v/>
      </c>
      <c r="U32" s="156" t="str">
        <f t="shared" si="1"/>
        <v/>
      </c>
      <c r="V32" s="155" t="str">
        <f t="shared" si="2"/>
        <v/>
      </c>
      <c r="W32" s="154" t="str">
        <f t="shared" si="3"/>
        <v/>
      </c>
      <c r="X32" s="141" t="str">
        <f t="shared" si="4"/>
        <v/>
      </c>
      <c r="Y32" s="141" t="str">
        <f t="shared" si="5"/>
        <v/>
      </c>
      <c r="Z32" s="141" t="str">
        <f t="shared" si="6"/>
        <v/>
      </c>
      <c r="AA32" s="142">
        <f t="shared" si="7"/>
        <v>0</v>
      </c>
      <c r="AB32" s="141" t="str">
        <f t="shared" si="8"/>
        <v/>
      </c>
      <c r="AC32" s="141" t="str">
        <f t="shared" si="9"/>
        <v/>
      </c>
      <c r="AD32" s="141" t="str">
        <f t="shared" si="10"/>
        <v/>
      </c>
      <c r="AE32" s="141" t="str">
        <f t="shared" si="11"/>
        <v/>
      </c>
    </row>
    <row r="33" spans="1:31" ht="16.5" x14ac:dyDescent="0.2">
      <c r="A33" s="164">
        <v>24</v>
      </c>
      <c r="B33" s="163"/>
      <c r="C33" s="162"/>
      <c r="D33" s="161"/>
      <c r="E33" s="160"/>
      <c r="F33" s="159"/>
      <c r="G33" s="158"/>
      <c r="H33" s="161"/>
      <c r="I33" s="160"/>
      <c r="J33" s="159"/>
      <c r="K33" s="158"/>
      <c r="L33" s="161"/>
      <c r="M33" s="160"/>
      <c r="N33" s="159"/>
      <c r="O33" s="158"/>
      <c r="P33" s="161"/>
      <c r="Q33" s="160"/>
      <c r="R33" s="159"/>
      <c r="S33" s="158"/>
      <c r="T33" s="157" t="str">
        <f t="shared" si="0"/>
        <v/>
      </c>
      <c r="U33" s="156" t="str">
        <f t="shared" si="1"/>
        <v/>
      </c>
      <c r="V33" s="155" t="str">
        <f t="shared" si="2"/>
        <v/>
      </c>
      <c r="W33" s="154" t="str">
        <f t="shared" si="3"/>
        <v/>
      </c>
      <c r="X33" s="141" t="str">
        <f t="shared" si="4"/>
        <v/>
      </c>
      <c r="Y33" s="141" t="str">
        <f t="shared" si="5"/>
        <v/>
      </c>
      <c r="Z33" s="141" t="str">
        <f t="shared" si="6"/>
        <v/>
      </c>
      <c r="AA33" s="142">
        <f t="shared" si="7"/>
        <v>0</v>
      </c>
      <c r="AB33" s="141" t="str">
        <f t="shared" si="8"/>
        <v/>
      </c>
      <c r="AC33" s="141" t="str">
        <f t="shared" si="9"/>
        <v/>
      </c>
      <c r="AD33" s="141" t="str">
        <f t="shared" si="10"/>
        <v/>
      </c>
      <c r="AE33" s="141" t="str">
        <f t="shared" si="11"/>
        <v/>
      </c>
    </row>
    <row r="34" spans="1:31" ht="16.5" x14ac:dyDescent="0.2">
      <c r="A34" s="165">
        <v>25</v>
      </c>
      <c r="B34" s="163"/>
      <c r="C34" s="162"/>
      <c r="D34" s="161"/>
      <c r="E34" s="160"/>
      <c r="F34" s="159"/>
      <c r="G34" s="158"/>
      <c r="H34" s="161"/>
      <c r="I34" s="160"/>
      <c r="J34" s="159"/>
      <c r="K34" s="158"/>
      <c r="L34" s="161"/>
      <c r="M34" s="160"/>
      <c r="N34" s="159"/>
      <c r="O34" s="158"/>
      <c r="P34" s="161"/>
      <c r="Q34" s="160"/>
      <c r="R34" s="159"/>
      <c r="S34" s="158"/>
      <c r="T34" s="157" t="str">
        <f t="shared" si="0"/>
        <v/>
      </c>
      <c r="U34" s="156" t="str">
        <f t="shared" si="1"/>
        <v/>
      </c>
      <c r="V34" s="155" t="str">
        <f t="shared" si="2"/>
        <v/>
      </c>
      <c r="W34" s="154" t="str">
        <f t="shared" si="3"/>
        <v/>
      </c>
      <c r="X34" s="141" t="str">
        <f t="shared" si="4"/>
        <v/>
      </c>
      <c r="Y34" s="141" t="str">
        <f t="shared" si="5"/>
        <v/>
      </c>
      <c r="Z34" s="141" t="str">
        <f t="shared" si="6"/>
        <v/>
      </c>
      <c r="AA34" s="142">
        <f t="shared" si="7"/>
        <v>0</v>
      </c>
      <c r="AB34" s="141" t="str">
        <f t="shared" si="8"/>
        <v/>
      </c>
      <c r="AC34" s="141" t="str">
        <f t="shared" si="9"/>
        <v/>
      </c>
      <c r="AD34" s="141" t="str">
        <f t="shared" si="10"/>
        <v/>
      </c>
      <c r="AE34" s="141" t="str">
        <f t="shared" si="11"/>
        <v/>
      </c>
    </row>
    <row r="35" spans="1:31" ht="16.5" x14ac:dyDescent="0.2">
      <c r="A35" s="164">
        <v>26</v>
      </c>
      <c r="B35" s="163"/>
      <c r="C35" s="162"/>
      <c r="D35" s="161"/>
      <c r="E35" s="160"/>
      <c r="F35" s="159"/>
      <c r="G35" s="158"/>
      <c r="H35" s="161"/>
      <c r="I35" s="160"/>
      <c r="J35" s="159"/>
      <c r="K35" s="158"/>
      <c r="L35" s="161"/>
      <c r="M35" s="160"/>
      <c r="N35" s="159"/>
      <c r="O35" s="158"/>
      <c r="P35" s="161"/>
      <c r="Q35" s="160"/>
      <c r="R35" s="159"/>
      <c r="S35" s="158"/>
      <c r="T35" s="157" t="str">
        <f t="shared" si="0"/>
        <v/>
      </c>
      <c r="U35" s="156" t="str">
        <f t="shared" si="1"/>
        <v/>
      </c>
      <c r="V35" s="155" t="str">
        <f t="shared" si="2"/>
        <v/>
      </c>
      <c r="W35" s="154" t="str">
        <f t="shared" si="3"/>
        <v/>
      </c>
      <c r="X35" s="141" t="str">
        <f t="shared" si="4"/>
        <v/>
      </c>
      <c r="Y35" s="141" t="str">
        <f t="shared" si="5"/>
        <v/>
      </c>
      <c r="Z35" s="141" t="str">
        <f t="shared" si="6"/>
        <v/>
      </c>
      <c r="AA35" s="142">
        <f t="shared" si="7"/>
        <v>0</v>
      </c>
      <c r="AB35" s="141" t="str">
        <f t="shared" si="8"/>
        <v/>
      </c>
      <c r="AC35" s="141" t="str">
        <f t="shared" si="9"/>
        <v/>
      </c>
      <c r="AD35" s="141" t="str">
        <f t="shared" si="10"/>
        <v/>
      </c>
      <c r="AE35" s="141" t="str">
        <f t="shared" si="11"/>
        <v/>
      </c>
    </row>
    <row r="36" spans="1:31" ht="16.5" x14ac:dyDescent="0.2">
      <c r="A36" s="164">
        <v>27</v>
      </c>
      <c r="B36" s="163"/>
      <c r="C36" s="162"/>
      <c r="D36" s="161"/>
      <c r="E36" s="160"/>
      <c r="F36" s="159"/>
      <c r="G36" s="158"/>
      <c r="H36" s="161"/>
      <c r="I36" s="160"/>
      <c r="J36" s="159"/>
      <c r="K36" s="158"/>
      <c r="L36" s="161"/>
      <c r="M36" s="160"/>
      <c r="N36" s="159"/>
      <c r="O36" s="158"/>
      <c r="P36" s="161"/>
      <c r="Q36" s="160"/>
      <c r="R36" s="159"/>
      <c r="S36" s="158"/>
      <c r="T36" s="157" t="str">
        <f t="shared" si="0"/>
        <v/>
      </c>
      <c r="U36" s="156" t="str">
        <f t="shared" si="1"/>
        <v/>
      </c>
      <c r="V36" s="155" t="str">
        <f t="shared" si="2"/>
        <v/>
      </c>
      <c r="W36" s="154" t="str">
        <f t="shared" si="3"/>
        <v/>
      </c>
      <c r="X36" s="141" t="str">
        <f t="shared" si="4"/>
        <v/>
      </c>
      <c r="Y36" s="141" t="str">
        <f t="shared" si="5"/>
        <v/>
      </c>
      <c r="Z36" s="141" t="str">
        <f t="shared" si="6"/>
        <v/>
      </c>
      <c r="AA36" s="142">
        <f t="shared" si="7"/>
        <v>0</v>
      </c>
      <c r="AB36" s="141" t="str">
        <f t="shared" si="8"/>
        <v/>
      </c>
      <c r="AC36" s="141" t="str">
        <f t="shared" si="9"/>
        <v/>
      </c>
      <c r="AD36" s="141" t="str">
        <f t="shared" si="10"/>
        <v/>
      </c>
      <c r="AE36" s="141" t="str">
        <f t="shared" si="11"/>
        <v/>
      </c>
    </row>
    <row r="37" spans="1:31" ht="16.5" x14ac:dyDescent="0.2">
      <c r="A37" s="165">
        <v>28</v>
      </c>
      <c r="B37" s="163"/>
      <c r="C37" s="162"/>
      <c r="D37" s="161"/>
      <c r="E37" s="160"/>
      <c r="F37" s="159"/>
      <c r="G37" s="158"/>
      <c r="H37" s="161"/>
      <c r="I37" s="160"/>
      <c r="J37" s="159"/>
      <c r="K37" s="158"/>
      <c r="L37" s="161"/>
      <c r="M37" s="160"/>
      <c r="N37" s="159"/>
      <c r="O37" s="158"/>
      <c r="P37" s="161"/>
      <c r="Q37" s="160"/>
      <c r="R37" s="159"/>
      <c r="S37" s="158"/>
      <c r="T37" s="157" t="str">
        <f t="shared" si="0"/>
        <v/>
      </c>
      <c r="U37" s="156" t="str">
        <f t="shared" si="1"/>
        <v/>
      </c>
      <c r="V37" s="155" t="str">
        <f t="shared" si="2"/>
        <v/>
      </c>
      <c r="W37" s="154" t="str">
        <f t="shared" si="3"/>
        <v/>
      </c>
      <c r="X37" s="141" t="str">
        <f t="shared" si="4"/>
        <v/>
      </c>
      <c r="Y37" s="141" t="str">
        <f t="shared" si="5"/>
        <v/>
      </c>
      <c r="Z37" s="141" t="str">
        <f t="shared" si="6"/>
        <v/>
      </c>
      <c r="AA37" s="142">
        <f t="shared" si="7"/>
        <v>0</v>
      </c>
      <c r="AB37" s="141" t="str">
        <f t="shared" si="8"/>
        <v/>
      </c>
      <c r="AC37" s="141" t="str">
        <f t="shared" si="9"/>
        <v/>
      </c>
      <c r="AD37" s="141" t="str">
        <f t="shared" si="10"/>
        <v/>
      </c>
      <c r="AE37" s="141" t="str">
        <f t="shared" si="11"/>
        <v/>
      </c>
    </row>
    <row r="38" spans="1:31" ht="16.5" x14ac:dyDescent="0.2">
      <c r="A38" s="164">
        <v>29</v>
      </c>
      <c r="B38" s="163"/>
      <c r="C38" s="162"/>
      <c r="D38" s="161"/>
      <c r="E38" s="160"/>
      <c r="F38" s="159"/>
      <c r="G38" s="158"/>
      <c r="H38" s="161"/>
      <c r="I38" s="160"/>
      <c r="J38" s="159"/>
      <c r="K38" s="158"/>
      <c r="L38" s="161"/>
      <c r="M38" s="160"/>
      <c r="N38" s="159"/>
      <c r="O38" s="158"/>
      <c r="P38" s="161"/>
      <c r="Q38" s="160"/>
      <c r="R38" s="159"/>
      <c r="S38" s="158"/>
      <c r="T38" s="157" t="str">
        <f t="shared" si="0"/>
        <v/>
      </c>
      <c r="U38" s="156" t="str">
        <f t="shared" si="1"/>
        <v/>
      </c>
      <c r="V38" s="155" t="str">
        <f t="shared" si="2"/>
        <v/>
      </c>
      <c r="W38" s="154" t="str">
        <f t="shared" si="3"/>
        <v/>
      </c>
      <c r="X38" s="141" t="str">
        <f t="shared" si="4"/>
        <v/>
      </c>
      <c r="Y38" s="141" t="str">
        <f t="shared" si="5"/>
        <v/>
      </c>
      <c r="Z38" s="141" t="str">
        <f t="shared" si="6"/>
        <v/>
      </c>
      <c r="AA38" s="142">
        <f t="shared" si="7"/>
        <v>0</v>
      </c>
      <c r="AB38" s="141" t="str">
        <f t="shared" si="8"/>
        <v/>
      </c>
      <c r="AC38" s="141" t="str">
        <f t="shared" si="9"/>
        <v/>
      </c>
      <c r="AD38" s="141" t="str">
        <f t="shared" si="10"/>
        <v/>
      </c>
      <c r="AE38" s="141" t="str">
        <f t="shared" si="11"/>
        <v/>
      </c>
    </row>
    <row r="39" spans="1:31" ht="16.5" x14ac:dyDescent="0.2">
      <c r="A39" s="164">
        <v>30</v>
      </c>
      <c r="B39" s="163"/>
      <c r="C39" s="162"/>
      <c r="D39" s="161"/>
      <c r="E39" s="160"/>
      <c r="F39" s="159"/>
      <c r="G39" s="158"/>
      <c r="H39" s="161"/>
      <c r="I39" s="160"/>
      <c r="J39" s="159"/>
      <c r="K39" s="158"/>
      <c r="L39" s="161"/>
      <c r="M39" s="160"/>
      <c r="N39" s="159"/>
      <c r="O39" s="158"/>
      <c r="P39" s="161"/>
      <c r="Q39" s="160"/>
      <c r="R39" s="159"/>
      <c r="S39" s="158"/>
      <c r="T39" s="157" t="str">
        <f t="shared" si="0"/>
        <v/>
      </c>
      <c r="U39" s="156" t="str">
        <f t="shared" si="1"/>
        <v/>
      </c>
      <c r="V39" s="155" t="str">
        <f t="shared" si="2"/>
        <v/>
      </c>
      <c r="W39" s="154" t="str">
        <f t="shared" si="3"/>
        <v/>
      </c>
      <c r="X39" s="141" t="str">
        <f t="shared" si="4"/>
        <v/>
      </c>
      <c r="Y39" s="141" t="str">
        <f t="shared" si="5"/>
        <v/>
      </c>
      <c r="Z39" s="141" t="str">
        <f t="shared" si="6"/>
        <v/>
      </c>
      <c r="AA39" s="142">
        <f t="shared" si="7"/>
        <v>0</v>
      </c>
      <c r="AB39" s="141" t="str">
        <f t="shared" si="8"/>
        <v/>
      </c>
      <c r="AC39" s="141" t="str">
        <f t="shared" si="9"/>
        <v/>
      </c>
      <c r="AD39" s="141" t="str">
        <f t="shared" si="10"/>
        <v/>
      </c>
      <c r="AE39" s="141" t="str">
        <f t="shared" si="11"/>
        <v/>
      </c>
    </row>
    <row r="40" spans="1:31" ht="16.5" x14ac:dyDescent="0.2">
      <c r="A40" s="165">
        <v>31</v>
      </c>
      <c r="B40" s="163"/>
      <c r="C40" s="162"/>
      <c r="D40" s="161"/>
      <c r="E40" s="160"/>
      <c r="F40" s="159"/>
      <c r="G40" s="158"/>
      <c r="H40" s="161"/>
      <c r="I40" s="160"/>
      <c r="J40" s="159"/>
      <c r="K40" s="158"/>
      <c r="L40" s="161"/>
      <c r="M40" s="160"/>
      <c r="N40" s="159"/>
      <c r="O40" s="158"/>
      <c r="P40" s="161"/>
      <c r="Q40" s="160"/>
      <c r="R40" s="159"/>
      <c r="S40" s="158"/>
      <c r="T40" s="157" t="str">
        <f t="shared" si="0"/>
        <v/>
      </c>
      <c r="U40" s="156" t="str">
        <f t="shared" si="1"/>
        <v/>
      </c>
      <c r="V40" s="155" t="str">
        <f t="shared" si="2"/>
        <v/>
      </c>
      <c r="W40" s="154" t="str">
        <f t="shared" si="3"/>
        <v/>
      </c>
      <c r="X40" s="141" t="str">
        <f t="shared" si="4"/>
        <v/>
      </c>
      <c r="Y40" s="141" t="str">
        <f t="shared" si="5"/>
        <v/>
      </c>
      <c r="Z40" s="141" t="str">
        <f t="shared" si="6"/>
        <v/>
      </c>
      <c r="AA40" s="142">
        <f t="shared" si="7"/>
        <v>0</v>
      </c>
      <c r="AB40" s="141" t="str">
        <f t="shared" si="8"/>
        <v/>
      </c>
      <c r="AC40" s="141" t="str">
        <f t="shared" si="9"/>
        <v/>
      </c>
      <c r="AD40" s="141" t="str">
        <f t="shared" si="10"/>
        <v/>
      </c>
      <c r="AE40" s="141" t="str">
        <f t="shared" si="11"/>
        <v/>
      </c>
    </row>
    <row r="41" spans="1:31" ht="16.5" x14ac:dyDescent="0.2">
      <c r="A41" s="164">
        <v>32</v>
      </c>
      <c r="B41" s="163"/>
      <c r="C41" s="162"/>
      <c r="D41" s="161"/>
      <c r="E41" s="160"/>
      <c r="F41" s="159"/>
      <c r="G41" s="158"/>
      <c r="H41" s="161"/>
      <c r="I41" s="160"/>
      <c r="J41" s="159"/>
      <c r="K41" s="158"/>
      <c r="L41" s="161"/>
      <c r="M41" s="160"/>
      <c r="N41" s="159"/>
      <c r="O41" s="158"/>
      <c r="P41" s="161"/>
      <c r="Q41" s="160"/>
      <c r="R41" s="159"/>
      <c r="S41" s="158"/>
      <c r="T41" s="157" t="str">
        <f t="shared" si="0"/>
        <v/>
      </c>
      <c r="U41" s="156" t="str">
        <f t="shared" si="1"/>
        <v/>
      </c>
      <c r="V41" s="155" t="str">
        <f t="shared" si="2"/>
        <v/>
      </c>
      <c r="W41" s="154" t="str">
        <f t="shared" si="3"/>
        <v/>
      </c>
      <c r="X41" s="141" t="str">
        <f t="shared" si="4"/>
        <v/>
      </c>
      <c r="Y41" s="141" t="str">
        <f t="shared" si="5"/>
        <v/>
      </c>
      <c r="Z41" s="141" t="str">
        <f t="shared" si="6"/>
        <v/>
      </c>
      <c r="AA41" s="142">
        <f t="shared" si="7"/>
        <v>0</v>
      </c>
      <c r="AB41" s="141" t="str">
        <f t="shared" si="8"/>
        <v/>
      </c>
      <c r="AC41" s="141" t="str">
        <f t="shared" si="9"/>
        <v/>
      </c>
      <c r="AD41" s="141" t="str">
        <f t="shared" si="10"/>
        <v/>
      </c>
      <c r="AE41" s="141" t="str">
        <f t="shared" si="11"/>
        <v/>
      </c>
    </row>
    <row r="42" spans="1:31" ht="16.5" x14ac:dyDescent="0.2">
      <c r="A42" s="164">
        <v>33</v>
      </c>
      <c r="B42" s="163"/>
      <c r="C42" s="162"/>
      <c r="D42" s="161"/>
      <c r="E42" s="160"/>
      <c r="F42" s="159"/>
      <c r="G42" s="158"/>
      <c r="H42" s="161"/>
      <c r="I42" s="160"/>
      <c r="J42" s="159"/>
      <c r="K42" s="158"/>
      <c r="L42" s="161"/>
      <c r="M42" s="160"/>
      <c r="N42" s="159"/>
      <c r="O42" s="158"/>
      <c r="P42" s="161"/>
      <c r="Q42" s="160"/>
      <c r="R42" s="159"/>
      <c r="S42" s="158"/>
      <c r="T42" s="157" t="str">
        <f t="shared" si="0"/>
        <v/>
      </c>
      <c r="U42" s="156" t="str">
        <f t="shared" si="1"/>
        <v/>
      </c>
      <c r="V42" s="155" t="str">
        <f t="shared" si="2"/>
        <v/>
      </c>
      <c r="W42" s="154" t="str">
        <f t="shared" si="3"/>
        <v/>
      </c>
      <c r="X42" s="141" t="str">
        <f t="shared" si="4"/>
        <v/>
      </c>
      <c r="Y42" s="141" t="str">
        <f t="shared" si="5"/>
        <v/>
      </c>
      <c r="Z42" s="141" t="str">
        <f t="shared" si="6"/>
        <v/>
      </c>
      <c r="AA42" s="142">
        <f t="shared" si="7"/>
        <v>0</v>
      </c>
      <c r="AB42" s="141" t="str">
        <f t="shared" si="8"/>
        <v/>
      </c>
      <c r="AC42" s="141" t="str">
        <f t="shared" si="9"/>
        <v/>
      </c>
      <c r="AD42" s="141" t="str">
        <f t="shared" si="10"/>
        <v/>
      </c>
      <c r="AE42" s="141" t="str">
        <f t="shared" si="11"/>
        <v/>
      </c>
    </row>
    <row r="43" spans="1:31" ht="16.5" x14ac:dyDescent="0.2">
      <c r="A43" s="165">
        <v>34</v>
      </c>
      <c r="B43" s="163"/>
      <c r="C43" s="162"/>
      <c r="D43" s="161"/>
      <c r="E43" s="160"/>
      <c r="F43" s="159"/>
      <c r="G43" s="158"/>
      <c r="H43" s="161"/>
      <c r="I43" s="160"/>
      <c r="J43" s="159"/>
      <c r="K43" s="158"/>
      <c r="L43" s="161"/>
      <c r="M43" s="160"/>
      <c r="N43" s="159"/>
      <c r="O43" s="158"/>
      <c r="P43" s="161"/>
      <c r="Q43" s="160"/>
      <c r="R43" s="159"/>
      <c r="S43" s="158"/>
      <c r="T43" s="157" t="str">
        <f t="shared" si="0"/>
        <v/>
      </c>
      <c r="U43" s="156" t="str">
        <f t="shared" si="1"/>
        <v/>
      </c>
      <c r="V43" s="155" t="str">
        <f t="shared" si="2"/>
        <v/>
      </c>
      <c r="W43" s="154" t="str">
        <f t="shared" si="3"/>
        <v/>
      </c>
      <c r="X43" s="141" t="str">
        <f t="shared" si="4"/>
        <v/>
      </c>
      <c r="Y43" s="141" t="str">
        <f t="shared" si="5"/>
        <v/>
      </c>
      <c r="Z43" s="141" t="str">
        <f t="shared" si="6"/>
        <v/>
      </c>
      <c r="AA43" s="142">
        <f t="shared" si="7"/>
        <v>0</v>
      </c>
      <c r="AB43" s="141" t="str">
        <f t="shared" si="8"/>
        <v/>
      </c>
      <c r="AC43" s="141" t="str">
        <f t="shared" si="9"/>
        <v/>
      </c>
      <c r="AD43" s="141" t="str">
        <f t="shared" si="10"/>
        <v/>
      </c>
      <c r="AE43" s="141" t="str">
        <f t="shared" si="11"/>
        <v/>
      </c>
    </row>
    <row r="44" spans="1:31" ht="16.5" x14ac:dyDescent="0.2">
      <c r="A44" s="164">
        <v>35</v>
      </c>
      <c r="B44" s="163"/>
      <c r="C44" s="162"/>
      <c r="D44" s="161"/>
      <c r="E44" s="160"/>
      <c r="F44" s="159"/>
      <c r="G44" s="158"/>
      <c r="H44" s="161"/>
      <c r="I44" s="160"/>
      <c r="J44" s="159"/>
      <c r="K44" s="158"/>
      <c r="L44" s="161"/>
      <c r="M44" s="160"/>
      <c r="N44" s="159"/>
      <c r="O44" s="158"/>
      <c r="P44" s="161"/>
      <c r="Q44" s="160"/>
      <c r="R44" s="159"/>
      <c r="S44" s="158"/>
      <c r="T44" s="157" t="str">
        <f t="shared" si="0"/>
        <v/>
      </c>
      <c r="U44" s="156" t="str">
        <f t="shared" si="1"/>
        <v/>
      </c>
      <c r="V44" s="155" t="str">
        <f t="shared" si="2"/>
        <v/>
      </c>
      <c r="W44" s="154" t="str">
        <f t="shared" si="3"/>
        <v/>
      </c>
      <c r="X44" s="141" t="str">
        <f t="shared" si="4"/>
        <v/>
      </c>
      <c r="Y44" s="141" t="str">
        <f t="shared" si="5"/>
        <v/>
      </c>
      <c r="Z44" s="141" t="str">
        <f t="shared" si="6"/>
        <v/>
      </c>
      <c r="AA44" s="142">
        <f t="shared" si="7"/>
        <v>0</v>
      </c>
      <c r="AB44" s="141" t="str">
        <f t="shared" si="8"/>
        <v/>
      </c>
      <c r="AC44" s="141" t="str">
        <f t="shared" si="9"/>
        <v/>
      </c>
      <c r="AD44" s="141" t="str">
        <f t="shared" si="10"/>
        <v/>
      </c>
      <c r="AE44" s="141" t="str">
        <f t="shared" si="11"/>
        <v/>
      </c>
    </row>
    <row r="45" spans="1:31" ht="16.5" x14ac:dyDescent="0.2">
      <c r="A45" s="164">
        <v>36</v>
      </c>
      <c r="B45" s="163"/>
      <c r="C45" s="162"/>
      <c r="D45" s="161"/>
      <c r="E45" s="160"/>
      <c r="F45" s="159"/>
      <c r="G45" s="158"/>
      <c r="H45" s="161"/>
      <c r="I45" s="160"/>
      <c r="J45" s="159"/>
      <c r="K45" s="158"/>
      <c r="L45" s="161"/>
      <c r="M45" s="160"/>
      <c r="N45" s="159"/>
      <c r="O45" s="158"/>
      <c r="P45" s="161"/>
      <c r="Q45" s="160"/>
      <c r="R45" s="159"/>
      <c r="S45" s="158"/>
      <c r="T45" s="157" t="str">
        <f t="shared" si="0"/>
        <v/>
      </c>
      <c r="U45" s="156" t="str">
        <f t="shared" si="1"/>
        <v/>
      </c>
      <c r="V45" s="155" t="str">
        <f t="shared" si="2"/>
        <v/>
      </c>
      <c r="W45" s="154" t="str">
        <f t="shared" si="3"/>
        <v/>
      </c>
      <c r="X45" s="141" t="str">
        <f t="shared" si="4"/>
        <v/>
      </c>
      <c r="Y45" s="141" t="str">
        <f t="shared" si="5"/>
        <v/>
      </c>
      <c r="Z45" s="141" t="str">
        <f t="shared" si="6"/>
        <v/>
      </c>
      <c r="AA45" s="142">
        <f t="shared" si="7"/>
        <v>0</v>
      </c>
      <c r="AB45" s="141" t="str">
        <f t="shared" si="8"/>
        <v/>
      </c>
      <c r="AC45" s="141" t="str">
        <f t="shared" si="9"/>
        <v/>
      </c>
      <c r="AD45" s="141" t="str">
        <f t="shared" si="10"/>
        <v/>
      </c>
      <c r="AE45" s="141" t="str">
        <f t="shared" si="11"/>
        <v/>
      </c>
    </row>
    <row r="46" spans="1:31" ht="16.5" x14ac:dyDescent="0.2">
      <c r="A46" s="165">
        <v>37</v>
      </c>
      <c r="B46" s="163"/>
      <c r="C46" s="162"/>
      <c r="D46" s="161"/>
      <c r="E46" s="160"/>
      <c r="F46" s="159"/>
      <c r="G46" s="158"/>
      <c r="H46" s="161"/>
      <c r="I46" s="160"/>
      <c r="J46" s="159"/>
      <c r="K46" s="158"/>
      <c r="L46" s="161"/>
      <c r="M46" s="160"/>
      <c r="N46" s="159"/>
      <c r="O46" s="158"/>
      <c r="P46" s="161"/>
      <c r="Q46" s="160"/>
      <c r="R46" s="159"/>
      <c r="S46" s="158"/>
      <c r="T46" s="157" t="str">
        <f t="shared" si="0"/>
        <v/>
      </c>
      <c r="U46" s="156" t="str">
        <f t="shared" si="1"/>
        <v/>
      </c>
      <c r="V46" s="155" t="str">
        <f t="shared" si="2"/>
        <v/>
      </c>
      <c r="W46" s="154" t="str">
        <f t="shared" si="3"/>
        <v/>
      </c>
      <c r="X46" s="141" t="str">
        <f t="shared" si="4"/>
        <v/>
      </c>
      <c r="Y46" s="141" t="str">
        <f t="shared" si="5"/>
        <v/>
      </c>
      <c r="Z46" s="141" t="str">
        <f t="shared" si="6"/>
        <v/>
      </c>
      <c r="AA46" s="142">
        <f t="shared" si="7"/>
        <v>0</v>
      </c>
      <c r="AB46" s="141" t="str">
        <f t="shared" si="8"/>
        <v/>
      </c>
      <c r="AC46" s="141" t="str">
        <f t="shared" si="9"/>
        <v/>
      </c>
      <c r="AD46" s="141" t="str">
        <f t="shared" si="10"/>
        <v/>
      </c>
      <c r="AE46" s="141" t="str">
        <f t="shared" si="11"/>
        <v/>
      </c>
    </row>
    <row r="47" spans="1:31" ht="16.5" x14ac:dyDescent="0.2">
      <c r="A47" s="164">
        <v>38</v>
      </c>
      <c r="B47" s="163"/>
      <c r="C47" s="162"/>
      <c r="D47" s="161"/>
      <c r="E47" s="160"/>
      <c r="F47" s="159"/>
      <c r="G47" s="158"/>
      <c r="H47" s="161"/>
      <c r="I47" s="160"/>
      <c r="J47" s="159"/>
      <c r="K47" s="158"/>
      <c r="L47" s="161"/>
      <c r="M47" s="160"/>
      <c r="N47" s="159"/>
      <c r="O47" s="158"/>
      <c r="P47" s="161"/>
      <c r="Q47" s="160"/>
      <c r="R47" s="159"/>
      <c r="S47" s="158"/>
      <c r="T47" s="157" t="str">
        <f t="shared" si="0"/>
        <v/>
      </c>
      <c r="U47" s="156" t="str">
        <f t="shared" si="1"/>
        <v/>
      </c>
      <c r="V47" s="155" t="str">
        <f t="shared" si="2"/>
        <v/>
      </c>
      <c r="W47" s="154" t="str">
        <f t="shared" si="3"/>
        <v/>
      </c>
      <c r="X47" s="141" t="str">
        <f t="shared" si="4"/>
        <v/>
      </c>
      <c r="Y47" s="141" t="str">
        <f t="shared" si="5"/>
        <v/>
      </c>
      <c r="Z47" s="141" t="str">
        <f t="shared" si="6"/>
        <v/>
      </c>
      <c r="AA47" s="142">
        <f t="shared" si="7"/>
        <v>0</v>
      </c>
      <c r="AB47" s="141" t="str">
        <f t="shared" si="8"/>
        <v/>
      </c>
      <c r="AC47" s="141" t="str">
        <f t="shared" si="9"/>
        <v/>
      </c>
      <c r="AD47" s="141" t="str">
        <f t="shared" si="10"/>
        <v/>
      </c>
      <c r="AE47" s="141" t="str">
        <f t="shared" si="11"/>
        <v/>
      </c>
    </row>
    <row r="48" spans="1:31" ht="16.5" x14ac:dyDescent="0.2">
      <c r="A48" s="164">
        <v>39</v>
      </c>
      <c r="B48" s="163"/>
      <c r="C48" s="162"/>
      <c r="D48" s="161"/>
      <c r="E48" s="160"/>
      <c r="F48" s="159"/>
      <c r="G48" s="158"/>
      <c r="H48" s="161"/>
      <c r="I48" s="160"/>
      <c r="J48" s="159"/>
      <c r="K48" s="158"/>
      <c r="L48" s="161"/>
      <c r="M48" s="160"/>
      <c r="N48" s="159"/>
      <c r="O48" s="158"/>
      <c r="P48" s="161"/>
      <c r="Q48" s="160"/>
      <c r="R48" s="159"/>
      <c r="S48" s="158"/>
      <c r="T48" s="157" t="str">
        <f t="shared" si="0"/>
        <v/>
      </c>
      <c r="U48" s="156" t="str">
        <f t="shared" si="1"/>
        <v/>
      </c>
      <c r="V48" s="155" t="str">
        <f t="shared" si="2"/>
        <v/>
      </c>
      <c r="W48" s="154" t="str">
        <f t="shared" si="3"/>
        <v/>
      </c>
      <c r="X48" s="141" t="str">
        <f t="shared" si="4"/>
        <v/>
      </c>
      <c r="Y48" s="141" t="str">
        <f t="shared" si="5"/>
        <v/>
      </c>
      <c r="Z48" s="141" t="str">
        <f t="shared" si="6"/>
        <v/>
      </c>
      <c r="AA48" s="142">
        <f t="shared" si="7"/>
        <v>0</v>
      </c>
      <c r="AB48" s="141" t="str">
        <f t="shared" si="8"/>
        <v/>
      </c>
      <c r="AC48" s="141" t="str">
        <f t="shared" si="9"/>
        <v/>
      </c>
      <c r="AD48" s="141" t="str">
        <f t="shared" si="10"/>
        <v/>
      </c>
      <c r="AE48" s="141" t="str">
        <f t="shared" si="11"/>
        <v/>
      </c>
    </row>
    <row r="49" spans="1:31" ht="17.25" thickBot="1" x14ac:dyDescent="0.25">
      <c r="A49" s="153">
        <v>40</v>
      </c>
      <c r="B49" s="152"/>
      <c r="C49" s="151"/>
      <c r="D49" s="150"/>
      <c r="E49" s="149"/>
      <c r="F49" s="148"/>
      <c r="G49" s="147"/>
      <c r="H49" s="150"/>
      <c r="I49" s="149"/>
      <c r="J49" s="148"/>
      <c r="K49" s="147"/>
      <c r="L49" s="150"/>
      <c r="M49" s="149"/>
      <c r="N49" s="148"/>
      <c r="O49" s="147"/>
      <c r="P49" s="150"/>
      <c r="Q49" s="149"/>
      <c r="R49" s="148"/>
      <c r="S49" s="147"/>
      <c r="T49" s="146" t="str">
        <f t="shared" si="0"/>
        <v/>
      </c>
      <c r="U49" s="145" t="str">
        <f t="shared" si="1"/>
        <v/>
      </c>
      <c r="V49" s="144" t="str">
        <f t="shared" si="2"/>
        <v/>
      </c>
      <c r="W49" s="143" t="str">
        <f t="shared" si="3"/>
        <v/>
      </c>
      <c r="X49" s="141" t="str">
        <f t="shared" si="4"/>
        <v/>
      </c>
      <c r="Y49" s="141" t="str">
        <f t="shared" si="5"/>
        <v/>
      </c>
      <c r="Z49" s="141" t="str">
        <f t="shared" si="6"/>
        <v/>
      </c>
      <c r="AA49" s="142">
        <f t="shared" si="7"/>
        <v>0</v>
      </c>
      <c r="AB49" s="141" t="str">
        <f t="shared" si="8"/>
        <v/>
      </c>
      <c r="AC49" s="141" t="str">
        <f t="shared" si="9"/>
        <v/>
      </c>
      <c r="AD49" s="141" t="str">
        <f t="shared" si="10"/>
        <v/>
      </c>
      <c r="AE49" s="141" t="str">
        <f t="shared" si="11"/>
        <v/>
      </c>
    </row>
    <row r="50" spans="1:31" ht="16.5" thickTop="1" x14ac:dyDescent="0.2">
      <c r="B50" s="140"/>
      <c r="C50" s="139"/>
      <c r="D50" s="138"/>
      <c r="E50" s="137"/>
      <c r="F50" s="138"/>
      <c r="G50" s="137"/>
      <c r="H50" s="138"/>
      <c r="I50" s="137"/>
      <c r="J50" s="138"/>
      <c r="K50" s="137"/>
      <c r="L50" s="138"/>
      <c r="M50" s="137"/>
      <c r="N50" s="138"/>
      <c r="O50" s="137"/>
      <c r="P50" s="138"/>
      <c r="Q50" s="137"/>
      <c r="R50" s="138"/>
      <c r="S50" s="137"/>
      <c r="T50" s="137"/>
      <c r="U50" s="138"/>
      <c r="V50" s="137"/>
      <c r="W50" s="136"/>
    </row>
    <row r="51" spans="1:31" ht="15.75" x14ac:dyDescent="0.2">
      <c r="B51" s="140"/>
      <c r="C51" s="139"/>
      <c r="D51" s="138"/>
      <c r="E51" s="137"/>
      <c r="F51" s="138"/>
      <c r="G51" s="137"/>
      <c r="H51" s="138"/>
      <c r="I51" s="137"/>
      <c r="J51" s="138"/>
      <c r="K51" s="137"/>
      <c r="L51" s="138"/>
      <c r="M51" s="137"/>
      <c r="N51" s="138"/>
      <c r="O51" s="137"/>
      <c r="P51" s="138"/>
      <c r="Q51" s="137"/>
      <c r="R51" s="138"/>
      <c r="S51" s="137"/>
      <c r="T51" s="137"/>
      <c r="U51" s="138"/>
      <c r="V51" s="137"/>
      <c r="W51" s="136"/>
    </row>
    <row r="52" spans="1:31" ht="15.75" x14ac:dyDescent="0.2">
      <c r="B52" s="140"/>
      <c r="C52" s="139"/>
      <c r="D52" s="138"/>
      <c r="E52" s="137"/>
      <c r="F52" s="138"/>
      <c r="G52" s="137"/>
      <c r="H52" s="138"/>
      <c r="I52" s="137"/>
      <c r="J52" s="138"/>
      <c r="K52" s="137"/>
      <c r="L52" s="138"/>
      <c r="M52" s="137"/>
      <c r="N52" s="138"/>
      <c r="O52" s="137"/>
      <c r="P52" s="138"/>
      <c r="Q52" s="137"/>
      <c r="R52" s="138"/>
      <c r="S52" s="137"/>
      <c r="T52" s="137"/>
      <c r="U52" s="138"/>
      <c r="V52" s="137"/>
      <c r="W52" s="136"/>
    </row>
    <row r="53" spans="1:31" ht="15.75" x14ac:dyDescent="0.2">
      <c r="B53" s="140"/>
      <c r="C53" s="139"/>
      <c r="D53" s="138"/>
      <c r="E53" s="137"/>
      <c r="F53" s="138"/>
      <c r="G53" s="137"/>
      <c r="H53" s="138"/>
      <c r="I53" s="137"/>
      <c r="J53" s="138"/>
      <c r="K53" s="137"/>
      <c r="L53" s="138"/>
      <c r="M53" s="137"/>
      <c r="N53" s="138"/>
      <c r="O53" s="137"/>
      <c r="P53" s="138"/>
      <c r="Q53" s="137"/>
      <c r="R53" s="138"/>
      <c r="S53" s="137"/>
      <c r="T53" s="137"/>
      <c r="U53" s="138"/>
      <c r="V53" s="137"/>
      <c r="W53" s="136"/>
    </row>
  </sheetData>
  <mergeCells count="22">
    <mergeCell ref="D5:E5"/>
    <mergeCell ref="B1:C1"/>
    <mergeCell ref="B2:C2"/>
    <mergeCell ref="A5:A7"/>
    <mergeCell ref="B5:B7"/>
    <mergeCell ref="C5:C7"/>
    <mergeCell ref="P5:Q5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CA033528-3F22-43C0-836D-774633476F5C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09A3-A912-47C7-BF2C-B58E56767E7D}">
  <sheetPr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ColWidth="9.140625"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16384" width="9.140625" style="66"/>
  </cols>
  <sheetData>
    <row r="1" spans="1:11" x14ac:dyDescent="0.2">
      <c r="A1" s="132" t="s">
        <v>13</v>
      </c>
      <c r="B1" s="131"/>
      <c r="C1" s="130" t="str">
        <f>IF(ISNONTEXT('[2]Organizacija natjecanja'!$H$2)=TRUE,"",'[2]Organizacija natjecanja'!$H$2)</f>
        <v>2. KOLO LIGE MASTERA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IF(ISNONTEXT('[2]Organizacija natjecanja'!$H$5)=TRUE,"",'[2]Organizacija natjecanja'!$H$5)</f>
        <v>Novakovec 14.06.2025.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IF(ISNONTEXT('[2]Organizacija natjecanja'!$H$7)=TRUE,"",'[2]Organizacija natjecanja'!$H$7)</f>
        <v>SSRD MEĐIMURSKE ŽUPANIJE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IF(ISNONTEXT('[2]Organizacija natjecanja'!$H$13)=TRUE,"",'[2]Organizacija natjecanja'!$H$13)</f>
        <v>SRD Ostriž Novakovec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IF(ISNONTEXT('[2]Organizacija natjecanja'!$H$4)=TRUE,"",'[2]Organizacija natjecanja'!$H$4)</f>
        <v>Novakovec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IF(ISBLANK('[2]Organizacija natjecanja'!$H$9)=TRUE,"",'[2]Organizacija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IF(ISTEXT('[2]Sektorski plasman'!B6)=TRUE,'[2]Sektorski plasman'!B6,"")</f>
        <v>Perko Miljenko</v>
      </c>
      <c r="C10" s="96" t="str">
        <f>IF(ISTEXT('[2]Sektorski plasman'!C6)=TRUE,'[2]Sektorski plasman'!C6,"")</f>
        <v>TSH Sensas Som.si Čakovec</v>
      </c>
      <c r="D10" s="95">
        <f>IF(ISNUMBER('[2]Sektorski plasman'!E6)=TRUE,'[2]Sektorski plasman'!E6,"")</f>
        <v>10</v>
      </c>
      <c r="E10" s="94" t="str">
        <f>IF(ISTEXT('[2]Sektorski plasman'!F6)=TRUE,'[2]Sektorski plasman'!F6,"")</f>
        <v>A</v>
      </c>
      <c r="F10" s="93">
        <f>IF(ISNUMBER('[2]Sektorski plasman'!D6)=TRUE,'[2]Sektorski plasman'!D6,"")</f>
        <v>8250</v>
      </c>
      <c r="G10" s="92">
        <f>IF(ISNUMBER('[2]Sektorski plasman'!G6)=TRUE,'[2]Sektorski plasman'!G6,"")</f>
        <v>1</v>
      </c>
      <c r="H10" s="91">
        <f>IF(ISNUMBER('[2]Sektorski plasman'!H6)=TRUE,'[2]Sektorski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IF(ISTEXT('[2]Sektorski plasman'!B7)=TRUE,'[2]Sektorski plasman'!B7,"")</f>
        <v>Zrna Damir</v>
      </c>
      <c r="C11" s="88" t="str">
        <f>IF(ISTEXT('[2]Sektorski plasman'!C7)=TRUE,'[2]Sektorski plasman'!C7,"")</f>
        <v>Črnec Donji Hraščan</v>
      </c>
      <c r="D11" s="87">
        <f>IF(ISNUMBER('[2]Sektorski plasman'!E7)=TRUE,'[2]Sektorski plasman'!E7,"")</f>
        <v>8</v>
      </c>
      <c r="E11" s="86" t="str">
        <f>IF(ISTEXT('[2]Sektorski plasman'!F7)=TRUE,'[2]Sektorski plasman'!F7,"")</f>
        <v>A</v>
      </c>
      <c r="F11" s="85">
        <f>IF(ISNUMBER('[2]Sektorski plasman'!D7)=TRUE,'[2]Sektorski plasman'!D7,"")</f>
        <v>6000</v>
      </c>
      <c r="G11" s="84">
        <f>IF(ISNUMBER('[2]Sektorski plasman'!G7)=TRUE,'[2]Sektorski plasman'!G7,"")</f>
        <v>2</v>
      </c>
      <c r="H11" s="76">
        <f>IF(ISNUMBER('[2]Sektorski plasman'!H7)=TRUE,'[2]Sektorski plasman'!H7,"")</f>
        <v>3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IF(ISTEXT('[2]Sektorski plasman'!B8)=TRUE,'[2]Sektorski plasman'!B8,"")</f>
        <v>Peter Dragutin</v>
      </c>
      <c r="C12" s="88" t="str">
        <f>IF(ISTEXT('[2]Sektorski plasman'!C8)=TRUE,'[2]Sektorski plasman'!C8,"")</f>
        <v>Klen Sveta Marija</v>
      </c>
      <c r="D12" s="87">
        <f>IF(ISNUMBER('[2]Sektorski plasman'!E8)=TRUE,'[2]Sektorski plasman'!E8,"")</f>
        <v>9</v>
      </c>
      <c r="E12" s="86" t="str">
        <f>IF(ISTEXT('[2]Sektorski plasman'!F8)=TRUE,'[2]Sektorski plasman'!F8,"")</f>
        <v>A</v>
      </c>
      <c r="F12" s="85">
        <f>IF(ISNUMBER('[2]Sektorski plasman'!D8)=TRUE,'[2]Sektorski plasman'!D8,"")</f>
        <v>4120</v>
      </c>
      <c r="G12" s="84">
        <f>IF(ISNUMBER('[2]Sektorski plasman'!G8)=TRUE,'[2]Sektorski plasman'!G8,"")</f>
        <v>3</v>
      </c>
      <c r="H12" s="76">
        <f>IF(ISNUMBER('[2]Sektorski plasman'!H8)=TRUE,'[2]Sektorski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IF(ISTEXT('[2]Sektorski plasman'!B9)=TRUE,'[2]Sektorski plasman'!B9,"")</f>
        <v xml:space="preserve">Legin Nenad </v>
      </c>
      <c r="C13" s="88" t="str">
        <f>IF(ISTEXT('[2]Sektorski plasman'!C9)=TRUE,'[2]Sektorski plasman'!C9,"")</f>
        <v>Žužička Kotoriba</v>
      </c>
      <c r="D13" s="87">
        <f>IF(ISNUMBER('[2]Sektorski plasman'!E9)=TRUE,'[2]Sektorski plasman'!E9,"")</f>
        <v>1</v>
      </c>
      <c r="E13" s="86" t="str">
        <f>IF(ISTEXT('[2]Sektorski plasman'!F9)=TRUE,'[2]Sektorski plasman'!F9,"")</f>
        <v>A</v>
      </c>
      <c r="F13" s="85">
        <f>IF(ISNUMBER('[2]Sektorski plasman'!D9)=TRUE,'[2]Sektorski plasman'!D9,"")</f>
        <v>2595</v>
      </c>
      <c r="G13" s="84">
        <f>IF(ISNUMBER('[2]Sektorski plasman'!G9)=TRUE,'[2]Sektorski plasman'!G9,"")</f>
        <v>4</v>
      </c>
      <c r="H13" s="76">
        <f>IF(ISNUMBER('[2]Sektorski plasman'!H9)=TRUE,'[2]Sektorski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IF(ISTEXT('[2]Sektorski plasman'!B10)=TRUE,'[2]Sektorski plasman'!B10,"")</f>
        <v>Klobučarić Stjepan</v>
      </c>
      <c r="C14" s="88" t="str">
        <f>IF(ISTEXT('[2]Sektorski plasman'!C10)=TRUE,'[2]Sektorski plasman'!C10,"")</f>
        <v>Čakovec Interland Čakovec</v>
      </c>
      <c r="D14" s="87">
        <f>IF(ISNUMBER('[2]Sektorski plasman'!E10)=TRUE,'[2]Sektorski plasman'!E10,"")</f>
        <v>4</v>
      </c>
      <c r="E14" s="86" t="str">
        <f>IF(ISTEXT('[2]Sektorski plasman'!F10)=TRUE,'[2]Sektorski plasman'!F10,"")</f>
        <v>A</v>
      </c>
      <c r="F14" s="85">
        <f>IF(ISNUMBER('[2]Sektorski plasman'!D10)=TRUE,'[2]Sektorski plasman'!D10,"")</f>
        <v>2155</v>
      </c>
      <c r="G14" s="84">
        <f>IF(ISNUMBER('[2]Sektorski plasman'!G10)=TRUE,'[2]Sektorski plasman'!G10,"")</f>
        <v>5</v>
      </c>
      <c r="H14" s="76">
        <f>IF(ISNUMBER('[2]Sektorski plasman'!H10)=TRUE,'[2]Sektorski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IF(ISTEXT('[2]Sektorski plasman'!B11)=TRUE,'[2]Sektorski plasman'!B11,"")</f>
        <v>Mesarić Branko</v>
      </c>
      <c r="C15" s="88" t="str">
        <f>IF(ISTEXT('[2]Sektorski plasman'!C11)=TRUE,'[2]Sektorski plasman'!C11,"")</f>
        <v>Smuđ Goričan</v>
      </c>
      <c r="D15" s="87">
        <f>IF(ISNUMBER('[2]Sektorski plasman'!E11)=TRUE,'[2]Sektorski plasman'!E11,"")</f>
        <v>6</v>
      </c>
      <c r="E15" s="86" t="str">
        <f>IF(ISTEXT('[2]Sektorski plasman'!F11)=TRUE,'[2]Sektorski plasman'!F11,"")</f>
        <v>A</v>
      </c>
      <c r="F15" s="85">
        <f>IF(ISNUMBER('[2]Sektorski plasman'!D11)=TRUE,'[2]Sektorski plasman'!D11,"")</f>
        <v>2000</v>
      </c>
      <c r="G15" s="84">
        <f>IF(ISNUMBER('[2]Sektorski plasman'!G11)=TRUE,'[2]Sektorski plasman'!G11,"")</f>
        <v>6</v>
      </c>
      <c r="H15" s="76">
        <f>IF(ISNUMBER('[2]Sektorski plasman'!H11)=TRUE,'[2]Sektorski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IF(ISTEXT('[2]Sektorski plasman'!B12)=TRUE,'[2]Sektorski plasman'!B12,"")</f>
        <v>Žganec Vladimir</v>
      </c>
      <c r="C16" s="88" t="str">
        <f>IF(ISTEXT('[2]Sektorski plasman'!C12)=TRUE,'[2]Sektorski plasman'!C12,"")</f>
        <v>Zlatna udica Krištanovec</v>
      </c>
      <c r="D16" s="87">
        <f>IF(ISNUMBER('[2]Sektorski plasman'!E12)=TRUE,'[2]Sektorski plasman'!E12,"")</f>
        <v>7</v>
      </c>
      <c r="E16" s="86" t="str">
        <f>IF(ISTEXT('[2]Sektorski plasman'!F12)=TRUE,'[2]Sektorski plasman'!F12,"")</f>
        <v>A</v>
      </c>
      <c r="F16" s="85">
        <f>IF(ISNUMBER('[2]Sektorski plasman'!D12)=TRUE,'[2]Sektorski plasman'!D12,"")</f>
        <v>1820</v>
      </c>
      <c r="G16" s="84">
        <f>IF(ISNUMBER('[2]Sektorski plasman'!G12)=TRUE,'[2]Sektorski plasman'!G12,"")</f>
        <v>7</v>
      </c>
      <c r="H16" s="76">
        <f>IF(ISNUMBER('[2]Sektorski plasman'!H12)=TRUE,'[2]Sektorski plasman'!H12,"")</f>
        <v>13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IF(ISTEXT('[2]Sektorski plasman'!B13)=TRUE,'[2]Sektorski plasman'!B13,"")</f>
        <v>Pranklin Zvonko</v>
      </c>
      <c r="C17" s="88" t="str">
        <f>IF(ISTEXT('[2]Sektorski plasman'!C13)=TRUE,'[2]Sektorski plasman'!C13,"")</f>
        <v>Šaran Palinovec</v>
      </c>
      <c r="D17" s="87">
        <f>IF(ISNUMBER('[2]Sektorski plasman'!E13)=TRUE,'[2]Sektorski plasman'!E13,"")</f>
        <v>5</v>
      </c>
      <c r="E17" s="86" t="str">
        <f>IF(ISTEXT('[2]Sektorski plasman'!F13)=TRUE,'[2]Sektorski plasman'!F13,"")</f>
        <v>A</v>
      </c>
      <c r="F17" s="85">
        <f>IF(ISNUMBER('[2]Sektorski plasman'!D13)=TRUE,'[2]Sektorski plasman'!D13,"")</f>
        <v>1295</v>
      </c>
      <c r="G17" s="84">
        <f>IF(ISNUMBER('[2]Sektorski plasman'!G13)=TRUE,'[2]Sektorski plasman'!G13,"")</f>
        <v>8</v>
      </c>
      <c r="H17" s="76">
        <f>IF(ISNUMBER('[2]Sektorski plasman'!H13)=TRUE,'[2]Sektorski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IF(ISTEXT('[2]Sektorski plasman'!B14)=TRUE,'[2]Sektorski plasman'!B14,"")</f>
        <v>Nađ Ladislav</v>
      </c>
      <c r="C18" s="88" t="str">
        <f>IF(ISTEXT('[2]Sektorski plasman'!C14)=TRUE,'[2]Sektorski plasman'!C14,"")</f>
        <v>Linjak Palovec</v>
      </c>
      <c r="D18" s="87">
        <f>IF(ISNUMBER('[2]Sektorski plasman'!E14)=TRUE,'[2]Sektorski plasman'!E14,"")</f>
        <v>2</v>
      </c>
      <c r="E18" s="86" t="str">
        <f>IF(ISTEXT('[2]Sektorski plasman'!F14)=TRUE,'[2]Sektorski plasman'!F14,"")</f>
        <v>A</v>
      </c>
      <c r="F18" s="85">
        <f>IF(ISNUMBER('[2]Sektorski plasman'!D14)=TRUE,'[2]Sektorski plasman'!D14,"")</f>
        <v>1195</v>
      </c>
      <c r="G18" s="84">
        <f>IF(ISNUMBER('[2]Sektorski plasman'!G14)=TRUE,'[2]Sektorski plasman'!G14,"")</f>
        <v>9</v>
      </c>
      <c r="H18" s="76">
        <f>IF(ISNUMBER('[2]Sektorski plasman'!H14)=TRUE,'[2]Sektorski plasman'!H14,"")</f>
        <v>17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IF(ISTEXT('[2]Sektorski plasman'!B15)=TRUE,'[2]Sektorski plasman'!B15,"")</f>
        <v>Orehovec Ivan</v>
      </c>
      <c r="C19" s="88" t="str">
        <f>IF(ISTEXT('[2]Sektorski plasman'!C15)=TRUE,'[2]Sektorski plasman'!C15,"")</f>
        <v>Klen Sveta Marija</v>
      </c>
      <c r="D19" s="87">
        <f>IF(ISNUMBER('[2]Sektorski plasman'!E15)=TRUE,'[2]Sektorski plasman'!E15,"")</f>
        <v>3</v>
      </c>
      <c r="E19" s="86" t="str">
        <f>IF(ISTEXT('[2]Sektorski plasman'!F15)=TRUE,'[2]Sektorski plasman'!F15,"")</f>
        <v>A</v>
      </c>
      <c r="F19" s="85">
        <f>IF(ISNUMBER('[2]Sektorski plasman'!D15)=TRUE,'[2]Sektorski plasman'!D15,"")</f>
        <v>345</v>
      </c>
      <c r="G19" s="84">
        <f>IF(ISNUMBER('[2]Sektorski plasman'!G15)=TRUE,'[2]Sektorski plasman'!G15,"")</f>
        <v>10</v>
      </c>
      <c r="H19" s="76">
        <f>IF(ISNUMBER('[2]Sektorski plasman'!H15)=TRUE,'[2]Sektorski plasman'!H15,"")</f>
        <v>19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IF(ISTEXT('[2]Sektorski plasman'!B16)=TRUE,'[2]Sektorski plasman'!B16,"")</f>
        <v>Horvat Damir</v>
      </c>
      <c r="C20" s="88" t="str">
        <f>IF(ISTEXT('[2]Sektorski plasman'!C16)=TRUE,'[2]Sektorski plasman'!C16,"")</f>
        <v>Klen Sveta Marija</v>
      </c>
      <c r="D20" s="87">
        <f>IF(ISNUMBER('[2]Sektorski plasman'!E16)=TRUE,'[2]Sektorski plasman'!E16,"")</f>
        <v>12</v>
      </c>
      <c r="E20" s="86" t="str">
        <f>IF(ISTEXT('[2]Sektorski plasman'!F16)=TRUE,'[2]Sektorski plasman'!F16,"")</f>
        <v>B</v>
      </c>
      <c r="F20" s="85">
        <f>IF(ISNUMBER('[2]Sektorski plasman'!D16)=TRUE,'[2]Sektorski plasman'!D16,"")</f>
        <v>6375</v>
      </c>
      <c r="G20" s="84">
        <f>IF(ISNUMBER('[2]Sektorski plasman'!G16)=TRUE,'[2]Sektorski plasman'!G16,"")</f>
        <v>1</v>
      </c>
      <c r="H20" s="76">
        <f>IF(ISNUMBER('[2]Sektorski plasman'!H16)=TRUE,'[2]Sektorski plasman'!H16,"")</f>
        <v>2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IF(ISTEXT('[2]Sektorski plasman'!B17)=TRUE,'[2]Sektorski plasman'!B17,"")</f>
        <v>Mađerić Marijan</v>
      </c>
      <c r="C21" s="88" t="str">
        <f>IF(ISTEXT('[2]Sektorski plasman'!C17)=TRUE,'[2]Sektorski plasman'!C17,"")</f>
        <v>Klen Sveta Marija</v>
      </c>
      <c r="D21" s="87">
        <f>IF(ISNUMBER('[2]Sektorski plasman'!E17)=TRUE,'[2]Sektorski plasman'!E17,"")</f>
        <v>16</v>
      </c>
      <c r="E21" s="86" t="str">
        <f>IF(ISTEXT('[2]Sektorski plasman'!F17)=TRUE,'[2]Sektorski plasman'!F17,"")</f>
        <v>B</v>
      </c>
      <c r="F21" s="85">
        <f>IF(ISNUMBER('[2]Sektorski plasman'!D17)=TRUE,'[2]Sektorski plasman'!D17,"")</f>
        <v>5385</v>
      </c>
      <c r="G21" s="84">
        <f>IF(ISNUMBER('[2]Sektorski plasman'!G17)=TRUE,'[2]Sektorski plasman'!G17,"")</f>
        <v>2</v>
      </c>
      <c r="H21" s="76">
        <f>IF(ISNUMBER('[2]Sektorski plasman'!H17)=TRUE,'[2]Sektorski plasman'!H17,"")</f>
        <v>4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IF(ISTEXT('[2]Sektorski plasman'!B18)=TRUE,'[2]Sektorski plasman'!B18,"")</f>
        <v>Lehkec Ivan</v>
      </c>
      <c r="C22" s="88" t="str">
        <f>IF(ISTEXT('[2]Sektorski plasman'!C18)=TRUE,'[2]Sektorski plasman'!C18,"")</f>
        <v>Linjak Palovec</v>
      </c>
      <c r="D22" s="87">
        <f>IF(ISNUMBER('[2]Sektorski plasman'!E18)=TRUE,'[2]Sektorski plasman'!E18,"")</f>
        <v>19</v>
      </c>
      <c r="E22" s="86" t="str">
        <f>IF(ISTEXT('[2]Sektorski plasman'!F18)=TRUE,'[2]Sektorski plasman'!F18,"")</f>
        <v>B</v>
      </c>
      <c r="F22" s="85">
        <f>IF(ISNUMBER('[2]Sektorski plasman'!D18)=TRUE,'[2]Sektorski plasman'!D18,"")</f>
        <v>4940</v>
      </c>
      <c r="G22" s="84">
        <f>IF(ISNUMBER('[2]Sektorski plasman'!G18)=TRUE,'[2]Sektorski plasman'!G18,"")</f>
        <v>3</v>
      </c>
      <c r="H22" s="76">
        <f>IF(ISNUMBER('[2]Sektorski plasman'!H18)=TRUE,'[2]Sektorski plasman'!H18,"")</f>
        <v>5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IF(ISTEXT('[2]Sektorski plasman'!B19)=TRUE,'[2]Sektorski plasman'!B19,"")</f>
        <v>Gudlin Ivan</v>
      </c>
      <c r="C23" s="88" t="str">
        <f>IF(ISTEXT('[2]Sektorski plasman'!C19)=TRUE,'[2]Sektorski plasman'!C19,"")</f>
        <v>Smuđ Goričan</v>
      </c>
      <c r="D23" s="87">
        <f>IF(ISNUMBER('[2]Sektorski plasman'!E19)=TRUE,'[2]Sektorski plasman'!E19,"")</f>
        <v>13</v>
      </c>
      <c r="E23" s="86" t="str">
        <f>IF(ISTEXT('[2]Sektorski plasman'!F19)=TRUE,'[2]Sektorski plasman'!F19,"")</f>
        <v>B</v>
      </c>
      <c r="F23" s="85">
        <f>IF(ISNUMBER('[2]Sektorski plasman'!D19)=TRUE,'[2]Sektorski plasman'!D19,"")</f>
        <v>3935</v>
      </c>
      <c r="G23" s="84">
        <f>IF(ISNUMBER('[2]Sektorski plasman'!G19)=TRUE,'[2]Sektorski plasman'!G19,"")</f>
        <v>4</v>
      </c>
      <c r="H23" s="76">
        <f>IF(ISNUMBER('[2]Sektorski plasman'!H19)=TRUE,'[2]Sektorski plasman'!H19,"")</f>
        <v>7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IF(ISTEXT('[2]Sektorski plasman'!B20)=TRUE,'[2]Sektorski plasman'!B20,"")</f>
        <v>Slaviček Željko</v>
      </c>
      <c r="C24" s="88" t="str">
        <f>IF(ISTEXT('[2]Sektorski plasman'!C20)=TRUE,'[2]Sektorski plasman'!C20,"")</f>
        <v>Smuđ Draškovec</v>
      </c>
      <c r="D24" s="87">
        <f>IF(ISNUMBER('[2]Sektorski plasman'!E20)=TRUE,'[2]Sektorski plasman'!E20,"")</f>
        <v>11</v>
      </c>
      <c r="E24" s="86" t="str">
        <f>IF(ISTEXT('[2]Sektorski plasman'!F20)=TRUE,'[2]Sektorski plasman'!F20,"")</f>
        <v>B</v>
      </c>
      <c r="F24" s="85">
        <f>IF(ISNUMBER('[2]Sektorski plasman'!D20)=TRUE,'[2]Sektorski plasman'!D20,"")</f>
        <v>3700</v>
      </c>
      <c r="G24" s="84">
        <f>IF(ISNUMBER('[2]Sektorski plasman'!G20)=TRUE,'[2]Sektorski plasman'!G20,"")</f>
        <v>5</v>
      </c>
      <c r="H24" s="76">
        <f>IF(ISNUMBER('[2]Sektorski plasman'!H20)=TRUE,'[2]Sektorski plasman'!H20,"")</f>
        <v>9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IF(ISTEXT('[2]Sektorski plasman'!B21)=TRUE,'[2]Sektorski plasman'!B21,"")</f>
        <v>Čeh Dragutin</v>
      </c>
      <c r="C25" s="88" t="str">
        <f>IF(ISTEXT('[2]Sektorski plasman'!C21)=TRUE,'[2]Sektorski plasman'!C21,"")</f>
        <v>Čakovec Interland Čakovec</v>
      </c>
      <c r="D25" s="87">
        <f>IF(ISNUMBER('[2]Sektorski plasman'!E21)=TRUE,'[2]Sektorski plasman'!E21,"")</f>
        <v>17</v>
      </c>
      <c r="E25" s="86" t="str">
        <f>IF(ISTEXT('[2]Sektorski plasman'!F21)=TRUE,'[2]Sektorski plasman'!F21,"")</f>
        <v>B</v>
      </c>
      <c r="F25" s="85">
        <f>IF(ISNUMBER('[2]Sektorski plasman'!D21)=TRUE,'[2]Sektorski plasman'!D21,"")</f>
        <v>3095</v>
      </c>
      <c r="G25" s="84">
        <f>IF(ISNUMBER('[2]Sektorski plasman'!G21)=TRUE,'[2]Sektorski plasman'!G21,"")</f>
        <v>6</v>
      </c>
      <c r="H25" s="76">
        <f>IF(ISNUMBER('[2]Sektorski plasman'!H21)=TRUE,'[2]Sektorski plasman'!H21,"")</f>
        <v>11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IF(ISTEXT('[2]Sektorski plasman'!B22)=TRUE,'[2]Sektorski plasman'!B22,"")</f>
        <v>Škoda Mladen</v>
      </c>
      <c r="C26" s="88" t="str">
        <f>IF(ISTEXT('[2]Sektorski plasman'!C22)=TRUE,'[2]Sektorski plasman'!C22,"")</f>
        <v>Žužička Kotoriba</v>
      </c>
      <c r="D26" s="87">
        <f>IF(ISNUMBER('[2]Sektorski plasman'!E22)=TRUE,'[2]Sektorski plasman'!E22,"")</f>
        <v>15</v>
      </c>
      <c r="E26" s="86" t="str">
        <f>IF(ISTEXT('[2]Sektorski plasman'!F22)=TRUE,'[2]Sektorski plasman'!F22,"")</f>
        <v>B</v>
      </c>
      <c r="F26" s="85">
        <f>IF(ISNUMBER('[2]Sektorski plasman'!D22)=TRUE,'[2]Sektorski plasman'!D22,"")</f>
        <v>1700</v>
      </c>
      <c r="G26" s="84">
        <f>IF(ISNUMBER('[2]Sektorski plasman'!G22)=TRUE,'[2]Sektorski plasman'!G22,"")</f>
        <v>7</v>
      </c>
      <c r="H26" s="76">
        <f>IF(ISNUMBER('[2]Sektorski plasman'!H22)=TRUE,'[2]Sektorski plasman'!H22,"")</f>
        <v>14</v>
      </c>
      <c r="I26" s="75"/>
      <c r="J26" s="72"/>
    </row>
    <row r="27" spans="1:10" s="66" customFormat="1" x14ac:dyDescent="0.2">
      <c r="A27" s="90">
        <f>IF(ISNUMBER(H27)=FALSE,"",18)</f>
        <v>18</v>
      </c>
      <c r="B27" s="89" t="str">
        <f>IF(ISTEXT('[2]Sektorski plasman'!B23)=TRUE,'[2]Sektorski plasman'!B23,"")</f>
        <v>Jug Josip</v>
      </c>
      <c r="C27" s="88" t="str">
        <f>IF(ISTEXT('[2]Sektorski plasman'!C23)=TRUE,'[2]Sektorski plasman'!C23,"")</f>
        <v>TSH Sensas Som.si Čakovec</v>
      </c>
      <c r="D27" s="87">
        <f>IF(ISNUMBER('[2]Sektorski plasman'!E23)=TRUE,'[2]Sektorski plasman'!E23,"")</f>
        <v>14</v>
      </c>
      <c r="E27" s="86" t="str">
        <f>IF(ISTEXT('[2]Sektorski plasman'!F23)=TRUE,'[2]Sektorski plasman'!F23,"")</f>
        <v>B</v>
      </c>
      <c r="F27" s="85">
        <f>IF(ISNUMBER('[2]Sektorski plasman'!D23)=TRUE,'[2]Sektorski plasman'!D23,"")</f>
        <v>1675</v>
      </c>
      <c r="G27" s="84">
        <f>IF(ISNUMBER('[2]Sektorski plasman'!G23)=TRUE,'[2]Sektorski plasman'!G23,"")</f>
        <v>8</v>
      </c>
      <c r="H27" s="76">
        <f>IF(ISNUMBER('[2]Sektorski plasman'!H23)=TRUE,'[2]Sektorski plasman'!H23,"")</f>
        <v>15</v>
      </c>
      <c r="I27" s="75"/>
      <c r="J27" s="72"/>
    </row>
    <row r="28" spans="1:10" s="66" customFormat="1" x14ac:dyDescent="0.2">
      <c r="A28" s="90">
        <f>IF(ISNUMBER(H28)=FALSE,"",19)</f>
        <v>19</v>
      </c>
      <c r="B28" s="89" t="str">
        <f>IF(ISTEXT('[2]Sektorski plasman'!B24)=TRUE,'[2]Sektorski plasman'!B24,"")</f>
        <v>Orač Lidija</v>
      </c>
      <c r="C28" s="88" t="str">
        <f>IF(ISTEXT('[2]Sektorski plasman'!C24)=TRUE,'[2]Sektorski plasman'!C24,"")</f>
        <v>Klen Sveta Marija</v>
      </c>
      <c r="D28" s="87">
        <f>IF(ISNUMBER('[2]Sektorski plasman'!E24)=TRUE,'[2]Sektorski plasman'!E24,"")</f>
        <v>18</v>
      </c>
      <c r="E28" s="86" t="str">
        <f>IF(ISTEXT('[2]Sektorski plasman'!F24)=TRUE,'[2]Sektorski plasman'!F24,"")</f>
        <v>B</v>
      </c>
      <c r="F28" s="85">
        <f>IF(ISNUMBER('[2]Sektorski plasman'!D24)=TRUE,'[2]Sektorski plasman'!D24,"")</f>
        <v>685</v>
      </c>
      <c r="G28" s="84">
        <f>IF(ISNUMBER('[2]Sektorski plasman'!G24)=TRUE,'[2]Sektorski plasman'!G24,"")</f>
        <v>9</v>
      </c>
      <c r="H28" s="76">
        <f>IF(ISNUMBER('[2]Sektorski plasman'!H24)=TRUE,'[2]Sektorski plasman'!H24,"")</f>
        <v>18</v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IF(ISTEXT('[2]Sektorski plasman'!B25)=TRUE,'[2]Sektorski plasman'!B25,"")</f>
        <v/>
      </c>
      <c r="C29" s="88" t="str">
        <f>IF(ISTEXT('[2]Sektorski plasman'!C25)=TRUE,'[2]Sektorski plasman'!C25,"")</f>
        <v/>
      </c>
      <c r="D29" s="87" t="str">
        <f>IF(ISNUMBER('[2]Sektorski plasman'!E25)=TRUE,'[2]Sektorski plasman'!E25,"")</f>
        <v/>
      </c>
      <c r="E29" s="86" t="str">
        <f>IF(ISTEXT('[2]Sektorski plasman'!F25)=TRUE,'[2]Sektorski plasman'!F25,"")</f>
        <v/>
      </c>
      <c r="F29" s="85" t="str">
        <f>IF(ISNUMBER('[2]Sektorski plasman'!D25)=TRUE,'[2]Sektorski plasman'!D25,"")</f>
        <v/>
      </c>
      <c r="G29" s="84" t="str">
        <f>IF(ISNUMBER('[2]Sektorski plasman'!G25)=TRUE,'[2]Sektorski plasman'!G25,"")</f>
        <v/>
      </c>
      <c r="H29" s="76" t="str">
        <f>IF(ISNUMBER('[2]Sektorski plasman'!H25)=TRUE,'[2]Sektorski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IF(ISTEXT('[2]Sektorski plasman'!B26)=TRUE,'[2]Sektorski plasman'!B26,"")</f>
        <v/>
      </c>
      <c r="C30" s="88" t="str">
        <f>IF(ISTEXT('[2]Sektorski plasman'!C26)=TRUE,'[2]Sektorski plasman'!C26,"")</f>
        <v/>
      </c>
      <c r="D30" s="87" t="str">
        <f>IF(ISNUMBER('[2]Sektorski plasman'!E26)=TRUE,'[2]Sektorski plasman'!E26,"")</f>
        <v/>
      </c>
      <c r="E30" s="86" t="str">
        <f>IF(ISTEXT('[2]Sektorski plasman'!F26)=TRUE,'[2]Sektorski plasman'!F26,"")</f>
        <v/>
      </c>
      <c r="F30" s="85" t="str">
        <f>IF(ISNUMBER('[2]Sektorski plasman'!D26)=TRUE,'[2]Sektorski plasman'!D26,"")</f>
        <v/>
      </c>
      <c r="G30" s="84" t="str">
        <f>IF(ISNUMBER('[2]Sektorski plasman'!G26)=TRUE,'[2]Sektorski plasman'!G26,"")</f>
        <v/>
      </c>
      <c r="H30" s="76" t="str">
        <f>IF(ISNUMBER('[2]Sektorski plasman'!H26)=TRUE,'[2]Sektorski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IF(ISTEXT('[2]Sektorski plasman'!B27)=TRUE,'[2]Sektorski plasman'!B27,"")</f>
        <v/>
      </c>
      <c r="C31" s="88" t="str">
        <f>IF(ISTEXT('[2]Sektorski plasman'!C27)=TRUE,'[2]Sektorski plasman'!C27,"")</f>
        <v/>
      </c>
      <c r="D31" s="87" t="str">
        <f>IF(ISNUMBER('[2]Sektorski plasman'!E27)=TRUE,'[2]Sektorski plasman'!E27,"")</f>
        <v/>
      </c>
      <c r="E31" s="86" t="str">
        <f>IF(ISTEXT('[2]Sektorski plasman'!F27)=TRUE,'[2]Sektorski plasman'!F27,"")</f>
        <v/>
      </c>
      <c r="F31" s="85" t="str">
        <f>IF(ISNUMBER('[2]Sektorski plasman'!D27)=TRUE,'[2]Sektorski plasman'!D27,"")</f>
        <v/>
      </c>
      <c r="G31" s="84" t="str">
        <f>IF(ISNUMBER('[2]Sektorski plasman'!G27)=TRUE,'[2]Sektorski plasman'!G27,"")</f>
        <v/>
      </c>
      <c r="H31" s="76" t="str">
        <f>IF(ISNUMBER('[2]Sektorski plasman'!H27)=TRUE,'[2]Sektorski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IF(ISTEXT('[2]Sektorski plasman'!B28)=TRUE,'[2]Sektorski plasman'!B28,"")</f>
        <v/>
      </c>
      <c r="C32" s="88" t="str">
        <f>IF(ISTEXT('[2]Sektorski plasman'!C28)=TRUE,'[2]Sektorski plasman'!C28,"")</f>
        <v/>
      </c>
      <c r="D32" s="87" t="str">
        <f>IF(ISNUMBER('[2]Sektorski plasman'!E28)=TRUE,'[2]Sektorski plasman'!E28,"")</f>
        <v/>
      </c>
      <c r="E32" s="86" t="str">
        <f>IF(ISTEXT('[2]Sektorski plasman'!F28)=TRUE,'[2]Sektorski plasman'!F28,"")</f>
        <v/>
      </c>
      <c r="F32" s="85" t="str">
        <f>IF(ISNUMBER('[2]Sektorski plasman'!D28)=TRUE,'[2]Sektorski plasman'!D28,"")</f>
        <v/>
      </c>
      <c r="G32" s="84" t="str">
        <f>IF(ISNUMBER('[2]Sektorski plasman'!G28)=TRUE,'[2]Sektorski plasman'!G28,"")</f>
        <v/>
      </c>
      <c r="H32" s="76" t="str">
        <f>IF(ISNUMBER('[2]Sektorski plasman'!H28)=TRUE,'[2]Sektorski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IF(ISTEXT('[2]Sektorski plasman'!B29)=TRUE,'[2]Sektorski plasman'!B29,"")</f>
        <v/>
      </c>
      <c r="C33" s="88" t="str">
        <f>IF(ISTEXT('[2]Sektorski plasman'!C29)=TRUE,'[2]Sektorski plasman'!C29,"")</f>
        <v/>
      </c>
      <c r="D33" s="87" t="str">
        <f>IF(ISNUMBER('[2]Sektorski plasman'!E29)=TRUE,'[2]Sektorski plasman'!E29,"")</f>
        <v/>
      </c>
      <c r="E33" s="86" t="str">
        <f>IF(ISTEXT('[2]Sektorski plasman'!F29)=TRUE,'[2]Sektorski plasman'!F29,"")</f>
        <v/>
      </c>
      <c r="F33" s="85" t="str">
        <f>IF(ISNUMBER('[2]Sektorski plasman'!D29)=TRUE,'[2]Sektorski plasman'!D29,"")</f>
        <v/>
      </c>
      <c r="G33" s="84" t="str">
        <f>IF(ISNUMBER('[2]Sektorski plasman'!G29)=TRUE,'[2]Sektorski plasman'!G29,"")</f>
        <v/>
      </c>
      <c r="H33" s="76" t="str">
        <f>IF(ISNUMBER('[2]Sektorski plasman'!H29)=TRUE,'[2]Sektorski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IF(ISTEXT('[2]Sektorski plasman'!B30)=TRUE,'[2]Sektorski plasman'!B30,"")</f>
        <v/>
      </c>
      <c r="C34" s="88" t="str">
        <f>IF(ISTEXT('[2]Sektorski plasman'!C30)=TRUE,'[2]Sektorski plasman'!C30,"")</f>
        <v/>
      </c>
      <c r="D34" s="87" t="str">
        <f>IF(ISNUMBER('[2]Sektorski plasman'!E30)=TRUE,'[2]Sektorski plasman'!E30,"")</f>
        <v/>
      </c>
      <c r="E34" s="86" t="str">
        <f>IF(ISTEXT('[2]Sektorski plasman'!F30)=TRUE,'[2]Sektorski plasman'!F30,"")</f>
        <v/>
      </c>
      <c r="F34" s="85" t="str">
        <f>IF(ISNUMBER('[2]Sektorski plasman'!D30)=TRUE,'[2]Sektorski plasman'!D30,"")</f>
        <v/>
      </c>
      <c r="G34" s="84" t="str">
        <f>IF(ISNUMBER('[2]Sektorski plasman'!G30)=TRUE,'[2]Sektorski plasman'!G30,"")</f>
        <v/>
      </c>
      <c r="H34" s="76" t="str">
        <f>IF(ISNUMBER('[2]Sektorski plasman'!H30)=TRUE,'[2]Sektorski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IF(ISTEXT('[2]Sektorski plasman'!B31)=TRUE,'[2]Sektorski plasman'!B31,"")</f>
        <v/>
      </c>
      <c r="C35" s="88" t="str">
        <f>IF(ISTEXT('[2]Sektorski plasman'!C31)=TRUE,'[2]Sektorski plasman'!C31,"")</f>
        <v/>
      </c>
      <c r="D35" s="87" t="str">
        <f>IF(ISNUMBER('[2]Sektorski plasman'!E31)=TRUE,'[2]Sektorski plasman'!E31,"")</f>
        <v/>
      </c>
      <c r="E35" s="86" t="str">
        <f>IF(ISTEXT('[2]Sektorski plasman'!F31)=TRUE,'[2]Sektorski plasman'!F31,"")</f>
        <v/>
      </c>
      <c r="F35" s="85" t="str">
        <f>IF(ISNUMBER('[2]Sektorski plasman'!D31)=TRUE,'[2]Sektorski plasman'!D31,"")</f>
        <v/>
      </c>
      <c r="G35" s="84" t="str">
        <f>IF(ISNUMBER('[2]Sektorski plasman'!G31)=TRUE,'[2]Sektorski plasman'!G31,"")</f>
        <v/>
      </c>
      <c r="H35" s="76" t="str">
        <f>IF(ISNUMBER('[2]Sektorski plasman'!H31)=TRUE,'[2]Sektorski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IF(ISTEXT('[2]Sektorski plasman'!B32)=TRUE,'[2]Sektorski plasman'!B32,"")</f>
        <v/>
      </c>
      <c r="C36" s="88" t="str">
        <f>IF(ISTEXT('[2]Sektorski plasman'!C32)=TRUE,'[2]Sektorski plasman'!C32,"")</f>
        <v/>
      </c>
      <c r="D36" s="87" t="str">
        <f>IF(ISNUMBER('[2]Sektorski plasman'!E32)=TRUE,'[2]Sektorski plasman'!E32,"")</f>
        <v/>
      </c>
      <c r="E36" s="86" t="str">
        <f>IF(ISTEXT('[2]Sektorski plasman'!F32)=TRUE,'[2]Sektorski plasman'!F32,"")</f>
        <v/>
      </c>
      <c r="F36" s="85" t="str">
        <f>IF(ISNUMBER('[2]Sektorski plasman'!D32)=TRUE,'[2]Sektorski plasman'!D32,"")</f>
        <v/>
      </c>
      <c r="G36" s="84" t="str">
        <f>IF(ISNUMBER('[2]Sektorski plasman'!G32)=TRUE,'[2]Sektorski plasman'!G32,"")</f>
        <v/>
      </c>
      <c r="H36" s="76" t="str">
        <f>IF(ISNUMBER('[2]Sektorski plasman'!H32)=TRUE,'[2]Sektorski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IF(ISTEXT('[2]Sektorski plasman'!B33)=TRUE,'[2]Sektorski plasman'!B33,"")</f>
        <v/>
      </c>
      <c r="C37" s="88" t="str">
        <f>IF(ISTEXT('[2]Sektorski plasman'!C33)=TRUE,'[2]Sektorski plasman'!C33,"")</f>
        <v/>
      </c>
      <c r="D37" s="87" t="str">
        <f>IF(ISNUMBER('[2]Sektorski plasman'!E33)=TRUE,'[2]Sektorski plasman'!E33,"")</f>
        <v/>
      </c>
      <c r="E37" s="86" t="str">
        <f>IF(ISTEXT('[2]Sektorski plasman'!F33)=TRUE,'[2]Sektorski plasman'!F33,"")</f>
        <v/>
      </c>
      <c r="F37" s="85" t="str">
        <f>IF(ISNUMBER('[2]Sektorski plasman'!D33)=TRUE,'[2]Sektorski plasman'!D33,"")</f>
        <v/>
      </c>
      <c r="G37" s="84" t="str">
        <f>IF(ISNUMBER('[2]Sektorski plasman'!G33)=TRUE,'[2]Sektorski plasman'!G33,"")</f>
        <v/>
      </c>
      <c r="H37" s="76" t="str">
        <f>IF(ISNUMBER('[2]Sektorski plasman'!H33)=TRUE,'[2]Sektorski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IF(ISTEXT('[2]Sektorski plasman'!B34)=TRUE,'[2]Sektorski plasman'!B34,"")</f>
        <v/>
      </c>
      <c r="C38" s="88" t="str">
        <f>IF(ISTEXT('[2]Sektorski plasman'!C34)=TRUE,'[2]Sektorski plasman'!C34,"")</f>
        <v/>
      </c>
      <c r="D38" s="87" t="str">
        <f>IF(ISNUMBER('[2]Sektorski plasman'!E34)=TRUE,'[2]Sektorski plasman'!E34,"")</f>
        <v/>
      </c>
      <c r="E38" s="86" t="str">
        <f>IF(ISTEXT('[2]Sektorski plasman'!F34)=TRUE,'[2]Sektorski plasman'!F34,"")</f>
        <v/>
      </c>
      <c r="F38" s="85" t="str">
        <f>IF(ISNUMBER('[2]Sektorski plasman'!D34)=TRUE,'[2]Sektorski plasman'!D34,"")</f>
        <v/>
      </c>
      <c r="G38" s="84" t="str">
        <f>IF(ISNUMBER('[2]Sektorski plasman'!G34)=TRUE,'[2]Sektorski plasman'!G34,"")</f>
        <v/>
      </c>
      <c r="H38" s="76" t="str">
        <f>IF(ISNUMBER('[2]Sektorski plasman'!H34)=TRUE,'[2]Sektorski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IF(ISTEXT('[2]Sektorski plasman'!B35)=TRUE,'[2]Sektorski plasman'!B35,"")</f>
        <v/>
      </c>
      <c r="C39" s="88" t="str">
        <f>IF(ISTEXT('[2]Sektorski plasman'!C35)=TRUE,'[2]Sektorski plasman'!C35,"")</f>
        <v/>
      </c>
      <c r="D39" s="87" t="str">
        <f>IF(ISNUMBER('[2]Sektorski plasman'!E35)=TRUE,'[2]Sektorski plasman'!E35,"")</f>
        <v/>
      </c>
      <c r="E39" s="86" t="str">
        <f>IF(ISTEXT('[2]Sektorski plasman'!F35)=TRUE,'[2]Sektorski plasman'!F35,"")</f>
        <v/>
      </c>
      <c r="F39" s="85" t="str">
        <f>IF(ISNUMBER('[2]Sektorski plasman'!D35)=TRUE,'[2]Sektorski plasman'!D35,"")</f>
        <v/>
      </c>
      <c r="G39" s="84" t="str">
        <f>IF(ISNUMBER('[2]Sektorski plasman'!G35)=TRUE,'[2]Sektorski plasman'!G35,"")</f>
        <v/>
      </c>
      <c r="H39" s="76" t="str">
        <f>IF(ISNUMBER('[2]Sektorski plasman'!H35)=TRUE,'[2]Sektorski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IF(ISTEXT('[2]Sektorski plasman'!B36)=TRUE,'[2]Sektorski plasman'!B36,"")</f>
        <v/>
      </c>
      <c r="C40" s="88" t="str">
        <f>IF(ISTEXT('[2]Sektorski plasman'!C36)=TRUE,'[2]Sektorski plasman'!C36,"")</f>
        <v/>
      </c>
      <c r="D40" s="87" t="str">
        <f>IF(ISNUMBER('[2]Sektorski plasman'!E36)=TRUE,'[2]Sektorski plasman'!E36,"")</f>
        <v/>
      </c>
      <c r="E40" s="86" t="str">
        <f>IF(ISTEXT('[2]Sektorski plasman'!F36)=TRUE,'[2]Sektorski plasman'!F36,"")</f>
        <v/>
      </c>
      <c r="F40" s="85" t="str">
        <f>IF(ISNUMBER('[2]Sektorski plasman'!D36)=TRUE,'[2]Sektorski plasman'!D36,"")</f>
        <v/>
      </c>
      <c r="G40" s="84" t="str">
        <f>IF(ISNUMBER('[2]Sektorski plasman'!G36)=TRUE,'[2]Sektorski plasman'!G36,"")</f>
        <v/>
      </c>
      <c r="H40" s="76" t="str">
        <f>IF(ISNUMBER('[2]Sektorski plasman'!H36)=TRUE,'[2]Sektorski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IF(ISTEXT('[2]Sektorski plasman'!B37)=TRUE,'[2]Sektorski plasman'!B37,"")</f>
        <v/>
      </c>
      <c r="C41" s="88" t="str">
        <f>IF(ISTEXT('[2]Sektorski plasman'!C37)=TRUE,'[2]Sektorski plasman'!C37,"")</f>
        <v/>
      </c>
      <c r="D41" s="87" t="str">
        <f>IF(ISNUMBER('[2]Sektorski plasman'!E37)=TRUE,'[2]Sektorski plasman'!E37,"")</f>
        <v/>
      </c>
      <c r="E41" s="86" t="str">
        <f>IF(ISTEXT('[2]Sektorski plasman'!F37)=TRUE,'[2]Sektorski plasman'!F37,"")</f>
        <v/>
      </c>
      <c r="F41" s="85" t="str">
        <f>IF(ISNUMBER('[2]Sektorski plasman'!D37)=TRUE,'[2]Sektorski plasman'!D37,"")</f>
        <v/>
      </c>
      <c r="G41" s="84" t="str">
        <f>IF(ISNUMBER('[2]Sektorski plasman'!G37)=TRUE,'[2]Sektorski plasman'!G37,"")</f>
        <v/>
      </c>
      <c r="H41" s="76" t="str">
        <f>IF(ISNUMBER('[2]Sektorski plasman'!H37)=TRUE,'[2]Sektorski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IF(ISTEXT('[2]Sektorski plasman'!B38)=TRUE,'[2]Sektorski plasman'!B38,"")</f>
        <v/>
      </c>
      <c r="C42" s="88" t="str">
        <f>IF(ISTEXT('[2]Sektorski plasman'!C38)=TRUE,'[2]Sektorski plasman'!C38,"")</f>
        <v/>
      </c>
      <c r="D42" s="87" t="str">
        <f>IF(ISNUMBER('[2]Sektorski plasman'!E38)=TRUE,'[2]Sektorski plasman'!E38,"")</f>
        <v/>
      </c>
      <c r="E42" s="86" t="str">
        <f>IF(ISTEXT('[2]Sektorski plasman'!F38)=TRUE,'[2]Sektorski plasman'!F38,"")</f>
        <v/>
      </c>
      <c r="F42" s="85" t="str">
        <f>IF(ISNUMBER('[2]Sektorski plasman'!D38)=TRUE,'[2]Sektorski plasman'!D38,"")</f>
        <v/>
      </c>
      <c r="G42" s="84" t="str">
        <f>IF(ISNUMBER('[2]Sektorski plasman'!G38)=TRUE,'[2]Sektorski plasman'!G38,"")</f>
        <v/>
      </c>
      <c r="H42" s="76" t="str">
        <f>IF(ISNUMBER('[2]Sektorski plasman'!H38)=TRUE,'[2]Sektorski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IF(ISTEXT('[2]Sektorski plasman'!B39)=TRUE,'[2]Sektorski plasman'!B39,"")</f>
        <v/>
      </c>
      <c r="C43" s="88" t="str">
        <f>IF(ISTEXT('[2]Sektorski plasman'!C39)=TRUE,'[2]Sektorski plasman'!C39,"")</f>
        <v/>
      </c>
      <c r="D43" s="87" t="str">
        <f>IF(ISNUMBER('[2]Sektorski plasman'!E39)=TRUE,'[2]Sektorski plasman'!E39,"")</f>
        <v/>
      </c>
      <c r="E43" s="86" t="str">
        <f>IF(ISTEXT('[2]Sektorski plasman'!F39)=TRUE,'[2]Sektorski plasman'!F39,"")</f>
        <v/>
      </c>
      <c r="F43" s="85" t="str">
        <f>IF(ISNUMBER('[2]Sektorski plasman'!D39)=TRUE,'[2]Sektorski plasman'!D39,"")</f>
        <v/>
      </c>
      <c r="G43" s="84" t="str">
        <f>IF(ISNUMBER('[2]Sektorski plasman'!G39)=TRUE,'[2]Sektorski plasman'!G39,"")</f>
        <v/>
      </c>
      <c r="H43" s="76" t="str">
        <f>IF(ISNUMBER('[2]Sektorski plasman'!H39)=TRUE,'[2]Sektorski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IF(ISTEXT('[2]Sektorski plasman'!B40)=TRUE,'[2]Sektorski plasman'!B40,"")</f>
        <v/>
      </c>
      <c r="C44" s="88" t="str">
        <f>IF(ISTEXT('[2]Sektorski plasman'!C40)=TRUE,'[2]Sektorski plasman'!C40,"")</f>
        <v/>
      </c>
      <c r="D44" s="87" t="str">
        <f>IF(ISNUMBER('[2]Sektorski plasman'!E40)=TRUE,'[2]Sektorski plasman'!E40,"")</f>
        <v/>
      </c>
      <c r="E44" s="86" t="str">
        <f>IF(ISTEXT('[2]Sektorski plasman'!F40)=TRUE,'[2]Sektorski plasman'!F40,"")</f>
        <v/>
      </c>
      <c r="F44" s="85" t="str">
        <f>IF(ISNUMBER('[2]Sektorski plasman'!D40)=TRUE,'[2]Sektorski plasman'!D40,"")</f>
        <v/>
      </c>
      <c r="G44" s="84" t="str">
        <f>IF(ISNUMBER('[2]Sektorski plasman'!G40)=TRUE,'[2]Sektorski plasman'!G40,"")</f>
        <v/>
      </c>
      <c r="H44" s="76" t="str">
        <f>IF(ISNUMBER('[2]Sektorski plasman'!H40)=TRUE,'[2]Sektorski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IF(ISTEXT('[2]Sektorski plasman'!B41)=TRUE,'[2]Sektorski plasman'!B41,"")</f>
        <v/>
      </c>
      <c r="C45" s="88" t="str">
        <f>IF(ISTEXT('[2]Sektorski plasman'!C41)=TRUE,'[2]Sektorski plasman'!C41,"")</f>
        <v/>
      </c>
      <c r="D45" s="87" t="str">
        <f>IF(ISNUMBER('[2]Sektorski plasman'!E41)=TRUE,'[2]Sektorski plasman'!E41,"")</f>
        <v/>
      </c>
      <c r="E45" s="86" t="str">
        <f>IF(ISTEXT('[2]Sektorski plasman'!F41)=TRUE,'[2]Sektorski plasman'!F41,"")</f>
        <v/>
      </c>
      <c r="F45" s="85" t="str">
        <f>IF(ISNUMBER('[2]Sektorski plasman'!D41)=TRUE,'[2]Sektorski plasman'!D41,"")</f>
        <v/>
      </c>
      <c r="G45" s="84" t="str">
        <f>IF(ISNUMBER('[2]Sektorski plasman'!G41)=TRUE,'[2]Sektorski plasman'!G41,"")</f>
        <v/>
      </c>
      <c r="H45" s="76" t="str">
        <f>IF(ISNUMBER('[2]Sektorski plasman'!H41)=TRUE,'[2]Sektorski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IF(ISTEXT('[2]Sektorski plasman'!B42)=TRUE,'[2]Sektorski plasman'!B42,"")</f>
        <v/>
      </c>
      <c r="C46" s="88" t="str">
        <f>IF(ISTEXT('[2]Sektorski plasman'!C42)=TRUE,'[2]Sektorski plasman'!C42,"")</f>
        <v/>
      </c>
      <c r="D46" s="87" t="str">
        <f>IF(ISNUMBER('[2]Sektorski plasman'!E42)=TRUE,'[2]Sektorski plasman'!E42,"")</f>
        <v/>
      </c>
      <c r="E46" s="86" t="str">
        <f>IF(ISTEXT('[2]Sektorski plasman'!F42)=TRUE,'[2]Sektorski plasman'!F42,"")</f>
        <v/>
      </c>
      <c r="F46" s="85" t="str">
        <f>IF(ISNUMBER('[2]Sektorski plasman'!D42)=TRUE,'[2]Sektorski plasman'!D42,"")</f>
        <v/>
      </c>
      <c r="G46" s="84" t="str">
        <f>IF(ISNUMBER('[2]Sektorski plasman'!G42)=TRUE,'[2]Sektorski plasman'!G42,"")</f>
        <v/>
      </c>
      <c r="H46" s="76" t="str">
        <f>IF(ISNUMBER('[2]Sektorski plasman'!H42)=TRUE,'[2]Sektorski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IF(ISTEXT('[2]Sektorski plasman'!B43)=TRUE,'[2]Sektorski plasman'!B43,"")</f>
        <v/>
      </c>
      <c r="C47" s="88" t="str">
        <f>IF(ISTEXT('[2]Sektorski plasman'!C43)=TRUE,'[2]Sektorski plasman'!C43,"")</f>
        <v/>
      </c>
      <c r="D47" s="87" t="str">
        <f>IF(ISNUMBER('[2]Sektorski plasman'!E43)=TRUE,'[2]Sektorski plasman'!E43,"")</f>
        <v/>
      </c>
      <c r="E47" s="86" t="str">
        <f>IF(ISTEXT('[2]Sektorski plasman'!F43)=TRUE,'[2]Sektorski plasman'!F43,"")</f>
        <v/>
      </c>
      <c r="F47" s="85" t="str">
        <f>IF(ISNUMBER('[2]Sektorski plasman'!D43)=TRUE,'[2]Sektorski plasman'!D43,"")</f>
        <v/>
      </c>
      <c r="G47" s="84" t="str">
        <f>IF(ISNUMBER('[2]Sektorski plasman'!G43)=TRUE,'[2]Sektorski plasman'!G43,"")</f>
        <v/>
      </c>
      <c r="H47" s="76" t="str">
        <f>IF(ISNUMBER('[2]Sektorski plasman'!H43)=TRUE,'[2]Sektorski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IF(ISTEXT('[2]Sektorski plasman'!B44)=TRUE,'[2]Sektorski plasman'!B44,"")</f>
        <v/>
      </c>
      <c r="C48" s="88" t="str">
        <f>IF(ISTEXT('[2]Sektorski plasman'!C44)=TRUE,'[2]Sektorski plasman'!C44,"")</f>
        <v/>
      </c>
      <c r="D48" s="87" t="str">
        <f>IF(ISNUMBER('[2]Sektorski plasman'!E44)=TRUE,'[2]Sektorski plasman'!E44,"")</f>
        <v/>
      </c>
      <c r="E48" s="86" t="str">
        <f>IF(ISTEXT('[2]Sektorski plasman'!F44)=TRUE,'[2]Sektorski plasman'!F44,"")</f>
        <v/>
      </c>
      <c r="F48" s="85" t="str">
        <f>IF(ISNUMBER('[2]Sektorski plasman'!D44)=TRUE,'[2]Sektorski plasman'!D44,"")</f>
        <v/>
      </c>
      <c r="G48" s="84" t="str">
        <f>IF(ISNUMBER('[2]Sektorski plasman'!G44)=TRUE,'[2]Sektorski plasman'!G44,"")</f>
        <v/>
      </c>
      <c r="H48" s="76" t="str">
        <f>IF(ISNUMBER('[2]Sektorski plasman'!H44)=TRUE,'[2]Sektorski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IF(ISTEXT('[2]Sektorski plasman'!B45)=TRUE,'[2]Sektorski plasman'!B45,"")</f>
        <v/>
      </c>
      <c r="C49" s="88" t="str">
        <f>IF(ISTEXT('[2]Sektorski plasman'!C45)=TRUE,'[2]Sektorski plasman'!C45,"")</f>
        <v/>
      </c>
      <c r="D49" s="87" t="str">
        <f>IF(ISNUMBER('[2]Sektorski plasman'!E45)=TRUE,'[2]Sektorski plasman'!E45,"")</f>
        <v/>
      </c>
      <c r="E49" s="86" t="str">
        <f>IF(ISTEXT('[2]Sektorski plasman'!F45)=TRUE,'[2]Sektorski plasman'!F45,"")</f>
        <v/>
      </c>
      <c r="F49" s="85" t="str">
        <f>IF(ISNUMBER('[2]Sektorski plasman'!D45)=TRUE,'[2]Sektorski plasman'!D45,"")</f>
        <v/>
      </c>
      <c r="G49" s="84" t="str">
        <f>IF(ISNUMBER('[2]Sektorski plasman'!G45)=TRUE,'[2]Sektorski plasman'!G45,"")</f>
        <v/>
      </c>
      <c r="H49" s="76" t="str">
        <f>IF(ISNUMBER('[2]Sektorski plasman'!H45)=TRUE,'[2]Sektorski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IF(ISTEXT('[2]Sektorski plasman'!B46)=TRUE,'[2]Sektorski plasman'!B46,"")</f>
        <v/>
      </c>
      <c r="C50" s="88" t="str">
        <f>IF(ISTEXT('[2]Sektorski plasman'!C46)=TRUE,'[2]Sektorski plasman'!C46,"")</f>
        <v/>
      </c>
      <c r="D50" s="87" t="str">
        <f>IF(ISNUMBER('[2]Sektorski plasman'!E46)=TRUE,'[2]Sektorski plasman'!E46,"")</f>
        <v/>
      </c>
      <c r="E50" s="86" t="str">
        <f>IF(ISTEXT('[2]Sektorski plasman'!F46)=TRUE,'[2]Sektorski plasman'!F46,"")</f>
        <v/>
      </c>
      <c r="F50" s="85" t="str">
        <f>IF(ISNUMBER('[2]Sektorski plasman'!D46)=TRUE,'[2]Sektorski plasman'!D46,"")</f>
        <v/>
      </c>
      <c r="G50" s="84" t="str">
        <f>IF(ISNUMBER('[2]Sektorski plasman'!G46)=TRUE,'[2]Sektorski plasman'!G46,"")</f>
        <v/>
      </c>
      <c r="H50" s="76" t="str">
        <f>IF(ISNUMBER('[2]Sektorski plasman'!H46)=TRUE,'[2]Sektorski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IF(ISTEXT('[2]Sektorski plasman'!B47)=TRUE,'[2]Sektorski plasman'!B47,"")</f>
        <v/>
      </c>
      <c r="C51" s="88" t="str">
        <f>IF(ISTEXT('[2]Sektorski plasman'!C47)=TRUE,'[2]Sektorski plasman'!C47,"")</f>
        <v/>
      </c>
      <c r="D51" s="87" t="str">
        <f>IF(ISNUMBER('[2]Sektorski plasman'!E47)=TRUE,'[2]Sektorski plasman'!E47,"")</f>
        <v/>
      </c>
      <c r="E51" s="86" t="str">
        <f>IF(ISTEXT('[2]Sektorski plasman'!F47)=TRUE,'[2]Sektorski plasman'!F47,"")</f>
        <v/>
      </c>
      <c r="F51" s="85" t="str">
        <f>IF(ISNUMBER('[2]Sektorski plasman'!D47)=TRUE,'[2]Sektorski plasman'!D47,"")</f>
        <v/>
      </c>
      <c r="G51" s="84" t="str">
        <f>IF(ISNUMBER('[2]Sektorski plasman'!G47)=TRUE,'[2]Sektorski plasman'!G47,"")</f>
        <v/>
      </c>
      <c r="H51" s="76" t="str">
        <f>IF(ISNUMBER('[2]Sektorski plasman'!H47)=TRUE,'[2]Sektorski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IF(ISTEXT('[2]Sektorski plasman'!B48)=TRUE,'[2]Sektorski plasman'!B48,"")</f>
        <v/>
      </c>
      <c r="C52" s="88" t="str">
        <f>IF(ISTEXT('[2]Sektorski plasman'!C48)=TRUE,'[2]Sektorski plasman'!C48,"")</f>
        <v/>
      </c>
      <c r="D52" s="87" t="str">
        <f>IF(ISNUMBER('[2]Sektorski plasman'!E48)=TRUE,'[2]Sektorski plasman'!E48,"")</f>
        <v/>
      </c>
      <c r="E52" s="86" t="str">
        <f>IF(ISTEXT('[2]Sektorski plasman'!F48)=TRUE,'[2]Sektorski plasman'!F48,"")</f>
        <v/>
      </c>
      <c r="F52" s="85" t="str">
        <f>IF(ISNUMBER('[2]Sektorski plasman'!D48)=TRUE,'[2]Sektorski plasman'!D48,"")</f>
        <v/>
      </c>
      <c r="G52" s="84" t="str">
        <f>IF(ISNUMBER('[2]Sektorski plasman'!G48)=TRUE,'[2]Sektorski plasman'!G48,"")</f>
        <v/>
      </c>
      <c r="H52" s="76" t="str">
        <f>IF(ISNUMBER('[2]Sektorski plasman'!H48)=TRUE,'[2]Sektorski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IF(ISTEXT('[2]Sektorski plasman'!B49)=TRUE,'[2]Sektorski plasman'!B49,"")</f>
        <v/>
      </c>
      <c r="C53" s="88" t="str">
        <f>IF(ISTEXT('[2]Sektorski plasman'!C49)=TRUE,'[2]Sektorski plasman'!C49,"")</f>
        <v/>
      </c>
      <c r="D53" s="87" t="str">
        <f>IF(ISNUMBER('[2]Sektorski plasman'!E49)=TRUE,'[2]Sektorski plasman'!E49,"")</f>
        <v/>
      </c>
      <c r="E53" s="86" t="str">
        <f>IF(ISTEXT('[2]Sektorski plasman'!F49)=TRUE,'[2]Sektorski plasman'!F49,"")</f>
        <v/>
      </c>
      <c r="F53" s="85" t="str">
        <f>IF(ISNUMBER('[2]Sektorski plasman'!D49)=TRUE,'[2]Sektorski plasman'!D49,"")</f>
        <v/>
      </c>
      <c r="G53" s="84" t="str">
        <f>IF(ISNUMBER('[2]Sektorski plasman'!G49)=TRUE,'[2]Sektorski plasman'!G49,"")</f>
        <v/>
      </c>
      <c r="H53" s="76" t="str">
        <f>IF(ISNUMBER('[2]Sektorski plasman'!H49)=TRUE,'[2]Sektorski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IF(ISTEXT('[2]Sektorski plasman'!B50)=TRUE,'[2]Sektorski plasman'!B50,"")</f>
        <v/>
      </c>
      <c r="C54" s="88" t="str">
        <f>IF(ISTEXT('[2]Sektorski plasman'!C50)=TRUE,'[2]Sektorski plasman'!C50,"")</f>
        <v/>
      </c>
      <c r="D54" s="87" t="str">
        <f>IF(ISNUMBER('[2]Sektorski plasman'!E50)=TRUE,'[2]Sektorski plasman'!E50,"")</f>
        <v/>
      </c>
      <c r="E54" s="86" t="str">
        <f>IF(ISTEXT('[2]Sektorski plasman'!F50)=TRUE,'[2]Sektorski plasman'!F50,"")</f>
        <v/>
      </c>
      <c r="F54" s="85" t="str">
        <f>IF(ISNUMBER('[2]Sektorski plasman'!D50)=TRUE,'[2]Sektorski plasman'!D50,"")</f>
        <v/>
      </c>
      <c r="G54" s="84" t="str">
        <f>IF(ISNUMBER('[2]Sektorski plasman'!G50)=TRUE,'[2]Sektorski plasman'!G50,"")</f>
        <v/>
      </c>
      <c r="H54" s="76" t="str">
        <f>IF(ISNUMBER('[2]Sektorski plasman'!H50)=TRUE,'[2]Sektorski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IF(ISTEXT('[2]Sektorski plasman'!B51)=TRUE,'[2]Sektorski plasman'!B51,"")</f>
        <v/>
      </c>
      <c r="C55" s="88" t="str">
        <f>IF(ISTEXT('[2]Sektorski plasman'!C51)=TRUE,'[2]Sektorski plasman'!C51,"")</f>
        <v/>
      </c>
      <c r="D55" s="87" t="str">
        <f>IF(ISNUMBER('[2]Sektorski plasman'!E51)=TRUE,'[2]Sektorski plasman'!E51,"")</f>
        <v/>
      </c>
      <c r="E55" s="86" t="str">
        <f>IF(ISTEXT('[2]Sektorski plasman'!F51)=TRUE,'[2]Sektorski plasman'!F51,"")</f>
        <v/>
      </c>
      <c r="F55" s="85" t="str">
        <f>IF(ISNUMBER('[2]Sektorski plasman'!D51)=TRUE,'[2]Sektorski plasman'!D51,"")</f>
        <v/>
      </c>
      <c r="G55" s="84" t="str">
        <f>IF(ISNUMBER('[2]Sektorski plasman'!G51)=TRUE,'[2]Sektorski plasman'!G51,"")</f>
        <v/>
      </c>
      <c r="H55" s="76" t="str">
        <f>IF(ISNUMBER('[2]Sektorski plasman'!H51)=TRUE,'[2]Sektorski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IF(ISTEXT('[2]Sektorski plasman'!B52)=TRUE,'[2]Sektorski plasman'!B52,"")</f>
        <v/>
      </c>
      <c r="C56" s="88" t="str">
        <f>IF(ISTEXT('[2]Sektorski plasman'!C52)=TRUE,'[2]Sektorski plasman'!C52,"")</f>
        <v/>
      </c>
      <c r="D56" s="87" t="str">
        <f>IF(ISNUMBER('[2]Sektorski plasman'!E52)=TRUE,'[2]Sektorski plasman'!E52,"")</f>
        <v/>
      </c>
      <c r="E56" s="86" t="str">
        <f>IF(ISTEXT('[2]Sektorski plasman'!F52)=TRUE,'[2]Sektorski plasman'!F52,"")</f>
        <v/>
      </c>
      <c r="F56" s="85" t="str">
        <f>IF(ISNUMBER('[2]Sektorski plasman'!D52)=TRUE,'[2]Sektorski plasman'!D52,"")</f>
        <v/>
      </c>
      <c r="G56" s="84" t="str">
        <f>IF(ISNUMBER('[2]Sektorski plasman'!G52)=TRUE,'[2]Sektorski plasman'!G52,"")</f>
        <v/>
      </c>
      <c r="H56" s="76" t="str">
        <f>IF(ISNUMBER('[2]Sektorski plasman'!H52)=TRUE,'[2]Sektorski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IF(ISTEXT('[2]Sektorski plasman'!B53)=TRUE,'[2]Sektorski plasman'!B53,"")</f>
        <v/>
      </c>
      <c r="C57" s="88" t="str">
        <f>IF(ISTEXT('[2]Sektorski plasman'!C53)=TRUE,'[2]Sektorski plasman'!C53,"")</f>
        <v/>
      </c>
      <c r="D57" s="87" t="str">
        <f>IF(ISNUMBER('[2]Sektorski plasman'!E53)=TRUE,'[2]Sektorski plasman'!E53,"")</f>
        <v/>
      </c>
      <c r="E57" s="86" t="str">
        <f>IF(ISTEXT('[2]Sektorski plasman'!F53)=TRUE,'[2]Sektorski plasman'!F53,"")</f>
        <v/>
      </c>
      <c r="F57" s="85" t="str">
        <f>IF(ISNUMBER('[2]Sektorski plasman'!D53)=TRUE,'[2]Sektorski plasman'!D53,"")</f>
        <v/>
      </c>
      <c r="G57" s="84" t="str">
        <f>IF(ISNUMBER('[2]Sektorski plasman'!G53)=TRUE,'[2]Sektorski plasman'!G53,"")</f>
        <v/>
      </c>
      <c r="H57" s="76" t="str">
        <f>IF(ISNUMBER('[2]Sektorski plasman'!H53)=TRUE,'[2]Sektorski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IF(ISTEXT('[2]Sektorski plasman'!B54)=TRUE,'[2]Sektorski plasman'!B54,"")</f>
        <v/>
      </c>
      <c r="C58" s="88" t="str">
        <f>IF(ISTEXT('[2]Sektorski plasman'!C54)=TRUE,'[2]Sektorski plasman'!C54,"")</f>
        <v/>
      </c>
      <c r="D58" s="87" t="str">
        <f>IF(ISNUMBER('[2]Sektorski plasman'!E54)=TRUE,'[2]Sektorski plasman'!E54,"")</f>
        <v/>
      </c>
      <c r="E58" s="86" t="str">
        <f>IF(ISTEXT('[2]Sektorski plasman'!F54)=TRUE,'[2]Sektorski plasman'!F54,"")</f>
        <v/>
      </c>
      <c r="F58" s="85" t="str">
        <f>IF(ISNUMBER('[2]Sektorski plasman'!D54)=TRUE,'[2]Sektorski plasman'!D54,"")</f>
        <v/>
      </c>
      <c r="G58" s="84" t="str">
        <f>IF(ISNUMBER('[2]Sektorski plasman'!G54)=TRUE,'[2]Sektorski plasman'!G54,"")</f>
        <v/>
      </c>
      <c r="H58" s="76" t="str">
        <f>IF(ISNUMBER('[2]Sektorski plasman'!H54)=TRUE,'[2]Sektorski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IF(ISTEXT('[2]Sektorski plasman'!B55)=TRUE,'[2]Sektorski plasman'!B55,"")</f>
        <v/>
      </c>
      <c r="C59" s="88" t="str">
        <f>IF(ISTEXT('[2]Sektorski plasman'!C55)=TRUE,'[2]Sektorski plasman'!C55,"")</f>
        <v/>
      </c>
      <c r="D59" s="87" t="str">
        <f>IF(ISNUMBER('[2]Sektorski plasman'!E55)=TRUE,'[2]Sektorski plasman'!E55,"")</f>
        <v/>
      </c>
      <c r="E59" s="86" t="str">
        <f>IF(ISTEXT('[2]Sektorski plasman'!F55)=TRUE,'[2]Sektorski plasman'!F55,"")</f>
        <v/>
      </c>
      <c r="F59" s="85" t="str">
        <f>IF(ISNUMBER('[2]Sektorski plasman'!D55)=TRUE,'[2]Sektorski plasman'!D55,"")</f>
        <v/>
      </c>
      <c r="G59" s="84" t="str">
        <f>IF(ISNUMBER('[2]Sektorski plasman'!G55)=TRUE,'[2]Sektorski plasman'!G55,"")</f>
        <v/>
      </c>
      <c r="H59" s="76" t="str">
        <f>IF(ISNUMBER('[2]Sektorski plasman'!H55)=TRUE,'[2]Sektorski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IF(ISTEXT('[2]Sektorski plasman'!B56)=TRUE,'[2]Sektorski plasman'!B56,"")</f>
        <v/>
      </c>
      <c r="C60" s="88" t="str">
        <f>IF(ISTEXT('[2]Sektorski plasman'!C56)=TRUE,'[2]Sektorski plasman'!C56,"")</f>
        <v/>
      </c>
      <c r="D60" s="87" t="str">
        <f>IF(ISNUMBER('[2]Sektorski plasman'!E56)=TRUE,'[2]Sektorski plasman'!E56,"")</f>
        <v/>
      </c>
      <c r="E60" s="86" t="str">
        <f>IF(ISTEXT('[2]Sektorski plasman'!F56)=TRUE,'[2]Sektorski plasman'!F56,"")</f>
        <v/>
      </c>
      <c r="F60" s="85" t="str">
        <f>IF(ISNUMBER('[2]Sektorski plasman'!D56)=TRUE,'[2]Sektorski plasman'!D56,"")</f>
        <v/>
      </c>
      <c r="G60" s="84" t="str">
        <f>IF(ISNUMBER('[2]Sektorski plasman'!G56)=TRUE,'[2]Sektorski plasman'!G56,"")</f>
        <v/>
      </c>
      <c r="H60" s="76" t="str">
        <f>IF(ISNUMBER('[2]Sektorski plasman'!H56)=TRUE,'[2]Sektorski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IF(ISTEXT('[2]Sektorski plasman'!B57)=TRUE,'[2]Sektorski plasman'!B57,"")</f>
        <v/>
      </c>
      <c r="C61" s="88" t="str">
        <f>IF(ISTEXT('[2]Sektorski plasman'!C57)=TRUE,'[2]Sektorski plasman'!C57,"")</f>
        <v/>
      </c>
      <c r="D61" s="87" t="str">
        <f>IF(ISNUMBER('[2]Sektorski plasman'!E57)=TRUE,'[2]Sektorski plasman'!E57,"")</f>
        <v/>
      </c>
      <c r="E61" s="86" t="str">
        <f>IF(ISTEXT('[2]Sektorski plasman'!F57)=TRUE,'[2]Sektorski plasman'!F57,"")</f>
        <v/>
      </c>
      <c r="F61" s="85" t="str">
        <f>IF(ISNUMBER('[2]Sektorski plasman'!D57)=TRUE,'[2]Sektorski plasman'!D57,"")</f>
        <v/>
      </c>
      <c r="G61" s="84" t="str">
        <f>IF(ISNUMBER('[2]Sektorski plasman'!G57)=TRUE,'[2]Sektorski plasman'!G57,"")</f>
        <v/>
      </c>
      <c r="H61" s="76" t="str">
        <f>IF(ISNUMBER('[2]Sektorski plasman'!H57)=TRUE,'[2]Sektorski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IF(ISTEXT('[2]Sektorski plasman'!B58)=TRUE,'[2]Sektorski plasman'!B58,"")</f>
        <v/>
      </c>
      <c r="C62" s="88" t="str">
        <f>IF(ISTEXT('[2]Sektorski plasman'!C58)=TRUE,'[2]Sektorski plasman'!C58,"")</f>
        <v/>
      </c>
      <c r="D62" s="87" t="str">
        <f>IF(ISNUMBER('[2]Sektorski plasman'!E58)=TRUE,'[2]Sektorski plasman'!E58,"")</f>
        <v/>
      </c>
      <c r="E62" s="86" t="str">
        <f>IF(ISTEXT('[2]Sektorski plasman'!F58)=TRUE,'[2]Sektorski plasman'!F58,"")</f>
        <v/>
      </c>
      <c r="F62" s="85" t="str">
        <f>IF(ISNUMBER('[2]Sektorski plasman'!D58)=TRUE,'[2]Sektorski plasman'!D58,"")</f>
        <v/>
      </c>
      <c r="G62" s="84" t="str">
        <f>IF(ISNUMBER('[2]Sektorski plasman'!G58)=TRUE,'[2]Sektorski plasman'!G58,"")</f>
        <v/>
      </c>
      <c r="H62" s="76" t="str">
        <f>IF(ISNUMBER('[2]Sektorski plasman'!H58)=TRUE,'[2]Sektorski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IF(ISTEXT('[2]Sektorski plasman'!B59)=TRUE,'[2]Sektorski plasman'!B59,"")</f>
        <v/>
      </c>
      <c r="C63" s="88" t="str">
        <f>IF(ISTEXT('[2]Sektorski plasman'!C59)=TRUE,'[2]Sektorski plasman'!C59,"")</f>
        <v/>
      </c>
      <c r="D63" s="87" t="str">
        <f>IF(ISNUMBER('[2]Sektorski plasman'!E59)=TRUE,'[2]Sektorski plasman'!E59,"")</f>
        <v/>
      </c>
      <c r="E63" s="86" t="str">
        <f>IF(ISTEXT('[2]Sektorski plasman'!F59)=TRUE,'[2]Sektorski plasman'!F59,"")</f>
        <v/>
      </c>
      <c r="F63" s="85" t="str">
        <f>IF(ISNUMBER('[2]Sektorski plasman'!D59)=TRUE,'[2]Sektorski plasman'!D59,"")</f>
        <v/>
      </c>
      <c r="G63" s="84" t="str">
        <f>IF(ISNUMBER('[2]Sektorski plasman'!G59)=TRUE,'[2]Sektorski plasman'!G59,"")</f>
        <v/>
      </c>
      <c r="H63" s="76" t="str">
        <f>IF(ISNUMBER('[2]Sektorski plasman'!H59)=TRUE,'[2]Sektorski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IF(ISTEXT('[2]Sektorski plasman'!B60)=TRUE,'[2]Sektorski plasman'!B60,"")</f>
        <v/>
      </c>
      <c r="C64" s="88" t="str">
        <f>IF(ISTEXT('[2]Sektorski plasman'!C60)=TRUE,'[2]Sektorski plasman'!C60,"")</f>
        <v/>
      </c>
      <c r="D64" s="87" t="str">
        <f>IF(ISNUMBER('[2]Sektorski plasman'!E60)=TRUE,'[2]Sektorski plasman'!E60,"")</f>
        <v/>
      </c>
      <c r="E64" s="86" t="str">
        <f>IF(ISTEXT('[2]Sektorski plasman'!F60)=TRUE,'[2]Sektorski plasman'!F60,"")</f>
        <v/>
      </c>
      <c r="F64" s="85" t="str">
        <f>IF(ISNUMBER('[2]Sektorski plasman'!D60)=TRUE,'[2]Sektorski plasman'!D60,"")</f>
        <v/>
      </c>
      <c r="G64" s="84" t="str">
        <f>IF(ISNUMBER('[2]Sektorski plasman'!G60)=TRUE,'[2]Sektorski plasman'!G60,"")</f>
        <v/>
      </c>
      <c r="H64" s="76" t="str">
        <f>IF(ISNUMBER('[2]Sektorski plasman'!H60)=TRUE,'[2]Sektorski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IF(ISTEXT('[2]Sektorski plasman'!B61)=TRUE,'[2]Sektorski plasman'!B61,"")</f>
        <v/>
      </c>
      <c r="C65" s="88" t="str">
        <f>IF(ISTEXT('[2]Sektorski plasman'!C61)=TRUE,'[2]Sektorski plasman'!C61,"")</f>
        <v/>
      </c>
      <c r="D65" s="87" t="str">
        <f>IF(ISNUMBER('[2]Sektorski plasman'!E61)=TRUE,'[2]Sektorski plasman'!E61,"")</f>
        <v/>
      </c>
      <c r="E65" s="86" t="str">
        <f>IF(ISTEXT('[2]Sektorski plasman'!F61)=TRUE,'[2]Sektorski plasman'!F61,"")</f>
        <v/>
      </c>
      <c r="F65" s="85" t="str">
        <f>IF(ISNUMBER('[2]Sektorski plasman'!D61)=TRUE,'[2]Sektorski plasman'!D61,"")</f>
        <v/>
      </c>
      <c r="G65" s="84" t="str">
        <f>IF(ISNUMBER('[2]Sektorski plasman'!G61)=TRUE,'[2]Sektorski plasman'!G61,"")</f>
        <v/>
      </c>
      <c r="H65" s="76" t="str">
        <f>IF(ISNUMBER('[2]Sektorski plasman'!H61)=TRUE,'[2]Sektorski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IF(ISTEXT('[2]Sektorski plasman'!B62)=TRUE,'[2]Sektorski plasman'!B62,"")</f>
        <v/>
      </c>
      <c r="C66" s="88" t="str">
        <f>IF(ISTEXT('[2]Sektorski plasman'!C62)=TRUE,'[2]Sektorski plasman'!C62,"")</f>
        <v/>
      </c>
      <c r="D66" s="87" t="str">
        <f>IF(ISNUMBER('[2]Sektorski plasman'!E62)=TRUE,'[2]Sektorski plasman'!E62,"")</f>
        <v/>
      </c>
      <c r="E66" s="86" t="str">
        <f>IF(ISTEXT('[2]Sektorski plasman'!F62)=TRUE,'[2]Sektorski plasman'!F62,"")</f>
        <v/>
      </c>
      <c r="F66" s="85" t="str">
        <f>IF(ISNUMBER('[2]Sektorski plasman'!D62)=TRUE,'[2]Sektorski plasman'!D62,"")</f>
        <v/>
      </c>
      <c r="G66" s="84" t="str">
        <f>IF(ISNUMBER('[2]Sektorski plasman'!G62)=TRUE,'[2]Sektorski plasman'!G62,"")</f>
        <v/>
      </c>
      <c r="H66" s="76" t="str">
        <f>IF(ISNUMBER('[2]Sektorski plasman'!H62)=TRUE,'[2]Sektorski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IF(ISTEXT('[2]Sektorski plasman'!B63)=TRUE,'[2]Sektorski plasman'!B63,"")</f>
        <v/>
      </c>
      <c r="C67" s="88" t="str">
        <f>IF(ISTEXT('[2]Sektorski plasman'!C63)=TRUE,'[2]Sektorski plasman'!C63,"")</f>
        <v/>
      </c>
      <c r="D67" s="87" t="str">
        <f>IF(ISNUMBER('[2]Sektorski plasman'!E63)=TRUE,'[2]Sektorski plasman'!E63,"")</f>
        <v/>
      </c>
      <c r="E67" s="86" t="str">
        <f>IF(ISTEXT('[2]Sektorski plasman'!F63)=TRUE,'[2]Sektorski plasman'!F63,"")</f>
        <v/>
      </c>
      <c r="F67" s="85" t="str">
        <f>IF(ISNUMBER('[2]Sektorski plasman'!D63)=TRUE,'[2]Sektorski plasman'!D63,"")</f>
        <v/>
      </c>
      <c r="G67" s="84" t="str">
        <f>IF(ISNUMBER('[2]Sektorski plasman'!G63)=TRUE,'[2]Sektorski plasman'!G63,"")</f>
        <v/>
      </c>
      <c r="H67" s="76" t="str">
        <f>IF(ISNUMBER('[2]Sektorski plasman'!H63)=TRUE,'[2]Sektorski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IF(ISTEXT('[2]Sektorski plasman'!B64)=TRUE,'[2]Sektorski plasman'!B64,"")</f>
        <v/>
      </c>
      <c r="C68" s="88" t="str">
        <f>IF(ISTEXT('[2]Sektorski plasman'!C64)=TRUE,'[2]Sektorski plasman'!C64,"")</f>
        <v/>
      </c>
      <c r="D68" s="87" t="str">
        <f>IF(ISNUMBER('[2]Sektorski plasman'!E64)=TRUE,'[2]Sektorski plasman'!E64,"")</f>
        <v/>
      </c>
      <c r="E68" s="86" t="str">
        <f>IF(ISTEXT('[2]Sektorski plasman'!F64)=TRUE,'[2]Sektorski plasman'!F64,"")</f>
        <v/>
      </c>
      <c r="F68" s="85" t="str">
        <f>IF(ISNUMBER('[2]Sektorski plasman'!D64)=TRUE,'[2]Sektorski plasman'!D64,"")</f>
        <v/>
      </c>
      <c r="G68" s="84" t="str">
        <f>IF(ISNUMBER('[2]Sektorski plasman'!G64)=TRUE,'[2]Sektorski plasman'!G64,"")</f>
        <v/>
      </c>
      <c r="H68" s="76" t="str">
        <f>IF(ISNUMBER('[2]Sektorski plasman'!H64)=TRUE,'[2]Sektorski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IF(ISTEXT('[2]Sektorski plasman'!B65)=TRUE,'[2]Sektorski plasman'!B65,"")</f>
        <v/>
      </c>
      <c r="C69" s="88" t="str">
        <f>IF(ISTEXT('[2]Sektorski plasman'!C65)=TRUE,'[2]Sektorski plasman'!C65,"")</f>
        <v/>
      </c>
      <c r="D69" s="87" t="str">
        <f>IF(ISNUMBER('[2]Sektorski plasman'!E65)=TRUE,'[2]Sektorski plasman'!E65,"")</f>
        <v/>
      </c>
      <c r="E69" s="86" t="str">
        <f>IF(ISTEXT('[2]Sektorski plasman'!F65)=TRUE,'[2]Sektorski plasman'!F65,"")</f>
        <v/>
      </c>
      <c r="F69" s="85" t="str">
        <f>IF(ISNUMBER('[2]Sektorski plasman'!D65)=TRUE,'[2]Sektorski plasman'!D65,"")</f>
        <v/>
      </c>
      <c r="G69" s="84" t="str">
        <f>IF(ISNUMBER('[2]Sektorski plasman'!G65)=TRUE,'[2]Sektorski plasman'!G65,"")</f>
        <v/>
      </c>
      <c r="H69" s="76" t="str">
        <f>IF(ISNUMBER('[2]Sektorski plasman'!H65)=TRUE,'[2]Sektorski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IF(ISTEXT('[2]Sektorski plasman'!B66)=TRUE,'[2]Sektorski plasman'!B66,"")</f>
        <v/>
      </c>
      <c r="C70" s="88" t="str">
        <f>IF(ISTEXT('[2]Sektorski plasman'!C66)=TRUE,'[2]Sektorski plasman'!C66,"")</f>
        <v/>
      </c>
      <c r="D70" s="87" t="str">
        <f>IF(ISNUMBER('[2]Sektorski plasman'!E66)=TRUE,'[2]Sektorski plasman'!E66,"")</f>
        <v/>
      </c>
      <c r="E70" s="86" t="str">
        <f>IF(ISTEXT('[2]Sektorski plasman'!F66)=TRUE,'[2]Sektorski plasman'!F66,"")</f>
        <v/>
      </c>
      <c r="F70" s="85" t="str">
        <f>IF(ISNUMBER('[2]Sektorski plasman'!D66)=TRUE,'[2]Sektorski plasman'!D66,"")</f>
        <v/>
      </c>
      <c r="G70" s="84" t="str">
        <f>IF(ISNUMBER('[2]Sektorski plasman'!G66)=TRUE,'[2]Sektorski plasman'!G66,"")</f>
        <v/>
      </c>
      <c r="H70" s="76" t="str">
        <f>IF(ISNUMBER('[2]Sektorski plasman'!H66)=TRUE,'[2]Sektorski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IF(ISTEXT('[2]Sektorski plasman'!B67)=TRUE,'[2]Sektorski plasman'!B67,"")</f>
        <v/>
      </c>
      <c r="C71" s="88" t="str">
        <f>IF(ISTEXT('[2]Sektorski plasman'!C67)=TRUE,'[2]Sektorski plasman'!C67,"")</f>
        <v/>
      </c>
      <c r="D71" s="87" t="str">
        <f>IF(ISNUMBER('[2]Sektorski plasman'!E67)=TRUE,'[2]Sektorski plasman'!E67,"")</f>
        <v/>
      </c>
      <c r="E71" s="86" t="str">
        <f>IF(ISTEXT('[2]Sektorski plasman'!F67)=TRUE,'[2]Sektorski plasman'!F67,"")</f>
        <v/>
      </c>
      <c r="F71" s="85" t="str">
        <f>IF(ISNUMBER('[2]Sektorski plasman'!D67)=TRUE,'[2]Sektorski plasman'!D67,"")</f>
        <v/>
      </c>
      <c r="G71" s="84" t="str">
        <f>IF(ISNUMBER('[2]Sektorski plasman'!G67)=TRUE,'[2]Sektorski plasman'!G67,"")</f>
        <v/>
      </c>
      <c r="H71" s="76" t="str">
        <f>IF(ISNUMBER('[2]Sektorski plasman'!H67)=TRUE,'[2]Sektorski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IF(ISTEXT('[2]Sektorski plasman'!B68)=TRUE,'[2]Sektorski plasman'!B68,"")</f>
        <v/>
      </c>
      <c r="C72" s="88" t="str">
        <f>IF(ISTEXT('[2]Sektorski plasman'!C68)=TRUE,'[2]Sektorski plasman'!C68,"")</f>
        <v/>
      </c>
      <c r="D72" s="87" t="str">
        <f>IF(ISNUMBER('[2]Sektorski plasman'!E68)=TRUE,'[2]Sektorski plasman'!E68,"")</f>
        <v/>
      </c>
      <c r="E72" s="86" t="str">
        <f>IF(ISTEXT('[2]Sektorski plasman'!F68)=TRUE,'[2]Sektorski plasman'!F68,"")</f>
        <v/>
      </c>
      <c r="F72" s="85" t="str">
        <f>IF(ISNUMBER('[2]Sektorski plasman'!D68)=TRUE,'[2]Sektorski plasman'!D68,"")</f>
        <v/>
      </c>
      <c r="G72" s="84" t="str">
        <f>IF(ISNUMBER('[2]Sektorski plasman'!G68)=TRUE,'[2]Sektorski plasman'!G68,"")</f>
        <v/>
      </c>
      <c r="H72" s="76" t="str">
        <f>IF(ISNUMBER('[2]Sektorski plasman'!H68)=TRUE,'[2]Sektorski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IF(ISTEXT('[2]Sektorski plasman'!B69)=TRUE,'[2]Sektorski plasman'!B69,"")</f>
        <v/>
      </c>
      <c r="C73" s="88" t="str">
        <f>IF(ISTEXT('[2]Sektorski plasman'!C69)=TRUE,'[2]Sektorski plasman'!C69,"")</f>
        <v/>
      </c>
      <c r="D73" s="87" t="str">
        <f>IF(ISNUMBER('[2]Sektorski plasman'!E69)=TRUE,'[2]Sektorski plasman'!E69,"")</f>
        <v/>
      </c>
      <c r="E73" s="86" t="str">
        <f>IF(ISTEXT('[2]Sektorski plasman'!F69)=TRUE,'[2]Sektorski plasman'!F69,"")</f>
        <v/>
      </c>
      <c r="F73" s="85" t="str">
        <f>IF(ISNUMBER('[2]Sektorski plasman'!D69)=TRUE,'[2]Sektorski plasman'!D69,"")</f>
        <v/>
      </c>
      <c r="G73" s="84" t="str">
        <f>IF(ISNUMBER('[2]Sektorski plasman'!G69)=TRUE,'[2]Sektorski plasman'!G69,"")</f>
        <v/>
      </c>
      <c r="H73" s="76" t="str">
        <f>IF(ISNUMBER('[2]Sektorski plasman'!H69)=TRUE,'[2]Sektorski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IF(ISTEXT('[2]Sektorski plasman'!B70)=TRUE,'[2]Sektorski plasman'!B70,"")</f>
        <v/>
      </c>
      <c r="C74" s="88" t="str">
        <f>IF(ISTEXT('[2]Sektorski plasman'!C70)=TRUE,'[2]Sektorski plasman'!C70,"")</f>
        <v/>
      </c>
      <c r="D74" s="87" t="str">
        <f>IF(ISNUMBER('[2]Sektorski plasman'!E70)=TRUE,'[2]Sektorski plasman'!E70,"")</f>
        <v/>
      </c>
      <c r="E74" s="86" t="str">
        <f>IF(ISTEXT('[2]Sektorski plasman'!F70)=TRUE,'[2]Sektorski plasman'!F70,"")</f>
        <v/>
      </c>
      <c r="F74" s="85" t="str">
        <f>IF(ISNUMBER('[2]Sektorski plasman'!D70)=TRUE,'[2]Sektorski plasman'!D70,"")</f>
        <v/>
      </c>
      <c r="G74" s="84" t="str">
        <f>IF(ISNUMBER('[2]Sektorski plasman'!G70)=TRUE,'[2]Sektorski plasman'!G70,"")</f>
        <v/>
      </c>
      <c r="H74" s="76" t="str">
        <f>IF(ISNUMBER('[2]Sektorski plasman'!H70)=TRUE,'[2]Sektorski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IF(ISTEXT('[2]Sektorski plasman'!B71)=TRUE,'[2]Sektorski plasman'!B71,"")</f>
        <v/>
      </c>
      <c r="C75" s="88" t="str">
        <f>IF(ISTEXT('[2]Sektorski plasman'!C71)=TRUE,'[2]Sektorski plasman'!C71,"")</f>
        <v/>
      </c>
      <c r="D75" s="87" t="str">
        <f>IF(ISNUMBER('[2]Sektorski plasman'!E71)=TRUE,'[2]Sektorski plasman'!E71,"")</f>
        <v/>
      </c>
      <c r="E75" s="86" t="str">
        <f>IF(ISTEXT('[2]Sektorski plasman'!F71)=TRUE,'[2]Sektorski plasman'!F71,"")</f>
        <v/>
      </c>
      <c r="F75" s="85" t="str">
        <f>IF(ISNUMBER('[2]Sektorski plasman'!D71)=TRUE,'[2]Sektorski plasman'!D71,"")</f>
        <v/>
      </c>
      <c r="G75" s="84" t="str">
        <f>IF(ISNUMBER('[2]Sektorski plasman'!G71)=TRUE,'[2]Sektorski plasman'!G71,"")</f>
        <v/>
      </c>
      <c r="H75" s="76" t="str">
        <f>IF(ISNUMBER('[2]Sektorski plasman'!H71)=TRUE,'[2]Sektorski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IF(ISTEXT('[2]Sektorski plasman'!B72)=TRUE,'[2]Sektorski plasman'!B72,"")</f>
        <v/>
      </c>
      <c r="C76" s="88" t="str">
        <f>IF(ISTEXT('[2]Sektorski plasman'!C72)=TRUE,'[2]Sektorski plasman'!C72,"")</f>
        <v/>
      </c>
      <c r="D76" s="87" t="str">
        <f>IF(ISNUMBER('[2]Sektorski plasman'!E72)=TRUE,'[2]Sektorski plasman'!E72,"")</f>
        <v/>
      </c>
      <c r="E76" s="86" t="str">
        <f>IF(ISTEXT('[2]Sektorski plasman'!F72)=TRUE,'[2]Sektorski plasman'!F72,"")</f>
        <v/>
      </c>
      <c r="F76" s="85" t="str">
        <f>IF(ISNUMBER('[2]Sektorski plasman'!D72)=TRUE,'[2]Sektorski plasman'!D72,"")</f>
        <v/>
      </c>
      <c r="G76" s="84" t="str">
        <f>IF(ISNUMBER('[2]Sektorski plasman'!G72)=TRUE,'[2]Sektorski plasman'!G72,"")</f>
        <v/>
      </c>
      <c r="H76" s="76" t="str">
        <f>IF(ISNUMBER('[2]Sektorski plasman'!H72)=TRUE,'[2]Sektorski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IF(ISTEXT('[2]Sektorski plasman'!B73)=TRUE,'[2]Sektorski plasman'!B73,"")</f>
        <v/>
      </c>
      <c r="C77" s="88" t="str">
        <f>IF(ISTEXT('[2]Sektorski plasman'!C73)=TRUE,'[2]Sektorski plasman'!C73,"")</f>
        <v/>
      </c>
      <c r="D77" s="87" t="str">
        <f>IF(ISNUMBER('[2]Sektorski plasman'!E73)=TRUE,'[2]Sektorski plasman'!E73,"")</f>
        <v/>
      </c>
      <c r="E77" s="86" t="str">
        <f>IF(ISTEXT('[2]Sektorski plasman'!F73)=TRUE,'[2]Sektorski plasman'!F73,"")</f>
        <v/>
      </c>
      <c r="F77" s="85" t="str">
        <f>IF(ISNUMBER('[2]Sektorski plasman'!D73)=TRUE,'[2]Sektorski plasman'!D73,"")</f>
        <v/>
      </c>
      <c r="G77" s="84" t="str">
        <f>IF(ISNUMBER('[2]Sektorski plasman'!G73)=TRUE,'[2]Sektorski plasman'!G73,"")</f>
        <v/>
      </c>
      <c r="H77" s="76" t="str">
        <f>IF(ISNUMBER('[2]Sektorski plasman'!H73)=TRUE,'[2]Sektorski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IF(ISTEXT('[2]Sektorski plasman'!B74)=TRUE,'[2]Sektorski plasman'!B74,"")</f>
        <v/>
      </c>
      <c r="C78" s="88" t="str">
        <f>IF(ISTEXT('[2]Sektorski plasman'!C74)=TRUE,'[2]Sektorski plasman'!C74,"")</f>
        <v/>
      </c>
      <c r="D78" s="87" t="str">
        <f>IF(ISNUMBER('[2]Sektorski plasman'!E74)=TRUE,'[2]Sektorski plasman'!E74,"")</f>
        <v/>
      </c>
      <c r="E78" s="86" t="str">
        <f>IF(ISTEXT('[2]Sektorski plasman'!F74)=TRUE,'[2]Sektorski plasman'!F74,"")</f>
        <v/>
      </c>
      <c r="F78" s="85" t="str">
        <f>IF(ISNUMBER('[2]Sektorski plasman'!D74)=TRUE,'[2]Sektorski plasman'!D74,"")</f>
        <v/>
      </c>
      <c r="G78" s="84" t="str">
        <f>IF(ISNUMBER('[2]Sektorski plasman'!G74)=TRUE,'[2]Sektorski plasman'!G74,"")</f>
        <v/>
      </c>
      <c r="H78" s="76" t="str">
        <f>IF(ISNUMBER('[2]Sektorski plasman'!H74)=TRUE,'[2]Sektorski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IF(ISTEXT('[2]Sektorski plasman'!B75)=TRUE,'[2]Sektorski plasman'!B75,"")</f>
        <v/>
      </c>
      <c r="C79" s="88" t="str">
        <f>IF(ISTEXT('[2]Sektorski plasman'!C75)=TRUE,'[2]Sektorski plasman'!C75,"")</f>
        <v/>
      </c>
      <c r="D79" s="87" t="str">
        <f>IF(ISNUMBER('[2]Sektorski plasman'!E75)=TRUE,'[2]Sektorski plasman'!E75,"")</f>
        <v/>
      </c>
      <c r="E79" s="86" t="str">
        <f>IF(ISTEXT('[2]Sektorski plasman'!F75)=TRUE,'[2]Sektorski plasman'!F75,"")</f>
        <v/>
      </c>
      <c r="F79" s="85" t="str">
        <f>IF(ISNUMBER('[2]Sektorski plasman'!D75)=TRUE,'[2]Sektorski plasman'!D75,"")</f>
        <v/>
      </c>
      <c r="G79" s="84" t="str">
        <f>IF(ISNUMBER('[2]Sektorski plasman'!G75)=TRUE,'[2]Sektorski plasman'!G75,"")</f>
        <v/>
      </c>
      <c r="H79" s="76" t="str">
        <f>IF(ISNUMBER('[2]Sektorski plasman'!H75)=TRUE,'[2]Sektorski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IF(ISTEXT('[2]Sektorski plasman'!B76)=TRUE,'[2]Sektorski plasman'!B76,"")</f>
        <v/>
      </c>
      <c r="C80" s="88" t="str">
        <f>IF(ISTEXT('[2]Sektorski plasman'!C76)=TRUE,'[2]Sektorski plasman'!C76,"")</f>
        <v/>
      </c>
      <c r="D80" s="87" t="str">
        <f>IF(ISNUMBER('[2]Sektorski plasman'!E76)=TRUE,'[2]Sektorski plasman'!E76,"")</f>
        <v/>
      </c>
      <c r="E80" s="86" t="str">
        <f>IF(ISTEXT('[2]Sektorski plasman'!F76)=TRUE,'[2]Sektorski plasman'!F76,"")</f>
        <v/>
      </c>
      <c r="F80" s="85" t="str">
        <f>IF(ISNUMBER('[2]Sektorski plasman'!D76)=TRUE,'[2]Sektorski plasman'!D76,"")</f>
        <v/>
      </c>
      <c r="G80" s="84" t="str">
        <f>IF(ISNUMBER('[2]Sektorski plasman'!G76)=TRUE,'[2]Sektorski plasman'!G76,"")</f>
        <v/>
      </c>
      <c r="H80" s="76" t="str">
        <f>IF(ISNUMBER('[2]Sektorski plasman'!H76)=TRUE,'[2]Sektorski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IF(ISTEXT('[2]Sektorski plasman'!B77)=TRUE,'[2]Sektorski plasman'!B77,"")</f>
        <v/>
      </c>
      <c r="C81" s="88" t="str">
        <f>IF(ISTEXT('[2]Sektorski plasman'!C77)=TRUE,'[2]Sektorski plasman'!C77,"")</f>
        <v/>
      </c>
      <c r="D81" s="87" t="str">
        <f>IF(ISNUMBER('[2]Sektorski plasman'!E77)=TRUE,'[2]Sektorski plasman'!E77,"")</f>
        <v/>
      </c>
      <c r="E81" s="86" t="str">
        <f>IF(ISTEXT('[2]Sektorski plasman'!F77)=TRUE,'[2]Sektorski plasman'!F77,"")</f>
        <v/>
      </c>
      <c r="F81" s="85" t="str">
        <f>IF(ISNUMBER('[2]Sektorski plasman'!D77)=TRUE,'[2]Sektorski plasman'!D77,"")</f>
        <v/>
      </c>
      <c r="G81" s="84" t="str">
        <f>IF(ISNUMBER('[2]Sektorski plasman'!G77)=TRUE,'[2]Sektorski plasman'!G77,"")</f>
        <v/>
      </c>
      <c r="H81" s="76" t="str">
        <f>IF(ISNUMBER('[2]Sektorski plasman'!H77)=TRUE,'[2]Sektorski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IF(ISTEXT('[2]Sektorski plasman'!B78)=TRUE,'[2]Sektorski plasman'!B78,"")</f>
        <v/>
      </c>
      <c r="C82" s="88" t="str">
        <f>IF(ISTEXT('[2]Sektorski plasman'!C78)=TRUE,'[2]Sektorski plasman'!C78,"")</f>
        <v/>
      </c>
      <c r="D82" s="87" t="str">
        <f>IF(ISNUMBER('[2]Sektorski plasman'!E78)=TRUE,'[2]Sektorski plasman'!E78,"")</f>
        <v/>
      </c>
      <c r="E82" s="86" t="str">
        <f>IF(ISTEXT('[2]Sektorski plasman'!F78)=TRUE,'[2]Sektorski plasman'!F78,"")</f>
        <v/>
      </c>
      <c r="F82" s="85" t="str">
        <f>IF(ISNUMBER('[2]Sektorski plasman'!D78)=TRUE,'[2]Sektorski plasman'!D78,"")</f>
        <v/>
      </c>
      <c r="G82" s="84" t="str">
        <f>IF(ISNUMBER('[2]Sektorski plasman'!G78)=TRUE,'[2]Sektorski plasman'!G78,"")</f>
        <v/>
      </c>
      <c r="H82" s="76" t="str">
        <f>IF(ISNUMBER('[2]Sektorski plasman'!H78)=TRUE,'[2]Sektorski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IF(ISTEXT('[2]Sektorski plasman'!B79)=TRUE,'[2]Sektorski plasman'!B79,"")</f>
        <v/>
      </c>
      <c r="C83" s="88" t="str">
        <f>IF(ISTEXT('[2]Sektorski plasman'!C79)=TRUE,'[2]Sektorski plasman'!C79,"")</f>
        <v/>
      </c>
      <c r="D83" s="87" t="str">
        <f>IF(ISNUMBER('[2]Sektorski plasman'!E79)=TRUE,'[2]Sektorski plasman'!E79,"")</f>
        <v/>
      </c>
      <c r="E83" s="86" t="str">
        <f>IF(ISTEXT('[2]Sektorski plasman'!F79)=TRUE,'[2]Sektorski plasman'!F79,"")</f>
        <v/>
      </c>
      <c r="F83" s="85" t="str">
        <f>IF(ISNUMBER('[2]Sektorski plasman'!D79)=TRUE,'[2]Sektorski plasman'!D79,"")</f>
        <v/>
      </c>
      <c r="G83" s="84" t="str">
        <f>IF(ISNUMBER('[2]Sektorski plasman'!G79)=TRUE,'[2]Sektorski plasman'!G79,"")</f>
        <v/>
      </c>
      <c r="H83" s="76" t="str">
        <f>IF(ISNUMBER('[2]Sektorski plasman'!H79)=TRUE,'[2]Sektorski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IF(ISTEXT('[2]Sektorski plasman'!B80)=TRUE,'[2]Sektorski plasman'!B80,"")</f>
        <v/>
      </c>
      <c r="C84" s="88" t="str">
        <f>IF(ISTEXT('[2]Sektorski plasman'!C80)=TRUE,'[2]Sektorski plasman'!C80,"")</f>
        <v/>
      </c>
      <c r="D84" s="87" t="str">
        <f>IF(ISNUMBER('[2]Sektorski plasman'!E80)=TRUE,'[2]Sektorski plasman'!E80,"")</f>
        <v/>
      </c>
      <c r="E84" s="86" t="str">
        <f>IF(ISTEXT('[2]Sektorski plasman'!F80)=TRUE,'[2]Sektorski plasman'!F80,"")</f>
        <v/>
      </c>
      <c r="F84" s="85" t="str">
        <f>IF(ISNUMBER('[2]Sektorski plasman'!D80)=TRUE,'[2]Sektorski plasman'!D80,"")</f>
        <v/>
      </c>
      <c r="G84" s="84" t="str">
        <f>IF(ISNUMBER('[2]Sektorski plasman'!G80)=TRUE,'[2]Sektorski plasman'!G80,"")</f>
        <v/>
      </c>
      <c r="H84" s="76" t="str">
        <f>IF(ISNUMBER('[2]Sektorski plasman'!H80)=TRUE,'[2]Sektorski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IF(ISTEXT('[2]Sektorski plasman'!B81)=TRUE,'[2]Sektorski plasman'!B81,"")</f>
        <v/>
      </c>
      <c r="C85" s="88" t="str">
        <f>IF(ISTEXT('[2]Sektorski plasman'!C81)=TRUE,'[2]Sektorski plasman'!C81,"")</f>
        <v/>
      </c>
      <c r="D85" s="87" t="str">
        <f>IF(ISNUMBER('[2]Sektorski plasman'!E81)=TRUE,'[2]Sektorski plasman'!E81,"")</f>
        <v/>
      </c>
      <c r="E85" s="86" t="str">
        <f>IF(ISTEXT('[2]Sektorski plasman'!F81)=TRUE,'[2]Sektorski plasman'!F81,"")</f>
        <v/>
      </c>
      <c r="F85" s="85" t="str">
        <f>IF(ISNUMBER('[2]Sektorski plasman'!D81)=TRUE,'[2]Sektorski plasman'!D81,"")</f>
        <v/>
      </c>
      <c r="G85" s="84" t="str">
        <f>IF(ISNUMBER('[2]Sektorski plasman'!G81)=TRUE,'[2]Sektorski plasman'!G81,"")</f>
        <v/>
      </c>
      <c r="H85" s="76" t="str">
        <f>IF(ISNUMBER('[2]Sektorski plasman'!H81)=TRUE,'[2]Sektorski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IF(ISTEXT('[2]Sektorski plasman'!B82)=TRUE,'[2]Sektorski plasman'!B82,"")</f>
        <v/>
      </c>
      <c r="C86" s="88" t="str">
        <f>IF(ISTEXT('[2]Sektorski plasman'!C82)=TRUE,'[2]Sektorski plasman'!C82,"")</f>
        <v/>
      </c>
      <c r="D86" s="87" t="str">
        <f>IF(ISNUMBER('[2]Sektorski plasman'!E82)=TRUE,'[2]Sektorski plasman'!E82,"")</f>
        <v/>
      </c>
      <c r="E86" s="86" t="str">
        <f>IF(ISTEXT('[2]Sektorski plasman'!F82)=TRUE,'[2]Sektorski plasman'!F82,"")</f>
        <v/>
      </c>
      <c r="F86" s="85" t="str">
        <f>IF(ISNUMBER('[2]Sektorski plasman'!D82)=TRUE,'[2]Sektorski plasman'!D82,"")</f>
        <v/>
      </c>
      <c r="G86" s="84" t="str">
        <f>IF(ISNUMBER('[2]Sektorski plasman'!G82)=TRUE,'[2]Sektorski plasman'!G82,"")</f>
        <v/>
      </c>
      <c r="H86" s="76" t="str">
        <f>IF(ISNUMBER('[2]Sektorski plasman'!H82)=TRUE,'[2]Sektorski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IF(ISTEXT('[2]Sektorski plasman'!B83)=TRUE,'[2]Sektorski plasman'!B83,"")</f>
        <v/>
      </c>
      <c r="C87" s="88" t="str">
        <f>IF(ISTEXT('[2]Sektorski plasman'!C83)=TRUE,'[2]Sektorski plasman'!C83,"")</f>
        <v/>
      </c>
      <c r="D87" s="87" t="str">
        <f>IF(ISNUMBER('[2]Sektorski plasman'!E83)=TRUE,'[2]Sektorski plasman'!E83,"")</f>
        <v/>
      </c>
      <c r="E87" s="86" t="str">
        <f>IF(ISTEXT('[2]Sektorski plasman'!F83)=TRUE,'[2]Sektorski plasman'!F83,"")</f>
        <v/>
      </c>
      <c r="F87" s="85" t="str">
        <f>IF(ISNUMBER('[2]Sektorski plasman'!D83)=TRUE,'[2]Sektorski plasman'!D83,"")</f>
        <v/>
      </c>
      <c r="G87" s="84" t="str">
        <f>IF(ISNUMBER('[2]Sektorski plasman'!G83)=TRUE,'[2]Sektorski plasman'!G83,"")</f>
        <v/>
      </c>
      <c r="H87" s="76" t="str">
        <f>IF(ISNUMBER('[2]Sektorski plasman'!H83)=TRUE,'[2]Sektorski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IF(ISTEXT('[2]Sektorski plasman'!B84)=TRUE,'[2]Sektorski plasman'!B84,"")</f>
        <v/>
      </c>
      <c r="C88" s="88" t="str">
        <f>IF(ISTEXT('[2]Sektorski plasman'!C84)=TRUE,'[2]Sektorski plasman'!C84,"")</f>
        <v/>
      </c>
      <c r="D88" s="87" t="str">
        <f>IF(ISNUMBER('[2]Sektorski plasman'!E84)=TRUE,'[2]Sektorski plasman'!E84,"")</f>
        <v/>
      </c>
      <c r="E88" s="86" t="str">
        <f>IF(ISTEXT('[2]Sektorski plasman'!F84)=TRUE,'[2]Sektorski plasman'!F84,"")</f>
        <v/>
      </c>
      <c r="F88" s="85" t="str">
        <f>IF(ISNUMBER('[2]Sektorski plasman'!D84)=TRUE,'[2]Sektorski plasman'!D84,"")</f>
        <v/>
      </c>
      <c r="G88" s="84" t="str">
        <f>IF(ISNUMBER('[2]Sektorski plasman'!G84)=TRUE,'[2]Sektorski plasman'!G84,"")</f>
        <v/>
      </c>
      <c r="H88" s="76" t="str">
        <f>IF(ISNUMBER('[2]Sektorski plasman'!H84)=TRUE,'[2]Sektorski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IF(ISTEXT('[2]Sektorski plasman'!B85)=TRUE,'[2]Sektorski plasman'!B85,"")</f>
        <v/>
      </c>
      <c r="C89" s="88" t="str">
        <f>IF(ISTEXT('[2]Sektorski plasman'!C85)=TRUE,'[2]Sektorski plasman'!C85,"")</f>
        <v/>
      </c>
      <c r="D89" s="87" t="str">
        <f>IF(ISNUMBER('[2]Sektorski plasman'!E85)=TRUE,'[2]Sektorski plasman'!E85,"")</f>
        <v/>
      </c>
      <c r="E89" s="86" t="str">
        <f>IF(ISTEXT('[2]Sektorski plasman'!F85)=TRUE,'[2]Sektorski plasman'!F85,"")</f>
        <v/>
      </c>
      <c r="F89" s="85" t="str">
        <f>IF(ISNUMBER('[2]Sektorski plasman'!D85)=TRUE,'[2]Sektorski plasman'!D85,"")</f>
        <v/>
      </c>
      <c r="G89" s="84" t="str">
        <f>IF(ISNUMBER('[2]Sektorski plasman'!G85)=TRUE,'[2]Sektorski plasman'!G85,"")</f>
        <v/>
      </c>
      <c r="H89" s="76" t="str">
        <f>IF(ISNUMBER('[2]Sektorski plasman'!H85)=TRUE,'[2]Sektorski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IF(ISTEXT('[2]Sektorski plasman'!B86)=TRUE,'[2]Sektorski plasman'!B86,"")</f>
        <v/>
      </c>
      <c r="C90" s="88" t="str">
        <f>IF(ISTEXT('[2]Sektorski plasman'!C86)=TRUE,'[2]Sektorski plasman'!C86,"")</f>
        <v/>
      </c>
      <c r="D90" s="87" t="str">
        <f>IF(ISNUMBER('[2]Sektorski plasman'!E86)=TRUE,'[2]Sektorski plasman'!E86,"")</f>
        <v/>
      </c>
      <c r="E90" s="86" t="str">
        <f>IF(ISTEXT('[2]Sektorski plasman'!F86)=TRUE,'[2]Sektorski plasman'!F86,"")</f>
        <v/>
      </c>
      <c r="F90" s="85" t="str">
        <f>IF(ISNUMBER('[2]Sektorski plasman'!D86)=TRUE,'[2]Sektorski plasman'!D86,"")</f>
        <v/>
      </c>
      <c r="G90" s="84" t="str">
        <f>IF(ISNUMBER('[2]Sektorski plasman'!G86)=TRUE,'[2]Sektorski plasman'!G86,"")</f>
        <v/>
      </c>
      <c r="H90" s="76" t="str">
        <f>IF(ISNUMBER('[2]Sektorski plasman'!H86)=TRUE,'[2]Sektorski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IF(ISTEXT('[2]Sektorski plasman'!B87)=TRUE,'[2]Sektorski plasman'!B87,"")</f>
        <v/>
      </c>
      <c r="C91" s="88" t="str">
        <f>IF(ISTEXT('[2]Sektorski plasman'!C87)=TRUE,'[2]Sektorski plasman'!C87,"")</f>
        <v/>
      </c>
      <c r="D91" s="87" t="str">
        <f>IF(ISNUMBER('[2]Sektorski plasman'!E87)=TRUE,'[2]Sektorski plasman'!E87,"")</f>
        <v/>
      </c>
      <c r="E91" s="86" t="str">
        <f>IF(ISTEXT('[2]Sektorski plasman'!F87)=TRUE,'[2]Sektorski plasman'!F87,"")</f>
        <v/>
      </c>
      <c r="F91" s="85" t="str">
        <f>IF(ISNUMBER('[2]Sektorski plasman'!D87)=TRUE,'[2]Sektorski plasman'!D87,"")</f>
        <v/>
      </c>
      <c r="G91" s="84" t="str">
        <f>IF(ISNUMBER('[2]Sektorski plasman'!G87)=TRUE,'[2]Sektorski plasman'!G87,"")</f>
        <v/>
      </c>
      <c r="H91" s="76" t="str">
        <f>IF(ISNUMBER('[2]Sektorski plasman'!H87)=TRUE,'[2]Sektorski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IF(ISTEXT('[2]Sektorski plasman'!B88)=TRUE,'[2]Sektorski plasman'!B88,"")</f>
        <v/>
      </c>
      <c r="C92" s="88" t="str">
        <f>IF(ISTEXT('[2]Sektorski plasman'!C88)=TRUE,'[2]Sektorski plasman'!C88,"")</f>
        <v/>
      </c>
      <c r="D92" s="87" t="str">
        <f>IF(ISNUMBER('[2]Sektorski plasman'!E88)=TRUE,'[2]Sektorski plasman'!E88,"")</f>
        <v/>
      </c>
      <c r="E92" s="86" t="str">
        <f>IF(ISTEXT('[2]Sektorski plasman'!F88)=TRUE,'[2]Sektorski plasman'!F88,"")</f>
        <v/>
      </c>
      <c r="F92" s="85" t="str">
        <f>IF(ISNUMBER('[2]Sektorski plasman'!D88)=TRUE,'[2]Sektorski plasman'!D88,"")</f>
        <v/>
      </c>
      <c r="G92" s="84" t="str">
        <f>IF(ISNUMBER('[2]Sektorski plasman'!G88)=TRUE,'[2]Sektorski plasman'!G88,"")</f>
        <v/>
      </c>
      <c r="H92" s="76" t="str">
        <f>IF(ISNUMBER('[2]Sektorski plasman'!H88)=TRUE,'[2]Sektorski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IF(ISTEXT('[2]Sektorski plasman'!B89)=TRUE,'[2]Sektorski plasman'!B89,"")</f>
        <v/>
      </c>
      <c r="C93" s="88" t="str">
        <f>IF(ISTEXT('[2]Sektorski plasman'!C89)=TRUE,'[2]Sektorski plasman'!C89,"")</f>
        <v/>
      </c>
      <c r="D93" s="87" t="str">
        <f>IF(ISNUMBER('[2]Sektorski plasman'!E89)=TRUE,'[2]Sektorski plasman'!E89,"")</f>
        <v/>
      </c>
      <c r="E93" s="86" t="str">
        <f>IF(ISTEXT('[2]Sektorski plasman'!F89)=TRUE,'[2]Sektorski plasman'!F89,"")</f>
        <v/>
      </c>
      <c r="F93" s="85" t="str">
        <f>IF(ISNUMBER('[2]Sektorski plasman'!D89)=TRUE,'[2]Sektorski plasman'!D89,"")</f>
        <v/>
      </c>
      <c r="G93" s="84" t="str">
        <f>IF(ISNUMBER('[2]Sektorski plasman'!G89)=TRUE,'[2]Sektorski plasman'!G89,"")</f>
        <v/>
      </c>
      <c r="H93" s="76" t="str">
        <f>IF(ISNUMBER('[2]Sektorski plasman'!H89)=TRUE,'[2]Sektorski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IF(ISTEXT('[2]Sektorski plasman'!B90)=TRUE,'[2]Sektorski plasman'!B90,"")</f>
        <v/>
      </c>
      <c r="C94" s="88" t="str">
        <f>IF(ISTEXT('[2]Sektorski plasman'!C90)=TRUE,'[2]Sektorski plasman'!C90,"")</f>
        <v/>
      </c>
      <c r="D94" s="87" t="str">
        <f>IF(ISNUMBER('[2]Sektorski plasman'!E90)=TRUE,'[2]Sektorski plasman'!E90,"")</f>
        <v/>
      </c>
      <c r="E94" s="86" t="str">
        <f>IF(ISTEXT('[2]Sektorski plasman'!F90)=TRUE,'[2]Sektorski plasman'!F90,"")</f>
        <v/>
      </c>
      <c r="F94" s="85" t="str">
        <f>IF(ISNUMBER('[2]Sektorski plasman'!D90)=TRUE,'[2]Sektorski plasman'!D90,"")</f>
        <v/>
      </c>
      <c r="G94" s="84" t="str">
        <f>IF(ISNUMBER('[2]Sektorski plasman'!G90)=TRUE,'[2]Sektorski plasman'!G90,"")</f>
        <v/>
      </c>
      <c r="H94" s="76" t="str">
        <f>IF(ISNUMBER('[2]Sektorski plasman'!H90)=TRUE,'[2]Sektorski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IF(ISTEXT('[2]Sektorski plasman'!B91)=TRUE,'[2]Sektorski plasman'!B91,"")</f>
        <v/>
      </c>
      <c r="C95" s="88" t="str">
        <f>IF(ISTEXT('[2]Sektorski plasman'!C91)=TRUE,'[2]Sektorski plasman'!C91,"")</f>
        <v/>
      </c>
      <c r="D95" s="87" t="str">
        <f>IF(ISNUMBER('[2]Sektorski plasman'!E91)=TRUE,'[2]Sektorski plasman'!E91,"")</f>
        <v/>
      </c>
      <c r="E95" s="86" t="str">
        <f>IF(ISTEXT('[2]Sektorski plasman'!F91)=TRUE,'[2]Sektorski plasman'!F91,"")</f>
        <v/>
      </c>
      <c r="F95" s="85" t="str">
        <f>IF(ISNUMBER('[2]Sektorski plasman'!D91)=TRUE,'[2]Sektorski plasman'!D91,"")</f>
        <v/>
      </c>
      <c r="G95" s="84" t="str">
        <f>IF(ISNUMBER('[2]Sektorski plasman'!G91)=TRUE,'[2]Sektorski plasman'!G91,"")</f>
        <v/>
      </c>
      <c r="H95" s="76" t="str">
        <f>IF(ISNUMBER('[2]Sektorski plasman'!H91)=TRUE,'[2]Sektorski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IF(ISTEXT('[2]Sektorski plasman'!B92)=TRUE,'[2]Sektorski plasman'!B92,"")</f>
        <v/>
      </c>
      <c r="C96" s="88" t="str">
        <f>IF(ISTEXT('[2]Sektorski plasman'!C92)=TRUE,'[2]Sektorski plasman'!C92,"")</f>
        <v/>
      </c>
      <c r="D96" s="87" t="str">
        <f>IF(ISNUMBER('[2]Sektorski plasman'!E92)=TRUE,'[2]Sektorski plasman'!E92,"")</f>
        <v/>
      </c>
      <c r="E96" s="86" t="str">
        <f>IF(ISTEXT('[2]Sektorski plasman'!F92)=TRUE,'[2]Sektorski plasman'!F92,"")</f>
        <v/>
      </c>
      <c r="F96" s="85" t="str">
        <f>IF(ISNUMBER('[2]Sektorski plasman'!D92)=TRUE,'[2]Sektorski plasman'!D92,"")</f>
        <v/>
      </c>
      <c r="G96" s="84" t="str">
        <f>IF(ISNUMBER('[2]Sektorski plasman'!G92)=TRUE,'[2]Sektorski plasman'!G92,"")</f>
        <v/>
      </c>
      <c r="H96" s="76" t="str">
        <f>IF(ISNUMBER('[2]Sektorski plasman'!H92)=TRUE,'[2]Sektorski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IF(ISTEXT('[2]Sektorski plasman'!B93)=TRUE,'[2]Sektorski plasman'!B93,"")</f>
        <v/>
      </c>
      <c r="C97" s="88" t="str">
        <f>IF(ISTEXT('[2]Sektorski plasman'!C93)=TRUE,'[2]Sektorski plasman'!C93,"")</f>
        <v/>
      </c>
      <c r="D97" s="87" t="str">
        <f>IF(ISNUMBER('[2]Sektorski plasman'!E93)=TRUE,'[2]Sektorski plasman'!E93,"")</f>
        <v/>
      </c>
      <c r="E97" s="86" t="str">
        <f>IF(ISTEXT('[2]Sektorski plasman'!F93)=TRUE,'[2]Sektorski plasman'!F93,"")</f>
        <v/>
      </c>
      <c r="F97" s="85" t="str">
        <f>IF(ISNUMBER('[2]Sektorski plasman'!D93)=TRUE,'[2]Sektorski plasman'!D93,"")</f>
        <v/>
      </c>
      <c r="G97" s="84" t="str">
        <f>IF(ISNUMBER('[2]Sektorski plasman'!G93)=TRUE,'[2]Sektorski plasman'!G93,"")</f>
        <v/>
      </c>
      <c r="H97" s="76" t="str">
        <f>IF(ISNUMBER('[2]Sektorski plasman'!H93)=TRUE,'[2]Sektorski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IF(ISTEXT('[2]Sektorski plasman'!B94)=TRUE,'[2]Sektorski plasman'!B94,"")</f>
        <v/>
      </c>
      <c r="C98" s="88" t="str">
        <f>IF(ISTEXT('[2]Sektorski plasman'!C94)=TRUE,'[2]Sektorski plasman'!C94,"")</f>
        <v/>
      </c>
      <c r="D98" s="87" t="str">
        <f>IF(ISNUMBER('[2]Sektorski plasman'!E94)=TRUE,'[2]Sektorski plasman'!E94,"")</f>
        <v/>
      </c>
      <c r="E98" s="86" t="str">
        <f>IF(ISTEXT('[2]Sektorski plasman'!F94)=TRUE,'[2]Sektorski plasman'!F94,"")</f>
        <v/>
      </c>
      <c r="F98" s="85" t="str">
        <f>IF(ISNUMBER('[2]Sektorski plasman'!D94)=TRUE,'[2]Sektorski plasman'!D94,"")</f>
        <v/>
      </c>
      <c r="G98" s="84" t="str">
        <f>IF(ISNUMBER('[2]Sektorski plasman'!G94)=TRUE,'[2]Sektorski plasman'!G94,"")</f>
        <v/>
      </c>
      <c r="H98" s="76" t="str">
        <f>IF(ISNUMBER('[2]Sektorski plasman'!H94)=TRUE,'[2]Sektorski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IF(ISTEXT('[2]Sektorski plasman'!B95)=TRUE,'[2]Sektorski plasman'!B95,"")</f>
        <v/>
      </c>
      <c r="C99" s="88" t="str">
        <f>IF(ISTEXT('[2]Sektorski plasman'!C95)=TRUE,'[2]Sektorski plasman'!C95,"")</f>
        <v/>
      </c>
      <c r="D99" s="87" t="str">
        <f>IF(ISNUMBER('[2]Sektorski plasman'!E95)=TRUE,'[2]Sektorski plasman'!E95,"")</f>
        <v/>
      </c>
      <c r="E99" s="86" t="str">
        <f>IF(ISTEXT('[2]Sektorski plasman'!F95)=TRUE,'[2]Sektorski plasman'!F95,"")</f>
        <v/>
      </c>
      <c r="F99" s="85" t="str">
        <f>IF(ISNUMBER('[2]Sektorski plasman'!D95)=TRUE,'[2]Sektorski plasman'!D95,"")</f>
        <v/>
      </c>
      <c r="G99" s="84" t="str">
        <f>IF(ISNUMBER('[2]Sektorski plasman'!G95)=TRUE,'[2]Sektorski plasman'!G95,"")</f>
        <v/>
      </c>
      <c r="H99" s="76" t="str">
        <f>IF(ISNUMBER('[2]Sektorski plasman'!H95)=TRUE,'[2]Sektorski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IF(ISTEXT('[2]Sektorski plasman'!B96)=TRUE,'[2]Sektorski plasman'!B96,"")</f>
        <v/>
      </c>
      <c r="C100" s="88" t="str">
        <f>IF(ISTEXT('[2]Sektorski plasman'!C96)=TRUE,'[2]Sektorski plasman'!C96,"")</f>
        <v/>
      </c>
      <c r="D100" s="87" t="str">
        <f>IF(ISNUMBER('[2]Sektorski plasman'!E96)=TRUE,'[2]Sektorski plasman'!E96,"")</f>
        <v/>
      </c>
      <c r="E100" s="86" t="str">
        <f>IF(ISTEXT('[2]Sektorski plasman'!F96)=TRUE,'[2]Sektorski plasman'!F96,"")</f>
        <v/>
      </c>
      <c r="F100" s="85" t="str">
        <f>IF(ISNUMBER('[2]Sektorski plasman'!D96)=TRUE,'[2]Sektorski plasman'!D96,"")</f>
        <v/>
      </c>
      <c r="G100" s="84" t="str">
        <f>IF(ISNUMBER('[2]Sektorski plasman'!G96)=TRUE,'[2]Sektorski plasman'!G96,"")</f>
        <v/>
      </c>
      <c r="H100" s="76" t="str">
        <f>IF(ISNUMBER('[2]Sektorski plasman'!H96)=TRUE,'[2]Sektorski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IF(ISTEXT('[2]Sektorski plasman'!B97)=TRUE,'[2]Sektorski plasman'!B97,"")</f>
        <v/>
      </c>
      <c r="C101" s="88" t="str">
        <f>IF(ISTEXT('[2]Sektorski plasman'!C97)=TRUE,'[2]Sektorski plasman'!C97,"")</f>
        <v/>
      </c>
      <c r="D101" s="87" t="str">
        <f>IF(ISNUMBER('[2]Sektorski plasman'!E97)=TRUE,'[2]Sektorski plasman'!E97,"")</f>
        <v/>
      </c>
      <c r="E101" s="86" t="str">
        <f>IF(ISTEXT('[2]Sektorski plasman'!F97)=TRUE,'[2]Sektorski plasman'!F97,"")</f>
        <v/>
      </c>
      <c r="F101" s="85" t="str">
        <f>IF(ISNUMBER('[2]Sektorski plasman'!D97)=TRUE,'[2]Sektorski plasman'!D97,"")</f>
        <v/>
      </c>
      <c r="G101" s="84" t="str">
        <f>IF(ISNUMBER('[2]Sektorski plasman'!G97)=TRUE,'[2]Sektorski plasman'!G97,"")</f>
        <v/>
      </c>
      <c r="H101" s="76" t="str">
        <f>IF(ISNUMBER('[2]Sektorski plasman'!H97)=TRUE,'[2]Sektorski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IF(ISTEXT('[2]Sektorski plasman'!B98)=TRUE,'[2]Sektorski plasman'!B98,"")</f>
        <v/>
      </c>
      <c r="C102" s="88" t="str">
        <f>IF(ISTEXT('[2]Sektorski plasman'!C98)=TRUE,'[2]Sektorski plasman'!C98,"")</f>
        <v/>
      </c>
      <c r="D102" s="87" t="str">
        <f>IF(ISNUMBER('[2]Sektorski plasman'!E98)=TRUE,'[2]Sektorski plasman'!E98,"")</f>
        <v/>
      </c>
      <c r="E102" s="86" t="str">
        <f>IF(ISTEXT('[2]Sektorski plasman'!F98)=TRUE,'[2]Sektorski plasman'!F98,"")</f>
        <v/>
      </c>
      <c r="F102" s="85" t="str">
        <f>IF(ISNUMBER('[2]Sektorski plasman'!D98)=TRUE,'[2]Sektorski plasman'!D98,"")</f>
        <v/>
      </c>
      <c r="G102" s="84" t="str">
        <f>IF(ISNUMBER('[2]Sektorski plasman'!G98)=TRUE,'[2]Sektorski plasman'!G98,"")</f>
        <v/>
      </c>
      <c r="H102" s="76" t="str">
        <f>IF(ISNUMBER('[2]Sektorski plasman'!H98)=TRUE,'[2]Sektorski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IF(ISTEXT('[2]Sektorski plasman'!B99)=TRUE,'[2]Sektorski plasman'!B99,"")</f>
        <v/>
      </c>
      <c r="C103" s="88" t="str">
        <f>IF(ISTEXT('[2]Sektorski plasman'!C99)=TRUE,'[2]Sektorski plasman'!C99,"")</f>
        <v/>
      </c>
      <c r="D103" s="87" t="str">
        <f>IF(ISNUMBER('[2]Sektorski plasman'!E99)=TRUE,'[2]Sektorski plasman'!E99,"")</f>
        <v/>
      </c>
      <c r="E103" s="86" t="str">
        <f>IF(ISTEXT('[2]Sektorski plasman'!F99)=TRUE,'[2]Sektorski plasman'!F99,"")</f>
        <v/>
      </c>
      <c r="F103" s="85" t="str">
        <f>IF(ISNUMBER('[2]Sektorski plasman'!D99)=TRUE,'[2]Sektorski plasman'!D99,"")</f>
        <v/>
      </c>
      <c r="G103" s="84" t="str">
        <f>IF(ISNUMBER('[2]Sektorski plasman'!G99)=TRUE,'[2]Sektorski plasman'!G99,"")</f>
        <v/>
      </c>
      <c r="H103" s="76" t="str">
        <f>IF(ISNUMBER('[2]Sektorski plasman'!H99)=TRUE,'[2]Sektorski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IF(ISTEXT('[2]Sektorski plasman'!B100)=TRUE,'[2]Sektorski plasman'!B100,"")</f>
        <v/>
      </c>
      <c r="C104" s="88" t="str">
        <f>IF(ISTEXT('[2]Sektorski plasman'!C100)=TRUE,'[2]Sektorski plasman'!C100,"")</f>
        <v/>
      </c>
      <c r="D104" s="87" t="str">
        <f>IF(ISNUMBER('[2]Sektorski plasman'!E100)=TRUE,'[2]Sektorski plasman'!E100,"")</f>
        <v/>
      </c>
      <c r="E104" s="86" t="str">
        <f>IF(ISTEXT('[2]Sektorski plasman'!F100)=TRUE,'[2]Sektorski plasman'!F100,"")</f>
        <v/>
      </c>
      <c r="F104" s="85" t="str">
        <f>IF(ISNUMBER('[2]Sektorski plasman'!D100)=TRUE,'[2]Sektorski plasman'!D100,"")</f>
        <v/>
      </c>
      <c r="G104" s="84" t="str">
        <f>IF(ISNUMBER('[2]Sektorski plasman'!G100)=TRUE,'[2]Sektorski plasman'!G100,"")</f>
        <v/>
      </c>
      <c r="H104" s="76" t="str">
        <f>IF(ISNUMBER('[2]Sektorski plasman'!H100)=TRUE,'[2]Sektorski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IF(ISTEXT('[2]Sektorski plasman'!B101)=TRUE,'[2]Sektorski plasman'!B101,"")</f>
        <v/>
      </c>
      <c r="C105" s="88" t="str">
        <f>IF(ISTEXT('[2]Sektorski plasman'!C101)=TRUE,'[2]Sektorski plasman'!C101,"")</f>
        <v/>
      </c>
      <c r="D105" s="87" t="str">
        <f>IF(ISNUMBER('[2]Sektorski plasman'!E101)=TRUE,'[2]Sektorski plasman'!E101,"")</f>
        <v/>
      </c>
      <c r="E105" s="86" t="str">
        <f>IF(ISTEXT('[2]Sektorski plasman'!F101)=TRUE,'[2]Sektorski plasman'!F101,"")</f>
        <v/>
      </c>
      <c r="F105" s="85" t="str">
        <f>IF(ISNUMBER('[2]Sektorski plasman'!D101)=TRUE,'[2]Sektorski plasman'!D101,"")</f>
        <v/>
      </c>
      <c r="G105" s="84" t="str">
        <f>IF(ISNUMBER('[2]Sektorski plasman'!G101)=TRUE,'[2]Sektorski plasman'!G101,"")</f>
        <v/>
      </c>
      <c r="H105" s="76" t="str">
        <f>IF(ISNUMBER('[2]Sektorski plasman'!H101)=TRUE,'[2]Sektorski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IF(ISTEXT('[2]Sektorski plasman'!B102)=TRUE,'[2]Sektorski plasman'!B102,"")</f>
        <v/>
      </c>
      <c r="C106" s="88" t="str">
        <f>IF(ISTEXT('[2]Sektorski plasman'!C102)=TRUE,'[2]Sektorski plasman'!C102,"")</f>
        <v/>
      </c>
      <c r="D106" s="87" t="str">
        <f>IF(ISNUMBER('[2]Sektorski plasman'!E102)=TRUE,'[2]Sektorski plasman'!E102,"")</f>
        <v/>
      </c>
      <c r="E106" s="86" t="str">
        <f>IF(ISTEXT('[2]Sektorski plasman'!F102)=TRUE,'[2]Sektorski plasman'!F102,"")</f>
        <v/>
      </c>
      <c r="F106" s="85" t="str">
        <f>IF(ISNUMBER('[2]Sektorski plasman'!D102)=TRUE,'[2]Sektorski plasman'!D102,"")</f>
        <v/>
      </c>
      <c r="G106" s="84" t="str">
        <f>IF(ISNUMBER('[2]Sektorski plasman'!G102)=TRUE,'[2]Sektorski plasman'!G102,"")</f>
        <v/>
      </c>
      <c r="H106" s="76" t="str">
        <f>IF(ISNUMBER('[2]Sektorski plasman'!H102)=TRUE,'[2]Sektorski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IF(ISTEXT('[2]Sektorski plasman'!B103)=TRUE,'[2]Sektorski plasman'!B103,"")</f>
        <v/>
      </c>
      <c r="C107" s="88" t="str">
        <f>IF(ISTEXT('[2]Sektorski plasman'!C103)=TRUE,'[2]Sektorski plasman'!C103,"")</f>
        <v/>
      </c>
      <c r="D107" s="87" t="str">
        <f>IF(ISNUMBER('[2]Sektorski plasman'!E103)=TRUE,'[2]Sektorski plasman'!E103,"")</f>
        <v/>
      </c>
      <c r="E107" s="86" t="str">
        <f>IF(ISTEXT('[2]Sektorski plasman'!F103)=TRUE,'[2]Sektorski plasman'!F103,"")</f>
        <v/>
      </c>
      <c r="F107" s="85" t="str">
        <f>IF(ISNUMBER('[2]Sektorski plasman'!D103)=TRUE,'[2]Sektorski plasman'!D103,"")</f>
        <v/>
      </c>
      <c r="G107" s="84" t="str">
        <f>IF(ISNUMBER('[2]Sektorski plasman'!G103)=TRUE,'[2]Sektorski plasman'!G103,"")</f>
        <v/>
      </c>
      <c r="H107" s="76" t="str">
        <f>IF(ISNUMBER('[2]Sektorski plasman'!H103)=TRUE,'[2]Sektorski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IF(ISTEXT('[2]Sektorski plasman'!B104)=TRUE,'[2]Sektorski plasman'!B104,"")</f>
        <v/>
      </c>
      <c r="C108" s="88" t="str">
        <f>IF(ISTEXT('[2]Sektorski plasman'!C104)=TRUE,'[2]Sektorski plasman'!C104,"")</f>
        <v/>
      </c>
      <c r="D108" s="87" t="str">
        <f>IF(ISNUMBER('[2]Sektorski plasman'!E104)=TRUE,'[2]Sektorski plasman'!E104,"")</f>
        <v/>
      </c>
      <c r="E108" s="86" t="str">
        <f>IF(ISTEXT('[2]Sektorski plasman'!F104)=TRUE,'[2]Sektorski plasman'!F104,"")</f>
        <v/>
      </c>
      <c r="F108" s="85" t="str">
        <f>IF(ISNUMBER('[2]Sektorski plasman'!D104)=TRUE,'[2]Sektorski plasman'!D104,"")</f>
        <v/>
      </c>
      <c r="G108" s="84" t="str">
        <f>IF(ISNUMBER('[2]Sektorski plasman'!G104)=TRUE,'[2]Sektorski plasman'!G104,"")</f>
        <v/>
      </c>
      <c r="H108" s="76" t="str">
        <f>IF(ISNUMBER('[2]Sektorski plasman'!H104)=TRUE,'[2]Sektorski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IF(ISTEXT('[2]Sektorski plasman'!B105)=TRUE,'[2]Sektorski plasman'!B105,"")</f>
        <v/>
      </c>
      <c r="C109" s="88" t="str">
        <f>IF(ISTEXT('[2]Sektorski plasman'!C105)=TRUE,'[2]Sektorski plasman'!C105,"")</f>
        <v/>
      </c>
      <c r="D109" s="87" t="str">
        <f>IF(ISNUMBER('[2]Sektorski plasman'!E105)=TRUE,'[2]Sektorski plasman'!E105,"")</f>
        <v/>
      </c>
      <c r="E109" s="86" t="str">
        <f>IF(ISTEXT('[2]Sektorski plasman'!F105)=TRUE,'[2]Sektorski plasman'!F105,"")</f>
        <v/>
      </c>
      <c r="F109" s="85" t="str">
        <f>IF(ISNUMBER('[2]Sektorski plasman'!D105)=TRUE,'[2]Sektorski plasman'!D105,"")</f>
        <v/>
      </c>
      <c r="G109" s="84" t="str">
        <f>IF(ISNUMBER('[2]Sektorski plasman'!G105)=TRUE,'[2]Sektorski plasman'!G105,"")</f>
        <v/>
      </c>
      <c r="H109" s="76" t="str">
        <f>IF(ISNUMBER('[2]Sektorski plasman'!H105)=TRUE,'[2]Sektorski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IF(ISTEXT('[2]Sektorski plasman'!B106)=TRUE,'[2]Sektorski plasman'!B106,"")</f>
        <v/>
      </c>
      <c r="C110" s="88" t="str">
        <f>IF(ISTEXT('[2]Sektorski plasman'!C106)=TRUE,'[2]Sektorski plasman'!C106,"")</f>
        <v/>
      </c>
      <c r="D110" s="87" t="str">
        <f>IF(ISNUMBER('[2]Sektorski plasman'!E106)=TRUE,'[2]Sektorski plasman'!E106,"")</f>
        <v/>
      </c>
      <c r="E110" s="86" t="str">
        <f>IF(ISTEXT('[2]Sektorski plasman'!F106)=TRUE,'[2]Sektorski plasman'!F106,"")</f>
        <v/>
      </c>
      <c r="F110" s="85" t="str">
        <f>IF(ISNUMBER('[2]Sektorski plasman'!D106)=TRUE,'[2]Sektorski plasman'!D106,"")</f>
        <v/>
      </c>
      <c r="G110" s="84" t="str">
        <f>IF(ISNUMBER('[2]Sektorski plasman'!G106)=TRUE,'[2]Sektorski plasman'!G106,"")</f>
        <v/>
      </c>
      <c r="H110" s="76" t="str">
        <f>IF(ISNUMBER('[2]Sektorski plasman'!H106)=TRUE,'[2]Sektorski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IF(ISTEXT('[2]Sektorski plasman'!B107)=TRUE,'[2]Sektorski plasman'!B107,"")</f>
        <v/>
      </c>
      <c r="C111" s="88" t="str">
        <f>IF(ISTEXT('[2]Sektorski plasman'!C107)=TRUE,'[2]Sektorski plasman'!C107,"")</f>
        <v/>
      </c>
      <c r="D111" s="87" t="str">
        <f>IF(ISNUMBER('[2]Sektorski plasman'!E107)=TRUE,'[2]Sektorski plasman'!E107,"")</f>
        <v/>
      </c>
      <c r="E111" s="86" t="str">
        <f>IF(ISTEXT('[2]Sektorski plasman'!F107)=TRUE,'[2]Sektorski plasman'!F107,"")</f>
        <v/>
      </c>
      <c r="F111" s="85" t="str">
        <f>IF(ISNUMBER('[2]Sektorski plasman'!D107)=TRUE,'[2]Sektorski plasman'!D107,"")</f>
        <v/>
      </c>
      <c r="G111" s="84" t="str">
        <f>IF(ISNUMBER('[2]Sektorski plasman'!G107)=TRUE,'[2]Sektorski plasman'!G107,"")</f>
        <v/>
      </c>
      <c r="H111" s="76" t="str">
        <f>IF(ISNUMBER('[2]Sektorski plasman'!H107)=TRUE,'[2]Sektorski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IF(ISTEXT('[2]Sektorski plasman'!B108)=TRUE,'[2]Sektorski plasman'!B108,"")</f>
        <v/>
      </c>
      <c r="C112" s="88" t="str">
        <f>IF(ISTEXT('[2]Sektorski plasman'!C108)=TRUE,'[2]Sektorski plasman'!C108,"")</f>
        <v/>
      </c>
      <c r="D112" s="87" t="str">
        <f>IF(ISNUMBER('[2]Sektorski plasman'!E108)=TRUE,'[2]Sektorski plasman'!E108,"")</f>
        <v/>
      </c>
      <c r="E112" s="86" t="str">
        <f>IF(ISTEXT('[2]Sektorski plasman'!F108)=TRUE,'[2]Sektorski plasman'!F108,"")</f>
        <v/>
      </c>
      <c r="F112" s="85" t="str">
        <f>IF(ISNUMBER('[2]Sektorski plasman'!D108)=TRUE,'[2]Sektorski plasman'!D108,"")</f>
        <v/>
      </c>
      <c r="G112" s="84" t="str">
        <f>IF(ISNUMBER('[2]Sektorski plasman'!G108)=TRUE,'[2]Sektorski plasman'!G108,"")</f>
        <v/>
      </c>
      <c r="H112" s="76" t="str">
        <f>IF(ISNUMBER('[2]Sektorski plasman'!H108)=TRUE,'[2]Sektorski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IF(ISTEXT('[2]Sektorski plasman'!B109)=TRUE,'[2]Sektorski plasman'!B109,"")</f>
        <v/>
      </c>
      <c r="C113" s="88" t="str">
        <f>IF(ISTEXT('[2]Sektorski plasman'!C109)=TRUE,'[2]Sektorski plasman'!C109,"")</f>
        <v/>
      </c>
      <c r="D113" s="87" t="str">
        <f>IF(ISNUMBER('[2]Sektorski plasman'!E109)=TRUE,'[2]Sektorski plasman'!E109,"")</f>
        <v/>
      </c>
      <c r="E113" s="86" t="str">
        <f>IF(ISTEXT('[2]Sektorski plasman'!F109)=TRUE,'[2]Sektorski plasman'!F109,"")</f>
        <v/>
      </c>
      <c r="F113" s="85" t="str">
        <f>IF(ISNUMBER('[2]Sektorski plasman'!D109)=TRUE,'[2]Sektorski plasman'!D109,"")</f>
        <v/>
      </c>
      <c r="G113" s="84" t="str">
        <f>IF(ISNUMBER('[2]Sektorski plasman'!G109)=TRUE,'[2]Sektorski plasman'!G109,"")</f>
        <v/>
      </c>
      <c r="H113" s="76" t="str">
        <f>IF(ISNUMBER('[2]Sektorski plasman'!H109)=TRUE,'[2]Sektorski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IF(ISTEXT('[2]Sektorski plasman'!B110)=TRUE,'[2]Sektorski plasman'!B110,"")</f>
        <v/>
      </c>
      <c r="C114" s="88" t="str">
        <f>IF(ISTEXT('[2]Sektorski plasman'!C110)=TRUE,'[2]Sektorski plasman'!C110,"")</f>
        <v/>
      </c>
      <c r="D114" s="87" t="str">
        <f>IF(ISNUMBER('[2]Sektorski plasman'!E110)=TRUE,'[2]Sektorski plasman'!E110,"")</f>
        <v/>
      </c>
      <c r="E114" s="86" t="str">
        <f>IF(ISTEXT('[2]Sektorski plasman'!F110)=TRUE,'[2]Sektorski plasman'!F110,"")</f>
        <v/>
      </c>
      <c r="F114" s="85" t="str">
        <f>IF(ISNUMBER('[2]Sektorski plasman'!D110)=TRUE,'[2]Sektorski plasman'!D110,"")</f>
        <v/>
      </c>
      <c r="G114" s="84" t="str">
        <f>IF(ISNUMBER('[2]Sektorski plasman'!G110)=TRUE,'[2]Sektorski plasman'!G110,"")</f>
        <v/>
      </c>
      <c r="H114" s="76" t="str">
        <f>IF(ISNUMBER('[2]Sektorski plasman'!H110)=TRUE,'[2]Sektorski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IF(ISTEXT('[2]Sektorski plasman'!B111)=TRUE,'[2]Sektorski plasman'!B111,"")</f>
        <v/>
      </c>
      <c r="C115" s="88" t="str">
        <f>IF(ISTEXT('[2]Sektorski plasman'!C111)=TRUE,'[2]Sektorski plasman'!C111,"")</f>
        <v/>
      </c>
      <c r="D115" s="87" t="str">
        <f>IF(ISNUMBER('[2]Sektorski plasman'!E111)=TRUE,'[2]Sektorski plasman'!E111,"")</f>
        <v/>
      </c>
      <c r="E115" s="86" t="str">
        <f>IF(ISTEXT('[2]Sektorski plasman'!F111)=TRUE,'[2]Sektorski plasman'!F111,"")</f>
        <v/>
      </c>
      <c r="F115" s="85" t="str">
        <f>IF(ISNUMBER('[2]Sektorski plasman'!D111)=TRUE,'[2]Sektorski plasman'!D111,"")</f>
        <v/>
      </c>
      <c r="G115" s="84" t="str">
        <f>IF(ISNUMBER('[2]Sektorski plasman'!G111)=TRUE,'[2]Sektorski plasman'!G111,"")</f>
        <v/>
      </c>
      <c r="H115" s="76" t="str">
        <f>IF(ISNUMBER('[2]Sektorski plasman'!H111)=TRUE,'[2]Sektorski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IF(ISTEXT('[2]Sektorski plasman'!B112)=TRUE,'[2]Sektorski plasman'!B112,"")</f>
        <v/>
      </c>
      <c r="C116" s="88" t="str">
        <f>IF(ISTEXT('[2]Sektorski plasman'!C112)=TRUE,'[2]Sektorski plasman'!C112,"")</f>
        <v/>
      </c>
      <c r="D116" s="87" t="str">
        <f>IF(ISNUMBER('[2]Sektorski plasman'!E112)=TRUE,'[2]Sektorski plasman'!E112,"")</f>
        <v/>
      </c>
      <c r="E116" s="86" t="str">
        <f>IF(ISTEXT('[2]Sektorski plasman'!F112)=TRUE,'[2]Sektorski plasman'!F112,"")</f>
        <v/>
      </c>
      <c r="F116" s="85" t="str">
        <f>IF(ISNUMBER('[2]Sektorski plasman'!D112)=TRUE,'[2]Sektorski plasman'!D112,"")</f>
        <v/>
      </c>
      <c r="G116" s="84" t="str">
        <f>IF(ISNUMBER('[2]Sektorski plasman'!G112)=TRUE,'[2]Sektorski plasman'!G112,"")</f>
        <v/>
      </c>
      <c r="H116" s="76" t="str">
        <f>IF(ISNUMBER('[2]Sektorski plasman'!H112)=TRUE,'[2]Sektorski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IF(ISTEXT('[2]Sektorski plasman'!B113)=TRUE,'[2]Sektorski plasman'!B113,"")</f>
        <v/>
      </c>
      <c r="C117" s="88" t="str">
        <f>IF(ISTEXT('[2]Sektorski plasman'!C113)=TRUE,'[2]Sektorski plasman'!C113,"")</f>
        <v/>
      </c>
      <c r="D117" s="87" t="str">
        <f>IF(ISNUMBER('[2]Sektorski plasman'!E113)=TRUE,'[2]Sektorski plasman'!E113,"")</f>
        <v/>
      </c>
      <c r="E117" s="86" t="str">
        <f>IF(ISTEXT('[2]Sektorski plasman'!F113)=TRUE,'[2]Sektorski plasman'!F113,"")</f>
        <v/>
      </c>
      <c r="F117" s="85" t="str">
        <f>IF(ISNUMBER('[2]Sektorski plasman'!D113)=TRUE,'[2]Sektorski plasman'!D113,"")</f>
        <v/>
      </c>
      <c r="G117" s="84" t="str">
        <f>IF(ISNUMBER('[2]Sektorski plasman'!G113)=TRUE,'[2]Sektorski plasman'!G113,"")</f>
        <v/>
      </c>
      <c r="H117" s="76" t="str">
        <f>IF(ISNUMBER('[2]Sektorski plasman'!H113)=TRUE,'[2]Sektorski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IF(ISTEXT('[2]Sektorski plasman'!B114)=TRUE,'[2]Sektorski plasman'!B114,"")</f>
        <v/>
      </c>
      <c r="C118" s="88" t="str">
        <f>IF(ISTEXT('[2]Sektorski plasman'!C114)=TRUE,'[2]Sektorski plasman'!C114,"")</f>
        <v/>
      </c>
      <c r="D118" s="87" t="str">
        <f>IF(ISNUMBER('[2]Sektorski plasman'!E114)=TRUE,'[2]Sektorski plasman'!E114,"")</f>
        <v/>
      </c>
      <c r="E118" s="86" t="str">
        <f>IF(ISTEXT('[2]Sektorski plasman'!F114)=TRUE,'[2]Sektorski plasman'!F114,"")</f>
        <v/>
      </c>
      <c r="F118" s="85" t="str">
        <f>IF(ISNUMBER('[2]Sektorski plasman'!D114)=TRUE,'[2]Sektorski plasman'!D114,"")</f>
        <v/>
      </c>
      <c r="G118" s="84" t="str">
        <f>IF(ISNUMBER('[2]Sektorski plasman'!G114)=TRUE,'[2]Sektorski plasman'!G114,"")</f>
        <v/>
      </c>
      <c r="H118" s="76" t="str">
        <f>IF(ISNUMBER('[2]Sektorski plasman'!H114)=TRUE,'[2]Sektorski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IF(ISTEXT('[2]Sektorski plasman'!B115)=TRUE,'[2]Sektorski plasman'!B115,"")</f>
        <v/>
      </c>
      <c r="C119" s="88" t="str">
        <f>IF(ISTEXT('[2]Sektorski plasman'!C115)=TRUE,'[2]Sektorski plasman'!C115,"")</f>
        <v/>
      </c>
      <c r="D119" s="87" t="str">
        <f>IF(ISNUMBER('[2]Sektorski plasman'!E115)=TRUE,'[2]Sektorski plasman'!E115,"")</f>
        <v/>
      </c>
      <c r="E119" s="86" t="str">
        <f>IF(ISTEXT('[2]Sektorski plasman'!F115)=TRUE,'[2]Sektorski plasman'!F115,"")</f>
        <v/>
      </c>
      <c r="F119" s="85" t="str">
        <f>IF(ISNUMBER('[2]Sektorski plasman'!D115)=TRUE,'[2]Sektorski plasman'!D115,"")</f>
        <v/>
      </c>
      <c r="G119" s="84" t="str">
        <f>IF(ISNUMBER('[2]Sektorski plasman'!G115)=TRUE,'[2]Sektorski plasman'!G115,"")</f>
        <v/>
      </c>
      <c r="H119" s="76" t="str">
        <f>IF(ISNUMBER('[2]Sektorski plasman'!H115)=TRUE,'[2]Sektorski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IF(ISTEXT('[2]Sektorski plasman'!B116)=TRUE,'[2]Sektorski plasman'!B116,"")</f>
        <v/>
      </c>
      <c r="C120" s="88" t="str">
        <f>IF(ISTEXT('[2]Sektorski plasman'!C116)=TRUE,'[2]Sektorski plasman'!C116,"")</f>
        <v/>
      </c>
      <c r="D120" s="87" t="str">
        <f>IF(ISNUMBER('[2]Sektorski plasman'!E116)=TRUE,'[2]Sektorski plasman'!E116,"")</f>
        <v/>
      </c>
      <c r="E120" s="86" t="str">
        <f>IF(ISTEXT('[2]Sektorski plasman'!F116)=TRUE,'[2]Sektorski plasman'!F116,"")</f>
        <v/>
      </c>
      <c r="F120" s="85" t="str">
        <f>IF(ISNUMBER('[2]Sektorski plasman'!D116)=TRUE,'[2]Sektorski plasman'!D116,"")</f>
        <v/>
      </c>
      <c r="G120" s="84" t="str">
        <f>IF(ISNUMBER('[2]Sektorski plasman'!G116)=TRUE,'[2]Sektorski plasman'!G116,"")</f>
        <v/>
      </c>
      <c r="H120" s="76" t="str">
        <f>IF(ISNUMBER('[2]Sektorski plasman'!H116)=TRUE,'[2]Sektorski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IF(ISTEXT('[2]Sektorski plasman'!B117)=TRUE,'[2]Sektorski plasman'!B117,"")</f>
        <v/>
      </c>
      <c r="C121" s="88" t="str">
        <f>IF(ISTEXT('[2]Sektorski plasman'!C117)=TRUE,'[2]Sektorski plasman'!C117,"")</f>
        <v/>
      </c>
      <c r="D121" s="87" t="str">
        <f>IF(ISNUMBER('[2]Sektorski plasman'!E117)=TRUE,'[2]Sektorski plasman'!E117,"")</f>
        <v/>
      </c>
      <c r="E121" s="86" t="str">
        <f>IF(ISTEXT('[2]Sektorski plasman'!F117)=TRUE,'[2]Sektorski plasman'!F117,"")</f>
        <v/>
      </c>
      <c r="F121" s="85" t="str">
        <f>IF(ISNUMBER('[2]Sektorski plasman'!D117)=TRUE,'[2]Sektorski plasman'!D117,"")</f>
        <v/>
      </c>
      <c r="G121" s="84" t="str">
        <f>IF(ISNUMBER('[2]Sektorski plasman'!G117)=TRUE,'[2]Sektorski plasman'!G117,"")</f>
        <v/>
      </c>
      <c r="H121" s="76" t="str">
        <f>IF(ISNUMBER('[2]Sektorski plasman'!H117)=TRUE,'[2]Sektorski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IF(ISTEXT('[2]Sektorski plasman'!B118)=TRUE,'[2]Sektorski plasman'!B118,"")</f>
        <v/>
      </c>
      <c r="C122" s="88" t="str">
        <f>IF(ISTEXT('[2]Sektorski plasman'!C118)=TRUE,'[2]Sektorski plasman'!C118,"")</f>
        <v/>
      </c>
      <c r="D122" s="87" t="str">
        <f>IF(ISNUMBER('[2]Sektorski plasman'!E118)=TRUE,'[2]Sektorski plasman'!E118,"")</f>
        <v/>
      </c>
      <c r="E122" s="86" t="str">
        <f>IF(ISTEXT('[2]Sektorski plasman'!F118)=TRUE,'[2]Sektorski plasman'!F118,"")</f>
        <v/>
      </c>
      <c r="F122" s="85" t="str">
        <f>IF(ISNUMBER('[2]Sektorski plasman'!D118)=TRUE,'[2]Sektorski plasman'!D118,"")</f>
        <v/>
      </c>
      <c r="G122" s="84" t="str">
        <f>IF(ISNUMBER('[2]Sektorski plasman'!G118)=TRUE,'[2]Sektorski plasman'!G118,"")</f>
        <v/>
      </c>
      <c r="H122" s="76" t="str">
        <f>IF(ISNUMBER('[2]Sektorski plasman'!H118)=TRUE,'[2]Sektorski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IF(ISTEXT('[2]Sektorski plasman'!B119)=TRUE,'[2]Sektorski plasman'!B119,"")</f>
        <v/>
      </c>
      <c r="C123" s="88" t="str">
        <f>IF(ISTEXT('[2]Sektorski plasman'!C119)=TRUE,'[2]Sektorski plasman'!C119,"")</f>
        <v/>
      </c>
      <c r="D123" s="87" t="str">
        <f>IF(ISNUMBER('[2]Sektorski plasman'!E119)=TRUE,'[2]Sektorski plasman'!E119,"")</f>
        <v/>
      </c>
      <c r="E123" s="86" t="str">
        <f>IF(ISTEXT('[2]Sektorski plasman'!F119)=TRUE,'[2]Sektorski plasman'!F119,"")</f>
        <v/>
      </c>
      <c r="F123" s="85" t="str">
        <f>IF(ISNUMBER('[2]Sektorski plasman'!D119)=TRUE,'[2]Sektorski plasman'!D119,"")</f>
        <v/>
      </c>
      <c r="G123" s="84" t="str">
        <f>IF(ISNUMBER('[2]Sektorski plasman'!G119)=TRUE,'[2]Sektorski plasman'!G119,"")</f>
        <v/>
      </c>
      <c r="H123" s="76" t="str">
        <f>IF(ISNUMBER('[2]Sektorski plasman'!H119)=TRUE,'[2]Sektorski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IF(ISTEXT('[2]Sektorski plasman'!B120)=TRUE,'[2]Sektorski plasman'!B120,"")</f>
        <v/>
      </c>
      <c r="C124" s="88" t="str">
        <f>IF(ISTEXT('[2]Sektorski plasman'!C120)=TRUE,'[2]Sektorski plasman'!C120,"")</f>
        <v/>
      </c>
      <c r="D124" s="87" t="str">
        <f>IF(ISNUMBER('[2]Sektorski plasman'!E120)=TRUE,'[2]Sektorski plasman'!E120,"")</f>
        <v/>
      </c>
      <c r="E124" s="86" t="str">
        <f>IF(ISTEXT('[2]Sektorski plasman'!F120)=TRUE,'[2]Sektorski plasman'!F120,"")</f>
        <v/>
      </c>
      <c r="F124" s="85" t="str">
        <f>IF(ISNUMBER('[2]Sektorski plasman'!D120)=TRUE,'[2]Sektorski plasman'!D120,"")</f>
        <v/>
      </c>
      <c r="G124" s="84" t="str">
        <f>IF(ISNUMBER('[2]Sektorski plasman'!G120)=TRUE,'[2]Sektorski plasman'!G120,"")</f>
        <v/>
      </c>
      <c r="H124" s="76" t="str">
        <f>IF(ISNUMBER('[2]Sektorski plasman'!H120)=TRUE,'[2]Sektorski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IF(ISTEXT('[2]Sektorski plasman'!B121)=TRUE,'[2]Sektorski plasman'!B121,"")</f>
        <v/>
      </c>
      <c r="C125" s="88" t="str">
        <f>IF(ISTEXT('[2]Sektorski plasman'!C121)=TRUE,'[2]Sektorski plasman'!C121,"")</f>
        <v/>
      </c>
      <c r="D125" s="87" t="str">
        <f>IF(ISNUMBER('[2]Sektorski plasman'!E121)=TRUE,'[2]Sektorski plasman'!E121,"")</f>
        <v/>
      </c>
      <c r="E125" s="86" t="str">
        <f>IF(ISTEXT('[2]Sektorski plasman'!F121)=TRUE,'[2]Sektorski plasman'!F121,"")</f>
        <v/>
      </c>
      <c r="F125" s="85" t="str">
        <f>IF(ISNUMBER('[2]Sektorski plasman'!D121)=TRUE,'[2]Sektorski plasman'!D121,"")</f>
        <v/>
      </c>
      <c r="G125" s="84" t="str">
        <f>IF(ISNUMBER('[2]Sektorski plasman'!G121)=TRUE,'[2]Sektorski plasman'!G121,"")</f>
        <v/>
      </c>
      <c r="H125" s="76" t="str">
        <f>IF(ISNUMBER('[2]Sektorski plasman'!H121)=TRUE,'[2]Sektorski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IF(ISTEXT('[2]Sektorski plasman'!B122)=TRUE,'[2]Sektorski plasman'!B122,"")</f>
        <v/>
      </c>
      <c r="C126" s="88" t="str">
        <f>IF(ISTEXT('[2]Sektorski plasman'!C122)=TRUE,'[2]Sektorski plasman'!C122,"")</f>
        <v/>
      </c>
      <c r="D126" s="87" t="str">
        <f>IF(ISNUMBER('[2]Sektorski plasman'!E122)=TRUE,'[2]Sektorski plasman'!E122,"")</f>
        <v/>
      </c>
      <c r="E126" s="86" t="str">
        <f>IF(ISTEXT('[2]Sektorski plasman'!F122)=TRUE,'[2]Sektorski plasman'!F122,"")</f>
        <v/>
      </c>
      <c r="F126" s="85" t="str">
        <f>IF(ISNUMBER('[2]Sektorski plasman'!D122)=TRUE,'[2]Sektorski plasman'!D122,"")</f>
        <v/>
      </c>
      <c r="G126" s="84" t="str">
        <f>IF(ISNUMBER('[2]Sektorski plasman'!G122)=TRUE,'[2]Sektorski plasman'!G122,"")</f>
        <v/>
      </c>
      <c r="H126" s="76" t="str">
        <f>IF(ISNUMBER('[2]Sektorski plasman'!H122)=TRUE,'[2]Sektorski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IF(ISTEXT('[2]Sektorski plasman'!B123)=TRUE,'[2]Sektorski plasman'!B123,"")</f>
        <v/>
      </c>
      <c r="C127" s="88" t="str">
        <f>IF(ISTEXT('[2]Sektorski plasman'!C123)=TRUE,'[2]Sektorski plasman'!C123,"")</f>
        <v/>
      </c>
      <c r="D127" s="87" t="str">
        <f>IF(ISNUMBER('[2]Sektorski plasman'!E123)=TRUE,'[2]Sektorski plasman'!E123,"")</f>
        <v/>
      </c>
      <c r="E127" s="86" t="str">
        <f>IF(ISTEXT('[2]Sektorski plasman'!F123)=TRUE,'[2]Sektorski plasman'!F123,"")</f>
        <v/>
      </c>
      <c r="F127" s="85" t="str">
        <f>IF(ISNUMBER('[2]Sektorski plasman'!D123)=TRUE,'[2]Sektorski plasman'!D123,"")</f>
        <v/>
      </c>
      <c r="G127" s="84" t="str">
        <f>IF(ISNUMBER('[2]Sektorski plasman'!G123)=TRUE,'[2]Sektorski plasman'!G123,"")</f>
        <v/>
      </c>
      <c r="H127" s="76" t="str">
        <f>IF(ISNUMBER('[2]Sektorski plasman'!H123)=TRUE,'[2]Sektorski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IF(ISTEXT('[2]Sektorski plasman'!B124)=TRUE,'[2]Sektorski plasman'!B124,"")</f>
        <v/>
      </c>
      <c r="C128" s="88" t="str">
        <f>IF(ISTEXT('[2]Sektorski plasman'!C124)=TRUE,'[2]Sektorski plasman'!C124,"")</f>
        <v/>
      </c>
      <c r="D128" s="87" t="str">
        <f>IF(ISNUMBER('[2]Sektorski plasman'!E124)=TRUE,'[2]Sektorski plasman'!E124,"")</f>
        <v/>
      </c>
      <c r="E128" s="86" t="str">
        <f>IF(ISTEXT('[2]Sektorski plasman'!F124)=TRUE,'[2]Sektorski plasman'!F124,"")</f>
        <v/>
      </c>
      <c r="F128" s="85" t="str">
        <f>IF(ISNUMBER('[2]Sektorski plasman'!D124)=TRUE,'[2]Sektorski plasman'!D124,"")</f>
        <v/>
      </c>
      <c r="G128" s="84" t="str">
        <f>IF(ISNUMBER('[2]Sektorski plasman'!G124)=TRUE,'[2]Sektorski plasman'!G124,"")</f>
        <v/>
      </c>
      <c r="H128" s="76" t="str">
        <f>IF(ISNUMBER('[2]Sektorski plasman'!H124)=TRUE,'[2]Sektorski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IF(ISTEXT('[2]Sektorski plasman'!B125)=TRUE,'[2]Sektorski plasman'!B125,"")</f>
        <v/>
      </c>
      <c r="C129" s="88" t="str">
        <f>IF(ISTEXT('[2]Sektorski plasman'!C125)=TRUE,'[2]Sektorski plasman'!C125,"")</f>
        <v/>
      </c>
      <c r="D129" s="87" t="str">
        <f>IF(ISNUMBER('[2]Sektorski plasman'!E125)=TRUE,'[2]Sektorski plasman'!E125,"")</f>
        <v/>
      </c>
      <c r="E129" s="86" t="str">
        <f>IF(ISTEXT('[2]Sektorski plasman'!F125)=TRUE,'[2]Sektorski plasman'!F125,"")</f>
        <v/>
      </c>
      <c r="F129" s="85" t="str">
        <f>IF(ISNUMBER('[2]Sektorski plasman'!D125)=TRUE,'[2]Sektorski plasman'!D125,"")</f>
        <v/>
      </c>
      <c r="G129" s="84" t="str">
        <f>IF(ISNUMBER('[2]Sektorski plasman'!G125)=TRUE,'[2]Sektorski plasman'!G125,"")</f>
        <v/>
      </c>
      <c r="H129" s="76" t="str">
        <f>IF(ISNUMBER('[2]Sektorski plasman'!H125)=TRUE,'[2]Sektorski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IF(ISTEXT('[2]Sektorski plasman'!B126)=TRUE,'[2]Sektorski plasman'!B126,"")</f>
        <v/>
      </c>
      <c r="C130" s="88" t="str">
        <f>IF(ISTEXT('[2]Sektorski plasman'!C126)=TRUE,'[2]Sektorski plasman'!C126,"")</f>
        <v/>
      </c>
      <c r="D130" s="87" t="str">
        <f>IF(ISNUMBER('[2]Sektorski plasman'!E126)=TRUE,'[2]Sektorski plasman'!E126,"")</f>
        <v/>
      </c>
      <c r="E130" s="86" t="str">
        <f>IF(ISTEXT('[2]Sektorski plasman'!F126)=TRUE,'[2]Sektorski plasman'!F126,"")</f>
        <v/>
      </c>
      <c r="F130" s="85" t="str">
        <f>IF(ISNUMBER('[2]Sektorski plasman'!D126)=TRUE,'[2]Sektorski plasman'!D126,"")</f>
        <v/>
      </c>
      <c r="G130" s="84" t="str">
        <f>IF(ISNUMBER('[2]Sektorski plasman'!G126)=TRUE,'[2]Sektorski plasman'!G126,"")</f>
        <v/>
      </c>
      <c r="H130" s="76" t="str">
        <f>IF(ISNUMBER('[2]Sektorski plasman'!H126)=TRUE,'[2]Sektorski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IF(ISTEXT('[2]Sektorski plasman'!B127)=TRUE,'[2]Sektorski plasman'!B127,"")</f>
        <v/>
      </c>
      <c r="C131" s="88" t="str">
        <f>IF(ISTEXT('[2]Sektorski plasman'!C127)=TRUE,'[2]Sektorski plasman'!C127,"")</f>
        <v/>
      </c>
      <c r="D131" s="87" t="str">
        <f>IF(ISNUMBER('[2]Sektorski plasman'!E127)=TRUE,'[2]Sektorski plasman'!E127,"")</f>
        <v/>
      </c>
      <c r="E131" s="86" t="str">
        <f>IF(ISTEXT('[2]Sektorski plasman'!F127)=TRUE,'[2]Sektorski plasman'!F127,"")</f>
        <v/>
      </c>
      <c r="F131" s="85" t="str">
        <f>IF(ISNUMBER('[2]Sektorski plasman'!D127)=TRUE,'[2]Sektorski plasman'!D127,"")</f>
        <v/>
      </c>
      <c r="G131" s="84" t="str">
        <f>IF(ISNUMBER('[2]Sektorski plasman'!G127)=TRUE,'[2]Sektorski plasman'!G127,"")</f>
        <v/>
      </c>
      <c r="H131" s="76" t="str">
        <f>IF(ISNUMBER('[2]Sektorski plasman'!H127)=TRUE,'[2]Sektorski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IF(ISTEXT('[2]Sektorski plasman'!B128)=TRUE,'[2]Sektorski plasman'!B128,"")</f>
        <v/>
      </c>
      <c r="C132" s="88" t="str">
        <f>IF(ISTEXT('[2]Sektorski plasman'!C128)=TRUE,'[2]Sektorski plasman'!C128,"")</f>
        <v/>
      </c>
      <c r="D132" s="87" t="str">
        <f>IF(ISNUMBER('[2]Sektorski plasman'!E128)=TRUE,'[2]Sektorski plasman'!E128,"")</f>
        <v/>
      </c>
      <c r="E132" s="86" t="str">
        <f>IF(ISTEXT('[2]Sektorski plasman'!F128)=TRUE,'[2]Sektorski plasman'!F128,"")</f>
        <v/>
      </c>
      <c r="F132" s="85" t="str">
        <f>IF(ISNUMBER('[2]Sektorski plasman'!D128)=TRUE,'[2]Sektorski plasman'!D128,"")</f>
        <v/>
      </c>
      <c r="G132" s="84" t="str">
        <f>IF(ISNUMBER('[2]Sektorski plasman'!G128)=TRUE,'[2]Sektorski plasman'!G128,"")</f>
        <v/>
      </c>
      <c r="H132" s="76" t="str">
        <f>IF(ISNUMBER('[2]Sektorski plasman'!H128)=TRUE,'[2]Sektorski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IF(ISTEXT('[2]Sektorski plasman'!B129)=TRUE,'[2]Sektorski plasman'!B129,"")</f>
        <v/>
      </c>
      <c r="C133" s="88" t="str">
        <f>IF(ISTEXT('[2]Sektorski plasman'!C129)=TRUE,'[2]Sektorski plasman'!C129,"")</f>
        <v/>
      </c>
      <c r="D133" s="87" t="str">
        <f>IF(ISNUMBER('[2]Sektorski plasman'!E129)=TRUE,'[2]Sektorski plasman'!E129,"")</f>
        <v/>
      </c>
      <c r="E133" s="86" t="str">
        <f>IF(ISTEXT('[2]Sektorski plasman'!F129)=TRUE,'[2]Sektorski plasman'!F129,"")</f>
        <v/>
      </c>
      <c r="F133" s="85" t="str">
        <f>IF(ISNUMBER('[2]Sektorski plasman'!D129)=TRUE,'[2]Sektorski plasman'!D129,"")</f>
        <v/>
      </c>
      <c r="G133" s="84" t="str">
        <f>IF(ISNUMBER('[2]Sektorski plasman'!G129)=TRUE,'[2]Sektorski plasman'!G129,"")</f>
        <v/>
      </c>
      <c r="H133" s="76" t="str">
        <f>IF(ISNUMBER('[2]Sektorski plasman'!H129)=TRUE,'[2]Sektorski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IF(ISTEXT('[2]Sektorski plasman'!B130)=TRUE,'[2]Sektorski plasman'!B130,"")</f>
        <v/>
      </c>
      <c r="C134" s="88" t="str">
        <f>IF(ISTEXT('[2]Sektorski plasman'!C130)=TRUE,'[2]Sektorski plasman'!C130,"")</f>
        <v/>
      </c>
      <c r="D134" s="87" t="str">
        <f>IF(ISNUMBER('[2]Sektorski plasman'!E130)=TRUE,'[2]Sektorski plasman'!E130,"")</f>
        <v/>
      </c>
      <c r="E134" s="86" t="str">
        <f>IF(ISTEXT('[2]Sektorski plasman'!F130)=TRUE,'[2]Sektorski plasman'!F130,"")</f>
        <v/>
      </c>
      <c r="F134" s="85" t="str">
        <f>IF(ISNUMBER('[2]Sektorski plasman'!D130)=TRUE,'[2]Sektorski plasman'!D130,"")</f>
        <v/>
      </c>
      <c r="G134" s="84" t="str">
        <f>IF(ISNUMBER('[2]Sektorski plasman'!G130)=TRUE,'[2]Sektorski plasman'!G130,"")</f>
        <v/>
      </c>
      <c r="H134" s="76" t="str">
        <f>IF(ISNUMBER('[2]Sektorski plasman'!H130)=TRUE,'[2]Sektorski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IF(ISTEXT('[2]Sektorski plasman'!B131)=TRUE,'[2]Sektorski plasman'!B131,"")</f>
        <v/>
      </c>
      <c r="C135" s="88" t="str">
        <f>IF(ISTEXT('[2]Sektorski plasman'!C131)=TRUE,'[2]Sektorski plasman'!C131,"")</f>
        <v/>
      </c>
      <c r="D135" s="87" t="str">
        <f>IF(ISNUMBER('[2]Sektorski plasman'!E131)=TRUE,'[2]Sektorski plasman'!E131,"")</f>
        <v/>
      </c>
      <c r="E135" s="86" t="str">
        <f>IF(ISTEXT('[2]Sektorski plasman'!F131)=TRUE,'[2]Sektorski plasman'!F131,"")</f>
        <v/>
      </c>
      <c r="F135" s="85" t="str">
        <f>IF(ISNUMBER('[2]Sektorski plasman'!D131)=TRUE,'[2]Sektorski plasman'!D131,"")</f>
        <v/>
      </c>
      <c r="G135" s="84" t="str">
        <f>IF(ISNUMBER('[2]Sektorski plasman'!G131)=TRUE,'[2]Sektorski plasman'!G131,"")</f>
        <v/>
      </c>
      <c r="H135" s="76" t="str">
        <f>IF(ISNUMBER('[2]Sektorski plasman'!H131)=TRUE,'[2]Sektorski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IF(ISTEXT('[2]Sektorski plasman'!B132)=TRUE,'[2]Sektorski plasman'!B132,"")</f>
        <v/>
      </c>
      <c r="C136" s="88" t="str">
        <f>IF(ISTEXT('[2]Sektorski plasman'!C132)=TRUE,'[2]Sektorski plasman'!C132,"")</f>
        <v/>
      </c>
      <c r="D136" s="87" t="str">
        <f>IF(ISNUMBER('[2]Sektorski plasman'!E132)=TRUE,'[2]Sektorski plasman'!E132,"")</f>
        <v/>
      </c>
      <c r="E136" s="86" t="str">
        <f>IF(ISTEXT('[2]Sektorski plasman'!F132)=TRUE,'[2]Sektorski plasman'!F132,"")</f>
        <v/>
      </c>
      <c r="F136" s="85" t="str">
        <f>IF(ISNUMBER('[2]Sektorski plasman'!D132)=TRUE,'[2]Sektorski plasman'!D132,"")</f>
        <v/>
      </c>
      <c r="G136" s="84" t="str">
        <f>IF(ISNUMBER('[2]Sektorski plasman'!G132)=TRUE,'[2]Sektorski plasman'!G132,"")</f>
        <v/>
      </c>
      <c r="H136" s="76" t="str">
        <f>IF(ISNUMBER('[2]Sektorski plasman'!H132)=TRUE,'[2]Sektorski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IF(ISTEXT('[2]Sektorski plasman'!B133)=TRUE,'[2]Sektorski plasman'!B133,"")</f>
        <v/>
      </c>
      <c r="C137" s="88" t="str">
        <f>IF(ISTEXT('[2]Sektorski plasman'!C133)=TRUE,'[2]Sektorski plasman'!C133,"")</f>
        <v/>
      </c>
      <c r="D137" s="87" t="str">
        <f>IF(ISNUMBER('[2]Sektorski plasman'!E133)=TRUE,'[2]Sektorski plasman'!E133,"")</f>
        <v/>
      </c>
      <c r="E137" s="86" t="str">
        <f>IF(ISTEXT('[2]Sektorski plasman'!F133)=TRUE,'[2]Sektorski plasman'!F133,"")</f>
        <v/>
      </c>
      <c r="F137" s="85" t="str">
        <f>IF(ISNUMBER('[2]Sektorski plasman'!D133)=TRUE,'[2]Sektorski plasman'!D133,"")</f>
        <v/>
      </c>
      <c r="G137" s="84" t="str">
        <f>IF(ISNUMBER('[2]Sektorski plasman'!G133)=TRUE,'[2]Sektorski plasman'!G133,"")</f>
        <v/>
      </c>
      <c r="H137" s="76" t="str">
        <f>IF(ISNUMBER('[2]Sektorski plasman'!H133)=TRUE,'[2]Sektorski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IF(ISTEXT('[2]Sektorski plasman'!B134)=TRUE,'[2]Sektorski plasman'!B134,"")</f>
        <v/>
      </c>
      <c r="C138" s="88" t="str">
        <f>IF(ISTEXT('[2]Sektorski plasman'!C134)=TRUE,'[2]Sektorski plasman'!C134,"")</f>
        <v/>
      </c>
      <c r="D138" s="87" t="str">
        <f>IF(ISNUMBER('[2]Sektorski plasman'!E134)=TRUE,'[2]Sektorski plasman'!E134,"")</f>
        <v/>
      </c>
      <c r="E138" s="86" t="str">
        <f>IF(ISTEXT('[2]Sektorski plasman'!F134)=TRUE,'[2]Sektorski plasman'!F134,"")</f>
        <v/>
      </c>
      <c r="F138" s="85" t="str">
        <f>IF(ISNUMBER('[2]Sektorski plasman'!D134)=TRUE,'[2]Sektorski plasman'!D134,"")</f>
        <v/>
      </c>
      <c r="G138" s="84" t="str">
        <f>IF(ISNUMBER('[2]Sektorski plasman'!G134)=TRUE,'[2]Sektorski plasman'!G134,"")</f>
        <v/>
      </c>
      <c r="H138" s="76" t="str">
        <f>IF(ISNUMBER('[2]Sektorski plasman'!H134)=TRUE,'[2]Sektorski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IF(ISTEXT('[2]Sektorski plasman'!B135)=TRUE,'[2]Sektorski plasman'!B135,"")</f>
        <v/>
      </c>
      <c r="C139" s="88" t="str">
        <f>IF(ISTEXT('[2]Sektorski plasman'!C135)=TRUE,'[2]Sektorski plasman'!C135,"")</f>
        <v/>
      </c>
      <c r="D139" s="87" t="str">
        <f>IF(ISNUMBER('[2]Sektorski plasman'!E135)=TRUE,'[2]Sektorski plasman'!E135,"")</f>
        <v/>
      </c>
      <c r="E139" s="86" t="str">
        <f>IF(ISTEXT('[2]Sektorski plasman'!F135)=TRUE,'[2]Sektorski plasman'!F135,"")</f>
        <v/>
      </c>
      <c r="F139" s="85" t="str">
        <f>IF(ISNUMBER('[2]Sektorski plasman'!D135)=TRUE,'[2]Sektorski plasman'!D135,"")</f>
        <v/>
      </c>
      <c r="G139" s="84" t="str">
        <f>IF(ISNUMBER('[2]Sektorski plasman'!G135)=TRUE,'[2]Sektorski plasman'!G135,"")</f>
        <v/>
      </c>
      <c r="H139" s="76" t="str">
        <f>IF(ISNUMBER('[2]Sektorski plasman'!H135)=TRUE,'[2]Sektorski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IF(ISTEXT('[2]Sektorski plasman'!B136)=TRUE,'[2]Sektorski plasman'!B136,"")</f>
        <v/>
      </c>
      <c r="C140" s="88" t="str">
        <f>IF(ISTEXT('[2]Sektorski plasman'!C136)=TRUE,'[2]Sektorski plasman'!C136,"")</f>
        <v/>
      </c>
      <c r="D140" s="87" t="str">
        <f>IF(ISNUMBER('[2]Sektorski plasman'!E136)=TRUE,'[2]Sektorski plasman'!E136,"")</f>
        <v/>
      </c>
      <c r="E140" s="86" t="str">
        <f>IF(ISTEXT('[2]Sektorski plasman'!F136)=TRUE,'[2]Sektorski plasman'!F136,"")</f>
        <v/>
      </c>
      <c r="F140" s="85" t="str">
        <f>IF(ISNUMBER('[2]Sektorski plasman'!D136)=TRUE,'[2]Sektorski plasman'!D136,"")</f>
        <v/>
      </c>
      <c r="G140" s="84" t="str">
        <f>IF(ISNUMBER('[2]Sektorski plasman'!G136)=TRUE,'[2]Sektorski plasman'!G136,"")</f>
        <v/>
      </c>
      <c r="H140" s="76" t="str">
        <f>IF(ISNUMBER('[2]Sektorski plasman'!H136)=TRUE,'[2]Sektorski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IF(ISTEXT('[2]Sektorski plasman'!B137)=TRUE,'[2]Sektorski plasman'!B137,"")</f>
        <v/>
      </c>
      <c r="C141" s="88" t="str">
        <f>IF(ISTEXT('[2]Sektorski plasman'!C137)=TRUE,'[2]Sektorski plasman'!C137,"")</f>
        <v/>
      </c>
      <c r="D141" s="87" t="str">
        <f>IF(ISNUMBER('[2]Sektorski plasman'!E137)=TRUE,'[2]Sektorski plasman'!E137,"")</f>
        <v/>
      </c>
      <c r="E141" s="86" t="str">
        <f>IF(ISTEXT('[2]Sektorski plasman'!F137)=TRUE,'[2]Sektorski plasman'!F137,"")</f>
        <v/>
      </c>
      <c r="F141" s="85" t="str">
        <f>IF(ISNUMBER('[2]Sektorski plasman'!D137)=TRUE,'[2]Sektorski plasman'!D137,"")</f>
        <v/>
      </c>
      <c r="G141" s="84" t="str">
        <f>IF(ISNUMBER('[2]Sektorski plasman'!G137)=TRUE,'[2]Sektorski plasman'!G137,"")</f>
        <v/>
      </c>
      <c r="H141" s="76" t="str">
        <f>IF(ISNUMBER('[2]Sektorski plasman'!H137)=TRUE,'[2]Sektorski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IF(ISTEXT('[2]Sektorski plasman'!B138)=TRUE,'[2]Sektorski plasman'!B138,"")</f>
        <v/>
      </c>
      <c r="C142" s="88" t="str">
        <f>IF(ISTEXT('[2]Sektorski plasman'!C138)=TRUE,'[2]Sektorski plasman'!C138,"")</f>
        <v/>
      </c>
      <c r="D142" s="87" t="str">
        <f>IF(ISNUMBER('[2]Sektorski plasman'!E138)=TRUE,'[2]Sektorski plasman'!E138,"")</f>
        <v/>
      </c>
      <c r="E142" s="86" t="str">
        <f>IF(ISTEXT('[2]Sektorski plasman'!F138)=TRUE,'[2]Sektorski plasman'!F138,"")</f>
        <v/>
      </c>
      <c r="F142" s="85" t="str">
        <f>IF(ISNUMBER('[2]Sektorski plasman'!D138)=TRUE,'[2]Sektorski plasman'!D138,"")</f>
        <v/>
      </c>
      <c r="G142" s="84" t="str">
        <f>IF(ISNUMBER('[2]Sektorski plasman'!G138)=TRUE,'[2]Sektorski plasman'!G138,"")</f>
        <v/>
      </c>
      <c r="H142" s="76" t="str">
        <f>IF(ISNUMBER('[2]Sektorski plasman'!H138)=TRUE,'[2]Sektorski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IF(ISTEXT('[2]Sektorski plasman'!B139)=TRUE,'[2]Sektorski plasman'!B139,"")</f>
        <v/>
      </c>
      <c r="C143" s="88" t="str">
        <f>IF(ISTEXT('[2]Sektorski plasman'!C139)=TRUE,'[2]Sektorski plasman'!C139,"")</f>
        <v/>
      </c>
      <c r="D143" s="87" t="str">
        <f>IF(ISNUMBER('[2]Sektorski plasman'!E139)=TRUE,'[2]Sektorski plasman'!E139,"")</f>
        <v/>
      </c>
      <c r="E143" s="86" t="str">
        <f>IF(ISTEXT('[2]Sektorski plasman'!F139)=TRUE,'[2]Sektorski plasman'!F139,"")</f>
        <v/>
      </c>
      <c r="F143" s="85" t="str">
        <f>IF(ISNUMBER('[2]Sektorski plasman'!D139)=TRUE,'[2]Sektorski plasman'!D139,"")</f>
        <v/>
      </c>
      <c r="G143" s="84" t="str">
        <f>IF(ISNUMBER('[2]Sektorski plasman'!G139)=TRUE,'[2]Sektorski plasman'!G139,"")</f>
        <v/>
      </c>
      <c r="H143" s="76" t="str">
        <f>IF(ISNUMBER('[2]Sektorski plasman'!H139)=TRUE,'[2]Sektorski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IF(ISTEXT('[2]Sektorski plasman'!B140)=TRUE,'[2]Sektorski plasman'!B140,"")</f>
        <v/>
      </c>
      <c r="C144" s="88" t="str">
        <f>IF(ISTEXT('[2]Sektorski plasman'!C140)=TRUE,'[2]Sektorski plasman'!C140,"")</f>
        <v/>
      </c>
      <c r="D144" s="87" t="str">
        <f>IF(ISNUMBER('[2]Sektorski plasman'!E140)=TRUE,'[2]Sektorski plasman'!E140,"")</f>
        <v/>
      </c>
      <c r="E144" s="86" t="str">
        <f>IF(ISTEXT('[2]Sektorski plasman'!F140)=TRUE,'[2]Sektorski plasman'!F140,"")</f>
        <v/>
      </c>
      <c r="F144" s="85" t="str">
        <f>IF(ISNUMBER('[2]Sektorski plasman'!D140)=TRUE,'[2]Sektorski plasman'!D140,"")</f>
        <v/>
      </c>
      <c r="G144" s="84" t="str">
        <f>IF(ISNUMBER('[2]Sektorski plasman'!G140)=TRUE,'[2]Sektorski plasman'!G140,"")</f>
        <v/>
      </c>
      <c r="H144" s="76" t="str">
        <f>IF(ISNUMBER('[2]Sektorski plasman'!H140)=TRUE,'[2]Sektorski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IF(ISTEXT('[2]Sektorski plasman'!B141)=TRUE,'[2]Sektorski plasman'!B141,"")</f>
        <v/>
      </c>
      <c r="C145" s="88" t="str">
        <f>IF(ISTEXT('[2]Sektorski plasman'!C141)=TRUE,'[2]Sektorski plasman'!C141,"")</f>
        <v/>
      </c>
      <c r="D145" s="87" t="str">
        <f>IF(ISNUMBER('[2]Sektorski plasman'!E141)=TRUE,'[2]Sektorski plasman'!E141,"")</f>
        <v/>
      </c>
      <c r="E145" s="86" t="str">
        <f>IF(ISTEXT('[2]Sektorski plasman'!F141)=TRUE,'[2]Sektorski plasman'!F141,"")</f>
        <v/>
      </c>
      <c r="F145" s="85" t="str">
        <f>IF(ISNUMBER('[2]Sektorski plasman'!D141)=TRUE,'[2]Sektorski plasman'!D141,"")</f>
        <v/>
      </c>
      <c r="G145" s="84" t="str">
        <f>IF(ISNUMBER('[2]Sektorski plasman'!G141)=TRUE,'[2]Sektorski plasman'!G141,"")</f>
        <v/>
      </c>
      <c r="H145" s="76" t="str">
        <f>IF(ISNUMBER('[2]Sektorski plasman'!H141)=TRUE,'[2]Sektorski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IF(ISTEXT('[2]Sektorski plasman'!B142)=TRUE,'[2]Sektorski plasman'!B142,"")</f>
        <v/>
      </c>
      <c r="C146" s="88" t="str">
        <f>IF(ISTEXT('[2]Sektorski plasman'!C142)=TRUE,'[2]Sektorski plasman'!C142,"")</f>
        <v/>
      </c>
      <c r="D146" s="87" t="str">
        <f>IF(ISNUMBER('[2]Sektorski plasman'!E142)=TRUE,'[2]Sektorski plasman'!E142,"")</f>
        <v/>
      </c>
      <c r="E146" s="86" t="str">
        <f>IF(ISTEXT('[2]Sektorski plasman'!F142)=TRUE,'[2]Sektorski plasman'!F142,"")</f>
        <v/>
      </c>
      <c r="F146" s="85" t="str">
        <f>IF(ISNUMBER('[2]Sektorski plasman'!D142)=TRUE,'[2]Sektorski plasman'!D142,"")</f>
        <v/>
      </c>
      <c r="G146" s="84" t="str">
        <f>IF(ISNUMBER('[2]Sektorski plasman'!G142)=TRUE,'[2]Sektorski plasman'!G142,"")</f>
        <v/>
      </c>
      <c r="H146" s="76" t="str">
        <f>IF(ISNUMBER('[2]Sektorski plasman'!H142)=TRUE,'[2]Sektorski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IF(ISTEXT('[2]Sektorski plasman'!B143)=TRUE,'[2]Sektorski plasman'!B143,"")</f>
        <v/>
      </c>
      <c r="C147" s="88" t="str">
        <f>IF(ISTEXT('[2]Sektorski plasman'!C143)=TRUE,'[2]Sektorski plasman'!C143,"")</f>
        <v/>
      </c>
      <c r="D147" s="87" t="str">
        <f>IF(ISNUMBER('[2]Sektorski plasman'!E143)=TRUE,'[2]Sektorski plasman'!E143,"")</f>
        <v/>
      </c>
      <c r="E147" s="86" t="str">
        <f>IF(ISTEXT('[2]Sektorski plasman'!F143)=TRUE,'[2]Sektorski plasman'!F143,"")</f>
        <v/>
      </c>
      <c r="F147" s="85" t="str">
        <f>IF(ISNUMBER('[2]Sektorski plasman'!D143)=TRUE,'[2]Sektorski plasman'!D143,"")</f>
        <v/>
      </c>
      <c r="G147" s="84" t="str">
        <f>IF(ISNUMBER('[2]Sektorski plasman'!G143)=TRUE,'[2]Sektorski plasman'!G143,"")</f>
        <v/>
      </c>
      <c r="H147" s="76" t="str">
        <f>IF(ISNUMBER('[2]Sektorski plasman'!H143)=TRUE,'[2]Sektorski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IF(ISTEXT('[2]Sektorski plasman'!B144)=TRUE,'[2]Sektorski plasman'!B144,"")</f>
        <v/>
      </c>
      <c r="C148" s="88" t="str">
        <f>IF(ISTEXT('[2]Sektorski plasman'!C144)=TRUE,'[2]Sektorski plasman'!C144,"")</f>
        <v/>
      </c>
      <c r="D148" s="87" t="str">
        <f>IF(ISNUMBER('[2]Sektorski plasman'!E144)=TRUE,'[2]Sektorski plasman'!E144,"")</f>
        <v/>
      </c>
      <c r="E148" s="86" t="str">
        <f>IF(ISTEXT('[2]Sektorski plasman'!F144)=TRUE,'[2]Sektorski plasman'!F144,"")</f>
        <v/>
      </c>
      <c r="F148" s="85" t="str">
        <f>IF(ISNUMBER('[2]Sektorski plasman'!D144)=TRUE,'[2]Sektorski plasman'!D144,"")</f>
        <v/>
      </c>
      <c r="G148" s="84" t="str">
        <f>IF(ISNUMBER('[2]Sektorski plasman'!G144)=TRUE,'[2]Sektorski plasman'!G144,"")</f>
        <v/>
      </c>
      <c r="H148" s="76" t="str">
        <f>IF(ISNUMBER('[2]Sektorski plasman'!H144)=TRUE,'[2]Sektorski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IF(ISTEXT('[2]Sektorski plasman'!B145)=TRUE,'[2]Sektorski plasman'!B145,"")</f>
        <v/>
      </c>
      <c r="C149" s="88" t="str">
        <f>IF(ISTEXT('[2]Sektorski plasman'!C145)=TRUE,'[2]Sektorski plasman'!C145,"")</f>
        <v/>
      </c>
      <c r="D149" s="87" t="str">
        <f>IF(ISNUMBER('[2]Sektorski plasman'!E145)=TRUE,'[2]Sektorski plasman'!E145,"")</f>
        <v/>
      </c>
      <c r="E149" s="86" t="str">
        <f>IF(ISTEXT('[2]Sektorski plasman'!F145)=TRUE,'[2]Sektorski plasman'!F145,"")</f>
        <v/>
      </c>
      <c r="F149" s="85" t="str">
        <f>IF(ISNUMBER('[2]Sektorski plasman'!D145)=TRUE,'[2]Sektorski plasman'!D145,"")</f>
        <v/>
      </c>
      <c r="G149" s="84" t="str">
        <f>IF(ISNUMBER('[2]Sektorski plasman'!G145)=TRUE,'[2]Sektorski plasman'!G145,"")</f>
        <v/>
      </c>
      <c r="H149" s="76" t="str">
        <f>IF(ISNUMBER('[2]Sektorski plasman'!H145)=TRUE,'[2]Sektorski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IF(ISTEXT('[2]Sektorski plasman'!B146)=TRUE,'[2]Sektorski plasman'!B146,"")</f>
        <v/>
      </c>
      <c r="C150" s="88" t="str">
        <f>IF(ISTEXT('[2]Sektorski plasman'!C146)=TRUE,'[2]Sektorski plasman'!C146,"")</f>
        <v/>
      </c>
      <c r="D150" s="87" t="str">
        <f>IF(ISNUMBER('[2]Sektorski plasman'!E146)=TRUE,'[2]Sektorski plasman'!E146,"")</f>
        <v/>
      </c>
      <c r="E150" s="86" t="str">
        <f>IF(ISTEXT('[2]Sektorski plasman'!F146)=TRUE,'[2]Sektorski plasman'!F146,"")</f>
        <v/>
      </c>
      <c r="F150" s="85" t="str">
        <f>IF(ISNUMBER('[2]Sektorski plasman'!D146)=TRUE,'[2]Sektorski plasman'!D146,"")</f>
        <v/>
      </c>
      <c r="G150" s="84" t="str">
        <f>IF(ISNUMBER('[2]Sektorski plasman'!G146)=TRUE,'[2]Sektorski plasman'!G146,"")</f>
        <v/>
      </c>
      <c r="H150" s="76" t="str">
        <f>IF(ISNUMBER('[2]Sektorski plasman'!H146)=TRUE,'[2]Sektorski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IF(ISTEXT('[2]Sektorski plasman'!B147)=TRUE,'[2]Sektorski plasman'!B147,"")</f>
        <v/>
      </c>
      <c r="C151" s="88" t="str">
        <f>IF(ISTEXT('[2]Sektorski plasman'!C147)=TRUE,'[2]Sektorski plasman'!C147,"")</f>
        <v/>
      </c>
      <c r="D151" s="87" t="str">
        <f>IF(ISNUMBER('[2]Sektorski plasman'!E147)=TRUE,'[2]Sektorski plasman'!E147,"")</f>
        <v/>
      </c>
      <c r="E151" s="86" t="str">
        <f>IF(ISTEXT('[2]Sektorski plasman'!F147)=TRUE,'[2]Sektorski plasman'!F147,"")</f>
        <v/>
      </c>
      <c r="F151" s="85" t="str">
        <f>IF(ISNUMBER('[2]Sektorski plasman'!D147)=TRUE,'[2]Sektorski plasman'!D147,"")</f>
        <v/>
      </c>
      <c r="G151" s="84" t="str">
        <f>IF(ISNUMBER('[2]Sektorski plasman'!G147)=TRUE,'[2]Sektorski plasman'!G147,"")</f>
        <v/>
      </c>
      <c r="H151" s="76" t="str">
        <f>IF(ISNUMBER('[2]Sektorski plasman'!H147)=TRUE,'[2]Sektorski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IF(ISTEXT('[2]Sektorski plasman'!B148)=TRUE,'[2]Sektorski plasman'!B148,"")</f>
        <v/>
      </c>
      <c r="C152" s="88" t="str">
        <f>IF(ISTEXT('[2]Sektorski plasman'!C148)=TRUE,'[2]Sektorski plasman'!C148,"")</f>
        <v/>
      </c>
      <c r="D152" s="87" t="str">
        <f>IF(ISNUMBER('[2]Sektorski plasman'!E148)=TRUE,'[2]Sektorski plasman'!E148,"")</f>
        <v/>
      </c>
      <c r="E152" s="86" t="str">
        <f>IF(ISTEXT('[2]Sektorski plasman'!F148)=TRUE,'[2]Sektorski plasman'!F148,"")</f>
        <v/>
      </c>
      <c r="F152" s="85" t="str">
        <f>IF(ISNUMBER('[2]Sektorski plasman'!D148)=TRUE,'[2]Sektorski plasman'!D148,"")</f>
        <v/>
      </c>
      <c r="G152" s="84" t="str">
        <f>IF(ISNUMBER('[2]Sektorski plasman'!G148)=TRUE,'[2]Sektorski plasman'!G148,"")</f>
        <v/>
      </c>
      <c r="H152" s="76" t="str">
        <f>IF(ISNUMBER('[2]Sektorski plasman'!H148)=TRUE,'[2]Sektorski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IF(ISTEXT('[2]Sektorski plasman'!B149)=TRUE,'[2]Sektorski plasman'!B149,"")</f>
        <v/>
      </c>
      <c r="C153" s="88" t="str">
        <f>IF(ISTEXT('[2]Sektorski plasman'!C149)=TRUE,'[2]Sektorski plasman'!C149,"")</f>
        <v/>
      </c>
      <c r="D153" s="87" t="str">
        <f>IF(ISNUMBER('[2]Sektorski plasman'!E149)=TRUE,'[2]Sektorski plasman'!E149,"")</f>
        <v/>
      </c>
      <c r="E153" s="86" t="str">
        <f>IF(ISTEXT('[2]Sektorski plasman'!F149)=TRUE,'[2]Sektorski plasman'!F149,"")</f>
        <v/>
      </c>
      <c r="F153" s="85" t="str">
        <f>IF(ISNUMBER('[2]Sektorski plasman'!D149)=TRUE,'[2]Sektorski plasman'!D149,"")</f>
        <v/>
      </c>
      <c r="G153" s="84" t="str">
        <f>IF(ISNUMBER('[2]Sektorski plasman'!G149)=TRUE,'[2]Sektorski plasman'!G149,"")</f>
        <v/>
      </c>
      <c r="H153" s="76" t="str">
        <f>IF(ISNUMBER('[2]Sektorski plasman'!H149)=TRUE,'[2]Sektorski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IF(ISTEXT('[2]Sektorski plasman'!B150)=TRUE,'[2]Sektorski plasman'!B150,"")</f>
        <v/>
      </c>
      <c r="C154" s="88" t="str">
        <f>IF(ISTEXT('[2]Sektorski plasman'!C150)=TRUE,'[2]Sektorski plasman'!C150,"")</f>
        <v/>
      </c>
      <c r="D154" s="87" t="str">
        <f>IF(ISNUMBER('[2]Sektorski plasman'!E150)=TRUE,'[2]Sektorski plasman'!E150,"")</f>
        <v/>
      </c>
      <c r="E154" s="86" t="str">
        <f>IF(ISTEXT('[2]Sektorski plasman'!F150)=TRUE,'[2]Sektorski plasman'!F150,"")</f>
        <v/>
      </c>
      <c r="F154" s="85" t="str">
        <f>IF(ISNUMBER('[2]Sektorski plasman'!D150)=TRUE,'[2]Sektorski plasman'!D150,"")</f>
        <v/>
      </c>
      <c r="G154" s="84" t="str">
        <f>IF(ISNUMBER('[2]Sektorski plasman'!G150)=TRUE,'[2]Sektorski plasman'!G150,"")</f>
        <v/>
      </c>
      <c r="H154" s="76" t="str">
        <f>IF(ISNUMBER('[2]Sektorski plasman'!H150)=TRUE,'[2]Sektorski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IF(ISTEXT('[2]Sektorski plasman'!B151)=TRUE,'[2]Sektorski plasman'!B151,"")</f>
        <v/>
      </c>
      <c r="C155" s="88" t="str">
        <f>IF(ISTEXT('[2]Sektorski plasman'!C151)=TRUE,'[2]Sektorski plasman'!C151,"")</f>
        <v/>
      </c>
      <c r="D155" s="87" t="str">
        <f>IF(ISNUMBER('[2]Sektorski plasman'!E151)=TRUE,'[2]Sektorski plasman'!E151,"")</f>
        <v/>
      </c>
      <c r="E155" s="86" t="str">
        <f>IF(ISTEXT('[2]Sektorski plasman'!F151)=TRUE,'[2]Sektorski plasman'!F151,"")</f>
        <v/>
      </c>
      <c r="F155" s="85" t="str">
        <f>IF(ISNUMBER('[2]Sektorski plasman'!D151)=TRUE,'[2]Sektorski plasman'!D151,"")</f>
        <v/>
      </c>
      <c r="G155" s="84" t="str">
        <f>IF(ISNUMBER('[2]Sektorski plasman'!G151)=TRUE,'[2]Sektorski plasman'!G151,"")</f>
        <v/>
      </c>
      <c r="H155" s="76" t="str">
        <f>IF(ISNUMBER('[2]Sektorski plasman'!H151)=TRUE,'[2]Sektorski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IF(ISTEXT('[2]Sektorski plasman'!B152)=TRUE,'[2]Sektorski plasman'!B152,"")</f>
        <v/>
      </c>
      <c r="C156" s="88" t="str">
        <f>IF(ISTEXT('[2]Sektorski plasman'!C152)=TRUE,'[2]Sektorski plasman'!C152,"")</f>
        <v/>
      </c>
      <c r="D156" s="87" t="str">
        <f>IF(ISNUMBER('[2]Sektorski plasman'!E152)=TRUE,'[2]Sektorski plasman'!E152,"")</f>
        <v/>
      </c>
      <c r="E156" s="86" t="str">
        <f>IF(ISTEXT('[2]Sektorski plasman'!F152)=TRUE,'[2]Sektorski plasman'!F152,"")</f>
        <v/>
      </c>
      <c r="F156" s="85" t="str">
        <f>IF(ISNUMBER('[2]Sektorski plasman'!D152)=TRUE,'[2]Sektorski plasman'!D152,"")</f>
        <v/>
      </c>
      <c r="G156" s="84" t="str">
        <f>IF(ISNUMBER('[2]Sektorski plasman'!G152)=TRUE,'[2]Sektorski plasman'!G152,"")</f>
        <v/>
      </c>
      <c r="H156" s="76" t="str">
        <f>IF(ISNUMBER('[2]Sektorski plasman'!H152)=TRUE,'[2]Sektorski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IF(ISTEXT('[2]Sektorski plasman'!B153)=TRUE,'[2]Sektorski plasman'!B153,"")</f>
        <v/>
      </c>
      <c r="C157" s="88" t="str">
        <f>IF(ISTEXT('[2]Sektorski plasman'!C153)=TRUE,'[2]Sektorski plasman'!C153,"")</f>
        <v/>
      </c>
      <c r="D157" s="87" t="str">
        <f>IF(ISNUMBER('[2]Sektorski plasman'!E153)=TRUE,'[2]Sektorski plasman'!E153,"")</f>
        <v/>
      </c>
      <c r="E157" s="86" t="str">
        <f>IF(ISTEXT('[2]Sektorski plasman'!F153)=TRUE,'[2]Sektorski plasman'!F153,"")</f>
        <v/>
      </c>
      <c r="F157" s="85" t="str">
        <f>IF(ISNUMBER('[2]Sektorski plasman'!D153)=TRUE,'[2]Sektorski plasman'!D153,"")</f>
        <v/>
      </c>
      <c r="G157" s="84" t="str">
        <f>IF(ISNUMBER('[2]Sektorski plasman'!G153)=TRUE,'[2]Sektorski plasman'!G153,"")</f>
        <v/>
      </c>
      <c r="H157" s="76" t="str">
        <f>IF(ISNUMBER('[2]Sektorski plasman'!H153)=TRUE,'[2]Sektorski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IF(ISTEXT('[2]Sektorski plasman'!B154)=TRUE,'[2]Sektorski plasman'!B154,"")</f>
        <v/>
      </c>
      <c r="C158" s="88" t="str">
        <f>IF(ISTEXT('[2]Sektorski plasman'!C154)=TRUE,'[2]Sektorski plasman'!C154,"")</f>
        <v/>
      </c>
      <c r="D158" s="87" t="str">
        <f>IF(ISNUMBER('[2]Sektorski plasman'!E154)=TRUE,'[2]Sektorski plasman'!E154,"")</f>
        <v/>
      </c>
      <c r="E158" s="86" t="str">
        <f>IF(ISTEXT('[2]Sektorski plasman'!F154)=TRUE,'[2]Sektorski plasman'!F154,"")</f>
        <v/>
      </c>
      <c r="F158" s="85" t="str">
        <f>IF(ISNUMBER('[2]Sektorski plasman'!D154)=TRUE,'[2]Sektorski plasman'!D154,"")</f>
        <v/>
      </c>
      <c r="G158" s="84" t="str">
        <f>IF(ISNUMBER('[2]Sektorski plasman'!G154)=TRUE,'[2]Sektorski plasman'!G154,"")</f>
        <v/>
      </c>
      <c r="H158" s="76" t="str">
        <f>IF(ISNUMBER('[2]Sektorski plasman'!H154)=TRUE,'[2]Sektorski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IF(ISTEXT('[2]Sektorski plasman'!B155)=TRUE,'[2]Sektorski plasman'!B155,"")</f>
        <v/>
      </c>
      <c r="C159" s="81" t="str">
        <f>IF(ISTEXT('[2]Sektorski plasman'!C155)=TRUE,'[2]Sektorski plasman'!C155,"")</f>
        <v/>
      </c>
      <c r="D159" s="80" t="str">
        <f>IF(ISNUMBER('[2]Sektorski plasman'!E155)=TRUE,'[2]Sektorski plasman'!E155,"")</f>
        <v/>
      </c>
      <c r="E159" s="79" t="str">
        <f>IF(ISTEXT('[2]Sektorski plasman'!F155)=TRUE,'[2]Sektorski plasman'!F155,"")</f>
        <v/>
      </c>
      <c r="F159" s="78" t="str">
        <f>IF(ISNUMBER('[2]Sektorski plasman'!D155)=TRUE,'[2]Sektorski plasman'!D155,"")</f>
        <v/>
      </c>
      <c r="G159" s="77" t="str">
        <f>IF(ISNUMBER('[2]Sektorski plasman'!G155)=TRUE,'[2]Sektorski plasman'!G155,"")</f>
        <v/>
      </c>
      <c r="H159" s="76" t="str">
        <f>IF(ISNUMBER('[2]Sektorski plasman'!H155)=TRUE,'[2]Sektorski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D489-4864-4466-8977-6794F109931F}">
  <sheetPr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IF(ISNONTEXT('[3]Organizacija natjecanja'!$H$2)=TRUE,"",'[3]Organizacija natjecanja'!$H$2)</f>
        <v>Liga Mastera  3. kolo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IF(ISNONTEXT('[3]Organizacija natjecanja'!$H$5)=TRUE,"",'[3]Organizacija natjecanja'!$H$5)</f>
        <v>Sveta Marija,05.07.2025.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IF(ISNONTEXT('[3]Organizacija natjecanja'!$H$7)=TRUE,"",'[3]Organizacija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IF(ISNONTEXT('[3]Organizacija natjecanja'!$H$13)=TRUE,"",'[3]Organizacija natjecanja'!$H$13)</f>
        <v>Klen Sv.Marija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IF(ISNONTEXT('[3]Organizacija natjecanja'!$H$4)=TRUE,"",'[3]Organizacija natjecanja'!$H$4)</f>
        <v>Kanal Sv. Marija staza 1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IF(ISBLANK('[3]Organizacija natjecanja'!$H$9)=TRUE,"",'[3]Organizacija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IF(ISTEXT('[3]Sektorski plasman'!B6)=TRUE,'[3]Sektorski plasman'!B6,"")</f>
        <v>Nađ Ladislav</v>
      </c>
      <c r="C10" s="96" t="str">
        <f>IF(ISTEXT('[3]Sektorski plasman'!C6)=TRUE,'[3]Sektorski plasman'!C6,"")</f>
        <v>Linjak Palovec</v>
      </c>
      <c r="D10" s="95">
        <f>IF(ISNUMBER('[3]Sektorski plasman'!E6)=TRUE,'[3]Sektorski plasman'!E6,"")</f>
        <v>6</v>
      </c>
      <c r="E10" s="94" t="str">
        <f>IF(ISTEXT('[3]Sektorski plasman'!F6)=TRUE,'[3]Sektorski plasman'!F6,"")</f>
        <v>A</v>
      </c>
      <c r="F10" s="93">
        <f>IF(ISNUMBER('[3]Sektorski plasman'!D6)=TRUE,'[3]Sektorski plasman'!D6,"")</f>
        <v>4290</v>
      </c>
      <c r="G10" s="92">
        <f>IF(ISNUMBER('[3]Sektorski plasman'!G6)=TRUE,'[3]Sektorski plasman'!G6,"")</f>
        <v>1</v>
      </c>
      <c r="H10" s="91">
        <f>IF(ISNUMBER('[3]Sektorski plasman'!H6)=TRUE,'[3]Sektorski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IF(ISTEXT('[3]Sektorski plasman'!B7)=TRUE,'[3]Sektorski plasman'!B7,"")</f>
        <v>Zrna Damir</v>
      </c>
      <c r="C11" s="88" t="str">
        <f>IF(ISTEXT('[3]Sektorski plasman'!C7)=TRUE,'[3]Sektorski plasman'!C7,"")</f>
        <v>Črnec Donji Hrašćan</v>
      </c>
      <c r="D11" s="87">
        <f>IF(ISNUMBER('[3]Sektorski plasman'!E7)=TRUE,'[3]Sektorski plasman'!E7,"")</f>
        <v>7</v>
      </c>
      <c r="E11" s="86" t="str">
        <f>IF(ISTEXT('[3]Sektorski plasman'!F7)=TRUE,'[3]Sektorski plasman'!F7,"")</f>
        <v>A</v>
      </c>
      <c r="F11" s="85">
        <f>IF(ISNUMBER('[3]Sektorski plasman'!D7)=TRUE,'[3]Sektorski plasman'!D7,"")</f>
        <v>4278</v>
      </c>
      <c r="G11" s="84">
        <f>IF(ISNUMBER('[3]Sektorski plasman'!G7)=TRUE,'[3]Sektorski plasman'!G7,"")</f>
        <v>2</v>
      </c>
      <c r="H11" s="76">
        <f>IF(ISNUMBER('[3]Sektorski plasman'!H7)=TRUE,'[3]Sektorski plasman'!H7,"")</f>
        <v>3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IF(ISTEXT('[3]Sektorski plasman'!B8)=TRUE,'[3]Sektorski plasman'!B8,"")</f>
        <v>Jug Josip</v>
      </c>
      <c r="C12" s="88" t="str">
        <f>IF(ISTEXT('[3]Sektorski plasman'!C8)=TRUE,'[3]Sektorski plasman'!C8,"")</f>
        <v>TSH Sensas Som.si Čakovec</v>
      </c>
      <c r="D12" s="87">
        <f>IF(ISNUMBER('[3]Sektorski plasman'!E8)=TRUE,'[3]Sektorski plasman'!E8,"")</f>
        <v>5</v>
      </c>
      <c r="E12" s="86" t="str">
        <f>IF(ISTEXT('[3]Sektorski plasman'!F8)=TRUE,'[3]Sektorski plasman'!F8,"")</f>
        <v>A</v>
      </c>
      <c r="F12" s="85">
        <f>IF(ISNUMBER('[3]Sektorski plasman'!D8)=TRUE,'[3]Sektorski plasman'!D8,"")</f>
        <v>2345</v>
      </c>
      <c r="G12" s="84">
        <f>IF(ISNUMBER('[3]Sektorski plasman'!G8)=TRUE,'[3]Sektorski plasman'!G8,"")</f>
        <v>3</v>
      </c>
      <c r="H12" s="76">
        <f>IF(ISNUMBER('[3]Sektorski plasman'!H8)=TRUE,'[3]Sektorski plasman'!H8,"")</f>
        <v>5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IF(ISTEXT('[3]Sektorski plasman'!B9)=TRUE,'[3]Sektorski plasman'!B9,"")</f>
        <v>Perko Miljenko</v>
      </c>
      <c r="C13" s="88" t="str">
        <f>IF(ISTEXT('[3]Sektorski plasman'!C9)=TRUE,'[3]Sektorski plasman'!C9,"")</f>
        <v>TSH Sensas Som.si Čakovec</v>
      </c>
      <c r="D13" s="87">
        <f>IF(ISNUMBER('[3]Sektorski plasman'!E9)=TRUE,'[3]Sektorski plasman'!E9,"")</f>
        <v>2</v>
      </c>
      <c r="E13" s="86" t="str">
        <f>IF(ISTEXT('[3]Sektorski plasman'!F9)=TRUE,'[3]Sektorski plasman'!F9,"")</f>
        <v>A</v>
      </c>
      <c r="F13" s="85">
        <f>IF(ISNUMBER('[3]Sektorski plasman'!D9)=TRUE,'[3]Sektorski plasman'!D9,"")</f>
        <v>1948</v>
      </c>
      <c r="G13" s="84">
        <f>IF(ISNUMBER('[3]Sektorski plasman'!G9)=TRUE,'[3]Sektorski plasman'!G9,"")</f>
        <v>4</v>
      </c>
      <c r="H13" s="76">
        <f>IF(ISNUMBER('[3]Sektorski plasman'!H9)=TRUE,'[3]Sektorski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IF(ISTEXT('[3]Sektorski plasman'!B10)=TRUE,'[3]Sektorski plasman'!B10,"")</f>
        <v>Lehkec Ivan</v>
      </c>
      <c r="C14" s="88" t="str">
        <f>IF(ISTEXT('[3]Sektorski plasman'!C10)=TRUE,'[3]Sektorski plasman'!C10,"")</f>
        <v>Linjak Palovec</v>
      </c>
      <c r="D14" s="87">
        <f>IF(ISNUMBER('[3]Sektorski plasman'!E10)=TRUE,'[3]Sektorski plasman'!E10,"")</f>
        <v>8</v>
      </c>
      <c r="E14" s="86" t="str">
        <f>IF(ISTEXT('[3]Sektorski plasman'!F10)=TRUE,'[3]Sektorski plasman'!F10,"")</f>
        <v>A</v>
      </c>
      <c r="F14" s="85">
        <f>IF(ISNUMBER('[3]Sektorski plasman'!D10)=TRUE,'[3]Sektorski plasman'!D10,"")</f>
        <v>1755</v>
      </c>
      <c r="G14" s="84">
        <f>IF(ISNUMBER('[3]Sektorski plasman'!G10)=TRUE,'[3]Sektorski plasman'!G10,"")</f>
        <v>5</v>
      </c>
      <c r="H14" s="76">
        <f>IF(ISNUMBER('[3]Sektorski plasman'!H10)=TRUE,'[3]Sektorski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IF(ISTEXT('[3]Sektorski plasman'!B11)=TRUE,'[3]Sektorski plasman'!B11,"")</f>
        <v>Slaviček Željko</v>
      </c>
      <c r="C15" s="88" t="str">
        <f>IF(ISTEXT('[3]Sektorski plasman'!C11)=TRUE,'[3]Sektorski plasman'!C11,"")</f>
        <v>Smuđ Draškovec</v>
      </c>
      <c r="D15" s="87">
        <f>IF(ISNUMBER('[3]Sektorski plasman'!E11)=TRUE,'[3]Sektorski plasman'!E11,"")</f>
        <v>3</v>
      </c>
      <c r="E15" s="86" t="str">
        <f>IF(ISTEXT('[3]Sektorski plasman'!F11)=TRUE,'[3]Sektorski plasman'!F11,"")</f>
        <v>A</v>
      </c>
      <c r="F15" s="85">
        <f>IF(ISNUMBER('[3]Sektorski plasman'!D11)=TRUE,'[3]Sektorski plasman'!D11,"")</f>
        <v>1332</v>
      </c>
      <c r="G15" s="84">
        <f>IF(ISNUMBER('[3]Sektorski plasman'!G11)=TRUE,'[3]Sektorski plasman'!G11,"")</f>
        <v>6</v>
      </c>
      <c r="H15" s="76">
        <f>IF(ISNUMBER('[3]Sektorski plasman'!H11)=TRUE,'[3]Sektorski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IF(ISTEXT('[3]Sektorski plasman'!B12)=TRUE,'[3]Sektorski plasman'!B12,"")</f>
        <v>Orač Lidija</v>
      </c>
      <c r="C16" s="88" t="str">
        <f>IF(ISTEXT('[3]Sektorski plasman'!C12)=TRUE,'[3]Sektorski plasman'!C12,"")</f>
        <v>Klen Sveta Marija</v>
      </c>
      <c r="D16" s="87">
        <f>IF(ISNUMBER('[3]Sektorski plasman'!E12)=TRUE,'[3]Sektorski plasman'!E12,"")</f>
        <v>1</v>
      </c>
      <c r="E16" s="86" t="str">
        <f>IF(ISTEXT('[3]Sektorski plasman'!F12)=TRUE,'[3]Sektorski plasman'!F12,"")</f>
        <v>A</v>
      </c>
      <c r="F16" s="85">
        <f>IF(ISNUMBER('[3]Sektorski plasman'!D12)=TRUE,'[3]Sektorski plasman'!D12,"")</f>
        <v>1124</v>
      </c>
      <c r="G16" s="84">
        <f>IF(ISNUMBER('[3]Sektorski plasman'!G12)=TRUE,'[3]Sektorski plasman'!G12,"")</f>
        <v>7</v>
      </c>
      <c r="H16" s="76">
        <f>IF(ISNUMBER('[3]Sektorski plasman'!H12)=TRUE,'[3]Sektorski plasman'!H12,"")</f>
        <v>13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IF(ISTEXT('[3]Sektorski plasman'!B13)=TRUE,'[3]Sektorski plasman'!B13,"")</f>
        <v>Toplek Stanislav</v>
      </c>
      <c r="C17" s="88" t="str">
        <f>IF(ISTEXT('[3]Sektorski plasman'!C13)=TRUE,'[3]Sektorski plasman'!C13,"")</f>
        <v>Čakovec Interland</v>
      </c>
      <c r="D17" s="87">
        <f>IF(ISNUMBER('[3]Sektorski plasman'!E13)=TRUE,'[3]Sektorski plasman'!E13,"")</f>
        <v>4</v>
      </c>
      <c r="E17" s="86" t="str">
        <f>IF(ISTEXT('[3]Sektorski plasman'!F13)=TRUE,'[3]Sektorski plasman'!F13,"")</f>
        <v>A</v>
      </c>
      <c r="F17" s="85">
        <f>IF(ISNUMBER('[3]Sektorski plasman'!D13)=TRUE,'[3]Sektorski plasman'!D13,"")</f>
        <v>1</v>
      </c>
      <c r="G17" s="84">
        <f>IF(ISNUMBER('[3]Sektorski plasman'!G13)=TRUE,'[3]Sektorski plasman'!G13,"")</f>
        <v>8</v>
      </c>
      <c r="H17" s="76">
        <f>IF(ISNUMBER('[3]Sektorski plasman'!H13)=TRUE,'[3]Sektorski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IF(ISTEXT('[3]Sektorski plasman'!B14)=TRUE,'[3]Sektorski plasman'!B14,"")</f>
        <v>Peter Dragutin</v>
      </c>
      <c r="C18" s="88" t="str">
        <f>IF(ISTEXT('[3]Sektorski plasman'!C14)=TRUE,'[3]Sektorski plasman'!C14,"")</f>
        <v>Klen Sveta Marija</v>
      </c>
      <c r="D18" s="87">
        <f>IF(ISNUMBER('[3]Sektorski plasman'!E14)=TRUE,'[3]Sektorski plasman'!E14,"")</f>
        <v>15</v>
      </c>
      <c r="E18" s="86" t="str">
        <f>IF(ISTEXT('[3]Sektorski plasman'!F14)=TRUE,'[3]Sektorski plasman'!F14,"")</f>
        <v>B</v>
      </c>
      <c r="F18" s="85">
        <f>IF(ISNUMBER('[3]Sektorski plasman'!D14)=TRUE,'[3]Sektorski plasman'!D14,"")</f>
        <v>5636</v>
      </c>
      <c r="G18" s="84">
        <f>IF(ISNUMBER('[3]Sektorski plasman'!G14)=TRUE,'[3]Sektorski plasman'!G14,"")</f>
        <v>1</v>
      </c>
      <c r="H18" s="76">
        <f>IF(ISNUMBER('[3]Sektorski plasman'!H14)=TRUE,'[3]Sektorski plasman'!H14,"")</f>
        <v>1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IF(ISTEXT('[3]Sektorski plasman'!B15)=TRUE,'[3]Sektorski plasman'!B15,"")</f>
        <v>Žganec Vladimir</v>
      </c>
      <c r="C19" s="88" t="str">
        <f>IF(ISTEXT('[3]Sektorski plasman'!C15)=TRUE,'[3]Sektorski plasman'!C15,"")</f>
        <v>Zlatna udica Krištanovec</v>
      </c>
      <c r="D19" s="87">
        <f>IF(ISNUMBER('[3]Sektorski plasman'!E15)=TRUE,'[3]Sektorski plasman'!E15,"")</f>
        <v>16</v>
      </c>
      <c r="E19" s="86" t="str">
        <f>IF(ISTEXT('[3]Sektorski plasman'!F15)=TRUE,'[3]Sektorski plasman'!F15,"")</f>
        <v>B</v>
      </c>
      <c r="F19" s="85">
        <f>IF(ISNUMBER('[3]Sektorski plasman'!D15)=TRUE,'[3]Sektorski plasman'!D15,"")</f>
        <v>2322</v>
      </c>
      <c r="G19" s="84">
        <f>IF(ISNUMBER('[3]Sektorski plasman'!G15)=TRUE,'[3]Sektorski plasman'!G15,"")</f>
        <v>2</v>
      </c>
      <c r="H19" s="76">
        <f>IF(ISNUMBER('[3]Sektorski plasman'!H15)=TRUE,'[3]Sektorski plasman'!H15,"")</f>
        <v>4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IF(ISTEXT('[3]Sektorski plasman'!B16)=TRUE,'[3]Sektorski plasman'!B16,"")</f>
        <v>Čeh Dragutin</v>
      </c>
      <c r="C20" s="88" t="str">
        <f>IF(ISTEXT('[3]Sektorski plasman'!C16)=TRUE,'[3]Sektorski plasman'!C16,"")</f>
        <v>Čakovec Interland</v>
      </c>
      <c r="D20" s="87">
        <f>IF(ISNUMBER('[3]Sektorski plasman'!E16)=TRUE,'[3]Sektorski plasman'!E16,"")</f>
        <v>12</v>
      </c>
      <c r="E20" s="86" t="str">
        <f>IF(ISTEXT('[3]Sektorski plasman'!F16)=TRUE,'[3]Sektorski plasman'!F16,"")</f>
        <v>B</v>
      </c>
      <c r="F20" s="85">
        <f>IF(ISNUMBER('[3]Sektorski plasman'!D16)=TRUE,'[3]Sektorski plasman'!D16,"")</f>
        <v>2319</v>
      </c>
      <c r="G20" s="84">
        <f>IF(ISNUMBER('[3]Sektorski plasman'!G16)=TRUE,'[3]Sektorski plasman'!G16,"")</f>
        <v>3</v>
      </c>
      <c r="H20" s="76">
        <f>IF(ISNUMBER('[3]Sektorski plasman'!H16)=TRUE,'[3]Sektorski plasman'!H16,"")</f>
        <v>6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IF(ISTEXT('[3]Sektorski plasman'!B17)=TRUE,'[3]Sektorski plasman'!B17,"")</f>
        <v>Horvat Damir</v>
      </c>
      <c r="C21" s="88" t="str">
        <f>IF(ISTEXT('[3]Sektorski plasman'!C17)=TRUE,'[3]Sektorski plasman'!C17,"")</f>
        <v>Klen Sveta Marija</v>
      </c>
      <c r="D21" s="87">
        <f>IF(ISNUMBER('[3]Sektorski plasman'!E17)=TRUE,'[3]Sektorski plasman'!E17,"")</f>
        <v>11</v>
      </c>
      <c r="E21" s="86" t="str">
        <f>IF(ISTEXT('[3]Sektorski plasman'!F17)=TRUE,'[3]Sektorski plasman'!F17,"")</f>
        <v>B</v>
      </c>
      <c r="F21" s="85">
        <f>IF(ISNUMBER('[3]Sektorski plasman'!D17)=TRUE,'[3]Sektorski plasman'!D17,"")</f>
        <v>2280</v>
      </c>
      <c r="G21" s="84">
        <f>IF(ISNUMBER('[3]Sektorski plasman'!G17)=TRUE,'[3]Sektorski plasman'!G17,"")</f>
        <v>4</v>
      </c>
      <c r="H21" s="76">
        <f>IF(ISNUMBER('[3]Sektorski plasman'!H17)=TRUE,'[3]Sektorski plasman'!H17,"")</f>
        <v>7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IF(ISTEXT('[3]Sektorski plasman'!B18)=TRUE,'[3]Sektorski plasman'!B18,"")</f>
        <v>Mađarić Marijan</v>
      </c>
      <c r="C22" s="88" t="str">
        <f>IF(ISTEXT('[3]Sektorski plasman'!C18)=TRUE,'[3]Sektorski plasman'!C18,"")</f>
        <v>Klen Sveta Marija</v>
      </c>
      <c r="D22" s="87">
        <f>IF(ISNUMBER('[3]Sektorski plasman'!E18)=TRUE,'[3]Sektorski plasman'!E18,"")</f>
        <v>13</v>
      </c>
      <c r="E22" s="86" t="str">
        <f>IF(ISTEXT('[3]Sektorski plasman'!F18)=TRUE,'[3]Sektorski plasman'!F18,"")</f>
        <v>B</v>
      </c>
      <c r="F22" s="85">
        <f>IF(ISNUMBER('[3]Sektorski plasman'!D18)=TRUE,'[3]Sektorski plasman'!D18,"")</f>
        <v>1913</v>
      </c>
      <c r="G22" s="84">
        <f>IF(ISNUMBER('[3]Sektorski plasman'!G18)=TRUE,'[3]Sektorski plasman'!G18,"")</f>
        <v>5</v>
      </c>
      <c r="H22" s="76">
        <f>IF(ISNUMBER('[3]Sektorski plasman'!H18)=TRUE,'[3]Sektorski plasman'!H18,"")</f>
        <v>9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IF(ISTEXT('[3]Sektorski plasman'!B19)=TRUE,'[3]Sektorski plasman'!B19,"")</f>
        <v>Škoda Mladen</v>
      </c>
      <c r="C23" s="88" t="str">
        <f>IF(ISTEXT('[3]Sektorski plasman'!C19)=TRUE,'[3]Sektorski plasman'!C19,"")</f>
        <v>Žužička Kotoriba</v>
      </c>
      <c r="D23" s="87">
        <f>IF(ISNUMBER('[3]Sektorski plasman'!E19)=TRUE,'[3]Sektorski plasman'!E19,"")</f>
        <v>14</v>
      </c>
      <c r="E23" s="86" t="str">
        <f>IF(ISTEXT('[3]Sektorski plasman'!F19)=TRUE,'[3]Sektorski plasman'!F19,"")</f>
        <v>B</v>
      </c>
      <c r="F23" s="85">
        <f>IF(ISNUMBER('[3]Sektorski plasman'!D19)=TRUE,'[3]Sektorski plasman'!D19,"")</f>
        <v>1434</v>
      </c>
      <c r="G23" s="84">
        <f>IF(ISNUMBER('[3]Sektorski plasman'!G19)=TRUE,'[3]Sektorski plasman'!G19,"")</f>
        <v>6</v>
      </c>
      <c r="H23" s="76">
        <f>IF(ISNUMBER('[3]Sektorski plasman'!H19)=TRUE,'[3]Sektorski plasman'!H19,"")</f>
        <v>11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IF(ISTEXT('[3]Sektorski plasman'!B20)=TRUE,'[3]Sektorski plasman'!B20,"")</f>
        <v>Mesarić Branko</v>
      </c>
      <c r="C24" s="88" t="str">
        <f>IF(ISTEXT('[3]Sektorski plasman'!C20)=TRUE,'[3]Sektorski plasman'!C20,"")</f>
        <v>Smuđ Goričan</v>
      </c>
      <c r="D24" s="87">
        <f>IF(ISNUMBER('[3]Sektorski plasman'!E20)=TRUE,'[3]Sektorski plasman'!E20,"")</f>
        <v>10</v>
      </c>
      <c r="E24" s="86" t="str">
        <f>IF(ISTEXT('[3]Sektorski plasman'!F20)=TRUE,'[3]Sektorski plasman'!F20,"")</f>
        <v>B</v>
      </c>
      <c r="F24" s="85">
        <f>IF(ISNUMBER('[3]Sektorski plasman'!D20)=TRUE,'[3]Sektorski plasman'!D20,"")</f>
        <v>1059</v>
      </c>
      <c r="G24" s="84">
        <f>IF(ISNUMBER('[3]Sektorski plasman'!G20)=TRUE,'[3]Sektorski plasman'!G20,"")</f>
        <v>7</v>
      </c>
      <c r="H24" s="76">
        <f>IF(ISNUMBER('[3]Sektorski plasman'!H20)=TRUE,'[3]Sektorski plasman'!H20,"")</f>
        <v>14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IF(ISTEXT('[3]Sektorski plasman'!B21)=TRUE,'[3]Sektorski plasman'!B21,"")</f>
        <v>Gudlin Ivan</v>
      </c>
      <c r="C25" s="88" t="str">
        <f>IF(ISTEXT('[3]Sektorski plasman'!C21)=TRUE,'[3]Sektorski plasman'!C21,"")</f>
        <v>Smuđ Goričan</v>
      </c>
      <c r="D25" s="87">
        <f>IF(ISNUMBER('[3]Sektorski plasman'!E21)=TRUE,'[3]Sektorski plasman'!E21,"")</f>
        <v>9</v>
      </c>
      <c r="E25" s="86" t="str">
        <f>IF(ISTEXT('[3]Sektorski plasman'!F21)=TRUE,'[3]Sektorski plasman'!F21,"")</f>
        <v>B</v>
      </c>
      <c r="F25" s="85">
        <f>IF(ISNUMBER('[3]Sektorski plasman'!D21)=TRUE,'[3]Sektorski plasman'!D21,"")</f>
        <v>979</v>
      </c>
      <c r="G25" s="84">
        <f>IF(ISNUMBER('[3]Sektorski plasman'!G21)=TRUE,'[3]Sektorski plasman'!G21,"")</f>
        <v>8</v>
      </c>
      <c r="H25" s="76">
        <f>IF(ISNUMBER('[3]Sektorski plasman'!H21)=TRUE,'[3]Sektorski plasman'!H21,"")</f>
        <v>15</v>
      </c>
      <c r="I25" s="75"/>
      <c r="J25" s="72"/>
    </row>
    <row r="26" spans="1:10" s="66" customFormat="1" x14ac:dyDescent="0.2">
      <c r="A26" s="90" t="str">
        <f>IF(ISNUMBER(H26)=FALSE,"",17)</f>
        <v/>
      </c>
      <c r="B26" s="89" t="str">
        <f>IF(ISTEXT('[3]Sektorski plasman'!B22)=TRUE,'[3]Sektorski plasman'!B22,"")</f>
        <v/>
      </c>
      <c r="C26" s="88" t="str">
        <f>IF(ISTEXT('[3]Sektorski plasman'!C22)=TRUE,'[3]Sektorski plasman'!C22,"")</f>
        <v/>
      </c>
      <c r="D26" s="87" t="str">
        <f>IF(ISNUMBER('[3]Sektorski plasman'!E22)=TRUE,'[3]Sektorski plasman'!E22,"")</f>
        <v/>
      </c>
      <c r="E26" s="86" t="str">
        <f>IF(ISTEXT('[3]Sektorski plasman'!F22)=TRUE,'[3]Sektorski plasman'!F22,"")</f>
        <v/>
      </c>
      <c r="F26" s="85" t="str">
        <f>IF(ISNUMBER('[3]Sektorski plasman'!D22)=TRUE,'[3]Sektorski plasman'!D22,"")</f>
        <v/>
      </c>
      <c r="G26" s="84" t="str">
        <f>IF(ISNUMBER('[3]Sektorski plasman'!G22)=TRUE,'[3]Sektorski plasman'!G22,"")</f>
        <v/>
      </c>
      <c r="H26" s="76" t="str">
        <f>IF(ISNUMBER('[3]Sektorski plasman'!H22)=TRUE,'[3]Sektorski plasman'!H22,"")</f>
        <v/>
      </c>
      <c r="I26" s="75"/>
      <c r="J26" s="72"/>
    </row>
    <row r="27" spans="1:10" s="66" customFormat="1" x14ac:dyDescent="0.2">
      <c r="A27" s="90" t="str">
        <f>IF(ISNUMBER(H27)=FALSE,"",18)</f>
        <v/>
      </c>
      <c r="B27" s="89" t="str">
        <f>IF(ISTEXT('[3]Sektorski plasman'!B23)=TRUE,'[3]Sektorski plasman'!B23,"")</f>
        <v/>
      </c>
      <c r="C27" s="88" t="str">
        <f>IF(ISTEXT('[3]Sektorski plasman'!C23)=TRUE,'[3]Sektorski plasman'!C23,"")</f>
        <v/>
      </c>
      <c r="D27" s="87" t="str">
        <f>IF(ISNUMBER('[3]Sektorski plasman'!E23)=TRUE,'[3]Sektorski plasman'!E23,"")</f>
        <v/>
      </c>
      <c r="E27" s="86" t="str">
        <f>IF(ISTEXT('[3]Sektorski plasman'!F23)=TRUE,'[3]Sektorski plasman'!F23,"")</f>
        <v/>
      </c>
      <c r="F27" s="85" t="str">
        <f>IF(ISNUMBER('[3]Sektorski plasman'!D23)=TRUE,'[3]Sektorski plasman'!D23,"")</f>
        <v/>
      </c>
      <c r="G27" s="84" t="str">
        <f>IF(ISNUMBER('[3]Sektorski plasman'!G23)=TRUE,'[3]Sektorski plasman'!G23,"")</f>
        <v/>
      </c>
      <c r="H27" s="76" t="str">
        <f>IF(ISNUMBER('[3]Sektorski plasman'!H23)=TRUE,'[3]Sektorski plasman'!H23,"")</f>
        <v/>
      </c>
      <c r="I27" s="75"/>
      <c r="J27" s="72"/>
    </row>
    <row r="28" spans="1:10" s="66" customFormat="1" x14ac:dyDescent="0.2">
      <c r="A28" s="90" t="str">
        <f>IF(ISNUMBER(H28)=FALSE,"",19)</f>
        <v/>
      </c>
      <c r="B28" s="89" t="str">
        <f>IF(ISTEXT('[3]Sektorski plasman'!B24)=TRUE,'[3]Sektorski plasman'!B24,"")</f>
        <v/>
      </c>
      <c r="C28" s="88" t="str">
        <f>IF(ISTEXT('[3]Sektorski plasman'!C24)=TRUE,'[3]Sektorski plasman'!C24,"")</f>
        <v/>
      </c>
      <c r="D28" s="87" t="str">
        <f>IF(ISNUMBER('[3]Sektorski plasman'!E24)=TRUE,'[3]Sektorski plasman'!E24,"")</f>
        <v/>
      </c>
      <c r="E28" s="86" t="str">
        <f>IF(ISTEXT('[3]Sektorski plasman'!F24)=TRUE,'[3]Sektorski plasman'!F24,"")</f>
        <v/>
      </c>
      <c r="F28" s="85" t="str">
        <f>IF(ISNUMBER('[3]Sektorski plasman'!D24)=TRUE,'[3]Sektorski plasman'!D24,"")</f>
        <v/>
      </c>
      <c r="G28" s="84" t="str">
        <f>IF(ISNUMBER('[3]Sektorski plasman'!G24)=TRUE,'[3]Sektorski plasman'!G24,"")</f>
        <v/>
      </c>
      <c r="H28" s="76" t="str">
        <f>IF(ISNUMBER('[3]Sektorski plasman'!H24)=TRUE,'[3]Sektorski plasman'!H24,"")</f>
        <v/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IF(ISTEXT('[3]Sektorski plasman'!B25)=TRUE,'[3]Sektorski plasman'!B25,"")</f>
        <v/>
      </c>
      <c r="C29" s="88" t="str">
        <f>IF(ISTEXT('[3]Sektorski plasman'!C25)=TRUE,'[3]Sektorski plasman'!C25,"")</f>
        <v/>
      </c>
      <c r="D29" s="87" t="str">
        <f>IF(ISNUMBER('[3]Sektorski plasman'!E25)=TRUE,'[3]Sektorski plasman'!E25,"")</f>
        <v/>
      </c>
      <c r="E29" s="86" t="str">
        <f>IF(ISTEXT('[3]Sektorski plasman'!F25)=TRUE,'[3]Sektorski plasman'!F25,"")</f>
        <v/>
      </c>
      <c r="F29" s="85" t="str">
        <f>IF(ISNUMBER('[3]Sektorski plasman'!D25)=TRUE,'[3]Sektorski plasman'!D25,"")</f>
        <v/>
      </c>
      <c r="G29" s="84" t="str">
        <f>IF(ISNUMBER('[3]Sektorski plasman'!G25)=TRUE,'[3]Sektorski plasman'!G25,"")</f>
        <v/>
      </c>
      <c r="H29" s="76" t="str">
        <f>IF(ISNUMBER('[3]Sektorski plasman'!H25)=TRUE,'[3]Sektorski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IF(ISTEXT('[3]Sektorski plasman'!B26)=TRUE,'[3]Sektorski plasman'!B26,"")</f>
        <v/>
      </c>
      <c r="C30" s="88" t="str">
        <f>IF(ISTEXT('[3]Sektorski plasman'!C26)=TRUE,'[3]Sektorski plasman'!C26,"")</f>
        <v/>
      </c>
      <c r="D30" s="87" t="str">
        <f>IF(ISNUMBER('[3]Sektorski plasman'!E26)=TRUE,'[3]Sektorski plasman'!E26,"")</f>
        <v/>
      </c>
      <c r="E30" s="86" t="str">
        <f>IF(ISTEXT('[3]Sektorski plasman'!F26)=TRUE,'[3]Sektorski plasman'!F26,"")</f>
        <v/>
      </c>
      <c r="F30" s="85" t="str">
        <f>IF(ISNUMBER('[3]Sektorski plasman'!D26)=TRUE,'[3]Sektorski plasman'!D26,"")</f>
        <v/>
      </c>
      <c r="G30" s="84" t="str">
        <f>IF(ISNUMBER('[3]Sektorski plasman'!G26)=TRUE,'[3]Sektorski plasman'!G26,"")</f>
        <v/>
      </c>
      <c r="H30" s="76" t="str">
        <f>IF(ISNUMBER('[3]Sektorski plasman'!H26)=TRUE,'[3]Sektorski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IF(ISTEXT('[3]Sektorski plasman'!B27)=TRUE,'[3]Sektorski plasman'!B27,"")</f>
        <v/>
      </c>
      <c r="C31" s="88" t="str">
        <f>IF(ISTEXT('[3]Sektorski plasman'!C27)=TRUE,'[3]Sektorski plasman'!C27,"")</f>
        <v/>
      </c>
      <c r="D31" s="87" t="str">
        <f>IF(ISNUMBER('[3]Sektorski plasman'!E27)=TRUE,'[3]Sektorski plasman'!E27,"")</f>
        <v/>
      </c>
      <c r="E31" s="86" t="str">
        <f>IF(ISTEXT('[3]Sektorski plasman'!F27)=TRUE,'[3]Sektorski plasman'!F27,"")</f>
        <v/>
      </c>
      <c r="F31" s="85" t="str">
        <f>IF(ISNUMBER('[3]Sektorski plasman'!D27)=TRUE,'[3]Sektorski plasman'!D27,"")</f>
        <v/>
      </c>
      <c r="G31" s="84" t="str">
        <f>IF(ISNUMBER('[3]Sektorski plasman'!G27)=TRUE,'[3]Sektorski plasman'!G27,"")</f>
        <v/>
      </c>
      <c r="H31" s="76" t="str">
        <f>IF(ISNUMBER('[3]Sektorski plasman'!H27)=TRUE,'[3]Sektorski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IF(ISTEXT('[3]Sektorski plasman'!B28)=TRUE,'[3]Sektorski plasman'!B28,"")</f>
        <v/>
      </c>
      <c r="C32" s="88" t="str">
        <f>IF(ISTEXT('[3]Sektorski plasman'!C28)=TRUE,'[3]Sektorski plasman'!C28,"")</f>
        <v/>
      </c>
      <c r="D32" s="87" t="str">
        <f>IF(ISNUMBER('[3]Sektorski plasman'!E28)=TRUE,'[3]Sektorski plasman'!E28,"")</f>
        <v/>
      </c>
      <c r="E32" s="86" t="str">
        <f>IF(ISTEXT('[3]Sektorski plasman'!F28)=TRUE,'[3]Sektorski plasman'!F28,"")</f>
        <v/>
      </c>
      <c r="F32" s="85" t="str">
        <f>IF(ISNUMBER('[3]Sektorski plasman'!D28)=TRUE,'[3]Sektorski plasman'!D28,"")</f>
        <v/>
      </c>
      <c r="G32" s="84" t="str">
        <f>IF(ISNUMBER('[3]Sektorski plasman'!G28)=TRUE,'[3]Sektorski plasman'!G28,"")</f>
        <v/>
      </c>
      <c r="H32" s="76" t="str">
        <f>IF(ISNUMBER('[3]Sektorski plasman'!H28)=TRUE,'[3]Sektorski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IF(ISTEXT('[3]Sektorski plasman'!B29)=TRUE,'[3]Sektorski plasman'!B29,"")</f>
        <v/>
      </c>
      <c r="C33" s="88" t="str">
        <f>IF(ISTEXT('[3]Sektorski plasman'!C29)=TRUE,'[3]Sektorski plasman'!C29,"")</f>
        <v/>
      </c>
      <c r="D33" s="87" t="str">
        <f>IF(ISNUMBER('[3]Sektorski plasman'!E29)=TRUE,'[3]Sektorski plasman'!E29,"")</f>
        <v/>
      </c>
      <c r="E33" s="86" t="str">
        <f>IF(ISTEXT('[3]Sektorski plasman'!F29)=TRUE,'[3]Sektorski plasman'!F29,"")</f>
        <v/>
      </c>
      <c r="F33" s="85" t="str">
        <f>IF(ISNUMBER('[3]Sektorski plasman'!D29)=TRUE,'[3]Sektorski plasman'!D29,"")</f>
        <v/>
      </c>
      <c r="G33" s="84" t="str">
        <f>IF(ISNUMBER('[3]Sektorski plasman'!G29)=TRUE,'[3]Sektorski plasman'!G29,"")</f>
        <v/>
      </c>
      <c r="H33" s="76" t="str">
        <f>IF(ISNUMBER('[3]Sektorski plasman'!H29)=TRUE,'[3]Sektorski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IF(ISTEXT('[3]Sektorski plasman'!B30)=TRUE,'[3]Sektorski plasman'!B30,"")</f>
        <v/>
      </c>
      <c r="C34" s="88" t="str">
        <f>IF(ISTEXT('[3]Sektorski plasman'!C30)=TRUE,'[3]Sektorski plasman'!C30,"")</f>
        <v/>
      </c>
      <c r="D34" s="87" t="str">
        <f>IF(ISNUMBER('[3]Sektorski plasman'!E30)=TRUE,'[3]Sektorski plasman'!E30,"")</f>
        <v/>
      </c>
      <c r="E34" s="86" t="str">
        <f>IF(ISTEXT('[3]Sektorski plasman'!F30)=TRUE,'[3]Sektorski plasman'!F30,"")</f>
        <v/>
      </c>
      <c r="F34" s="85" t="str">
        <f>IF(ISNUMBER('[3]Sektorski plasman'!D30)=TRUE,'[3]Sektorski plasman'!D30,"")</f>
        <v/>
      </c>
      <c r="G34" s="84" t="str">
        <f>IF(ISNUMBER('[3]Sektorski plasman'!G30)=TRUE,'[3]Sektorski plasman'!G30,"")</f>
        <v/>
      </c>
      <c r="H34" s="76" t="str">
        <f>IF(ISNUMBER('[3]Sektorski plasman'!H30)=TRUE,'[3]Sektorski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IF(ISTEXT('[3]Sektorski plasman'!B31)=TRUE,'[3]Sektorski plasman'!B31,"")</f>
        <v/>
      </c>
      <c r="C35" s="88" t="str">
        <f>IF(ISTEXT('[3]Sektorski plasman'!C31)=TRUE,'[3]Sektorski plasman'!C31,"")</f>
        <v/>
      </c>
      <c r="D35" s="87" t="str">
        <f>IF(ISNUMBER('[3]Sektorski plasman'!E31)=TRUE,'[3]Sektorski plasman'!E31,"")</f>
        <v/>
      </c>
      <c r="E35" s="86" t="str">
        <f>IF(ISTEXT('[3]Sektorski plasman'!F31)=TRUE,'[3]Sektorski plasman'!F31,"")</f>
        <v/>
      </c>
      <c r="F35" s="85" t="str">
        <f>IF(ISNUMBER('[3]Sektorski plasman'!D31)=TRUE,'[3]Sektorski plasman'!D31,"")</f>
        <v/>
      </c>
      <c r="G35" s="84" t="str">
        <f>IF(ISNUMBER('[3]Sektorski plasman'!G31)=TRUE,'[3]Sektorski plasman'!G31,"")</f>
        <v/>
      </c>
      <c r="H35" s="76" t="str">
        <f>IF(ISNUMBER('[3]Sektorski plasman'!H31)=TRUE,'[3]Sektorski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IF(ISTEXT('[3]Sektorski plasman'!B32)=TRUE,'[3]Sektorski plasman'!B32,"")</f>
        <v/>
      </c>
      <c r="C36" s="88" t="str">
        <f>IF(ISTEXT('[3]Sektorski plasman'!C32)=TRUE,'[3]Sektorski plasman'!C32,"")</f>
        <v/>
      </c>
      <c r="D36" s="87" t="str">
        <f>IF(ISNUMBER('[3]Sektorski plasman'!E32)=TRUE,'[3]Sektorski plasman'!E32,"")</f>
        <v/>
      </c>
      <c r="E36" s="86" t="str">
        <f>IF(ISTEXT('[3]Sektorski plasman'!F32)=TRUE,'[3]Sektorski plasman'!F32,"")</f>
        <v/>
      </c>
      <c r="F36" s="85" t="str">
        <f>IF(ISNUMBER('[3]Sektorski plasman'!D32)=TRUE,'[3]Sektorski plasman'!D32,"")</f>
        <v/>
      </c>
      <c r="G36" s="84" t="str">
        <f>IF(ISNUMBER('[3]Sektorski plasman'!G32)=TRUE,'[3]Sektorski plasman'!G32,"")</f>
        <v/>
      </c>
      <c r="H36" s="76" t="str">
        <f>IF(ISNUMBER('[3]Sektorski plasman'!H32)=TRUE,'[3]Sektorski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IF(ISTEXT('[3]Sektorski plasman'!B33)=TRUE,'[3]Sektorski plasman'!B33,"")</f>
        <v/>
      </c>
      <c r="C37" s="88" t="str">
        <f>IF(ISTEXT('[3]Sektorski plasman'!C33)=TRUE,'[3]Sektorski plasman'!C33,"")</f>
        <v/>
      </c>
      <c r="D37" s="87" t="str">
        <f>IF(ISNUMBER('[3]Sektorski plasman'!E33)=TRUE,'[3]Sektorski plasman'!E33,"")</f>
        <v/>
      </c>
      <c r="E37" s="86" t="str">
        <f>IF(ISTEXT('[3]Sektorski plasman'!F33)=TRUE,'[3]Sektorski plasman'!F33,"")</f>
        <v/>
      </c>
      <c r="F37" s="85" t="str">
        <f>IF(ISNUMBER('[3]Sektorski plasman'!D33)=TRUE,'[3]Sektorski plasman'!D33,"")</f>
        <v/>
      </c>
      <c r="G37" s="84" t="str">
        <f>IF(ISNUMBER('[3]Sektorski plasman'!G33)=TRUE,'[3]Sektorski plasman'!G33,"")</f>
        <v/>
      </c>
      <c r="H37" s="76" t="str">
        <f>IF(ISNUMBER('[3]Sektorski plasman'!H33)=TRUE,'[3]Sektorski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IF(ISTEXT('[3]Sektorski plasman'!B34)=TRUE,'[3]Sektorski plasman'!B34,"")</f>
        <v/>
      </c>
      <c r="C38" s="88" t="str">
        <f>IF(ISTEXT('[3]Sektorski plasman'!C34)=TRUE,'[3]Sektorski plasman'!C34,"")</f>
        <v/>
      </c>
      <c r="D38" s="87" t="str">
        <f>IF(ISNUMBER('[3]Sektorski plasman'!E34)=TRUE,'[3]Sektorski plasman'!E34,"")</f>
        <v/>
      </c>
      <c r="E38" s="86" t="str">
        <f>IF(ISTEXT('[3]Sektorski plasman'!F34)=TRUE,'[3]Sektorski plasman'!F34,"")</f>
        <v/>
      </c>
      <c r="F38" s="85" t="str">
        <f>IF(ISNUMBER('[3]Sektorski plasman'!D34)=TRUE,'[3]Sektorski plasman'!D34,"")</f>
        <v/>
      </c>
      <c r="G38" s="84" t="str">
        <f>IF(ISNUMBER('[3]Sektorski plasman'!G34)=TRUE,'[3]Sektorski plasman'!G34,"")</f>
        <v/>
      </c>
      <c r="H38" s="76" t="str">
        <f>IF(ISNUMBER('[3]Sektorski plasman'!H34)=TRUE,'[3]Sektorski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IF(ISTEXT('[3]Sektorski plasman'!B35)=TRUE,'[3]Sektorski plasman'!B35,"")</f>
        <v/>
      </c>
      <c r="C39" s="88" t="str">
        <f>IF(ISTEXT('[3]Sektorski plasman'!C35)=TRUE,'[3]Sektorski plasman'!C35,"")</f>
        <v/>
      </c>
      <c r="D39" s="87" t="str">
        <f>IF(ISNUMBER('[3]Sektorski plasman'!E35)=TRUE,'[3]Sektorski plasman'!E35,"")</f>
        <v/>
      </c>
      <c r="E39" s="86" t="str">
        <f>IF(ISTEXT('[3]Sektorski plasman'!F35)=TRUE,'[3]Sektorski plasman'!F35,"")</f>
        <v/>
      </c>
      <c r="F39" s="85" t="str">
        <f>IF(ISNUMBER('[3]Sektorski plasman'!D35)=TRUE,'[3]Sektorski plasman'!D35,"")</f>
        <v/>
      </c>
      <c r="G39" s="84" t="str">
        <f>IF(ISNUMBER('[3]Sektorski plasman'!G35)=TRUE,'[3]Sektorski plasman'!G35,"")</f>
        <v/>
      </c>
      <c r="H39" s="76" t="str">
        <f>IF(ISNUMBER('[3]Sektorski plasman'!H35)=TRUE,'[3]Sektorski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IF(ISTEXT('[3]Sektorski plasman'!B36)=TRUE,'[3]Sektorski plasman'!B36,"")</f>
        <v/>
      </c>
      <c r="C40" s="88" t="str">
        <f>IF(ISTEXT('[3]Sektorski plasman'!C36)=TRUE,'[3]Sektorski plasman'!C36,"")</f>
        <v/>
      </c>
      <c r="D40" s="87" t="str">
        <f>IF(ISNUMBER('[3]Sektorski plasman'!E36)=TRUE,'[3]Sektorski plasman'!E36,"")</f>
        <v/>
      </c>
      <c r="E40" s="86" t="str">
        <f>IF(ISTEXT('[3]Sektorski plasman'!F36)=TRUE,'[3]Sektorski plasman'!F36,"")</f>
        <v/>
      </c>
      <c r="F40" s="85" t="str">
        <f>IF(ISNUMBER('[3]Sektorski plasman'!D36)=TRUE,'[3]Sektorski plasman'!D36,"")</f>
        <v/>
      </c>
      <c r="G40" s="84" t="str">
        <f>IF(ISNUMBER('[3]Sektorski plasman'!G36)=TRUE,'[3]Sektorski plasman'!G36,"")</f>
        <v/>
      </c>
      <c r="H40" s="76" t="str">
        <f>IF(ISNUMBER('[3]Sektorski plasman'!H36)=TRUE,'[3]Sektorski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IF(ISTEXT('[3]Sektorski plasman'!B37)=TRUE,'[3]Sektorski plasman'!B37,"")</f>
        <v/>
      </c>
      <c r="C41" s="88" t="str">
        <f>IF(ISTEXT('[3]Sektorski plasman'!C37)=TRUE,'[3]Sektorski plasman'!C37,"")</f>
        <v/>
      </c>
      <c r="D41" s="87" t="str">
        <f>IF(ISNUMBER('[3]Sektorski plasman'!E37)=TRUE,'[3]Sektorski plasman'!E37,"")</f>
        <v/>
      </c>
      <c r="E41" s="86" t="str">
        <f>IF(ISTEXT('[3]Sektorski plasman'!F37)=TRUE,'[3]Sektorski plasman'!F37,"")</f>
        <v/>
      </c>
      <c r="F41" s="85" t="str">
        <f>IF(ISNUMBER('[3]Sektorski plasman'!D37)=TRUE,'[3]Sektorski plasman'!D37,"")</f>
        <v/>
      </c>
      <c r="G41" s="84" t="str">
        <f>IF(ISNUMBER('[3]Sektorski plasman'!G37)=TRUE,'[3]Sektorski plasman'!G37,"")</f>
        <v/>
      </c>
      <c r="H41" s="76" t="str">
        <f>IF(ISNUMBER('[3]Sektorski plasman'!H37)=TRUE,'[3]Sektorski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IF(ISTEXT('[3]Sektorski plasman'!B38)=TRUE,'[3]Sektorski plasman'!B38,"")</f>
        <v/>
      </c>
      <c r="C42" s="88" t="str">
        <f>IF(ISTEXT('[3]Sektorski plasman'!C38)=TRUE,'[3]Sektorski plasman'!C38,"")</f>
        <v/>
      </c>
      <c r="D42" s="87" t="str">
        <f>IF(ISNUMBER('[3]Sektorski plasman'!E38)=TRUE,'[3]Sektorski plasman'!E38,"")</f>
        <v/>
      </c>
      <c r="E42" s="86" t="str">
        <f>IF(ISTEXT('[3]Sektorski plasman'!F38)=TRUE,'[3]Sektorski plasman'!F38,"")</f>
        <v/>
      </c>
      <c r="F42" s="85" t="str">
        <f>IF(ISNUMBER('[3]Sektorski plasman'!D38)=TRUE,'[3]Sektorski plasman'!D38,"")</f>
        <v/>
      </c>
      <c r="G42" s="84" t="str">
        <f>IF(ISNUMBER('[3]Sektorski plasman'!G38)=TRUE,'[3]Sektorski plasman'!G38,"")</f>
        <v/>
      </c>
      <c r="H42" s="76" t="str">
        <f>IF(ISNUMBER('[3]Sektorski plasman'!H38)=TRUE,'[3]Sektorski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IF(ISTEXT('[3]Sektorski plasman'!B39)=TRUE,'[3]Sektorski plasman'!B39,"")</f>
        <v/>
      </c>
      <c r="C43" s="88" t="str">
        <f>IF(ISTEXT('[3]Sektorski plasman'!C39)=TRUE,'[3]Sektorski plasman'!C39,"")</f>
        <v/>
      </c>
      <c r="D43" s="87" t="str">
        <f>IF(ISNUMBER('[3]Sektorski plasman'!E39)=TRUE,'[3]Sektorski plasman'!E39,"")</f>
        <v/>
      </c>
      <c r="E43" s="86" t="str">
        <f>IF(ISTEXT('[3]Sektorski plasman'!F39)=TRUE,'[3]Sektorski plasman'!F39,"")</f>
        <v/>
      </c>
      <c r="F43" s="85" t="str">
        <f>IF(ISNUMBER('[3]Sektorski plasman'!D39)=TRUE,'[3]Sektorski plasman'!D39,"")</f>
        <v/>
      </c>
      <c r="G43" s="84" t="str">
        <f>IF(ISNUMBER('[3]Sektorski plasman'!G39)=TRUE,'[3]Sektorski plasman'!G39,"")</f>
        <v/>
      </c>
      <c r="H43" s="76" t="str">
        <f>IF(ISNUMBER('[3]Sektorski plasman'!H39)=TRUE,'[3]Sektorski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IF(ISTEXT('[3]Sektorski plasman'!B40)=TRUE,'[3]Sektorski plasman'!B40,"")</f>
        <v/>
      </c>
      <c r="C44" s="88" t="str">
        <f>IF(ISTEXT('[3]Sektorski plasman'!C40)=TRUE,'[3]Sektorski plasman'!C40,"")</f>
        <v/>
      </c>
      <c r="D44" s="87" t="str">
        <f>IF(ISNUMBER('[3]Sektorski plasman'!E40)=TRUE,'[3]Sektorski plasman'!E40,"")</f>
        <v/>
      </c>
      <c r="E44" s="86" t="str">
        <f>IF(ISTEXT('[3]Sektorski plasman'!F40)=TRUE,'[3]Sektorski plasman'!F40,"")</f>
        <v/>
      </c>
      <c r="F44" s="85" t="str">
        <f>IF(ISNUMBER('[3]Sektorski plasman'!D40)=TRUE,'[3]Sektorski plasman'!D40,"")</f>
        <v/>
      </c>
      <c r="G44" s="84" t="str">
        <f>IF(ISNUMBER('[3]Sektorski plasman'!G40)=TRUE,'[3]Sektorski plasman'!G40,"")</f>
        <v/>
      </c>
      <c r="H44" s="76" t="str">
        <f>IF(ISNUMBER('[3]Sektorski plasman'!H40)=TRUE,'[3]Sektorski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IF(ISTEXT('[3]Sektorski plasman'!B41)=TRUE,'[3]Sektorski plasman'!B41,"")</f>
        <v/>
      </c>
      <c r="C45" s="88" t="str">
        <f>IF(ISTEXT('[3]Sektorski plasman'!C41)=TRUE,'[3]Sektorski plasman'!C41,"")</f>
        <v/>
      </c>
      <c r="D45" s="87" t="str">
        <f>IF(ISNUMBER('[3]Sektorski plasman'!E41)=TRUE,'[3]Sektorski plasman'!E41,"")</f>
        <v/>
      </c>
      <c r="E45" s="86" t="str">
        <f>IF(ISTEXT('[3]Sektorski plasman'!F41)=TRUE,'[3]Sektorski plasman'!F41,"")</f>
        <v/>
      </c>
      <c r="F45" s="85" t="str">
        <f>IF(ISNUMBER('[3]Sektorski plasman'!D41)=TRUE,'[3]Sektorski plasman'!D41,"")</f>
        <v/>
      </c>
      <c r="G45" s="84" t="str">
        <f>IF(ISNUMBER('[3]Sektorski plasman'!G41)=TRUE,'[3]Sektorski plasman'!G41,"")</f>
        <v/>
      </c>
      <c r="H45" s="76" t="str">
        <f>IF(ISNUMBER('[3]Sektorski plasman'!H41)=TRUE,'[3]Sektorski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IF(ISTEXT('[3]Sektorski plasman'!B42)=TRUE,'[3]Sektorski plasman'!B42,"")</f>
        <v/>
      </c>
      <c r="C46" s="88" t="str">
        <f>IF(ISTEXT('[3]Sektorski plasman'!C42)=TRUE,'[3]Sektorski plasman'!C42,"")</f>
        <v/>
      </c>
      <c r="D46" s="87" t="str">
        <f>IF(ISNUMBER('[3]Sektorski plasman'!E42)=TRUE,'[3]Sektorski plasman'!E42,"")</f>
        <v/>
      </c>
      <c r="E46" s="86" t="str">
        <f>IF(ISTEXT('[3]Sektorski plasman'!F42)=TRUE,'[3]Sektorski plasman'!F42,"")</f>
        <v/>
      </c>
      <c r="F46" s="85" t="str">
        <f>IF(ISNUMBER('[3]Sektorski plasman'!D42)=TRUE,'[3]Sektorski plasman'!D42,"")</f>
        <v/>
      </c>
      <c r="G46" s="84" t="str">
        <f>IF(ISNUMBER('[3]Sektorski plasman'!G42)=TRUE,'[3]Sektorski plasman'!G42,"")</f>
        <v/>
      </c>
      <c r="H46" s="76" t="str">
        <f>IF(ISNUMBER('[3]Sektorski plasman'!H42)=TRUE,'[3]Sektorski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IF(ISTEXT('[3]Sektorski plasman'!B43)=TRUE,'[3]Sektorski plasman'!B43,"")</f>
        <v/>
      </c>
      <c r="C47" s="88" t="str">
        <f>IF(ISTEXT('[3]Sektorski plasman'!C43)=TRUE,'[3]Sektorski plasman'!C43,"")</f>
        <v/>
      </c>
      <c r="D47" s="87" t="str">
        <f>IF(ISNUMBER('[3]Sektorski plasman'!E43)=TRUE,'[3]Sektorski plasman'!E43,"")</f>
        <v/>
      </c>
      <c r="E47" s="86" t="str">
        <f>IF(ISTEXT('[3]Sektorski plasman'!F43)=TRUE,'[3]Sektorski plasman'!F43,"")</f>
        <v/>
      </c>
      <c r="F47" s="85" t="str">
        <f>IF(ISNUMBER('[3]Sektorski plasman'!D43)=TRUE,'[3]Sektorski plasman'!D43,"")</f>
        <v/>
      </c>
      <c r="G47" s="84" t="str">
        <f>IF(ISNUMBER('[3]Sektorski plasman'!G43)=TRUE,'[3]Sektorski plasman'!G43,"")</f>
        <v/>
      </c>
      <c r="H47" s="76" t="str">
        <f>IF(ISNUMBER('[3]Sektorski plasman'!H43)=TRUE,'[3]Sektorski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IF(ISTEXT('[3]Sektorski plasman'!B44)=TRUE,'[3]Sektorski plasman'!B44,"")</f>
        <v/>
      </c>
      <c r="C48" s="88" t="str">
        <f>IF(ISTEXT('[3]Sektorski plasman'!C44)=TRUE,'[3]Sektorski plasman'!C44,"")</f>
        <v/>
      </c>
      <c r="D48" s="87" t="str">
        <f>IF(ISNUMBER('[3]Sektorski plasman'!E44)=TRUE,'[3]Sektorski plasman'!E44,"")</f>
        <v/>
      </c>
      <c r="E48" s="86" t="str">
        <f>IF(ISTEXT('[3]Sektorski plasman'!F44)=TRUE,'[3]Sektorski plasman'!F44,"")</f>
        <v/>
      </c>
      <c r="F48" s="85" t="str">
        <f>IF(ISNUMBER('[3]Sektorski plasman'!D44)=TRUE,'[3]Sektorski plasman'!D44,"")</f>
        <v/>
      </c>
      <c r="G48" s="84" t="str">
        <f>IF(ISNUMBER('[3]Sektorski plasman'!G44)=TRUE,'[3]Sektorski plasman'!G44,"")</f>
        <v/>
      </c>
      <c r="H48" s="76" t="str">
        <f>IF(ISNUMBER('[3]Sektorski plasman'!H44)=TRUE,'[3]Sektorski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IF(ISTEXT('[3]Sektorski plasman'!B45)=TRUE,'[3]Sektorski plasman'!B45,"")</f>
        <v/>
      </c>
      <c r="C49" s="88" t="str">
        <f>IF(ISTEXT('[3]Sektorski plasman'!C45)=TRUE,'[3]Sektorski plasman'!C45,"")</f>
        <v/>
      </c>
      <c r="D49" s="87" t="str">
        <f>IF(ISNUMBER('[3]Sektorski plasman'!E45)=TRUE,'[3]Sektorski plasman'!E45,"")</f>
        <v/>
      </c>
      <c r="E49" s="86" t="str">
        <f>IF(ISTEXT('[3]Sektorski plasman'!F45)=TRUE,'[3]Sektorski plasman'!F45,"")</f>
        <v/>
      </c>
      <c r="F49" s="85" t="str">
        <f>IF(ISNUMBER('[3]Sektorski plasman'!D45)=TRUE,'[3]Sektorski plasman'!D45,"")</f>
        <v/>
      </c>
      <c r="G49" s="84" t="str">
        <f>IF(ISNUMBER('[3]Sektorski plasman'!G45)=TRUE,'[3]Sektorski plasman'!G45,"")</f>
        <v/>
      </c>
      <c r="H49" s="76" t="str">
        <f>IF(ISNUMBER('[3]Sektorski plasman'!H45)=TRUE,'[3]Sektorski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IF(ISTEXT('[3]Sektorski plasman'!B46)=TRUE,'[3]Sektorski plasman'!B46,"")</f>
        <v/>
      </c>
      <c r="C50" s="88" t="str">
        <f>IF(ISTEXT('[3]Sektorski plasman'!C46)=TRUE,'[3]Sektorski plasman'!C46,"")</f>
        <v/>
      </c>
      <c r="D50" s="87" t="str">
        <f>IF(ISNUMBER('[3]Sektorski plasman'!E46)=TRUE,'[3]Sektorski plasman'!E46,"")</f>
        <v/>
      </c>
      <c r="E50" s="86" t="str">
        <f>IF(ISTEXT('[3]Sektorski plasman'!F46)=TRUE,'[3]Sektorski plasman'!F46,"")</f>
        <v/>
      </c>
      <c r="F50" s="85" t="str">
        <f>IF(ISNUMBER('[3]Sektorski plasman'!D46)=TRUE,'[3]Sektorski plasman'!D46,"")</f>
        <v/>
      </c>
      <c r="G50" s="84" t="str">
        <f>IF(ISNUMBER('[3]Sektorski plasman'!G46)=TRUE,'[3]Sektorski plasman'!G46,"")</f>
        <v/>
      </c>
      <c r="H50" s="76" t="str">
        <f>IF(ISNUMBER('[3]Sektorski plasman'!H46)=TRUE,'[3]Sektorski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IF(ISTEXT('[3]Sektorski plasman'!B47)=TRUE,'[3]Sektorski plasman'!B47,"")</f>
        <v/>
      </c>
      <c r="C51" s="88" t="str">
        <f>IF(ISTEXT('[3]Sektorski plasman'!C47)=TRUE,'[3]Sektorski plasman'!C47,"")</f>
        <v/>
      </c>
      <c r="D51" s="87" t="str">
        <f>IF(ISNUMBER('[3]Sektorski plasman'!E47)=TRUE,'[3]Sektorski plasman'!E47,"")</f>
        <v/>
      </c>
      <c r="E51" s="86" t="str">
        <f>IF(ISTEXT('[3]Sektorski plasman'!F47)=TRUE,'[3]Sektorski plasman'!F47,"")</f>
        <v/>
      </c>
      <c r="F51" s="85" t="str">
        <f>IF(ISNUMBER('[3]Sektorski plasman'!D47)=TRUE,'[3]Sektorski plasman'!D47,"")</f>
        <v/>
      </c>
      <c r="G51" s="84" t="str">
        <f>IF(ISNUMBER('[3]Sektorski plasman'!G47)=TRUE,'[3]Sektorski plasman'!G47,"")</f>
        <v/>
      </c>
      <c r="H51" s="76" t="str">
        <f>IF(ISNUMBER('[3]Sektorski plasman'!H47)=TRUE,'[3]Sektorski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IF(ISTEXT('[3]Sektorski plasman'!B48)=TRUE,'[3]Sektorski plasman'!B48,"")</f>
        <v/>
      </c>
      <c r="C52" s="88" t="str">
        <f>IF(ISTEXT('[3]Sektorski plasman'!C48)=TRUE,'[3]Sektorski plasman'!C48,"")</f>
        <v/>
      </c>
      <c r="D52" s="87" t="str">
        <f>IF(ISNUMBER('[3]Sektorski plasman'!E48)=TRUE,'[3]Sektorski plasman'!E48,"")</f>
        <v/>
      </c>
      <c r="E52" s="86" t="str">
        <f>IF(ISTEXT('[3]Sektorski plasman'!F48)=TRUE,'[3]Sektorski plasman'!F48,"")</f>
        <v/>
      </c>
      <c r="F52" s="85" t="str">
        <f>IF(ISNUMBER('[3]Sektorski plasman'!D48)=TRUE,'[3]Sektorski plasman'!D48,"")</f>
        <v/>
      </c>
      <c r="G52" s="84" t="str">
        <f>IF(ISNUMBER('[3]Sektorski plasman'!G48)=TRUE,'[3]Sektorski plasman'!G48,"")</f>
        <v/>
      </c>
      <c r="H52" s="76" t="str">
        <f>IF(ISNUMBER('[3]Sektorski plasman'!H48)=TRUE,'[3]Sektorski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IF(ISTEXT('[3]Sektorski plasman'!B49)=TRUE,'[3]Sektorski plasman'!B49,"")</f>
        <v/>
      </c>
      <c r="C53" s="88" t="str">
        <f>IF(ISTEXT('[3]Sektorski plasman'!C49)=TRUE,'[3]Sektorski plasman'!C49,"")</f>
        <v/>
      </c>
      <c r="D53" s="87" t="str">
        <f>IF(ISNUMBER('[3]Sektorski plasman'!E49)=TRUE,'[3]Sektorski plasman'!E49,"")</f>
        <v/>
      </c>
      <c r="E53" s="86" t="str">
        <f>IF(ISTEXT('[3]Sektorski plasman'!F49)=TRUE,'[3]Sektorski plasman'!F49,"")</f>
        <v/>
      </c>
      <c r="F53" s="85" t="str">
        <f>IF(ISNUMBER('[3]Sektorski plasman'!D49)=TRUE,'[3]Sektorski plasman'!D49,"")</f>
        <v/>
      </c>
      <c r="G53" s="84" t="str">
        <f>IF(ISNUMBER('[3]Sektorski plasman'!G49)=TRUE,'[3]Sektorski plasman'!G49,"")</f>
        <v/>
      </c>
      <c r="H53" s="76" t="str">
        <f>IF(ISNUMBER('[3]Sektorski plasman'!H49)=TRUE,'[3]Sektorski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IF(ISTEXT('[3]Sektorski plasman'!B50)=TRUE,'[3]Sektorski plasman'!B50,"")</f>
        <v/>
      </c>
      <c r="C54" s="88" t="str">
        <f>IF(ISTEXT('[3]Sektorski plasman'!C50)=TRUE,'[3]Sektorski plasman'!C50,"")</f>
        <v/>
      </c>
      <c r="D54" s="87" t="str">
        <f>IF(ISNUMBER('[3]Sektorski plasman'!E50)=TRUE,'[3]Sektorski plasman'!E50,"")</f>
        <v/>
      </c>
      <c r="E54" s="86" t="str">
        <f>IF(ISTEXT('[3]Sektorski plasman'!F50)=TRUE,'[3]Sektorski plasman'!F50,"")</f>
        <v/>
      </c>
      <c r="F54" s="85" t="str">
        <f>IF(ISNUMBER('[3]Sektorski plasman'!D50)=TRUE,'[3]Sektorski plasman'!D50,"")</f>
        <v/>
      </c>
      <c r="G54" s="84" t="str">
        <f>IF(ISNUMBER('[3]Sektorski plasman'!G50)=TRUE,'[3]Sektorski plasman'!G50,"")</f>
        <v/>
      </c>
      <c r="H54" s="76" t="str">
        <f>IF(ISNUMBER('[3]Sektorski plasman'!H50)=TRUE,'[3]Sektorski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IF(ISTEXT('[3]Sektorski plasman'!B51)=TRUE,'[3]Sektorski plasman'!B51,"")</f>
        <v/>
      </c>
      <c r="C55" s="88" t="str">
        <f>IF(ISTEXT('[3]Sektorski plasman'!C51)=TRUE,'[3]Sektorski plasman'!C51,"")</f>
        <v/>
      </c>
      <c r="D55" s="87" t="str">
        <f>IF(ISNUMBER('[3]Sektorski plasman'!E51)=TRUE,'[3]Sektorski plasman'!E51,"")</f>
        <v/>
      </c>
      <c r="E55" s="86" t="str">
        <f>IF(ISTEXT('[3]Sektorski plasman'!F51)=TRUE,'[3]Sektorski plasman'!F51,"")</f>
        <v/>
      </c>
      <c r="F55" s="85" t="str">
        <f>IF(ISNUMBER('[3]Sektorski plasman'!D51)=TRUE,'[3]Sektorski plasman'!D51,"")</f>
        <v/>
      </c>
      <c r="G55" s="84" t="str">
        <f>IF(ISNUMBER('[3]Sektorski plasman'!G51)=TRUE,'[3]Sektorski plasman'!G51,"")</f>
        <v/>
      </c>
      <c r="H55" s="76" t="str">
        <f>IF(ISNUMBER('[3]Sektorski plasman'!H51)=TRUE,'[3]Sektorski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IF(ISTEXT('[3]Sektorski plasman'!B52)=TRUE,'[3]Sektorski plasman'!B52,"")</f>
        <v/>
      </c>
      <c r="C56" s="88" t="str">
        <f>IF(ISTEXT('[3]Sektorski plasman'!C52)=TRUE,'[3]Sektorski plasman'!C52,"")</f>
        <v/>
      </c>
      <c r="D56" s="87" t="str">
        <f>IF(ISNUMBER('[3]Sektorski plasman'!E52)=TRUE,'[3]Sektorski plasman'!E52,"")</f>
        <v/>
      </c>
      <c r="E56" s="86" t="str">
        <f>IF(ISTEXT('[3]Sektorski plasman'!F52)=TRUE,'[3]Sektorski plasman'!F52,"")</f>
        <v/>
      </c>
      <c r="F56" s="85" t="str">
        <f>IF(ISNUMBER('[3]Sektorski plasman'!D52)=TRUE,'[3]Sektorski plasman'!D52,"")</f>
        <v/>
      </c>
      <c r="G56" s="84" t="str">
        <f>IF(ISNUMBER('[3]Sektorski plasman'!G52)=TRUE,'[3]Sektorski plasman'!G52,"")</f>
        <v/>
      </c>
      <c r="H56" s="76" t="str">
        <f>IF(ISNUMBER('[3]Sektorski plasman'!H52)=TRUE,'[3]Sektorski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IF(ISTEXT('[3]Sektorski plasman'!B53)=TRUE,'[3]Sektorski plasman'!B53,"")</f>
        <v/>
      </c>
      <c r="C57" s="88" t="str">
        <f>IF(ISTEXT('[3]Sektorski plasman'!C53)=TRUE,'[3]Sektorski plasman'!C53,"")</f>
        <v/>
      </c>
      <c r="D57" s="87" t="str">
        <f>IF(ISNUMBER('[3]Sektorski plasman'!E53)=TRUE,'[3]Sektorski plasman'!E53,"")</f>
        <v/>
      </c>
      <c r="E57" s="86" t="str">
        <f>IF(ISTEXT('[3]Sektorski plasman'!F53)=TRUE,'[3]Sektorski plasman'!F53,"")</f>
        <v/>
      </c>
      <c r="F57" s="85" t="str">
        <f>IF(ISNUMBER('[3]Sektorski plasman'!D53)=TRUE,'[3]Sektorski plasman'!D53,"")</f>
        <v/>
      </c>
      <c r="G57" s="84" t="str">
        <f>IF(ISNUMBER('[3]Sektorski plasman'!G53)=TRUE,'[3]Sektorski plasman'!G53,"")</f>
        <v/>
      </c>
      <c r="H57" s="76" t="str">
        <f>IF(ISNUMBER('[3]Sektorski plasman'!H53)=TRUE,'[3]Sektorski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IF(ISTEXT('[3]Sektorski plasman'!B54)=TRUE,'[3]Sektorski plasman'!B54,"")</f>
        <v/>
      </c>
      <c r="C58" s="88" t="str">
        <f>IF(ISTEXT('[3]Sektorski plasman'!C54)=TRUE,'[3]Sektorski plasman'!C54,"")</f>
        <v/>
      </c>
      <c r="D58" s="87" t="str">
        <f>IF(ISNUMBER('[3]Sektorski plasman'!E54)=TRUE,'[3]Sektorski plasman'!E54,"")</f>
        <v/>
      </c>
      <c r="E58" s="86" t="str">
        <f>IF(ISTEXT('[3]Sektorski plasman'!F54)=TRUE,'[3]Sektorski plasman'!F54,"")</f>
        <v/>
      </c>
      <c r="F58" s="85" t="str">
        <f>IF(ISNUMBER('[3]Sektorski plasman'!D54)=TRUE,'[3]Sektorski plasman'!D54,"")</f>
        <v/>
      </c>
      <c r="G58" s="84" t="str">
        <f>IF(ISNUMBER('[3]Sektorski plasman'!G54)=TRUE,'[3]Sektorski plasman'!G54,"")</f>
        <v/>
      </c>
      <c r="H58" s="76" t="str">
        <f>IF(ISNUMBER('[3]Sektorski plasman'!H54)=TRUE,'[3]Sektorski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IF(ISTEXT('[3]Sektorski plasman'!B55)=TRUE,'[3]Sektorski plasman'!B55,"")</f>
        <v/>
      </c>
      <c r="C59" s="88" t="str">
        <f>IF(ISTEXT('[3]Sektorski plasman'!C55)=TRUE,'[3]Sektorski plasman'!C55,"")</f>
        <v/>
      </c>
      <c r="D59" s="87" t="str">
        <f>IF(ISNUMBER('[3]Sektorski plasman'!E55)=TRUE,'[3]Sektorski plasman'!E55,"")</f>
        <v/>
      </c>
      <c r="E59" s="86" t="str">
        <f>IF(ISTEXT('[3]Sektorski plasman'!F55)=TRUE,'[3]Sektorski plasman'!F55,"")</f>
        <v/>
      </c>
      <c r="F59" s="85" t="str">
        <f>IF(ISNUMBER('[3]Sektorski plasman'!D55)=TRUE,'[3]Sektorski plasman'!D55,"")</f>
        <v/>
      </c>
      <c r="G59" s="84" t="str">
        <f>IF(ISNUMBER('[3]Sektorski plasman'!G55)=TRUE,'[3]Sektorski plasman'!G55,"")</f>
        <v/>
      </c>
      <c r="H59" s="76" t="str">
        <f>IF(ISNUMBER('[3]Sektorski plasman'!H55)=TRUE,'[3]Sektorski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IF(ISTEXT('[3]Sektorski plasman'!B56)=TRUE,'[3]Sektorski plasman'!B56,"")</f>
        <v/>
      </c>
      <c r="C60" s="88" t="str">
        <f>IF(ISTEXT('[3]Sektorski plasman'!C56)=TRUE,'[3]Sektorski plasman'!C56,"")</f>
        <v/>
      </c>
      <c r="D60" s="87" t="str">
        <f>IF(ISNUMBER('[3]Sektorski plasman'!E56)=TRUE,'[3]Sektorski plasman'!E56,"")</f>
        <v/>
      </c>
      <c r="E60" s="86" t="str">
        <f>IF(ISTEXT('[3]Sektorski plasman'!F56)=TRUE,'[3]Sektorski plasman'!F56,"")</f>
        <v/>
      </c>
      <c r="F60" s="85" t="str">
        <f>IF(ISNUMBER('[3]Sektorski plasman'!D56)=TRUE,'[3]Sektorski plasman'!D56,"")</f>
        <v/>
      </c>
      <c r="G60" s="84" t="str">
        <f>IF(ISNUMBER('[3]Sektorski plasman'!G56)=TRUE,'[3]Sektorski plasman'!G56,"")</f>
        <v/>
      </c>
      <c r="H60" s="76" t="str">
        <f>IF(ISNUMBER('[3]Sektorski plasman'!H56)=TRUE,'[3]Sektorski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IF(ISTEXT('[3]Sektorski plasman'!B57)=TRUE,'[3]Sektorski plasman'!B57,"")</f>
        <v/>
      </c>
      <c r="C61" s="88" t="str">
        <f>IF(ISTEXT('[3]Sektorski plasman'!C57)=TRUE,'[3]Sektorski plasman'!C57,"")</f>
        <v/>
      </c>
      <c r="D61" s="87" t="str">
        <f>IF(ISNUMBER('[3]Sektorski plasman'!E57)=TRUE,'[3]Sektorski plasman'!E57,"")</f>
        <v/>
      </c>
      <c r="E61" s="86" t="str">
        <f>IF(ISTEXT('[3]Sektorski plasman'!F57)=TRUE,'[3]Sektorski plasman'!F57,"")</f>
        <v/>
      </c>
      <c r="F61" s="85" t="str">
        <f>IF(ISNUMBER('[3]Sektorski plasman'!D57)=TRUE,'[3]Sektorski plasman'!D57,"")</f>
        <v/>
      </c>
      <c r="G61" s="84" t="str">
        <f>IF(ISNUMBER('[3]Sektorski plasman'!G57)=TRUE,'[3]Sektorski plasman'!G57,"")</f>
        <v/>
      </c>
      <c r="H61" s="76" t="str">
        <f>IF(ISNUMBER('[3]Sektorski plasman'!H57)=TRUE,'[3]Sektorski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IF(ISTEXT('[3]Sektorski plasman'!B58)=TRUE,'[3]Sektorski plasman'!B58,"")</f>
        <v/>
      </c>
      <c r="C62" s="88" t="str">
        <f>IF(ISTEXT('[3]Sektorski plasman'!C58)=TRUE,'[3]Sektorski plasman'!C58,"")</f>
        <v/>
      </c>
      <c r="D62" s="87" t="str">
        <f>IF(ISNUMBER('[3]Sektorski plasman'!E58)=TRUE,'[3]Sektorski plasman'!E58,"")</f>
        <v/>
      </c>
      <c r="E62" s="86" t="str">
        <f>IF(ISTEXT('[3]Sektorski plasman'!F58)=TRUE,'[3]Sektorski plasman'!F58,"")</f>
        <v/>
      </c>
      <c r="F62" s="85" t="str">
        <f>IF(ISNUMBER('[3]Sektorski plasman'!D58)=TRUE,'[3]Sektorski plasman'!D58,"")</f>
        <v/>
      </c>
      <c r="G62" s="84" t="str">
        <f>IF(ISNUMBER('[3]Sektorski plasman'!G58)=TRUE,'[3]Sektorski plasman'!G58,"")</f>
        <v/>
      </c>
      <c r="H62" s="76" t="str">
        <f>IF(ISNUMBER('[3]Sektorski plasman'!H58)=TRUE,'[3]Sektorski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IF(ISTEXT('[3]Sektorski plasman'!B59)=TRUE,'[3]Sektorski plasman'!B59,"")</f>
        <v/>
      </c>
      <c r="C63" s="88" t="str">
        <f>IF(ISTEXT('[3]Sektorski plasman'!C59)=TRUE,'[3]Sektorski plasman'!C59,"")</f>
        <v/>
      </c>
      <c r="D63" s="87" t="str">
        <f>IF(ISNUMBER('[3]Sektorski plasman'!E59)=TRUE,'[3]Sektorski plasman'!E59,"")</f>
        <v/>
      </c>
      <c r="E63" s="86" t="str">
        <f>IF(ISTEXT('[3]Sektorski plasman'!F59)=TRUE,'[3]Sektorski plasman'!F59,"")</f>
        <v/>
      </c>
      <c r="F63" s="85" t="str">
        <f>IF(ISNUMBER('[3]Sektorski plasman'!D59)=TRUE,'[3]Sektorski plasman'!D59,"")</f>
        <v/>
      </c>
      <c r="G63" s="84" t="str">
        <f>IF(ISNUMBER('[3]Sektorski plasman'!G59)=TRUE,'[3]Sektorski plasman'!G59,"")</f>
        <v/>
      </c>
      <c r="H63" s="76" t="str">
        <f>IF(ISNUMBER('[3]Sektorski plasman'!H59)=TRUE,'[3]Sektorski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IF(ISTEXT('[3]Sektorski plasman'!B60)=TRUE,'[3]Sektorski plasman'!B60,"")</f>
        <v/>
      </c>
      <c r="C64" s="88" t="str">
        <f>IF(ISTEXT('[3]Sektorski plasman'!C60)=TRUE,'[3]Sektorski plasman'!C60,"")</f>
        <v/>
      </c>
      <c r="D64" s="87" t="str">
        <f>IF(ISNUMBER('[3]Sektorski plasman'!E60)=TRUE,'[3]Sektorski plasman'!E60,"")</f>
        <v/>
      </c>
      <c r="E64" s="86" t="str">
        <f>IF(ISTEXT('[3]Sektorski plasman'!F60)=TRUE,'[3]Sektorski plasman'!F60,"")</f>
        <v/>
      </c>
      <c r="F64" s="85" t="str">
        <f>IF(ISNUMBER('[3]Sektorski plasman'!D60)=TRUE,'[3]Sektorski plasman'!D60,"")</f>
        <v/>
      </c>
      <c r="G64" s="84" t="str">
        <f>IF(ISNUMBER('[3]Sektorski plasman'!G60)=TRUE,'[3]Sektorski plasman'!G60,"")</f>
        <v/>
      </c>
      <c r="H64" s="76" t="str">
        <f>IF(ISNUMBER('[3]Sektorski plasman'!H60)=TRUE,'[3]Sektorski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IF(ISTEXT('[3]Sektorski plasman'!B61)=TRUE,'[3]Sektorski plasman'!B61,"")</f>
        <v/>
      </c>
      <c r="C65" s="88" t="str">
        <f>IF(ISTEXT('[3]Sektorski plasman'!C61)=TRUE,'[3]Sektorski plasman'!C61,"")</f>
        <v/>
      </c>
      <c r="D65" s="87" t="str">
        <f>IF(ISNUMBER('[3]Sektorski plasman'!E61)=TRUE,'[3]Sektorski plasman'!E61,"")</f>
        <v/>
      </c>
      <c r="E65" s="86" t="str">
        <f>IF(ISTEXT('[3]Sektorski plasman'!F61)=TRUE,'[3]Sektorski plasman'!F61,"")</f>
        <v/>
      </c>
      <c r="F65" s="85" t="str">
        <f>IF(ISNUMBER('[3]Sektorski plasman'!D61)=TRUE,'[3]Sektorski plasman'!D61,"")</f>
        <v/>
      </c>
      <c r="G65" s="84" t="str">
        <f>IF(ISNUMBER('[3]Sektorski plasman'!G61)=TRUE,'[3]Sektorski plasman'!G61,"")</f>
        <v/>
      </c>
      <c r="H65" s="76" t="str">
        <f>IF(ISNUMBER('[3]Sektorski plasman'!H61)=TRUE,'[3]Sektorski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IF(ISTEXT('[3]Sektorski plasman'!B62)=TRUE,'[3]Sektorski plasman'!B62,"")</f>
        <v/>
      </c>
      <c r="C66" s="88" t="str">
        <f>IF(ISTEXT('[3]Sektorski plasman'!C62)=TRUE,'[3]Sektorski plasman'!C62,"")</f>
        <v/>
      </c>
      <c r="D66" s="87" t="str">
        <f>IF(ISNUMBER('[3]Sektorski plasman'!E62)=TRUE,'[3]Sektorski plasman'!E62,"")</f>
        <v/>
      </c>
      <c r="E66" s="86" t="str">
        <f>IF(ISTEXT('[3]Sektorski plasman'!F62)=TRUE,'[3]Sektorski plasman'!F62,"")</f>
        <v/>
      </c>
      <c r="F66" s="85" t="str">
        <f>IF(ISNUMBER('[3]Sektorski plasman'!D62)=TRUE,'[3]Sektorski plasman'!D62,"")</f>
        <v/>
      </c>
      <c r="G66" s="84" t="str">
        <f>IF(ISNUMBER('[3]Sektorski plasman'!G62)=TRUE,'[3]Sektorski plasman'!G62,"")</f>
        <v/>
      </c>
      <c r="H66" s="76" t="str">
        <f>IF(ISNUMBER('[3]Sektorski plasman'!H62)=TRUE,'[3]Sektorski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IF(ISTEXT('[3]Sektorski plasman'!B63)=TRUE,'[3]Sektorski plasman'!B63,"")</f>
        <v/>
      </c>
      <c r="C67" s="88" t="str">
        <f>IF(ISTEXT('[3]Sektorski plasman'!C63)=TRUE,'[3]Sektorski plasman'!C63,"")</f>
        <v/>
      </c>
      <c r="D67" s="87" t="str">
        <f>IF(ISNUMBER('[3]Sektorski plasman'!E63)=TRUE,'[3]Sektorski plasman'!E63,"")</f>
        <v/>
      </c>
      <c r="E67" s="86" t="str">
        <f>IF(ISTEXT('[3]Sektorski plasman'!F63)=TRUE,'[3]Sektorski plasman'!F63,"")</f>
        <v/>
      </c>
      <c r="F67" s="85" t="str">
        <f>IF(ISNUMBER('[3]Sektorski plasman'!D63)=TRUE,'[3]Sektorski plasman'!D63,"")</f>
        <v/>
      </c>
      <c r="G67" s="84" t="str">
        <f>IF(ISNUMBER('[3]Sektorski plasman'!G63)=TRUE,'[3]Sektorski plasman'!G63,"")</f>
        <v/>
      </c>
      <c r="H67" s="76" t="str">
        <f>IF(ISNUMBER('[3]Sektorski plasman'!H63)=TRUE,'[3]Sektorski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IF(ISTEXT('[3]Sektorski plasman'!B64)=TRUE,'[3]Sektorski plasman'!B64,"")</f>
        <v/>
      </c>
      <c r="C68" s="88" t="str">
        <f>IF(ISTEXT('[3]Sektorski plasman'!C64)=TRUE,'[3]Sektorski plasman'!C64,"")</f>
        <v/>
      </c>
      <c r="D68" s="87" t="str">
        <f>IF(ISNUMBER('[3]Sektorski plasman'!E64)=TRUE,'[3]Sektorski plasman'!E64,"")</f>
        <v/>
      </c>
      <c r="E68" s="86" t="str">
        <f>IF(ISTEXT('[3]Sektorski plasman'!F64)=TRUE,'[3]Sektorski plasman'!F64,"")</f>
        <v/>
      </c>
      <c r="F68" s="85" t="str">
        <f>IF(ISNUMBER('[3]Sektorski plasman'!D64)=TRUE,'[3]Sektorski plasman'!D64,"")</f>
        <v/>
      </c>
      <c r="G68" s="84" t="str">
        <f>IF(ISNUMBER('[3]Sektorski plasman'!G64)=TRUE,'[3]Sektorski plasman'!G64,"")</f>
        <v/>
      </c>
      <c r="H68" s="76" t="str">
        <f>IF(ISNUMBER('[3]Sektorski plasman'!H64)=TRUE,'[3]Sektorski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IF(ISTEXT('[3]Sektorski plasman'!B65)=TRUE,'[3]Sektorski plasman'!B65,"")</f>
        <v/>
      </c>
      <c r="C69" s="88" t="str">
        <f>IF(ISTEXT('[3]Sektorski plasman'!C65)=TRUE,'[3]Sektorski plasman'!C65,"")</f>
        <v/>
      </c>
      <c r="D69" s="87" t="str">
        <f>IF(ISNUMBER('[3]Sektorski plasman'!E65)=TRUE,'[3]Sektorski plasman'!E65,"")</f>
        <v/>
      </c>
      <c r="E69" s="86" t="str">
        <f>IF(ISTEXT('[3]Sektorski plasman'!F65)=TRUE,'[3]Sektorski plasman'!F65,"")</f>
        <v/>
      </c>
      <c r="F69" s="85" t="str">
        <f>IF(ISNUMBER('[3]Sektorski plasman'!D65)=TRUE,'[3]Sektorski plasman'!D65,"")</f>
        <v/>
      </c>
      <c r="G69" s="84" t="str">
        <f>IF(ISNUMBER('[3]Sektorski plasman'!G65)=TRUE,'[3]Sektorski plasman'!G65,"")</f>
        <v/>
      </c>
      <c r="H69" s="76" t="str">
        <f>IF(ISNUMBER('[3]Sektorski plasman'!H65)=TRUE,'[3]Sektorski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IF(ISTEXT('[3]Sektorski plasman'!B66)=TRUE,'[3]Sektorski plasman'!B66,"")</f>
        <v/>
      </c>
      <c r="C70" s="88" t="str">
        <f>IF(ISTEXT('[3]Sektorski plasman'!C66)=TRUE,'[3]Sektorski plasman'!C66,"")</f>
        <v/>
      </c>
      <c r="D70" s="87" t="str">
        <f>IF(ISNUMBER('[3]Sektorski plasman'!E66)=TRUE,'[3]Sektorski plasman'!E66,"")</f>
        <v/>
      </c>
      <c r="E70" s="86" t="str">
        <f>IF(ISTEXT('[3]Sektorski plasman'!F66)=TRUE,'[3]Sektorski plasman'!F66,"")</f>
        <v/>
      </c>
      <c r="F70" s="85" t="str">
        <f>IF(ISNUMBER('[3]Sektorski plasman'!D66)=TRUE,'[3]Sektorski plasman'!D66,"")</f>
        <v/>
      </c>
      <c r="G70" s="84" t="str">
        <f>IF(ISNUMBER('[3]Sektorski plasman'!G66)=TRUE,'[3]Sektorski plasman'!G66,"")</f>
        <v/>
      </c>
      <c r="H70" s="76" t="str">
        <f>IF(ISNUMBER('[3]Sektorski plasman'!H66)=TRUE,'[3]Sektorski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IF(ISTEXT('[3]Sektorski plasman'!B67)=TRUE,'[3]Sektorski plasman'!B67,"")</f>
        <v/>
      </c>
      <c r="C71" s="88" t="str">
        <f>IF(ISTEXT('[3]Sektorski plasman'!C67)=TRUE,'[3]Sektorski plasman'!C67,"")</f>
        <v/>
      </c>
      <c r="D71" s="87" t="str">
        <f>IF(ISNUMBER('[3]Sektorski plasman'!E67)=TRUE,'[3]Sektorski plasman'!E67,"")</f>
        <v/>
      </c>
      <c r="E71" s="86" t="str">
        <f>IF(ISTEXT('[3]Sektorski plasman'!F67)=TRUE,'[3]Sektorski plasman'!F67,"")</f>
        <v/>
      </c>
      <c r="F71" s="85" t="str">
        <f>IF(ISNUMBER('[3]Sektorski plasman'!D67)=TRUE,'[3]Sektorski plasman'!D67,"")</f>
        <v/>
      </c>
      <c r="G71" s="84" t="str">
        <f>IF(ISNUMBER('[3]Sektorski plasman'!G67)=TRUE,'[3]Sektorski plasman'!G67,"")</f>
        <v/>
      </c>
      <c r="H71" s="76" t="str">
        <f>IF(ISNUMBER('[3]Sektorski plasman'!H67)=TRUE,'[3]Sektorski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IF(ISTEXT('[3]Sektorski plasman'!B68)=TRUE,'[3]Sektorski plasman'!B68,"")</f>
        <v/>
      </c>
      <c r="C72" s="88" t="str">
        <f>IF(ISTEXT('[3]Sektorski plasman'!C68)=TRUE,'[3]Sektorski plasman'!C68,"")</f>
        <v/>
      </c>
      <c r="D72" s="87" t="str">
        <f>IF(ISNUMBER('[3]Sektorski plasman'!E68)=TRUE,'[3]Sektorski plasman'!E68,"")</f>
        <v/>
      </c>
      <c r="E72" s="86" t="str">
        <f>IF(ISTEXT('[3]Sektorski plasman'!F68)=TRUE,'[3]Sektorski plasman'!F68,"")</f>
        <v/>
      </c>
      <c r="F72" s="85" t="str">
        <f>IF(ISNUMBER('[3]Sektorski plasman'!D68)=TRUE,'[3]Sektorski plasman'!D68,"")</f>
        <v/>
      </c>
      <c r="G72" s="84" t="str">
        <f>IF(ISNUMBER('[3]Sektorski plasman'!G68)=TRUE,'[3]Sektorski plasman'!G68,"")</f>
        <v/>
      </c>
      <c r="H72" s="76" t="str">
        <f>IF(ISNUMBER('[3]Sektorski plasman'!H68)=TRUE,'[3]Sektorski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IF(ISTEXT('[3]Sektorski plasman'!B69)=TRUE,'[3]Sektorski plasman'!B69,"")</f>
        <v/>
      </c>
      <c r="C73" s="88" t="str">
        <f>IF(ISTEXT('[3]Sektorski plasman'!C69)=TRUE,'[3]Sektorski plasman'!C69,"")</f>
        <v/>
      </c>
      <c r="D73" s="87" t="str">
        <f>IF(ISNUMBER('[3]Sektorski plasman'!E69)=TRUE,'[3]Sektorski plasman'!E69,"")</f>
        <v/>
      </c>
      <c r="E73" s="86" t="str">
        <f>IF(ISTEXT('[3]Sektorski plasman'!F69)=TRUE,'[3]Sektorski plasman'!F69,"")</f>
        <v/>
      </c>
      <c r="F73" s="85" t="str">
        <f>IF(ISNUMBER('[3]Sektorski plasman'!D69)=TRUE,'[3]Sektorski plasman'!D69,"")</f>
        <v/>
      </c>
      <c r="G73" s="84" t="str">
        <f>IF(ISNUMBER('[3]Sektorski plasman'!G69)=TRUE,'[3]Sektorski plasman'!G69,"")</f>
        <v/>
      </c>
      <c r="H73" s="76" t="str">
        <f>IF(ISNUMBER('[3]Sektorski plasman'!H69)=TRUE,'[3]Sektorski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IF(ISTEXT('[3]Sektorski plasman'!B70)=TRUE,'[3]Sektorski plasman'!B70,"")</f>
        <v/>
      </c>
      <c r="C74" s="88" t="str">
        <f>IF(ISTEXT('[3]Sektorski plasman'!C70)=TRUE,'[3]Sektorski plasman'!C70,"")</f>
        <v/>
      </c>
      <c r="D74" s="87" t="str">
        <f>IF(ISNUMBER('[3]Sektorski plasman'!E70)=TRUE,'[3]Sektorski plasman'!E70,"")</f>
        <v/>
      </c>
      <c r="E74" s="86" t="str">
        <f>IF(ISTEXT('[3]Sektorski plasman'!F70)=TRUE,'[3]Sektorski plasman'!F70,"")</f>
        <v/>
      </c>
      <c r="F74" s="85" t="str">
        <f>IF(ISNUMBER('[3]Sektorski plasman'!D70)=TRUE,'[3]Sektorski plasman'!D70,"")</f>
        <v/>
      </c>
      <c r="G74" s="84" t="str">
        <f>IF(ISNUMBER('[3]Sektorski plasman'!G70)=TRUE,'[3]Sektorski plasman'!G70,"")</f>
        <v/>
      </c>
      <c r="H74" s="76" t="str">
        <f>IF(ISNUMBER('[3]Sektorski plasman'!H70)=TRUE,'[3]Sektorski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IF(ISTEXT('[3]Sektorski plasman'!B71)=TRUE,'[3]Sektorski plasman'!B71,"")</f>
        <v/>
      </c>
      <c r="C75" s="88" t="str">
        <f>IF(ISTEXT('[3]Sektorski plasman'!C71)=TRUE,'[3]Sektorski plasman'!C71,"")</f>
        <v/>
      </c>
      <c r="D75" s="87" t="str">
        <f>IF(ISNUMBER('[3]Sektorski plasman'!E71)=TRUE,'[3]Sektorski plasman'!E71,"")</f>
        <v/>
      </c>
      <c r="E75" s="86" t="str">
        <f>IF(ISTEXT('[3]Sektorski plasman'!F71)=TRUE,'[3]Sektorski plasman'!F71,"")</f>
        <v/>
      </c>
      <c r="F75" s="85" t="str">
        <f>IF(ISNUMBER('[3]Sektorski plasman'!D71)=TRUE,'[3]Sektorski plasman'!D71,"")</f>
        <v/>
      </c>
      <c r="G75" s="84" t="str">
        <f>IF(ISNUMBER('[3]Sektorski plasman'!G71)=TRUE,'[3]Sektorski plasman'!G71,"")</f>
        <v/>
      </c>
      <c r="H75" s="76" t="str">
        <f>IF(ISNUMBER('[3]Sektorski plasman'!H71)=TRUE,'[3]Sektorski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IF(ISTEXT('[3]Sektorski plasman'!B72)=TRUE,'[3]Sektorski plasman'!B72,"")</f>
        <v/>
      </c>
      <c r="C76" s="88" t="str">
        <f>IF(ISTEXT('[3]Sektorski plasman'!C72)=TRUE,'[3]Sektorski plasman'!C72,"")</f>
        <v/>
      </c>
      <c r="D76" s="87" t="str">
        <f>IF(ISNUMBER('[3]Sektorski plasman'!E72)=TRUE,'[3]Sektorski plasman'!E72,"")</f>
        <v/>
      </c>
      <c r="E76" s="86" t="str">
        <f>IF(ISTEXT('[3]Sektorski plasman'!F72)=TRUE,'[3]Sektorski plasman'!F72,"")</f>
        <v/>
      </c>
      <c r="F76" s="85" t="str">
        <f>IF(ISNUMBER('[3]Sektorski plasman'!D72)=TRUE,'[3]Sektorski plasman'!D72,"")</f>
        <v/>
      </c>
      <c r="G76" s="84" t="str">
        <f>IF(ISNUMBER('[3]Sektorski plasman'!G72)=TRUE,'[3]Sektorski plasman'!G72,"")</f>
        <v/>
      </c>
      <c r="H76" s="76" t="str">
        <f>IF(ISNUMBER('[3]Sektorski plasman'!H72)=TRUE,'[3]Sektorski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IF(ISTEXT('[3]Sektorski plasman'!B73)=TRUE,'[3]Sektorski plasman'!B73,"")</f>
        <v/>
      </c>
      <c r="C77" s="88" t="str">
        <f>IF(ISTEXT('[3]Sektorski plasman'!C73)=TRUE,'[3]Sektorski plasman'!C73,"")</f>
        <v/>
      </c>
      <c r="D77" s="87" t="str">
        <f>IF(ISNUMBER('[3]Sektorski plasman'!E73)=TRUE,'[3]Sektorski plasman'!E73,"")</f>
        <v/>
      </c>
      <c r="E77" s="86" t="str">
        <f>IF(ISTEXT('[3]Sektorski plasman'!F73)=TRUE,'[3]Sektorski plasman'!F73,"")</f>
        <v/>
      </c>
      <c r="F77" s="85" t="str">
        <f>IF(ISNUMBER('[3]Sektorski plasman'!D73)=TRUE,'[3]Sektorski plasman'!D73,"")</f>
        <v/>
      </c>
      <c r="G77" s="84" t="str">
        <f>IF(ISNUMBER('[3]Sektorski plasman'!G73)=TRUE,'[3]Sektorski plasman'!G73,"")</f>
        <v/>
      </c>
      <c r="H77" s="76" t="str">
        <f>IF(ISNUMBER('[3]Sektorski plasman'!H73)=TRUE,'[3]Sektorski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IF(ISTEXT('[3]Sektorski plasman'!B74)=TRUE,'[3]Sektorski plasman'!B74,"")</f>
        <v/>
      </c>
      <c r="C78" s="88" t="str">
        <f>IF(ISTEXT('[3]Sektorski plasman'!C74)=TRUE,'[3]Sektorski plasman'!C74,"")</f>
        <v/>
      </c>
      <c r="D78" s="87" t="str">
        <f>IF(ISNUMBER('[3]Sektorski plasman'!E74)=TRUE,'[3]Sektorski plasman'!E74,"")</f>
        <v/>
      </c>
      <c r="E78" s="86" t="str">
        <f>IF(ISTEXT('[3]Sektorski plasman'!F74)=TRUE,'[3]Sektorski plasman'!F74,"")</f>
        <v/>
      </c>
      <c r="F78" s="85" t="str">
        <f>IF(ISNUMBER('[3]Sektorski plasman'!D74)=TRUE,'[3]Sektorski plasman'!D74,"")</f>
        <v/>
      </c>
      <c r="G78" s="84" t="str">
        <f>IF(ISNUMBER('[3]Sektorski plasman'!G74)=TRUE,'[3]Sektorski plasman'!G74,"")</f>
        <v/>
      </c>
      <c r="H78" s="76" t="str">
        <f>IF(ISNUMBER('[3]Sektorski plasman'!H74)=TRUE,'[3]Sektorski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IF(ISTEXT('[3]Sektorski plasman'!B75)=TRUE,'[3]Sektorski plasman'!B75,"")</f>
        <v/>
      </c>
      <c r="C79" s="88" t="str">
        <f>IF(ISTEXT('[3]Sektorski plasman'!C75)=TRUE,'[3]Sektorski plasman'!C75,"")</f>
        <v/>
      </c>
      <c r="D79" s="87" t="str">
        <f>IF(ISNUMBER('[3]Sektorski plasman'!E75)=TRUE,'[3]Sektorski plasman'!E75,"")</f>
        <v/>
      </c>
      <c r="E79" s="86" t="str">
        <f>IF(ISTEXT('[3]Sektorski plasman'!F75)=TRUE,'[3]Sektorski plasman'!F75,"")</f>
        <v/>
      </c>
      <c r="F79" s="85" t="str">
        <f>IF(ISNUMBER('[3]Sektorski plasman'!D75)=TRUE,'[3]Sektorski plasman'!D75,"")</f>
        <v/>
      </c>
      <c r="G79" s="84" t="str">
        <f>IF(ISNUMBER('[3]Sektorski plasman'!G75)=TRUE,'[3]Sektorski plasman'!G75,"")</f>
        <v/>
      </c>
      <c r="H79" s="76" t="str">
        <f>IF(ISNUMBER('[3]Sektorski plasman'!H75)=TRUE,'[3]Sektorski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IF(ISTEXT('[3]Sektorski plasman'!B76)=TRUE,'[3]Sektorski plasman'!B76,"")</f>
        <v/>
      </c>
      <c r="C80" s="88" t="str">
        <f>IF(ISTEXT('[3]Sektorski plasman'!C76)=TRUE,'[3]Sektorski plasman'!C76,"")</f>
        <v/>
      </c>
      <c r="D80" s="87" t="str">
        <f>IF(ISNUMBER('[3]Sektorski plasman'!E76)=TRUE,'[3]Sektorski plasman'!E76,"")</f>
        <v/>
      </c>
      <c r="E80" s="86" t="str">
        <f>IF(ISTEXT('[3]Sektorski plasman'!F76)=TRUE,'[3]Sektorski plasman'!F76,"")</f>
        <v/>
      </c>
      <c r="F80" s="85" t="str">
        <f>IF(ISNUMBER('[3]Sektorski plasman'!D76)=TRUE,'[3]Sektorski plasman'!D76,"")</f>
        <v/>
      </c>
      <c r="G80" s="84" t="str">
        <f>IF(ISNUMBER('[3]Sektorski plasman'!G76)=TRUE,'[3]Sektorski plasman'!G76,"")</f>
        <v/>
      </c>
      <c r="H80" s="76" t="str">
        <f>IF(ISNUMBER('[3]Sektorski plasman'!H76)=TRUE,'[3]Sektorski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IF(ISTEXT('[3]Sektorski plasman'!B77)=TRUE,'[3]Sektorski plasman'!B77,"")</f>
        <v/>
      </c>
      <c r="C81" s="88" t="str">
        <f>IF(ISTEXT('[3]Sektorski plasman'!C77)=TRUE,'[3]Sektorski plasman'!C77,"")</f>
        <v/>
      </c>
      <c r="D81" s="87" t="str">
        <f>IF(ISNUMBER('[3]Sektorski plasman'!E77)=TRUE,'[3]Sektorski plasman'!E77,"")</f>
        <v/>
      </c>
      <c r="E81" s="86" t="str">
        <f>IF(ISTEXT('[3]Sektorski plasman'!F77)=TRUE,'[3]Sektorski plasman'!F77,"")</f>
        <v/>
      </c>
      <c r="F81" s="85" t="str">
        <f>IF(ISNUMBER('[3]Sektorski plasman'!D77)=TRUE,'[3]Sektorski plasman'!D77,"")</f>
        <v/>
      </c>
      <c r="G81" s="84" t="str">
        <f>IF(ISNUMBER('[3]Sektorski plasman'!G77)=TRUE,'[3]Sektorski plasman'!G77,"")</f>
        <v/>
      </c>
      <c r="H81" s="76" t="str">
        <f>IF(ISNUMBER('[3]Sektorski plasman'!H77)=TRUE,'[3]Sektorski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IF(ISTEXT('[3]Sektorski plasman'!B78)=TRUE,'[3]Sektorski plasman'!B78,"")</f>
        <v/>
      </c>
      <c r="C82" s="88" t="str">
        <f>IF(ISTEXT('[3]Sektorski plasman'!C78)=TRUE,'[3]Sektorski plasman'!C78,"")</f>
        <v/>
      </c>
      <c r="D82" s="87" t="str">
        <f>IF(ISNUMBER('[3]Sektorski plasman'!E78)=TRUE,'[3]Sektorski plasman'!E78,"")</f>
        <v/>
      </c>
      <c r="E82" s="86" t="str">
        <f>IF(ISTEXT('[3]Sektorski plasman'!F78)=TRUE,'[3]Sektorski plasman'!F78,"")</f>
        <v/>
      </c>
      <c r="F82" s="85" t="str">
        <f>IF(ISNUMBER('[3]Sektorski plasman'!D78)=TRUE,'[3]Sektorski plasman'!D78,"")</f>
        <v/>
      </c>
      <c r="G82" s="84" t="str">
        <f>IF(ISNUMBER('[3]Sektorski plasman'!G78)=TRUE,'[3]Sektorski plasman'!G78,"")</f>
        <v/>
      </c>
      <c r="H82" s="76" t="str">
        <f>IF(ISNUMBER('[3]Sektorski plasman'!H78)=TRUE,'[3]Sektorski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IF(ISTEXT('[3]Sektorski plasman'!B79)=TRUE,'[3]Sektorski plasman'!B79,"")</f>
        <v/>
      </c>
      <c r="C83" s="88" t="str">
        <f>IF(ISTEXT('[3]Sektorski plasman'!C79)=TRUE,'[3]Sektorski plasman'!C79,"")</f>
        <v/>
      </c>
      <c r="D83" s="87" t="str">
        <f>IF(ISNUMBER('[3]Sektorski plasman'!E79)=TRUE,'[3]Sektorski plasman'!E79,"")</f>
        <v/>
      </c>
      <c r="E83" s="86" t="str">
        <f>IF(ISTEXT('[3]Sektorski plasman'!F79)=TRUE,'[3]Sektorski plasman'!F79,"")</f>
        <v/>
      </c>
      <c r="F83" s="85" t="str">
        <f>IF(ISNUMBER('[3]Sektorski plasman'!D79)=TRUE,'[3]Sektorski plasman'!D79,"")</f>
        <v/>
      </c>
      <c r="G83" s="84" t="str">
        <f>IF(ISNUMBER('[3]Sektorski plasman'!G79)=TRUE,'[3]Sektorski plasman'!G79,"")</f>
        <v/>
      </c>
      <c r="H83" s="76" t="str">
        <f>IF(ISNUMBER('[3]Sektorski plasman'!H79)=TRUE,'[3]Sektorski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IF(ISTEXT('[3]Sektorski plasman'!B80)=TRUE,'[3]Sektorski plasman'!B80,"")</f>
        <v/>
      </c>
      <c r="C84" s="88" t="str">
        <f>IF(ISTEXT('[3]Sektorski plasman'!C80)=TRUE,'[3]Sektorski plasman'!C80,"")</f>
        <v/>
      </c>
      <c r="D84" s="87" t="str">
        <f>IF(ISNUMBER('[3]Sektorski plasman'!E80)=TRUE,'[3]Sektorski plasman'!E80,"")</f>
        <v/>
      </c>
      <c r="E84" s="86" t="str">
        <f>IF(ISTEXT('[3]Sektorski plasman'!F80)=TRUE,'[3]Sektorski plasman'!F80,"")</f>
        <v/>
      </c>
      <c r="F84" s="85" t="str">
        <f>IF(ISNUMBER('[3]Sektorski plasman'!D80)=TRUE,'[3]Sektorski plasman'!D80,"")</f>
        <v/>
      </c>
      <c r="G84" s="84" t="str">
        <f>IF(ISNUMBER('[3]Sektorski plasman'!G80)=TRUE,'[3]Sektorski plasman'!G80,"")</f>
        <v/>
      </c>
      <c r="H84" s="76" t="str">
        <f>IF(ISNUMBER('[3]Sektorski plasman'!H80)=TRUE,'[3]Sektorski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IF(ISTEXT('[3]Sektorski plasman'!B81)=TRUE,'[3]Sektorski plasman'!B81,"")</f>
        <v/>
      </c>
      <c r="C85" s="88" t="str">
        <f>IF(ISTEXT('[3]Sektorski plasman'!C81)=TRUE,'[3]Sektorski plasman'!C81,"")</f>
        <v/>
      </c>
      <c r="D85" s="87" t="str">
        <f>IF(ISNUMBER('[3]Sektorski plasman'!E81)=TRUE,'[3]Sektorski plasman'!E81,"")</f>
        <v/>
      </c>
      <c r="E85" s="86" t="str">
        <f>IF(ISTEXT('[3]Sektorski plasman'!F81)=TRUE,'[3]Sektorski plasman'!F81,"")</f>
        <v/>
      </c>
      <c r="F85" s="85" t="str">
        <f>IF(ISNUMBER('[3]Sektorski plasman'!D81)=TRUE,'[3]Sektorski plasman'!D81,"")</f>
        <v/>
      </c>
      <c r="G85" s="84" t="str">
        <f>IF(ISNUMBER('[3]Sektorski plasman'!G81)=TRUE,'[3]Sektorski plasman'!G81,"")</f>
        <v/>
      </c>
      <c r="H85" s="76" t="str">
        <f>IF(ISNUMBER('[3]Sektorski plasman'!H81)=TRUE,'[3]Sektorski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IF(ISTEXT('[3]Sektorski plasman'!B82)=TRUE,'[3]Sektorski plasman'!B82,"")</f>
        <v/>
      </c>
      <c r="C86" s="88" t="str">
        <f>IF(ISTEXT('[3]Sektorski plasman'!C82)=TRUE,'[3]Sektorski plasman'!C82,"")</f>
        <v/>
      </c>
      <c r="D86" s="87" t="str">
        <f>IF(ISNUMBER('[3]Sektorski plasman'!E82)=TRUE,'[3]Sektorski plasman'!E82,"")</f>
        <v/>
      </c>
      <c r="E86" s="86" t="str">
        <f>IF(ISTEXT('[3]Sektorski plasman'!F82)=TRUE,'[3]Sektorski plasman'!F82,"")</f>
        <v/>
      </c>
      <c r="F86" s="85" t="str">
        <f>IF(ISNUMBER('[3]Sektorski plasman'!D82)=TRUE,'[3]Sektorski plasman'!D82,"")</f>
        <v/>
      </c>
      <c r="G86" s="84" t="str">
        <f>IF(ISNUMBER('[3]Sektorski plasman'!G82)=TRUE,'[3]Sektorski plasman'!G82,"")</f>
        <v/>
      </c>
      <c r="H86" s="76" t="str">
        <f>IF(ISNUMBER('[3]Sektorski plasman'!H82)=TRUE,'[3]Sektorski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IF(ISTEXT('[3]Sektorski plasman'!B83)=TRUE,'[3]Sektorski plasman'!B83,"")</f>
        <v/>
      </c>
      <c r="C87" s="88" t="str">
        <f>IF(ISTEXT('[3]Sektorski plasman'!C83)=TRUE,'[3]Sektorski plasman'!C83,"")</f>
        <v/>
      </c>
      <c r="D87" s="87" t="str">
        <f>IF(ISNUMBER('[3]Sektorski plasman'!E83)=TRUE,'[3]Sektorski plasman'!E83,"")</f>
        <v/>
      </c>
      <c r="E87" s="86" t="str">
        <f>IF(ISTEXT('[3]Sektorski plasman'!F83)=TRUE,'[3]Sektorski plasman'!F83,"")</f>
        <v/>
      </c>
      <c r="F87" s="85" t="str">
        <f>IF(ISNUMBER('[3]Sektorski plasman'!D83)=TRUE,'[3]Sektorski plasman'!D83,"")</f>
        <v/>
      </c>
      <c r="G87" s="84" t="str">
        <f>IF(ISNUMBER('[3]Sektorski plasman'!G83)=TRUE,'[3]Sektorski plasman'!G83,"")</f>
        <v/>
      </c>
      <c r="H87" s="76" t="str">
        <f>IF(ISNUMBER('[3]Sektorski plasman'!H83)=TRUE,'[3]Sektorski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IF(ISTEXT('[3]Sektorski plasman'!B84)=TRUE,'[3]Sektorski plasman'!B84,"")</f>
        <v/>
      </c>
      <c r="C88" s="88" t="str">
        <f>IF(ISTEXT('[3]Sektorski plasman'!C84)=TRUE,'[3]Sektorski plasman'!C84,"")</f>
        <v/>
      </c>
      <c r="D88" s="87" t="str">
        <f>IF(ISNUMBER('[3]Sektorski plasman'!E84)=TRUE,'[3]Sektorski plasman'!E84,"")</f>
        <v/>
      </c>
      <c r="E88" s="86" t="str">
        <f>IF(ISTEXT('[3]Sektorski plasman'!F84)=TRUE,'[3]Sektorski plasman'!F84,"")</f>
        <v/>
      </c>
      <c r="F88" s="85" t="str">
        <f>IF(ISNUMBER('[3]Sektorski plasman'!D84)=TRUE,'[3]Sektorski plasman'!D84,"")</f>
        <v/>
      </c>
      <c r="G88" s="84" t="str">
        <f>IF(ISNUMBER('[3]Sektorski plasman'!G84)=TRUE,'[3]Sektorski plasman'!G84,"")</f>
        <v/>
      </c>
      <c r="H88" s="76" t="str">
        <f>IF(ISNUMBER('[3]Sektorski plasman'!H84)=TRUE,'[3]Sektorski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IF(ISTEXT('[3]Sektorski plasman'!B85)=TRUE,'[3]Sektorski plasman'!B85,"")</f>
        <v/>
      </c>
      <c r="C89" s="88" t="str">
        <f>IF(ISTEXT('[3]Sektorski plasman'!C85)=TRUE,'[3]Sektorski plasman'!C85,"")</f>
        <v/>
      </c>
      <c r="D89" s="87" t="str">
        <f>IF(ISNUMBER('[3]Sektorski plasman'!E85)=TRUE,'[3]Sektorski plasman'!E85,"")</f>
        <v/>
      </c>
      <c r="E89" s="86" t="str">
        <f>IF(ISTEXT('[3]Sektorski plasman'!F85)=TRUE,'[3]Sektorski plasman'!F85,"")</f>
        <v/>
      </c>
      <c r="F89" s="85" t="str">
        <f>IF(ISNUMBER('[3]Sektorski plasman'!D85)=TRUE,'[3]Sektorski plasman'!D85,"")</f>
        <v/>
      </c>
      <c r="G89" s="84" t="str">
        <f>IF(ISNUMBER('[3]Sektorski plasman'!G85)=TRUE,'[3]Sektorski plasman'!G85,"")</f>
        <v/>
      </c>
      <c r="H89" s="76" t="str">
        <f>IF(ISNUMBER('[3]Sektorski plasman'!H85)=TRUE,'[3]Sektorski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IF(ISTEXT('[3]Sektorski plasman'!B86)=TRUE,'[3]Sektorski plasman'!B86,"")</f>
        <v/>
      </c>
      <c r="C90" s="88" t="str">
        <f>IF(ISTEXT('[3]Sektorski plasman'!C86)=TRUE,'[3]Sektorski plasman'!C86,"")</f>
        <v/>
      </c>
      <c r="D90" s="87" t="str">
        <f>IF(ISNUMBER('[3]Sektorski plasman'!E86)=TRUE,'[3]Sektorski plasman'!E86,"")</f>
        <v/>
      </c>
      <c r="E90" s="86" t="str">
        <f>IF(ISTEXT('[3]Sektorski plasman'!F86)=TRUE,'[3]Sektorski plasman'!F86,"")</f>
        <v/>
      </c>
      <c r="F90" s="85" t="str">
        <f>IF(ISNUMBER('[3]Sektorski plasman'!D86)=TRUE,'[3]Sektorski plasman'!D86,"")</f>
        <v/>
      </c>
      <c r="G90" s="84" t="str">
        <f>IF(ISNUMBER('[3]Sektorski plasman'!G86)=TRUE,'[3]Sektorski plasman'!G86,"")</f>
        <v/>
      </c>
      <c r="H90" s="76" t="str">
        <f>IF(ISNUMBER('[3]Sektorski plasman'!H86)=TRUE,'[3]Sektorski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IF(ISTEXT('[3]Sektorski plasman'!B87)=TRUE,'[3]Sektorski plasman'!B87,"")</f>
        <v/>
      </c>
      <c r="C91" s="88" t="str">
        <f>IF(ISTEXT('[3]Sektorski plasman'!C87)=TRUE,'[3]Sektorski plasman'!C87,"")</f>
        <v/>
      </c>
      <c r="D91" s="87" t="str">
        <f>IF(ISNUMBER('[3]Sektorski plasman'!E87)=TRUE,'[3]Sektorski plasman'!E87,"")</f>
        <v/>
      </c>
      <c r="E91" s="86" t="str">
        <f>IF(ISTEXT('[3]Sektorski plasman'!F87)=TRUE,'[3]Sektorski plasman'!F87,"")</f>
        <v/>
      </c>
      <c r="F91" s="85" t="str">
        <f>IF(ISNUMBER('[3]Sektorski plasman'!D87)=TRUE,'[3]Sektorski plasman'!D87,"")</f>
        <v/>
      </c>
      <c r="G91" s="84" t="str">
        <f>IF(ISNUMBER('[3]Sektorski plasman'!G87)=TRUE,'[3]Sektorski plasman'!G87,"")</f>
        <v/>
      </c>
      <c r="H91" s="76" t="str">
        <f>IF(ISNUMBER('[3]Sektorski plasman'!H87)=TRUE,'[3]Sektorski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IF(ISTEXT('[3]Sektorski plasman'!B88)=TRUE,'[3]Sektorski plasman'!B88,"")</f>
        <v/>
      </c>
      <c r="C92" s="88" t="str">
        <f>IF(ISTEXT('[3]Sektorski plasman'!C88)=TRUE,'[3]Sektorski plasman'!C88,"")</f>
        <v/>
      </c>
      <c r="D92" s="87" t="str">
        <f>IF(ISNUMBER('[3]Sektorski plasman'!E88)=TRUE,'[3]Sektorski plasman'!E88,"")</f>
        <v/>
      </c>
      <c r="E92" s="86" t="str">
        <f>IF(ISTEXT('[3]Sektorski plasman'!F88)=TRUE,'[3]Sektorski plasman'!F88,"")</f>
        <v/>
      </c>
      <c r="F92" s="85" t="str">
        <f>IF(ISNUMBER('[3]Sektorski plasman'!D88)=TRUE,'[3]Sektorski plasman'!D88,"")</f>
        <v/>
      </c>
      <c r="G92" s="84" t="str">
        <f>IF(ISNUMBER('[3]Sektorski plasman'!G88)=TRUE,'[3]Sektorski plasman'!G88,"")</f>
        <v/>
      </c>
      <c r="H92" s="76" t="str">
        <f>IF(ISNUMBER('[3]Sektorski plasman'!H88)=TRUE,'[3]Sektorski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IF(ISTEXT('[3]Sektorski plasman'!B89)=TRUE,'[3]Sektorski plasman'!B89,"")</f>
        <v/>
      </c>
      <c r="C93" s="88" t="str">
        <f>IF(ISTEXT('[3]Sektorski plasman'!C89)=TRUE,'[3]Sektorski plasman'!C89,"")</f>
        <v/>
      </c>
      <c r="D93" s="87" t="str">
        <f>IF(ISNUMBER('[3]Sektorski plasman'!E89)=TRUE,'[3]Sektorski plasman'!E89,"")</f>
        <v/>
      </c>
      <c r="E93" s="86" t="str">
        <f>IF(ISTEXT('[3]Sektorski plasman'!F89)=TRUE,'[3]Sektorski plasman'!F89,"")</f>
        <v/>
      </c>
      <c r="F93" s="85" t="str">
        <f>IF(ISNUMBER('[3]Sektorski plasman'!D89)=TRUE,'[3]Sektorski plasman'!D89,"")</f>
        <v/>
      </c>
      <c r="G93" s="84" t="str">
        <f>IF(ISNUMBER('[3]Sektorski plasman'!G89)=TRUE,'[3]Sektorski plasman'!G89,"")</f>
        <v/>
      </c>
      <c r="H93" s="76" t="str">
        <f>IF(ISNUMBER('[3]Sektorski plasman'!H89)=TRUE,'[3]Sektorski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IF(ISTEXT('[3]Sektorski plasman'!B90)=TRUE,'[3]Sektorski plasman'!B90,"")</f>
        <v/>
      </c>
      <c r="C94" s="88" t="str">
        <f>IF(ISTEXT('[3]Sektorski plasman'!C90)=TRUE,'[3]Sektorski plasman'!C90,"")</f>
        <v/>
      </c>
      <c r="D94" s="87" t="str">
        <f>IF(ISNUMBER('[3]Sektorski plasman'!E90)=TRUE,'[3]Sektorski plasman'!E90,"")</f>
        <v/>
      </c>
      <c r="E94" s="86" t="str">
        <f>IF(ISTEXT('[3]Sektorski plasman'!F90)=TRUE,'[3]Sektorski plasman'!F90,"")</f>
        <v/>
      </c>
      <c r="F94" s="85" t="str">
        <f>IF(ISNUMBER('[3]Sektorski plasman'!D90)=TRUE,'[3]Sektorski plasman'!D90,"")</f>
        <v/>
      </c>
      <c r="G94" s="84" t="str">
        <f>IF(ISNUMBER('[3]Sektorski plasman'!G90)=TRUE,'[3]Sektorski plasman'!G90,"")</f>
        <v/>
      </c>
      <c r="H94" s="76" t="str">
        <f>IF(ISNUMBER('[3]Sektorski plasman'!H90)=TRUE,'[3]Sektorski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IF(ISTEXT('[3]Sektorski plasman'!B91)=TRUE,'[3]Sektorski plasman'!B91,"")</f>
        <v/>
      </c>
      <c r="C95" s="88" t="str">
        <f>IF(ISTEXT('[3]Sektorski plasman'!C91)=TRUE,'[3]Sektorski plasman'!C91,"")</f>
        <v/>
      </c>
      <c r="D95" s="87" t="str">
        <f>IF(ISNUMBER('[3]Sektorski plasman'!E91)=TRUE,'[3]Sektorski plasman'!E91,"")</f>
        <v/>
      </c>
      <c r="E95" s="86" t="str">
        <f>IF(ISTEXT('[3]Sektorski plasman'!F91)=TRUE,'[3]Sektorski plasman'!F91,"")</f>
        <v/>
      </c>
      <c r="F95" s="85" t="str">
        <f>IF(ISNUMBER('[3]Sektorski plasman'!D91)=TRUE,'[3]Sektorski plasman'!D91,"")</f>
        <v/>
      </c>
      <c r="G95" s="84" t="str">
        <f>IF(ISNUMBER('[3]Sektorski plasman'!G91)=TRUE,'[3]Sektorski plasman'!G91,"")</f>
        <v/>
      </c>
      <c r="H95" s="76" t="str">
        <f>IF(ISNUMBER('[3]Sektorski plasman'!H91)=TRUE,'[3]Sektorski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IF(ISTEXT('[3]Sektorski plasman'!B92)=TRUE,'[3]Sektorski plasman'!B92,"")</f>
        <v/>
      </c>
      <c r="C96" s="88" t="str">
        <f>IF(ISTEXT('[3]Sektorski plasman'!C92)=TRUE,'[3]Sektorski plasman'!C92,"")</f>
        <v/>
      </c>
      <c r="D96" s="87" t="str">
        <f>IF(ISNUMBER('[3]Sektorski plasman'!E92)=TRUE,'[3]Sektorski plasman'!E92,"")</f>
        <v/>
      </c>
      <c r="E96" s="86" t="str">
        <f>IF(ISTEXT('[3]Sektorski plasman'!F92)=TRUE,'[3]Sektorski plasman'!F92,"")</f>
        <v/>
      </c>
      <c r="F96" s="85" t="str">
        <f>IF(ISNUMBER('[3]Sektorski plasman'!D92)=TRUE,'[3]Sektorski plasman'!D92,"")</f>
        <v/>
      </c>
      <c r="G96" s="84" t="str">
        <f>IF(ISNUMBER('[3]Sektorski plasman'!G92)=TRUE,'[3]Sektorski plasman'!G92,"")</f>
        <v/>
      </c>
      <c r="H96" s="76" t="str">
        <f>IF(ISNUMBER('[3]Sektorski plasman'!H92)=TRUE,'[3]Sektorski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IF(ISTEXT('[3]Sektorski plasman'!B93)=TRUE,'[3]Sektorski plasman'!B93,"")</f>
        <v/>
      </c>
      <c r="C97" s="88" t="str">
        <f>IF(ISTEXT('[3]Sektorski plasman'!C93)=TRUE,'[3]Sektorski plasman'!C93,"")</f>
        <v/>
      </c>
      <c r="D97" s="87" t="str">
        <f>IF(ISNUMBER('[3]Sektorski plasman'!E93)=TRUE,'[3]Sektorski plasman'!E93,"")</f>
        <v/>
      </c>
      <c r="E97" s="86" t="str">
        <f>IF(ISTEXT('[3]Sektorski plasman'!F93)=TRUE,'[3]Sektorski plasman'!F93,"")</f>
        <v/>
      </c>
      <c r="F97" s="85" t="str">
        <f>IF(ISNUMBER('[3]Sektorski plasman'!D93)=TRUE,'[3]Sektorski plasman'!D93,"")</f>
        <v/>
      </c>
      <c r="G97" s="84" t="str">
        <f>IF(ISNUMBER('[3]Sektorski plasman'!G93)=TRUE,'[3]Sektorski plasman'!G93,"")</f>
        <v/>
      </c>
      <c r="H97" s="76" t="str">
        <f>IF(ISNUMBER('[3]Sektorski plasman'!H93)=TRUE,'[3]Sektorski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IF(ISTEXT('[3]Sektorski plasman'!B94)=TRUE,'[3]Sektorski plasman'!B94,"")</f>
        <v/>
      </c>
      <c r="C98" s="88" t="str">
        <f>IF(ISTEXT('[3]Sektorski plasman'!C94)=TRUE,'[3]Sektorski plasman'!C94,"")</f>
        <v/>
      </c>
      <c r="D98" s="87" t="str">
        <f>IF(ISNUMBER('[3]Sektorski plasman'!E94)=TRUE,'[3]Sektorski plasman'!E94,"")</f>
        <v/>
      </c>
      <c r="E98" s="86" t="str">
        <f>IF(ISTEXT('[3]Sektorski plasman'!F94)=TRUE,'[3]Sektorski plasman'!F94,"")</f>
        <v/>
      </c>
      <c r="F98" s="85" t="str">
        <f>IF(ISNUMBER('[3]Sektorski plasman'!D94)=TRUE,'[3]Sektorski plasman'!D94,"")</f>
        <v/>
      </c>
      <c r="G98" s="84" t="str">
        <f>IF(ISNUMBER('[3]Sektorski plasman'!G94)=TRUE,'[3]Sektorski plasman'!G94,"")</f>
        <v/>
      </c>
      <c r="H98" s="76" t="str">
        <f>IF(ISNUMBER('[3]Sektorski plasman'!H94)=TRUE,'[3]Sektorski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IF(ISTEXT('[3]Sektorski plasman'!B95)=TRUE,'[3]Sektorski plasman'!B95,"")</f>
        <v/>
      </c>
      <c r="C99" s="88" t="str">
        <f>IF(ISTEXT('[3]Sektorski plasman'!C95)=TRUE,'[3]Sektorski plasman'!C95,"")</f>
        <v/>
      </c>
      <c r="D99" s="87" t="str">
        <f>IF(ISNUMBER('[3]Sektorski plasman'!E95)=TRUE,'[3]Sektorski plasman'!E95,"")</f>
        <v/>
      </c>
      <c r="E99" s="86" t="str">
        <f>IF(ISTEXT('[3]Sektorski plasman'!F95)=TRUE,'[3]Sektorski plasman'!F95,"")</f>
        <v/>
      </c>
      <c r="F99" s="85" t="str">
        <f>IF(ISNUMBER('[3]Sektorski plasman'!D95)=TRUE,'[3]Sektorski plasman'!D95,"")</f>
        <v/>
      </c>
      <c r="G99" s="84" t="str">
        <f>IF(ISNUMBER('[3]Sektorski plasman'!G95)=TRUE,'[3]Sektorski plasman'!G95,"")</f>
        <v/>
      </c>
      <c r="H99" s="76" t="str">
        <f>IF(ISNUMBER('[3]Sektorski plasman'!H95)=TRUE,'[3]Sektorski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IF(ISTEXT('[3]Sektorski plasman'!B96)=TRUE,'[3]Sektorski plasman'!B96,"")</f>
        <v/>
      </c>
      <c r="C100" s="88" t="str">
        <f>IF(ISTEXT('[3]Sektorski plasman'!C96)=TRUE,'[3]Sektorski plasman'!C96,"")</f>
        <v/>
      </c>
      <c r="D100" s="87" t="str">
        <f>IF(ISNUMBER('[3]Sektorski plasman'!E96)=TRUE,'[3]Sektorski plasman'!E96,"")</f>
        <v/>
      </c>
      <c r="E100" s="86" t="str">
        <f>IF(ISTEXT('[3]Sektorski plasman'!F96)=TRUE,'[3]Sektorski plasman'!F96,"")</f>
        <v/>
      </c>
      <c r="F100" s="85" t="str">
        <f>IF(ISNUMBER('[3]Sektorski plasman'!D96)=TRUE,'[3]Sektorski plasman'!D96,"")</f>
        <v/>
      </c>
      <c r="G100" s="84" t="str">
        <f>IF(ISNUMBER('[3]Sektorski plasman'!G96)=TRUE,'[3]Sektorski plasman'!G96,"")</f>
        <v/>
      </c>
      <c r="H100" s="76" t="str">
        <f>IF(ISNUMBER('[3]Sektorski plasman'!H96)=TRUE,'[3]Sektorski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IF(ISTEXT('[3]Sektorski plasman'!B97)=TRUE,'[3]Sektorski plasman'!B97,"")</f>
        <v/>
      </c>
      <c r="C101" s="88" t="str">
        <f>IF(ISTEXT('[3]Sektorski plasman'!C97)=TRUE,'[3]Sektorski plasman'!C97,"")</f>
        <v/>
      </c>
      <c r="D101" s="87" t="str">
        <f>IF(ISNUMBER('[3]Sektorski plasman'!E97)=TRUE,'[3]Sektorski plasman'!E97,"")</f>
        <v/>
      </c>
      <c r="E101" s="86" t="str">
        <f>IF(ISTEXT('[3]Sektorski plasman'!F97)=TRUE,'[3]Sektorski plasman'!F97,"")</f>
        <v/>
      </c>
      <c r="F101" s="85" t="str">
        <f>IF(ISNUMBER('[3]Sektorski plasman'!D97)=TRUE,'[3]Sektorski plasman'!D97,"")</f>
        <v/>
      </c>
      <c r="G101" s="84" t="str">
        <f>IF(ISNUMBER('[3]Sektorski plasman'!G97)=TRUE,'[3]Sektorski plasman'!G97,"")</f>
        <v/>
      </c>
      <c r="H101" s="76" t="str">
        <f>IF(ISNUMBER('[3]Sektorski plasman'!H97)=TRUE,'[3]Sektorski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IF(ISTEXT('[3]Sektorski plasman'!B98)=TRUE,'[3]Sektorski plasman'!B98,"")</f>
        <v/>
      </c>
      <c r="C102" s="88" t="str">
        <f>IF(ISTEXT('[3]Sektorski plasman'!C98)=TRUE,'[3]Sektorski plasman'!C98,"")</f>
        <v/>
      </c>
      <c r="D102" s="87" t="str">
        <f>IF(ISNUMBER('[3]Sektorski plasman'!E98)=TRUE,'[3]Sektorski plasman'!E98,"")</f>
        <v/>
      </c>
      <c r="E102" s="86" t="str">
        <f>IF(ISTEXT('[3]Sektorski plasman'!F98)=TRUE,'[3]Sektorski plasman'!F98,"")</f>
        <v/>
      </c>
      <c r="F102" s="85" t="str">
        <f>IF(ISNUMBER('[3]Sektorski plasman'!D98)=TRUE,'[3]Sektorski plasman'!D98,"")</f>
        <v/>
      </c>
      <c r="G102" s="84" t="str">
        <f>IF(ISNUMBER('[3]Sektorski plasman'!G98)=TRUE,'[3]Sektorski plasman'!G98,"")</f>
        <v/>
      </c>
      <c r="H102" s="76" t="str">
        <f>IF(ISNUMBER('[3]Sektorski plasman'!H98)=TRUE,'[3]Sektorski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IF(ISTEXT('[3]Sektorski plasman'!B99)=TRUE,'[3]Sektorski plasman'!B99,"")</f>
        <v/>
      </c>
      <c r="C103" s="88" t="str">
        <f>IF(ISTEXT('[3]Sektorski plasman'!C99)=TRUE,'[3]Sektorski plasman'!C99,"")</f>
        <v/>
      </c>
      <c r="D103" s="87" t="str">
        <f>IF(ISNUMBER('[3]Sektorski plasman'!E99)=TRUE,'[3]Sektorski plasman'!E99,"")</f>
        <v/>
      </c>
      <c r="E103" s="86" t="str">
        <f>IF(ISTEXT('[3]Sektorski plasman'!F99)=TRUE,'[3]Sektorski plasman'!F99,"")</f>
        <v/>
      </c>
      <c r="F103" s="85" t="str">
        <f>IF(ISNUMBER('[3]Sektorski plasman'!D99)=TRUE,'[3]Sektorski plasman'!D99,"")</f>
        <v/>
      </c>
      <c r="G103" s="84" t="str">
        <f>IF(ISNUMBER('[3]Sektorski plasman'!G99)=TRUE,'[3]Sektorski plasman'!G99,"")</f>
        <v/>
      </c>
      <c r="H103" s="76" t="str">
        <f>IF(ISNUMBER('[3]Sektorski plasman'!H99)=TRUE,'[3]Sektorski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IF(ISTEXT('[3]Sektorski plasman'!B100)=TRUE,'[3]Sektorski plasman'!B100,"")</f>
        <v/>
      </c>
      <c r="C104" s="88" t="str">
        <f>IF(ISTEXT('[3]Sektorski plasman'!C100)=TRUE,'[3]Sektorski plasman'!C100,"")</f>
        <v/>
      </c>
      <c r="D104" s="87" t="str">
        <f>IF(ISNUMBER('[3]Sektorski plasman'!E100)=TRUE,'[3]Sektorski plasman'!E100,"")</f>
        <v/>
      </c>
      <c r="E104" s="86" t="str">
        <f>IF(ISTEXT('[3]Sektorski plasman'!F100)=TRUE,'[3]Sektorski plasman'!F100,"")</f>
        <v/>
      </c>
      <c r="F104" s="85" t="str">
        <f>IF(ISNUMBER('[3]Sektorski plasman'!D100)=TRUE,'[3]Sektorski plasman'!D100,"")</f>
        <v/>
      </c>
      <c r="G104" s="84" t="str">
        <f>IF(ISNUMBER('[3]Sektorski plasman'!G100)=TRUE,'[3]Sektorski plasman'!G100,"")</f>
        <v/>
      </c>
      <c r="H104" s="76" t="str">
        <f>IF(ISNUMBER('[3]Sektorski plasman'!H100)=TRUE,'[3]Sektorski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IF(ISTEXT('[3]Sektorski plasman'!B101)=TRUE,'[3]Sektorski plasman'!B101,"")</f>
        <v/>
      </c>
      <c r="C105" s="88" t="str">
        <f>IF(ISTEXT('[3]Sektorski plasman'!C101)=TRUE,'[3]Sektorski plasman'!C101,"")</f>
        <v/>
      </c>
      <c r="D105" s="87" t="str">
        <f>IF(ISNUMBER('[3]Sektorski plasman'!E101)=TRUE,'[3]Sektorski plasman'!E101,"")</f>
        <v/>
      </c>
      <c r="E105" s="86" t="str">
        <f>IF(ISTEXT('[3]Sektorski plasman'!F101)=TRUE,'[3]Sektorski plasman'!F101,"")</f>
        <v/>
      </c>
      <c r="F105" s="85" t="str">
        <f>IF(ISNUMBER('[3]Sektorski plasman'!D101)=TRUE,'[3]Sektorski plasman'!D101,"")</f>
        <v/>
      </c>
      <c r="G105" s="84" t="str">
        <f>IF(ISNUMBER('[3]Sektorski plasman'!G101)=TRUE,'[3]Sektorski plasman'!G101,"")</f>
        <v/>
      </c>
      <c r="H105" s="76" t="str">
        <f>IF(ISNUMBER('[3]Sektorski plasman'!H101)=TRUE,'[3]Sektorski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IF(ISTEXT('[3]Sektorski plasman'!B102)=TRUE,'[3]Sektorski plasman'!B102,"")</f>
        <v/>
      </c>
      <c r="C106" s="88" t="str">
        <f>IF(ISTEXT('[3]Sektorski plasman'!C102)=TRUE,'[3]Sektorski plasman'!C102,"")</f>
        <v/>
      </c>
      <c r="D106" s="87" t="str">
        <f>IF(ISNUMBER('[3]Sektorski plasman'!E102)=TRUE,'[3]Sektorski plasman'!E102,"")</f>
        <v/>
      </c>
      <c r="E106" s="86" t="str">
        <f>IF(ISTEXT('[3]Sektorski plasman'!F102)=TRUE,'[3]Sektorski plasman'!F102,"")</f>
        <v/>
      </c>
      <c r="F106" s="85" t="str">
        <f>IF(ISNUMBER('[3]Sektorski plasman'!D102)=TRUE,'[3]Sektorski plasman'!D102,"")</f>
        <v/>
      </c>
      <c r="G106" s="84" t="str">
        <f>IF(ISNUMBER('[3]Sektorski plasman'!G102)=TRUE,'[3]Sektorski plasman'!G102,"")</f>
        <v/>
      </c>
      <c r="H106" s="76" t="str">
        <f>IF(ISNUMBER('[3]Sektorski plasman'!H102)=TRUE,'[3]Sektorski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IF(ISTEXT('[3]Sektorski plasman'!B103)=TRUE,'[3]Sektorski plasman'!B103,"")</f>
        <v/>
      </c>
      <c r="C107" s="88" t="str">
        <f>IF(ISTEXT('[3]Sektorski plasman'!C103)=TRUE,'[3]Sektorski plasman'!C103,"")</f>
        <v/>
      </c>
      <c r="D107" s="87" t="str">
        <f>IF(ISNUMBER('[3]Sektorski plasman'!E103)=TRUE,'[3]Sektorski plasman'!E103,"")</f>
        <v/>
      </c>
      <c r="E107" s="86" t="str">
        <f>IF(ISTEXT('[3]Sektorski plasman'!F103)=TRUE,'[3]Sektorski plasman'!F103,"")</f>
        <v/>
      </c>
      <c r="F107" s="85" t="str">
        <f>IF(ISNUMBER('[3]Sektorski plasman'!D103)=TRUE,'[3]Sektorski plasman'!D103,"")</f>
        <v/>
      </c>
      <c r="G107" s="84" t="str">
        <f>IF(ISNUMBER('[3]Sektorski plasman'!G103)=TRUE,'[3]Sektorski plasman'!G103,"")</f>
        <v/>
      </c>
      <c r="H107" s="76" t="str">
        <f>IF(ISNUMBER('[3]Sektorski plasman'!H103)=TRUE,'[3]Sektorski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IF(ISTEXT('[3]Sektorski plasman'!B104)=TRUE,'[3]Sektorski plasman'!B104,"")</f>
        <v/>
      </c>
      <c r="C108" s="88" t="str">
        <f>IF(ISTEXT('[3]Sektorski plasman'!C104)=TRUE,'[3]Sektorski plasman'!C104,"")</f>
        <v/>
      </c>
      <c r="D108" s="87" t="str">
        <f>IF(ISNUMBER('[3]Sektorski plasman'!E104)=TRUE,'[3]Sektorski plasman'!E104,"")</f>
        <v/>
      </c>
      <c r="E108" s="86" t="str">
        <f>IF(ISTEXT('[3]Sektorski plasman'!F104)=TRUE,'[3]Sektorski plasman'!F104,"")</f>
        <v/>
      </c>
      <c r="F108" s="85" t="str">
        <f>IF(ISNUMBER('[3]Sektorski plasman'!D104)=TRUE,'[3]Sektorski plasman'!D104,"")</f>
        <v/>
      </c>
      <c r="G108" s="84" t="str">
        <f>IF(ISNUMBER('[3]Sektorski plasman'!G104)=TRUE,'[3]Sektorski plasman'!G104,"")</f>
        <v/>
      </c>
      <c r="H108" s="76" t="str">
        <f>IF(ISNUMBER('[3]Sektorski plasman'!H104)=TRUE,'[3]Sektorski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IF(ISTEXT('[3]Sektorski plasman'!B105)=TRUE,'[3]Sektorski plasman'!B105,"")</f>
        <v/>
      </c>
      <c r="C109" s="88" t="str">
        <f>IF(ISTEXT('[3]Sektorski plasman'!C105)=TRUE,'[3]Sektorski plasman'!C105,"")</f>
        <v/>
      </c>
      <c r="D109" s="87" t="str">
        <f>IF(ISNUMBER('[3]Sektorski plasman'!E105)=TRUE,'[3]Sektorski plasman'!E105,"")</f>
        <v/>
      </c>
      <c r="E109" s="86" t="str">
        <f>IF(ISTEXT('[3]Sektorski plasman'!F105)=TRUE,'[3]Sektorski plasman'!F105,"")</f>
        <v/>
      </c>
      <c r="F109" s="85" t="str">
        <f>IF(ISNUMBER('[3]Sektorski plasman'!D105)=TRUE,'[3]Sektorski plasman'!D105,"")</f>
        <v/>
      </c>
      <c r="G109" s="84" t="str">
        <f>IF(ISNUMBER('[3]Sektorski plasman'!G105)=TRUE,'[3]Sektorski plasman'!G105,"")</f>
        <v/>
      </c>
      <c r="H109" s="76" t="str">
        <f>IF(ISNUMBER('[3]Sektorski plasman'!H105)=TRUE,'[3]Sektorski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IF(ISTEXT('[3]Sektorski plasman'!B106)=TRUE,'[3]Sektorski plasman'!B106,"")</f>
        <v/>
      </c>
      <c r="C110" s="88" t="str">
        <f>IF(ISTEXT('[3]Sektorski plasman'!C106)=TRUE,'[3]Sektorski plasman'!C106,"")</f>
        <v/>
      </c>
      <c r="D110" s="87" t="str">
        <f>IF(ISNUMBER('[3]Sektorski plasman'!E106)=TRUE,'[3]Sektorski plasman'!E106,"")</f>
        <v/>
      </c>
      <c r="E110" s="86" t="str">
        <f>IF(ISTEXT('[3]Sektorski plasman'!F106)=TRUE,'[3]Sektorski plasman'!F106,"")</f>
        <v/>
      </c>
      <c r="F110" s="85" t="str">
        <f>IF(ISNUMBER('[3]Sektorski plasman'!D106)=TRUE,'[3]Sektorski plasman'!D106,"")</f>
        <v/>
      </c>
      <c r="G110" s="84" t="str">
        <f>IF(ISNUMBER('[3]Sektorski plasman'!G106)=TRUE,'[3]Sektorski plasman'!G106,"")</f>
        <v/>
      </c>
      <c r="H110" s="76" t="str">
        <f>IF(ISNUMBER('[3]Sektorski plasman'!H106)=TRUE,'[3]Sektorski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IF(ISTEXT('[3]Sektorski plasman'!B107)=TRUE,'[3]Sektorski plasman'!B107,"")</f>
        <v/>
      </c>
      <c r="C111" s="88" t="str">
        <f>IF(ISTEXT('[3]Sektorski plasman'!C107)=TRUE,'[3]Sektorski plasman'!C107,"")</f>
        <v/>
      </c>
      <c r="D111" s="87" t="str">
        <f>IF(ISNUMBER('[3]Sektorski plasman'!E107)=TRUE,'[3]Sektorski plasman'!E107,"")</f>
        <v/>
      </c>
      <c r="E111" s="86" t="str">
        <f>IF(ISTEXT('[3]Sektorski plasman'!F107)=TRUE,'[3]Sektorski plasman'!F107,"")</f>
        <v/>
      </c>
      <c r="F111" s="85" t="str">
        <f>IF(ISNUMBER('[3]Sektorski plasman'!D107)=TRUE,'[3]Sektorski plasman'!D107,"")</f>
        <v/>
      </c>
      <c r="G111" s="84" t="str">
        <f>IF(ISNUMBER('[3]Sektorski plasman'!G107)=TRUE,'[3]Sektorski plasman'!G107,"")</f>
        <v/>
      </c>
      <c r="H111" s="76" t="str">
        <f>IF(ISNUMBER('[3]Sektorski plasman'!H107)=TRUE,'[3]Sektorski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IF(ISTEXT('[3]Sektorski plasman'!B108)=TRUE,'[3]Sektorski plasman'!B108,"")</f>
        <v/>
      </c>
      <c r="C112" s="88" t="str">
        <f>IF(ISTEXT('[3]Sektorski plasman'!C108)=TRUE,'[3]Sektorski plasman'!C108,"")</f>
        <v/>
      </c>
      <c r="D112" s="87" t="str">
        <f>IF(ISNUMBER('[3]Sektorski plasman'!E108)=TRUE,'[3]Sektorski plasman'!E108,"")</f>
        <v/>
      </c>
      <c r="E112" s="86" t="str">
        <f>IF(ISTEXT('[3]Sektorski plasman'!F108)=TRUE,'[3]Sektorski plasman'!F108,"")</f>
        <v/>
      </c>
      <c r="F112" s="85" t="str">
        <f>IF(ISNUMBER('[3]Sektorski plasman'!D108)=TRUE,'[3]Sektorski plasman'!D108,"")</f>
        <v/>
      </c>
      <c r="G112" s="84" t="str">
        <f>IF(ISNUMBER('[3]Sektorski plasman'!G108)=TRUE,'[3]Sektorski plasman'!G108,"")</f>
        <v/>
      </c>
      <c r="H112" s="76" t="str">
        <f>IF(ISNUMBER('[3]Sektorski plasman'!H108)=TRUE,'[3]Sektorski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IF(ISTEXT('[3]Sektorski plasman'!B109)=TRUE,'[3]Sektorski plasman'!B109,"")</f>
        <v/>
      </c>
      <c r="C113" s="88" t="str">
        <f>IF(ISTEXT('[3]Sektorski plasman'!C109)=TRUE,'[3]Sektorski plasman'!C109,"")</f>
        <v/>
      </c>
      <c r="D113" s="87" t="str">
        <f>IF(ISNUMBER('[3]Sektorski plasman'!E109)=TRUE,'[3]Sektorski plasman'!E109,"")</f>
        <v/>
      </c>
      <c r="E113" s="86" t="str">
        <f>IF(ISTEXT('[3]Sektorski plasman'!F109)=TRUE,'[3]Sektorski plasman'!F109,"")</f>
        <v/>
      </c>
      <c r="F113" s="85" t="str">
        <f>IF(ISNUMBER('[3]Sektorski plasman'!D109)=TRUE,'[3]Sektorski plasman'!D109,"")</f>
        <v/>
      </c>
      <c r="G113" s="84" t="str">
        <f>IF(ISNUMBER('[3]Sektorski plasman'!G109)=TRUE,'[3]Sektorski plasman'!G109,"")</f>
        <v/>
      </c>
      <c r="H113" s="76" t="str">
        <f>IF(ISNUMBER('[3]Sektorski plasman'!H109)=TRUE,'[3]Sektorski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IF(ISTEXT('[3]Sektorski plasman'!B110)=TRUE,'[3]Sektorski plasman'!B110,"")</f>
        <v/>
      </c>
      <c r="C114" s="88" t="str">
        <f>IF(ISTEXT('[3]Sektorski plasman'!C110)=TRUE,'[3]Sektorski plasman'!C110,"")</f>
        <v/>
      </c>
      <c r="D114" s="87" t="str">
        <f>IF(ISNUMBER('[3]Sektorski plasman'!E110)=TRUE,'[3]Sektorski plasman'!E110,"")</f>
        <v/>
      </c>
      <c r="E114" s="86" t="str">
        <f>IF(ISTEXT('[3]Sektorski plasman'!F110)=TRUE,'[3]Sektorski plasman'!F110,"")</f>
        <v/>
      </c>
      <c r="F114" s="85" t="str">
        <f>IF(ISNUMBER('[3]Sektorski plasman'!D110)=TRUE,'[3]Sektorski plasman'!D110,"")</f>
        <v/>
      </c>
      <c r="G114" s="84" t="str">
        <f>IF(ISNUMBER('[3]Sektorski plasman'!G110)=TRUE,'[3]Sektorski plasman'!G110,"")</f>
        <v/>
      </c>
      <c r="H114" s="76" t="str">
        <f>IF(ISNUMBER('[3]Sektorski plasman'!H110)=TRUE,'[3]Sektorski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IF(ISTEXT('[3]Sektorski plasman'!B111)=TRUE,'[3]Sektorski plasman'!B111,"")</f>
        <v/>
      </c>
      <c r="C115" s="88" t="str">
        <f>IF(ISTEXT('[3]Sektorski plasman'!C111)=TRUE,'[3]Sektorski plasman'!C111,"")</f>
        <v/>
      </c>
      <c r="D115" s="87" t="str">
        <f>IF(ISNUMBER('[3]Sektorski plasman'!E111)=TRUE,'[3]Sektorski plasman'!E111,"")</f>
        <v/>
      </c>
      <c r="E115" s="86" t="str">
        <f>IF(ISTEXT('[3]Sektorski plasman'!F111)=TRUE,'[3]Sektorski plasman'!F111,"")</f>
        <v/>
      </c>
      <c r="F115" s="85" t="str">
        <f>IF(ISNUMBER('[3]Sektorski plasman'!D111)=TRUE,'[3]Sektorski plasman'!D111,"")</f>
        <v/>
      </c>
      <c r="G115" s="84" t="str">
        <f>IF(ISNUMBER('[3]Sektorski plasman'!G111)=TRUE,'[3]Sektorski plasman'!G111,"")</f>
        <v/>
      </c>
      <c r="H115" s="76" t="str">
        <f>IF(ISNUMBER('[3]Sektorski plasman'!H111)=TRUE,'[3]Sektorski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IF(ISTEXT('[3]Sektorski plasman'!B112)=TRUE,'[3]Sektorski plasman'!B112,"")</f>
        <v/>
      </c>
      <c r="C116" s="88" t="str">
        <f>IF(ISTEXT('[3]Sektorski plasman'!C112)=TRUE,'[3]Sektorski plasman'!C112,"")</f>
        <v/>
      </c>
      <c r="D116" s="87" t="str">
        <f>IF(ISNUMBER('[3]Sektorski plasman'!E112)=TRUE,'[3]Sektorski plasman'!E112,"")</f>
        <v/>
      </c>
      <c r="E116" s="86" t="str">
        <f>IF(ISTEXT('[3]Sektorski plasman'!F112)=TRUE,'[3]Sektorski plasman'!F112,"")</f>
        <v/>
      </c>
      <c r="F116" s="85" t="str">
        <f>IF(ISNUMBER('[3]Sektorski plasman'!D112)=TRUE,'[3]Sektorski plasman'!D112,"")</f>
        <v/>
      </c>
      <c r="G116" s="84" t="str">
        <f>IF(ISNUMBER('[3]Sektorski plasman'!G112)=TRUE,'[3]Sektorski plasman'!G112,"")</f>
        <v/>
      </c>
      <c r="H116" s="76" t="str">
        <f>IF(ISNUMBER('[3]Sektorski plasman'!H112)=TRUE,'[3]Sektorski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IF(ISTEXT('[3]Sektorski plasman'!B113)=TRUE,'[3]Sektorski plasman'!B113,"")</f>
        <v/>
      </c>
      <c r="C117" s="88" t="str">
        <f>IF(ISTEXT('[3]Sektorski plasman'!C113)=TRUE,'[3]Sektorski plasman'!C113,"")</f>
        <v/>
      </c>
      <c r="D117" s="87" t="str">
        <f>IF(ISNUMBER('[3]Sektorski plasman'!E113)=TRUE,'[3]Sektorski plasman'!E113,"")</f>
        <v/>
      </c>
      <c r="E117" s="86" t="str">
        <f>IF(ISTEXT('[3]Sektorski plasman'!F113)=TRUE,'[3]Sektorski plasman'!F113,"")</f>
        <v/>
      </c>
      <c r="F117" s="85" t="str">
        <f>IF(ISNUMBER('[3]Sektorski plasman'!D113)=TRUE,'[3]Sektorski plasman'!D113,"")</f>
        <v/>
      </c>
      <c r="G117" s="84" t="str">
        <f>IF(ISNUMBER('[3]Sektorski plasman'!G113)=TRUE,'[3]Sektorski plasman'!G113,"")</f>
        <v/>
      </c>
      <c r="H117" s="76" t="str">
        <f>IF(ISNUMBER('[3]Sektorski plasman'!H113)=TRUE,'[3]Sektorski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IF(ISTEXT('[3]Sektorski plasman'!B114)=TRUE,'[3]Sektorski plasman'!B114,"")</f>
        <v/>
      </c>
      <c r="C118" s="88" t="str">
        <f>IF(ISTEXT('[3]Sektorski plasman'!C114)=TRUE,'[3]Sektorski plasman'!C114,"")</f>
        <v/>
      </c>
      <c r="D118" s="87" t="str">
        <f>IF(ISNUMBER('[3]Sektorski plasman'!E114)=TRUE,'[3]Sektorski plasman'!E114,"")</f>
        <v/>
      </c>
      <c r="E118" s="86" t="str">
        <f>IF(ISTEXT('[3]Sektorski plasman'!F114)=TRUE,'[3]Sektorski plasman'!F114,"")</f>
        <v/>
      </c>
      <c r="F118" s="85" t="str">
        <f>IF(ISNUMBER('[3]Sektorski plasman'!D114)=TRUE,'[3]Sektorski plasman'!D114,"")</f>
        <v/>
      </c>
      <c r="G118" s="84" t="str">
        <f>IF(ISNUMBER('[3]Sektorski plasman'!G114)=TRUE,'[3]Sektorski plasman'!G114,"")</f>
        <v/>
      </c>
      <c r="H118" s="76" t="str">
        <f>IF(ISNUMBER('[3]Sektorski plasman'!H114)=TRUE,'[3]Sektorski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IF(ISTEXT('[3]Sektorski plasman'!B115)=TRUE,'[3]Sektorski plasman'!B115,"")</f>
        <v/>
      </c>
      <c r="C119" s="88" t="str">
        <f>IF(ISTEXT('[3]Sektorski plasman'!C115)=TRUE,'[3]Sektorski plasman'!C115,"")</f>
        <v/>
      </c>
      <c r="D119" s="87" t="str">
        <f>IF(ISNUMBER('[3]Sektorski plasman'!E115)=TRUE,'[3]Sektorski plasman'!E115,"")</f>
        <v/>
      </c>
      <c r="E119" s="86" t="str">
        <f>IF(ISTEXT('[3]Sektorski plasman'!F115)=TRUE,'[3]Sektorski plasman'!F115,"")</f>
        <v/>
      </c>
      <c r="F119" s="85" t="str">
        <f>IF(ISNUMBER('[3]Sektorski plasman'!D115)=TRUE,'[3]Sektorski plasman'!D115,"")</f>
        <v/>
      </c>
      <c r="G119" s="84" t="str">
        <f>IF(ISNUMBER('[3]Sektorski plasman'!G115)=TRUE,'[3]Sektorski plasman'!G115,"")</f>
        <v/>
      </c>
      <c r="H119" s="76" t="str">
        <f>IF(ISNUMBER('[3]Sektorski plasman'!H115)=TRUE,'[3]Sektorski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IF(ISTEXT('[3]Sektorski plasman'!B116)=TRUE,'[3]Sektorski plasman'!B116,"")</f>
        <v/>
      </c>
      <c r="C120" s="88" t="str">
        <f>IF(ISTEXT('[3]Sektorski plasman'!C116)=TRUE,'[3]Sektorski plasman'!C116,"")</f>
        <v/>
      </c>
      <c r="D120" s="87" t="str">
        <f>IF(ISNUMBER('[3]Sektorski plasman'!E116)=TRUE,'[3]Sektorski plasman'!E116,"")</f>
        <v/>
      </c>
      <c r="E120" s="86" t="str">
        <f>IF(ISTEXT('[3]Sektorski plasman'!F116)=TRUE,'[3]Sektorski plasman'!F116,"")</f>
        <v/>
      </c>
      <c r="F120" s="85" t="str">
        <f>IF(ISNUMBER('[3]Sektorski plasman'!D116)=TRUE,'[3]Sektorski plasman'!D116,"")</f>
        <v/>
      </c>
      <c r="G120" s="84" t="str">
        <f>IF(ISNUMBER('[3]Sektorski plasman'!G116)=TRUE,'[3]Sektorski plasman'!G116,"")</f>
        <v/>
      </c>
      <c r="H120" s="76" t="str">
        <f>IF(ISNUMBER('[3]Sektorski plasman'!H116)=TRUE,'[3]Sektorski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IF(ISTEXT('[3]Sektorski plasman'!B117)=TRUE,'[3]Sektorski plasman'!B117,"")</f>
        <v/>
      </c>
      <c r="C121" s="88" t="str">
        <f>IF(ISTEXT('[3]Sektorski plasman'!C117)=TRUE,'[3]Sektorski plasman'!C117,"")</f>
        <v/>
      </c>
      <c r="D121" s="87" t="str">
        <f>IF(ISNUMBER('[3]Sektorski plasman'!E117)=TRUE,'[3]Sektorski plasman'!E117,"")</f>
        <v/>
      </c>
      <c r="E121" s="86" t="str">
        <f>IF(ISTEXT('[3]Sektorski plasman'!F117)=TRUE,'[3]Sektorski plasman'!F117,"")</f>
        <v/>
      </c>
      <c r="F121" s="85" t="str">
        <f>IF(ISNUMBER('[3]Sektorski plasman'!D117)=TRUE,'[3]Sektorski plasman'!D117,"")</f>
        <v/>
      </c>
      <c r="G121" s="84" t="str">
        <f>IF(ISNUMBER('[3]Sektorski plasman'!G117)=TRUE,'[3]Sektorski plasman'!G117,"")</f>
        <v/>
      </c>
      <c r="H121" s="76" t="str">
        <f>IF(ISNUMBER('[3]Sektorski plasman'!H117)=TRUE,'[3]Sektorski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IF(ISTEXT('[3]Sektorski plasman'!B118)=TRUE,'[3]Sektorski plasman'!B118,"")</f>
        <v/>
      </c>
      <c r="C122" s="88" t="str">
        <f>IF(ISTEXT('[3]Sektorski plasman'!C118)=TRUE,'[3]Sektorski plasman'!C118,"")</f>
        <v/>
      </c>
      <c r="D122" s="87" t="str">
        <f>IF(ISNUMBER('[3]Sektorski plasman'!E118)=TRUE,'[3]Sektorski plasman'!E118,"")</f>
        <v/>
      </c>
      <c r="E122" s="86" t="str">
        <f>IF(ISTEXT('[3]Sektorski plasman'!F118)=TRUE,'[3]Sektorski plasman'!F118,"")</f>
        <v/>
      </c>
      <c r="F122" s="85" t="str">
        <f>IF(ISNUMBER('[3]Sektorski plasman'!D118)=TRUE,'[3]Sektorski plasman'!D118,"")</f>
        <v/>
      </c>
      <c r="G122" s="84" t="str">
        <f>IF(ISNUMBER('[3]Sektorski plasman'!G118)=TRUE,'[3]Sektorski plasman'!G118,"")</f>
        <v/>
      </c>
      <c r="H122" s="76" t="str">
        <f>IF(ISNUMBER('[3]Sektorski plasman'!H118)=TRUE,'[3]Sektorski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IF(ISTEXT('[3]Sektorski plasman'!B119)=TRUE,'[3]Sektorski plasman'!B119,"")</f>
        <v/>
      </c>
      <c r="C123" s="88" t="str">
        <f>IF(ISTEXT('[3]Sektorski plasman'!C119)=TRUE,'[3]Sektorski plasman'!C119,"")</f>
        <v/>
      </c>
      <c r="D123" s="87" t="str">
        <f>IF(ISNUMBER('[3]Sektorski plasman'!E119)=TRUE,'[3]Sektorski plasman'!E119,"")</f>
        <v/>
      </c>
      <c r="E123" s="86" t="str">
        <f>IF(ISTEXT('[3]Sektorski plasman'!F119)=TRUE,'[3]Sektorski plasman'!F119,"")</f>
        <v/>
      </c>
      <c r="F123" s="85" t="str">
        <f>IF(ISNUMBER('[3]Sektorski plasman'!D119)=TRUE,'[3]Sektorski plasman'!D119,"")</f>
        <v/>
      </c>
      <c r="G123" s="84" t="str">
        <f>IF(ISNUMBER('[3]Sektorski plasman'!G119)=TRUE,'[3]Sektorski plasman'!G119,"")</f>
        <v/>
      </c>
      <c r="H123" s="76" t="str">
        <f>IF(ISNUMBER('[3]Sektorski plasman'!H119)=TRUE,'[3]Sektorski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IF(ISTEXT('[3]Sektorski plasman'!B120)=TRUE,'[3]Sektorski plasman'!B120,"")</f>
        <v/>
      </c>
      <c r="C124" s="88" t="str">
        <f>IF(ISTEXT('[3]Sektorski plasman'!C120)=TRUE,'[3]Sektorski plasman'!C120,"")</f>
        <v/>
      </c>
      <c r="D124" s="87" t="str">
        <f>IF(ISNUMBER('[3]Sektorski plasman'!E120)=TRUE,'[3]Sektorski plasman'!E120,"")</f>
        <v/>
      </c>
      <c r="E124" s="86" t="str">
        <f>IF(ISTEXT('[3]Sektorski plasman'!F120)=TRUE,'[3]Sektorski plasman'!F120,"")</f>
        <v/>
      </c>
      <c r="F124" s="85" t="str">
        <f>IF(ISNUMBER('[3]Sektorski plasman'!D120)=TRUE,'[3]Sektorski plasman'!D120,"")</f>
        <v/>
      </c>
      <c r="G124" s="84" t="str">
        <f>IF(ISNUMBER('[3]Sektorski plasman'!G120)=TRUE,'[3]Sektorski plasman'!G120,"")</f>
        <v/>
      </c>
      <c r="H124" s="76" t="str">
        <f>IF(ISNUMBER('[3]Sektorski plasman'!H120)=TRUE,'[3]Sektorski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IF(ISTEXT('[3]Sektorski plasman'!B121)=TRUE,'[3]Sektorski plasman'!B121,"")</f>
        <v/>
      </c>
      <c r="C125" s="88" t="str">
        <f>IF(ISTEXT('[3]Sektorski plasman'!C121)=TRUE,'[3]Sektorski plasman'!C121,"")</f>
        <v/>
      </c>
      <c r="D125" s="87" t="str">
        <f>IF(ISNUMBER('[3]Sektorski plasman'!E121)=TRUE,'[3]Sektorski plasman'!E121,"")</f>
        <v/>
      </c>
      <c r="E125" s="86" t="str">
        <f>IF(ISTEXT('[3]Sektorski plasman'!F121)=TRUE,'[3]Sektorski plasman'!F121,"")</f>
        <v/>
      </c>
      <c r="F125" s="85" t="str">
        <f>IF(ISNUMBER('[3]Sektorski plasman'!D121)=TRUE,'[3]Sektorski plasman'!D121,"")</f>
        <v/>
      </c>
      <c r="G125" s="84" t="str">
        <f>IF(ISNUMBER('[3]Sektorski plasman'!G121)=TRUE,'[3]Sektorski plasman'!G121,"")</f>
        <v/>
      </c>
      <c r="H125" s="76" t="str">
        <f>IF(ISNUMBER('[3]Sektorski plasman'!H121)=TRUE,'[3]Sektorski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IF(ISTEXT('[3]Sektorski plasman'!B122)=TRUE,'[3]Sektorski plasman'!B122,"")</f>
        <v/>
      </c>
      <c r="C126" s="88" t="str">
        <f>IF(ISTEXT('[3]Sektorski plasman'!C122)=TRUE,'[3]Sektorski plasman'!C122,"")</f>
        <v/>
      </c>
      <c r="D126" s="87" t="str">
        <f>IF(ISNUMBER('[3]Sektorski plasman'!E122)=TRUE,'[3]Sektorski plasman'!E122,"")</f>
        <v/>
      </c>
      <c r="E126" s="86" t="str">
        <f>IF(ISTEXT('[3]Sektorski plasman'!F122)=TRUE,'[3]Sektorski plasman'!F122,"")</f>
        <v/>
      </c>
      <c r="F126" s="85" t="str">
        <f>IF(ISNUMBER('[3]Sektorski plasman'!D122)=TRUE,'[3]Sektorski plasman'!D122,"")</f>
        <v/>
      </c>
      <c r="G126" s="84" t="str">
        <f>IF(ISNUMBER('[3]Sektorski plasman'!G122)=TRUE,'[3]Sektorski plasman'!G122,"")</f>
        <v/>
      </c>
      <c r="H126" s="76" t="str">
        <f>IF(ISNUMBER('[3]Sektorski plasman'!H122)=TRUE,'[3]Sektorski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IF(ISTEXT('[3]Sektorski plasman'!B123)=TRUE,'[3]Sektorski plasman'!B123,"")</f>
        <v/>
      </c>
      <c r="C127" s="88" t="str">
        <f>IF(ISTEXT('[3]Sektorski plasman'!C123)=TRUE,'[3]Sektorski plasman'!C123,"")</f>
        <v/>
      </c>
      <c r="D127" s="87" t="str">
        <f>IF(ISNUMBER('[3]Sektorski plasman'!E123)=TRUE,'[3]Sektorski plasman'!E123,"")</f>
        <v/>
      </c>
      <c r="E127" s="86" t="str">
        <f>IF(ISTEXT('[3]Sektorski plasman'!F123)=TRUE,'[3]Sektorski plasman'!F123,"")</f>
        <v/>
      </c>
      <c r="F127" s="85" t="str">
        <f>IF(ISNUMBER('[3]Sektorski plasman'!D123)=TRUE,'[3]Sektorski plasman'!D123,"")</f>
        <v/>
      </c>
      <c r="G127" s="84" t="str">
        <f>IF(ISNUMBER('[3]Sektorski plasman'!G123)=TRUE,'[3]Sektorski plasman'!G123,"")</f>
        <v/>
      </c>
      <c r="H127" s="76" t="str">
        <f>IF(ISNUMBER('[3]Sektorski plasman'!H123)=TRUE,'[3]Sektorski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IF(ISTEXT('[3]Sektorski plasman'!B124)=TRUE,'[3]Sektorski plasman'!B124,"")</f>
        <v/>
      </c>
      <c r="C128" s="88" t="str">
        <f>IF(ISTEXT('[3]Sektorski plasman'!C124)=TRUE,'[3]Sektorski plasman'!C124,"")</f>
        <v/>
      </c>
      <c r="D128" s="87" t="str">
        <f>IF(ISNUMBER('[3]Sektorski plasman'!E124)=TRUE,'[3]Sektorski plasman'!E124,"")</f>
        <v/>
      </c>
      <c r="E128" s="86" t="str">
        <f>IF(ISTEXT('[3]Sektorski plasman'!F124)=TRUE,'[3]Sektorski plasman'!F124,"")</f>
        <v/>
      </c>
      <c r="F128" s="85" t="str">
        <f>IF(ISNUMBER('[3]Sektorski plasman'!D124)=TRUE,'[3]Sektorski plasman'!D124,"")</f>
        <v/>
      </c>
      <c r="G128" s="84" t="str">
        <f>IF(ISNUMBER('[3]Sektorski plasman'!G124)=TRUE,'[3]Sektorski plasman'!G124,"")</f>
        <v/>
      </c>
      <c r="H128" s="76" t="str">
        <f>IF(ISNUMBER('[3]Sektorski plasman'!H124)=TRUE,'[3]Sektorski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IF(ISTEXT('[3]Sektorski plasman'!B125)=TRUE,'[3]Sektorski plasman'!B125,"")</f>
        <v/>
      </c>
      <c r="C129" s="88" t="str">
        <f>IF(ISTEXT('[3]Sektorski plasman'!C125)=TRUE,'[3]Sektorski plasman'!C125,"")</f>
        <v/>
      </c>
      <c r="D129" s="87" t="str">
        <f>IF(ISNUMBER('[3]Sektorski plasman'!E125)=TRUE,'[3]Sektorski plasman'!E125,"")</f>
        <v/>
      </c>
      <c r="E129" s="86" t="str">
        <f>IF(ISTEXT('[3]Sektorski plasman'!F125)=TRUE,'[3]Sektorski plasman'!F125,"")</f>
        <v/>
      </c>
      <c r="F129" s="85" t="str">
        <f>IF(ISNUMBER('[3]Sektorski plasman'!D125)=TRUE,'[3]Sektorski plasman'!D125,"")</f>
        <v/>
      </c>
      <c r="G129" s="84" t="str">
        <f>IF(ISNUMBER('[3]Sektorski plasman'!G125)=TRUE,'[3]Sektorski plasman'!G125,"")</f>
        <v/>
      </c>
      <c r="H129" s="76" t="str">
        <f>IF(ISNUMBER('[3]Sektorski plasman'!H125)=TRUE,'[3]Sektorski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IF(ISTEXT('[3]Sektorski plasman'!B126)=TRUE,'[3]Sektorski plasman'!B126,"")</f>
        <v/>
      </c>
      <c r="C130" s="88" t="str">
        <f>IF(ISTEXT('[3]Sektorski plasman'!C126)=TRUE,'[3]Sektorski plasman'!C126,"")</f>
        <v/>
      </c>
      <c r="D130" s="87" t="str">
        <f>IF(ISNUMBER('[3]Sektorski plasman'!E126)=TRUE,'[3]Sektorski plasman'!E126,"")</f>
        <v/>
      </c>
      <c r="E130" s="86" t="str">
        <f>IF(ISTEXT('[3]Sektorski plasman'!F126)=TRUE,'[3]Sektorski plasman'!F126,"")</f>
        <v/>
      </c>
      <c r="F130" s="85" t="str">
        <f>IF(ISNUMBER('[3]Sektorski plasman'!D126)=TRUE,'[3]Sektorski plasman'!D126,"")</f>
        <v/>
      </c>
      <c r="G130" s="84" t="str">
        <f>IF(ISNUMBER('[3]Sektorski plasman'!G126)=TRUE,'[3]Sektorski plasman'!G126,"")</f>
        <v/>
      </c>
      <c r="H130" s="76" t="str">
        <f>IF(ISNUMBER('[3]Sektorski plasman'!H126)=TRUE,'[3]Sektorski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IF(ISTEXT('[3]Sektorski plasman'!B127)=TRUE,'[3]Sektorski plasman'!B127,"")</f>
        <v/>
      </c>
      <c r="C131" s="88" t="str">
        <f>IF(ISTEXT('[3]Sektorski plasman'!C127)=TRUE,'[3]Sektorski plasman'!C127,"")</f>
        <v/>
      </c>
      <c r="D131" s="87" t="str">
        <f>IF(ISNUMBER('[3]Sektorski plasman'!E127)=TRUE,'[3]Sektorski plasman'!E127,"")</f>
        <v/>
      </c>
      <c r="E131" s="86" t="str">
        <f>IF(ISTEXT('[3]Sektorski plasman'!F127)=TRUE,'[3]Sektorski plasman'!F127,"")</f>
        <v/>
      </c>
      <c r="F131" s="85" t="str">
        <f>IF(ISNUMBER('[3]Sektorski plasman'!D127)=TRUE,'[3]Sektorski plasman'!D127,"")</f>
        <v/>
      </c>
      <c r="G131" s="84" t="str">
        <f>IF(ISNUMBER('[3]Sektorski plasman'!G127)=TRUE,'[3]Sektorski plasman'!G127,"")</f>
        <v/>
      </c>
      <c r="H131" s="76" t="str">
        <f>IF(ISNUMBER('[3]Sektorski plasman'!H127)=TRUE,'[3]Sektorski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IF(ISTEXT('[3]Sektorski plasman'!B128)=TRUE,'[3]Sektorski plasman'!B128,"")</f>
        <v/>
      </c>
      <c r="C132" s="88" t="str">
        <f>IF(ISTEXT('[3]Sektorski plasman'!C128)=TRUE,'[3]Sektorski plasman'!C128,"")</f>
        <v/>
      </c>
      <c r="D132" s="87" t="str">
        <f>IF(ISNUMBER('[3]Sektorski plasman'!E128)=TRUE,'[3]Sektorski plasman'!E128,"")</f>
        <v/>
      </c>
      <c r="E132" s="86" t="str">
        <f>IF(ISTEXT('[3]Sektorski plasman'!F128)=TRUE,'[3]Sektorski plasman'!F128,"")</f>
        <v/>
      </c>
      <c r="F132" s="85" t="str">
        <f>IF(ISNUMBER('[3]Sektorski plasman'!D128)=TRUE,'[3]Sektorski plasman'!D128,"")</f>
        <v/>
      </c>
      <c r="G132" s="84" t="str">
        <f>IF(ISNUMBER('[3]Sektorski plasman'!G128)=TRUE,'[3]Sektorski plasman'!G128,"")</f>
        <v/>
      </c>
      <c r="H132" s="76" t="str">
        <f>IF(ISNUMBER('[3]Sektorski plasman'!H128)=TRUE,'[3]Sektorski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IF(ISTEXT('[3]Sektorski plasman'!B129)=TRUE,'[3]Sektorski plasman'!B129,"")</f>
        <v/>
      </c>
      <c r="C133" s="88" t="str">
        <f>IF(ISTEXT('[3]Sektorski plasman'!C129)=TRUE,'[3]Sektorski plasman'!C129,"")</f>
        <v/>
      </c>
      <c r="D133" s="87" t="str">
        <f>IF(ISNUMBER('[3]Sektorski plasman'!E129)=TRUE,'[3]Sektorski plasman'!E129,"")</f>
        <v/>
      </c>
      <c r="E133" s="86" t="str">
        <f>IF(ISTEXT('[3]Sektorski plasman'!F129)=TRUE,'[3]Sektorski plasman'!F129,"")</f>
        <v/>
      </c>
      <c r="F133" s="85" t="str">
        <f>IF(ISNUMBER('[3]Sektorski plasman'!D129)=TRUE,'[3]Sektorski plasman'!D129,"")</f>
        <v/>
      </c>
      <c r="G133" s="84" t="str">
        <f>IF(ISNUMBER('[3]Sektorski plasman'!G129)=TRUE,'[3]Sektorski plasman'!G129,"")</f>
        <v/>
      </c>
      <c r="H133" s="76" t="str">
        <f>IF(ISNUMBER('[3]Sektorski plasman'!H129)=TRUE,'[3]Sektorski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IF(ISTEXT('[3]Sektorski plasman'!B130)=TRUE,'[3]Sektorski plasman'!B130,"")</f>
        <v/>
      </c>
      <c r="C134" s="88" t="str">
        <f>IF(ISTEXT('[3]Sektorski plasman'!C130)=TRUE,'[3]Sektorski plasman'!C130,"")</f>
        <v/>
      </c>
      <c r="D134" s="87" t="str">
        <f>IF(ISNUMBER('[3]Sektorski plasman'!E130)=TRUE,'[3]Sektorski plasman'!E130,"")</f>
        <v/>
      </c>
      <c r="E134" s="86" t="str">
        <f>IF(ISTEXT('[3]Sektorski plasman'!F130)=TRUE,'[3]Sektorski plasman'!F130,"")</f>
        <v/>
      </c>
      <c r="F134" s="85" t="str">
        <f>IF(ISNUMBER('[3]Sektorski plasman'!D130)=TRUE,'[3]Sektorski plasman'!D130,"")</f>
        <v/>
      </c>
      <c r="G134" s="84" t="str">
        <f>IF(ISNUMBER('[3]Sektorski plasman'!G130)=TRUE,'[3]Sektorski plasman'!G130,"")</f>
        <v/>
      </c>
      <c r="H134" s="76" t="str">
        <f>IF(ISNUMBER('[3]Sektorski plasman'!H130)=TRUE,'[3]Sektorski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IF(ISTEXT('[3]Sektorski plasman'!B131)=TRUE,'[3]Sektorski plasman'!B131,"")</f>
        <v/>
      </c>
      <c r="C135" s="88" t="str">
        <f>IF(ISTEXT('[3]Sektorski plasman'!C131)=TRUE,'[3]Sektorski plasman'!C131,"")</f>
        <v/>
      </c>
      <c r="D135" s="87" t="str">
        <f>IF(ISNUMBER('[3]Sektorski plasman'!E131)=TRUE,'[3]Sektorski plasman'!E131,"")</f>
        <v/>
      </c>
      <c r="E135" s="86" t="str">
        <f>IF(ISTEXT('[3]Sektorski plasman'!F131)=TRUE,'[3]Sektorski plasman'!F131,"")</f>
        <v/>
      </c>
      <c r="F135" s="85" t="str">
        <f>IF(ISNUMBER('[3]Sektorski plasman'!D131)=TRUE,'[3]Sektorski plasman'!D131,"")</f>
        <v/>
      </c>
      <c r="G135" s="84" t="str">
        <f>IF(ISNUMBER('[3]Sektorski plasman'!G131)=TRUE,'[3]Sektorski plasman'!G131,"")</f>
        <v/>
      </c>
      <c r="H135" s="76" t="str">
        <f>IF(ISNUMBER('[3]Sektorski plasman'!H131)=TRUE,'[3]Sektorski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IF(ISTEXT('[3]Sektorski plasman'!B132)=TRUE,'[3]Sektorski plasman'!B132,"")</f>
        <v/>
      </c>
      <c r="C136" s="88" t="str">
        <f>IF(ISTEXT('[3]Sektorski plasman'!C132)=TRUE,'[3]Sektorski plasman'!C132,"")</f>
        <v/>
      </c>
      <c r="D136" s="87" t="str">
        <f>IF(ISNUMBER('[3]Sektorski plasman'!E132)=TRUE,'[3]Sektorski plasman'!E132,"")</f>
        <v/>
      </c>
      <c r="E136" s="86" t="str">
        <f>IF(ISTEXT('[3]Sektorski plasman'!F132)=TRUE,'[3]Sektorski plasman'!F132,"")</f>
        <v/>
      </c>
      <c r="F136" s="85" t="str">
        <f>IF(ISNUMBER('[3]Sektorski plasman'!D132)=TRUE,'[3]Sektorski plasman'!D132,"")</f>
        <v/>
      </c>
      <c r="G136" s="84" t="str">
        <f>IF(ISNUMBER('[3]Sektorski plasman'!G132)=TRUE,'[3]Sektorski plasman'!G132,"")</f>
        <v/>
      </c>
      <c r="H136" s="76" t="str">
        <f>IF(ISNUMBER('[3]Sektorski plasman'!H132)=TRUE,'[3]Sektorski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IF(ISTEXT('[3]Sektorski plasman'!B133)=TRUE,'[3]Sektorski plasman'!B133,"")</f>
        <v/>
      </c>
      <c r="C137" s="88" t="str">
        <f>IF(ISTEXT('[3]Sektorski plasman'!C133)=TRUE,'[3]Sektorski plasman'!C133,"")</f>
        <v/>
      </c>
      <c r="D137" s="87" t="str">
        <f>IF(ISNUMBER('[3]Sektorski plasman'!E133)=TRUE,'[3]Sektorski plasman'!E133,"")</f>
        <v/>
      </c>
      <c r="E137" s="86" t="str">
        <f>IF(ISTEXT('[3]Sektorski plasman'!F133)=TRUE,'[3]Sektorski plasman'!F133,"")</f>
        <v/>
      </c>
      <c r="F137" s="85" t="str">
        <f>IF(ISNUMBER('[3]Sektorski plasman'!D133)=TRUE,'[3]Sektorski plasman'!D133,"")</f>
        <v/>
      </c>
      <c r="G137" s="84" t="str">
        <f>IF(ISNUMBER('[3]Sektorski plasman'!G133)=TRUE,'[3]Sektorski plasman'!G133,"")</f>
        <v/>
      </c>
      <c r="H137" s="76" t="str">
        <f>IF(ISNUMBER('[3]Sektorski plasman'!H133)=TRUE,'[3]Sektorski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IF(ISTEXT('[3]Sektorski plasman'!B134)=TRUE,'[3]Sektorski plasman'!B134,"")</f>
        <v/>
      </c>
      <c r="C138" s="88" t="str">
        <f>IF(ISTEXT('[3]Sektorski plasman'!C134)=TRUE,'[3]Sektorski plasman'!C134,"")</f>
        <v/>
      </c>
      <c r="D138" s="87" t="str">
        <f>IF(ISNUMBER('[3]Sektorski plasman'!E134)=TRUE,'[3]Sektorski plasman'!E134,"")</f>
        <v/>
      </c>
      <c r="E138" s="86" t="str">
        <f>IF(ISTEXT('[3]Sektorski plasman'!F134)=TRUE,'[3]Sektorski plasman'!F134,"")</f>
        <v/>
      </c>
      <c r="F138" s="85" t="str">
        <f>IF(ISNUMBER('[3]Sektorski plasman'!D134)=TRUE,'[3]Sektorski plasman'!D134,"")</f>
        <v/>
      </c>
      <c r="G138" s="84" t="str">
        <f>IF(ISNUMBER('[3]Sektorski plasman'!G134)=TRUE,'[3]Sektorski plasman'!G134,"")</f>
        <v/>
      </c>
      <c r="H138" s="76" t="str">
        <f>IF(ISNUMBER('[3]Sektorski plasman'!H134)=TRUE,'[3]Sektorski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IF(ISTEXT('[3]Sektorski plasman'!B135)=TRUE,'[3]Sektorski plasman'!B135,"")</f>
        <v/>
      </c>
      <c r="C139" s="88" t="str">
        <f>IF(ISTEXT('[3]Sektorski plasman'!C135)=TRUE,'[3]Sektorski plasman'!C135,"")</f>
        <v/>
      </c>
      <c r="D139" s="87" t="str">
        <f>IF(ISNUMBER('[3]Sektorski plasman'!E135)=TRUE,'[3]Sektorski plasman'!E135,"")</f>
        <v/>
      </c>
      <c r="E139" s="86" t="str">
        <f>IF(ISTEXT('[3]Sektorski plasman'!F135)=TRUE,'[3]Sektorski plasman'!F135,"")</f>
        <v/>
      </c>
      <c r="F139" s="85" t="str">
        <f>IF(ISNUMBER('[3]Sektorski plasman'!D135)=TRUE,'[3]Sektorski plasman'!D135,"")</f>
        <v/>
      </c>
      <c r="G139" s="84" t="str">
        <f>IF(ISNUMBER('[3]Sektorski plasman'!G135)=TRUE,'[3]Sektorski plasman'!G135,"")</f>
        <v/>
      </c>
      <c r="H139" s="76" t="str">
        <f>IF(ISNUMBER('[3]Sektorski plasman'!H135)=TRUE,'[3]Sektorski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IF(ISTEXT('[3]Sektorski plasman'!B136)=TRUE,'[3]Sektorski plasman'!B136,"")</f>
        <v/>
      </c>
      <c r="C140" s="88" t="str">
        <f>IF(ISTEXT('[3]Sektorski plasman'!C136)=TRUE,'[3]Sektorski plasman'!C136,"")</f>
        <v/>
      </c>
      <c r="D140" s="87" t="str">
        <f>IF(ISNUMBER('[3]Sektorski plasman'!E136)=TRUE,'[3]Sektorski plasman'!E136,"")</f>
        <v/>
      </c>
      <c r="E140" s="86" t="str">
        <f>IF(ISTEXT('[3]Sektorski plasman'!F136)=TRUE,'[3]Sektorski plasman'!F136,"")</f>
        <v/>
      </c>
      <c r="F140" s="85" t="str">
        <f>IF(ISNUMBER('[3]Sektorski plasman'!D136)=TRUE,'[3]Sektorski plasman'!D136,"")</f>
        <v/>
      </c>
      <c r="G140" s="84" t="str">
        <f>IF(ISNUMBER('[3]Sektorski plasman'!G136)=TRUE,'[3]Sektorski plasman'!G136,"")</f>
        <v/>
      </c>
      <c r="H140" s="76" t="str">
        <f>IF(ISNUMBER('[3]Sektorski plasman'!H136)=TRUE,'[3]Sektorski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IF(ISTEXT('[3]Sektorski plasman'!B137)=TRUE,'[3]Sektorski plasman'!B137,"")</f>
        <v/>
      </c>
      <c r="C141" s="88" t="str">
        <f>IF(ISTEXT('[3]Sektorski plasman'!C137)=TRUE,'[3]Sektorski plasman'!C137,"")</f>
        <v/>
      </c>
      <c r="D141" s="87" t="str">
        <f>IF(ISNUMBER('[3]Sektorski plasman'!E137)=TRUE,'[3]Sektorski plasman'!E137,"")</f>
        <v/>
      </c>
      <c r="E141" s="86" t="str">
        <f>IF(ISTEXT('[3]Sektorski plasman'!F137)=TRUE,'[3]Sektorski plasman'!F137,"")</f>
        <v/>
      </c>
      <c r="F141" s="85" t="str">
        <f>IF(ISNUMBER('[3]Sektorski plasman'!D137)=TRUE,'[3]Sektorski plasman'!D137,"")</f>
        <v/>
      </c>
      <c r="G141" s="84" t="str">
        <f>IF(ISNUMBER('[3]Sektorski plasman'!G137)=TRUE,'[3]Sektorski plasman'!G137,"")</f>
        <v/>
      </c>
      <c r="H141" s="76" t="str">
        <f>IF(ISNUMBER('[3]Sektorski plasman'!H137)=TRUE,'[3]Sektorski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IF(ISTEXT('[3]Sektorski plasman'!B138)=TRUE,'[3]Sektorski plasman'!B138,"")</f>
        <v/>
      </c>
      <c r="C142" s="88" t="str">
        <f>IF(ISTEXT('[3]Sektorski plasman'!C138)=TRUE,'[3]Sektorski plasman'!C138,"")</f>
        <v/>
      </c>
      <c r="D142" s="87" t="str">
        <f>IF(ISNUMBER('[3]Sektorski plasman'!E138)=TRUE,'[3]Sektorski plasman'!E138,"")</f>
        <v/>
      </c>
      <c r="E142" s="86" t="str">
        <f>IF(ISTEXT('[3]Sektorski plasman'!F138)=TRUE,'[3]Sektorski plasman'!F138,"")</f>
        <v/>
      </c>
      <c r="F142" s="85" t="str">
        <f>IF(ISNUMBER('[3]Sektorski plasman'!D138)=TRUE,'[3]Sektorski plasman'!D138,"")</f>
        <v/>
      </c>
      <c r="G142" s="84" t="str">
        <f>IF(ISNUMBER('[3]Sektorski plasman'!G138)=TRUE,'[3]Sektorski plasman'!G138,"")</f>
        <v/>
      </c>
      <c r="H142" s="76" t="str">
        <f>IF(ISNUMBER('[3]Sektorski plasman'!H138)=TRUE,'[3]Sektorski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IF(ISTEXT('[3]Sektorski plasman'!B139)=TRUE,'[3]Sektorski plasman'!B139,"")</f>
        <v/>
      </c>
      <c r="C143" s="88" t="str">
        <f>IF(ISTEXT('[3]Sektorski plasman'!C139)=TRUE,'[3]Sektorski plasman'!C139,"")</f>
        <v/>
      </c>
      <c r="D143" s="87" t="str">
        <f>IF(ISNUMBER('[3]Sektorski plasman'!E139)=TRUE,'[3]Sektorski plasman'!E139,"")</f>
        <v/>
      </c>
      <c r="E143" s="86" t="str">
        <f>IF(ISTEXT('[3]Sektorski plasman'!F139)=TRUE,'[3]Sektorski plasman'!F139,"")</f>
        <v/>
      </c>
      <c r="F143" s="85" t="str">
        <f>IF(ISNUMBER('[3]Sektorski plasman'!D139)=TRUE,'[3]Sektorski plasman'!D139,"")</f>
        <v/>
      </c>
      <c r="G143" s="84" t="str">
        <f>IF(ISNUMBER('[3]Sektorski plasman'!G139)=TRUE,'[3]Sektorski plasman'!G139,"")</f>
        <v/>
      </c>
      <c r="H143" s="76" t="str">
        <f>IF(ISNUMBER('[3]Sektorski plasman'!H139)=TRUE,'[3]Sektorski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IF(ISTEXT('[3]Sektorski plasman'!B140)=TRUE,'[3]Sektorski plasman'!B140,"")</f>
        <v/>
      </c>
      <c r="C144" s="88" t="str">
        <f>IF(ISTEXT('[3]Sektorski plasman'!C140)=TRUE,'[3]Sektorski plasman'!C140,"")</f>
        <v/>
      </c>
      <c r="D144" s="87" t="str">
        <f>IF(ISNUMBER('[3]Sektorski plasman'!E140)=TRUE,'[3]Sektorski plasman'!E140,"")</f>
        <v/>
      </c>
      <c r="E144" s="86" t="str">
        <f>IF(ISTEXT('[3]Sektorski plasman'!F140)=TRUE,'[3]Sektorski plasman'!F140,"")</f>
        <v/>
      </c>
      <c r="F144" s="85" t="str">
        <f>IF(ISNUMBER('[3]Sektorski plasman'!D140)=TRUE,'[3]Sektorski plasman'!D140,"")</f>
        <v/>
      </c>
      <c r="G144" s="84" t="str">
        <f>IF(ISNUMBER('[3]Sektorski plasman'!G140)=TRUE,'[3]Sektorski plasman'!G140,"")</f>
        <v/>
      </c>
      <c r="H144" s="76" t="str">
        <f>IF(ISNUMBER('[3]Sektorski plasman'!H140)=TRUE,'[3]Sektorski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IF(ISTEXT('[3]Sektorski plasman'!B141)=TRUE,'[3]Sektorski plasman'!B141,"")</f>
        <v/>
      </c>
      <c r="C145" s="88" t="str">
        <f>IF(ISTEXT('[3]Sektorski plasman'!C141)=TRUE,'[3]Sektorski plasman'!C141,"")</f>
        <v/>
      </c>
      <c r="D145" s="87" t="str">
        <f>IF(ISNUMBER('[3]Sektorski plasman'!E141)=TRUE,'[3]Sektorski plasman'!E141,"")</f>
        <v/>
      </c>
      <c r="E145" s="86" t="str">
        <f>IF(ISTEXT('[3]Sektorski plasman'!F141)=TRUE,'[3]Sektorski plasman'!F141,"")</f>
        <v/>
      </c>
      <c r="F145" s="85" t="str">
        <f>IF(ISNUMBER('[3]Sektorski plasman'!D141)=TRUE,'[3]Sektorski plasman'!D141,"")</f>
        <v/>
      </c>
      <c r="G145" s="84" t="str">
        <f>IF(ISNUMBER('[3]Sektorski plasman'!G141)=TRUE,'[3]Sektorski plasman'!G141,"")</f>
        <v/>
      </c>
      <c r="H145" s="76" t="str">
        <f>IF(ISNUMBER('[3]Sektorski plasman'!H141)=TRUE,'[3]Sektorski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IF(ISTEXT('[3]Sektorski plasman'!B142)=TRUE,'[3]Sektorski plasman'!B142,"")</f>
        <v/>
      </c>
      <c r="C146" s="88" t="str">
        <f>IF(ISTEXT('[3]Sektorski plasman'!C142)=TRUE,'[3]Sektorski plasman'!C142,"")</f>
        <v/>
      </c>
      <c r="D146" s="87" t="str">
        <f>IF(ISNUMBER('[3]Sektorski plasman'!E142)=TRUE,'[3]Sektorski plasman'!E142,"")</f>
        <v/>
      </c>
      <c r="E146" s="86" t="str">
        <f>IF(ISTEXT('[3]Sektorski plasman'!F142)=TRUE,'[3]Sektorski plasman'!F142,"")</f>
        <v/>
      </c>
      <c r="F146" s="85" t="str">
        <f>IF(ISNUMBER('[3]Sektorski plasman'!D142)=TRUE,'[3]Sektorski plasman'!D142,"")</f>
        <v/>
      </c>
      <c r="G146" s="84" t="str">
        <f>IF(ISNUMBER('[3]Sektorski plasman'!G142)=TRUE,'[3]Sektorski plasman'!G142,"")</f>
        <v/>
      </c>
      <c r="H146" s="76" t="str">
        <f>IF(ISNUMBER('[3]Sektorski plasman'!H142)=TRUE,'[3]Sektorski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IF(ISTEXT('[3]Sektorski plasman'!B143)=TRUE,'[3]Sektorski plasman'!B143,"")</f>
        <v/>
      </c>
      <c r="C147" s="88" t="str">
        <f>IF(ISTEXT('[3]Sektorski plasman'!C143)=TRUE,'[3]Sektorski plasman'!C143,"")</f>
        <v/>
      </c>
      <c r="D147" s="87" t="str">
        <f>IF(ISNUMBER('[3]Sektorski plasman'!E143)=TRUE,'[3]Sektorski plasman'!E143,"")</f>
        <v/>
      </c>
      <c r="E147" s="86" t="str">
        <f>IF(ISTEXT('[3]Sektorski plasman'!F143)=TRUE,'[3]Sektorski plasman'!F143,"")</f>
        <v/>
      </c>
      <c r="F147" s="85" t="str">
        <f>IF(ISNUMBER('[3]Sektorski plasman'!D143)=TRUE,'[3]Sektorski plasman'!D143,"")</f>
        <v/>
      </c>
      <c r="G147" s="84" t="str">
        <f>IF(ISNUMBER('[3]Sektorski plasman'!G143)=TRUE,'[3]Sektorski plasman'!G143,"")</f>
        <v/>
      </c>
      <c r="H147" s="76" t="str">
        <f>IF(ISNUMBER('[3]Sektorski plasman'!H143)=TRUE,'[3]Sektorski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IF(ISTEXT('[3]Sektorski plasman'!B144)=TRUE,'[3]Sektorski plasman'!B144,"")</f>
        <v/>
      </c>
      <c r="C148" s="88" t="str">
        <f>IF(ISTEXT('[3]Sektorski plasman'!C144)=TRUE,'[3]Sektorski plasman'!C144,"")</f>
        <v/>
      </c>
      <c r="D148" s="87" t="str">
        <f>IF(ISNUMBER('[3]Sektorski plasman'!E144)=TRUE,'[3]Sektorski plasman'!E144,"")</f>
        <v/>
      </c>
      <c r="E148" s="86" t="str">
        <f>IF(ISTEXT('[3]Sektorski plasman'!F144)=TRUE,'[3]Sektorski plasman'!F144,"")</f>
        <v/>
      </c>
      <c r="F148" s="85" t="str">
        <f>IF(ISNUMBER('[3]Sektorski plasman'!D144)=TRUE,'[3]Sektorski plasman'!D144,"")</f>
        <v/>
      </c>
      <c r="G148" s="84" t="str">
        <f>IF(ISNUMBER('[3]Sektorski plasman'!G144)=TRUE,'[3]Sektorski plasman'!G144,"")</f>
        <v/>
      </c>
      <c r="H148" s="76" t="str">
        <f>IF(ISNUMBER('[3]Sektorski plasman'!H144)=TRUE,'[3]Sektorski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IF(ISTEXT('[3]Sektorski plasman'!B145)=TRUE,'[3]Sektorski plasman'!B145,"")</f>
        <v/>
      </c>
      <c r="C149" s="88" t="str">
        <f>IF(ISTEXT('[3]Sektorski plasman'!C145)=TRUE,'[3]Sektorski plasman'!C145,"")</f>
        <v/>
      </c>
      <c r="D149" s="87" t="str">
        <f>IF(ISNUMBER('[3]Sektorski plasman'!E145)=TRUE,'[3]Sektorski plasman'!E145,"")</f>
        <v/>
      </c>
      <c r="E149" s="86" t="str">
        <f>IF(ISTEXT('[3]Sektorski plasman'!F145)=TRUE,'[3]Sektorski plasman'!F145,"")</f>
        <v/>
      </c>
      <c r="F149" s="85" t="str">
        <f>IF(ISNUMBER('[3]Sektorski plasman'!D145)=TRUE,'[3]Sektorski plasman'!D145,"")</f>
        <v/>
      </c>
      <c r="G149" s="84" t="str">
        <f>IF(ISNUMBER('[3]Sektorski plasman'!G145)=TRUE,'[3]Sektorski plasman'!G145,"")</f>
        <v/>
      </c>
      <c r="H149" s="76" t="str">
        <f>IF(ISNUMBER('[3]Sektorski plasman'!H145)=TRUE,'[3]Sektorski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IF(ISTEXT('[3]Sektorski plasman'!B146)=TRUE,'[3]Sektorski plasman'!B146,"")</f>
        <v/>
      </c>
      <c r="C150" s="88" t="str">
        <f>IF(ISTEXT('[3]Sektorski plasman'!C146)=TRUE,'[3]Sektorski plasman'!C146,"")</f>
        <v/>
      </c>
      <c r="D150" s="87" t="str">
        <f>IF(ISNUMBER('[3]Sektorski plasman'!E146)=TRUE,'[3]Sektorski plasman'!E146,"")</f>
        <v/>
      </c>
      <c r="E150" s="86" t="str">
        <f>IF(ISTEXT('[3]Sektorski plasman'!F146)=TRUE,'[3]Sektorski plasman'!F146,"")</f>
        <v/>
      </c>
      <c r="F150" s="85" t="str">
        <f>IF(ISNUMBER('[3]Sektorski plasman'!D146)=TRUE,'[3]Sektorski plasman'!D146,"")</f>
        <v/>
      </c>
      <c r="G150" s="84" t="str">
        <f>IF(ISNUMBER('[3]Sektorski plasman'!G146)=TRUE,'[3]Sektorski plasman'!G146,"")</f>
        <v/>
      </c>
      <c r="H150" s="76" t="str">
        <f>IF(ISNUMBER('[3]Sektorski plasman'!H146)=TRUE,'[3]Sektorski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IF(ISTEXT('[3]Sektorski plasman'!B147)=TRUE,'[3]Sektorski plasman'!B147,"")</f>
        <v/>
      </c>
      <c r="C151" s="88" t="str">
        <f>IF(ISTEXT('[3]Sektorski plasman'!C147)=TRUE,'[3]Sektorski plasman'!C147,"")</f>
        <v/>
      </c>
      <c r="D151" s="87" t="str">
        <f>IF(ISNUMBER('[3]Sektorski plasman'!E147)=TRUE,'[3]Sektorski plasman'!E147,"")</f>
        <v/>
      </c>
      <c r="E151" s="86" t="str">
        <f>IF(ISTEXT('[3]Sektorski plasman'!F147)=TRUE,'[3]Sektorski plasman'!F147,"")</f>
        <v/>
      </c>
      <c r="F151" s="85" t="str">
        <f>IF(ISNUMBER('[3]Sektorski plasman'!D147)=TRUE,'[3]Sektorski plasman'!D147,"")</f>
        <v/>
      </c>
      <c r="G151" s="84" t="str">
        <f>IF(ISNUMBER('[3]Sektorski plasman'!G147)=TRUE,'[3]Sektorski plasman'!G147,"")</f>
        <v/>
      </c>
      <c r="H151" s="76" t="str">
        <f>IF(ISNUMBER('[3]Sektorski plasman'!H147)=TRUE,'[3]Sektorski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IF(ISTEXT('[3]Sektorski plasman'!B148)=TRUE,'[3]Sektorski plasman'!B148,"")</f>
        <v/>
      </c>
      <c r="C152" s="88" t="str">
        <f>IF(ISTEXT('[3]Sektorski plasman'!C148)=TRUE,'[3]Sektorski plasman'!C148,"")</f>
        <v/>
      </c>
      <c r="D152" s="87" t="str">
        <f>IF(ISNUMBER('[3]Sektorski plasman'!E148)=TRUE,'[3]Sektorski plasman'!E148,"")</f>
        <v/>
      </c>
      <c r="E152" s="86" t="str">
        <f>IF(ISTEXT('[3]Sektorski plasman'!F148)=TRUE,'[3]Sektorski plasman'!F148,"")</f>
        <v/>
      </c>
      <c r="F152" s="85" t="str">
        <f>IF(ISNUMBER('[3]Sektorski plasman'!D148)=TRUE,'[3]Sektorski plasman'!D148,"")</f>
        <v/>
      </c>
      <c r="G152" s="84" t="str">
        <f>IF(ISNUMBER('[3]Sektorski plasman'!G148)=TRUE,'[3]Sektorski plasman'!G148,"")</f>
        <v/>
      </c>
      <c r="H152" s="76" t="str">
        <f>IF(ISNUMBER('[3]Sektorski plasman'!H148)=TRUE,'[3]Sektorski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IF(ISTEXT('[3]Sektorski plasman'!B149)=TRUE,'[3]Sektorski plasman'!B149,"")</f>
        <v/>
      </c>
      <c r="C153" s="88" t="str">
        <f>IF(ISTEXT('[3]Sektorski plasman'!C149)=TRUE,'[3]Sektorski plasman'!C149,"")</f>
        <v/>
      </c>
      <c r="D153" s="87" t="str">
        <f>IF(ISNUMBER('[3]Sektorski plasman'!E149)=TRUE,'[3]Sektorski plasman'!E149,"")</f>
        <v/>
      </c>
      <c r="E153" s="86" t="str">
        <f>IF(ISTEXT('[3]Sektorski plasman'!F149)=TRUE,'[3]Sektorski plasman'!F149,"")</f>
        <v/>
      </c>
      <c r="F153" s="85" t="str">
        <f>IF(ISNUMBER('[3]Sektorski plasman'!D149)=TRUE,'[3]Sektorski plasman'!D149,"")</f>
        <v/>
      </c>
      <c r="G153" s="84" t="str">
        <f>IF(ISNUMBER('[3]Sektorski plasman'!G149)=TRUE,'[3]Sektorski plasman'!G149,"")</f>
        <v/>
      </c>
      <c r="H153" s="76" t="str">
        <f>IF(ISNUMBER('[3]Sektorski plasman'!H149)=TRUE,'[3]Sektorski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IF(ISTEXT('[3]Sektorski plasman'!B150)=TRUE,'[3]Sektorski plasman'!B150,"")</f>
        <v/>
      </c>
      <c r="C154" s="88" t="str">
        <f>IF(ISTEXT('[3]Sektorski plasman'!C150)=TRUE,'[3]Sektorski plasman'!C150,"")</f>
        <v/>
      </c>
      <c r="D154" s="87" t="str">
        <f>IF(ISNUMBER('[3]Sektorski plasman'!E150)=TRUE,'[3]Sektorski plasman'!E150,"")</f>
        <v/>
      </c>
      <c r="E154" s="86" t="str">
        <f>IF(ISTEXT('[3]Sektorski plasman'!F150)=TRUE,'[3]Sektorski plasman'!F150,"")</f>
        <v/>
      </c>
      <c r="F154" s="85" t="str">
        <f>IF(ISNUMBER('[3]Sektorski plasman'!D150)=TRUE,'[3]Sektorski plasman'!D150,"")</f>
        <v/>
      </c>
      <c r="G154" s="84" t="str">
        <f>IF(ISNUMBER('[3]Sektorski plasman'!G150)=TRUE,'[3]Sektorski plasman'!G150,"")</f>
        <v/>
      </c>
      <c r="H154" s="76" t="str">
        <f>IF(ISNUMBER('[3]Sektorski plasman'!H150)=TRUE,'[3]Sektorski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IF(ISTEXT('[3]Sektorski plasman'!B151)=TRUE,'[3]Sektorski plasman'!B151,"")</f>
        <v/>
      </c>
      <c r="C155" s="88" t="str">
        <f>IF(ISTEXT('[3]Sektorski plasman'!C151)=TRUE,'[3]Sektorski plasman'!C151,"")</f>
        <v/>
      </c>
      <c r="D155" s="87" t="str">
        <f>IF(ISNUMBER('[3]Sektorski plasman'!E151)=TRUE,'[3]Sektorski plasman'!E151,"")</f>
        <v/>
      </c>
      <c r="E155" s="86" t="str">
        <f>IF(ISTEXT('[3]Sektorski plasman'!F151)=TRUE,'[3]Sektorski plasman'!F151,"")</f>
        <v/>
      </c>
      <c r="F155" s="85" t="str">
        <f>IF(ISNUMBER('[3]Sektorski plasman'!D151)=TRUE,'[3]Sektorski plasman'!D151,"")</f>
        <v/>
      </c>
      <c r="G155" s="84" t="str">
        <f>IF(ISNUMBER('[3]Sektorski plasman'!G151)=TRUE,'[3]Sektorski plasman'!G151,"")</f>
        <v/>
      </c>
      <c r="H155" s="76" t="str">
        <f>IF(ISNUMBER('[3]Sektorski plasman'!H151)=TRUE,'[3]Sektorski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IF(ISTEXT('[3]Sektorski plasman'!B152)=TRUE,'[3]Sektorski plasman'!B152,"")</f>
        <v/>
      </c>
      <c r="C156" s="88" t="str">
        <f>IF(ISTEXT('[3]Sektorski plasman'!C152)=TRUE,'[3]Sektorski plasman'!C152,"")</f>
        <v/>
      </c>
      <c r="D156" s="87" t="str">
        <f>IF(ISNUMBER('[3]Sektorski plasman'!E152)=TRUE,'[3]Sektorski plasman'!E152,"")</f>
        <v/>
      </c>
      <c r="E156" s="86" t="str">
        <f>IF(ISTEXT('[3]Sektorski plasman'!F152)=TRUE,'[3]Sektorski plasman'!F152,"")</f>
        <v/>
      </c>
      <c r="F156" s="85" t="str">
        <f>IF(ISNUMBER('[3]Sektorski plasman'!D152)=TRUE,'[3]Sektorski plasman'!D152,"")</f>
        <v/>
      </c>
      <c r="G156" s="84" t="str">
        <f>IF(ISNUMBER('[3]Sektorski plasman'!G152)=TRUE,'[3]Sektorski plasman'!G152,"")</f>
        <v/>
      </c>
      <c r="H156" s="76" t="str">
        <f>IF(ISNUMBER('[3]Sektorski plasman'!H152)=TRUE,'[3]Sektorski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IF(ISTEXT('[3]Sektorski plasman'!B153)=TRUE,'[3]Sektorski plasman'!B153,"")</f>
        <v/>
      </c>
      <c r="C157" s="88" t="str">
        <f>IF(ISTEXT('[3]Sektorski plasman'!C153)=TRUE,'[3]Sektorski plasman'!C153,"")</f>
        <v/>
      </c>
      <c r="D157" s="87" t="str">
        <f>IF(ISNUMBER('[3]Sektorski plasman'!E153)=TRUE,'[3]Sektorski plasman'!E153,"")</f>
        <v/>
      </c>
      <c r="E157" s="86" t="str">
        <f>IF(ISTEXT('[3]Sektorski plasman'!F153)=TRUE,'[3]Sektorski plasman'!F153,"")</f>
        <v/>
      </c>
      <c r="F157" s="85" t="str">
        <f>IF(ISNUMBER('[3]Sektorski plasman'!D153)=TRUE,'[3]Sektorski plasman'!D153,"")</f>
        <v/>
      </c>
      <c r="G157" s="84" t="str">
        <f>IF(ISNUMBER('[3]Sektorski plasman'!G153)=TRUE,'[3]Sektorski plasman'!G153,"")</f>
        <v/>
      </c>
      <c r="H157" s="76" t="str">
        <f>IF(ISNUMBER('[3]Sektorski plasman'!H153)=TRUE,'[3]Sektorski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IF(ISTEXT('[3]Sektorski plasman'!B154)=TRUE,'[3]Sektorski plasman'!B154,"")</f>
        <v/>
      </c>
      <c r="C158" s="88" t="str">
        <f>IF(ISTEXT('[3]Sektorski plasman'!C154)=TRUE,'[3]Sektorski plasman'!C154,"")</f>
        <v/>
      </c>
      <c r="D158" s="87" t="str">
        <f>IF(ISNUMBER('[3]Sektorski plasman'!E154)=TRUE,'[3]Sektorski plasman'!E154,"")</f>
        <v/>
      </c>
      <c r="E158" s="86" t="str">
        <f>IF(ISTEXT('[3]Sektorski plasman'!F154)=TRUE,'[3]Sektorski plasman'!F154,"")</f>
        <v/>
      </c>
      <c r="F158" s="85" t="str">
        <f>IF(ISNUMBER('[3]Sektorski plasman'!D154)=TRUE,'[3]Sektorski plasman'!D154,"")</f>
        <v/>
      </c>
      <c r="G158" s="84" t="str">
        <f>IF(ISNUMBER('[3]Sektorski plasman'!G154)=TRUE,'[3]Sektorski plasman'!G154,"")</f>
        <v/>
      </c>
      <c r="H158" s="76" t="str">
        <f>IF(ISNUMBER('[3]Sektorski plasman'!H154)=TRUE,'[3]Sektorski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IF(ISTEXT('[3]Sektorski plasman'!B155)=TRUE,'[3]Sektorski plasman'!B155,"")</f>
        <v/>
      </c>
      <c r="C159" s="81" t="str">
        <f>IF(ISTEXT('[3]Sektorski plasman'!C155)=TRUE,'[3]Sektorski plasman'!C155,"")</f>
        <v/>
      </c>
      <c r="D159" s="80" t="str">
        <f>IF(ISNUMBER('[3]Sektorski plasman'!E155)=TRUE,'[3]Sektorski plasman'!E155,"")</f>
        <v/>
      </c>
      <c r="E159" s="79" t="str">
        <f>IF(ISTEXT('[3]Sektorski plasman'!F155)=TRUE,'[3]Sektorski plasman'!F155,"")</f>
        <v/>
      </c>
      <c r="F159" s="78" t="str">
        <f>IF(ISNUMBER('[3]Sektorski plasman'!D155)=TRUE,'[3]Sektorski plasman'!D155,"")</f>
        <v/>
      </c>
      <c r="G159" s="77" t="str">
        <f>IF(ISNUMBER('[3]Sektorski plasman'!G155)=TRUE,'[3]Sektorski plasman'!G155,"")</f>
        <v/>
      </c>
      <c r="H159" s="76" t="str">
        <f>IF(ISNUMBER('[3]Sektorski plasman'!H155)=TRUE,'[3]Sektorski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A139-D5A9-41A5-85E8-47AEDB15E9E4}">
  <sheetPr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ColWidth="9.140625"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16384" width="9.140625" style="66"/>
  </cols>
  <sheetData>
    <row r="1" spans="1:11" x14ac:dyDescent="0.2">
      <c r="A1" s="132" t="s">
        <v>13</v>
      </c>
      <c r="B1" s="131"/>
      <c r="C1" s="130" t="str">
        <f>IF(ISNONTEXT('[4]Organizacija natjecanja'!$H$2)=TRUE,"",'[4]Organizacija natjecanja'!$H$2)</f>
        <v>4. KOLO LIGE MASTERA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IF(ISNONTEXT('[4]Organizacija natjecanja'!$H$5)=TRUE,"",'[4]Organizacija natjecanja'!$H$5)</f>
        <v>Sveta Marija, 23.08.2025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IF(ISNONTEXT('[4]Organizacija natjecanja'!$H$7)=TRUE,"",'[4]Organizacija natjecanja'!$H$7)</f>
        <v>SSRD MEĐIMURSKE ŽUPANIJE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IF(ISNONTEXT('[4]Organizacija natjecanja'!$H$13)=TRUE,"",'[4]Organizacija natjecanja'!$H$13)</f>
        <v>SRD Klen Sveta Marija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IF(ISNONTEXT('[4]Organizacija natjecanja'!$H$4)=TRUE,"",'[4]Organizacija natjecanja'!$H$4)</f>
        <v>Kanal Sveta Marija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IF(ISBLANK('[4]Organizacija natjecanja'!$H$9)=TRUE,"",'[4]Organizacija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IF(ISTEXT('[4]Sektorski plasman'!B6)=TRUE,'[4]Sektorski plasman'!B6,"")</f>
        <v>Mađerić Marijan</v>
      </c>
      <c r="C10" s="96" t="str">
        <f>IF(ISTEXT('[4]Sektorski plasman'!C6)=TRUE,'[4]Sektorski plasman'!C6,"")</f>
        <v>Klen Sveta Marija</v>
      </c>
      <c r="D10" s="95">
        <f>IF(ISNUMBER('[4]Sektorski plasman'!E6)=TRUE,'[4]Sektorski plasman'!E6,"")</f>
        <v>2</v>
      </c>
      <c r="E10" s="94" t="str">
        <f>IF(ISTEXT('[4]Sektorski plasman'!F6)=TRUE,'[4]Sektorski plasman'!F6,"")</f>
        <v>A</v>
      </c>
      <c r="F10" s="93">
        <f>IF(ISNUMBER('[4]Sektorski plasman'!D6)=TRUE,'[4]Sektorski plasman'!D6,"")</f>
        <v>9755</v>
      </c>
      <c r="G10" s="92">
        <f>IF(ISNUMBER('[4]Sektorski plasman'!G6)=TRUE,'[4]Sektorski plasman'!G6,"")</f>
        <v>1</v>
      </c>
      <c r="H10" s="91">
        <f>IF(ISNUMBER('[4]Sektorski plasman'!H6)=TRUE,'[4]Sektorski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IF(ISTEXT('[4]Sektorski plasman'!B7)=TRUE,'[4]Sektorski plasman'!B7,"")</f>
        <v>Horvat Damir</v>
      </c>
      <c r="C11" s="88" t="str">
        <f>IF(ISTEXT('[4]Sektorski plasman'!C7)=TRUE,'[4]Sektorski plasman'!C7,"")</f>
        <v>Klen Sveta Marija</v>
      </c>
      <c r="D11" s="87">
        <f>IF(ISNUMBER('[4]Sektorski plasman'!E7)=TRUE,'[4]Sektorski plasman'!E7,"")</f>
        <v>1</v>
      </c>
      <c r="E11" s="86" t="str">
        <f>IF(ISTEXT('[4]Sektorski plasman'!F7)=TRUE,'[4]Sektorski plasman'!F7,"")</f>
        <v>A</v>
      </c>
      <c r="F11" s="85">
        <f>IF(ISNUMBER('[4]Sektorski plasman'!D7)=TRUE,'[4]Sektorski plasman'!D7,"")</f>
        <v>6570</v>
      </c>
      <c r="G11" s="84">
        <f>IF(ISNUMBER('[4]Sektorski plasman'!G7)=TRUE,'[4]Sektorski plasman'!G7,"")</f>
        <v>2</v>
      </c>
      <c r="H11" s="76">
        <f>IF(ISNUMBER('[4]Sektorski plasman'!H7)=TRUE,'[4]Sektorski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IF(ISTEXT('[4]Sektorski plasman'!B8)=TRUE,'[4]Sektorski plasman'!B8,"")</f>
        <v>Zrna Damir</v>
      </c>
      <c r="C12" s="88" t="str">
        <f>IF(ISTEXT('[4]Sektorski plasman'!C8)=TRUE,'[4]Sektorski plasman'!C8,"")</f>
        <v>Črnec Donji Hraščan</v>
      </c>
      <c r="D12" s="87">
        <f>IF(ISNUMBER('[4]Sektorski plasman'!E8)=TRUE,'[4]Sektorski plasman'!E8,"")</f>
        <v>6</v>
      </c>
      <c r="E12" s="86" t="str">
        <f>IF(ISTEXT('[4]Sektorski plasman'!F8)=TRUE,'[4]Sektorski plasman'!F8,"")</f>
        <v>A</v>
      </c>
      <c r="F12" s="85">
        <f>IF(ISNUMBER('[4]Sektorski plasman'!D8)=TRUE,'[4]Sektorski plasman'!D8,"")</f>
        <v>6090</v>
      </c>
      <c r="G12" s="84">
        <f>IF(ISNUMBER('[4]Sektorski plasman'!G8)=TRUE,'[4]Sektorski plasman'!G8,"")</f>
        <v>3</v>
      </c>
      <c r="H12" s="76">
        <f>IF(ISNUMBER('[4]Sektorski plasman'!H8)=TRUE,'[4]Sektorski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IF(ISTEXT('[4]Sektorski plasman'!B9)=TRUE,'[4]Sektorski plasman'!B9,"")</f>
        <v>Perko Miljenko</v>
      </c>
      <c r="C13" s="88" t="str">
        <f>IF(ISTEXT('[4]Sektorski plasman'!C9)=TRUE,'[4]Sektorski plasman'!C9,"")</f>
        <v>TSH Sensas Som.si Čakovec</v>
      </c>
      <c r="D13" s="87">
        <f>IF(ISNUMBER('[4]Sektorski plasman'!E9)=TRUE,'[4]Sektorski plasman'!E9,"")</f>
        <v>3</v>
      </c>
      <c r="E13" s="86" t="str">
        <f>IF(ISTEXT('[4]Sektorski plasman'!F9)=TRUE,'[4]Sektorski plasman'!F9,"")</f>
        <v>A</v>
      </c>
      <c r="F13" s="85">
        <f>IF(ISNUMBER('[4]Sektorski plasman'!D9)=TRUE,'[4]Sektorski plasman'!D9,"")</f>
        <v>5850</v>
      </c>
      <c r="G13" s="84">
        <f>IF(ISNUMBER('[4]Sektorski plasman'!G9)=TRUE,'[4]Sektorski plasman'!G9,"")</f>
        <v>4</v>
      </c>
      <c r="H13" s="76">
        <f>IF(ISNUMBER('[4]Sektorski plasman'!H9)=TRUE,'[4]Sektorski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IF(ISTEXT('[4]Sektorski plasman'!B10)=TRUE,'[4]Sektorski plasman'!B10,"")</f>
        <v>Slaviček Željko</v>
      </c>
      <c r="C14" s="88" t="str">
        <f>IF(ISTEXT('[4]Sektorski plasman'!C10)=TRUE,'[4]Sektorski plasman'!C10,"")</f>
        <v>Smuđ Draškovec</v>
      </c>
      <c r="D14" s="87">
        <f>IF(ISNUMBER('[4]Sektorski plasman'!E10)=TRUE,'[4]Sektorski plasman'!E10,"")</f>
        <v>9</v>
      </c>
      <c r="E14" s="86" t="str">
        <f>IF(ISTEXT('[4]Sektorski plasman'!F10)=TRUE,'[4]Sektorski plasman'!F10,"")</f>
        <v>A</v>
      </c>
      <c r="F14" s="85">
        <f>IF(ISNUMBER('[4]Sektorski plasman'!D10)=TRUE,'[4]Sektorski plasman'!D10,"")</f>
        <v>5380</v>
      </c>
      <c r="G14" s="84">
        <f>IF(ISNUMBER('[4]Sektorski plasman'!G10)=TRUE,'[4]Sektorski plasman'!G10,"")</f>
        <v>5</v>
      </c>
      <c r="H14" s="76">
        <f>IF(ISNUMBER('[4]Sektorski plasman'!H10)=TRUE,'[4]Sektorski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IF(ISTEXT('[4]Sektorski plasman'!B11)=TRUE,'[4]Sektorski plasman'!B11,"")</f>
        <v>Pranklin Zvonko</v>
      </c>
      <c r="C15" s="88" t="str">
        <f>IF(ISTEXT('[4]Sektorski plasman'!C11)=TRUE,'[4]Sektorski plasman'!C11,"")</f>
        <v>Šaran Palinovec</v>
      </c>
      <c r="D15" s="87">
        <f>IF(ISNUMBER('[4]Sektorski plasman'!E11)=TRUE,'[4]Sektorski plasman'!E11,"")</f>
        <v>5</v>
      </c>
      <c r="E15" s="86" t="str">
        <f>IF(ISTEXT('[4]Sektorski plasman'!F11)=TRUE,'[4]Sektorski plasman'!F11,"")</f>
        <v>A</v>
      </c>
      <c r="F15" s="85">
        <f>IF(ISNUMBER('[4]Sektorski plasman'!D11)=TRUE,'[4]Sektorski plasman'!D11,"")</f>
        <v>4010</v>
      </c>
      <c r="G15" s="84">
        <f>IF(ISNUMBER('[4]Sektorski plasman'!G11)=TRUE,'[4]Sektorski plasman'!G11,"")</f>
        <v>6</v>
      </c>
      <c r="H15" s="76">
        <f>IF(ISNUMBER('[4]Sektorski plasman'!H11)=TRUE,'[4]Sektorski plasman'!H11,"")</f>
        <v>11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IF(ISTEXT('[4]Sektorski plasman'!B12)=TRUE,'[4]Sektorski plasman'!B12,"")</f>
        <v>Mesarić Branko</v>
      </c>
      <c r="C16" s="88" t="str">
        <f>IF(ISTEXT('[4]Sektorski plasman'!C12)=TRUE,'[4]Sektorski plasman'!C12,"")</f>
        <v>Smuđ Goričan</v>
      </c>
      <c r="D16" s="87">
        <f>IF(ISNUMBER('[4]Sektorski plasman'!E12)=TRUE,'[4]Sektorski plasman'!E12,"")</f>
        <v>4</v>
      </c>
      <c r="E16" s="86" t="str">
        <f>IF(ISTEXT('[4]Sektorski plasman'!F12)=TRUE,'[4]Sektorski plasman'!F12,"")</f>
        <v>A</v>
      </c>
      <c r="F16" s="85">
        <f>IF(ISNUMBER('[4]Sektorski plasman'!D12)=TRUE,'[4]Sektorski plasman'!D12,"")</f>
        <v>2885</v>
      </c>
      <c r="G16" s="84">
        <f>IF(ISNUMBER('[4]Sektorski plasman'!G12)=TRUE,'[4]Sektorski plasman'!G12,"")</f>
        <v>7</v>
      </c>
      <c r="H16" s="76">
        <f>IF(ISNUMBER('[4]Sektorski plasman'!H12)=TRUE,'[4]Sektorski plasman'!H12,"")</f>
        <v>13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IF(ISTEXT('[4]Sektorski plasman'!B13)=TRUE,'[4]Sektorski plasman'!B13,"")</f>
        <v>Čeh Dragutin</v>
      </c>
      <c r="C17" s="88" t="str">
        <f>IF(ISTEXT('[4]Sektorski plasman'!C13)=TRUE,'[4]Sektorski plasman'!C13,"")</f>
        <v>Čakovec Interland Čakovec</v>
      </c>
      <c r="D17" s="87">
        <f>IF(ISNUMBER('[4]Sektorski plasman'!E13)=TRUE,'[4]Sektorski plasman'!E13,"")</f>
        <v>8</v>
      </c>
      <c r="E17" s="86" t="str">
        <f>IF(ISTEXT('[4]Sektorski plasman'!F13)=TRUE,'[4]Sektorski plasman'!F13,"")</f>
        <v>A</v>
      </c>
      <c r="F17" s="85">
        <f>IF(ISNUMBER('[4]Sektorski plasman'!D13)=TRUE,'[4]Sektorski plasman'!D13,"")</f>
        <v>2000</v>
      </c>
      <c r="G17" s="84">
        <f>IF(ISNUMBER('[4]Sektorski plasman'!G13)=TRUE,'[4]Sektorski plasman'!G13,"")</f>
        <v>8</v>
      </c>
      <c r="H17" s="76">
        <f>IF(ISNUMBER('[4]Sektorski plasman'!H13)=TRUE,'[4]Sektorski plasman'!H13,"")</f>
        <v>15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IF(ISTEXT('[4]Sektorski plasman'!B14)=TRUE,'[4]Sektorski plasman'!B14,"")</f>
        <v xml:space="preserve">Legin Nenad </v>
      </c>
      <c r="C18" s="88" t="str">
        <f>IF(ISTEXT('[4]Sektorski plasman'!C14)=TRUE,'[4]Sektorski plasman'!C14,"")</f>
        <v>Žužička Kotoriba</v>
      </c>
      <c r="D18" s="87">
        <f>IF(ISNUMBER('[4]Sektorski plasman'!E14)=TRUE,'[4]Sektorski plasman'!E14,"")</f>
        <v>7</v>
      </c>
      <c r="E18" s="86" t="str">
        <f>IF(ISTEXT('[4]Sektorski plasman'!F14)=TRUE,'[4]Sektorski plasman'!F14,"")</f>
        <v>A</v>
      </c>
      <c r="F18" s="85">
        <f>IF(ISNUMBER('[4]Sektorski plasman'!D14)=TRUE,'[4]Sektorski plasman'!D14,"")</f>
        <v>620</v>
      </c>
      <c r="G18" s="84">
        <f>IF(ISNUMBER('[4]Sektorski plasman'!G14)=TRUE,'[4]Sektorski plasman'!G14,"")</f>
        <v>9</v>
      </c>
      <c r="H18" s="76">
        <f>IF(ISNUMBER('[4]Sektorski plasman'!H14)=TRUE,'[4]Sektorski plasman'!H14,"")</f>
        <v>17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IF(ISTEXT('[4]Sektorski plasman'!B15)=TRUE,'[4]Sektorski plasman'!B15,"")</f>
        <v>Peter Dragutin</v>
      </c>
      <c r="C19" s="88" t="str">
        <f>IF(ISTEXT('[4]Sektorski plasman'!C15)=TRUE,'[4]Sektorski plasman'!C15,"")</f>
        <v>Klen Sveta Marija</v>
      </c>
      <c r="D19" s="87">
        <f>IF(ISNUMBER('[4]Sektorski plasman'!E15)=TRUE,'[4]Sektorski plasman'!E15,"")</f>
        <v>10</v>
      </c>
      <c r="E19" s="86" t="str">
        <f>IF(ISTEXT('[4]Sektorski plasman'!F15)=TRUE,'[4]Sektorski plasman'!F15,"")</f>
        <v>B</v>
      </c>
      <c r="F19" s="85">
        <f>IF(ISNUMBER('[4]Sektorski plasman'!D15)=TRUE,'[4]Sektorski plasman'!D15,"")</f>
        <v>9525</v>
      </c>
      <c r="G19" s="84">
        <f>IF(ISNUMBER('[4]Sektorski plasman'!G15)=TRUE,'[4]Sektorski plasman'!G15,"")</f>
        <v>1</v>
      </c>
      <c r="H19" s="76">
        <f>IF(ISNUMBER('[4]Sektorski plasman'!H15)=TRUE,'[4]Sektorski plasman'!H15,"")</f>
        <v>2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IF(ISTEXT('[4]Sektorski plasman'!B16)=TRUE,'[4]Sektorski plasman'!B16,"")</f>
        <v>Žganec Vladimir</v>
      </c>
      <c r="C20" s="88" t="str">
        <f>IF(ISTEXT('[4]Sektorski plasman'!C16)=TRUE,'[4]Sektorski plasman'!C16,"")</f>
        <v>Zlatna udica Krištanovec</v>
      </c>
      <c r="D20" s="87">
        <f>IF(ISNUMBER('[4]Sektorski plasman'!E16)=TRUE,'[4]Sektorski plasman'!E16,"")</f>
        <v>11</v>
      </c>
      <c r="E20" s="86" t="str">
        <f>IF(ISTEXT('[4]Sektorski plasman'!F16)=TRUE,'[4]Sektorski plasman'!F16,"")</f>
        <v>B</v>
      </c>
      <c r="F20" s="85">
        <f>IF(ISNUMBER('[4]Sektorski plasman'!D16)=TRUE,'[4]Sektorski plasman'!D16,"")</f>
        <v>9500</v>
      </c>
      <c r="G20" s="84">
        <f>IF(ISNUMBER('[4]Sektorski plasman'!G16)=TRUE,'[4]Sektorski plasman'!G16,"")</f>
        <v>2</v>
      </c>
      <c r="H20" s="76">
        <f>IF(ISNUMBER('[4]Sektorski plasman'!H16)=TRUE,'[4]Sektorski plasman'!H16,"")</f>
        <v>3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IF(ISTEXT('[4]Sektorski plasman'!B17)=TRUE,'[4]Sektorski plasman'!B17,"")</f>
        <v>Orehovec Ivan</v>
      </c>
      <c r="C21" s="88" t="str">
        <f>IF(ISTEXT('[4]Sektorski plasman'!C17)=TRUE,'[4]Sektorski plasman'!C17,"")</f>
        <v>Klen Sveta Marija</v>
      </c>
      <c r="D21" s="87">
        <f>IF(ISNUMBER('[4]Sektorski plasman'!E17)=TRUE,'[4]Sektorski plasman'!E17,"")</f>
        <v>13</v>
      </c>
      <c r="E21" s="86" t="str">
        <f>IF(ISTEXT('[4]Sektorski plasman'!F17)=TRUE,'[4]Sektorski plasman'!F17,"")</f>
        <v>B</v>
      </c>
      <c r="F21" s="85">
        <f>IF(ISNUMBER('[4]Sektorski plasman'!D17)=TRUE,'[4]Sektorski plasman'!D17,"")</f>
        <v>6100</v>
      </c>
      <c r="G21" s="84">
        <f>IF(ISNUMBER('[4]Sektorski plasman'!G17)=TRUE,'[4]Sektorski plasman'!G17,"")</f>
        <v>3</v>
      </c>
      <c r="H21" s="76">
        <f>IF(ISNUMBER('[4]Sektorski plasman'!H17)=TRUE,'[4]Sektorski plasman'!H17,"")</f>
        <v>5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IF(ISTEXT('[4]Sektorski plasman'!B18)=TRUE,'[4]Sektorski plasman'!B18,"")</f>
        <v>Lehkec Ivan</v>
      </c>
      <c r="C22" s="88" t="str">
        <f>IF(ISTEXT('[4]Sektorski plasman'!C18)=TRUE,'[4]Sektorski plasman'!C18,"")</f>
        <v>Linjak Palovec</v>
      </c>
      <c r="D22" s="87">
        <f>IF(ISNUMBER('[4]Sektorski plasman'!E18)=TRUE,'[4]Sektorski plasman'!E18,"")</f>
        <v>12</v>
      </c>
      <c r="E22" s="86" t="str">
        <f>IF(ISTEXT('[4]Sektorski plasman'!F18)=TRUE,'[4]Sektorski plasman'!F18,"")</f>
        <v>B</v>
      </c>
      <c r="F22" s="85">
        <f>IF(ISNUMBER('[4]Sektorski plasman'!D18)=TRUE,'[4]Sektorski plasman'!D18,"")</f>
        <v>5855</v>
      </c>
      <c r="G22" s="84">
        <f>IF(ISNUMBER('[4]Sektorski plasman'!G18)=TRUE,'[4]Sektorski plasman'!G18,"")</f>
        <v>4</v>
      </c>
      <c r="H22" s="76">
        <f>IF(ISNUMBER('[4]Sektorski plasman'!H18)=TRUE,'[4]Sektorski plasman'!H18,"")</f>
        <v>7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IF(ISTEXT('[4]Sektorski plasman'!B19)=TRUE,'[4]Sektorski plasman'!B19,"")</f>
        <v>Jug Josip</v>
      </c>
      <c r="C23" s="88" t="str">
        <f>IF(ISTEXT('[4]Sektorski plasman'!C19)=TRUE,'[4]Sektorski plasman'!C19,"")</f>
        <v>TSH Sensas Som.si Čakovec</v>
      </c>
      <c r="D23" s="87">
        <f>IF(ISNUMBER('[4]Sektorski plasman'!E19)=TRUE,'[4]Sektorski plasman'!E19,"")</f>
        <v>17</v>
      </c>
      <c r="E23" s="86" t="str">
        <f>IF(ISTEXT('[4]Sektorski plasman'!F19)=TRUE,'[4]Sektorski plasman'!F19,"")</f>
        <v>B</v>
      </c>
      <c r="F23" s="85">
        <f>IF(ISNUMBER('[4]Sektorski plasman'!D19)=TRUE,'[4]Sektorski plasman'!D19,"")</f>
        <v>5385</v>
      </c>
      <c r="G23" s="84">
        <f>IF(ISNUMBER('[4]Sektorski plasman'!G19)=TRUE,'[4]Sektorski plasman'!G19,"")</f>
        <v>5</v>
      </c>
      <c r="H23" s="76">
        <f>IF(ISNUMBER('[4]Sektorski plasman'!H19)=TRUE,'[4]Sektorski plasman'!H19,"")</f>
        <v>9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IF(ISTEXT('[4]Sektorski plasman'!B20)=TRUE,'[4]Sektorski plasman'!B20,"")</f>
        <v>Gudlin Ivan</v>
      </c>
      <c r="C24" s="88" t="str">
        <f>IF(ISTEXT('[4]Sektorski plasman'!C20)=TRUE,'[4]Sektorski plasman'!C20,"")</f>
        <v>Smuđ Goričan</v>
      </c>
      <c r="D24" s="87">
        <f>IF(ISNUMBER('[4]Sektorski plasman'!E20)=TRUE,'[4]Sektorski plasman'!E20,"")</f>
        <v>16</v>
      </c>
      <c r="E24" s="86" t="str">
        <f>IF(ISTEXT('[4]Sektorski plasman'!F20)=TRUE,'[4]Sektorski plasman'!F20,"")</f>
        <v>B</v>
      </c>
      <c r="F24" s="85">
        <f>IF(ISNUMBER('[4]Sektorski plasman'!D20)=TRUE,'[4]Sektorski plasman'!D20,"")</f>
        <v>3245</v>
      </c>
      <c r="G24" s="84">
        <f>IF(ISNUMBER('[4]Sektorski plasman'!G20)=TRUE,'[4]Sektorski plasman'!G20,"")</f>
        <v>6</v>
      </c>
      <c r="H24" s="76">
        <f>IF(ISNUMBER('[4]Sektorski plasman'!H20)=TRUE,'[4]Sektorski plasman'!H20,"")</f>
        <v>12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IF(ISTEXT('[4]Sektorski plasman'!B21)=TRUE,'[4]Sektorski plasman'!B21,"")</f>
        <v>Klobučarić Stjepan</v>
      </c>
      <c r="C25" s="88" t="str">
        <f>IF(ISTEXT('[4]Sektorski plasman'!C21)=TRUE,'[4]Sektorski plasman'!C21,"")</f>
        <v>Čakovec Interland Čakovec</v>
      </c>
      <c r="D25" s="87">
        <f>IF(ISNUMBER('[4]Sektorski plasman'!E21)=TRUE,'[4]Sektorski plasman'!E21,"")</f>
        <v>14</v>
      </c>
      <c r="E25" s="86" t="str">
        <f>IF(ISTEXT('[4]Sektorski plasman'!F21)=TRUE,'[4]Sektorski plasman'!F21,"")</f>
        <v>B</v>
      </c>
      <c r="F25" s="85">
        <f>IF(ISNUMBER('[4]Sektorski plasman'!D21)=TRUE,'[4]Sektorski plasman'!D21,"")</f>
        <v>1445</v>
      </c>
      <c r="G25" s="84">
        <f>IF(ISNUMBER('[4]Sektorski plasman'!G21)=TRUE,'[4]Sektorski plasman'!G21,"")</f>
        <v>7</v>
      </c>
      <c r="H25" s="76">
        <f>IF(ISNUMBER('[4]Sektorski plasman'!H21)=TRUE,'[4]Sektorski plasman'!H21,"")</f>
        <v>14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IF(ISTEXT('[4]Sektorski plasman'!B22)=TRUE,'[4]Sektorski plasman'!B22,"")</f>
        <v>Škoda Mladen</v>
      </c>
      <c r="C26" s="88" t="str">
        <f>IF(ISTEXT('[4]Sektorski plasman'!C22)=TRUE,'[4]Sektorski plasman'!C22,"")</f>
        <v>Žužička Kotoriba</v>
      </c>
      <c r="D26" s="87">
        <f>IF(ISNUMBER('[4]Sektorski plasman'!E22)=TRUE,'[4]Sektorski plasman'!E22,"")</f>
        <v>15</v>
      </c>
      <c r="E26" s="86" t="str">
        <f>IF(ISTEXT('[4]Sektorski plasman'!F22)=TRUE,'[4]Sektorski plasman'!F22,"")</f>
        <v>B</v>
      </c>
      <c r="F26" s="85">
        <f>IF(ISNUMBER('[4]Sektorski plasman'!D22)=TRUE,'[4]Sektorski plasman'!D22,"")</f>
        <v>1105</v>
      </c>
      <c r="G26" s="84">
        <f>IF(ISNUMBER('[4]Sektorski plasman'!G22)=TRUE,'[4]Sektorski plasman'!G22,"")</f>
        <v>8</v>
      </c>
      <c r="H26" s="76">
        <f>IF(ISNUMBER('[4]Sektorski plasman'!H22)=TRUE,'[4]Sektorski plasman'!H22,"")</f>
        <v>16</v>
      </c>
      <c r="I26" s="75"/>
      <c r="J26" s="72"/>
    </row>
    <row r="27" spans="1:10" s="66" customFormat="1" x14ac:dyDescent="0.2">
      <c r="A27" s="90" t="str">
        <f>IF(ISNUMBER(H27)=FALSE,"",18)</f>
        <v/>
      </c>
      <c r="B27" s="89" t="str">
        <f>IF(ISTEXT('[4]Sektorski plasman'!B23)=TRUE,'[4]Sektorski plasman'!B23,"")</f>
        <v/>
      </c>
      <c r="C27" s="88" t="str">
        <f>IF(ISTEXT('[4]Sektorski plasman'!C23)=TRUE,'[4]Sektorski plasman'!C23,"")</f>
        <v/>
      </c>
      <c r="D27" s="87" t="str">
        <f>IF(ISNUMBER('[4]Sektorski plasman'!E23)=TRUE,'[4]Sektorski plasman'!E23,"")</f>
        <v/>
      </c>
      <c r="E27" s="86" t="str">
        <f>IF(ISTEXT('[4]Sektorski plasman'!F23)=TRUE,'[4]Sektorski plasman'!F23,"")</f>
        <v/>
      </c>
      <c r="F27" s="85" t="str">
        <f>IF(ISNUMBER('[4]Sektorski plasman'!D23)=TRUE,'[4]Sektorski plasman'!D23,"")</f>
        <v/>
      </c>
      <c r="G27" s="84" t="str">
        <f>IF(ISNUMBER('[4]Sektorski plasman'!G23)=TRUE,'[4]Sektorski plasman'!G23,"")</f>
        <v/>
      </c>
      <c r="H27" s="76" t="str">
        <f>IF(ISNUMBER('[4]Sektorski plasman'!H23)=TRUE,'[4]Sektorski plasman'!H23,"")</f>
        <v/>
      </c>
      <c r="I27" s="75"/>
      <c r="J27" s="72"/>
    </row>
    <row r="28" spans="1:10" s="66" customFormat="1" x14ac:dyDescent="0.2">
      <c r="A28" s="90" t="str">
        <f>IF(ISNUMBER(H28)=FALSE,"",19)</f>
        <v/>
      </c>
      <c r="B28" s="89" t="str">
        <f>IF(ISTEXT('[4]Sektorski plasman'!B24)=TRUE,'[4]Sektorski plasman'!B24,"")</f>
        <v/>
      </c>
      <c r="C28" s="88" t="str">
        <f>IF(ISTEXT('[4]Sektorski plasman'!C24)=TRUE,'[4]Sektorski plasman'!C24,"")</f>
        <v/>
      </c>
      <c r="D28" s="87" t="str">
        <f>IF(ISNUMBER('[4]Sektorski plasman'!E24)=TRUE,'[4]Sektorski plasman'!E24,"")</f>
        <v/>
      </c>
      <c r="E28" s="86" t="str">
        <f>IF(ISTEXT('[4]Sektorski plasman'!F24)=TRUE,'[4]Sektorski plasman'!F24,"")</f>
        <v/>
      </c>
      <c r="F28" s="85" t="str">
        <f>IF(ISNUMBER('[4]Sektorski plasman'!D24)=TRUE,'[4]Sektorski plasman'!D24,"")</f>
        <v/>
      </c>
      <c r="G28" s="84" t="str">
        <f>IF(ISNUMBER('[4]Sektorski plasman'!G24)=TRUE,'[4]Sektorski plasman'!G24,"")</f>
        <v/>
      </c>
      <c r="H28" s="76" t="str">
        <f>IF(ISNUMBER('[4]Sektorski plasman'!H24)=TRUE,'[4]Sektorski plasman'!H24,"")</f>
        <v/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IF(ISTEXT('[4]Sektorski plasman'!B25)=TRUE,'[4]Sektorski plasman'!B25,"")</f>
        <v/>
      </c>
      <c r="C29" s="88" t="str">
        <f>IF(ISTEXT('[4]Sektorski plasman'!C25)=TRUE,'[4]Sektorski plasman'!C25,"")</f>
        <v/>
      </c>
      <c r="D29" s="87" t="str">
        <f>IF(ISNUMBER('[4]Sektorski plasman'!E25)=TRUE,'[4]Sektorski plasman'!E25,"")</f>
        <v/>
      </c>
      <c r="E29" s="86" t="str">
        <f>IF(ISTEXT('[4]Sektorski plasman'!F25)=TRUE,'[4]Sektorski plasman'!F25,"")</f>
        <v/>
      </c>
      <c r="F29" s="85" t="str">
        <f>IF(ISNUMBER('[4]Sektorski plasman'!D25)=TRUE,'[4]Sektorski plasman'!D25,"")</f>
        <v/>
      </c>
      <c r="G29" s="84" t="str">
        <f>IF(ISNUMBER('[4]Sektorski plasman'!G25)=TRUE,'[4]Sektorski plasman'!G25,"")</f>
        <v/>
      </c>
      <c r="H29" s="76" t="str">
        <f>IF(ISNUMBER('[4]Sektorski plasman'!H25)=TRUE,'[4]Sektorski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IF(ISTEXT('[4]Sektorski plasman'!B26)=TRUE,'[4]Sektorski plasman'!B26,"")</f>
        <v/>
      </c>
      <c r="C30" s="88" t="str">
        <f>IF(ISTEXT('[4]Sektorski plasman'!C26)=TRUE,'[4]Sektorski plasman'!C26,"")</f>
        <v/>
      </c>
      <c r="D30" s="87" t="str">
        <f>IF(ISNUMBER('[4]Sektorski plasman'!E26)=TRUE,'[4]Sektorski plasman'!E26,"")</f>
        <v/>
      </c>
      <c r="E30" s="86" t="str">
        <f>IF(ISTEXT('[4]Sektorski plasman'!F26)=TRUE,'[4]Sektorski plasman'!F26,"")</f>
        <v/>
      </c>
      <c r="F30" s="85" t="str">
        <f>IF(ISNUMBER('[4]Sektorski plasman'!D26)=TRUE,'[4]Sektorski plasman'!D26,"")</f>
        <v/>
      </c>
      <c r="G30" s="84" t="str">
        <f>IF(ISNUMBER('[4]Sektorski plasman'!G26)=TRUE,'[4]Sektorski plasman'!G26,"")</f>
        <v/>
      </c>
      <c r="H30" s="76" t="str">
        <f>IF(ISNUMBER('[4]Sektorski plasman'!H26)=TRUE,'[4]Sektorski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IF(ISTEXT('[4]Sektorski plasman'!B27)=TRUE,'[4]Sektorski plasman'!B27,"")</f>
        <v/>
      </c>
      <c r="C31" s="88" t="str">
        <f>IF(ISTEXT('[4]Sektorski plasman'!C27)=TRUE,'[4]Sektorski plasman'!C27,"")</f>
        <v/>
      </c>
      <c r="D31" s="87" t="str">
        <f>IF(ISNUMBER('[4]Sektorski plasman'!E27)=TRUE,'[4]Sektorski plasman'!E27,"")</f>
        <v/>
      </c>
      <c r="E31" s="86" t="str">
        <f>IF(ISTEXT('[4]Sektorski plasman'!F27)=TRUE,'[4]Sektorski plasman'!F27,"")</f>
        <v/>
      </c>
      <c r="F31" s="85" t="str">
        <f>IF(ISNUMBER('[4]Sektorski plasman'!D27)=TRUE,'[4]Sektorski plasman'!D27,"")</f>
        <v/>
      </c>
      <c r="G31" s="84" t="str">
        <f>IF(ISNUMBER('[4]Sektorski plasman'!G27)=TRUE,'[4]Sektorski plasman'!G27,"")</f>
        <v/>
      </c>
      <c r="H31" s="76" t="str">
        <f>IF(ISNUMBER('[4]Sektorski plasman'!H27)=TRUE,'[4]Sektorski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IF(ISTEXT('[4]Sektorski plasman'!B28)=TRUE,'[4]Sektorski plasman'!B28,"")</f>
        <v/>
      </c>
      <c r="C32" s="88" t="str">
        <f>IF(ISTEXT('[4]Sektorski plasman'!C28)=TRUE,'[4]Sektorski plasman'!C28,"")</f>
        <v/>
      </c>
      <c r="D32" s="87" t="str">
        <f>IF(ISNUMBER('[4]Sektorski plasman'!E28)=TRUE,'[4]Sektorski plasman'!E28,"")</f>
        <v/>
      </c>
      <c r="E32" s="86" t="str">
        <f>IF(ISTEXT('[4]Sektorski plasman'!F28)=TRUE,'[4]Sektorski plasman'!F28,"")</f>
        <v/>
      </c>
      <c r="F32" s="85" t="str">
        <f>IF(ISNUMBER('[4]Sektorski plasman'!D28)=TRUE,'[4]Sektorski plasman'!D28,"")</f>
        <v/>
      </c>
      <c r="G32" s="84" t="str">
        <f>IF(ISNUMBER('[4]Sektorski plasman'!G28)=TRUE,'[4]Sektorski plasman'!G28,"")</f>
        <v/>
      </c>
      <c r="H32" s="76" t="str">
        <f>IF(ISNUMBER('[4]Sektorski plasman'!H28)=TRUE,'[4]Sektorski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IF(ISTEXT('[4]Sektorski plasman'!B29)=TRUE,'[4]Sektorski plasman'!B29,"")</f>
        <v/>
      </c>
      <c r="C33" s="88" t="str">
        <f>IF(ISTEXT('[4]Sektorski plasman'!C29)=TRUE,'[4]Sektorski plasman'!C29,"")</f>
        <v/>
      </c>
      <c r="D33" s="87" t="str">
        <f>IF(ISNUMBER('[4]Sektorski plasman'!E29)=TRUE,'[4]Sektorski plasman'!E29,"")</f>
        <v/>
      </c>
      <c r="E33" s="86" t="str">
        <f>IF(ISTEXT('[4]Sektorski plasman'!F29)=TRUE,'[4]Sektorski plasman'!F29,"")</f>
        <v/>
      </c>
      <c r="F33" s="85" t="str">
        <f>IF(ISNUMBER('[4]Sektorski plasman'!D29)=TRUE,'[4]Sektorski plasman'!D29,"")</f>
        <v/>
      </c>
      <c r="G33" s="84" t="str">
        <f>IF(ISNUMBER('[4]Sektorski plasman'!G29)=TRUE,'[4]Sektorski plasman'!G29,"")</f>
        <v/>
      </c>
      <c r="H33" s="76" t="str">
        <f>IF(ISNUMBER('[4]Sektorski plasman'!H29)=TRUE,'[4]Sektorski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IF(ISTEXT('[4]Sektorski plasman'!B30)=TRUE,'[4]Sektorski plasman'!B30,"")</f>
        <v/>
      </c>
      <c r="C34" s="88" t="str">
        <f>IF(ISTEXT('[4]Sektorski plasman'!C30)=TRUE,'[4]Sektorski plasman'!C30,"")</f>
        <v/>
      </c>
      <c r="D34" s="87" t="str">
        <f>IF(ISNUMBER('[4]Sektorski plasman'!E30)=TRUE,'[4]Sektorski plasman'!E30,"")</f>
        <v/>
      </c>
      <c r="E34" s="86" t="str">
        <f>IF(ISTEXT('[4]Sektorski plasman'!F30)=TRUE,'[4]Sektorski plasman'!F30,"")</f>
        <v/>
      </c>
      <c r="F34" s="85" t="str">
        <f>IF(ISNUMBER('[4]Sektorski plasman'!D30)=TRUE,'[4]Sektorski plasman'!D30,"")</f>
        <v/>
      </c>
      <c r="G34" s="84" t="str">
        <f>IF(ISNUMBER('[4]Sektorski plasman'!G30)=TRUE,'[4]Sektorski plasman'!G30,"")</f>
        <v/>
      </c>
      <c r="H34" s="76" t="str">
        <f>IF(ISNUMBER('[4]Sektorski plasman'!H30)=TRUE,'[4]Sektorski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IF(ISTEXT('[4]Sektorski plasman'!B31)=TRUE,'[4]Sektorski plasman'!B31,"")</f>
        <v/>
      </c>
      <c r="C35" s="88" t="str">
        <f>IF(ISTEXT('[4]Sektorski plasman'!C31)=TRUE,'[4]Sektorski plasman'!C31,"")</f>
        <v/>
      </c>
      <c r="D35" s="87" t="str">
        <f>IF(ISNUMBER('[4]Sektorski plasman'!E31)=TRUE,'[4]Sektorski plasman'!E31,"")</f>
        <v/>
      </c>
      <c r="E35" s="86" t="str">
        <f>IF(ISTEXT('[4]Sektorski plasman'!F31)=TRUE,'[4]Sektorski plasman'!F31,"")</f>
        <v/>
      </c>
      <c r="F35" s="85" t="str">
        <f>IF(ISNUMBER('[4]Sektorski plasman'!D31)=TRUE,'[4]Sektorski plasman'!D31,"")</f>
        <v/>
      </c>
      <c r="G35" s="84" t="str">
        <f>IF(ISNUMBER('[4]Sektorski plasman'!G31)=TRUE,'[4]Sektorski plasman'!G31,"")</f>
        <v/>
      </c>
      <c r="H35" s="76" t="str">
        <f>IF(ISNUMBER('[4]Sektorski plasman'!H31)=TRUE,'[4]Sektorski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IF(ISTEXT('[4]Sektorski plasman'!B32)=TRUE,'[4]Sektorski plasman'!B32,"")</f>
        <v/>
      </c>
      <c r="C36" s="88" t="str">
        <f>IF(ISTEXT('[4]Sektorski plasman'!C32)=TRUE,'[4]Sektorski plasman'!C32,"")</f>
        <v/>
      </c>
      <c r="D36" s="87" t="str">
        <f>IF(ISNUMBER('[4]Sektorski plasman'!E32)=TRUE,'[4]Sektorski plasman'!E32,"")</f>
        <v/>
      </c>
      <c r="E36" s="86" t="str">
        <f>IF(ISTEXT('[4]Sektorski plasman'!F32)=TRUE,'[4]Sektorski plasman'!F32,"")</f>
        <v/>
      </c>
      <c r="F36" s="85" t="str">
        <f>IF(ISNUMBER('[4]Sektorski plasman'!D32)=TRUE,'[4]Sektorski plasman'!D32,"")</f>
        <v/>
      </c>
      <c r="G36" s="84" t="str">
        <f>IF(ISNUMBER('[4]Sektorski plasman'!G32)=TRUE,'[4]Sektorski plasman'!G32,"")</f>
        <v/>
      </c>
      <c r="H36" s="76" t="str">
        <f>IF(ISNUMBER('[4]Sektorski plasman'!H32)=TRUE,'[4]Sektorski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IF(ISTEXT('[4]Sektorski plasman'!B33)=TRUE,'[4]Sektorski plasman'!B33,"")</f>
        <v/>
      </c>
      <c r="C37" s="88" t="str">
        <f>IF(ISTEXT('[4]Sektorski plasman'!C33)=TRUE,'[4]Sektorski plasman'!C33,"")</f>
        <v/>
      </c>
      <c r="D37" s="87" t="str">
        <f>IF(ISNUMBER('[4]Sektorski plasman'!E33)=TRUE,'[4]Sektorski plasman'!E33,"")</f>
        <v/>
      </c>
      <c r="E37" s="86" t="str">
        <f>IF(ISTEXT('[4]Sektorski plasman'!F33)=TRUE,'[4]Sektorski plasman'!F33,"")</f>
        <v/>
      </c>
      <c r="F37" s="85" t="str">
        <f>IF(ISNUMBER('[4]Sektorski plasman'!D33)=TRUE,'[4]Sektorski plasman'!D33,"")</f>
        <v/>
      </c>
      <c r="G37" s="84" t="str">
        <f>IF(ISNUMBER('[4]Sektorski plasman'!G33)=TRUE,'[4]Sektorski plasman'!G33,"")</f>
        <v/>
      </c>
      <c r="H37" s="76" t="str">
        <f>IF(ISNUMBER('[4]Sektorski plasman'!H33)=TRUE,'[4]Sektorski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IF(ISTEXT('[4]Sektorski plasman'!B34)=TRUE,'[4]Sektorski plasman'!B34,"")</f>
        <v/>
      </c>
      <c r="C38" s="88" t="str">
        <f>IF(ISTEXT('[4]Sektorski plasman'!C34)=TRUE,'[4]Sektorski plasman'!C34,"")</f>
        <v/>
      </c>
      <c r="D38" s="87" t="str">
        <f>IF(ISNUMBER('[4]Sektorski plasman'!E34)=TRUE,'[4]Sektorski plasman'!E34,"")</f>
        <v/>
      </c>
      <c r="E38" s="86" t="str">
        <f>IF(ISTEXT('[4]Sektorski plasman'!F34)=TRUE,'[4]Sektorski plasman'!F34,"")</f>
        <v/>
      </c>
      <c r="F38" s="85" t="str">
        <f>IF(ISNUMBER('[4]Sektorski plasman'!D34)=TRUE,'[4]Sektorski plasman'!D34,"")</f>
        <v/>
      </c>
      <c r="G38" s="84" t="str">
        <f>IF(ISNUMBER('[4]Sektorski plasman'!G34)=TRUE,'[4]Sektorski plasman'!G34,"")</f>
        <v/>
      </c>
      <c r="H38" s="76" t="str">
        <f>IF(ISNUMBER('[4]Sektorski plasman'!H34)=TRUE,'[4]Sektorski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IF(ISTEXT('[4]Sektorski plasman'!B35)=TRUE,'[4]Sektorski plasman'!B35,"")</f>
        <v/>
      </c>
      <c r="C39" s="88" t="str">
        <f>IF(ISTEXT('[4]Sektorski plasman'!C35)=TRUE,'[4]Sektorski plasman'!C35,"")</f>
        <v/>
      </c>
      <c r="D39" s="87" t="str">
        <f>IF(ISNUMBER('[4]Sektorski plasman'!E35)=TRUE,'[4]Sektorski plasman'!E35,"")</f>
        <v/>
      </c>
      <c r="E39" s="86" t="str">
        <f>IF(ISTEXT('[4]Sektorski plasman'!F35)=TRUE,'[4]Sektorski plasman'!F35,"")</f>
        <v/>
      </c>
      <c r="F39" s="85" t="str">
        <f>IF(ISNUMBER('[4]Sektorski plasman'!D35)=TRUE,'[4]Sektorski plasman'!D35,"")</f>
        <v/>
      </c>
      <c r="G39" s="84" t="str">
        <f>IF(ISNUMBER('[4]Sektorski plasman'!G35)=TRUE,'[4]Sektorski plasman'!G35,"")</f>
        <v/>
      </c>
      <c r="H39" s="76" t="str">
        <f>IF(ISNUMBER('[4]Sektorski plasman'!H35)=TRUE,'[4]Sektorski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IF(ISTEXT('[4]Sektorski plasman'!B36)=TRUE,'[4]Sektorski plasman'!B36,"")</f>
        <v/>
      </c>
      <c r="C40" s="88" t="str">
        <f>IF(ISTEXT('[4]Sektorski plasman'!C36)=TRUE,'[4]Sektorski plasman'!C36,"")</f>
        <v/>
      </c>
      <c r="D40" s="87" t="str">
        <f>IF(ISNUMBER('[4]Sektorski plasman'!E36)=TRUE,'[4]Sektorski plasman'!E36,"")</f>
        <v/>
      </c>
      <c r="E40" s="86" t="str">
        <f>IF(ISTEXT('[4]Sektorski plasman'!F36)=TRUE,'[4]Sektorski plasman'!F36,"")</f>
        <v/>
      </c>
      <c r="F40" s="85" t="str">
        <f>IF(ISNUMBER('[4]Sektorski plasman'!D36)=TRUE,'[4]Sektorski plasman'!D36,"")</f>
        <v/>
      </c>
      <c r="G40" s="84" t="str">
        <f>IF(ISNUMBER('[4]Sektorski plasman'!G36)=TRUE,'[4]Sektorski plasman'!G36,"")</f>
        <v/>
      </c>
      <c r="H40" s="76" t="str">
        <f>IF(ISNUMBER('[4]Sektorski plasman'!H36)=TRUE,'[4]Sektorski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IF(ISTEXT('[4]Sektorski plasman'!B37)=TRUE,'[4]Sektorski plasman'!B37,"")</f>
        <v/>
      </c>
      <c r="C41" s="88" t="str">
        <f>IF(ISTEXT('[4]Sektorski plasman'!C37)=TRUE,'[4]Sektorski plasman'!C37,"")</f>
        <v/>
      </c>
      <c r="D41" s="87" t="str">
        <f>IF(ISNUMBER('[4]Sektorski plasman'!E37)=TRUE,'[4]Sektorski plasman'!E37,"")</f>
        <v/>
      </c>
      <c r="E41" s="86" t="str">
        <f>IF(ISTEXT('[4]Sektorski plasman'!F37)=TRUE,'[4]Sektorski plasman'!F37,"")</f>
        <v/>
      </c>
      <c r="F41" s="85" t="str">
        <f>IF(ISNUMBER('[4]Sektorski plasman'!D37)=TRUE,'[4]Sektorski plasman'!D37,"")</f>
        <v/>
      </c>
      <c r="G41" s="84" t="str">
        <f>IF(ISNUMBER('[4]Sektorski plasman'!G37)=TRUE,'[4]Sektorski plasman'!G37,"")</f>
        <v/>
      </c>
      <c r="H41" s="76" t="str">
        <f>IF(ISNUMBER('[4]Sektorski plasman'!H37)=TRUE,'[4]Sektorski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IF(ISTEXT('[4]Sektorski plasman'!B38)=TRUE,'[4]Sektorski plasman'!B38,"")</f>
        <v/>
      </c>
      <c r="C42" s="88" t="str">
        <f>IF(ISTEXT('[4]Sektorski plasman'!C38)=TRUE,'[4]Sektorski plasman'!C38,"")</f>
        <v/>
      </c>
      <c r="D42" s="87" t="str">
        <f>IF(ISNUMBER('[4]Sektorski plasman'!E38)=TRUE,'[4]Sektorski plasman'!E38,"")</f>
        <v/>
      </c>
      <c r="E42" s="86" t="str">
        <f>IF(ISTEXT('[4]Sektorski plasman'!F38)=TRUE,'[4]Sektorski plasman'!F38,"")</f>
        <v/>
      </c>
      <c r="F42" s="85" t="str">
        <f>IF(ISNUMBER('[4]Sektorski plasman'!D38)=TRUE,'[4]Sektorski plasman'!D38,"")</f>
        <v/>
      </c>
      <c r="G42" s="84" t="str">
        <f>IF(ISNUMBER('[4]Sektorski plasman'!G38)=TRUE,'[4]Sektorski plasman'!G38,"")</f>
        <v/>
      </c>
      <c r="H42" s="76" t="str">
        <f>IF(ISNUMBER('[4]Sektorski plasman'!H38)=TRUE,'[4]Sektorski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IF(ISTEXT('[4]Sektorski plasman'!B39)=TRUE,'[4]Sektorski plasman'!B39,"")</f>
        <v/>
      </c>
      <c r="C43" s="88" t="str">
        <f>IF(ISTEXT('[4]Sektorski plasman'!C39)=TRUE,'[4]Sektorski plasman'!C39,"")</f>
        <v/>
      </c>
      <c r="D43" s="87" t="str">
        <f>IF(ISNUMBER('[4]Sektorski plasman'!E39)=TRUE,'[4]Sektorski plasman'!E39,"")</f>
        <v/>
      </c>
      <c r="E43" s="86" t="str">
        <f>IF(ISTEXT('[4]Sektorski plasman'!F39)=TRUE,'[4]Sektorski plasman'!F39,"")</f>
        <v/>
      </c>
      <c r="F43" s="85" t="str">
        <f>IF(ISNUMBER('[4]Sektorski plasman'!D39)=TRUE,'[4]Sektorski plasman'!D39,"")</f>
        <v/>
      </c>
      <c r="G43" s="84" t="str">
        <f>IF(ISNUMBER('[4]Sektorski plasman'!G39)=TRUE,'[4]Sektorski plasman'!G39,"")</f>
        <v/>
      </c>
      <c r="H43" s="76" t="str">
        <f>IF(ISNUMBER('[4]Sektorski plasman'!H39)=TRUE,'[4]Sektorski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IF(ISTEXT('[4]Sektorski plasman'!B40)=TRUE,'[4]Sektorski plasman'!B40,"")</f>
        <v/>
      </c>
      <c r="C44" s="88" t="str">
        <f>IF(ISTEXT('[4]Sektorski plasman'!C40)=TRUE,'[4]Sektorski plasman'!C40,"")</f>
        <v/>
      </c>
      <c r="D44" s="87" t="str">
        <f>IF(ISNUMBER('[4]Sektorski plasman'!E40)=TRUE,'[4]Sektorski plasman'!E40,"")</f>
        <v/>
      </c>
      <c r="E44" s="86" t="str">
        <f>IF(ISTEXT('[4]Sektorski plasman'!F40)=TRUE,'[4]Sektorski plasman'!F40,"")</f>
        <v/>
      </c>
      <c r="F44" s="85" t="str">
        <f>IF(ISNUMBER('[4]Sektorski plasman'!D40)=TRUE,'[4]Sektorski plasman'!D40,"")</f>
        <v/>
      </c>
      <c r="G44" s="84" t="str">
        <f>IF(ISNUMBER('[4]Sektorski plasman'!G40)=TRUE,'[4]Sektorski plasman'!G40,"")</f>
        <v/>
      </c>
      <c r="H44" s="76" t="str">
        <f>IF(ISNUMBER('[4]Sektorski plasman'!H40)=TRUE,'[4]Sektorski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IF(ISTEXT('[4]Sektorski plasman'!B41)=TRUE,'[4]Sektorski plasman'!B41,"")</f>
        <v/>
      </c>
      <c r="C45" s="88" t="str">
        <f>IF(ISTEXT('[4]Sektorski plasman'!C41)=TRUE,'[4]Sektorski plasman'!C41,"")</f>
        <v/>
      </c>
      <c r="D45" s="87" t="str">
        <f>IF(ISNUMBER('[4]Sektorski plasman'!E41)=TRUE,'[4]Sektorski plasman'!E41,"")</f>
        <v/>
      </c>
      <c r="E45" s="86" t="str">
        <f>IF(ISTEXT('[4]Sektorski plasman'!F41)=TRUE,'[4]Sektorski plasman'!F41,"")</f>
        <v/>
      </c>
      <c r="F45" s="85" t="str">
        <f>IF(ISNUMBER('[4]Sektorski plasman'!D41)=TRUE,'[4]Sektorski plasman'!D41,"")</f>
        <v/>
      </c>
      <c r="G45" s="84" t="str">
        <f>IF(ISNUMBER('[4]Sektorski plasman'!G41)=TRUE,'[4]Sektorski plasman'!G41,"")</f>
        <v/>
      </c>
      <c r="H45" s="76" t="str">
        <f>IF(ISNUMBER('[4]Sektorski plasman'!H41)=TRUE,'[4]Sektorski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IF(ISTEXT('[4]Sektorski plasman'!B42)=TRUE,'[4]Sektorski plasman'!B42,"")</f>
        <v/>
      </c>
      <c r="C46" s="88" t="str">
        <f>IF(ISTEXT('[4]Sektorski plasman'!C42)=TRUE,'[4]Sektorski plasman'!C42,"")</f>
        <v/>
      </c>
      <c r="D46" s="87" t="str">
        <f>IF(ISNUMBER('[4]Sektorski plasman'!E42)=TRUE,'[4]Sektorski plasman'!E42,"")</f>
        <v/>
      </c>
      <c r="E46" s="86" t="str">
        <f>IF(ISTEXT('[4]Sektorski plasman'!F42)=TRUE,'[4]Sektorski plasman'!F42,"")</f>
        <v/>
      </c>
      <c r="F46" s="85" t="str">
        <f>IF(ISNUMBER('[4]Sektorski plasman'!D42)=TRUE,'[4]Sektorski plasman'!D42,"")</f>
        <v/>
      </c>
      <c r="G46" s="84" t="str">
        <f>IF(ISNUMBER('[4]Sektorski plasman'!G42)=TRUE,'[4]Sektorski plasman'!G42,"")</f>
        <v/>
      </c>
      <c r="H46" s="76" t="str">
        <f>IF(ISNUMBER('[4]Sektorski plasman'!H42)=TRUE,'[4]Sektorski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IF(ISTEXT('[4]Sektorski plasman'!B43)=TRUE,'[4]Sektorski plasman'!B43,"")</f>
        <v/>
      </c>
      <c r="C47" s="88" t="str">
        <f>IF(ISTEXT('[4]Sektorski plasman'!C43)=TRUE,'[4]Sektorski plasman'!C43,"")</f>
        <v/>
      </c>
      <c r="D47" s="87" t="str">
        <f>IF(ISNUMBER('[4]Sektorski plasman'!E43)=TRUE,'[4]Sektorski plasman'!E43,"")</f>
        <v/>
      </c>
      <c r="E47" s="86" t="str">
        <f>IF(ISTEXT('[4]Sektorski plasman'!F43)=TRUE,'[4]Sektorski plasman'!F43,"")</f>
        <v/>
      </c>
      <c r="F47" s="85" t="str">
        <f>IF(ISNUMBER('[4]Sektorski plasman'!D43)=TRUE,'[4]Sektorski plasman'!D43,"")</f>
        <v/>
      </c>
      <c r="G47" s="84" t="str">
        <f>IF(ISNUMBER('[4]Sektorski plasman'!G43)=TRUE,'[4]Sektorski plasman'!G43,"")</f>
        <v/>
      </c>
      <c r="H47" s="76" t="str">
        <f>IF(ISNUMBER('[4]Sektorski plasman'!H43)=TRUE,'[4]Sektorski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IF(ISTEXT('[4]Sektorski plasman'!B44)=TRUE,'[4]Sektorski plasman'!B44,"")</f>
        <v/>
      </c>
      <c r="C48" s="88" t="str">
        <f>IF(ISTEXT('[4]Sektorski plasman'!C44)=TRUE,'[4]Sektorski plasman'!C44,"")</f>
        <v/>
      </c>
      <c r="D48" s="87" t="str">
        <f>IF(ISNUMBER('[4]Sektorski plasman'!E44)=TRUE,'[4]Sektorski plasman'!E44,"")</f>
        <v/>
      </c>
      <c r="E48" s="86" t="str">
        <f>IF(ISTEXT('[4]Sektorski plasman'!F44)=TRUE,'[4]Sektorski plasman'!F44,"")</f>
        <v/>
      </c>
      <c r="F48" s="85" t="str">
        <f>IF(ISNUMBER('[4]Sektorski plasman'!D44)=TRUE,'[4]Sektorski plasman'!D44,"")</f>
        <v/>
      </c>
      <c r="G48" s="84" t="str">
        <f>IF(ISNUMBER('[4]Sektorski plasman'!G44)=TRUE,'[4]Sektorski plasman'!G44,"")</f>
        <v/>
      </c>
      <c r="H48" s="76" t="str">
        <f>IF(ISNUMBER('[4]Sektorski plasman'!H44)=TRUE,'[4]Sektorski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IF(ISTEXT('[4]Sektorski plasman'!B45)=TRUE,'[4]Sektorski plasman'!B45,"")</f>
        <v/>
      </c>
      <c r="C49" s="88" t="str">
        <f>IF(ISTEXT('[4]Sektorski plasman'!C45)=TRUE,'[4]Sektorski plasman'!C45,"")</f>
        <v/>
      </c>
      <c r="D49" s="87" t="str">
        <f>IF(ISNUMBER('[4]Sektorski plasman'!E45)=TRUE,'[4]Sektorski plasman'!E45,"")</f>
        <v/>
      </c>
      <c r="E49" s="86" t="str">
        <f>IF(ISTEXT('[4]Sektorski plasman'!F45)=TRUE,'[4]Sektorski plasman'!F45,"")</f>
        <v/>
      </c>
      <c r="F49" s="85" t="str">
        <f>IF(ISNUMBER('[4]Sektorski plasman'!D45)=TRUE,'[4]Sektorski plasman'!D45,"")</f>
        <v/>
      </c>
      <c r="G49" s="84" t="str">
        <f>IF(ISNUMBER('[4]Sektorski plasman'!G45)=TRUE,'[4]Sektorski plasman'!G45,"")</f>
        <v/>
      </c>
      <c r="H49" s="76" t="str">
        <f>IF(ISNUMBER('[4]Sektorski plasman'!H45)=TRUE,'[4]Sektorski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IF(ISTEXT('[4]Sektorski plasman'!B46)=TRUE,'[4]Sektorski plasman'!B46,"")</f>
        <v/>
      </c>
      <c r="C50" s="88" t="str">
        <f>IF(ISTEXT('[4]Sektorski plasman'!C46)=TRUE,'[4]Sektorski plasman'!C46,"")</f>
        <v/>
      </c>
      <c r="D50" s="87" t="str">
        <f>IF(ISNUMBER('[4]Sektorski plasman'!E46)=TRUE,'[4]Sektorski plasman'!E46,"")</f>
        <v/>
      </c>
      <c r="E50" s="86" t="str">
        <f>IF(ISTEXT('[4]Sektorski plasman'!F46)=TRUE,'[4]Sektorski plasman'!F46,"")</f>
        <v/>
      </c>
      <c r="F50" s="85" t="str">
        <f>IF(ISNUMBER('[4]Sektorski plasman'!D46)=TRUE,'[4]Sektorski plasman'!D46,"")</f>
        <v/>
      </c>
      <c r="G50" s="84" t="str">
        <f>IF(ISNUMBER('[4]Sektorski plasman'!G46)=TRUE,'[4]Sektorski plasman'!G46,"")</f>
        <v/>
      </c>
      <c r="H50" s="76" t="str">
        <f>IF(ISNUMBER('[4]Sektorski plasman'!H46)=TRUE,'[4]Sektorski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IF(ISTEXT('[4]Sektorski plasman'!B47)=TRUE,'[4]Sektorski plasman'!B47,"")</f>
        <v/>
      </c>
      <c r="C51" s="88" t="str">
        <f>IF(ISTEXT('[4]Sektorski plasman'!C47)=TRUE,'[4]Sektorski plasman'!C47,"")</f>
        <v/>
      </c>
      <c r="D51" s="87" t="str">
        <f>IF(ISNUMBER('[4]Sektorski plasman'!E47)=TRUE,'[4]Sektorski plasman'!E47,"")</f>
        <v/>
      </c>
      <c r="E51" s="86" t="str">
        <f>IF(ISTEXT('[4]Sektorski plasman'!F47)=TRUE,'[4]Sektorski plasman'!F47,"")</f>
        <v/>
      </c>
      <c r="F51" s="85" t="str">
        <f>IF(ISNUMBER('[4]Sektorski plasman'!D47)=TRUE,'[4]Sektorski plasman'!D47,"")</f>
        <v/>
      </c>
      <c r="G51" s="84" t="str">
        <f>IF(ISNUMBER('[4]Sektorski plasman'!G47)=TRUE,'[4]Sektorski plasman'!G47,"")</f>
        <v/>
      </c>
      <c r="H51" s="76" t="str">
        <f>IF(ISNUMBER('[4]Sektorski plasman'!H47)=TRUE,'[4]Sektorski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IF(ISTEXT('[4]Sektorski plasman'!B48)=TRUE,'[4]Sektorski plasman'!B48,"")</f>
        <v/>
      </c>
      <c r="C52" s="88" t="str">
        <f>IF(ISTEXT('[4]Sektorski plasman'!C48)=TRUE,'[4]Sektorski plasman'!C48,"")</f>
        <v/>
      </c>
      <c r="D52" s="87" t="str">
        <f>IF(ISNUMBER('[4]Sektorski plasman'!E48)=TRUE,'[4]Sektorski plasman'!E48,"")</f>
        <v/>
      </c>
      <c r="E52" s="86" t="str">
        <f>IF(ISTEXT('[4]Sektorski plasman'!F48)=TRUE,'[4]Sektorski plasman'!F48,"")</f>
        <v/>
      </c>
      <c r="F52" s="85" t="str">
        <f>IF(ISNUMBER('[4]Sektorski plasman'!D48)=TRUE,'[4]Sektorski plasman'!D48,"")</f>
        <v/>
      </c>
      <c r="G52" s="84" t="str">
        <f>IF(ISNUMBER('[4]Sektorski plasman'!G48)=TRUE,'[4]Sektorski plasman'!G48,"")</f>
        <v/>
      </c>
      <c r="H52" s="76" t="str">
        <f>IF(ISNUMBER('[4]Sektorski plasman'!H48)=TRUE,'[4]Sektorski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IF(ISTEXT('[4]Sektorski plasman'!B49)=TRUE,'[4]Sektorski plasman'!B49,"")</f>
        <v/>
      </c>
      <c r="C53" s="88" t="str">
        <f>IF(ISTEXT('[4]Sektorski plasman'!C49)=TRUE,'[4]Sektorski plasman'!C49,"")</f>
        <v/>
      </c>
      <c r="D53" s="87" t="str">
        <f>IF(ISNUMBER('[4]Sektorski plasman'!E49)=TRUE,'[4]Sektorski plasman'!E49,"")</f>
        <v/>
      </c>
      <c r="E53" s="86" t="str">
        <f>IF(ISTEXT('[4]Sektorski plasman'!F49)=TRUE,'[4]Sektorski plasman'!F49,"")</f>
        <v/>
      </c>
      <c r="F53" s="85" t="str">
        <f>IF(ISNUMBER('[4]Sektorski plasman'!D49)=TRUE,'[4]Sektorski plasman'!D49,"")</f>
        <v/>
      </c>
      <c r="G53" s="84" t="str">
        <f>IF(ISNUMBER('[4]Sektorski plasman'!G49)=TRUE,'[4]Sektorski plasman'!G49,"")</f>
        <v/>
      </c>
      <c r="H53" s="76" t="str">
        <f>IF(ISNUMBER('[4]Sektorski plasman'!H49)=TRUE,'[4]Sektorski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IF(ISTEXT('[4]Sektorski plasman'!B50)=TRUE,'[4]Sektorski plasman'!B50,"")</f>
        <v/>
      </c>
      <c r="C54" s="88" t="str">
        <f>IF(ISTEXT('[4]Sektorski plasman'!C50)=TRUE,'[4]Sektorski plasman'!C50,"")</f>
        <v/>
      </c>
      <c r="D54" s="87" t="str">
        <f>IF(ISNUMBER('[4]Sektorski plasman'!E50)=TRUE,'[4]Sektorski plasman'!E50,"")</f>
        <v/>
      </c>
      <c r="E54" s="86" t="str">
        <f>IF(ISTEXT('[4]Sektorski plasman'!F50)=TRUE,'[4]Sektorski plasman'!F50,"")</f>
        <v/>
      </c>
      <c r="F54" s="85" t="str">
        <f>IF(ISNUMBER('[4]Sektorski plasman'!D50)=TRUE,'[4]Sektorski plasman'!D50,"")</f>
        <v/>
      </c>
      <c r="G54" s="84" t="str">
        <f>IF(ISNUMBER('[4]Sektorski plasman'!G50)=TRUE,'[4]Sektorski plasman'!G50,"")</f>
        <v/>
      </c>
      <c r="H54" s="76" t="str">
        <f>IF(ISNUMBER('[4]Sektorski plasman'!H50)=TRUE,'[4]Sektorski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IF(ISTEXT('[4]Sektorski plasman'!B51)=TRUE,'[4]Sektorski plasman'!B51,"")</f>
        <v/>
      </c>
      <c r="C55" s="88" t="str">
        <f>IF(ISTEXT('[4]Sektorski plasman'!C51)=TRUE,'[4]Sektorski plasman'!C51,"")</f>
        <v/>
      </c>
      <c r="D55" s="87" t="str">
        <f>IF(ISNUMBER('[4]Sektorski plasman'!E51)=TRUE,'[4]Sektorski plasman'!E51,"")</f>
        <v/>
      </c>
      <c r="E55" s="86" t="str">
        <f>IF(ISTEXT('[4]Sektorski plasman'!F51)=TRUE,'[4]Sektorski plasman'!F51,"")</f>
        <v/>
      </c>
      <c r="F55" s="85" t="str">
        <f>IF(ISNUMBER('[4]Sektorski plasman'!D51)=TRUE,'[4]Sektorski plasman'!D51,"")</f>
        <v/>
      </c>
      <c r="G55" s="84" t="str">
        <f>IF(ISNUMBER('[4]Sektorski plasman'!G51)=TRUE,'[4]Sektorski plasman'!G51,"")</f>
        <v/>
      </c>
      <c r="H55" s="76" t="str">
        <f>IF(ISNUMBER('[4]Sektorski plasman'!H51)=TRUE,'[4]Sektorski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IF(ISTEXT('[4]Sektorski plasman'!B52)=TRUE,'[4]Sektorski plasman'!B52,"")</f>
        <v/>
      </c>
      <c r="C56" s="88" t="str">
        <f>IF(ISTEXT('[4]Sektorski plasman'!C52)=TRUE,'[4]Sektorski plasman'!C52,"")</f>
        <v/>
      </c>
      <c r="D56" s="87" t="str">
        <f>IF(ISNUMBER('[4]Sektorski plasman'!E52)=TRUE,'[4]Sektorski plasman'!E52,"")</f>
        <v/>
      </c>
      <c r="E56" s="86" t="str">
        <f>IF(ISTEXT('[4]Sektorski plasman'!F52)=TRUE,'[4]Sektorski plasman'!F52,"")</f>
        <v/>
      </c>
      <c r="F56" s="85" t="str">
        <f>IF(ISNUMBER('[4]Sektorski plasman'!D52)=TRUE,'[4]Sektorski plasman'!D52,"")</f>
        <v/>
      </c>
      <c r="G56" s="84" t="str">
        <f>IF(ISNUMBER('[4]Sektorski plasman'!G52)=TRUE,'[4]Sektorski plasman'!G52,"")</f>
        <v/>
      </c>
      <c r="H56" s="76" t="str">
        <f>IF(ISNUMBER('[4]Sektorski plasman'!H52)=TRUE,'[4]Sektorski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IF(ISTEXT('[4]Sektorski plasman'!B53)=TRUE,'[4]Sektorski plasman'!B53,"")</f>
        <v/>
      </c>
      <c r="C57" s="88" t="str">
        <f>IF(ISTEXT('[4]Sektorski plasman'!C53)=TRUE,'[4]Sektorski plasman'!C53,"")</f>
        <v/>
      </c>
      <c r="D57" s="87" t="str">
        <f>IF(ISNUMBER('[4]Sektorski plasman'!E53)=TRUE,'[4]Sektorski plasman'!E53,"")</f>
        <v/>
      </c>
      <c r="E57" s="86" t="str">
        <f>IF(ISTEXT('[4]Sektorski plasman'!F53)=TRUE,'[4]Sektorski plasman'!F53,"")</f>
        <v/>
      </c>
      <c r="F57" s="85" t="str">
        <f>IF(ISNUMBER('[4]Sektorski plasman'!D53)=TRUE,'[4]Sektorski plasman'!D53,"")</f>
        <v/>
      </c>
      <c r="G57" s="84" t="str">
        <f>IF(ISNUMBER('[4]Sektorski plasman'!G53)=TRUE,'[4]Sektorski plasman'!G53,"")</f>
        <v/>
      </c>
      <c r="H57" s="76" t="str">
        <f>IF(ISNUMBER('[4]Sektorski plasman'!H53)=TRUE,'[4]Sektorski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IF(ISTEXT('[4]Sektorski plasman'!B54)=TRUE,'[4]Sektorski plasman'!B54,"")</f>
        <v/>
      </c>
      <c r="C58" s="88" t="str">
        <f>IF(ISTEXT('[4]Sektorski plasman'!C54)=TRUE,'[4]Sektorski plasman'!C54,"")</f>
        <v/>
      </c>
      <c r="D58" s="87" t="str">
        <f>IF(ISNUMBER('[4]Sektorski plasman'!E54)=TRUE,'[4]Sektorski plasman'!E54,"")</f>
        <v/>
      </c>
      <c r="E58" s="86" t="str">
        <f>IF(ISTEXT('[4]Sektorski plasman'!F54)=TRUE,'[4]Sektorski plasman'!F54,"")</f>
        <v/>
      </c>
      <c r="F58" s="85" t="str">
        <f>IF(ISNUMBER('[4]Sektorski plasman'!D54)=TRUE,'[4]Sektorski plasman'!D54,"")</f>
        <v/>
      </c>
      <c r="G58" s="84" t="str">
        <f>IF(ISNUMBER('[4]Sektorski plasman'!G54)=TRUE,'[4]Sektorski plasman'!G54,"")</f>
        <v/>
      </c>
      <c r="H58" s="76" t="str">
        <f>IF(ISNUMBER('[4]Sektorski plasman'!H54)=TRUE,'[4]Sektorski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IF(ISTEXT('[4]Sektorski plasman'!B55)=TRUE,'[4]Sektorski plasman'!B55,"")</f>
        <v/>
      </c>
      <c r="C59" s="88" t="str">
        <f>IF(ISTEXT('[4]Sektorski plasman'!C55)=TRUE,'[4]Sektorski plasman'!C55,"")</f>
        <v/>
      </c>
      <c r="D59" s="87" t="str">
        <f>IF(ISNUMBER('[4]Sektorski plasman'!E55)=TRUE,'[4]Sektorski plasman'!E55,"")</f>
        <v/>
      </c>
      <c r="E59" s="86" t="str">
        <f>IF(ISTEXT('[4]Sektorski plasman'!F55)=TRUE,'[4]Sektorski plasman'!F55,"")</f>
        <v/>
      </c>
      <c r="F59" s="85" t="str">
        <f>IF(ISNUMBER('[4]Sektorski plasman'!D55)=TRUE,'[4]Sektorski plasman'!D55,"")</f>
        <v/>
      </c>
      <c r="G59" s="84" t="str">
        <f>IF(ISNUMBER('[4]Sektorski plasman'!G55)=TRUE,'[4]Sektorski plasman'!G55,"")</f>
        <v/>
      </c>
      <c r="H59" s="76" t="str">
        <f>IF(ISNUMBER('[4]Sektorski plasman'!H55)=TRUE,'[4]Sektorski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IF(ISTEXT('[4]Sektorski plasman'!B56)=TRUE,'[4]Sektorski plasman'!B56,"")</f>
        <v/>
      </c>
      <c r="C60" s="88" t="str">
        <f>IF(ISTEXT('[4]Sektorski plasman'!C56)=TRUE,'[4]Sektorski plasman'!C56,"")</f>
        <v/>
      </c>
      <c r="D60" s="87" t="str">
        <f>IF(ISNUMBER('[4]Sektorski plasman'!E56)=TRUE,'[4]Sektorski plasman'!E56,"")</f>
        <v/>
      </c>
      <c r="E60" s="86" t="str">
        <f>IF(ISTEXT('[4]Sektorski plasman'!F56)=TRUE,'[4]Sektorski plasman'!F56,"")</f>
        <v/>
      </c>
      <c r="F60" s="85" t="str">
        <f>IF(ISNUMBER('[4]Sektorski plasman'!D56)=TRUE,'[4]Sektorski plasman'!D56,"")</f>
        <v/>
      </c>
      <c r="G60" s="84" t="str">
        <f>IF(ISNUMBER('[4]Sektorski plasman'!G56)=TRUE,'[4]Sektorski plasman'!G56,"")</f>
        <v/>
      </c>
      <c r="H60" s="76" t="str">
        <f>IF(ISNUMBER('[4]Sektorski plasman'!H56)=TRUE,'[4]Sektorski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IF(ISTEXT('[4]Sektorski plasman'!B57)=TRUE,'[4]Sektorski plasman'!B57,"")</f>
        <v/>
      </c>
      <c r="C61" s="88" t="str">
        <f>IF(ISTEXT('[4]Sektorski plasman'!C57)=TRUE,'[4]Sektorski plasman'!C57,"")</f>
        <v/>
      </c>
      <c r="D61" s="87" t="str">
        <f>IF(ISNUMBER('[4]Sektorski plasman'!E57)=TRUE,'[4]Sektorski plasman'!E57,"")</f>
        <v/>
      </c>
      <c r="E61" s="86" t="str">
        <f>IF(ISTEXT('[4]Sektorski plasman'!F57)=TRUE,'[4]Sektorski plasman'!F57,"")</f>
        <v/>
      </c>
      <c r="F61" s="85" t="str">
        <f>IF(ISNUMBER('[4]Sektorski plasman'!D57)=TRUE,'[4]Sektorski plasman'!D57,"")</f>
        <v/>
      </c>
      <c r="G61" s="84" t="str">
        <f>IF(ISNUMBER('[4]Sektorski plasman'!G57)=TRUE,'[4]Sektorski plasman'!G57,"")</f>
        <v/>
      </c>
      <c r="H61" s="76" t="str">
        <f>IF(ISNUMBER('[4]Sektorski plasman'!H57)=TRUE,'[4]Sektorski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IF(ISTEXT('[4]Sektorski plasman'!B58)=TRUE,'[4]Sektorski plasman'!B58,"")</f>
        <v/>
      </c>
      <c r="C62" s="88" t="str">
        <f>IF(ISTEXT('[4]Sektorski plasman'!C58)=TRUE,'[4]Sektorski plasman'!C58,"")</f>
        <v/>
      </c>
      <c r="D62" s="87" t="str">
        <f>IF(ISNUMBER('[4]Sektorski plasman'!E58)=TRUE,'[4]Sektorski plasman'!E58,"")</f>
        <v/>
      </c>
      <c r="E62" s="86" t="str">
        <f>IF(ISTEXT('[4]Sektorski plasman'!F58)=TRUE,'[4]Sektorski plasman'!F58,"")</f>
        <v/>
      </c>
      <c r="F62" s="85" t="str">
        <f>IF(ISNUMBER('[4]Sektorski plasman'!D58)=TRUE,'[4]Sektorski plasman'!D58,"")</f>
        <v/>
      </c>
      <c r="G62" s="84" t="str">
        <f>IF(ISNUMBER('[4]Sektorski plasman'!G58)=TRUE,'[4]Sektorski plasman'!G58,"")</f>
        <v/>
      </c>
      <c r="H62" s="76" t="str">
        <f>IF(ISNUMBER('[4]Sektorski plasman'!H58)=TRUE,'[4]Sektorski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IF(ISTEXT('[4]Sektorski plasman'!B59)=TRUE,'[4]Sektorski plasman'!B59,"")</f>
        <v/>
      </c>
      <c r="C63" s="88" t="str">
        <f>IF(ISTEXT('[4]Sektorski plasman'!C59)=TRUE,'[4]Sektorski plasman'!C59,"")</f>
        <v/>
      </c>
      <c r="D63" s="87" t="str">
        <f>IF(ISNUMBER('[4]Sektorski plasman'!E59)=TRUE,'[4]Sektorski plasman'!E59,"")</f>
        <v/>
      </c>
      <c r="E63" s="86" t="str">
        <f>IF(ISTEXT('[4]Sektorski plasman'!F59)=TRUE,'[4]Sektorski plasman'!F59,"")</f>
        <v/>
      </c>
      <c r="F63" s="85" t="str">
        <f>IF(ISNUMBER('[4]Sektorski plasman'!D59)=TRUE,'[4]Sektorski plasman'!D59,"")</f>
        <v/>
      </c>
      <c r="G63" s="84" t="str">
        <f>IF(ISNUMBER('[4]Sektorski plasman'!G59)=TRUE,'[4]Sektorski plasman'!G59,"")</f>
        <v/>
      </c>
      <c r="H63" s="76" t="str">
        <f>IF(ISNUMBER('[4]Sektorski plasman'!H59)=TRUE,'[4]Sektorski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IF(ISTEXT('[4]Sektorski plasman'!B60)=TRUE,'[4]Sektorski plasman'!B60,"")</f>
        <v/>
      </c>
      <c r="C64" s="88" t="str">
        <f>IF(ISTEXT('[4]Sektorski plasman'!C60)=TRUE,'[4]Sektorski plasman'!C60,"")</f>
        <v/>
      </c>
      <c r="D64" s="87" t="str">
        <f>IF(ISNUMBER('[4]Sektorski plasman'!E60)=TRUE,'[4]Sektorski plasman'!E60,"")</f>
        <v/>
      </c>
      <c r="E64" s="86" t="str">
        <f>IF(ISTEXT('[4]Sektorski plasman'!F60)=TRUE,'[4]Sektorski plasman'!F60,"")</f>
        <v/>
      </c>
      <c r="F64" s="85" t="str">
        <f>IF(ISNUMBER('[4]Sektorski plasman'!D60)=TRUE,'[4]Sektorski plasman'!D60,"")</f>
        <v/>
      </c>
      <c r="G64" s="84" t="str">
        <f>IF(ISNUMBER('[4]Sektorski plasman'!G60)=TRUE,'[4]Sektorski plasman'!G60,"")</f>
        <v/>
      </c>
      <c r="H64" s="76" t="str">
        <f>IF(ISNUMBER('[4]Sektorski plasman'!H60)=TRUE,'[4]Sektorski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IF(ISTEXT('[4]Sektorski plasman'!B61)=TRUE,'[4]Sektorski plasman'!B61,"")</f>
        <v/>
      </c>
      <c r="C65" s="88" t="str">
        <f>IF(ISTEXT('[4]Sektorski plasman'!C61)=TRUE,'[4]Sektorski plasman'!C61,"")</f>
        <v/>
      </c>
      <c r="D65" s="87" t="str">
        <f>IF(ISNUMBER('[4]Sektorski plasman'!E61)=TRUE,'[4]Sektorski plasman'!E61,"")</f>
        <v/>
      </c>
      <c r="E65" s="86" t="str">
        <f>IF(ISTEXT('[4]Sektorski plasman'!F61)=TRUE,'[4]Sektorski plasman'!F61,"")</f>
        <v/>
      </c>
      <c r="F65" s="85" t="str">
        <f>IF(ISNUMBER('[4]Sektorski plasman'!D61)=TRUE,'[4]Sektorski plasman'!D61,"")</f>
        <v/>
      </c>
      <c r="G65" s="84" t="str">
        <f>IF(ISNUMBER('[4]Sektorski plasman'!G61)=TRUE,'[4]Sektorski plasman'!G61,"")</f>
        <v/>
      </c>
      <c r="H65" s="76" t="str">
        <f>IF(ISNUMBER('[4]Sektorski plasman'!H61)=TRUE,'[4]Sektorski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IF(ISTEXT('[4]Sektorski plasman'!B62)=TRUE,'[4]Sektorski plasman'!B62,"")</f>
        <v/>
      </c>
      <c r="C66" s="88" t="str">
        <f>IF(ISTEXT('[4]Sektorski plasman'!C62)=TRUE,'[4]Sektorski plasman'!C62,"")</f>
        <v/>
      </c>
      <c r="D66" s="87" t="str">
        <f>IF(ISNUMBER('[4]Sektorski plasman'!E62)=TRUE,'[4]Sektorski plasman'!E62,"")</f>
        <v/>
      </c>
      <c r="E66" s="86" t="str">
        <f>IF(ISTEXT('[4]Sektorski plasman'!F62)=TRUE,'[4]Sektorski plasman'!F62,"")</f>
        <v/>
      </c>
      <c r="F66" s="85" t="str">
        <f>IF(ISNUMBER('[4]Sektorski plasman'!D62)=TRUE,'[4]Sektorski plasman'!D62,"")</f>
        <v/>
      </c>
      <c r="G66" s="84" t="str">
        <f>IF(ISNUMBER('[4]Sektorski plasman'!G62)=TRUE,'[4]Sektorski plasman'!G62,"")</f>
        <v/>
      </c>
      <c r="H66" s="76" t="str">
        <f>IF(ISNUMBER('[4]Sektorski plasman'!H62)=TRUE,'[4]Sektorski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IF(ISTEXT('[4]Sektorski plasman'!B63)=TRUE,'[4]Sektorski plasman'!B63,"")</f>
        <v/>
      </c>
      <c r="C67" s="88" t="str">
        <f>IF(ISTEXT('[4]Sektorski plasman'!C63)=TRUE,'[4]Sektorski plasman'!C63,"")</f>
        <v/>
      </c>
      <c r="D67" s="87" t="str">
        <f>IF(ISNUMBER('[4]Sektorski plasman'!E63)=TRUE,'[4]Sektorski plasman'!E63,"")</f>
        <v/>
      </c>
      <c r="E67" s="86" t="str">
        <f>IF(ISTEXT('[4]Sektorski plasman'!F63)=TRUE,'[4]Sektorski plasman'!F63,"")</f>
        <v/>
      </c>
      <c r="F67" s="85" t="str">
        <f>IF(ISNUMBER('[4]Sektorski plasman'!D63)=TRUE,'[4]Sektorski plasman'!D63,"")</f>
        <v/>
      </c>
      <c r="G67" s="84" t="str">
        <f>IF(ISNUMBER('[4]Sektorski plasman'!G63)=TRUE,'[4]Sektorski plasman'!G63,"")</f>
        <v/>
      </c>
      <c r="H67" s="76" t="str">
        <f>IF(ISNUMBER('[4]Sektorski plasman'!H63)=TRUE,'[4]Sektorski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IF(ISTEXT('[4]Sektorski plasman'!B64)=TRUE,'[4]Sektorski plasman'!B64,"")</f>
        <v/>
      </c>
      <c r="C68" s="88" t="str">
        <f>IF(ISTEXT('[4]Sektorski plasman'!C64)=TRUE,'[4]Sektorski plasman'!C64,"")</f>
        <v/>
      </c>
      <c r="D68" s="87" t="str">
        <f>IF(ISNUMBER('[4]Sektorski plasman'!E64)=TRUE,'[4]Sektorski plasman'!E64,"")</f>
        <v/>
      </c>
      <c r="E68" s="86" t="str">
        <f>IF(ISTEXT('[4]Sektorski plasman'!F64)=TRUE,'[4]Sektorski plasman'!F64,"")</f>
        <v/>
      </c>
      <c r="F68" s="85" t="str">
        <f>IF(ISNUMBER('[4]Sektorski plasman'!D64)=TRUE,'[4]Sektorski plasman'!D64,"")</f>
        <v/>
      </c>
      <c r="G68" s="84" t="str">
        <f>IF(ISNUMBER('[4]Sektorski plasman'!G64)=TRUE,'[4]Sektorski plasman'!G64,"")</f>
        <v/>
      </c>
      <c r="H68" s="76" t="str">
        <f>IF(ISNUMBER('[4]Sektorski plasman'!H64)=TRUE,'[4]Sektorski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IF(ISTEXT('[4]Sektorski plasman'!B65)=TRUE,'[4]Sektorski plasman'!B65,"")</f>
        <v/>
      </c>
      <c r="C69" s="88" t="str">
        <f>IF(ISTEXT('[4]Sektorski plasman'!C65)=TRUE,'[4]Sektorski plasman'!C65,"")</f>
        <v/>
      </c>
      <c r="D69" s="87" t="str">
        <f>IF(ISNUMBER('[4]Sektorski plasman'!E65)=TRUE,'[4]Sektorski plasman'!E65,"")</f>
        <v/>
      </c>
      <c r="E69" s="86" t="str">
        <f>IF(ISTEXT('[4]Sektorski plasman'!F65)=TRUE,'[4]Sektorski plasman'!F65,"")</f>
        <v/>
      </c>
      <c r="F69" s="85" t="str">
        <f>IF(ISNUMBER('[4]Sektorski plasman'!D65)=TRUE,'[4]Sektorski plasman'!D65,"")</f>
        <v/>
      </c>
      <c r="G69" s="84" t="str">
        <f>IF(ISNUMBER('[4]Sektorski plasman'!G65)=TRUE,'[4]Sektorski plasman'!G65,"")</f>
        <v/>
      </c>
      <c r="H69" s="76" t="str">
        <f>IF(ISNUMBER('[4]Sektorski plasman'!H65)=TRUE,'[4]Sektorski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IF(ISTEXT('[4]Sektorski plasman'!B66)=TRUE,'[4]Sektorski plasman'!B66,"")</f>
        <v/>
      </c>
      <c r="C70" s="88" t="str">
        <f>IF(ISTEXT('[4]Sektorski plasman'!C66)=TRUE,'[4]Sektorski plasman'!C66,"")</f>
        <v/>
      </c>
      <c r="D70" s="87" t="str">
        <f>IF(ISNUMBER('[4]Sektorski plasman'!E66)=TRUE,'[4]Sektorski plasman'!E66,"")</f>
        <v/>
      </c>
      <c r="E70" s="86" t="str">
        <f>IF(ISTEXT('[4]Sektorski plasman'!F66)=TRUE,'[4]Sektorski plasman'!F66,"")</f>
        <v/>
      </c>
      <c r="F70" s="85" t="str">
        <f>IF(ISNUMBER('[4]Sektorski plasman'!D66)=TRUE,'[4]Sektorski plasman'!D66,"")</f>
        <v/>
      </c>
      <c r="G70" s="84" t="str">
        <f>IF(ISNUMBER('[4]Sektorski plasman'!G66)=TRUE,'[4]Sektorski plasman'!G66,"")</f>
        <v/>
      </c>
      <c r="H70" s="76" t="str">
        <f>IF(ISNUMBER('[4]Sektorski plasman'!H66)=TRUE,'[4]Sektorski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IF(ISTEXT('[4]Sektorski plasman'!B67)=TRUE,'[4]Sektorski plasman'!B67,"")</f>
        <v/>
      </c>
      <c r="C71" s="88" t="str">
        <f>IF(ISTEXT('[4]Sektorski plasman'!C67)=TRUE,'[4]Sektorski plasman'!C67,"")</f>
        <v/>
      </c>
      <c r="D71" s="87" t="str">
        <f>IF(ISNUMBER('[4]Sektorski plasman'!E67)=TRUE,'[4]Sektorski plasman'!E67,"")</f>
        <v/>
      </c>
      <c r="E71" s="86" t="str">
        <f>IF(ISTEXT('[4]Sektorski plasman'!F67)=TRUE,'[4]Sektorski plasman'!F67,"")</f>
        <v/>
      </c>
      <c r="F71" s="85" t="str">
        <f>IF(ISNUMBER('[4]Sektorski plasman'!D67)=TRUE,'[4]Sektorski plasman'!D67,"")</f>
        <v/>
      </c>
      <c r="G71" s="84" t="str">
        <f>IF(ISNUMBER('[4]Sektorski plasman'!G67)=TRUE,'[4]Sektorski plasman'!G67,"")</f>
        <v/>
      </c>
      <c r="H71" s="76" t="str">
        <f>IF(ISNUMBER('[4]Sektorski plasman'!H67)=TRUE,'[4]Sektorski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IF(ISTEXT('[4]Sektorski plasman'!B68)=TRUE,'[4]Sektorski plasman'!B68,"")</f>
        <v/>
      </c>
      <c r="C72" s="88" t="str">
        <f>IF(ISTEXT('[4]Sektorski plasman'!C68)=TRUE,'[4]Sektorski plasman'!C68,"")</f>
        <v/>
      </c>
      <c r="D72" s="87" t="str">
        <f>IF(ISNUMBER('[4]Sektorski plasman'!E68)=TRUE,'[4]Sektorski plasman'!E68,"")</f>
        <v/>
      </c>
      <c r="E72" s="86" t="str">
        <f>IF(ISTEXT('[4]Sektorski plasman'!F68)=TRUE,'[4]Sektorski plasman'!F68,"")</f>
        <v/>
      </c>
      <c r="F72" s="85" t="str">
        <f>IF(ISNUMBER('[4]Sektorski plasman'!D68)=TRUE,'[4]Sektorski plasman'!D68,"")</f>
        <v/>
      </c>
      <c r="G72" s="84" t="str">
        <f>IF(ISNUMBER('[4]Sektorski plasman'!G68)=TRUE,'[4]Sektorski plasman'!G68,"")</f>
        <v/>
      </c>
      <c r="H72" s="76" t="str">
        <f>IF(ISNUMBER('[4]Sektorski plasman'!H68)=TRUE,'[4]Sektorski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IF(ISTEXT('[4]Sektorski plasman'!B69)=TRUE,'[4]Sektorski plasman'!B69,"")</f>
        <v/>
      </c>
      <c r="C73" s="88" t="str">
        <f>IF(ISTEXT('[4]Sektorski plasman'!C69)=TRUE,'[4]Sektorski plasman'!C69,"")</f>
        <v/>
      </c>
      <c r="D73" s="87" t="str">
        <f>IF(ISNUMBER('[4]Sektorski plasman'!E69)=TRUE,'[4]Sektorski plasman'!E69,"")</f>
        <v/>
      </c>
      <c r="E73" s="86" t="str">
        <f>IF(ISTEXT('[4]Sektorski plasman'!F69)=TRUE,'[4]Sektorski plasman'!F69,"")</f>
        <v/>
      </c>
      <c r="F73" s="85" t="str">
        <f>IF(ISNUMBER('[4]Sektorski plasman'!D69)=TRUE,'[4]Sektorski plasman'!D69,"")</f>
        <v/>
      </c>
      <c r="G73" s="84" t="str">
        <f>IF(ISNUMBER('[4]Sektorski plasman'!G69)=TRUE,'[4]Sektorski plasman'!G69,"")</f>
        <v/>
      </c>
      <c r="H73" s="76" t="str">
        <f>IF(ISNUMBER('[4]Sektorski plasman'!H69)=TRUE,'[4]Sektorski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IF(ISTEXT('[4]Sektorski plasman'!B70)=TRUE,'[4]Sektorski plasman'!B70,"")</f>
        <v/>
      </c>
      <c r="C74" s="88" t="str">
        <f>IF(ISTEXT('[4]Sektorski plasman'!C70)=TRUE,'[4]Sektorski plasman'!C70,"")</f>
        <v/>
      </c>
      <c r="D74" s="87" t="str">
        <f>IF(ISNUMBER('[4]Sektorski plasman'!E70)=TRUE,'[4]Sektorski plasman'!E70,"")</f>
        <v/>
      </c>
      <c r="E74" s="86" t="str">
        <f>IF(ISTEXT('[4]Sektorski plasman'!F70)=TRUE,'[4]Sektorski plasman'!F70,"")</f>
        <v/>
      </c>
      <c r="F74" s="85" t="str">
        <f>IF(ISNUMBER('[4]Sektorski plasman'!D70)=TRUE,'[4]Sektorski plasman'!D70,"")</f>
        <v/>
      </c>
      <c r="G74" s="84" t="str">
        <f>IF(ISNUMBER('[4]Sektorski plasman'!G70)=TRUE,'[4]Sektorski plasman'!G70,"")</f>
        <v/>
      </c>
      <c r="H74" s="76" t="str">
        <f>IF(ISNUMBER('[4]Sektorski plasman'!H70)=TRUE,'[4]Sektorski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IF(ISTEXT('[4]Sektorski plasman'!B71)=TRUE,'[4]Sektorski plasman'!B71,"")</f>
        <v/>
      </c>
      <c r="C75" s="88" t="str">
        <f>IF(ISTEXT('[4]Sektorski plasman'!C71)=TRUE,'[4]Sektorski plasman'!C71,"")</f>
        <v/>
      </c>
      <c r="D75" s="87" t="str">
        <f>IF(ISNUMBER('[4]Sektorski plasman'!E71)=TRUE,'[4]Sektorski plasman'!E71,"")</f>
        <v/>
      </c>
      <c r="E75" s="86" t="str">
        <f>IF(ISTEXT('[4]Sektorski plasman'!F71)=TRUE,'[4]Sektorski plasman'!F71,"")</f>
        <v/>
      </c>
      <c r="F75" s="85" t="str">
        <f>IF(ISNUMBER('[4]Sektorski plasman'!D71)=TRUE,'[4]Sektorski plasman'!D71,"")</f>
        <v/>
      </c>
      <c r="G75" s="84" t="str">
        <f>IF(ISNUMBER('[4]Sektorski plasman'!G71)=TRUE,'[4]Sektorski plasman'!G71,"")</f>
        <v/>
      </c>
      <c r="H75" s="76" t="str">
        <f>IF(ISNUMBER('[4]Sektorski plasman'!H71)=TRUE,'[4]Sektorski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IF(ISTEXT('[4]Sektorski plasman'!B72)=TRUE,'[4]Sektorski plasman'!B72,"")</f>
        <v/>
      </c>
      <c r="C76" s="88" t="str">
        <f>IF(ISTEXT('[4]Sektorski plasman'!C72)=TRUE,'[4]Sektorski plasman'!C72,"")</f>
        <v/>
      </c>
      <c r="D76" s="87" t="str">
        <f>IF(ISNUMBER('[4]Sektorski plasman'!E72)=TRUE,'[4]Sektorski plasman'!E72,"")</f>
        <v/>
      </c>
      <c r="E76" s="86" t="str">
        <f>IF(ISTEXT('[4]Sektorski plasman'!F72)=TRUE,'[4]Sektorski plasman'!F72,"")</f>
        <v/>
      </c>
      <c r="F76" s="85" t="str">
        <f>IF(ISNUMBER('[4]Sektorski plasman'!D72)=TRUE,'[4]Sektorski plasman'!D72,"")</f>
        <v/>
      </c>
      <c r="G76" s="84" t="str">
        <f>IF(ISNUMBER('[4]Sektorski plasman'!G72)=TRUE,'[4]Sektorski plasman'!G72,"")</f>
        <v/>
      </c>
      <c r="H76" s="76" t="str">
        <f>IF(ISNUMBER('[4]Sektorski plasman'!H72)=TRUE,'[4]Sektorski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IF(ISTEXT('[4]Sektorski plasman'!B73)=TRUE,'[4]Sektorski plasman'!B73,"")</f>
        <v/>
      </c>
      <c r="C77" s="88" t="str">
        <f>IF(ISTEXT('[4]Sektorski plasman'!C73)=TRUE,'[4]Sektorski plasman'!C73,"")</f>
        <v/>
      </c>
      <c r="D77" s="87" t="str">
        <f>IF(ISNUMBER('[4]Sektorski plasman'!E73)=TRUE,'[4]Sektorski plasman'!E73,"")</f>
        <v/>
      </c>
      <c r="E77" s="86" t="str">
        <f>IF(ISTEXT('[4]Sektorski plasman'!F73)=TRUE,'[4]Sektorski plasman'!F73,"")</f>
        <v/>
      </c>
      <c r="F77" s="85" t="str">
        <f>IF(ISNUMBER('[4]Sektorski plasman'!D73)=TRUE,'[4]Sektorski plasman'!D73,"")</f>
        <v/>
      </c>
      <c r="G77" s="84" t="str">
        <f>IF(ISNUMBER('[4]Sektorski plasman'!G73)=TRUE,'[4]Sektorski plasman'!G73,"")</f>
        <v/>
      </c>
      <c r="H77" s="76" t="str">
        <f>IF(ISNUMBER('[4]Sektorski plasman'!H73)=TRUE,'[4]Sektorski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IF(ISTEXT('[4]Sektorski plasman'!B74)=TRUE,'[4]Sektorski plasman'!B74,"")</f>
        <v/>
      </c>
      <c r="C78" s="88" t="str">
        <f>IF(ISTEXT('[4]Sektorski plasman'!C74)=TRUE,'[4]Sektorski plasman'!C74,"")</f>
        <v/>
      </c>
      <c r="D78" s="87" t="str">
        <f>IF(ISNUMBER('[4]Sektorski plasman'!E74)=TRUE,'[4]Sektorski plasman'!E74,"")</f>
        <v/>
      </c>
      <c r="E78" s="86" t="str">
        <f>IF(ISTEXT('[4]Sektorski plasman'!F74)=TRUE,'[4]Sektorski plasman'!F74,"")</f>
        <v/>
      </c>
      <c r="F78" s="85" t="str">
        <f>IF(ISNUMBER('[4]Sektorski plasman'!D74)=TRUE,'[4]Sektorski plasman'!D74,"")</f>
        <v/>
      </c>
      <c r="G78" s="84" t="str">
        <f>IF(ISNUMBER('[4]Sektorski plasman'!G74)=TRUE,'[4]Sektorski plasman'!G74,"")</f>
        <v/>
      </c>
      <c r="H78" s="76" t="str">
        <f>IF(ISNUMBER('[4]Sektorski plasman'!H74)=TRUE,'[4]Sektorski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IF(ISTEXT('[4]Sektorski plasman'!B75)=TRUE,'[4]Sektorski plasman'!B75,"")</f>
        <v/>
      </c>
      <c r="C79" s="88" t="str">
        <f>IF(ISTEXT('[4]Sektorski plasman'!C75)=TRUE,'[4]Sektorski plasman'!C75,"")</f>
        <v/>
      </c>
      <c r="D79" s="87" t="str">
        <f>IF(ISNUMBER('[4]Sektorski plasman'!E75)=TRUE,'[4]Sektorski plasman'!E75,"")</f>
        <v/>
      </c>
      <c r="E79" s="86" t="str">
        <f>IF(ISTEXT('[4]Sektorski plasman'!F75)=TRUE,'[4]Sektorski plasman'!F75,"")</f>
        <v/>
      </c>
      <c r="F79" s="85" t="str">
        <f>IF(ISNUMBER('[4]Sektorski plasman'!D75)=TRUE,'[4]Sektorski plasman'!D75,"")</f>
        <v/>
      </c>
      <c r="G79" s="84" t="str">
        <f>IF(ISNUMBER('[4]Sektorski plasman'!G75)=TRUE,'[4]Sektorski plasman'!G75,"")</f>
        <v/>
      </c>
      <c r="H79" s="76" t="str">
        <f>IF(ISNUMBER('[4]Sektorski plasman'!H75)=TRUE,'[4]Sektorski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IF(ISTEXT('[4]Sektorski plasman'!B76)=TRUE,'[4]Sektorski plasman'!B76,"")</f>
        <v/>
      </c>
      <c r="C80" s="88" t="str">
        <f>IF(ISTEXT('[4]Sektorski plasman'!C76)=TRUE,'[4]Sektorski plasman'!C76,"")</f>
        <v/>
      </c>
      <c r="D80" s="87" t="str">
        <f>IF(ISNUMBER('[4]Sektorski plasman'!E76)=TRUE,'[4]Sektorski plasman'!E76,"")</f>
        <v/>
      </c>
      <c r="E80" s="86" t="str">
        <f>IF(ISTEXT('[4]Sektorski plasman'!F76)=TRUE,'[4]Sektorski plasman'!F76,"")</f>
        <v/>
      </c>
      <c r="F80" s="85" t="str">
        <f>IF(ISNUMBER('[4]Sektorski plasman'!D76)=TRUE,'[4]Sektorski plasman'!D76,"")</f>
        <v/>
      </c>
      <c r="G80" s="84" t="str">
        <f>IF(ISNUMBER('[4]Sektorski plasman'!G76)=TRUE,'[4]Sektorski plasman'!G76,"")</f>
        <v/>
      </c>
      <c r="H80" s="76" t="str">
        <f>IF(ISNUMBER('[4]Sektorski plasman'!H76)=TRUE,'[4]Sektorski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IF(ISTEXT('[4]Sektorski plasman'!B77)=TRUE,'[4]Sektorski plasman'!B77,"")</f>
        <v/>
      </c>
      <c r="C81" s="88" t="str">
        <f>IF(ISTEXT('[4]Sektorski plasman'!C77)=TRUE,'[4]Sektorski plasman'!C77,"")</f>
        <v/>
      </c>
      <c r="D81" s="87" t="str">
        <f>IF(ISNUMBER('[4]Sektorski plasman'!E77)=TRUE,'[4]Sektorski plasman'!E77,"")</f>
        <v/>
      </c>
      <c r="E81" s="86" t="str">
        <f>IF(ISTEXT('[4]Sektorski plasman'!F77)=TRUE,'[4]Sektorski plasman'!F77,"")</f>
        <v/>
      </c>
      <c r="F81" s="85" t="str">
        <f>IF(ISNUMBER('[4]Sektorski plasman'!D77)=TRUE,'[4]Sektorski plasman'!D77,"")</f>
        <v/>
      </c>
      <c r="G81" s="84" t="str">
        <f>IF(ISNUMBER('[4]Sektorski plasman'!G77)=TRUE,'[4]Sektorski plasman'!G77,"")</f>
        <v/>
      </c>
      <c r="H81" s="76" t="str">
        <f>IF(ISNUMBER('[4]Sektorski plasman'!H77)=TRUE,'[4]Sektorski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IF(ISTEXT('[4]Sektorski plasman'!B78)=TRUE,'[4]Sektorski plasman'!B78,"")</f>
        <v/>
      </c>
      <c r="C82" s="88" t="str">
        <f>IF(ISTEXT('[4]Sektorski plasman'!C78)=TRUE,'[4]Sektorski plasman'!C78,"")</f>
        <v/>
      </c>
      <c r="D82" s="87" t="str">
        <f>IF(ISNUMBER('[4]Sektorski plasman'!E78)=TRUE,'[4]Sektorski plasman'!E78,"")</f>
        <v/>
      </c>
      <c r="E82" s="86" t="str">
        <f>IF(ISTEXT('[4]Sektorski plasman'!F78)=TRUE,'[4]Sektorski plasman'!F78,"")</f>
        <v/>
      </c>
      <c r="F82" s="85" t="str">
        <f>IF(ISNUMBER('[4]Sektorski plasman'!D78)=TRUE,'[4]Sektorski plasman'!D78,"")</f>
        <v/>
      </c>
      <c r="G82" s="84" t="str">
        <f>IF(ISNUMBER('[4]Sektorski plasman'!G78)=TRUE,'[4]Sektorski plasman'!G78,"")</f>
        <v/>
      </c>
      <c r="H82" s="76" t="str">
        <f>IF(ISNUMBER('[4]Sektorski plasman'!H78)=TRUE,'[4]Sektorski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IF(ISTEXT('[4]Sektorski plasman'!B79)=TRUE,'[4]Sektorski plasman'!B79,"")</f>
        <v/>
      </c>
      <c r="C83" s="88" t="str">
        <f>IF(ISTEXT('[4]Sektorski plasman'!C79)=TRUE,'[4]Sektorski plasman'!C79,"")</f>
        <v/>
      </c>
      <c r="D83" s="87" t="str">
        <f>IF(ISNUMBER('[4]Sektorski plasman'!E79)=TRUE,'[4]Sektorski plasman'!E79,"")</f>
        <v/>
      </c>
      <c r="E83" s="86" t="str">
        <f>IF(ISTEXT('[4]Sektorski plasman'!F79)=TRUE,'[4]Sektorski plasman'!F79,"")</f>
        <v/>
      </c>
      <c r="F83" s="85" t="str">
        <f>IF(ISNUMBER('[4]Sektorski plasman'!D79)=TRUE,'[4]Sektorski plasman'!D79,"")</f>
        <v/>
      </c>
      <c r="G83" s="84" t="str">
        <f>IF(ISNUMBER('[4]Sektorski plasman'!G79)=TRUE,'[4]Sektorski plasman'!G79,"")</f>
        <v/>
      </c>
      <c r="H83" s="76" t="str">
        <f>IF(ISNUMBER('[4]Sektorski plasman'!H79)=TRUE,'[4]Sektorski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IF(ISTEXT('[4]Sektorski plasman'!B80)=TRUE,'[4]Sektorski plasman'!B80,"")</f>
        <v/>
      </c>
      <c r="C84" s="88" t="str">
        <f>IF(ISTEXT('[4]Sektorski plasman'!C80)=TRUE,'[4]Sektorski plasman'!C80,"")</f>
        <v/>
      </c>
      <c r="D84" s="87" t="str">
        <f>IF(ISNUMBER('[4]Sektorski plasman'!E80)=TRUE,'[4]Sektorski plasman'!E80,"")</f>
        <v/>
      </c>
      <c r="E84" s="86" t="str">
        <f>IF(ISTEXT('[4]Sektorski plasman'!F80)=TRUE,'[4]Sektorski plasman'!F80,"")</f>
        <v/>
      </c>
      <c r="F84" s="85" t="str">
        <f>IF(ISNUMBER('[4]Sektorski plasman'!D80)=TRUE,'[4]Sektorski plasman'!D80,"")</f>
        <v/>
      </c>
      <c r="G84" s="84" t="str">
        <f>IF(ISNUMBER('[4]Sektorski plasman'!G80)=TRUE,'[4]Sektorski plasman'!G80,"")</f>
        <v/>
      </c>
      <c r="H84" s="76" t="str">
        <f>IF(ISNUMBER('[4]Sektorski plasman'!H80)=TRUE,'[4]Sektorski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IF(ISTEXT('[4]Sektorski plasman'!B81)=TRUE,'[4]Sektorski plasman'!B81,"")</f>
        <v/>
      </c>
      <c r="C85" s="88" t="str">
        <f>IF(ISTEXT('[4]Sektorski plasman'!C81)=TRUE,'[4]Sektorski plasman'!C81,"")</f>
        <v/>
      </c>
      <c r="D85" s="87" t="str">
        <f>IF(ISNUMBER('[4]Sektorski plasman'!E81)=TRUE,'[4]Sektorski plasman'!E81,"")</f>
        <v/>
      </c>
      <c r="E85" s="86" t="str">
        <f>IF(ISTEXT('[4]Sektorski plasman'!F81)=TRUE,'[4]Sektorski plasman'!F81,"")</f>
        <v/>
      </c>
      <c r="F85" s="85" t="str">
        <f>IF(ISNUMBER('[4]Sektorski plasman'!D81)=TRUE,'[4]Sektorski plasman'!D81,"")</f>
        <v/>
      </c>
      <c r="G85" s="84" t="str">
        <f>IF(ISNUMBER('[4]Sektorski plasman'!G81)=TRUE,'[4]Sektorski plasman'!G81,"")</f>
        <v/>
      </c>
      <c r="H85" s="76" t="str">
        <f>IF(ISNUMBER('[4]Sektorski plasman'!H81)=TRUE,'[4]Sektorski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IF(ISTEXT('[4]Sektorski plasman'!B82)=TRUE,'[4]Sektorski plasman'!B82,"")</f>
        <v/>
      </c>
      <c r="C86" s="88" t="str">
        <f>IF(ISTEXT('[4]Sektorski plasman'!C82)=TRUE,'[4]Sektorski plasman'!C82,"")</f>
        <v/>
      </c>
      <c r="D86" s="87" t="str">
        <f>IF(ISNUMBER('[4]Sektorski plasman'!E82)=TRUE,'[4]Sektorski plasman'!E82,"")</f>
        <v/>
      </c>
      <c r="E86" s="86" t="str">
        <f>IF(ISTEXT('[4]Sektorski plasman'!F82)=TRUE,'[4]Sektorski plasman'!F82,"")</f>
        <v/>
      </c>
      <c r="F86" s="85" t="str">
        <f>IF(ISNUMBER('[4]Sektorski plasman'!D82)=TRUE,'[4]Sektorski plasman'!D82,"")</f>
        <v/>
      </c>
      <c r="G86" s="84" t="str">
        <f>IF(ISNUMBER('[4]Sektorski plasman'!G82)=TRUE,'[4]Sektorski plasman'!G82,"")</f>
        <v/>
      </c>
      <c r="H86" s="76" t="str">
        <f>IF(ISNUMBER('[4]Sektorski plasman'!H82)=TRUE,'[4]Sektorski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IF(ISTEXT('[4]Sektorski plasman'!B83)=TRUE,'[4]Sektorski plasman'!B83,"")</f>
        <v/>
      </c>
      <c r="C87" s="88" t="str">
        <f>IF(ISTEXT('[4]Sektorski plasman'!C83)=TRUE,'[4]Sektorski plasman'!C83,"")</f>
        <v/>
      </c>
      <c r="D87" s="87" t="str">
        <f>IF(ISNUMBER('[4]Sektorski plasman'!E83)=TRUE,'[4]Sektorski plasman'!E83,"")</f>
        <v/>
      </c>
      <c r="E87" s="86" t="str">
        <f>IF(ISTEXT('[4]Sektorski plasman'!F83)=TRUE,'[4]Sektorski plasman'!F83,"")</f>
        <v/>
      </c>
      <c r="F87" s="85" t="str">
        <f>IF(ISNUMBER('[4]Sektorski plasman'!D83)=TRUE,'[4]Sektorski plasman'!D83,"")</f>
        <v/>
      </c>
      <c r="G87" s="84" t="str">
        <f>IF(ISNUMBER('[4]Sektorski plasman'!G83)=TRUE,'[4]Sektorski plasman'!G83,"")</f>
        <v/>
      </c>
      <c r="H87" s="76" t="str">
        <f>IF(ISNUMBER('[4]Sektorski plasman'!H83)=TRUE,'[4]Sektorski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IF(ISTEXT('[4]Sektorski plasman'!B84)=TRUE,'[4]Sektorski plasman'!B84,"")</f>
        <v/>
      </c>
      <c r="C88" s="88" t="str">
        <f>IF(ISTEXT('[4]Sektorski plasman'!C84)=TRUE,'[4]Sektorski plasman'!C84,"")</f>
        <v/>
      </c>
      <c r="D88" s="87" t="str">
        <f>IF(ISNUMBER('[4]Sektorski plasman'!E84)=TRUE,'[4]Sektorski plasman'!E84,"")</f>
        <v/>
      </c>
      <c r="E88" s="86" t="str">
        <f>IF(ISTEXT('[4]Sektorski plasman'!F84)=TRUE,'[4]Sektorski plasman'!F84,"")</f>
        <v/>
      </c>
      <c r="F88" s="85" t="str">
        <f>IF(ISNUMBER('[4]Sektorski plasman'!D84)=TRUE,'[4]Sektorski plasman'!D84,"")</f>
        <v/>
      </c>
      <c r="G88" s="84" t="str">
        <f>IF(ISNUMBER('[4]Sektorski plasman'!G84)=TRUE,'[4]Sektorski plasman'!G84,"")</f>
        <v/>
      </c>
      <c r="H88" s="76" t="str">
        <f>IF(ISNUMBER('[4]Sektorski plasman'!H84)=TRUE,'[4]Sektorski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IF(ISTEXT('[4]Sektorski plasman'!B85)=TRUE,'[4]Sektorski plasman'!B85,"")</f>
        <v/>
      </c>
      <c r="C89" s="88" t="str">
        <f>IF(ISTEXT('[4]Sektorski plasman'!C85)=TRUE,'[4]Sektorski plasman'!C85,"")</f>
        <v/>
      </c>
      <c r="D89" s="87" t="str">
        <f>IF(ISNUMBER('[4]Sektorski plasman'!E85)=TRUE,'[4]Sektorski plasman'!E85,"")</f>
        <v/>
      </c>
      <c r="E89" s="86" t="str">
        <f>IF(ISTEXT('[4]Sektorski plasman'!F85)=TRUE,'[4]Sektorski plasman'!F85,"")</f>
        <v/>
      </c>
      <c r="F89" s="85" t="str">
        <f>IF(ISNUMBER('[4]Sektorski plasman'!D85)=TRUE,'[4]Sektorski plasman'!D85,"")</f>
        <v/>
      </c>
      <c r="G89" s="84" t="str">
        <f>IF(ISNUMBER('[4]Sektorski plasman'!G85)=TRUE,'[4]Sektorski plasman'!G85,"")</f>
        <v/>
      </c>
      <c r="H89" s="76" t="str">
        <f>IF(ISNUMBER('[4]Sektorski plasman'!H85)=TRUE,'[4]Sektorski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IF(ISTEXT('[4]Sektorski plasman'!B86)=TRUE,'[4]Sektorski plasman'!B86,"")</f>
        <v/>
      </c>
      <c r="C90" s="88" t="str">
        <f>IF(ISTEXT('[4]Sektorski plasman'!C86)=TRUE,'[4]Sektorski plasman'!C86,"")</f>
        <v/>
      </c>
      <c r="D90" s="87" t="str">
        <f>IF(ISNUMBER('[4]Sektorski plasman'!E86)=TRUE,'[4]Sektorski plasman'!E86,"")</f>
        <v/>
      </c>
      <c r="E90" s="86" t="str">
        <f>IF(ISTEXT('[4]Sektorski plasman'!F86)=TRUE,'[4]Sektorski plasman'!F86,"")</f>
        <v/>
      </c>
      <c r="F90" s="85" t="str">
        <f>IF(ISNUMBER('[4]Sektorski plasman'!D86)=TRUE,'[4]Sektorski plasman'!D86,"")</f>
        <v/>
      </c>
      <c r="G90" s="84" t="str">
        <f>IF(ISNUMBER('[4]Sektorski plasman'!G86)=TRUE,'[4]Sektorski plasman'!G86,"")</f>
        <v/>
      </c>
      <c r="H90" s="76" t="str">
        <f>IF(ISNUMBER('[4]Sektorski plasman'!H86)=TRUE,'[4]Sektorski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IF(ISTEXT('[4]Sektorski plasman'!B87)=TRUE,'[4]Sektorski plasman'!B87,"")</f>
        <v/>
      </c>
      <c r="C91" s="88" t="str">
        <f>IF(ISTEXT('[4]Sektorski plasman'!C87)=TRUE,'[4]Sektorski plasman'!C87,"")</f>
        <v/>
      </c>
      <c r="D91" s="87" t="str">
        <f>IF(ISNUMBER('[4]Sektorski plasman'!E87)=TRUE,'[4]Sektorski plasman'!E87,"")</f>
        <v/>
      </c>
      <c r="E91" s="86" t="str">
        <f>IF(ISTEXT('[4]Sektorski plasman'!F87)=TRUE,'[4]Sektorski plasman'!F87,"")</f>
        <v/>
      </c>
      <c r="F91" s="85" t="str">
        <f>IF(ISNUMBER('[4]Sektorski plasman'!D87)=TRUE,'[4]Sektorski plasman'!D87,"")</f>
        <v/>
      </c>
      <c r="G91" s="84" t="str">
        <f>IF(ISNUMBER('[4]Sektorski plasman'!G87)=TRUE,'[4]Sektorski plasman'!G87,"")</f>
        <v/>
      </c>
      <c r="H91" s="76" t="str">
        <f>IF(ISNUMBER('[4]Sektorski plasman'!H87)=TRUE,'[4]Sektorski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IF(ISTEXT('[4]Sektorski plasman'!B88)=TRUE,'[4]Sektorski plasman'!B88,"")</f>
        <v/>
      </c>
      <c r="C92" s="88" t="str">
        <f>IF(ISTEXT('[4]Sektorski plasman'!C88)=TRUE,'[4]Sektorski plasman'!C88,"")</f>
        <v/>
      </c>
      <c r="D92" s="87" t="str">
        <f>IF(ISNUMBER('[4]Sektorski plasman'!E88)=TRUE,'[4]Sektorski plasman'!E88,"")</f>
        <v/>
      </c>
      <c r="E92" s="86" t="str">
        <f>IF(ISTEXT('[4]Sektorski plasman'!F88)=TRUE,'[4]Sektorski plasman'!F88,"")</f>
        <v/>
      </c>
      <c r="F92" s="85" t="str">
        <f>IF(ISNUMBER('[4]Sektorski plasman'!D88)=TRUE,'[4]Sektorski plasman'!D88,"")</f>
        <v/>
      </c>
      <c r="G92" s="84" t="str">
        <f>IF(ISNUMBER('[4]Sektorski plasman'!G88)=TRUE,'[4]Sektorski plasman'!G88,"")</f>
        <v/>
      </c>
      <c r="H92" s="76" t="str">
        <f>IF(ISNUMBER('[4]Sektorski plasman'!H88)=TRUE,'[4]Sektorski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IF(ISTEXT('[4]Sektorski plasman'!B89)=TRUE,'[4]Sektorski plasman'!B89,"")</f>
        <v/>
      </c>
      <c r="C93" s="88" t="str">
        <f>IF(ISTEXT('[4]Sektorski plasman'!C89)=TRUE,'[4]Sektorski plasman'!C89,"")</f>
        <v/>
      </c>
      <c r="D93" s="87" t="str">
        <f>IF(ISNUMBER('[4]Sektorski plasman'!E89)=TRUE,'[4]Sektorski plasman'!E89,"")</f>
        <v/>
      </c>
      <c r="E93" s="86" t="str">
        <f>IF(ISTEXT('[4]Sektorski plasman'!F89)=TRUE,'[4]Sektorski plasman'!F89,"")</f>
        <v/>
      </c>
      <c r="F93" s="85" t="str">
        <f>IF(ISNUMBER('[4]Sektorski plasman'!D89)=TRUE,'[4]Sektorski plasman'!D89,"")</f>
        <v/>
      </c>
      <c r="G93" s="84" t="str">
        <f>IF(ISNUMBER('[4]Sektorski plasman'!G89)=TRUE,'[4]Sektorski plasman'!G89,"")</f>
        <v/>
      </c>
      <c r="H93" s="76" t="str">
        <f>IF(ISNUMBER('[4]Sektorski plasman'!H89)=TRUE,'[4]Sektorski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IF(ISTEXT('[4]Sektorski plasman'!B90)=TRUE,'[4]Sektorski plasman'!B90,"")</f>
        <v/>
      </c>
      <c r="C94" s="88" t="str">
        <f>IF(ISTEXT('[4]Sektorski plasman'!C90)=TRUE,'[4]Sektorski plasman'!C90,"")</f>
        <v/>
      </c>
      <c r="D94" s="87" t="str">
        <f>IF(ISNUMBER('[4]Sektorski plasman'!E90)=TRUE,'[4]Sektorski plasman'!E90,"")</f>
        <v/>
      </c>
      <c r="E94" s="86" t="str">
        <f>IF(ISTEXT('[4]Sektorski plasman'!F90)=TRUE,'[4]Sektorski plasman'!F90,"")</f>
        <v/>
      </c>
      <c r="F94" s="85" t="str">
        <f>IF(ISNUMBER('[4]Sektorski plasman'!D90)=TRUE,'[4]Sektorski plasman'!D90,"")</f>
        <v/>
      </c>
      <c r="G94" s="84" t="str">
        <f>IF(ISNUMBER('[4]Sektorski plasman'!G90)=TRUE,'[4]Sektorski plasman'!G90,"")</f>
        <v/>
      </c>
      <c r="H94" s="76" t="str">
        <f>IF(ISNUMBER('[4]Sektorski plasman'!H90)=TRUE,'[4]Sektorski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IF(ISTEXT('[4]Sektorski plasman'!B91)=TRUE,'[4]Sektorski plasman'!B91,"")</f>
        <v/>
      </c>
      <c r="C95" s="88" t="str">
        <f>IF(ISTEXT('[4]Sektorski plasman'!C91)=TRUE,'[4]Sektorski plasman'!C91,"")</f>
        <v/>
      </c>
      <c r="D95" s="87" t="str">
        <f>IF(ISNUMBER('[4]Sektorski plasman'!E91)=TRUE,'[4]Sektorski plasman'!E91,"")</f>
        <v/>
      </c>
      <c r="E95" s="86" t="str">
        <f>IF(ISTEXT('[4]Sektorski plasman'!F91)=TRUE,'[4]Sektorski plasman'!F91,"")</f>
        <v/>
      </c>
      <c r="F95" s="85" t="str">
        <f>IF(ISNUMBER('[4]Sektorski plasman'!D91)=TRUE,'[4]Sektorski plasman'!D91,"")</f>
        <v/>
      </c>
      <c r="G95" s="84" t="str">
        <f>IF(ISNUMBER('[4]Sektorski plasman'!G91)=TRUE,'[4]Sektorski plasman'!G91,"")</f>
        <v/>
      </c>
      <c r="H95" s="76" t="str">
        <f>IF(ISNUMBER('[4]Sektorski plasman'!H91)=TRUE,'[4]Sektorski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IF(ISTEXT('[4]Sektorski plasman'!B92)=TRUE,'[4]Sektorski plasman'!B92,"")</f>
        <v/>
      </c>
      <c r="C96" s="88" t="str">
        <f>IF(ISTEXT('[4]Sektorski plasman'!C92)=TRUE,'[4]Sektorski plasman'!C92,"")</f>
        <v/>
      </c>
      <c r="D96" s="87" t="str">
        <f>IF(ISNUMBER('[4]Sektorski plasman'!E92)=TRUE,'[4]Sektorski plasman'!E92,"")</f>
        <v/>
      </c>
      <c r="E96" s="86" t="str">
        <f>IF(ISTEXT('[4]Sektorski plasman'!F92)=TRUE,'[4]Sektorski plasman'!F92,"")</f>
        <v/>
      </c>
      <c r="F96" s="85" t="str">
        <f>IF(ISNUMBER('[4]Sektorski plasman'!D92)=TRUE,'[4]Sektorski plasman'!D92,"")</f>
        <v/>
      </c>
      <c r="G96" s="84" t="str">
        <f>IF(ISNUMBER('[4]Sektorski plasman'!G92)=TRUE,'[4]Sektorski plasman'!G92,"")</f>
        <v/>
      </c>
      <c r="H96" s="76" t="str">
        <f>IF(ISNUMBER('[4]Sektorski plasman'!H92)=TRUE,'[4]Sektorski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IF(ISTEXT('[4]Sektorski plasman'!B93)=TRUE,'[4]Sektorski plasman'!B93,"")</f>
        <v/>
      </c>
      <c r="C97" s="88" t="str">
        <f>IF(ISTEXT('[4]Sektorski plasman'!C93)=TRUE,'[4]Sektorski plasman'!C93,"")</f>
        <v/>
      </c>
      <c r="D97" s="87" t="str">
        <f>IF(ISNUMBER('[4]Sektorski plasman'!E93)=TRUE,'[4]Sektorski plasman'!E93,"")</f>
        <v/>
      </c>
      <c r="E97" s="86" t="str">
        <f>IF(ISTEXT('[4]Sektorski plasman'!F93)=TRUE,'[4]Sektorski plasman'!F93,"")</f>
        <v/>
      </c>
      <c r="F97" s="85" t="str">
        <f>IF(ISNUMBER('[4]Sektorski plasman'!D93)=TRUE,'[4]Sektorski plasman'!D93,"")</f>
        <v/>
      </c>
      <c r="G97" s="84" t="str">
        <f>IF(ISNUMBER('[4]Sektorski plasman'!G93)=TRUE,'[4]Sektorski plasman'!G93,"")</f>
        <v/>
      </c>
      <c r="H97" s="76" t="str">
        <f>IF(ISNUMBER('[4]Sektorski plasman'!H93)=TRUE,'[4]Sektorski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IF(ISTEXT('[4]Sektorski plasman'!B94)=TRUE,'[4]Sektorski plasman'!B94,"")</f>
        <v/>
      </c>
      <c r="C98" s="88" t="str">
        <f>IF(ISTEXT('[4]Sektorski plasman'!C94)=TRUE,'[4]Sektorski plasman'!C94,"")</f>
        <v/>
      </c>
      <c r="D98" s="87" t="str">
        <f>IF(ISNUMBER('[4]Sektorski plasman'!E94)=TRUE,'[4]Sektorski plasman'!E94,"")</f>
        <v/>
      </c>
      <c r="E98" s="86" t="str">
        <f>IF(ISTEXT('[4]Sektorski plasman'!F94)=TRUE,'[4]Sektorski plasman'!F94,"")</f>
        <v/>
      </c>
      <c r="F98" s="85" t="str">
        <f>IF(ISNUMBER('[4]Sektorski plasman'!D94)=TRUE,'[4]Sektorski plasman'!D94,"")</f>
        <v/>
      </c>
      <c r="G98" s="84" t="str">
        <f>IF(ISNUMBER('[4]Sektorski plasman'!G94)=TRUE,'[4]Sektorski plasman'!G94,"")</f>
        <v/>
      </c>
      <c r="H98" s="76" t="str">
        <f>IF(ISNUMBER('[4]Sektorski plasman'!H94)=TRUE,'[4]Sektorski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IF(ISTEXT('[4]Sektorski plasman'!B95)=TRUE,'[4]Sektorski plasman'!B95,"")</f>
        <v/>
      </c>
      <c r="C99" s="88" t="str">
        <f>IF(ISTEXT('[4]Sektorski plasman'!C95)=TRUE,'[4]Sektorski plasman'!C95,"")</f>
        <v/>
      </c>
      <c r="D99" s="87" t="str">
        <f>IF(ISNUMBER('[4]Sektorski plasman'!E95)=TRUE,'[4]Sektorski plasman'!E95,"")</f>
        <v/>
      </c>
      <c r="E99" s="86" t="str">
        <f>IF(ISTEXT('[4]Sektorski plasman'!F95)=TRUE,'[4]Sektorski plasman'!F95,"")</f>
        <v/>
      </c>
      <c r="F99" s="85" t="str">
        <f>IF(ISNUMBER('[4]Sektorski plasman'!D95)=TRUE,'[4]Sektorski plasman'!D95,"")</f>
        <v/>
      </c>
      <c r="G99" s="84" t="str">
        <f>IF(ISNUMBER('[4]Sektorski plasman'!G95)=TRUE,'[4]Sektorski plasman'!G95,"")</f>
        <v/>
      </c>
      <c r="H99" s="76" t="str">
        <f>IF(ISNUMBER('[4]Sektorski plasman'!H95)=TRUE,'[4]Sektorski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IF(ISTEXT('[4]Sektorski plasman'!B96)=TRUE,'[4]Sektorski plasman'!B96,"")</f>
        <v/>
      </c>
      <c r="C100" s="88" t="str">
        <f>IF(ISTEXT('[4]Sektorski plasman'!C96)=TRUE,'[4]Sektorski plasman'!C96,"")</f>
        <v/>
      </c>
      <c r="D100" s="87" t="str">
        <f>IF(ISNUMBER('[4]Sektorski plasman'!E96)=TRUE,'[4]Sektorski plasman'!E96,"")</f>
        <v/>
      </c>
      <c r="E100" s="86" t="str">
        <f>IF(ISTEXT('[4]Sektorski plasman'!F96)=TRUE,'[4]Sektorski plasman'!F96,"")</f>
        <v/>
      </c>
      <c r="F100" s="85" t="str">
        <f>IF(ISNUMBER('[4]Sektorski plasman'!D96)=TRUE,'[4]Sektorski plasman'!D96,"")</f>
        <v/>
      </c>
      <c r="G100" s="84" t="str">
        <f>IF(ISNUMBER('[4]Sektorski plasman'!G96)=TRUE,'[4]Sektorski plasman'!G96,"")</f>
        <v/>
      </c>
      <c r="H100" s="76" t="str">
        <f>IF(ISNUMBER('[4]Sektorski plasman'!H96)=TRUE,'[4]Sektorski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IF(ISTEXT('[4]Sektorski plasman'!B97)=TRUE,'[4]Sektorski plasman'!B97,"")</f>
        <v/>
      </c>
      <c r="C101" s="88" t="str">
        <f>IF(ISTEXT('[4]Sektorski plasman'!C97)=TRUE,'[4]Sektorski plasman'!C97,"")</f>
        <v/>
      </c>
      <c r="D101" s="87" t="str">
        <f>IF(ISNUMBER('[4]Sektorski plasman'!E97)=TRUE,'[4]Sektorski plasman'!E97,"")</f>
        <v/>
      </c>
      <c r="E101" s="86" t="str">
        <f>IF(ISTEXT('[4]Sektorski plasman'!F97)=TRUE,'[4]Sektorski plasman'!F97,"")</f>
        <v/>
      </c>
      <c r="F101" s="85" t="str">
        <f>IF(ISNUMBER('[4]Sektorski plasman'!D97)=TRUE,'[4]Sektorski plasman'!D97,"")</f>
        <v/>
      </c>
      <c r="G101" s="84" t="str">
        <f>IF(ISNUMBER('[4]Sektorski plasman'!G97)=TRUE,'[4]Sektorski plasman'!G97,"")</f>
        <v/>
      </c>
      <c r="H101" s="76" t="str">
        <f>IF(ISNUMBER('[4]Sektorski plasman'!H97)=TRUE,'[4]Sektorski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IF(ISTEXT('[4]Sektorski plasman'!B98)=TRUE,'[4]Sektorski plasman'!B98,"")</f>
        <v/>
      </c>
      <c r="C102" s="88" t="str">
        <f>IF(ISTEXT('[4]Sektorski plasman'!C98)=TRUE,'[4]Sektorski plasman'!C98,"")</f>
        <v/>
      </c>
      <c r="D102" s="87" t="str">
        <f>IF(ISNUMBER('[4]Sektorski plasman'!E98)=TRUE,'[4]Sektorski plasman'!E98,"")</f>
        <v/>
      </c>
      <c r="E102" s="86" t="str">
        <f>IF(ISTEXT('[4]Sektorski plasman'!F98)=TRUE,'[4]Sektorski plasman'!F98,"")</f>
        <v/>
      </c>
      <c r="F102" s="85" t="str">
        <f>IF(ISNUMBER('[4]Sektorski plasman'!D98)=TRUE,'[4]Sektorski plasman'!D98,"")</f>
        <v/>
      </c>
      <c r="G102" s="84" t="str">
        <f>IF(ISNUMBER('[4]Sektorski plasman'!G98)=TRUE,'[4]Sektorski plasman'!G98,"")</f>
        <v/>
      </c>
      <c r="H102" s="76" t="str">
        <f>IF(ISNUMBER('[4]Sektorski plasman'!H98)=TRUE,'[4]Sektorski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IF(ISTEXT('[4]Sektorski plasman'!B99)=TRUE,'[4]Sektorski plasman'!B99,"")</f>
        <v/>
      </c>
      <c r="C103" s="88" t="str">
        <f>IF(ISTEXT('[4]Sektorski plasman'!C99)=TRUE,'[4]Sektorski plasman'!C99,"")</f>
        <v/>
      </c>
      <c r="D103" s="87" t="str">
        <f>IF(ISNUMBER('[4]Sektorski plasman'!E99)=TRUE,'[4]Sektorski plasman'!E99,"")</f>
        <v/>
      </c>
      <c r="E103" s="86" t="str">
        <f>IF(ISTEXT('[4]Sektorski plasman'!F99)=TRUE,'[4]Sektorski plasman'!F99,"")</f>
        <v/>
      </c>
      <c r="F103" s="85" t="str">
        <f>IF(ISNUMBER('[4]Sektorski plasman'!D99)=TRUE,'[4]Sektorski plasman'!D99,"")</f>
        <v/>
      </c>
      <c r="G103" s="84" t="str">
        <f>IF(ISNUMBER('[4]Sektorski plasman'!G99)=TRUE,'[4]Sektorski plasman'!G99,"")</f>
        <v/>
      </c>
      <c r="H103" s="76" t="str">
        <f>IF(ISNUMBER('[4]Sektorski plasman'!H99)=TRUE,'[4]Sektorski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IF(ISTEXT('[4]Sektorski plasman'!B100)=TRUE,'[4]Sektorski plasman'!B100,"")</f>
        <v/>
      </c>
      <c r="C104" s="88" t="str">
        <f>IF(ISTEXT('[4]Sektorski plasman'!C100)=TRUE,'[4]Sektorski plasman'!C100,"")</f>
        <v/>
      </c>
      <c r="D104" s="87" t="str">
        <f>IF(ISNUMBER('[4]Sektorski plasman'!E100)=TRUE,'[4]Sektorski plasman'!E100,"")</f>
        <v/>
      </c>
      <c r="E104" s="86" t="str">
        <f>IF(ISTEXT('[4]Sektorski plasman'!F100)=TRUE,'[4]Sektorski plasman'!F100,"")</f>
        <v/>
      </c>
      <c r="F104" s="85" t="str">
        <f>IF(ISNUMBER('[4]Sektorski plasman'!D100)=TRUE,'[4]Sektorski plasman'!D100,"")</f>
        <v/>
      </c>
      <c r="G104" s="84" t="str">
        <f>IF(ISNUMBER('[4]Sektorski plasman'!G100)=TRUE,'[4]Sektorski plasman'!G100,"")</f>
        <v/>
      </c>
      <c r="H104" s="76" t="str">
        <f>IF(ISNUMBER('[4]Sektorski plasman'!H100)=TRUE,'[4]Sektorski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IF(ISTEXT('[4]Sektorski plasman'!B101)=TRUE,'[4]Sektorski plasman'!B101,"")</f>
        <v/>
      </c>
      <c r="C105" s="88" t="str">
        <f>IF(ISTEXT('[4]Sektorski plasman'!C101)=TRUE,'[4]Sektorski plasman'!C101,"")</f>
        <v/>
      </c>
      <c r="D105" s="87" t="str">
        <f>IF(ISNUMBER('[4]Sektorski plasman'!E101)=TRUE,'[4]Sektorski plasman'!E101,"")</f>
        <v/>
      </c>
      <c r="E105" s="86" t="str">
        <f>IF(ISTEXT('[4]Sektorski plasman'!F101)=TRUE,'[4]Sektorski plasman'!F101,"")</f>
        <v/>
      </c>
      <c r="F105" s="85" t="str">
        <f>IF(ISNUMBER('[4]Sektorski plasman'!D101)=TRUE,'[4]Sektorski plasman'!D101,"")</f>
        <v/>
      </c>
      <c r="G105" s="84" t="str">
        <f>IF(ISNUMBER('[4]Sektorski plasman'!G101)=TRUE,'[4]Sektorski plasman'!G101,"")</f>
        <v/>
      </c>
      <c r="H105" s="76" t="str">
        <f>IF(ISNUMBER('[4]Sektorski plasman'!H101)=TRUE,'[4]Sektorski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IF(ISTEXT('[4]Sektorski plasman'!B102)=TRUE,'[4]Sektorski plasman'!B102,"")</f>
        <v/>
      </c>
      <c r="C106" s="88" t="str">
        <f>IF(ISTEXT('[4]Sektorski plasman'!C102)=TRUE,'[4]Sektorski plasman'!C102,"")</f>
        <v/>
      </c>
      <c r="D106" s="87" t="str">
        <f>IF(ISNUMBER('[4]Sektorski plasman'!E102)=TRUE,'[4]Sektorski plasman'!E102,"")</f>
        <v/>
      </c>
      <c r="E106" s="86" t="str">
        <f>IF(ISTEXT('[4]Sektorski plasman'!F102)=TRUE,'[4]Sektorski plasman'!F102,"")</f>
        <v/>
      </c>
      <c r="F106" s="85" t="str">
        <f>IF(ISNUMBER('[4]Sektorski plasman'!D102)=TRUE,'[4]Sektorski plasman'!D102,"")</f>
        <v/>
      </c>
      <c r="G106" s="84" t="str">
        <f>IF(ISNUMBER('[4]Sektorski plasman'!G102)=TRUE,'[4]Sektorski plasman'!G102,"")</f>
        <v/>
      </c>
      <c r="H106" s="76" t="str">
        <f>IF(ISNUMBER('[4]Sektorski plasman'!H102)=TRUE,'[4]Sektorski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IF(ISTEXT('[4]Sektorski plasman'!B103)=TRUE,'[4]Sektorski plasman'!B103,"")</f>
        <v/>
      </c>
      <c r="C107" s="88" t="str">
        <f>IF(ISTEXT('[4]Sektorski plasman'!C103)=TRUE,'[4]Sektorski plasman'!C103,"")</f>
        <v/>
      </c>
      <c r="D107" s="87" t="str">
        <f>IF(ISNUMBER('[4]Sektorski plasman'!E103)=TRUE,'[4]Sektorski plasman'!E103,"")</f>
        <v/>
      </c>
      <c r="E107" s="86" t="str">
        <f>IF(ISTEXT('[4]Sektorski plasman'!F103)=TRUE,'[4]Sektorski plasman'!F103,"")</f>
        <v/>
      </c>
      <c r="F107" s="85" t="str">
        <f>IF(ISNUMBER('[4]Sektorski plasman'!D103)=TRUE,'[4]Sektorski plasman'!D103,"")</f>
        <v/>
      </c>
      <c r="G107" s="84" t="str">
        <f>IF(ISNUMBER('[4]Sektorski plasman'!G103)=TRUE,'[4]Sektorski plasman'!G103,"")</f>
        <v/>
      </c>
      <c r="H107" s="76" t="str">
        <f>IF(ISNUMBER('[4]Sektorski plasman'!H103)=TRUE,'[4]Sektorski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IF(ISTEXT('[4]Sektorski plasman'!B104)=TRUE,'[4]Sektorski plasman'!B104,"")</f>
        <v/>
      </c>
      <c r="C108" s="88" t="str">
        <f>IF(ISTEXT('[4]Sektorski plasman'!C104)=TRUE,'[4]Sektorski plasman'!C104,"")</f>
        <v/>
      </c>
      <c r="D108" s="87" t="str">
        <f>IF(ISNUMBER('[4]Sektorski plasman'!E104)=TRUE,'[4]Sektorski plasman'!E104,"")</f>
        <v/>
      </c>
      <c r="E108" s="86" t="str">
        <f>IF(ISTEXT('[4]Sektorski plasman'!F104)=TRUE,'[4]Sektorski plasman'!F104,"")</f>
        <v/>
      </c>
      <c r="F108" s="85" t="str">
        <f>IF(ISNUMBER('[4]Sektorski plasman'!D104)=TRUE,'[4]Sektorski plasman'!D104,"")</f>
        <v/>
      </c>
      <c r="G108" s="84" t="str">
        <f>IF(ISNUMBER('[4]Sektorski plasman'!G104)=TRUE,'[4]Sektorski plasman'!G104,"")</f>
        <v/>
      </c>
      <c r="H108" s="76" t="str">
        <f>IF(ISNUMBER('[4]Sektorski plasman'!H104)=TRUE,'[4]Sektorski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IF(ISTEXT('[4]Sektorski plasman'!B105)=TRUE,'[4]Sektorski plasman'!B105,"")</f>
        <v/>
      </c>
      <c r="C109" s="88" t="str">
        <f>IF(ISTEXT('[4]Sektorski plasman'!C105)=TRUE,'[4]Sektorski plasman'!C105,"")</f>
        <v/>
      </c>
      <c r="D109" s="87" t="str">
        <f>IF(ISNUMBER('[4]Sektorski plasman'!E105)=TRUE,'[4]Sektorski plasman'!E105,"")</f>
        <v/>
      </c>
      <c r="E109" s="86" t="str">
        <f>IF(ISTEXT('[4]Sektorski plasman'!F105)=TRUE,'[4]Sektorski plasman'!F105,"")</f>
        <v/>
      </c>
      <c r="F109" s="85" t="str">
        <f>IF(ISNUMBER('[4]Sektorski plasman'!D105)=TRUE,'[4]Sektorski plasman'!D105,"")</f>
        <v/>
      </c>
      <c r="G109" s="84" t="str">
        <f>IF(ISNUMBER('[4]Sektorski plasman'!G105)=TRUE,'[4]Sektorski plasman'!G105,"")</f>
        <v/>
      </c>
      <c r="H109" s="76" t="str">
        <f>IF(ISNUMBER('[4]Sektorski plasman'!H105)=TRUE,'[4]Sektorski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IF(ISTEXT('[4]Sektorski plasman'!B106)=TRUE,'[4]Sektorski plasman'!B106,"")</f>
        <v/>
      </c>
      <c r="C110" s="88" t="str">
        <f>IF(ISTEXT('[4]Sektorski plasman'!C106)=TRUE,'[4]Sektorski plasman'!C106,"")</f>
        <v/>
      </c>
      <c r="D110" s="87" t="str">
        <f>IF(ISNUMBER('[4]Sektorski plasman'!E106)=TRUE,'[4]Sektorski plasman'!E106,"")</f>
        <v/>
      </c>
      <c r="E110" s="86" t="str">
        <f>IF(ISTEXT('[4]Sektorski plasman'!F106)=TRUE,'[4]Sektorski plasman'!F106,"")</f>
        <v/>
      </c>
      <c r="F110" s="85" t="str">
        <f>IF(ISNUMBER('[4]Sektorski plasman'!D106)=TRUE,'[4]Sektorski plasman'!D106,"")</f>
        <v/>
      </c>
      <c r="G110" s="84" t="str">
        <f>IF(ISNUMBER('[4]Sektorski plasman'!G106)=TRUE,'[4]Sektorski plasman'!G106,"")</f>
        <v/>
      </c>
      <c r="H110" s="76" t="str">
        <f>IF(ISNUMBER('[4]Sektorski plasman'!H106)=TRUE,'[4]Sektorski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IF(ISTEXT('[4]Sektorski plasman'!B107)=TRUE,'[4]Sektorski plasman'!B107,"")</f>
        <v/>
      </c>
      <c r="C111" s="88" t="str">
        <f>IF(ISTEXT('[4]Sektorski plasman'!C107)=TRUE,'[4]Sektorski plasman'!C107,"")</f>
        <v/>
      </c>
      <c r="D111" s="87" t="str">
        <f>IF(ISNUMBER('[4]Sektorski plasman'!E107)=TRUE,'[4]Sektorski plasman'!E107,"")</f>
        <v/>
      </c>
      <c r="E111" s="86" t="str">
        <f>IF(ISTEXT('[4]Sektorski plasman'!F107)=TRUE,'[4]Sektorski plasman'!F107,"")</f>
        <v/>
      </c>
      <c r="F111" s="85" t="str">
        <f>IF(ISNUMBER('[4]Sektorski plasman'!D107)=TRUE,'[4]Sektorski plasman'!D107,"")</f>
        <v/>
      </c>
      <c r="G111" s="84" t="str">
        <f>IF(ISNUMBER('[4]Sektorski plasman'!G107)=TRUE,'[4]Sektorski plasman'!G107,"")</f>
        <v/>
      </c>
      <c r="H111" s="76" t="str">
        <f>IF(ISNUMBER('[4]Sektorski plasman'!H107)=TRUE,'[4]Sektorski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IF(ISTEXT('[4]Sektorski plasman'!B108)=TRUE,'[4]Sektorski plasman'!B108,"")</f>
        <v/>
      </c>
      <c r="C112" s="88" t="str">
        <f>IF(ISTEXT('[4]Sektorski plasman'!C108)=TRUE,'[4]Sektorski plasman'!C108,"")</f>
        <v/>
      </c>
      <c r="D112" s="87" t="str">
        <f>IF(ISNUMBER('[4]Sektorski plasman'!E108)=TRUE,'[4]Sektorski plasman'!E108,"")</f>
        <v/>
      </c>
      <c r="E112" s="86" t="str">
        <f>IF(ISTEXT('[4]Sektorski plasman'!F108)=TRUE,'[4]Sektorski plasman'!F108,"")</f>
        <v/>
      </c>
      <c r="F112" s="85" t="str">
        <f>IF(ISNUMBER('[4]Sektorski plasman'!D108)=TRUE,'[4]Sektorski plasman'!D108,"")</f>
        <v/>
      </c>
      <c r="G112" s="84" t="str">
        <f>IF(ISNUMBER('[4]Sektorski plasman'!G108)=TRUE,'[4]Sektorski plasman'!G108,"")</f>
        <v/>
      </c>
      <c r="H112" s="76" t="str">
        <f>IF(ISNUMBER('[4]Sektorski plasman'!H108)=TRUE,'[4]Sektorski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IF(ISTEXT('[4]Sektorski plasman'!B109)=TRUE,'[4]Sektorski plasman'!B109,"")</f>
        <v/>
      </c>
      <c r="C113" s="88" t="str">
        <f>IF(ISTEXT('[4]Sektorski plasman'!C109)=TRUE,'[4]Sektorski plasman'!C109,"")</f>
        <v/>
      </c>
      <c r="D113" s="87" t="str">
        <f>IF(ISNUMBER('[4]Sektorski plasman'!E109)=TRUE,'[4]Sektorski plasman'!E109,"")</f>
        <v/>
      </c>
      <c r="E113" s="86" t="str">
        <f>IF(ISTEXT('[4]Sektorski plasman'!F109)=TRUE,'[4]Sektorski plasman'!F109,"")</f>
        <v/>
      </c>
      <c r="F113" s="85" t="str">
        <f>IF(ISNUMBER('[4]Sektorski plasman'!D109)=TRUE,'[4]Sektorski plasman'!D109,"")</f>
        <v/>
      </c>
      <c r="G113" s="84" t="str">
        <f>IF(ISNUMBER('[4]Sektorski plasman'!G109)=TRUE,'[4]Sektorski plasman'!G109,"")</f>
        <v/>
      </c>
      <c r="H113" s="76" t="str">
        <f>IF(ISNUMBER('[4]Sektorski plasman'!H109)=TRUE,'[4]Sektorski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IF(ISTEXT('[4]Sektorski plasman'!B110)=TRUE,'[4]Sektorski plasman'!B110,"")</f>
        <v/>
      </c>
      <c r="C114" s="88" t="str">
        <f>IF(ISTEXT('[4]Sektorski plasman'!C110)=TRUE,'[4]Sektorski plasman'!C110,"")</f>
        <v/>
      </c>
      <c r="D114" s="87" t="str">
        <f>IF(ISNUMBER('[4]Sektorski plasman'!E110)=TRUE,'[4]Sektorski plasman'!E110,"")</f>
        <v/>
      </c>
      <c r="E114" s="86" t="str">
        <f>IF(ISTEXT('[4]Sektorski plasman'!F110)=TRUE,'[4]Sektorski plasman'!F110,"")</f>
        <v/>
      </c>
      <c r="F114" s="85" t="str">
        <f>IF(ISNUMBER('[4]Sektorski plasman'!D110)=TRUE,'[4]Sektorski plasman'!D110,"")</f>
        <v/>
      </c>
      <c r="G114" s="84" t="str">
        <f>IF(ISNUMBER('[4]Sektorski plasman'!G110)=TRUE,'[4]Sektorski plasman'!G110,"")</f>
        <v/>
      </c>
      <c r="H114" s="76" t="str">
        <f>IF(ISNUMBER('[4]Sektorski plasman'!H110)=TRUE,'[4]Sektorski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IF(ISTEXT('[4]Sektorski plasman'!B111)=TRUE,'[4]Sektorski plasman'!B111,"")</f>
        <v/>
      </c>
      <c r="C115" s="88" t="str">
        <f>IF(ISTEXT('[4]Sektorski plasman'!C111)=TRUE,'[4]Sektorski plasman'!C111,"")</f>
        <v/>
      </c>
      <c r="D115" s="87" t="str">
        <f>IF(ISNUMBER('[4]Sektorski plasman'!E111)=TRUE,'[4]Sektorski plasman'!E111,"")</f>
        <v/>
      </c>
      <c r="E115" s="86" t="str">
        <f>IF(ISTEXT('[4]Sektorski plasman'!F111)=TRUE,'[4]Sektorski plasman'!F111,"")</f>
        <v/>
      </c>
      <c r="F115" s="85" t="str">
        <f>IF(ISNUMBER('[4]Sektorski plasman'!D111)=TRUE,'[4]Sektorski plasman'!D111,"")</f>
        <v/>
      </c>
      <c r="G115" s="84" t="str">
        <f>IF(ISNUMBER('[4]Sektorski plasman'!G111)=TRUE,'[4]Sektorski plasman'!G111,"")</f>
        <v/>
      </c>
      <c r="H115" s="76" t="str">
        <f>IF(ISNUMBER('[4]Sektorski plasman'!H111)=TRUE,'[4]Sektorski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IF(ISTEXT('[4]Sektorski plasman'!B112)=TRUE,'[4]Sektorski plasman'!B112,"")</f>
        <v/>
      </c>
      <c r="C116" s="88" t="str">
        <f>IF(ISTEXT('[4]Sektorski plasman'!C112)=TRUE,'[4]Sektorski plasman'!C112,"")</f>
        <v/>
      </c>
      <c r="D116" s="87" t="str">
        <f>IF(ISNUMBER('[4]Sektorski plasman'!E112)=TRUE,'[4]Sektorski plasman'!E112,"")</f>
        <v/>
      </c>
      <c r="E116" s="86" t="str">
        <f>IF(ISTEXT('[4]Sektorski plasman'!F112)=TRUE,'[4]Sektorski plasman'!F112,"")</f>
        <v/>
      </c>
      <c r="F116" s="85" t="str">
        <f>IF(ISNUMBER('[4]Sektorski plasman'!D112)=TRUE,'[4]Sektorski plasman'!D112,"")</f>
        <v/>
      </c>
      <c r="G116" s="84" t="str">
        <f>IF(ISNUMBER('[4]Sektorski plasman'!G112)=TRUE,'[4]Sektorski plasman'!G112,"")</f>
        <v/>
      </c>
      <c r="H116" s="76" t="str">
        <f>IF(ISNUMBER('[4]Sektorski plasman'!H112)=TRUE,'[4]Sektorski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IF(ISTEXT('[4]Sektorski plasman'!B113)=TRUE,'[4]Sektorski plasman'!B113,"")</f>
        <v/>
      </c>
      <c r="C117" s="88" t="str">
        <f>IF(ISTEXT('[4]Sektorski plasman'!C113)=TRUE,'[4]Sektorski plasman'!C113,"")</f>
        <v/>
      </c>
      <c r="D117" s="87" t="str">
        <f>IF(ISNUMBER('[4]Sektorski plasman'!E113)=TRUE,'[4]Sektorski plasman'!E113,"")</f>
        <v/>
      </c>
      <c r="E117" s="86" t="str">
        <f>IF(ISTEXT('[4]Sektorski plasman'!F113)=TRUE,'[4]Sektorski plasman'!F113,"")</f>
        <v/>
      </c>
      <c r="F117" s="85" t="str">
        <f>IF(ISNUMBER('[4]Sektorski plasman'!D113)=TRUE,'[4]Sektorski plasman'!D113,"")</f>
        <v/>
      </c>
      <c r="G117" s="84" t="str">
        <f>IF(ISNUMBER('[4]Sektorski plasman'!G113)=TRUE,'[4]Sektorski plasman'!G113,"")</f>
        <v/>
      </c>
      <c r="H117" s="76" t="str">
        <f>IF(ISNUMBER('[4]Sektorski plasman'!H113)=TRUE,'[4]Sektorski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IF(ISTEXT('[4]Sektorski plasman'!B114)=TRUE,'[4]Sektorski plasman'!B114,"")</f>
        <v/>
      </c>
      <c r="C118" s="88" t="str">
        <f>IF(ISTEXT('[4]Sektorski plasman'!C114)=TRUE,'[4]Sektorski plasman'!C114,"")</f>
        <v/>
      </c>
      <c r="D118" s="87" t="str">
        <f>IF(ISNUMBER('[4]Sektorski plasman'!E114)=TRUE,'[4]Sektorski plasman'!E114,"")</f>
        <v/>
      </c>
      <c r="E118" s="86" t="str">
        <f>IF(ISTEXT('[4]Sektorski plasman'!F114)=TRUE,'[4]Sektorski plasman'!F114,"")</f>
        <v/>
      </c>
      <c r="F118" s="85" t="str">
        <f>IF(ISNUMBER('[4]Sektorski plasman'!D114)=TRUE,'[4]Sektorski plasman'!D114,"")</f>
        <v/>
      </c>
      <c r="G118" s="84" t="str">
        <f>IF(ISNUMBER('[4]Sektorski plasman'!G114)=TRUE,'[4]Sektorski plasman'!G114,"")</f>
        <v/>
      </c>
      <c r="H118" s="76" t="str">
        <f>IF(ISNUMBER('[4]Sektorski plasman'!H114)=TRUE,'[4]Sektorski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IF(ISTEXT('[4]Sektorski plasman'!B115)=TRUE,'[4]Sektorski plasman'!B115,"")</f>
        <v/>
      </c>
      <c r="C119" s="88" t="str">
        <f>IF(ISTEXT('[4]Sektorski plasman'!C115)=TRUE,'[4]Sektorski plasman'!C115,"")</f>
        <v/>
      </c>
      <c r="D119" s="87" t="str">
        <f>IF(ISNUMBER('[4]Sektorski plasman'!E115)=TRUE,'[4]Sektorski plasman'!E115,"")</f>
        <v/>
      </c>
      <c r="E119" s="86" t="str">
        <f>IF(ISTEXT('[4]Sektorski plasman'!F115)=TRUE,'[4]Sektorski plasman'!F115,"")</f>
        <v/>
      </c>
      <c r="F119" s="85" t="str">
        <f>IF(ISNUMBER('[4]Sektorski plasman'!D115)=TRUE,'[4]Sektorski plasman'!D115,"")</f>
        <v/>
      </c>
      <c r="G119" s="84" t="str">
        <f>IF(ISNUMBER('[4]Sektorski plasman'!G115)=TRUE,'[4]Sektorski plasman'!G115,"")</f>
        <v/>
      </c>
      <c r="H119" s="76" t="str">
        <f>IF(ISNUMBER('[4]Sektorski plasman'!H115)=TRUE,'[4]Sektorski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IF(ISTEXT('[4]Sektorski plasman'!B116)=TRUE,'[4]Sektorski plasman'!B116,"")</f>
        <v/>
      </c>
      <c r="C120" s="88" t="str">
        <f>IF(ISTEXT('[4]Sektorski plasman'!C116)=TRUE,'[4]Sektorski plasman'!C116,"")</f>
        <v/>
      </c>
      <c r="D120" s="87" t="str">
        <f>IF(ISNUMBER('[4]Sektorski plasman'!E116)=TRUE,'[4]Sektorski plasman'!E116,"")</f>
        <v/>
      </c>
      <c r="E120" s="86" t="str">
        <f>IF(ISTEXT('[4]Sektorski plasman'!F116)=TRUE,'[4]Sektorski plasman'!F116,"")</f>
        <v/>
      </c>
      <c r="F120" s="85" t="str">
        <f>IF(ISNUMBER('[4]Sektorski plasman'!D116)=TRUE,'[4]Sektorski plasman'!D116,"")</f>
        <v/>
      </c>
      <c r="G120" s="84" t="str">
        <f>IF(ISNUMBER('[4]Sektorski plasman'!G116)=TRUE,'[4]Sektorski plasman'!G116,"")</f>
        <v/>
      </c>
      <c r="H120" s="76" t="str">
        <f>IF(ISNUMBER('[4]Sektorski plasman'!H116)=TRUE,'[4]Sektorski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IF(ISTEXT('[4]Sektorski plasman'!B117)=TRUE,'[4]Sektorski plasman'!B117,"")</f>
        <v/>
      </c>
      <c r="C121" s="88" t="str">
        <f>IF(ISTEXT('[4]Sektorski plasman'!C117)=TRUE,'[4]Sektorski plasman'!C117,"")</f>
        <v/>
      </c>
      <c r="D121" s="87" t="str">
        <f>IF(ISNUMBER('[4]Sektorski plasman'!E117)=TRUE,'[4]Sektorski plasman'!E117,"")</f>
        <v/>
      </c>
      <c r="E121" s="86" t="str">
        <f>IF(ISTEXT('[4]Sektorski plasman'!F117)=TRUE,'[4]Sektorski plasman'!F117,"")</f>
        <v/>
      </c>
      <c r="F121" s="85" t="str">
        <f>IF(ISNUMBER('[4]Sektorski plasman'!D117)=TRUE,'[4]Sektorski plasman'!D117,"")</f>
        <v/>
      </c>
      <c r="G121" s="84" t="str">
        <f>IF(ISNUMBER('[4]Sektorski plasman'!G117)=TRUE,'[4]Sektorski plasman'!G117,"")</f>
        <v/>
      </c>
      <c r="H121" s="76" t="str">
        <f>IF(ISNUMBER('[4]Sektorski plasman'!H117)=TRUE,'[4]Sektorski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IF(ISTEXT('[4]Sektorski plasman'!B118)=TRUE,'[4]Sektorski plasman'!B118,"")</f>
        <v/>
      </c>
      <c r="C122" s="88" t="str">
        <f>IF(ISTEXT('[4]Sektorski plasman'!C118)=TRUE,'[4]Sektorski plasman'!C118,"")</f>
        <v/>
      </c>
      <c r="D122" s="87" t="str">
        <f>IF(ISNUMBER('[4]Sektorski plasman'!E118)=TRUE,'[4]Sektorski plasman'!E118,"")</f>
        <v/>
      </c>
      <c r="E122" s="86" t="str">
        <f>IF(ISTEXT('[4]Sektorski plasman'!F118)=TRUE,'[4]Sektorski plasman'!F118,"")</f>
        <v/>
      </c>
      <c r="F122" s="85" t="str">
        <f>IF(ISNUMBER('[4]Sektorski plasman'!D118)=TRUE,'[4]Sektorski plasman'!D118,"")</f>
        <v/>
      </c>
      <c r="G122" s="84" t="str">
        <f>IF(ISNUMBER('[4]Sektorski plasman'!G118)=TRUE,'[4]Sektorski plasman'!G118,"")</f>
        <v/>
      </c>
      <c r="H122" s="76" t="str">
        <f>IF(ISNUMBER('[4]Sektorski plasman'!H118)=TRUE,'[4]Sektorski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IF(ISTEXT('[4]Sektorski plasman'!B119)=TRUE,'[4]Sektorski plasman'!B119,"")</f>
        <v/>
      </c>
      <c r="C123" s="88" t="str">
        <f>IF(ISTEXT('[4]Sektorski plasman'!C119)=TRUE,'[4]Sektorski plasman'!C119,"")</f>
        <v/>
      </c>
      <c r="D123" s="87" t="str">
        <f>IF(ISNUMBER('[4]Sektorski plasman'!E119)=TRUE,'[4]Sektorski plasman'!E119,"")</f>
        <v/>
      </c>
      <c r="E123" s="86" t="str">
        <f>IF(ISTEXT('[4]Sektorski plasman'!F119)=TRUE,'[4]Sektorski plasman'!F119,"")</f>
        <v/>
      </c>
      <c r="F123" s="85" t="str">
        <f>IF(ISNUMBER('[4]Sektorski plasman'!D119)=TRUE,'[4]Sektorski plasman'!D119,"")</f>
        <v/>
      </c>
      <c r="G123" s="84" t="str">
        <f>IF(ISNUMBER('[4]Sektorski plasman'!G119)=TRUE,'[4]Sektorski plasman'!G119,"")</f>
        <v/>
      </c>
      <c r="H123" s="76" t="str">
        <f>IF(ISNUMBER('[4]Sektorski plasman'!H119)=TRUE,'[4]Sektorski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IF(ISTEXT('[4]Sektorski plasman'!B120)=TRUE,'[4]Sektorski plasman'!B120,"")</f>
        <v/>
      </c>
      <c r="C124" s="88" t="str">
        <f>IF(ISTEXT('[4]Sektorski plasman'!C120)=TRUE,'[4]Sektorski plasman'!C120,"")</f>
        <v/>
      </c>
      <c r="D124" s="87" t="str">
        <f>IF(ISNUMBER('[4]Sektorski plasman'!E120)=TRUE,'[4]Sektorski plasman'!E120,"")</f>
        <v/>
      </c>
      <c r="E124" s="86" t="str">
        <f>IF(ISTEXT('[4]Sektorski plasman'!F120)=TRUE,'[4]Sektorski plasman'!F120,"")</f>
        <v/>
      </c>
      <c r="F124" s="85" t="str">
        <f>IF(ISNUMBER('[4]Sektorski plasman'!D120)=TRUE,'[4]Sektorski plasman'!D120,"")</f>
        <v/>
      </c>
      <c r="G124" s="84" t="str">
        <f>IF(ISNUMBER('[4]Sektorski plasman'!G120)=TRUE,'[4]Sektorski plasman'!G120,"")</f>
        <v/>
      </c>
      <c r="H124" s="76" t="str">
        <f>IF(ISNUMBER('[4]Sektorski plasman'!H120)=TRUE,'[4]Sektorski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IF(ISTEXT('[4]Sektorski plasman'!B121)=TRUE,'[4]Sektorski plasman'!B121,"")</f>
        <v/>
      </c>
      <c r="C125" s="88" t="str">
        <f>IF(ISTEXT('[4]Sektorski plasman'!C121)=TRUE,'[4]Sektorski plasman'!C121,"")</f>
        <v/>
      </c>
      <c r="D125" s="87" t="str">
        <f>IF(ISNUMBER('[4]Sektorski plasman'!E121)=TRUE,'[4]Sektorski plasman'!E121,"")</f>
        <v/>
      </c>
      <c r="E125" s="86" t="str">
        <f>IF(ISTEXT('[4]Sektorski plasman'!F121)=TRUE,'[4]Sektorski plasman'!F121,"")</f>
        <v/>
      </c>
      <c r="F125" s="85" t="str">
        <f>IF(ISNUMBER('[4]Sektorski plasman'!D121)=TRUE,'[4]Sektorski plasman'!D121,"")</f>
        <v/>
      </c>
      <c r="G125" s="84" t="str">
        <f>IF(ISNUMBER('[4]Sektorski plasman'!G121)=TRUE,'[4]Sektorski plasman'!G121,"")</f>
        <v/>
      </c>
      <c r="H125" s="76" t="str">
        <f>IF(ISNUMBER('[4]Sektorski plasman'!H121)=TRUE,'[4]Sektorski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IF(ISTEXT('[4]Sektorski plasman'!B122)=TRUE,'[4]Sektorski plasman'!B122,"")</f>
        <v/>
      </c>
      <c r="C126" s="88" t="str">
        <f>IF(ISTEXT('[4]Sektorski plasman'!C122)=TRUE,'[4]Sektorski plasman'!C122,"")</f>
        <v/>
      </c>
      <c r="D126" s="87" t="str">
        <f>IF(ISNUMBER('[4]Sektorski plasman'!E122)=TRUE,'[4]Sektorski plasman'!E122,"")</f>
        <v/>
      </c>
      <c r="E126" s="86" t="str">
        <f>IF(ISTEXT('[4]Sektorski plasman'!F122)=TRUE,'[4]Sektorski plasman'!F122,"")</f>
        <v/>
      </c>
      <c r="F126" s="85" t="str">
        <f>IF(ISNUMBER('[4]Sektorski plasman'!D122)=TRUE,'[4]Sektorski plasman'!D122,"")</f>
        <v/>
      </c>
      <c r="G126" s="84" t="str">
        <f>IF(ISNUMBER('[4]Sektorski plasman'!G122)=TRUE,'[4]Sektorski plasman'!G122,"")</f>
        <v/>
      </c>
      <c r="H126" s="76" t="str">
        <f>IF(ISNUMBER('[4]Sektorski plasman'!H122)=TRUE,'[4]Sektorski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IF(ISTEXT('[4]Sektorski plasman'!B123)=TRUE,'[4]Sektorski plasman'!B123,"")</f>
        <v/>
      </c>
      <c r="C127" s="88" t="str">
        <f>IF(ISTEXT('[4]Sektorski plasman'!C123)=TRUE,'[4]Sektorski plasman'!C123,"")</f>
        <v/>
      </c>
      <c r="D127" s="87" t="str">
        <f>IF(ISNUMBER('[4]Sektorski plasman'!E123)=TRUE,'[4]Sektorski plasman'!E123,"")</f>
        <v/>
      </c>
      <c r="E127" s="86" t="str">
        <f>IF(ISTEXT('[4]Sektorski plasman'!F123)=TRUE,'[4]Sektorski plasman'!F123,"")</f>
        <v/>
      </c>
      <c r="F127" s="85" t="str">
        <f>IF(ISNUMBER('[4]Sektorski plasman'!D123)=TRUE,'[4]Sektorski plasman'!D123,"")</f>
        <v/>
      </c>
      <c r="G127" s="84" t="str">
        <f>IF(ISNUMBER('[4]Sektorski plasman'!G123)=TRUE,'[4]Sektorski plasman'!G123,"")</f>
        <v/>
      </c>
      <c r="H127" s="76" t="str">
        <f>IF(ISNUMBER('[4]Sektorski plasman'!H123)=TRUE,'[4]Sektorski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IF(ISTEXT('[4]Sektorski plasman'!B124)=TRUE,'[4]Sektorski plasman'!B124,"")</f>
        <v/>
      </c>
      <c r="C128" s="88" t="str">
        <f>IF(ISTEXT('[4]Sektorski plasman'!C124)=TRUE,'[4]Sektorski plasman'!C124,"")</f>
        <v/>
      </c>
      <c r="D128" s="87" t="str">
        <f>IF(ISNUMBER('[4]Sektorski plasman'!E124)=TRUE,'[4]Sektorski plasman'!E124,"")</f>
        <v/>
      </c>
      <c r="E128" s="86" t="str">
        <f>IF(ISTEXT('[4]Sektorski plasman'!F124)=TRUE,'[4]Sektorski plasman'!F124,"")</f>
        <v/>
      </c>
      <c r="F128" s="85" t="str">
        <f>IF(ISNUMBER('[4]Sektorski plasman'!D124)=TRUE,'[4]Sektorski plasman'!D124,"")</f>
        <v/>
      </c>
      <c r="G128" s="84" t="str">
        <f>IF(ISNUMBER('[4]Sektorski plasman'!G124)=TRUE,'[4]Sektorski plasman'!G124,"")</f>
        <v/>
      </c>
      <c r="H128" s="76" t="str">
        <f>IF(ISNUMBER('[4]Sektorski plasman'!H124)=TRUE,'[4]Sektorski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IF(ISTEXT('[4]Sektorski plasman'!B125)=TRUE,'[4]Sektorski plasman'!B125,"")</f>
        <v/>
      </c>
      <c r="C129" s="88" t="str">
        <f>IF(ISTEXT('[4]Sektorski plasman'!C125)=TRUE,'[4]Sektorski plasman'!C125,"")</f>
        <v/>
      </c>
      <c r="D129" s="87" t="str">
        <f>IF(ISNUMBER('[4]Sektorski plasman'!E125)=TRUE,'[4]Sektorski plasman'!E125,"")</f>
        <v/>
      </c>
      <c r="E129" s="86" t="str">
        <f>IF(ISTEXT('[4]Sektorski plasman'!F125)=TRUE,'[4]Sektorski plasman'!F125,"")</f>
        <v/>
      </c>
      <c r="F129" s="85" t="str">
        <f>IF(ISNUMBER('[4]Sektorski plasman'!D125)=TRUE,'[4]Sektorski plasman'!D125,"")</f>
        <v/>
      </c>
      <c r="G129" s="84" t="str">
        <f>IF(ISNUMBER('[4]Sektorski plasman'!G125)=TRUE,'[4]Sektorski plasman'!G125,"")</f>
        <v/>
      </c>
      <c r="H129" s="76" t="str">
        <f>IF(ISNUMBER('[4]Sektorski plasman'!H125)=TRUE,'[4]Sektorski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IF(ISTEXT('[4]Sektorski plasman'!B126)=TRUE,'[4]Sektorski plasman'!B126,"")</f>
        <v/>
      </c>
      <c r="C130" s="88" t="str">
        <f>IF(ISTEXT('[4]Sektorski plasman'!C126)=TRUE,'[4]Sektorski plasman'!C126,"")</f>
        <v/>
      </c>
      <c r="D130" s="87" t="str">
        <f>IF(ISNUMBER('[4]Sektorski plasman'!E126)=TRUE,'[4]Sektorski plasman'!E126,"")</f>
        <v/>
      </c>
      <c r="E130" s="86" t="str">
        <f>IF(ISTEXT('[4]Sektorski plasman'!F126)=TRUE,'[4]Sektorski plasman'!F126,"")</f>
        <v/>
      </c>
      <c r="F130" s="85" t="str">
        <f>IF(ISNUMBER('[4]Sektorski plasman'!D126)=TRUE,'[4]Sektorski plasman'!D126,"")</f>
        <v/>
      </c>
      <c r="G130" s="84" t="str">
        <f>IF(ISNUMBER('[4]Sektorski plasman'!G126)=TRUE,'[4]Sektorski plasman'!G126,"")</f>
        <v/>
      </c>
      <c r="H130" s="76" t="str">
        <f>IF(ISNUMBER('[4]Sektorski plasman'!H126)=TRUE,'[4]Sektorski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IF(ISTEXT('[4]Sektorski plasman'!B127)=TRUE,'[4]Sektorski plasman'!B127,"")</f>
        <v/>
      </c>
      <c r="C131" s="88" t="str">
        <f>IF(ISTEXT('[4]Sektorski plasman'!C127)=TRUE,'[4]Sektorski plasman'!C127,"")</f>
        <v/>
      </c>
      <c r="D131" s="87" t="str">
        <f>IF(ISNUMBER('[4]Sektorski plasman'!E127)=TRUE,'[4]Sektorski plasman'!E127,"")</f>
        <v/>
      </c>
      <c r="E131" s="86" t="str">
        <f>IF(ISTEXT('[4]Sektorski plasman'!F127)=TRUE,'[4]Sektorski plasman'!F127,"")</f>
        <v/>
      </c>
      <c r="F131" s="85" t="str">
        <f>IF(ISNUMBER('[4]Sektorski plasman'!D127)=TRUE,'[4]Sektorski plasman'!D127,"")</f>
        <v/>
      </c>
      <c r="G131" s="84" t="str">
        <f>IF(ISNUMBER('[4]Sektorski plasman'!G127)=TRUE,'[4]Sektorski plasman'!G127,"")</f>
        <v/>
      </c>
      <c r="H131" s="76" t="str">
        <f>IF(ISNUMBER('[4]Sektorski plasman'!H127)=TRUE,'[4]Sektorski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IF(ISTEXT('[4]Sektorski plasman'!B128)=TRUE,'[4]Sektorski plasman'!B128,"")</f>
        <v/>
      </c>
      <c r="C132" s="88" t="str">
        <f>IF(ISTEXT('[4]Sektorski plasman'!C128)=TRUE,'[4]Sektorski plasman'!C128,"")</f>
        <v/>
      </c>
      <c r="D132" s="87" t="str">
        <f>IF(ISNUMBER('[4]Sektorski plasman'!E128)=TRUE,'[4]Sektorski plasman'!E128,"")</f>
        <v/>
      </c>
      <c r="E132" s="86" t="str">
        <f>IF(ISTEXT('[4]Sektorski plasman'!F128)=TRUE,'[4]Sektorski plasman'!F128,"")</f>
        <v/>
      </c>
      <c r="F132" s="85" t="str">
        <f>IF(ISNUMBER('[4]Sektorski plasman'!D128)=TRUE,'[4]Sektorski plasman'!D128,"")</f>
        <v/>
      </c>
      <c r="G132" s="84" t="str">
        <f>IF(ISNUMBER('[4]Sektorski plasman'!G128)=TRUE,'[4]Sektorski plasman'!G128,"")</f>
        <v/>
      </c>
      <c r="H132" s="76" t="str">
        <f>IF(ISNUMBER('[4]Sektorski plasman'!H128)=TRUE,'[4]Sektorski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IF(ISTEXT('[4]Sektorski plasman'!B129)=TRUE,'[4]Sektorski plasman'!B129,"")</f>
        <v/>
      </c>
      <c r="C133" s="88" t="str">
        <f>IF(ISTEXT('[4]Sektorski plasman'!C129)=TRUE,'[4]Sektorski plasman'!C129,"")</f>
        <v/>
      </c>
      <c r="D133" s="87" t="str">
        <f>IF(ISNUMBER('[4]Sektorski plasman'!E129)=TRUE,'[4]Sektorski plasman'!E129,"")</f>
        <v/>
      </c>
      <c r="E133" s="86" t="str">
        <f>IF(ISTEXT('[4]Sektorski plasman'!F129)=TRUE,'[4]Sektorski plasman'!F129,"")</f>
        <v/>
      </c>
      <c r="F133" s="85" t="str">
        <f>IF(ISNUMBER('[4]Sektorski plasman'!D129)=TRUE,'[4]Sektorski plasman'!D129,"")</f>
        <v/>
      </c>
      <c r="G133" s="84" t="str">
        <f>IF(ISNUMBER('[4]Sektorski plasman'!G129)=TRUE,'[4]Sektorski plasman'!G129,"")</f>
        <v/>
      </c>
      <c r="H133" s="76" t="str">
        <f>IF(ISNUMBER('[4]Sektorski plasman'!H129)=TRUE,'[4]Sektorski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IF(ISTEXT('[4]Sektorski plasman'!B130)=TRUE,'[4]Sektorski plasman'!B130,"")</f>
        <v/>
      </c>
      <c r="C134" s="88" t="str">
        <f>IF(ISTEXT('[4]Sektorski plasman'!C130)=TRUE,'[4]Sektorski plasman'!C130,"")</f>
        <v/>
      </c>
      <c r="D134" s="87" t="str">
        <f>IF(ISNUMBER('[4]Sektorski plasman'!E130)=TRUE,'[4]Sektorski plasman'!E130,"")</f>
        <v/>
      </c>
      <c r="E134" s="86" t="str">
        <f>IF(ISTEXT('[4]Sektorski plasman'!F130)=TRUE,'[4]Sektorski plasman'!F130,"")</f>
        <v/>
      </c>
      <c r="F134" s="85" t="str">
        <f>IF(ISNUMBER('[4]Sektorski plasman'!D130)=TRUE,'[4]Sektorski plasman'!D130,"")</f>
        <v/>
      </c>
      <c r="G134" s="84" t="str">
        <f>IF(ISNUMBER('[4]Sektorski plasman'!G130)=TRUE,'[4]Sektorski plasman'!G130,"")</f>
        <v/>
      </c>
      <c r="H134" s="76" t="str">
        <f>IF(ISNUMBER('[4]Sektorski plasman'!H130)=TRUE,'[4]Sektorski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IF(ISTEXT('[4]Sektorski plasman'!B131)=TRUE,'[4]Sektorski plasman'!B131,"")</f>
        <v/>
      </c>
      <c r="C135" s="88" t="str">
        <f>IF(ISTEXT('[4]Sektorski plasman'!C131)=TRUE,'[4]Sektorski plasman'!C131,"")</f>
        <v/>
      </c>
      <c r="D135" s="87" t="str">
        <f>IF(ISNUMBER('[4]Sektorski plasman'!E131)=TRUE,'[4]Sektorski plasman'!E131,"")</f>
        <v/>
      </c>
      <c r="E135" s="86" t="str">
        <f>IF(ISTEXT('[4]Sektorski plasman'!F131)=TRUE,'[4]Sektorski plasman'!F131,"")</f>
        <v/>
      </c>
      <c r="F135" s="85" t="str">
        <f>IF(ISNUMBER('[4]Sektorski plasman'!D131)=TRUE,'[4]Sektorski plasman'!D131,"")</f>
        <v/>
      </c>
      <c r="G135" s="84" t="str">
        <f>IF(ISNUMBER('[4]Sektorski plasman'!G131)=TRUE,'[4]Sektorski plasman'!G131,"")</f>
        <v/>
      </c>
      <c r="H135" s="76" t="str">
        <f>IF(ISNUMBER('[4]Sektorski plasman'!H131)=TRUE,'[4]Sektorski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IF(ISTEXT('[4]Sektorski plasman'!B132)=TRUE,'[4]Sektorski plasman'!B132,"")</f>
        <v/>
      </c>
      <c r="C136" s="88" t="str">
        <f>IF(ISTEXT('[4]Sektorski plasman'!C132)=TRUE,'[4]Sektorski plasman'!C132,"")</f>
        <v/>
      </c>
      <c r="D136" s="87" t="str">
        <f>IF(ISNUMBER('[4]Sektorski plasman'!E132)=TRUE,'[4]Sektorski plasman'!E132,"")</f>
        <v/>
      </c>
      <c r="E136" s="86" t="str">
        <f>IF(ISTEXT('[4]Sektorski plasman'!F132)=TRUE,'[4]Sektorski plasman'!F132,"")</f>
        <v/>
      </c>
      <c r="F136" s="85" t="str">
        <f>IF(ISNUMBER('[4]Sektorski plasman'!D132)=TRUE,'[4]Sektorski plasman'!D132,"")</f>
        <v/>
      </c>
      <c r="G136" s="84" t="str">
        <f>IF(ISNUMBER('[4]Sektorski plasman'!G132)=TRUE,'[4]Sektorski plasman'!G132,"")</f>
        <v/>
      </c>
      <c r="H136" s="76" t="str">
        <f>IF(ISNUMBER('[4]Sektorski plasman'!H132)=TRUE,'[4]Sektorski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IF(ISTEXT('[4]Sektorski plasman'!B133)=TRUE,'[4]Sektorski plasman'!B133,"")</f>
        <v/>
      </c>
      <c r="C137" s="88" t="str">
        <f>IF(ISTEXT('[4]Sektorski plasman'!C133)=TRUE,'[4]Sektorski plasman'!C133,"")</f>
        <v/>
      </c>
      <c r="D137" s="87" t="str">
        <f>IF(ISNUMBER('[4]Sektorski plasman'!E133)=TRUE,'[4]Sektorski plasman'!E133,"")</f>
        <v/>
      </c>
      <c r="E137" s="86" t="str">
        <f>IF(ISTEXT('[4]Sektorski plasman'!F133)=TRUE,'[4]Sektorski plasman'!F133,"")</f>
        <v/>
      </c>
      <c r="F137" s="85" t="str">
        <f>IF(ISNUMBER('[4]Sektorski plasman'!D133)=TRUE,'[4]Sektorski plasman'!D133,"")</f>
        <v/>
      </c>
      <c r="G137" s="84" t="str">
        <f>IF(ISNUMBER('[4]Sektorski plasman'!G133)=TRUE,'[4]Sektorski plasman'!G133,"")</f>
        <v/>
      </c>
      <c r="H137" s="76" t="str">
        <f>IF(ISNUMBER('[4]Sektorski plasman'!H133)=TRUE,'[4]Sektorski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IF(ISTEXT('[4]Sektorski plasman'!B134)=TRUE,'[4]Sektorski plasman'!B134,"")</f>
        <v/>
      </c>
      <c r="C138" s="88" t="str">
        <f>IF(ISTEXT('[4]Sektorski plasman'!C134)=TRUE,'[4]Sektorski plasman'!C134,"")</f>
        <v/>
      </c>
      <c r="D138" s="87" t="str">
        <f>IF(ISNUMBER('[4]Sektorski plasman'!E134)=TRUE,'[4]Sektorski plasman'!E134,"")</f>
        <v/>
      </c>
      <c r="E138" s="86" t="str">
        <f>IF(ISTEXT('[4]Sektorski plasman'!F134)=TRUE,'[4]Sektorski plasman'!F134,"")</f>
        <v/>
      </c>
      <c r="F138" s="85" t="str">
        <f>IF(ISNUMBER('[4]Sektorski plasman'!D134)=TRUE,'[4]Sektorski plasman'!D134,"")</f>
        <v/>
      </c>
      <c r="G138" s="84" t="str">
        <f>IF(ISNUMBER('[4]Sektorski plasman'!G134)=TRUE,'[4]Sektorski plasman'!G134,"")</f>
        <v/>
      </c>
      <c r="H138" s="76" t="str">
        <f>IF(ISNUMBER('[4]Sektorski plasman'!H134)=TRUE,'[4]Sektorski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IF(ISTEXT('[4]Sektorski plasman'!B135)=TRUE,'[4]Sektorski plasman'!B135,"")</f>
        <v/>
      </c>
      <c r="C139" s="88" t="str">
        <f>IF(ISTEXT('[4]Sektorski plasman'!C135)=TRUE,'[4]Sektorski plasman'!C135,"")</f>
        <v/>
      </c>
      <c r="D139" s="87" t="str">
        <f>IF(ISNUMBER('[4]Sektorski plasman'!E135)=TRUE,'[4]Sektorski plasman'!E135,"")</f>
        <v/>
      </c>
      <c r="E139" s="86" t="str">
        <f>IF(ISTEXT('[4]Sektorski plasman'!F135)=TRUE,'[4]Sektorski plasman'!F135,"")</f>
        <v/>
      </c>
      <c r="F139" s="85" t="str">
        <f>IF(ISNUMBER('[4]Sektorski plasman'!D135)=TRUE,'[4]Sektorski plasman'!D135,"")</f>
        <v/>
      </c>
      <c r="G139" s="84" t="str">
        <f>IF(ISNUMBER('[4]Sektorski plasman'!G135)=TRUE,'[4]Sektorski plasman'!G135,"")</f>
        <v/>
      </c>
      <c r="H139" s="76" t="str">
        <f>IF(ISNUMBER('[4]Sektorski plasman'!H135)=TRUE,'[4]Sektorski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IF(ISTEXT('[4]Sektorski plasman'!B136)=TRUE,'[4]Sektorski plasman'!B136,"")</f>
        <v/>
      </c>
      <c r="C140" s="88" t="str">
        <f>IF(ISTEXT('[4]Sektorski plasman'!C136)=TRUE,'[4]Sektorski plasman'!C136,"")</f>
        <v/>
      </c>
      <c r="D140" s="87" t="str">
        <f>IF(ISNUMBER('[4]Sektorski plasman'!E136)=TRUE,'[4]Sektorski plasman'!E136,"")</f>
        <v/>
      </c>
      <c r="E140" s="86" t="str">
        <f>IF(ISTEXT('[4]Sektorski plasman'!F136)=TRUE,'[4]Sektorski plasman'!F136,"")</f>
        <v/>
      </c>
      <c r="F140" s="85" t="str">
        <f>IF(ISNUMBER('[4]Sektorski plasman'!D136)=TRUE,'[4]Sektorski plasman'!D136,"")</f>
        <v/>
      </c>
      <c r="G140" s="84" t="str">
        <f>IF(ISNUMBER('[4]Sektorski plasman'!G136)=TRUE,'[4]Sektorski plasman'!G136,"")</f>
        <v/>
      </c>
      <c r="H140" s="76" t="str">
        <f>IF(ISNUMBER('[4]Sektorski plasman'!H136)=TRUE,'[4]Sektorski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IF(ISTEXT('[4]Sektorski plasman'!B137)=TRUE,'[4]Sektorski plasman'!B137,"")</f>
        <v/>
      </c>
      <c r="C141" s="88" t="str">
        <f>IF(ISTEXT('[4]Sektorski plasman'!C137)=TRUE,'[4]Sektorski plasman'!C137,"")</f>
        <v/>
      </c>
      <c r="D141" s="87" t="str">
        <f>IF(ISNUMBER('[4]Sektorski plasman'!E137)=TRUE,'[4]Sektorski plasman'!E137,"")</f>
        <v/>
      </c>
      <c r="E141" s="86" t="str">
        <f>IF(ISTEXT('[4]Sektorski plasman'!F137)=TRUE,'[4]Sektorski plasman'!F137,"")</f>
        <v/>
      </c>
      <c r="F141" s="85" t="str">
        <f>IF(ISNUMBER('[4]Sektorski plasman'!D137)=TRUE,'[4]Sektorski plasman'!D137,"")</f>
        <v/>
      </c>
      <c r="G141" s="84" t="str">
        <f>IF(ISNUMBER('[4]Sektorski plasman'!G137)=TRUE,'[4]Sektorski plasman'!G137,"")</f>
        <v/>
      </c>
      <c r="H141" s="76" t="str">
        <f>IF(ISNUMBER('[4]Sektorski plasman'!H137)=TRUE,'[4]Sektorski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IF(ISTEXT('[4]Sektorski plasman'!B138)=TRUE,'[4]Sektorski plasman'!B138,"")</f>
        <v/>
      </c>
      <c r="C142" s="88" t="str">
        <f>IF(ISTEXT('[4]Sektorski plasman'!C138)=TRUE,'[4]Sektorski plasman'!C138,"")</f>
        <v/>
      </c>
      <c r="D142" s="87" t="str">
        <f>IF(ISNUMBER('[4]Sektorski plasman'!E138)=TRUE,'[4]Sektorski plasman'!E138,"")</f>
        <v/>
      </c>
      <c r="E142" s="86" t="str">
        <f>IF(ISTEXT('[4]Sektorski plasman'!F138)=TRUE,'[4]Sektorski plasman'!F138,"")</f>
        <v/>
      </c>
      <c r="F142" s="85" t="str">
        <f>IF(ISNUMBER('[4]Sektorski plasman'!D138)=TRUE,'[4]Sektorski plasman'!D138,"")</f>
        <v/>
      </c>
      <c r="G142" s="84" t="str">
        <f>IF(ISNUMBER('[4]Sektorski plasman'!G138)=TRUE,'[4]Sektorski plasman'!G138,"")</f>
        <v/>
      </c>
      <c r="H142" s="76" t="str">
        <f>IF(ISNUMBER('[4]Sektorski plasman'!H138)=TRUE,'[4]Sektorski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IF(ISTEXT('[4]Sektorski plasman'!B139)=TRUE,'[4]Sektorski plasman'!B139,"")</f>
        <v/>
      </c>
      <c r="C143" s="88" t="str">
        <f>IF(ISTEXT('[4]Sektorski plasman'!C139)=TRUE,'[4]Sektorski plasman'!C139,"")</f>
        <v/>
      </c>
      <c r="D143" s="87" t="str">
        <f>IF(ISNUMBER('[4]Sektorski plasman'!E139)=TRUE,'[4]Sektorski plasman'!E139,"")</f>
        <v/>
      </c>
      <c r="E143" s="86" t="str">
        <f>IF(ISTEXT('[4]Sektorski plasman'!F139)=TRUE,'[4]Sektorski plasman'!F139,"")</f>
        <v/>
      </c>
      <c r="F143" s="85" t="str">
        <f>IF(ISNUMBER('[4]Sektorski plasman'!D139)=TRUE,'[4]Sektorski plasman'!D139,"")</f>
        <v/>
      </c>
      <c r="G143" s="84" t="str">
        <f>IF(ISNUMBER('[4]Sektorski plasman'!G139)=TRUE,'[4]Sektorski plasman'!G139,"")</f>
        <v/>
      </c>
      <c r="H143" s="76" t="str">
        <f>IF(ISNUMBER('[4]Sektorski plasman'!H139)=TRUE,'[4]Sektorski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IF(ISTEXT('[4]Sektorski plasman'!B140)=TRUE,'[4]Sektorski plasman'!B140,"")</f>
        <v/>
      </c>
      <c r="C144" s="88" t="str">
        <f>IF(ISTEXT('[4]Sektorski plasman'!C140)=TRUE,'[4]Sektorski plasman'!C140,"")</f>
        <v/>
      </c>
      <c r="D144" s="87" t="str">
        <f>IF(ISNUMBER('[4]Sektorski plasman'!E140)=TRUE,'[4]Sektorski plasman'!E140,"")</f>
        <v/>
      </c>
      <c r="E144" s="86" t="str">
        <f>IF(ISTEXT('[4]Sektorski plasman'!F140)=TRUE,'[4]Sektorski plasman'!F140,"")</f>
        <v/>
      </c>
      <c r="F144" s="85" t="str">
        <f>IF(ISNUMBER('[4]Sektorski plasman'!D140)=TRUE,'[4]Sektorski plasman'!D140,"")</f>
        <v/>
      </c>
      <c r="G144" s="84" t="str">
        <f>IF(ISNUMBER('[4]Sektorski plasman'!G140)=TRUE,'[4]Sektorski plasman'!G140,"")</f>
        <v/>
      </c>
      <c r="H144" s="76" t="str">
        <f>IF(ISNUMBER('[4]Sektorski plasman'!H140)=TRUE,'[4]Sektorski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IF(ISTEXT('[4]Sektorski plasman'!B141)=TRUE,'[4]Sektorski plasman'!B141,"")</f>
        <v/>
      </c>
      <c r="C145" s="88" t="str">
        <f>IF(ISTEXT('[4]Sektorski plasman'!C141)=TRUE,'[4]Sektorski plasman'!C141,"")</f>
        <v/>
      </c>
      <c r="D145" s="87" t="str">
        <f>IF(ISNUMBER('[4]Sektorski plasman'!E141)=TRUE,'[4]Sektorski plasman'!E141,"")</f>
        <v/>
      </c>
      <c r="E145" s="86" t="str">
        <f>IF(ISTEXT('[4]Sektorski plasman'!F141)=TRUE,'[4]Sektorski plasman'!F141,"")</f>
        <v/>
      </c>
      <c r="F145" s="85" t="str">
        <f>IF(ISNUMBER('[4]Sektorski plasman'!D141)=TRUE,'[4]Sektorski plasman'!D141,"")</f>
        <v/>
      </c>
      <c r="G145" s="84" t="str">
        <f>IF(ISNUMBER('[4]Sektorski plasman'!G141)=TRUE,'[4]Sektorski plasman'!G141,"")</f>
        <v/>
      </c>
      <c r="H145" s="76" t="str">
        <f>IF(ISNUMBER('[4]Sektorski plasman'!H141)=TRUE,'[4]Sektorski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IF(ISTEXT('[4]Sektorski plasman'!B142)=TRUE,'[4]Sektorski plasman'!B142,"")</f>
        <v/>
      </c>
      <c r="C146" s="88" t="str">
        <f>IF(ISTEXT('[4]Sektorski plasman'!C142)=TRUE,'[4]Sektorski plasman'!C142,"")</f>
        <v/>
      </c>
      <c r="D146" s="87" t="str">
        <f>IF(ISNUMBER('[4]Sektorski plasman'!E142)=TRUE,'[4]Sektorski plasman'!E142,"")</f>
        <v/>
      </c>
      <c r="E146" s="86" t="str">
        <f>IF(ISTEXT('[4]Sektorski plasman'!F142)=TRUE,'[4]Sektorski plasman'!F142,"")</f>
        <v/>
      </c>
      <c r="F146" s="85" t="str">
        <f>IF(ISNUMBER('[4]Sektorski plasman'!D142)=TRUE,'[4]Sektorski plasman'!D142,"")</f>
        <v/>
      </c>
      <c r="G146" s="84" t="str">
        <f>IF(ISNUMBER('[4]Sektorski plasman'!G142)=TRUE,'[4]Sektorski plasman'!G142,"")</f>
        <v/>
      </c>
      <c r="H146" s="76" t="str">
        <f>IF(ISNUMBER('[4]Sektorski plasman'!H142)=TRUE,'[4]Sektorski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IF(ISTEXT('[4]Sektorski plasman'!B143)=TRUE,'[4]Sektorski plasman'!B143,"")</f>
        <v/>
      </c>
      <c r="C147" s="88" t="str">
        <f>IF(ISTEXT('[4]Sektorski plasman'!C143)=TRUE,'[4]Sektorski plasman'!C143,"")</f>
        <v/>
      </c>
      <c r="D147" s="87" t="str">
        <f>IF(ISNUMBER('[4]Sektorski plasman'!E143)=TRUE,'[4]Sektorski plasman'!E143,"")</f>
        <v/>
      </c>
      <c r="E147" s="86" t="str">
        <f>IF(ISTEXT('[4]Sektorski plasman'!F143)=TRUE,'[4]Sektorski plasman'!F143,"")</f>
        <v/>
      </c>
      <c r="F147" s="85" t="str">
        <f>IF(ISNUMBER('[4]Sektorski plasman'!D143)=TRUE,'[4]Sektorski plasman'!D143,"")</f>
        <v/>
      </c>
      <c r="G147" s="84" t="str">
        <f>IF(ISNUMBER('[4]Sektorski plasman'!G143)=TRUE,'[4]Sektorski plasman'!G143,"")</f>
        <v/>
      </c>
      <c r="H147" s="76" t="str">
        <f>IF(ISNUMBER('[4]Sektorski plasman'!H143)=TRUE,'[4]Sektorski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IF(ISTEXT('[4]Sektorski plasman'!B144)=TRUE,'[4]Sektorski plasman'!B144,"")</f>
        <v/>
      </c>
      <c r="C148" s="88" t="str">
        <f>IF(ISTEXT('[4]Sektorski plasman'!C144)=TRUE,'[4]Sektorski plasman'!C144,"")</f>
        <v/>
      </c>
      <c r="D148" s="87" t="str">
        <f>IF(ISNUMBER('[4]Sektorski plasman'!E144)=TRUE,'[4]Sektorski plasman'!E144,"")</f>
        <v/>
      </c>
      <c r="E148" s="86" t="str">
        <f>IF(ISTEXT('[4]Sektorski plasman'!F144)=TRUE,'[4]Sektorski plasman'!F144,"")</f>
        <v/>
      </c>
      <c r="F148" s="85" t="str">
        <f>IF(ISNUMBER('[4]Sektorski plasman'!D144)=TRUE,'[4]Sektorski plasman'!D144,"")</f>
        <v/>
      </c>
      <c r="G148" s="84" t="str">
        <f>IF(ISNUMBER('[4]Sektorski plasman'!G144)=TRUE,'[4]Sektorski plasman'!G144,"")</f>
        <v/>
      </c>
      <c r="H148" s="76" t="str">
        <f>IF(ISNUMBER('[4]Sektorski plasman'!H144)=TRUE,'[4]Sektorski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IF(ISTEXT('[4]Sektorski plasman'!B145)=TRUE,'[4]Sektorski plasman'!B145,"")</f>
        <v/>
      </c>
      <c r="C149" s="88" t="str">
        <f>IF(ISTEXT('[4]Sektorski plasman'!C145)=TRUE,'[4]Sektorski plasman'!C145,"")</f>
        <v/>
      </c>
      <c r="D149" s="87" t="str">
        <f>IF(ISNUMBER('[4]Sektorski plasman'!E145)=TRUE,'[4]Sektorski plasman'!E145,"")</f>
        <v/>
      </c>
      <c r="E149" s="86" t="str">
        <f>IF(ISTEXT('[4]Sektorski plasman'!F145)=TRUE,'[4]Sektorski plasman'!F145,"")</f>
        <v/>
      </c>
      <c r="F149" s="85" t="str">
        <f>IF(ISNUMBER('[4]Sektorski plasman'!D145)=TRUE,'[4]Sektorski plasman'!D145,"")</f>
        <v/>
      </c>
      <c r="G149" s="84" t="str">
        <f>IF(ISNUMBER('[4]Sektorski plasman'!G145)=TRUE,'[4]Sektorski plasman'!G145,"")</f>
        <v/>
      </c>
      <c r="H149" s="76" t="str">
        <f>IF(ISNUMBER('[4]Sektorski plasman'!H145)=TRUE,'[4]Sektorski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IF(ISTEXT('[4]Sektorski plasman'!B146)=TRUE,'[4]Sektorski plasman'!B146,"")</f>
        <v/>
      </c>
      <c r="C150" s="88" t="str">
        <f>IF(ISTEXT('[4]Sektorski plasman'!C146)=TRUE,'[4]Sektorski plasman'!C146,"")</f>
        <v/>
      </c>
      <c r="D150" s="87" t="str">
        <f>IF(ISNUMBER('[4]Sektorski plasman'!E146)=TRUE,'[4]Sektorski plasman'!E146,"")</f>
        <v/>
      </c>
      <c r="E150" s="86" t="str">
        <f>IF(ISTEXT('[4]Sektorski plasman'!F146)=TRUE,'[4]Sektorski plasman'!F146,"")</f>
        <v/>
      </c>
      <c r="F150" s="85" t="str">
        <f>IF(ISNUMBER('[4]Sektorski plasman'!D146)=TRUE,'[4]Sektorski plasman'!D146,"")</f>
        <v/>
      </c>
      <c r="G150" s="84" t="str">
        <f>IF(ISNUMBER('[4]Sektorski plasman'!G146)=TRUE,'[4]Sektorski plasman'!G146,"")</f>
        <v/>
      </c>
      <c r="H150" s="76" t="str">
        <f>IF(ISNUMBER('[4]Sektorski plasman'!H146)=TRUE,'[4]Sektorski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IF(ISTEXT('[4]Sektorski plasman'!B147)=TRUE,'[4]Sektorski plasman'!B147,"")</f>
        <v/>
      </c>
      <c r="C151" s="88" t="str">
        <f>IF(ISTEXT('[4]Sektorski plasman'!C147)=TRUE,'[4]Sektorski plasman'!C147,"")</f>
        <v/>
      </c>
      <c r="D151" s="87" t="str">
        <f>IF(ISNUMBER('[4]Sektorski plasman'!E147)=TRUE,'[4]Sektorski plasman'!E147,"")</f>
        <v/>
      </c>
      <c r="E151" s="86" t="str">
        <f>IF(ISTEXT('[4]Sektorski plasman'!F147)=TRUE,'[4]Sektorski plasman'!F147,"")</f>
        <v/>
      </c>
      <c r="F151" s="85" t="str">
        <f>IF(ISNUMBER('[4]Sektorski plasman'!D147)=TRUE,'[4]Sektorski plasman'!D147,"")</f>
        <v/>
      </c>
      <c r="G151" s="84" t="str">
        <f>IF(ISNUMBER('[4]Sektorski plasman'!G147)=TRUE,'[4]Sektorski plasman'!G147,"")</f>
        <v/>
      </c>
      <c r="H151" s="76" t="str">
        <f>IF(ISNUMBER('[4]Sektorski plasman'!H147)=TRUE,'[4]Sektorski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IF(ISTEXT('[4]Sektorski plasman'!B148)=TRUE,'[4]Sektorski plasman'!B148,"")</f>
        <v/>
      </c>
      <c r="C152" s="88" t="str">
        <f>IF(ISTEXT('[4]Sektorski plasman'!C148)=TRUE,'[4]Sektorski plasman'!C148,"")</f>
        <v/>
      </c>
      <c r="D152" s="87" t="str">
        <f>IF(ISNUMBER('[4]Sektorski plasman'!E148)=TRUE,'[4]Sektorski plasman'!E148,"")</f>
        <v/>
      </c>
      <c r="E152" s="86" t="str">
        <f>IF(ISTEXT('[4]Sektorski plasman'!F148)=TRUE,'[4]Sektorski plasman'!F148,"")</f>
        <v/>
      </c>
      <c r="F152" s="85" t="str">
        <f>IF(ISNUMBER('[4]Sektorski plasman'!D148)=TRUE,'[4]Sektorski plasman'!D148,"")</f>
        <v/>
      </c>
      <c r="G152" s="84" t="str">
        <f>IF(ISNUMBER('[4]Sektorski plasman'!G148)=TRUE,'[4]Sektorski plasman'!G148,"")</f>
        <v/>
      </c>
      <c r="H152" s="76" t="str">
        <f>IF(ISNUMBER('[4]Sektorski plasman'!H148)=TRUE,'[4]Sektorski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IF(ISTEXT('[4]Sektorski plasman'!B149)=TRUE,'[4]Sektorski plasman'!B149,"")</f>
        <v/>
      </c>
      <c r="C153" s="88" t="str">
        <f>IF(ISTEXT('[4]Sektorski plasman'!C149)=TRUE,'[4]Sektorski plasman'!C149,"")</f>
        <v/>
      </c>
      <c r="D153" s="87" t="str">
        <f>IF(ISNUMBER('[4]Sektorski plasman'!E149)=TRUE,'[4]Sektorski plasman'!E149,"")</f>
        <v/>
      </c>
      <c r="E153" s="86" t="str">
        <f>IF(ISTEXT('[4]Sektorski plasman'!F149)=TRUE,'[4]Sektorski plasman'!F149,"")</f>
        <v/>
      </c>
      <c r="F153" s="85" t="str">
        <f>IF(ISNUMBER('[4]Sektorski plasman'!D149)=TRUE,'[4]Sektorski plasman'!D149,"")</f>
        <v/>
      </c>
      <c r="G153" s="84" t="str">
        <f>IF(ISNUMBER('[4]Sektorski plasman'!G149)=TRUE,'[4]Sektorski plasman'!G149,"")</f>
        <v/>
      </c>
      <c r="H153" s="76" t="str">
        <f>IF(ISNUMBER('[4]Sektorski plasman'!H149)=TRUE,'[4]Sektorski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IF(ISTEXT('[4]Sektorski plasman'!B150)=TRUE,'[4]Sektorski plasman'!B150,"")</f>
        <v/>
      </c>
      <c r="C154" s="88" t="str">
        <f>IF(ISTEXT('[4]Sektorski plasman'!C150)=TRUE,'[4]Sektorski plasman'!C150,"")</f>
        <v/>
      </c>
      <c r="D154" s="87" t="str">
        <f>IF(ISNUMBER('[4]Sektorski plasman'!E150)=TRUE,'[4]Sektorski plasman'!E150,"")</f>
        <v/>
      </c>
      <c r="E154" s="86" t="str">
        <f>IF(ISTEXT('[4]Sektorski plasman'!F150)=TRUE,'[4]Sektorski plasman'!F150,"")</f>
        <v/>
      </c>
      <c r="F154" s="85" t="str">
        <f>IF(ISNUMBER('[4]Sektorski plasman'!D150)=TRUE,'[4]Sektorski plasman'!D150,"")</f>
        <v/>
      </c>
      <c r="G154" s="84" t="str">
        <f>IF(ISNUMBER('[4]Sektorski plasman'!G150)=TRUE,'[4]Sektorski plasman'!G150,"")</f>
        <v/>
      </c>
      <c r="H154" s="76" t="str">
        <f>IF(ISNUMBER('[4]Sektorski plasman'!H150)=TRUE,'[4]Sektorski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IF(ISTEXT('[4]Sektorski plasman'!B151)=TRUE,'[4]Sektorski plasman'!B151,"")</f>
        <v/>
      </c>
      <c r="C155" s="88" t="str">
        <f>IF(ISTEXT('[4]Sektorski plasman'!C151)=TRUE,'[4]Sektorski plasman'!C151,"")</f>
        <v/>
      </c>
      <c r="D155" s="87" t="str">
        <f>IF(ISNUMBER('[4]Sektorski plasman'!E151)=TRUE,'[4]Sektorski plasman'!E151,"")</f>
        <v/>
      </c>
      <c r="E155" s="86" t="str">
        <f>IF(ISTEXT('[4]Sektorski plasman'!F151)=TRUE,'[4]Sektorski plasman'!F151,"")</f>
        <v/>
      </c>
      <c r="F155" s="85" t="str">
        <f>IF(ISNUMBER('[4]Sektorski plasman'!D151)=TRUE,'[4]Sektorski plasman'!D151,"")</f>
        <v/>
      </c>
      <c r="G155" s="84" t="str">
        <f>IF(ISNUMBER('[4]Sektorski plasman'!G151)=TRUE,'[4]Sektorski plasman'!G151,"")</f>
        <v/>
      </c>
      <c r="H155" s="76" t="str">
        <f>IF(ISNUMBER('[4]Sektorski plasman'!H151)=TRUE,'[4]Sektorski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IF(ISTEXT('[4]Sektorski plasman'!B152)=TRUE,'[4]Sektorski plasman'!B152,"")</f>
        <v/>
      </c>
      <c r="C156" s="88" t="str">
        <f>IF(ISTEXT('[4]Sektorski plasman'!C152)=TRUE,'[4]Sektorski plasman'!C152,"")</f>
        <v/>
      </c>
      <c r="D156" s="87" t="str">
        <f>IF(ISNUMBER('[4]Sektorski plasman'!E152)=TRUE,'[4]Sektorski plasman'!E152,"")</f>
        <v/>
      </c>
      <c r="E156" s="86" t="str">
        <f>IF(ISTEXT('[4]Sektorski plasman'!F152)=TRUE,'[4]Sektorski plasman'!F152,"")</f>
        <v/>
      </c>
      <c r="F156" s="85" t="str">
        <f>IF(ISNUMBER('[4]Sektorski plasman'!D152)=TRUE,'[4]Sektorski plasman'!D152,"")</f>
        <v/>
      </c>
      <c r="G156" s="84" t="str">
        <f>IF(ISNUMBER('[4]Sektorski plasman'!G152)=TRUE,'[4]Sektorski plasman'!G152,"")</f>
        <v/>
      </c>
      <c r="H156" s="76" t="str">
        <f>IF(ISNUMBER('[4]Sektorski plasman'!H152)=TRUE,'[4]Sektorski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IF(ISTEXT('[4]Sektorski plasman'!B153)=TRUE,'[4]Sektorski plasman'!B153,"")</f>
        <v/>
      </c>
      <c r="C157" s="88" t="str">
        <f>IF(ISTEXT('[4]Sektorski plasman'!C153)=TRUE,'[4]Sektorski plasman'!C153,"")</f>
        <v/>
      </c>
      <c r="D157" s="87" t="str">
        <f>IF(ISNUMBER('[4]Sektorski plasman'!E153)=TRUE,'[4]Sektorski plasman'!E153,"")</f>
        <v/>
      </c>
      <c r="E157" s="86" t="str">
        <f>IF(ISTEXT('[4]Sektorski plasman'!F153)=TRUE,'[4]Sektorski plasman'!F153,"")</f>
        <v/>
      </c>
      <c r="F157" s="85" t="str">
        <f>IF(ISNUMBER('[4]Sektorski plasman'!D153)=TRUE,'[4]Sektorski plasman'!D153,"")</f>
        <v/>
      </c>
      <c r="G157" s="84" t="str">
        <f>IF(ISNUMBER('[4]Sektorski plasman'!G153)=TRUE,'[4]Sektorski plasman'!G153,"")</f>
        <v/>
      </c>
      <c r="H157" s="76" t="str">
        <f>IF(ISNUMBER('[4]Sektorski plasman'!H153)=TRUE,'[4]Sektorski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IF(ISTEXT('[4]Sektorski plasman'!B154)=TRUE,'[4]Sektorski plasman'!B154,"")</f>
        <v/>
      </c>
      <c r="C158" s="88" t="str">
        <f>IF(ISTEXT('[4]Sektorski plasman'!C154)=TRUE,'[4]Sektorski plasman'!C154,"")</f>
        <v/>
      </c>
      <c r="D158" s="87" t="str">
        <f>IF(ISNUMBER('[4]Sektorski plasman'!E154)=TRUE,'[4]Sektorski plasman'!E154,"")</f>
        <v/>
      </c>
      <c r="E158" s="86" t="str">
        <f>IF(ISTEXT('[4]Sektorski plasman'!F154)=TRUE,'[4]Sektorski plasman'!F154,"")</f>
        <v/>
      </c>
      <c r="F158" s="85" t="str">
        <f>IF(ISNUMBER('[4]Sektorski plasman'!D154)=TRUE,'[4]Sektorski plasman'!D154,"")</f>
        <v/>
      </c>
      <c r="G158" s="84" t="str">
        <f>IF(ISNUMBER('[4]Sektorski plasman'!G154)=TRUE,'[4]Sektorski plasman'!G154,"")</f>
        <v/>
      </c>
      <c r="H158" s="76" t="str">
        <f>IF(ISNUMBER('[4]Sektorski plasman'!H154)=TRUE,'[4]Sektorski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IF(ISTEXT('[4]Sektorski plasman'!B155)=TRUE,'[4]Sektorski plasman'!B155,"")</f>
        <v/>
      </c>
      <c r="C159" s="81" t="str">
        <f>IF(ISTEXT('[4]Sektorski plasman'!C155)=TRUE,'[4]Sektorski plasman'!C155,"")</f>
        <v/>
      </c>
      <c r="D159" s="80" t="str">
        <f>IF(ISNUMBER('[4]Sektorski plasman'!E155)=TRUE,'[4]Sektorski plasman'!E155,"")</f>
        <v/>
      </c>
      <c r="E159" s="79" t="str">
        <f>IF(ISTEXT('[4]Sektorski plasman'!F155)=TRUE,'[4]Sektorski plasman'!F155,"")</f>
        <v/>
      </c>
      <c r="F159" s="78" t="str">
        <f>IF(ISNUMBER('[4]Sektorski plasman'!D155)=TRUE,'[4]Sektorski plasman'!D155,"")</f>
        <v/>
      </c>
      <c r="G159" s="77" t="str">
        <f>IF(ISNUMBER('[4]Sektorski plasman'!G155)=TRUE,'[4]Sektorski plasman'!G155,"")</f>
        <v/>
      </c>
      <c r="H159" s="76" t="str">
        <f>IF(ISNUMBER('[4]Sektorski plasman'!H155)=TRUE,'[4]Sektorski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1E3E-F09E-4FB8-AC32-5551B47D547A}">
  <sheetPr codeName="Sheet18"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J39" sqref="J39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IF(ISNONTEXT('[5]Organizacija natjecanja'!$H$2)=TRUE,"",'[5]Organizacija natjecanja'!$H$2)</f>
        <v>5. kolo liga Mastera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IF(ISNONTEXT('[5]Organizacija natjecanja'!$H$5)=TRUE,"",'[5]Organizacija natjecanja'!$H$5)</f>
        <v>Podturen, 27.09.2025.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IF(ISNONTEXT('[5]Organizacija natjecanja'!$H$7)=TRUE,"",'[5]Organizacija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IF(ISNONTEXT('[5]Organizacija natjecanja'!$H$13)=TRUE,"",'[5]Organizacija natjecanja'!$H$13)</f>
        <v>Šaran Podturen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IF(ISNONTEXT('[5]Organizacija natjecanja'!$H$4)=TRUE,"",'[5]Organizacija natjecanja'!$H$4)</f>
        <v>Stara Mura Podturen -st.2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IF(ISBLANK('[5]Organizacija natjecanja'!$H$9)=TRUE,"",'[5]Organizacija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234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IF(ISTEXT('[5]Sektorski plasman'!B6)=TRUE,'[5]Sektorski plasman'!B6,"")</f>
        <v>Jug Josip</v>
      </c>
      <c r="C10" s="96" t="str">
        <f>IF(ISTEXT('[5]Sektorski plasman'!C6)=TRUE,'[5]Sektorski plasman'!C6,"")</f>
        <v>TSH Sensas Som.si Čakovec</v>
      </c>
      <c r="D10" s="95">
        <f>IF(ISNUMBER('[5]Sektorski plasman'!E6)=TRUE,'[5]Sektorski plasman'!E6,"")</f>
        <v>8</v>
      </c>
      <c r="E10" s="94" t="str">
        <f>IF(ISTEXT('[5]Sektorski plasman'!F6)=TRUE,'[5]Sektorski plasman'!F6,"")</f>
        <v>A</v>
      </c>
      <c r="F10" s="93">
        <f>IF(ISNUMBER('[5]Sektorski plasman'!D6)=TRUE,'[5]Sektorski plasman'!D6,"")</f>
        <v>1942</v>
      </c>
      <c r="G10" s="92">
        <f>IF(ISNUMBER('[5]Sektorski plasman'!G6)=TRUE,'[5]Sektorski plasman'!G6,"")</f>
        <v>1</v>
      </c>
      <c r="H10" s="91">
        <f>IF(ISNUMBER('[5]Sektorski plasman'!H6)=TRUE,'[5]Sektorski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IF(ISTEXT('[5]Sektorski plasman'!B7)=TRUE,'[5]Sektorski plasman'!B7,"")</f>
        <v>Perko Miljenko</v>
      </c>
      <c r="C11" s="88" t="str">
        <f>IF(ISTEXT('[5]Sektorski plasman'!C7)=TRUE,'[5]Sektorski plasman'!C7,"")</f>
        <v>TSH Sensas Som.si Čakovec</v>
      </c>
      <c r="D11" s="87">
        <f>IF(ISNUMBER('[5]Sektorski plasman'!E7)=TRUE,'[5]Sektorski plasman'!E7,"")</f>
        <v>1</v>
      </c>
      <c r="E11" s="86" t="str">
        <f>IF(ISTEXT('[5]Sektorski plasman'!F7)=TRUE,'[5]Sektorski plasman'!F7,"")</f>
        <v>A</v>
      </c>
      <c r="F11" s="85">
        <f>IF(ISNUMBER('[5]Sektorski plasman'!D7)=TRUE,'[5]Sektorski plasman'!D7,"")</f>
        <v>1237</v>
      </c>
      <c r="G11" s="84">
        <f>IF(ISNUMBER('[5]Sektorski plasman'!G7)=TRUE,'[5]Sektorski plasman'!G7,"")</f>
        <v>2</v>
      </c>
      <c r="H11" s="76">
        <f>IF(ISNUMBER('[5]Sektorski plasman'!H7)=TRUE,'[5]Sektorski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IF(ISTEXT('[5]Sektorski plasman'!B8)=TRUE,'[5]Sektorski plasman'!B8,"")</f>
        <v>Čeh Dragutin</v>
      </c>
      <c r="C12" s="88" t="str">
        <f>IF(ISTEXT('[5]Sektorski plasman'!C8)=TRUE,'[5]Sektorski plasman'!C8,"")</f>
        <v>Čakovec Interland</v>
      </c>
      <c r="D12" s="87">
        <f>IF(ISNUMBER('[5]Sektorski plasman'!E8)=TRUE,'[5]Sektorski plasman'!E8,"")</f>
        <v>6</v>
      </c>
      <c r="E12" s="86" t="str">
        <f>IF(ISTEXT('[5]Sektorski plasman'!F8)=TRUE,'[5]Sektorski plasman'!F8,"")</f>
        <v>A</v>
      </c>
      <c r="F12" s="85">
        <f>IF(ISNUMBER('[5]Sektorski plasman'!D8)=TRUE,'[5]Sektorski plasman'!D8,"")</f>
        <v>956</v>
      </c>
      <c r="G12" s="84">
        <f>IF(ISNUMBER('[5]Sektorski plasman'!G8)=TRUE,'[5]Sektorski plasman'!G8,"")</f>
        <v>3</v>
      </c>
      <c r="H12" s="76">
        <f>IF(ISNUMBER('[5]Sektorski plasman'!H8)=TRUE,'[5]Sektorski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IF(ISTEXT('[5]Sektorski plasman'!B9)=TRUE,'[5]Sektorski plasman'!B9,"")</f>
        <v>Toplek Stanislav</v>
      </c>
      <c r="C13" s="88" t="str">
        <f>IF(ISTEXT('[5]Sektorski plasman'!C9)=TRUE,'[5]Sektorski plasman'!C9,"")</f>
        <v>Čakovec Interland</v>
      </c>
      <c r="D13" s="87">
        <f>IF(ISNUMBER('[5]Sektorski plasman'!E9)=TRUE,'[5]Sektorski plasman'!E9,"")</f>
        <v>4</v>
      </c>
      <c r="E13" s="86" t="str">
        <f>IF(ISTEXT('[5]Sektorski plasman'!F9)=TRUE,'[5]Sektorski plasman'!F9,"")</f>
        <v>A</v>
      </c>
      <c r="F13" s="85">
        <f>IF(ISNUMBER('[5]Sektorski plasman'!D9)=TRUE,'[5]Sektorski plasman'!D9,"")</f>
        <v>646</v>
      </c>
      <c r="G13" s="84">
        <f>IF(ISNUMBER('[5]Sektorski plasman'!G9)=TRUE,'[5]Sektorski plasman'!G9,"")</f>
        <v>4</v>
      </c>
      <c r="H13" s="76">
        <f>IF(ISNUMBER('[5]Sektorski plasman'!H9)=TRUE,'[5]Sektorski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IF(ISTEXT('[5]Sektorski plasman'!B10)=TRUE,'[5]Sektorski plasman'!B10,"")</f>
        <v>Orač Lidija</v>
      </c>
      <c r="C14" s="88" t="str">
        <f>IF(ISTEXT('[5]Sektorski plasman'!C10)=TRUE,'[5]Sektorski plasman'!C10,"")</f>
        <v>Klen Sveta Marija</v>
      </c>
      <c r="D14" s="87">
        <f>IF(ISNUMBER('[5]Sektorski plasman'!E10)=TRUE,'[5]Sektorski plasman'!E10,"")</f>
        <v>2</v>
      </c>
      <c r="E14" s="86" t="str">
        <f>IF(ISTEXT('[5]Sektorski plasman'!F10)=TRUE,'[5]Sektorski plasman'!F10,"")</f>
        <v>A</v>
      </c>
      <c r="F14" s="85">
        <f>IF(ISNUMBER('[5]Sektorski plasman'!D10)=TRUE,'[5]Sektorski plasman'!D10,"")</f>
        <v>517</v>
      </c>
      <c r="G14" s="84">
        <f>IF(ISNUMBER('[5]Sektorski plasman'!G10)=TRUE,'[5]Sektorski plasman'!G10,"")</f>
        <v>5</v>
      </c>
      <c r="H14" s="76">
        <f>IF(ISNUMBER('[5]Sektorski plasman'!H10)=TRUE,'[5]Sektorski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IF(ISTEXT('[5]Sektorski plasman'!B11)=TRUE,'[5]Sektorski plasman'!B11,"")</f>
        <v>Žganec Vladimir</v>
      </c>
      <c r="C15" s="88" t="str">
        <f>IF(ISTEXT('[5]Sektorski plasman'!C11)=TRUE,'[5]Sektorski plasman'!C11,"")</f>
        <v>Zlatna udica Krištanovec</v>
      </c>
      <c r="D15" s="87">
        <f>IF(ISNUMBER('[5]Sektorski plasman'!E11)=TRUE,'[5]Sektorski plasman'!E11,"")</f>
        <v>7</v>
      </c>
      <c r="E15" s="86" t="str">
        <f>IF(ISTEXT('[5]Sektorski plasman'!F11)=TRUE,'[5]Sektorski plasman'!F11,"")</f>
        <v>A</v>
      </c>
      <c r="F15" s="85">
        <f>IF(ISNUMBER('[5]Sektorski plasman'!D11)=TRUE,'[5]Sektorski plasman'!D11,"")</f>
        <v>482</v>
      </c>
      <c r="G15" s="84">
        <f>IF(ISNUMBER('[5]Sektorski plasman'!G11)=TRUE,'[5]Sektorski plasman'!G11,"")</f>
        <v>6</v>
      </c>
      <c r="H15" s="76">
        <f>IF(ISNUMBER('[5]Sektorski plasman'!H11)=TRUE,'[5]Sektorski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IF(ISTEXT('[5]Sektorski plasman'!B12)=TRUE,'[5]Sektorski plasman'!B12,"")</f>
        <v>Slaviček Željko</v>
      </c>
      <c r="C16" s="88" t="str">
        <f>IF(ISTEXT('[5]Sektorski plasman'!C12)=TRUE,'[5]Sektorski plasman'!C12,"")</f>
        <v>Smuđ Draškovec</v>
      </c>
      <c r="D16" s="87">
        <f>IF(ISNUMBER('[5]Sektorski plasman'!E12)=TRUE,'[5]Sektorski plasman'!E12,"")</f>
        <v>5</v>
      </c>
      <c r="E16" s="86" t="str">
        <f>IF(ISTEXT('[5]Sektorski plasman'!F12)=TRUE,'[5]Sektorski plasman'!F12,"")</f>
        <v>A</v>
      </c>
      <c r="F16" s="85">
        <f>IF(ISNUMBER('[5]Sektorski plasman'!D12)=TRUE,'[5]Sektorski plasman'!D12,"")</f>
        <v>460</v>
      </c>
      <c r="G16" s="84">
        <f>IF(ISNUMBER('[5]Sektorski plasman'!G12)=TRUE,'[5]Sektorski plasman'!G12,"")</f>
        <v>7</v>
      </c>
      <c r="H16" s="76">
        <f>IF(ISNUMBER('[5]Sektorski plasman'!H12)=TRUE,'[5]Sektorski plasman'!H12,"")</f>
        <v>14</v>
      </c>
      <c r="I16" s="75"/>
      <c r="J16" s="72"/>
      <c r="K16" s="66"/>
    </row>
    <row r="17" spans="1:11" x14ac:dyDescent="0.2">
      <c r="A17" s="90">
        <f>IF(ISNUMBER(H17)=FALSE,"",8)</f>
        <v>8</v>
      </c>
      <c r="B17" s="89" t="str">
        <f>IF(ISTEXT('[5]Sektorski plasman'!B13)=TRUE,'[5]Sektorski plasman'!B13,"")</f>
        <v>Lehkec Ivan</v>
      </c>
      <c r="C17" s="88" t="str">
        <f>IF(ISTEXT('[5]Sektorski plasman'!C13)=TRUE,'[5]Sektorski plasman'!C13,"")</f>
        <v>Linjak Palovec</v>
      </c>
      <c r="D17" s="87">
        <f>IF(ISNUMBER('[5]Sektorski plasman'!E13)=TRUE,'[5]Sektorski plasman'!E13,"")</f>
        <v>3</v>
      </c>
      <c r="E17" s="86" t="str">
        <f>IF(ISTEXT('[5]Sektorski plasman'!F13)=TRUE,'[5]Sektorski plasman'!F13,"")</f>
        <v>A</v>
      </c>
      <c r="F17" s="85">
        <f>IF(ISNUMBER('[5]Sektorski plasman'!D13)=TRUE,'[5]Sektorski plasman'!D13,"")</f>
        <v>445</v>
      </c>
      <c r="G17" s="84">
        <f>IF(ISNUMBER('[5]Sektorski plasman'!G13)=TRUE,'[5]Sektorski plasman'!G13,"")</f>
        <v>8</v>
      </c>
      <c r="H17" s="76">
        <f>IF(ISNUMBER('[5]Sektorski plasman'!H13)=TRUE,'[5]Sektorski plasman'!H13,"")</f>
        <v>15</v>
      </c>
      <c r="I17" s="75"/>
      <c r="J17" s="72"/>
      <c r="K17" s="66"/>
    </row>
    <row r="18" spans="1:11" x14ac:dyDescent="0.2">
      <c r="A18" s="90">
        <f>IF(ISNUMBER(H18)=FALSE,"",9)</f>
        <v>9</v>
      </c>
      <c r="B18" s="89" t="str">
        <f>IF(ISTEXT('[5]Sektorski plasman'!B14)=TRUE,'[5]Sektorski plasman'!B14,"")</f>
        <v>Peter Dragutin</v>
      </c>
      <c r="C18" s="88" t="str">
        <f>IF(ISTEXT('[5]Sektorski plasman'!C14)=TRUE,'[5]Sektorski plasman'!C14,"")</f>
        <v>Klen Sveta Marija</v>
      </c>
      <c r="D18" s="87">
        <f>IF(ISNUMBER('[5]Sektorski plasman'!E14)=TRUE,'[5]Sektorski plasman'!E14,"")</f>
        <v>14</v>
      </c>
      <c r="E18" s="86" t="str">
        <f>IF(ISTEXT('[5]Sektorski plasman'!F14)=TRUE,'[5]Sektorski plasman'!F14,"")</f>
        <v>B</v>
      </c>
      <c r="F18" s="85">
        <f>IF(ISNUMBER('[5]Sektorski plasman'!D14)=TRUE,'[5]Sektorski plasman'!D14,"")</f>
        <v>3797</v>
      </c>
      <c r="G18" s="84">
        <f>IF(ISNUMBER('[5]Sektorski plasman'!G14)=TRUE,'[5]Sektorski plasman'!G14,"")</f>
        <v>1</v>
      </c>
      <c r="H18" s="76">
        <f>IF(ISNUMBER('[5]Sektorski plasman'!H14)=TRUE,'[5]Sektorski plasman'!H14,"")</f>
        <v>1</v>
      </c>
      <c r="I18" s="75"/>
      <c r="J18" s="72"/>
      <c r="K18" s="66"/>
    </row>
    <row r="19" spans="1:11" x14ac:dyDescent="0.2">
      <c r="A19" s="90">
        <f>IF(ISNUMBER(H19)=FALSE,"",10)</f>
        <v>10</v>
      </c>
      <c r="B19" s="89" t="str">
        <f>IF(ISTEXT('[5]Sektorski plasman'!B15)=TRUE,'[5]Sektorski plasman'!B15,"")</f>
        <v>Gudlin Ivan</v>
      </c>
      <c r="C19" s="88" t="str">
        <f>IF(ISTEXT('[5]Sektorski plasman'!C15)=TRUE,'[5]Sektorski plasman'!C15,"")</f>
        <v>Smuđ Goričan</v>
      </c>
      <c r="D19" s="87">
        <f>IF(ISNUMBER('[5]Sektorski plasman'!E15)=TRUE,'[5]Sektorski plasman'!E15,"")</f>
        <v>15</v>
      </c>
      <c r="E19" s="86" t="str">
        <f>IF(ISTEXT('[5]Sektorski plasman'!F15)=TRUE,'[5]Sektorski plasman'!F15,"")</f>
        <v>B</v>
      </c>
      <c r="F19" s="85">
        <f>IF(ISNUMBER('[5]Sektorski plasman'!D15)=TRUE,'[5]Sektorski plasman'!D15,"")</f>
        <v>3644</v>
      </c>
      <c r="G19" s="84">
        <f>IF(ISNUMBER('[5]Sektorski plasman'!G15)=TRUE,'[5]Sektorski plasman'!G15,"")</f>
        <v>2</v>
      </c>
      <c r="H19" s="76">
        <f>IF(ISNUMBER('[5]Sektorski plasman'!H15)=TRUE,'[5]Sektorski plasman'!H15,"")</f>
        <v>3</v>
      </c>
      <c r="I19" s="75"/>
      <c r="J19" s="72"/>
      <c r="K19" s="66"/>
    </row>
    <row r="20" spans="1:11" x14ac:dyDescent="0.2">
      <c r="A20" s="90">
        <f>IF(ISNUMBER(H20)=FALSE,"",11)</f>
        <v>11</v>
      </c>
      <c r="B20" s="89" t="str">
        <f>IF(ISTEXT('[5]Sektorski plasman'!B16)=TRUE,'[5]Sektorski plasman'!B16,"")</f>
        <v>Horvat Damir</v>
      </c>
      <c r="C20" s="88" t="str">
        <f>IF(ISTEXT('[5]Sektorski plasman'!C16)=TRUE,'[5]Sektorski plasman'!C16,"")</f>
        <v>Klen Sveta Marija</v>
      </c>
      <c r="D20" s="87">
        <f>IF(ISNUMBER('[5]Sektorski plasman'!E16)=TRUE,'[5]Sektorski plasman'!E16,"")</f>
        <v>9</v>
      </c>
      <c r="E20" s="86" t="str">
        <f>IF(ISTEXT('[5]Sektorski plasman'!F16)=TRUE,'[5]Sektorski plasman'!F16,"")</f>
        <v>B</v>
      </c>
      <c r="F20" s="85">
        <f>IF(ISNUMBER('[5]Sektorski plasman'!D16)=TRUE,'[5]Sektorski plasman'!D16,"")</f>
        <v>2200</v>
      </c>
      <c r="G20" s="84">
        <f>IF(ISNUMBER('[5]Sektorski plasman'!G16)=TRUE,'[5]Sektorski plasman'!G16,"")</f>
        <v>3</v>
      </c>
      <c r="H20" s="76">
        <f>IF(ISNUMBER('[5]Sektorski plasman'!H16)=TRUE,'[5]Sektorski plasman'!H16,"")</f>
        <v>5</v>
      </c>
      <c r="I20" s="75"/>
      <c r="J20" s="72"/>
      <c r="K20" s="66"/>
    </row>
    <row r="21" spans="1:11" x14ac:dyDescent="0.2">
      <c r="A21" s="90">
        <f>IF(ISNUMBER(H21)=FALSE,"",12)</f>
        <v>12</v>
      </c>
      <c r="B21" s="89" t="str">
        <f>IF(ISTEXT('[5]Sektorski plasman'!B17)=TRUE,'[5]Sektorski plasman'!B17,"")</f>
        <v>Mađarić Marijan</v>
      </c>
      <c r="C21" s="88" t="str">
        <f>IF(ISTEXT('[5]Sektorski plasman'!C17)=TRUE,'[5]Sektorski plasman'!C17,"")</f>
        <v>Klen Sveta Marija</v>
      </c>
      <c r="D21" s="87">
        <f>IF(ISNUMBER('[5]Sektorski plasman'!E17)=TRUE,'[5]Sektorski plasman'!E17,"")</f>
        <v>12</v>
      </c>
      <c r="E21" s="86" t="str">
        <f>IF(ISTEXT('[5]Sektorski plasman'!F17)=TRUE,'[5]Sektorski plasman'!F17,"")</f>
        <v>B</v>
      </c>
      <c r="F21" s="85">
        <f>IF(ISNUMBER('[5]Sektorski plasman'!D17)=TRUE,'[5]Sektorski plasman'!D17,"")</f>
        <v>1911</v>
      </c>
      <c r="G21" s="84">
        <f>IF(ISNUMBER('[5]Sektorski plasman'!G17)=TRUE,'[5]Sektorski plasman'!G17,"")</f>
        <v>4</v>
      </c>
      <c r="H21" s="76">
        <f>IF(ISNUMBER('[5]Sektorski plasman'!H17)=TRUE,'[5]Sektorski plasman'!H17,"")</f>
        <v>7</v>
      </c>
      <c r="I21" s="75"/>
      <c r="J21" s="72"/>
      <c r="K21" s="66"/>
    </row>
    <row r="22" spans="1:11" x14ac:dyDescent="0.2">
      <c r="A22" s="90">
        <f>IF(ISNUMBER(H22)=FALSE,"",13)</f>
        <v>13</v>
      </c>
      <c r="B22" s="89" t="str">
        <f>IF(ISTEXT('[5]Sektorski plasman'!B18)=TRUE,'[5]Sektorski plasman'!B18,"")</f>
        <v>Pranklin Zvonko</v>
      </c>
      <c r="C22" s="88" t="str">
        <f>IF(ISTEXT('[5]Sektorski plasman'!C18)=TRUE,'[5]Sektorski plasman'!C18,"")</f>
        <v>Šaran Palinovec</v>
      </c>
      <c r="D22" s="87">
        <f>IF(ISNUMBER('[5]Sektorski plasman'!E18)=TRUE,'[5]Sektorski plasman'!E18,"")</f>
        <v>16</v>
      </c>
      <c r="E22" s="86" t="str">
        <f>IF(ISTEXT('[5]Sektorski plasman'!F18)=TRUE,'[5]Sektorski plasman'!F18,"")</f>
        <v>B</v>
      </c>
      <c r="F22" s="85">
        <f>IF(ISNUMBER('[5]Sektorski plasman'!D18)=TRUE,'[5]Sektorski plasman'!D18,"")</f>
        <v>1781</v>
      </c>
      <c r="G22" s="84">
        <f>IF(ISNUMBER('[5]Sektorski plasman'!G18)=TRUE,'[5]Sektorski plasman'!G18,"")</f>
        <v>5</v>
      </c>
      <c r="H22" s="76">
        <f>IF(ISNUMBER('[5]Sektorski plasman'!H18)=TRUE,'[5]Sektorski plasman'!H18,"")</f>
        <v>9</v>
      </c>
      <c r="I22" s="75"/>
      <c r="J22" s="72"/>
      <c r="K22" s="66"/>
    </row>
    <row r="23" spans="1:11" x14ac:dyDescent="0.2">
      <c r="A23" s="90">
        <f>IF(ISNUMBER(H23)=FALSE,"",14)</f>
        <v>14</v>
      </c>
      <c r="B23" s="89" t="str">
        <f>IF(ISTEXT('[5]Sektorski plasman'!B19)=TRUE,'[5]Sektorski plasman'!B19,"")</f>
        <v>Škoda Mladen</v>
      </c>
      <c r="C23" s="88" t="str">
        <f>IF(ISTEXT('[5]Sektorski plasman'!C19)=TRUE,'[5]Sektorski plasman'!C19,"")</f>
        <v>Žužička Kotoriba</v>
      </c>
      <c r="D23" s="87">
        <f>IF(ISNUMBER('[5]Sektorski plasman'!E19)=TRUE,'[5]Sektorski plasman'!E19,"")</f>
        <v>13</v>
      </c>
      <c r="E23" s="86" t="str">
        <f>IF(ISTEXT('[5]Sektorski plasman'!F19)=TRUE,'[5]Sektorski plasman'!F19,"")</f>
        <v>B</v>
      </c>
      <c r="F23" s="85">
        <f>IF(ISNUMBER('[5]Sektorski plasman'!D19)=TRUE,'[5]Sektorski plasman'!D19,"")</f>
        <v>1470</v>
      </c>
      <c r="G23" s="84">
        <f>IF(ISNUMBER('[5]Sektorski plasman'!G19)=TRUE,'[5]Sektorski plasman'!G19,"")</f>
        <v>6</v>
      </c>
      <c r="H23" s="76">
        <f>IF(ISNUMBER('[5]Sektorski plasman'!H19)=TRUE,'[5]Sektorski plasman'!H19,"")</f>
        <v>11</v>
      </c>
      <c r="I23" s="75"/>
      <c r="J23" s="72"/>
      <c r="K23" s="66"/>
    </row>
    <row r="24" spans="1:11" x14ac:dyDescent="0.2">
      <c r="A24" s="90">
        <f>IF(ISNUMBER(H24)=FALSE,"",15)</f>
        <v>15</v>
      </c>
      <c r="B24" s="89" t="str">
        <f>IF(ISTEXT('[5]Sektorski plasman'!B20)=TRUE,'[5]Sektorski plasman'!B20,"")</f>
        <v>Zrna Damir</v>
      </c>
      <c r="C24" s="88" t="str">
        <f>IF(ISTEXT('[5]Sektorski plasman'!C20)=TRUE,'[5]Sektorski plasman'!C20,"")</f>
        <v>Črnec Donji Hrašćan</v>
      </c>
      <c r="D24" s="87">
        <f>IF(ISNUMBER('[5]Sektorski plasman'!E20)=TRUE,'[5]Sektorski plasman'!E20,"")</f>
        <v>10</v>
      </c>
      <c r="E24" s="86" t="str">
        <f>IF(ISTEXT('[5]Sektorski plasman'!F20)=TRUE,'[5]Sektorski plasman'!F20,"")</f>
        <v>B</v>
      </c>
      <c r="F24" s="85">
        <f>IF(ISNUMBER('[5]Sektorski plasman'!D20)=TRUE,'[5]Sektorski plasman'!D20,"")</f>
        <v>1136</v>
      </c>
      <c r="G24" s="84">
        <f>IF(ISNUMBER('[5]Sektorski plasman'!G20)=TRUE,'[5]Sektorski plasman'!G20,"")</f>
        <v>7</v>
      </c>
      <c r="H24" s="76">
        <f>IF(ISNUMBER('[5]Sektorski plasman'!H20)=TRUE,'[5]Sektorski plasman'!H20,"")</f>
        <v>13</v>
      </c>
      <c r="I24" s="75"/>
      <c r="J24" s="72"/>
      <c r="K24" s="66"/>
    </row>
    <row r="25" spans="1:11" x14ac:dyDescent="0.2">
      <c r="A25" s="90">
        <f>IF(ISNUMBER(H25)=FALSE,"",16)</f>
        <v>16</v>
      </c>
      <c r="B25" s="89" t="str">
        <f>IF(ISTEXT('[5]Sektorski plasman'!B21)=TRUE,'[5]Sektorski plasman'!B21,"")</f>
        <v>Klobučarić Stjepan</v>
      </c>
      <c r="C25" s="88" t="str">
        <f>IF(ISTEXT('[5]Sektorski plasman'!C21)=TRUE,'[5]Sektorski plasman'!C21,"")</f>
        <v>Interland Čakovec</v>
      </c>
      <c r="D25" s="87">
        <f>IF(ISNUMBER('[5]Sektorski plasman'!E21)=TRUE,'[5]Sektorski plasman'!E21,"")</f>
        <v>11</v>
      </c>
      <c r="E25" s="86" t="str">
        <f>IF(ISTEXT('[5]Sektorski plasman'!F21)=TRUE,'[5]Sektorski plasman'!F21,"")</f>
        <v>B</v>
      </c>
      <c r="F25" s="85">
        <f>IF(ISNUMBER('[5]Sektorski plasman'!D21)=TRUE,'[5]Sektorski plasman'!D21,"")</f>
        <v>352</v>
      </c>
      <c r="G25" s="84">
        <f>IF(ISNUMBER('[5]Sektorski plasman'!G21)=TRUE,'[5]Sektorski plasman'!G21,"")</f>
        <v>8</v>
      </c>
      <c r="H25" s="76">
        <f>IF(ISNUMBER('[5]Sektorski plasman'!H21)=TRUE,'[5]Sektorski plasman'!H21,"")</f>
        <v>16</v>
      </c>
      <c r="I25" s="75"/>
      <c r="J25" s="72"/>
      <c r="K25" s="66"/>
    </row>
    <row r="26" spans="1:11" x14ac:dyDescent="0.2">
      <c r="A26" s="90" t="str">
        <f>IF(ISNUMBER(H26)=FALSE,"",17)</f>
        <v/>
      </c>
      <c r="B26" s="89" t="str">
        <f>IF(ISTEXT('[5]Sektorski plasman'!B22)=TRUE,'[5]Sektorski plasman'!B22,"")</f>
        <v/>
      </c>
      <c r="C26" s="88" t="str">
        <f>IF(ISTEXT('[5]Sektorski plasman'!C22)=TRUE,'[5]Sektorski plasman'!C22,"")</f>
        <v/>
      </c>
      <c r="D26" s="87" t="str">
        <f>IF(ISNUMBER('[5]Sektorski plasman'!E22)=TRUE,'[5]Sektorski plasman'!E22,"")</f>
        <v/>
      </c>
      <c r="E26" s="86" t="str">
        <f>IF(ISTEXT('[5]Sektorski plasman'!F22)=TRUE,'[5]Sektorski plasman'!F22,"")</f>
        <v/>
      </c>
      <c r="F26" s="85" t="str">
        <f>IF(ISNUMBER('[5]Sektorski plasman'!D22)=TRUE,'[5]Sektorski plasman'!D22,"")</f>
        <v/>
      </c>
      <c r="G26" s="84" t="str">
        <f>IF(ISNUMBER('[5]Sektorski plasman'!G22)=TRUE,'[5]Sektorski plasman'!G22,"")</f>
        <v/>
      </c>
      <c r="H26" s="76" t="str">
        <f>IF(ISNUMBER('[5]Sektorski plasman'!H22)=TRUE,'[5]Sektorski plasman'!H22,"")</f>
        <v/>
      </c>
      <c r="I26" s="75"/>
      <c r="J26" s="72"/>
      <c r="K26" s="66"/>
    </row>
    <row r="27" spans="1:11" x14ac:dyDescent="0.2">
      <c r="A27" s="90" t="str">
        <f>IF(ISNUMBER(H27)=FALSE,"",18)</f>
        <v/>
      </c>
      <c r="B27" s="89" t="str">
        <f>IF(ISTEXT('[5]Sektorski plasman'!B23)=TRUE,'[5]Sektorski plasman'!B23,"")</f>
        <v/>
      </c>
      <c r="C27" s="88" t="str">
        <f>IF(ISTEXT('[5]Sektorski plasman'!C23)=TRUE,'[5]Sektorski plasman'!C23,"")</f>
        <v/>
      </c>
      <c r="D27" s="87" t="str">
        <f>IF(ISNUMBER('[5]Sektorski plasman'!E23)=TRUE,'[5]Sektorski plasman'!E23,"")</f>
        <v/>
      </c>
      <c r="E27" s="86" t="str">
        <f>IF(ISTEXT('[5]Sektorski plasman'!F23)=TRUE,'[5]Sektorski plasman'!F23,"")</f>
        <v/>
      </c>
      <c r="F27" s="85" t="str">
        <f>IF(ISNUMBER('[5]Sektorski plasman'!D23)=TRUE,'[5]Sektorski plasman'!D23,"")</f>
        <v/>
      </c>
      <c r="G27" s="84" t="str">
        <f>IF(ISNUMBER('[5]Sektorski plasman'!G23)=TRUE,'[5]Sektorski plasman'!G23,"")</f>
        <v/>
      </c>
      <c r="H27" s="76" t="str">
        <f>IF(ISNUMBER('[5]Sektorski plasman'!H23)=TRUE,'[5]Sektorski plasman'!H23,"")</f>
        <v/>
      </c>
      <c r="I27" s="75"/>
      <c r="J27" s="72"/>
      <c r="K27" s="66"/>
    </row>
    <row r="28" spans="1:11" x14ac:dyDescent="0.2">
      <c r="A28" s="90" t="str">
        <f>IF(ISNUMBER(H28)=FALSE,"",19)</f>
        <v/>
      </c>
      <c r="B28" s="89" t="str">
        <f>IF(ISTEXT('[5]Sektorski plasman'!B24)=TRUE,'[5]Sektorski plasman'!B24,"")</f>
        <v/>
      </c>
      <c r="C28" s="88" t="str">
        <f>IF(ISTEXT('[5]Sektorski plasman'!C24)=TRUE,'[5]Sektorski plasman'!C24,"")</f>
        <v/>
      </c>
      <c r="D28" s="87" t="str">
        <f>IF(ISNUMBER('[5]Sektorski plasman'!E24)=TRUE,'[5]Sektorski plasman'!E24,"")</f>
        <v/>
      </c>
      <c r="E28" s="86" t="str">
        <f>IF(ISTEXT('[5]Sektorski plasman'!F24)=TRUE,'[5]Sektorski plasman'!F24,"")</f>
        <v/>
      </c>
      <c r="F28" s="85" t="str">
        <f>IF(ISNUMBER('[5]Sektorski plasman'!D24)=TRUE,'[5]Sektorski plasman'!D24,"")</f>
        <v/>
      </c>
      <c r="G28" s="84" t="str">
        <f>IF(ISNUMBER('[5]Sektorski plasman'!G24)=TRUE,'[5]Sektorski plasman'!G24,"")</f>
        <v/>
      </c>
      <c r="H28" s="76" t="str">
        <f>IF(ISNUMBER('[5]Sektorski plasman'!H24)=TRUE,'[5]Sektorski plasman'!H24,"")</f>
        <v/>
      </c>
      <c r="I28" s="75"/>
      <c r="J28" s="72"/>
      <c r="K28" s="66"/>
    </row>
    <row r="29" spans="1:11" x14ac:dyDescent="0.2">
      <c r="A29" s="90" t="str">
        <f>IF(ISNUMBER(H29)=FALSE,"",20)</f>
        <v/>
      </c>
      <c r="B29" s="89" t="str">
        <f>IF(ISTEXT('[5]Sektorski plasman'!B25)=TRUE,'[5]Sektorski plasman'!B25,"")</f>
        <v/>
      </c>
      <c r="C29" s="88" t="str">
        <f>IF(ISTEXT('[5]Sektorski plasman'!C25)=TRUE,'[5]Sektorski plasman'!C25,"")</f>
        <v/>
      </c>
      <c r="D29" s="87" t="str">
        <f>IF(ISNUMBER('[5]Sektorski plasman'!E25)=TRUE,'[5]Sektorski plasman'!E25,"")</f>
        <v/>
      </c>
      <c r="E29" s="86" t="str">
        <f>IF(ISTEXT('[5]Sektorski plasman'!F25)=TRUE,'[5]Sektorski plasman'!F25,"")</f>
        <v/>
      </c>
      <c r="F29" s="85" t="str">
        <f>IF(ISNUMBER('[5]Sektorski plasman'!D25)=TRUE,'[5]Sektorski plasman'!D25,"")</f>
        <v/>
      </c>
      <c r="G29" s="84" t="str">
        <f>IF(ISNUMBER('[5]Sektorski plasman'!G25)=TRUE,'[5]Sektorski plasman'!G25,"")</f>
        <v/>
      </c>
      <c r="H29" s="76" t="str">
        <f>IF(ISNUMBER('[5]Sektorski plasman'!H25)=TRUE,'[5]Sektorski plasman'!H25,"")</f>
        <v/>
      </c>
      <c r="I29" s="75"/>
      <c r="J29" s="72"/>
      <c r="K29" s="66"/>
    </row>
    <row r="30" spans="1:11" x14ac:dyDescent="0.2">
      <c r="A30" s="90" t="str">
        <f>IF(ISNUMBER(H30)=FALSE,"",21)</f>
        <v/>
      </c>
      <c r="B30" s="89" t="str">
        <f>IF(ISTEXT('[5]Sektorski plasman'!B26)=TRUE,'[5]Sektorski plasman'!B26,"")</f>
        <v/>
      </c>
      <c r="C30" s="88" t="str">
        <f>IF(ISTEXT('[5]Sektorski plasman'!C26)=TRUE,'[5]Sektorski plasman'!C26,"")</f>
        <v/>
      </c>
      <c r="D30" s="87" t="str">
        <f>IF(ISNUMBER('[5]Sektorski plasman'!E26)=TRUE,'[5]Sektorski plasman'!E26,"")</f>
        <v/>
      </c>
      <c r="E30" s="86" t="str">
        <f>IF(ISTEXT('[5]Sektorski plasman'!F26)=TRUE,'[5]Sektorski plasman'!F26,"")</f>
        <v/>
      </c>
      <c r="F30" s="85" t="str">
        <f>IF(ISNUMBER('[5]Sektorski plasman'!D26)=TRUE,'[5]Sektorski plasman'!D26,"")</f>
        <v/>
      </c>
      <c r="G30" s="84" t="str">
        <f>IF(ISNUMBER('[5]Sektorski plasman'!G26)=TRUE,'[5]Sektorski plasman'!G26,"")</f>
        <v/>
      </c>
      <c r="H30" s="76" t="str">
        <f>IF(ISNUMBER('[5]Sektorski plasman'!H26)=TRUE,'[5]Sektorski plasman'!H26,"")</f>
        <v/>
      </c>
      <c r="I30" s="75"/>
      <c r="J30" s="72"/>
      <c r="K30" s="66"/>
    </row>
    <row r="31" spans="1:11" x14ac:dyDescent="0.2">
      <c r="A31" s="90" t="str">
        <f>IF(ISNUMBER(H31)=FALSE,"",22)</f>
        <v/>
      </c>
      <c r="B31" s="89" t="str">
        <f>IF(ISTEXT('[5]Sektorski plasman'!B27)=TRUE,'[5]Sektorski plasman'!B27,"")</f>
        <v/>
      </c>
      <c r="C31" s="88" t="str">
        <f>IF(ISTEXT('[5]Sektorski plasman'!C27)=TRUE,'[5]Sektorski plasman'!C27,"")</f>
        <v/>
      </c>
      <c r="D31" s="87" t="str">
        <f>IF(ISNUMBER('[5]Sektorski plasman'!E27)=TRUE,'[5]Sektorski plasman'!E27,"")</f>
        <v/>
      </c>
      <c r="E31" s="86" t="str">
        <f>IF(ISTEXT('[5]Sektorski plasman'!F27)=TRUE,'[5]Sektorski plasman'!F27,"")</f>
        <v/>
      </c>
      <c r="F31" s="85" t="str">
        <f>IF(ISNUMBER('[5]Sektorski plasman'!D27)=TRUE,'[5]Sektorski plasman'!D27,"")</f>
        <v/>
      </c>
      <c r="G31" s="84" t="str">
        <f>IF(ISNUMBER('[5]Sektorski plasman'!G27)=TRUE,'[5]Sektorski plasman'!G27,"")</f>
        <v/>
      </c>
      <c r="H31" s="76" t="str">
        <f>IF(ISNUMBER('[5]Sektorski plasman'!H27)=TRUE,'[5]Sektorski plasman'!H27,"")</f>
        <v/>
      </c>
      <c r="I31" s="75"/>
      <c r="J31" s="72"/>
      <c r="K31" s="66"/>
    </row>
    <row r="32" spans="1:11" x14ac:dyDescent="0.2">
      <c r="A32" s="90" t="str">
        <f>IF(ISNUMBER(H32)=FALSE,"",23)</f>
        <v/>
      </c>
      <c r="B32" s="89" t="str">
        <f>IF(ISTEXT('[5]Sektorski plasman'!B28)=TRUE,'[5]Sektorski plasman'!B28,"")</f>
        <v/>
      </c>
      <c r="C32" s="88" t="str">
        <f>IF(ISTEXT('[5]Sektorski plasman'!C28)=TRUE,'[5]Sektorski plasman'!C28,"")</f>
        <v/>
      </c>
      <c r="D32" s="87" t="str">
        <f>IF(ISNUMBER('[5]Sektorski plasman'!E28)=TRUE,'[5]Sektorski plasman'!E28,"")</f>
        <v/>
      </c>
      <c r="E32" s="86" t="str">
        <f>IF(ISTEXT('[5]Sektorski plasman'!F28)=TRUE,'[5]Sektorski plasman'!F28,"")</f>
        <v/>
      </c>
      <c r="F32" s="85" t="str">
        <f>IF(ISNUMBER('[5]Sektorski plasman'!D28)=TRUE,'[5]Sektorski plasman'!D28,"")</f>
        <v/>
      </c>
      <c r="G32" s="84" t="str">
        <f>IF(ISNUMBER('[5]Sektorski plasman'!G28)=TRUE,'[5]Sektorski plasman'!G28,"")</f>
        <v/>
      </c>
      <c r="H32" s="76" t="str">
        <f>IF(ISNUMBER('[5]Sektorski plasman'!H28)=TRUE,'[5]Sektorski plasman'!H28,"")</f>
        <v/>
      </c>
      <c r="I32" s="75"/>
      <c r="J32" s="72"/>
      <c r="K32" s="66"/>
    </row>
    <row r="33" spans="1:11" x14ac:dyDescent="0.2">
      <c r="A33" s="90" t="str">
        <f>IF(ISNUMBER(H33)=FALSE,"",24)</f>
        <v/>
      </c>
      <c r="B33" s="89" t="str">
        <f>IF(ISTEXT('[5]Sektorski plasman'!B29)=TRUE,'[5]Sektorski plasman'!B29,"")</f>
        <v/>
      </c>
      <c r="C33" s="88" t="str">
        <f>IF(ISTEXT('[5]Sektorski plasman'!C29)=TRUE,'[5]Sektorski plasman'!C29,"")</f>
        <v/>
      </c>
      <c r="D33" s="87" t="str">
        <f>IF(ISNUMBER('[5]Sektorski plasman'!E29)=TRUE,'[5]Sektorski plasman'!E29,"")</f>
        <v/>
      </c>
      <c r="E33" s="86" t="str">
        <f>IF(ISTEXT('[5]Sektorski plasman'!F29)=TRUE,'[5]Sektorski plasman'!F29,"")</f>
        <v/>
      </c>
      <c r="F33" s="85" t="str">
        <f>IF(ISNUMBER('[5]Sektorski plasman'!D29)=TRUE,'[5]Sektorski plasman'!D29,"")</f>
        <v/>
      </c>
      <c r="G33" s="84" t="str">
        <f>IF(ISNUMBER('[5]Sektorski plasman'!G29)=TRUE,'[5]Sektorski plasman'!G29,"")</f>
        <v/>
      </c>
      <c r="H33" s="76" t="str">
        <f>IF(ISNUMBER('[5]Sektorski plasman'!H29)=TRUE,'[5]Sektorski plasman'!H29,"")</f>
        <v/>
      </c>
      <c r="I33" s="75"/>
      <c r="J33" s="72"/>
      <c r="K33" s="66"/>
    </row>
    <row r="34" spans="1:11" x14ac:dyDescent="0.2">
      <c r="A34" s="90" t="str">
        <f>IF(ISNUMBER(H34)=FALSE,"",25)</f>
        <v/>
      </c>
      <c r="B34" s="89" t="str">
        <f>IF(ISTEXT('[5]Sektorski plasman'!B30)=TRUE,'[5]Sektorski plasman'!B30,"")</f>
        <v/>
      </c>
      <c r="C34" s="88" t="str">
        <f>IF(ISTEXT('[5]Sektorski plasman'!C30)=TRUE,'[5]Sektorski plasman'!C30,"")</f>
        <v/>
      </c>
      <c r="D34" s="87" t="str">
        <f>IF(ISNUMBER('[5]Sektorski plasman'!E30)=TRUE,'[5]Sektorski plasman'!E30,"")</f>
        <v/>
      </c>
      <c r="E34" s="86" t="str">
        <f>IF(ISTEXT('[5]Sektorski plasman'!F30)=TRUE,'[5]Sektorski plasman'!F30,"")</f>
        <v/>
      </c>
      <c r="F34" s="85" t="str">
        <f>IF(ISNUMBER('[5]Sektorski plasman'!D30)=TRUE,'[5]Sektorski plasman'!D30,"")</f>
        <v/>
      </c>
      <c r="G34" s="84" t="str">
        <f>IF(ISNUMBER('[5]Sektorski plasman'!G30)=TRUE,'[5]Sektorski plasman'!G30,"")</f>
        <v/>
      </c>
      <c r="H34" s="76" t="str">
        <f>IF(ISNUMBER('[5]Sektorski plasman'!H30)=TRUE,'[5]Sektorski plasman'!H30,"")</f>
        <v/>
      </c>
      <c r="I34" s="75"/>
      <c r="J34" s="72"/>
      <c r="K34" s="66"/>
    </row>
    <row r="35" spans="1:11" x14ac:dyDescent="0.2">
      <c r="A35" s="90" t="str">
        <f>IF(ISNUMBER(H35)=FALSE,"",26)</f>
        <v/>
      </c>
      <c r="B35" s="89" t="str">
        <f>IF(ISTEXT('[5]Sektorski plasman'!B31)=TRUE,'[5]Sektorski plasman'!B31,"")</f>
        <v/>
      </c>
      <c r="C35" s="88" t="str">
        <f>IF(ISTEXT('[5]Sektorski plasman'!C31)=TRUE,'[5]Sektorski plasman'!C31,"")</f>
        <v/>
      </c>
      <c r="D35" s="87" t="str">
        <f>IF(ISNUMBER('[5]Sektorski plasman'!E31)=TRUE,'[5]Sektorski plasman'!E31,"")</f>
        <v/>
      </c>
      <c r="E35" s="86" t="str">
        <f>IF(ISTEXT('[5]Sektorski plasman'!F31)=TRUE,'[5]Sektorski plasman'!F31,"")</f>
        <v/>
      </c>
      <c r="F35" s="85" t="str">
        <f>IF(ISNUMBER('[5]Sektorski plasman'!D31)=TRUE,'[5]Sektorski plasman'!D31,"")</f>
        <v/>
      </c>
      <c r="G35" s="84" t="str">
        <f>IF(ISNUMBER('[5]Sektorski plasman'!G31)=TRUE,'[5]Sektorski plasman'!G31,"")</f>
        <v/>
      </c>
      <c r="H35" s="76" t="str">
        <f>IF(ISNUMBER('[5]Sektorski plasman'!H31)=TRUE,'[5]Sektorski plasman'!H31,"")</f>
        <v/>
      </c>
      <c r="I35" s="75"/>
      <c r="J35" s="72"/>
      <c r="K35" s="66"/>
    </row>
    <row r="36" spans="1:11" x14ac:dyDescent="0.2">
      <c r="A36" s="90" t="str">
        <f>IF(ISNUMBER(H36)=FALSE,"",27)</f>
        <v/>
      </c>
      <c r="B36" s="89" t="str">
        <f>IF(ISTEXT('[5]Sektorski plasman'!B32)=TRUE,'[5]Sektorski plasman'!B32,"")</f>
        <v/>
      </c>
      <c r="C36" s="88" t="str">
        <f>IF(ISTEXT('[5]Sektorski plasman'!C32)=TRUE,'[5]Sektorski plasman'!C32,"")</f>
        <v/>
      </c>
      <c r="D36" s="87" t="str">
        <f>IF(ISNUMBER('[5]Sektorski plasman'!E32)=TRUE,'[5]Sektorski plasman'!E32,"")</f>
        <v/>
      </c>
      <c r="E36" s="86" t="str">
        <f>IF(ISTEXT('[5]Sektorski plasman'!F32)=TRUE,'[5]Sektorski plasman'!F32,"")</f>
        <v/>
      </c>
      <c r="F36" s="85" t="str">
        <f>IF(ISNUMBER('[5]Sektorski plasman'!D32)=TRUE,'[5]Sektorski plasman'!D32,"")</f>
        <v/>
      </c>
      <c r="G36" s="84" t="str">
        <f>IF(ISNUMBER('[5]Sektorski plasman'!G32)=TRUE,'[5]Sektorski plasman'!G32,"")</f>
        <v/>
      </c>
      <c r="H36" s="76" t="str">
        <f>IF(ISNUMBER('[5]Sektorski plasman'!H32)=TRUE,'[5]Sektorski plasman'!H32,"")</f>
        <v/>
      </c>
      <c r="I36" s="75"/>
      <c r="J36" s="72"/>
      <c r="K36" s="66"/>
    </row>
    <row r="37" spans="1:11" x14ac:dyDescent="0.2">
      <c r="A37" s="90" t="str">
        <f>IF(ISNUMBER(H37)=FALSE,"",28)</f>
        <v/>
      </c>
      <c r="B37" s="89" t="str">
        <f>IF(ISTEXT('[5]Sektorski plasman'!B33)=TRUE,'[5]Sektorski plasman'!B33,"")</f>
        <v/>
      </c>
      <c r="C37" s="88" t="str">
        <f>IF(ISTEXT('[5]Sektorski plasman'!C33)=TRUE,'[5]Sektorski plasman'!C33,"")</f>
        <v/>
      </c>
      <c r="D37" s="87" t="str">
        <f>IF(ISNUMBER('[5]Sektorski plasman'!E33)=TRUE,'[5]Sektorski plasman'!E33,"")</f>
        <v/>
      </c>
      <c r="E37" s="86" t="str">
        <f>IF(ISTEXT('[5]Sektorski plasman'!F33)=TRUE,'[5]Sektorski plasman'!F33,"")</f>
        <v/>
      </c>
      <c r="F37" s="85" t="str">
        <f>IF(ISNUMBER('[5]Sektorski plasman'!D33)=TRUE,'[5]Sektorski plasman'!D33,"")</f>
        <v/>
      </c>
      <c r="G37" s="84" t="str">
        <f>IF(ISNUMBER('[5]Sektorski plasman'!G33)=TRUE,'[5]Sektorski plasman'!G33,"")</f>
        <v/>
      </c>
      <c r="H37" s="76" t="str">
        <f>IF(ISNUMBER('[5]Sektorski plasman'!H33)=TRUE,'[5]Sektorski plasman'!H33,"")</f>
        <v/>
      </c>
      <c r="I37" s="75"/>
      <c r="J37" s="72"/>
      <c r="K37" s="66"/>
    </row>
    <row r="38" spans="1:11" x14ac:dyDescent="0.2">
      <c r="A38" s="90" t="str">
        <f>IF(ISNUMBER(H38)=FALSE,"",29)</f>
        <v/>
      </c>
      <c r="B38" s="89" t="str">
        <f>IF(ISTEXT('[5]Sektorski plasman'!B34)=TRUE,'[5]Sektorski plasman'!B34,"")</f>
        <v/>
      </c>
      <c r="C38" s="88" t="str">
        <f>IF(ISTEXT('[5]Sektorski plasman'!C34)=TRUE,'[5]Sektorski plasman'!C34,"")</f>
        <v/>
      </c>
      <c r="D38" s="87" t="str">
        <f>IF(ISNUMBER('[5]Sektorski plasman'!E34)=TRUE,'[5]Sektorski plasman'!E34,"")</f>
        <v/>
      </c>
      <c r="E38" s="86" t="str">
        <f>IF(ISTEXT('[5]Sektorski plasman'!F34)=TRUE,'[5]Sektorski plasman'!F34,"")</f>
        <v/>
      </c>
      <c r="F38" s="85" t="str">
        <f>IF(ISNUMBER('[5]Sektorski plasman'!D34)=TRUE,'[5]Sektorski plasman'!D34,"")</f>
        <v/>
      </c>
      <c r="G38" s="84" t="str">
        <f>IF(ISNUMBER('[5]Sektorski plasman'!G34)=TRUE,'[5]Sektorski plasman'!G34,"")</f>
        <v/>
      </c>
      <c r="H38" s="76" t="str">
        <f>IF(ISNUMBER('[5]Sektorski plasman'!H34)=TRUE,'[5]Sektorski plasman'!H34,"")</f>
        <v/>
      </c>
      <c r="I38" s="75"/>
      <c r="J38" s="72"/>
      <c r="K38" s="66"/>
    </row>
    <row r="39" spans="1:11" x14ac:dyDescent="0.2">
      <c r="A39" s="90" t="str">
        <f>IF(ISNUMBER(H39)=FALSE,"",30)</f>
        <v/>
      </c>
      <c r="B39" s="89" t="str">
        <f>IF(ISTEXT('[5]Sektorski plasman'!B35)=TRUE,'[5]Sektorski plasman'!B35,"")</f>
        <v/>
      </c>
      <c r="C39" s="88" t="str">
        <f>IF(ISTEXT('[5]Sektorski plasman'!C35)=TRUE,'[5]Sektorski plasman'!C35,"")</f>
        <v/>
      </c>
      <c r="D39" s="87" t="str">
        <f>IF(ISNUMBER('[5]Sektorski plasman'!E35)=TRUE,'[5]Sektorski plasman'!E35,"")</f>
        <v/>
      </c>
      <c r="E39" s="86" t="str">
        <f>IF(ISTEXT('[5]Sektorski plasman'!F35)=TRUE,'[5]Sektorski plasman'!F35,"")</f>
        <v/>
      </c>
      <c r="F39" s="85" t="str">
        <f>IF(ISNUMBER('[5]Sektorski plasman'!D35)=TRUE,'[5]Sektorski plasman'!D35,"")</f>
        <v/>
      </c>
      <c r="G39" s="84" t="str">
        <f>IF(ISNUMBER('[5]Sektorski plasman'!G35)=TRUE,'[5]Sektorski plasman'!G35,"")</f>
        <v/>
      </c>
      <c r="H39" s="76" t="str">
        <f>IF(ISNUMBER('[5]Sektorski plasman'!H35)=TRUE,'[5]Sektorski plasman'!H35,"")</f>
        <v/>
      </c>
      <c r="I39" s="75"/>
      <c r="J39" s="72"/>
      <c r="K39" s="66"/>
    </row>
    <row r="40" spans="1:11" x14ac:dyDescent="0.2">
      <c r="A40" s="90" t="str">
        <f>IF(ISNUMBER(H40)=FALSE,"",31)</f>
        <v/>
      </c>
      <c r="B40" s="89" t="str">
        <f>IF(ISTEXT('[5]Sektorski plasman'!B36)=TRUE,'[5]Sektorski plasman'!B36,"")</f>
        <v/>
      </c>
      <c r="C40" s="88" t="str">
        <f>IF(ISTEXT('[5]Sektorski plasman'!C36)=TRUE,'[5]Sektorski plasman'!C36,"")</f>
        <v/>
      </c>
      <c r="D40" s="87" t="str">
        <f>IF(ISNUMBER('[5]Sektorski plasman'!E36)=TRUE,'[5]Sektorski plasman'!E36,"")</f>
        <v/>
      </c>
      <c r="E40" s="86" t="str">
        <f>IF(ISTEXT('[5]Sektorski plasman'!F36)=TRUE,'[5]Sektorski plasman'!F36,"")</f>
        <v/>
      </c>
      <c r="F40" s="85" t="str">
        <f>IF(ISNUMBER('[5]Sektorski plasman'!D36)=TRUE,'[5]Sektorski plasman'!D36,"")</f>
        <v/>
      </c>
      <c r="G40" s="84" t="str">
        <f>IF(ISNUMBER('[5]Sektorski plasman'!G36)=TRUE,'[5]Sektorski plasman'!G36,"")</f>
        <v/>
      </c>
      <c r="H40" s="76" t="str">
        <f>IF(ISNUMBER('[5]Sektorski plasman'!H36)=TRUE,'[5]Sektorski plasman'!H36,"")</f>
        <v/>
      </c>
      <c r="I40" s="75"/>
      <c r="J40" s="72"/>
      <c r="K40" s="66"/>
    </row>
    <row r="41" spans="1:11" x14ac:dyDescent="0.2">
      <c r="A41" s="90" t="str">
        <f>IF(ISNUMBER(H41)=FALSE,"",32)</f>
        <v/>
      </c>
      <c r="B41" s="89" t="str">
        <f>IF(ISTEXT('[5]Sektorski plasman'!B37)=TRUE,'[5]Sektorski plasman'!B37,"")</f>
        <v/>
      </c>
      <c r="C41" s="88" t="str">
        <f>IF(ISTEXT('[5]Sektorski plasman'!C37)=TRUE,'[5]Sektorski plasman'!C37,"")</f>
        <v/>
      </c>
      <c r="D41" s="87" t="str">
        <f>IF(ISNUMBER('[5]Sektorski plasman'!E37)=TRUE,'[5]Sektorski plasman'!E37,"")</f>
        <v/>
      </c>
      <c r="E41" s="86" t="str">
        <f>IF(ISTEXT('[5]Sektorski plasman'!F37)=TRUE,'[5]Sektorski plasman'!F37,"")</f>
        <v/>
      </c>
      <c r="F41" s="85" t="str">
        <f>IF(ISNUMBER('[5]Sektorski plasman'!D37)=TRUE,'[5]Sektorski plasman'!D37,"")</f>
        <v/>
      </c>
      <c r="G41" s="84" t="str">
        <f>IF(ISNUMBER('[5]Sektorski plasman'!G37)=TRUE,'[5]Sektorski plasman'!G37,"")</f>
        <v/>
      </c>
      <c r="H41" s="76" t="str">
        <f>IF(ISNUMBER('[5]Sektorski plasman'!H37)=TRUE,'[5]Sektorski plasman'!H37,"")</f>
        <v/>
      </c>
      <c r="I41" s="75"/>
      <c r="J41" s="72"/>
      <c r="K41" s="66"/>
    </row>
    <row r="42" spans="1:11" x14ac:dyDescent="0.2">
      <c r="A42" s="90" t="str">
        <f>IF(ISNUMBER(H42)=FALSE,"",33)</f>
        <v/>
      </c>
      <c r="B42" s="89" t="str">
        <f>IF(ISTEXT('[5]Sektorski plasman'!B38)=TRUE,'[5]Sektorski plasman'!B38,"")</f>
        <v/>
      </c>
      <c r="C42" s="88" t="str">
        <f>IF(ISTEXT('[5]Sektorski plasman'!C38)=TRUE,'[5]Sektorski plasman'!C38,"")</f>
        <v/>
      </c>
      <c r="D42" s="87" t="str">
        <f>IF(ISNUMBER('[5]Sektorski plasman'!E38)=TRUE,'[5]Sektorski plasman'!E38,"")</f>
        <v/>
      </c>
      <c r="E42" s="86" t="str">
        <f>IF(ISTEXT('[5]Sektorski plasman'!F38)=TRUE,'[5]Sektorski plasman'!F38,"")</f>
        <v/>
      </c>
      <c r="F42" s="85" t="str">
        <f>IF(ISNUMBER('[5]Sektorski plasman'!D38)=TRUE,'[5]Sektorski plasman'!D38,"")</f>
        <v/>
      </c>
      <c r="G42" s="84" t="str">
        <f>IF(ISNUMBER('[5]Sektorski plasman'!G38)=TRUE,'[5]Sektorski plasman'!G38,"")</f>
        <v/>
      </c>
      <c r="H42" s="76" t="str">
        <f>IF(ISNUMBER('[5]Sektorski plasman'!H38)=TRUE,'[5]Sektorski plasman'!H38,"")</f>
        <v/>
      </c>
      <c r="I42" s="75"/>
      <c r="J42" s="72"/>
      <c r="K42" s="66"/>
    </row>
    <row r="43" spans="1:11" x14ac:dyDescent="0.2">
      <c r="A43" s="90" t="str">
        <f>IF(ISNUMBER(H43)=FALSE,"",34)</f>
        <v/>
      </c>
      <c r="B43" s="89" t="str">
        <f>IF(ISTEXT('[5]Sektorski plasman'!B39)=TRUE,'[5]Sektorski plasman'!B39,"")</f>
        <v/>
      </c>
      <c r="C43" s="88" t="str">
        <f>IF(ISTEXT('[5]Sektorski plasman'!C39)=TRUE,'[5]Sektorski plasman'!C39,"")</f>
        <v/>
      </c>
      <c r="D43" s="87" t="str">
        <f>IF(ISNUMBER('[5]Sektorski plasman'!E39)=TRUE,'[5]Sektorski plasman'!E39,"")</f>
        <v/>
      </c>
      <c r="E43" s="86" t="str">
        <f>IF(ISTEXT('[5]Sektorski plasman'!F39)=TRUE,'[5]Sektorski plasman'!F39,"")</f>
        <v/>
      </c>
      <c r="F43" s="85" t="str">
        <f>IF(ISNUMBER('[5]Sektorski plasman'!D39)=TRUE,'[5]Sektorski plasman'!D39,"")</f>
        <v/>
      </c>
      <c r="G43" s="84" t="str">
        <f>IF(ISNUMBER('[5]Sektorski plasman'!G39)=TRUE,'[5]Sektorski plasman'!G39,"")</f>
        <v/>
      </c>
      <c r="H43" s="76" t="str">
        <f>IF(ISNUMBER('[5]Sektorski plasman'!H39)=TRUE,'[5]Sektorski plasman'!H39,"")</f>
        <v/>
      </c>
      <c r="I43" s="75"/>
      <c r="J43" s="72"/>
      <c r="K43" s="66"/>
    </row>
    <row r="44" spans="1:11" x14ac:dyDescent="0.2">
      <c r="A44" s="90" t="str">
        <f>IF(ISNUMBER(H44)=FALSE,"",35)</f>
        <v/>
      </c>
      <c r="B44" s="89" t="str">
        <f>IF(ISTEXT('[5]Sektorski plasman'!B40)=TRUE,'[5]Sektorski plasman'!B40,"")</f>
        <v/>
      </c>
      <c r="C44" s="88" t="str">
        <f>IF(ISTEXT('[5]Sektorski plasman'!C40)=TRUE,'[5]Sektorski plasman'!C40,"")</f>
        <v/>
      </c>
      <c r="D44" s="87" t="str">
        <f>IF(ISNUMBER('[5]Sektorski plasman'!E40)=TRUE,'[5]Sektorski plasman'!E40,"")</f>
        <v/>
      </c>
      <c r="E44" s="86" t="str">
        <f>IF(ISTEXT('[5]Sektorski plasman'!F40)=TRUE,'[5]Sektorski plasman'!F40,"")</f>
        <v/>
      </c>
      <c r="F44" s="85" t="str">
        <f>IF(ISNUMBER('[5]Sektorski plasman'!D40)=TRUE,'[5]Sektorski plasman'!D40,"")</f>
        <v/>
      </c>
      <c r="G44" s="84" t="str">
        <f>IF(ISNUMBER('[5]Sektorski plasman'!G40)=TRUE,'[5]Sektorski plasman'!G40,"")</f>
        <v/>
      </c>
      <c r="H44" s="76" t="str">
        <f>IF(ISNUMBER('[5]Sektorski plasman'!H40)=TRUE,'[5]Sektorski plasman'!H40,"")</f>
        <v/>
      </c>
      <c r="I44" s="75"/>
      <c r="J44" s="72"/>
      <c r="K44" s="66"/>
    </row>
    <row r="45" spans="1:11" x14ac:dyDescent="0.2">
      <c r="A45" s="90" t="str">
        <f>IF(ISNUMBER(H45)=FALSE,"",36)</f>
        <v/>
      </c>
      <c r="B45" s="89" t="str">
        <f>IF(ISTEXT('[5]Sektorski plasman'!B41)=TRUE,'[5]Sektorski plasman'!B41,"")</f>
        <v/>
      </c>
      <c r="C45" s="88" t="str">
        <f>IF(ISTEXT('[5]Sektorski plasman'!C41)=TRUE,'[5]Sektorski plasman'!C41,"")</f>
        <v/>
      </c>
      <c r="D45" s="87" t="str">
        <f>IF(ISNUMBER('[5]Sektorski plasman'!E41)=TRUE,'[5]Sektorski plasman'!E41,"")</f>
        <v/>
      </c>
      <c r="E45" s="86" t="str">
        <f>IF(ISTEXT('[5]Sektorski plasman'!F41)=TRUE,'[5]Sektorski plasman'!F41,"")</f>
        <v/>
      </c>
      <c r="F45" s="85" t="str">
        <f>IF(ISNUMBER('[5]Sektorski plasman'!D41)=TRUE,'[5]Sektorski plasman'!D41,"")</f>
        <v/>
      </c>
      <c r="G45" s="84" t="str">
        <f>IF(ISNUMBER('[5]Sektorski plasman'!G41)=TRUE,'[5]Sektorski plasman'!G41,"")</f>
        <v/>
      </c>
      <c r="H45" s="76" t="str">
        <f>IF(ISNUMBER('[5]Sektorski plasman'!H41)=TRUE,'[5]Sektorski plasman'!H41,"")</f>
        <v/>
      </c>
      <c r="I45" s="75"/>
      <c r="J45" s="72"/>
      <c r="K45" s="66"/>
    </row>
    <row r="46" spans="1:11" x14ac:dyDescent="0.2">
      <c r="A46" s="90" t="str">
        <f>IF(ISNUMBER(H46)=FALSE,"",37)</f>
        <v/>
      </c>
      <c r="B46" s="89" t="str">
        <f>IF(ISTEXT('[5]Sektorski plasman'!B42)=TRUE,'[5]Sektorski plasman'!B42,"")</f>
        <v/>
      </c>
      <c r="C46" s="88" t="str">
        <f>IF(ISTEXT('[5]Sektorski plasman'!C42)=TRUE,'[5]Sektorski plasman'!C42,"")</f>
        <v/>
      </c>
      <c r="D46" s="87" t="str">
        <f>IF(ISNUMBER('[5]Sektorski plasman'!E42)=TRUE,'[5]Sektorski plasman'!E42,"")</f>
        <v/>
      </c>
      <c r="E46" s="86" t="str">
        <f>IF(ISTEXT('[5]Sektorski plasman'!F42)=TRUE,'[5]Sektorski plasman'!F42,"")</f>
        <v/>
      </c>
      <c r="F46" s="85" t="str">
        <f>IF(ISNUMBER('[5]Sektorski plasman'!D42)=TRUE,'[5]Sektorski plasman'!D42,"")</f>
        <v/>
      </c>
      <c r="G46" s="84" t="str">
        <f>IF(ISNUMBER('[5]Sektorski plasman'!G42)=TRUE,'[5]Sektorski plasman'!G42,"")</f>
        <v/>
      </c>
      <c r="H46" s="76" t="str">
        <f>IF(ISNUMBER('[5]Sektorski plasman'!H42)=TRUE,'[5]Sektorski plasman'!H42,"")</f>
        <v/>
      </c>
      <c r="I46" s="75"/>
      <c r="J46" s="72"/>
      <c r="K46" s="66"/>
    </row>
    <row r="47" spans="1:11" x14ac:dyDescent="0.2">
      <c r="A47" s="90" t="str">
        <f>IF(ISNUMBER(H47)=FALSE,"",38)</f>
        <v/>
      </c>
      <c r="B47" s="89" t="str">
        <f>IF(ISTEXT('[5]Sektorski plasman'!B43)=TRUE,'[5]Sektorski plasman'!B43,"")</f>
        <v/>
      </c>
      <c r="C47" s="88" t="str">
        <f>IF(ISTEXT('[5]Sektorski plasman'!C43)=TRUE,'[5]Sektorski plasman'!C43,"")</f>
        <v/>
      </c>
      <c r="D47" s="87" t="str">
        <f>IF(ISNUMBER('[5]Sektorski plasman'!E43)=TRUE,'[5]Sektorski plasman'!E43,"")</f>
        <v/>
      </c>
      <c r="E47" s="86" t="str">
        <f>IF(ISTEXT('[5]Sektorski plasman'!F43)=TRUE,'[5]Sektorski plasman'!F43,"")</f>
        <v/>
      </c>
      <c r="F47" s="85" t="str">
        <f>IF(ISNUMBER('[5]Sektorski plasman'!D43)=TRUE,'[5]Sektorski plasman'!D43,"")</f>
        <v/>
      </c>
      <c r="G47" s="84" t="str">
        <f>IF(ISNUMBER('[5]Sektorski plasman'!G43)=TRUE,'[5]Sektorski plasman'!G43,"")</f>
        <v/>
      </c>
      <c r="H47" s="76" t="str">
        <f>IF(ISNUMBER('[5]Sektorski plasman'!H43)=TRUE,'[5]Sektorski plasman'!H43,"")</f>
        <v/>
      </c>
      <c r="I47" s="75"/>
      <c r="J47" s="72"/>
      <c r="K47" s="66"/>
    </row>
    <row r="48" spans="1:11" x14ac:dyDescent="0.2">
      <c r="A48" s="90" t="str">
        <f>IF(ISNUMBER(H48)=FALSE,"",39)</f>
        <v/>
      </c>
      <c r="B48" s="89" t="str">
        <f>IF(ISTEXT('[5]Sektorski plasman'!B44)=TRUE,'[5]Sektorski plasman'!B44,"")</f>
        <v/>
      </c>
      <c r="C48" s="88" t="str">
        <f>IF(ISTEXT('[5]Sektorski plasman'!C44)=TRUE,'[5]Sektorski plasman'!C44,"")</f>
        <v/>
      </c>
      <c r="D48" s="87" t="str">
        <f>IF(ISNUMBER('[5]Sektorski plasman'!E44)=TRUE,'[5]Sektorski plasman'!E44,"")</f>
        <v/>
      </c>
      <c r="E48" s="86" t="str">
        <f>IF(ISTEXT('[5]Sektorski plasman'!F44)=TRUE,'[5]Sektorski plasman'!F44,"")</f>
        <v/>
      </c>
      <c r="F48" s="85" t="str">
        <f>IF(ISNUMBER('[5]Sektorski plasman'!D44)=TRUE,'[5]Sektorski plasman'!D44,"")</f>
        <v/>
      </c>
      <c r="G48" s="84" t="str">
        <f>IF(ISNUMBER('[5]Sektorski plasman'!G44)=TRUE,'[5]Sektorski plasman'!G44,"")</f>
        <v/>
      </c>
      <c r="H48" s="76" t="str">
        <f>IF(ISNUMBER('[5]Sektorski plasman'!H44)=TRUE,'[5]Sektorski plasman'!H44,"")</f>
        <v/>
      </c>
      <c r="I48" s="75"/>
      <c r="J48" s="72"/>
      <c r="K48" s="66"/>
    </row>
    <row r="49" spans="1:11" x14ac:dyDescent="0.2">
      <c r="A49" s="90" t="str">
        <f>IF(ISNUMBER(H49)=FALSE,"",40)</f>
        <v/>
      </c>
      <c r="B49" s="89" t="str">
        <f>IF(ISTEXT('[5]Sektorski plasman'!B45)=TRUE,'[5]Sektorski plasman'!B45,"")</f>
        <v/>
      </c>
      <c r="C49" s="88" t="str">
        <f>IF(ISTEXT('[5]Sektorski plasman'!C45)=TRUE,'[5]Sektorski plasman'!C45,"")</f>
        <v/>
      </c>
      <c r="D49" s="87" t="str">
        <f>IF(ISNUMBER('[5]Sektorski plasman'!E45)=TRUE,'[5]Sektorski plasman'!E45,"")</f>
        <v/>
      </c>
      <c r="E49" s="86" t="str">
        <f>IF(ISTEXT('[5]Sektorski plasman'!F45)=TRUE,'[5]Sektorski plasman'!F45,"")</f>
        <v/>
      </c>
      <c r="F49" s="85" t="str">
        <f>IF(ISNUMBER('[5]Sektorski plasman'!D45)=TRUE,'[5]Sektorski plasman'!D45,"")</f>
        <v/>
      </c>
      <c r="G49" s="84" t="str">
        <f>IF(ISNUMBER('[5]Sektorski plasman'!G45)=TRUE,'[5]Sektorski plasman'!G45,"")</f>
        <v/>
      </c>
      <c r="H49" s="76" t="str">
        <f>IF(ISNUMBER('[5]Sektorski plasman'!H45)=TRUE,'[5]Sektorski plasman'!H45,"")</f>
        <v/>
      </c>
      <c r="I49" s="75"/>
      <c r="J49" s="72"/>
      <c r="K49" s="66"/>
    </row>
    <row r="50" spans="1:11" x14ac:dyDescent="0.2">
      <c r="A50" s="90" t="str">
        <f>IF(ISNUMBER(H50)=FALSE,"",41)</f>
        <v/>
      </c>
      <c r="B50" s="89" t="str">
        <f>IF(ISTEXT('[5]Sektorski plasman'!B46)=TRUE,'[5]Sektorski plasman'!B46,"")</f>
        <v/>
      </c>
      <c r="C50" s="88" t="str">
        <f>IF(ISTEXT('[5]Sektorski plasman'!C46)=TRUE,'[5]Sektorski plasman'!C46,"")</f>
        <v/>
      </c>
      <c r="D50" s="87" t="str">
        <f>IF(ISNUMBER('[5]Sektorski plasman'!E46)=TRUE,'[5]Sektorski plasman'!E46,"")</f>
        <v/>
      </c>
      <c r="E50" s="86" t="str">
        <f>IF(ISTEXT('[5]Sektorski plasman'!F46)=TRUE,'[5]Sektorski plasman'!F46,"")</f>
        <v/>
      </c>
      <c r="F50" s="85" t="str">
        <f>IF(ISNUMBER('[5]Sektorski plasman'!D46)=TRUE,'[5]Sektorski plasman'!D46,"")</f>
        <v/>
      </c>
      <c r="G50" s="84" t="str">
        <f>IF(ISNUMBER('[5]Sektorski plasman'!G46)=TRUE,'[5]Sektorski plasman'!G46,"")</f>
        <v/>
      </c>
      <c r="H50" s="76" t="str">
        <f>IF(ISNUMBER('[5]Sektorski plasman'!H46)=TRUE,'[5]Sektorski plasman'!H46,"")</f>
        <v/>
      </c>
      <c r="I50" s="75"/>
      <c r="J50" s="72"/>
      <c r="K50" s="66"/>
    </row>
    <row r="51" spans="1:11" x14ac:dyDescent="0.2">
      <c r="A51" s="90" t="str">
        <f>IF(ISNUMBER(H51)=FALSE,"",42)</f>
        <v/>
      </c>
      <c r="B51" s="89" t="str">
        <f>IF(ISTEXT('[5]Sektorski plasman'!B47)=TRUE,'[5]Sektorski plasman'!B47,"")</f>
        <v/>
      </c>
      <c r="C51" s="88" t="str">
        <f>IF(ISTEXT('[5]Sektorski plasman'!C47)=TRUE,'[5]Sektorski plasman'!C47,"")</f>
        <v/>
      </c>
      <c r="D51" s="87" t="str">
        <f>IF(ISNUMBER('[5]Sektorski plasman'!E47)=TRUE,'[5]Sektorski plasman'!E47,"")</f>
        <v/>
      </c>
      <c r="E51" s="86" t="str">
        <f>IF(ISTEXT('[5]Sektorski plasman'!F47)=TRUE,'[5]Sektorski plasman'!F47,"")</f>
        <v/>
      </c>
      <c r="F51" s="85" t="str">
        <f>IF(ISNUMBER('[5]Sektorski plasman'!D47)=TRUE,'[5]Sektorski plasman'!D47,"")</f>
        <v/>
      </c>
      <c r="G51" s="84" t="str">
        <f>IF(ISNUMBER('[5]Sektorski plasman'!G47)=TRUE,'[5]Sektorski plasman'!G47,"")</f>
        <v/>
      </c>
      <c r="H51" s="76" t="str">
        <f>IF(ISNUMBER('[5]Sektorski plasman'!H47)=TRUE,'[5]Sektorski plasman'!H47,"")</f>
        <v/>
      </c>
      <c r="I51" s="75"/>
      <c r="J51" s="72"/>
      <c r="K51" s="66"/>
    </row>
    <row r="52" spans="1:11" x14ac:dyDescent="0.2">
      <c r="A52" s="90" t="str">
        <f>IF(ISNUMBER(H52)=FALSE,"",43)</f>
        <v/>
      </c>
      <c r="B52" s="89" t="str">
        <f>IF(ISTEXT('[5]Sektorski plasman'!B48)=TRUE,'[5]Sektorski plasman'!B48,"")</f>
        <v/>
      </c>
      <c r="C52" s="88" t="str">
        <f>IF(ISTEXT('[5]Sektorski plasman'!C48)=TRUE,'[5]Sektorski plasman'!C48,"")</f>
        <v/>
      </c>
      <c r="D52" s="87" t="str">
        <f>IF(ISNUMBER('[5]Sektorski plasman'!E48)=TRUE,'[5]Sektorski plasman'!E48,"")</f>
        <v/>
      </c>
      <c r="E52" s="86" t="str">
        <f>IF(ISTEXT('[5]Sektorski plasman'!F48)=TRUE,'[5]Sektorski plasman'!F48,"")</f>
        <v/>
      </c>
      <c r="F52" s="85" t="str">
        <f>IF(ISNUMBER('[5]Sektorski plasman'!D48)=TRUE,'[5]Sektorski plasman'!D48,"")</f>
        <v/>
      </c>
      <c r="G52" s="84" t="str">
        <f>IF(ISNUMBER('[5]Sektorski plasman'!G48)=TRUE,'[5]Sektorski plasman'!G48,"")</f>
        <v/>
      </c>
      <c r="H52" s="76" t="str">
        <f>IF(ISNUMBER('[5]Sektorski plasman'!H48)=TRUE,'[5]Sektorski plasman'!H48,"")</f>
        <v/>
      </c>
      <c r="I52" s="75"/>
      <c r="J52" s="72"/>
      <c r="K52" s="66"/>
    </row>
    <row r="53" spans="1:11" x14ac:dyDescent="0.2">
      <c r="A53" s="90" t="str">
        <f>IF(ISNUMBER(H53)=FALSE,"",44)</f>
        <v/>
      </c>
      <c r="B53" s="89" t="str">
        <f>IF(ISTEXT('[5]Sektorski plasman'!B49)=TRUE,'[5]Sektorski plasman'!B49,"")</f>
        <v/>
      </c>
      <c r="C53" s="88" t="str">
        <f>IF(ISTEXT('[5]Sektorski plasman'!C49)=TRUE,'[5]Sektorski plasman'!C49,"")</f>
        <v/>
      </c>
      <c r="D53" s="87" t="str">
        <f>IF(ISNUMBER('[5]Sektorski plasman'!E49)=TRUE,'[5]Sektorski plasman'!E49,"")</f>
        <v/>
      </c>
      <c r="E53" s="86" t="str">
        <f>IF(ISTEXT('[5]Sektorski plasman'!F49)=TRUE,'[5]Sektorski plasman'!F49,"")</f>
        <v/>
      </c>
      <c r="F53" s="85" t="str">
        <f>IF(ISNUMBER('[5]Sektorski plasman'!D49)=TRUE,'[5]Sektorski plasman'!D49,"")</f>
        <v/>
      </c>
      <c r="G53" s="84" t="str">
        <f>IF(ISNUMBER('[5]Sektorski plasman'!G49)=TRUE,'[5]Sektorski plasman'!G49,"")</f>
        <v/>
      </c>
      <c r="H53" s="76" t="str">
        <f>IF(ISNUMBER('[5]Sektorski plasman'!H49)=TRUE,'[5]Sektorski plasman'!H49,"")</f>
        <v/>
      </c>
      <c r="I53" s="75"/>
      <c r="J53" s="72"/>
      <c r="K53" s="66"/>
    </row>
    <row r="54" spans="1:11" x14ac:dyDescent="0.2">
      <c r="A54" s="90" t="str">
        <f>IF(ISNUMBER(H54)=FALSE,"",45)</f>
        <v/>
      </c>
      <c r="B54" s="89" t="str">
        <f>IF(ISTEXT('[5]Sektorski plasman'!B50)=TRUE,'[5]Sektorski plasman'!B50,"")</f>
        <v/>
      </c>
      <c r="C54" s="88" t="str">
        <f>IF(ISTEXT('[5]Sektorski plasman'!C50)=TRUE,'[5]Sektorski plasman'!C50,"")</f>
        <v/>
      </c>
      <c r="D54" s="87" t="str">
        <f>IF(ISNUMBER('[5]Sektorski plasman'!E50)=TRUE,'[5]Sektorski plasman'!E50,"")</f>
        <v/>
      </c>
      <c r="E54" s="86" t="str">
        <f>IF(ISTEXT('[5]Sektorski plasman'!F50)=TRUE,'[5]Sektorski plasman'!F50,"")</f>
        <v/>
      </c>
      <c r="F54" s="85" t="str">
        <f>IF(ISNUMBER('[5]Sektorski plasman'!D50)=TRUE,'[5]Sektorski plasman'!D50,"")</f>
        <v/>
      </c>
      <c r="G54" s="84" t="str">
        <f>IF(ISNUMBER('[5]Sektorski plasman'!G50)=TRUE,'[5]Sektorski plasman'!G50,"")</f>
        <v/>
      </c>
      <c r="H54" s="76" t="str">
        <f>IF(ISNUMBER('[5]Sektorski plasman'!H50)=TRUE,'[5]Sektorski plasman'!H50,"")</f>
        <v/>
      </c>
      <c r="I54" s="75"/>
      <c r="J54" s="72"/>
      <c r="K54" s="66"/>
    </row>
    <row r="55" spans="1:11" x14ac:dyDescent="0.2">
      <c r="A55" s="90" t="str">
        <f>IF(ISNUMBER(H55)=FALSE,"",46)</f>
        <v/>
      </c>
      <c r="B55" s="89" t="str">
        <f>IF(ISTEXT('[5]Sektorski plasman'!B51)=TRUE,'[5]Sektorski plasman'!B51,"")</f>
        <v/>
      </c>
      <c r="C55" s="88" t="str">
        <f>IF(ISTEXT('[5]Sektorski plasman'!C51)=TRUE,'[5]Sektorski plasman'!C51,"")</f>
        <v/>
      </c>
      <c r="D55" s="87" t="str">
        <f>IF(ISNUMBER('[5]Sektorski plasman'!E51)=TRUE,'[5]Sektorski plasman'!E51,"")</f>
        <v/>
      </c>
      <c r="E55" s="86" t="str">
        <f>IF(ISTEXT('[5]Sektorski plasman'!F51)=TRUE,'[5]Sektorski plasman'!F51,"")</f>
        <v/>
      </c>
      <c r="F55" s="85" t="str">
        <f>IF(ISNUMBER('[5]Sektorski plasman'!D51)=TRUE,'[5]Sektorski plasman'!D51,"")</f>
        <v/>
      </c>
      <c r="G55" s="84" t="str">
        <f>IF(ISNUMBER('[5]Sektorski plasman'!G51)=TRUE,'[5]Sektorski plasman'!G51,"")</f>
        <v/>
      </c>
      <c r="H55" s="76" t="str">
        <f>IF(ISNUMBER('[5]Sektorski plasman'!H51)=TRUE,'[5]Sektorski plasman'!H51,"")</f>
        <v/>
      </c>
      <c r="I55" s="75"/>
      <c r="J55" s="72"/>
      <c r="K55" s="66"/>
    </row>
    <row r="56" spans="1:11" x14ac:dyDescent="0.2">
      <c r="A56" s="90" t="str">
        <f>IF(ISNUMBER(H56)=FALSE,"",47)</f>
        <v/>
      </c>
      <c r="B56" s="89" t="str">
        <f>IF(ISTEXT('[5]Sektorski plasman'!B52)=TRUE,'[5]Sektorski plasman'!B52,"")</f>
        <v/>
      </c>
      <c r="C56" s="88" t="str">
        <f>IF(ISTEXT('[5]Sektorski plasman'!C52)=TRUE,'[5]Sektorski plasman'!C52,"")</f>
        <v/>
      </c>
      <c r="D56" s="87" t="str">
        <f>IF(ISNUMBER('[5]Sektorski plasman'!E52)=TRUE,'[5]Sektorski plasman'!E52,"")</f>
        <v/>
      </c>
      <c r="E56" s="86" t="str">
        <f>IF(ISTEXT('[5]Sektorski plasman'!F52)=TRUE,'[5]Sektorski plasman'!F52,"")</f>
        <v/>
      </c>
      <c r="F56" s="85" t="str">
        <f>IF(ISNUMBER('[5]Sektorski plasman'!D52)=TRUE,'[5]Sektorski plasman'!D52,"")</f>
        <v/>
      </c>
      <c r="G56" s="84" t="str">
        <f>IF(ISNUMBER('[5]Sektorski plasman'!G52)=TRUE,'[5]Sektorski plasman'!G52,"")</f>
        <v/>
      </c>
      <c r="H56" s="76" t="str">
        <f>IF(ISNUMBER('[5]Sektorski plasman'!H52)=TRUE,'[5]Sektorski plasman'!H52,"")</f>
        <v/>
      </c>
      <c r="I56" s="75"/>
      <c r="J56" s="72"/>
      <c r="K56" s="66"/>
    </row>
    <row r="57" spans="1:11" x14ac:dyDescent="0.2">
      <c r="A57" s="90" t="str">
        <f>IF(ISNUMBER(H57)=FALSE,"",48)</f>
        <v/>
      </c>
      <c r="B57" s="89" t="str">
        <f>IF(ISTEXT('[5]Sektorski plasman'!B53)=TRUE,'[5]Sektorski plasman'!B53,"")</f>
        <v/>
      </c>
      <c r="C57" s="88" t="str">
        <f>IF(ISTEXT('[5]Sektorski plasman'!C53)=TRUE,'[5]Sektorski plasman'!C53,"")</f>
        <v/>
      </c>
      <c r="D57" s="87" t="str">
        <f>IF(ISNUMBER('[5]Sektorski plasman'!E53)=TRUE,'[5]Sektorski plasman'!E53,"")</f>
        <v/>
      </c>
      <c r="E57" s="86" t="str">
        <f>IF(ISTEXT('[5]Sektorski plasman'!F53)=TRUE,'[5]Sektorski plasman'!F53,"")</f>
        <v/>
      </c>
      <c r="F57" s="85" t="str">
        <f>IF(ISNUMBER('[5]Sektorski plasman'!D53)=TRUE,'[5]Sektorski plasman'!D53,"")</f>
        <v/>
      </c>
      <c r="G57" s="84" t="str">
        <f>IF(ISNUMBER('[5]Sektorski plasman'!G53)=TRUE,'[5]Sektorski plasman'!G53,"")</f>
        <v/>
      </c>
      <c r="H57" s="76" t="str">
        <f>IF(ISNUMBER('[5]Sektorski plasman'!H53)=TRUE,'[5]Sektorski plasman'!H53,"")</f>
        <v/>
      </c>
      <c r="I57" s="75"/>
      <c r="J57" s="72"/>
      <c r="K57" s="66"/>
    </row>
    <row r="58" spans="1:11" x14ac:dyDescent="0.2">
      <c r="A58" s="90" t="str">
        <f>IF(ISNUMBER(H58)=FALSE,"",49)</f>
        <v/>
      </c>
      <c r="B58" s="89" t="str">
        <f>IF(ISTEXT('[5]Sektorski plasman'!B54)=TRUE,'[5]Sektorski plasman'!B54,"")</f>
        <v/>
      </c>
      <c r="C58" s="88" t="str">
        <f>IF(ISTEXT('[5]Sektorski plasman'!C54)=TRUE,'[5]Sektorski plasman'!C54,"")</f>
        <v/>
      </c>
      <c r="D58" s="87" t="str">
        <f>IF(ISNUMBER('[5]Sektorski plasman'!E54)=TRUE,'[5]Sektorski plasman'!E54,"")</f>
        <v/>
      </c>
      <c r="E58" s="86" t="str">
        <f>IF(ISTEXT('[5]Sektorski plasman'!F54)=TRUE,'[5]Sektorski plasman'!F54,"")</f>
        <v/>
      </c>
      <c r="F58" s="85" t="str">
        <f>IF(ISNUMBER('[5]Sektorski plasman'!D54)=TRUE,'[5]Sektorski plasman'!D54,"")</f>
        <v/>
      </c>
      <c r="G58" s="84" t="str">
        <f>IF(ISNUMBER('[5]Sektorski plasman'!G54)=TRUE,'[5]Sektorski plasman'!G54,"")</f>
        <v/>
      </c>
      <c r="H58" s="76" t="str">
        <f>IF(ISNUMBER('[5]Sektorski plasman'!H54)=TRUE,'[5]Sektorski plasman'!H54,"")</f>
        <v/>
      </c>
      <c r="I58" s="75"/>
      <c r="J58" s="72"/>
      <c r="K58" s="66"/>
    </row>
    <row r="59" spans="1:11" x14ac:dyDescent="0.2">
      <c r="A59" s="90" t="str">
        <f>IF(ISNUMBER(H59)=FALSE,"",50)</f>
        <v/>
      </c>
      <c r="B59" s="89" t="str">
        <f>IF(ISTEXT('[5]Sektorski plasman'!B55)=TRUE,'[5]Sektorski plasman'!B55,"")</f>
        <v/>
      </c>
      <c r="C59" s="88" t="str">
        <f>IF(ISTEXT('[5]Sektorski plasman'!C55)=TRUE,'[5]Sektorski plasman'!C55,"")</f>
        <v/>
      </c>
      <c r="D59" s="87" t="str">
        <f>IF(ISNUMBER('[5]Sektorski plasman'!E55)=TRUE,'[5]Sektorski plasman'!E55,"")</f>
        <v/>
      </c>
      <c r="E59" s="86" t="str">
        <f>IF(ISTEXT('[5]Sektorski plasman'!F55)=TRUE,'[5]Sektorski plasman'!F55,"")</f>
        <v/>
      </c>
      <c r="F59" s="85" t="str">
        <f>IF(ISNUMBER('[5]Sektorski plasman'!D55)=TRUE,'[5]Sektorski plasman'!D55,"")</f>
        <v/>
      </c>
      <c r="G59" s="84" t="str">
        <f>IF(ISNUMBER('[5]Sektorski plasman'!G55)=TRUE,'[5]Sektorski plasman'!G55,"")</f>
        <v/>
      </c>
      <c r="H59" s="76" t="str">
        <f>IF(ISNUMBER('[5]Sektorski plasman'!H55)=TRUE,'[5]Sektorski plasman'!H55,"")</f>
        <v/>
      </c>
      <c r="I59" s="75"/>
      <c r="J59" s="72"/>
      <c r="K59" s="66"/>
    </row>
    <row r="60" spans="1:11" x14ac:dyDescent="0.2">
      <c r="A60" s="90" t="str">
        <f>IF(ISNUMBER(H60)=FALSE,"",51)</f>
        <v/>
      </c>
      <c r="B60" s="89" t="str">
        <f>IF(ISTEXT('[5]Sektorski plasman'!B56)=TRUE,'[5]Sektorski plasman'!B56,"")</f>
        <v/>
      </c>
      <c r="C60" s="88" t="str">
        <f>IF(ISTEXT('[5]Sektorski plasman'!C56)=TRUE,'[5]Sektorski plasman'!C56,"")</f>
        <v/>
      </c>
      <c r="D60" s="87" t="str">
        <f>IF(ISNUMBER('[5]Sektorski plasman'!E56)=TRUE,'[5]Sektorski plasman'!E56,"")</f>
        <v/>
      </c>
      <c r="E60" s="86" t="str">
        <f>IF(ISTEXT('[5]Sektorski plasman'!F56)=TRUE,'[5]Sektorski plasman'!F56,"")</f>
        <v/>
      </c>
      <c r="F60" s="85" t="str">
        <f>IF(ISNUMBER('[5]Sektorski plasman'!D56)=TRUE,'[5]Sektorski plasman'!D56,"")</f>
        <v/>
      </c>
      <c r="G60" s="84" t="str">
        <f>IF(ISNUMBER('[5]Sektorski plasman'!G56)=TRUE,'[5]Sektorski plasman'!G56,"")</f>
        <v/>
      </c>
      <c r="H60" s="76" t="str">
        <f>IF(ISNUMBER('[5]Sektorski plasman'!H56)=TRUE,'[5]Sektorski plasman'!H56,"")</f>
        <v/>
      </c>
      <c r="I60" s="75"/>
      <c r="J60" s="72"/>
      <c r="K60" s="66"/>
    </row>
    <row r="61" spans="1:11" x14ac:dyDescent="0.2">
      <c r="A61" s="90" t="str">
        <f>IF(ISNUMBER(H61)=FALSE,"",52)</f>
        <v/>
      </c>
      <c r="B61" s="89" t="str">
        <f>IF(ISTEXT('[5]Sektorski plasman'!B57)=TRUE,'[5]Sektorski plasman'!B57,"")</f>
        <v/>
      </c>
      <c r="C61" s="88" t="str">
        <f>IF(ISTEXT('[5]Sektorski plasman'!C57)=TRUE,'[5]Sektorski plasman'!C57,"")</f>
        <v/>
      </c>
      <c r="D61" s="87" t="str">
        <f>IF(ISNUMBER('[5]Sektorski plasman'!E57)=TRUE,'[5]Sektorski plasman'!E57,"")</f>
        <v/>
      </c>
      <c r="E61" s="86" t="str">
        <f>IF(ISTEXT('[5]Sektorski plasman'!F57)=TRUE,'[5]Sektorski plasman'!F57,"")</f>
        <v/>
      </c>
      <c r="F61" s="85" t="str">
        <f>IF(ISNUMBER('[5]Sektorski plasman'!D57)=TRUE,'[5]Sektorski plasman'!D57,"")</f>
        <v/>
      </c>
      <c r="G61" s="84" t="str">
        <f>IF(ISNUMBER('[5]Sektorski plasman'!G57)=TRUE,'[5]Sektorski plasman'!G57,"")</f>
        <v/>
      </c>
      <c r="H61" s="76" t="str">
        <f>IF(ISNUMBER('[5]Sektorski plasman'!H57)=TRUE,'[5]Sektorski plasman'!H57,"")</f>
        <v/>
      </c>
      <c r="I61" s="75"/>
      <c r="J61" s="72"/>
      <c r="K61" s="66"/>
    </row>
    <row r="62" spans="1:11" x14ac:dyDescent="0.2">
      <c r="A62" s="90" t="str">
        <f>IF(ISNUMBER(H62)=FALSE,"",53)</f>
        <v/>
      </c>
      <c r="B62" s="89" t="str">
        <f>IF(ISTEXT('[5]Sektorski plasman'!B58)=TRUE,'[5]Sektorski plasman'!B58,"")</f>
        <v/>
      </c>
      <c r="C62" s="88" t="str">
        <f>IF(ISTEXT('[5]Sektorski plasman'!C58)=TRUE,'[5]Sektorski plasman'!C58,"")</f>
        <v/>
      </c>
      <c r="D62" s="87" t="str">
        <f>IF(ISNUMBER('[5]Sektorski plasman'!E58)=TRUE,'[5]Sektorski plasman'!E58,"")</f>
        <v/>
      </c>
      <c r="E62" s="86" t="str">
        <f>IF(ISTEXT('[5]Sektorski plasman'!F58)=TRUE,'[5]Sektorski plasman'!F58,"")</f>
        <v/>
      </c>
      <c r="F62" s="85" t="str">
        <f>IF(ISNUMBER('[5]Sektorski plasman'!D58)=TRUE,'[5]Sektorski plasman'!D58,"")</f>
        <v/>
      </c>
      <c r="G62" s="84" t="str">
        <f>IF(ISNUMBER('[5]Sektorski plasman'!G58)=TRUE,'[5]Sektorski plasman'!G58,"")</f>
        <v/>
      </c>
      <c r="H62" s="76" t="str">
        <f>IF(ISNUMBER('[5]Sektorski plasman'!H58)=TRUE,'[5]Sektorski plasman'!H58,"")</f>
        <v/>
      </c>
      <c r="I62" s="75"/>
      <c r="J62" s="72"/>
      <c r="K62" s="66"/>
    </row>
    <row r="63" spans="1:11" x14ac:dyDescent="0.2">
      <c r="A63" s="90" t="str">
        <f>IF(ISNUMBER(H63)=FALSE,"",54)</f>
        <v/>
      </c>
      <c r="B63" s="89" t="str">
        <f>IF(ISTEXT('[5]Sektorski plasman'!B59)=TRUE,'[5]Sektorski plasman'!B59,"")</f>
        <v/>
      </c>
      <c r="C63" s="88" t="str">
        <f>IF(ISTEXT('[5]Sektorski plasman'!C59)=TRUE,'[5]Sektorski plasman'!C59,"")</f>
        <v/>
      </c>
      <c r="D63" s="87" t="str">
        <f>IF(ISNUMBER('[5]Sektorski plasman'!E59)=TRUE,'[5]Sektorski plasman'!E59,"")</f>
        <v/>
      </c>
      <c r="E63" s="86" t="str">
        <f>IF(ISTEXT('[5]Sektorski plasman'!F59)=TRUE,'[5]Sektorski plasman'!F59,"")</f>
        <v/>
      </c>
      <c r="F63" s="85" t="str">
        <f>IF(ISNUMBER('[5]Sektorski plasman'!D59)=TRUE,'[5]Sektorski plasman'!D59,"")</f>
        <v/>
      </c>
      <c r="G63" s="84" t="str">
        <f>IF(ISNUMBER('[5]Sektorski plasman'!G59)=TRUE,'[5]Sektorski plasman'!G59,"")</f>
        <v/>
      </c>
      <c r="H63" s="76" t="str">
        <f>IF(ISNUMBER('[5]Sektorski plasman'!H59)=TRUE,'[5]Sektorski plasman'!H59,"")</f>
        <v/>
      </c>
      <c r="I63" s="75"/>
      <c r="J63" s="72"/>
      <c r="K63" s="66"/>
    </row>
    <row r="64" spans="1:11" x14ac:dyDescent="0.2">
      <c r="A64" s="90" t="str">
        <f>IF(ISNUMBER(H64)=FALSE,"",55)</f>
        <v/>
      </c>
      <c r="B64" s="89" t="str">
        <f>IF(ISTEXT('[5]Sektorski plasman'!B60)=TRUE,'[5]Sektorski plasman'!B60,"")</f>
        <v/>
      </c>
      <c r="C64" s="88" t="str">
        <f>IF(ISTEXT('[5]Sektorski plasman'!C60)=TRUE,'[5]Sektorski plasman'!C60,"")</f>
        <v/>
      </c>
      <c r="D64" s="87" t="str">
        <f>IF(ISNUMBER('[5]Sektorski plasman'!E60)=TRUE,'[5]Sektorski plasman'!E60,"")</f>
        <v/>
      </c>
      <c r="E64" s="86" t="str">
        <f>IF(ISTEXT('[5]Sektorski plasman'!F60)=TRUE,'[5]Sektorski plasman'!F60,"")</f>
        <v/>
      </c>
      <c r="F64" s="85" t="str">
        <f>IF(ISNUMBER('[5]Sektorski plasman'!D60)=TRUE,'[5]Sektorski plasman'!D60,"")</f>
        <v/>
      </c>
      <c r="G64" s="84" t="str">
        <f>IF(ISNUMBER('[5]Sektorski plasman'!G60)=TRUE,'[5]Sektorski plasman'!G60,"")</f>
        <v/>
      </c>
      <c r="H64" s="76" t="str">
        <f>IF(ISNUMBER('[5]Sektorski plasman'!H60)=TRUE,'[5]Sektorski plasman'!H60,"")</f>
        <v/>
      </c>
      <c r="I64" s="75"/>
      <c r="J64" s="72"/>
      <c r="K64" s="66"/>
    </row>
    <row r="65" spans="1:11" x14ac:dyDescent="0.2">
      <c r="A65" s="90" t="str">
        <f>IF(ISNUMBER(H65)=FALSE,"",56)</f>
        <v/>
      </c>
      <c r="B65" s="89" t="str">
        <f>IF(ISTEXT('[5]Sektorski plasman'!B61)=TRUE,'[5]Sektorski plasman'!B61,"")</f>
        <v/>
      </c>
      <c r="C65" s="88" t="str">
        <f>IF(ISTEXT('[5]Sektorski plasman'!C61)=TRUE,'[5]Sektorski plasman'!C61,"")</f>
        <v/>
      </c>
      <c r="D65" s="87" t="str">
        <f>IF(ISNUMBER('[5]Sektorski plasman'!E61)=TRUE,'[5]Sektorski plasman'!E61,"")</f>
        <v/>
      </c>
      <c r="E65" s="86" t="str">
        <f>IF(ISTEXT('[5]Sektorski plasman'!F61)=TRUE,'[5]Sektorski plasman'!F61,"")</f>
        <v/>
      </c>
      <c r="F65" s="85" t="str">
        <f>IF(ISNUMBER('[5]Sektorski plasman'!D61)=TRUE,'[5]Sektorski plasman'!D61,"")</f>
        <v/>
      </c>
      <c r="G65" s="84" t="str">
        <f>IF(ISNUMBER('[5]Sektorski plasman'!G61)=TRUE,'[5]Sektorski plasman'!G61,"")</f>
        <v/>
      </c>
      <c r="H65" s="76" t="str">
        <f>IF(ISNUMBER('[5]Sektorski plasman'!H61)=TRUE,'[5]Sektorski plasman'!H61,"")</f>
        <v/>
      </c>
      <c r="I65" s="75"/>
      <c r="J65" s="72"/>
      <c r="K65" s="66"/>
    </row>
    <row r="66" spans="1:11" x14ac:dyDescent="0.2">
      <c r="A66" s="90" t="str">
        <f>IF(ISNUMBER(H66)=FALSE,"",57)</f>
        <v/>
      </c>
      <c r="B66" s="89" t="str">
        <f>IF(ISTEXT('[5]Sektorski plasman'!B62)=TRUE,'[5]Sektorski plasman'!B62,"")</f>
        <v/>
      </c>
      <c r="C66" s="88" t="str">
        <f>IF(ISTEXT('[5]Sektorski plasman'!C62)=TRUE,'[5]Sektorski plasman'!C62,"")</f>
        <v/>
      </c>
      <c r="D66" s="87" t="str">
        <f>IF(ISNUMBER('[5]Sektorski plasman'!E62)=TRUE,'[5]Sektorski plasman'!E62,"")</f>
        <v/>
      </c>
      <c r="E66" s="86" t="str">
        <f>IF(ISTEXT('[5]Sektorski plasman'!F62)=TRUE,'[5]Sektorski plasman'!F62,"")</f>
        <v/>
      </c>
      <c r="F66" s="85" t="str">
        <f>IF(ISNUMBER('[5]Sektorski plasman'!D62)=TRUE,'[5]Sektorski plasman'!D62,"")</f>
        <v/>
      </c>
      <c r="G66" s="84" t="str">
        <f>IF(ISNUMBER('[5]Sektorski plasman'!G62)=TRUE,'[5]Sektorski plasman'!G62,"")</f>
        <v/>
      </c>
      <c r="H66" s="76" t="str">
        <f>IF(ISNUMBER('[5]Sektorski plasman'!H62)=TRUE,'[5]Sektorski plasman'!H62,"")</f>
        <v/>
      </c>
      <c r="I66" s="75"/>
      <c r="J66" s="72"/>
      <c r="K66" s="66"/>
    </row>
    <row r="67" spans="1:11" x14ac:dyDescent="0.2">
      <c r="A67" s="90" t="str">
        <f>IF(ISNUMBER(H67)=FALSE,"",58)</f>
        <v/>
      </c>
      <c r="B67" s="89" t="str">
        <f>IF(ISTEXT('[5]Sektorski plasman'!B63)=TRUE,'[5]Sektorski plasman'!B63,"")</f>
        <v/>
      </c>
      <c r="C67" s="88" t="str">
        <f>IF(ISTEXT('[5]Sektorski plasman'!C63)=TRUE,'[5]Sektorski plasman'!C63,"")</f>
        <v/>
      </c>
      <c r="D67" s="87" t="str">
        <f>IF(ISNUMBER('[5]Sektorski plasman'!E63)=TRUE,'[5]Sektorski plasman'!E63,"")</f>
        <v/>
      </c>
      <c r="E67" s="86" t="str">
        <f>IF(ISTEXT('[5]Sektorski plasman'!F63)=TRUE,'[5]Sektorski plasman'!F63,"")</f>
        <v/>
      </c>
      <c r="F67" s="85" t="str">
        <f>IF(ISNUMBER('[5]Sektorski plasman'!D63)=TRUE,'[5]Sektorski plasman'!D63,"")</f>
        <v/>
      </c>
      <c r="G67" s="84" t="str">
        <f>IF(ISNUMBER('[5]Sektorski plasman'!G63)=TRUE,'[5]Sektorski plasman'!G63,"")</f>
        <v/>
      </c>
      <c r="H67" s="76" t="str">
        <f>IF(ISNUMBER('[5]Sektorski plasman'!H63)=TRUE,'[5]Sektorski plasman'!H63,"")</f>
        <v/>
      </c>
      <c r="I67" s="75"/>
      <c r="J67" s="72"/>
      <c r="K67" s="66"/>
    </row>
    <row r="68" spans="1:11" x14ac:dyDescent="0.2">
      <c r="A68" s="90" t="str">
        <f>IF(ISNUMBER(H68)=FALSE,"",59)</f>
        <v/>
      </c>
      <c r="B68" s="89" t="str">
        <f>IF(ISTEXT('[5]Sektorski plasman'!B64)=TRUE,'[5]Sektorski plasman'!B64,"")</f>
        <v/>
      </c>
      <c r="C68" s="88" t="str">
        <f>IF(ISTEXT('[5]Sektorski plasman'!C64)=TRUE,'[5]Sektorski plasman'!C64,"")</f>
        <v/>
      </c>
      <c r="D68" s="87" t="str">
        <f>IF(ISNUMBER('[5]Sektorski plasman'!E64)=TRUE,'[5]Sektorski plasman'!E64,"")</f>
        <v/>
      </c>
      <c r="E68" s="86" t="str">
        <f>IF(ISTEXT('[5]Sektorski plasman'!F64)=TRUE,'[5]Sektorski plasman'!F64,"")</f>
        <v/>
      </c>
      <c r="F68" s="85" t="str">
        <f>IF(ISNUMBER('[5]Sektorski plasman'!D64)=TRUE,'[5]Sektorski plasman'!D64,"")</f>
        <v/>
      </c>
      <c r="G68" s="84" t="str">
        <f>IF(ISNUMBER('[5]Sektorski plasman'!G64)=TRUE,'[5]Sektorski plasman'!G64,"")</f>
        <v/>
      </c>
      <c r="H68" s="76" t="str">
        <f>IF(ISNUMBER('[5]Sektorski plasman'!H64)=TRUE,'[5]Sektorski plasman'!H64,"")</f>
        <v/>
      </c>
      <c r="I68" s="75"/>
      <c r="J68" s="72"/>
      <c r="K68" s="66"/>
    </row>
    <row r="69" spans="1:11" x14ac:dyDescent="0.2">
      <c r="A69" s="90" t="str">
        <f>IF(ISNUMBER(H69)=FALSE,"",60)</f>
        <v/>
      </c>
      <c r="B69" s="89" t="str">
        <f>IF(ISTEXT('[5]Sektorski plasman'!B65)=TRUE,'[5]Sektorski plasman'!B65,"")</f>
        <v/>
      </c>
      <c r="C69" s="88" t="str">
        <f>IF(ISTEXT('[5]Sektorski plasman'!C65)=TRUE,'[5]Sektorski plasman'!C65,"")</f>
        <v/>
      </c>
      <c r="D69" s="87" t="str">
        <f>IF(ISNUMBER('[5]Sektorski plasman'!E65)=TRUE,'[5]Sektorski plasman'!E65,"")</f>
        <v/>
      </c>
      <c r="E69" s="86" t="str">
        <f>IF(ISTEXT('[5]Sektorski plasman'!F65)=TRUE,'[5]Sektorski plasman'!F65,"")</f>
        <v/>
      </c>
      <c r="F69" s="85" t="str">
        <f>IF(ISNUMBER('[5]Sektorski plasman'!D65)=TRUE,'[5]Sektorski plasman'!D65,"")</f>
        <v/>
      </c>
      <c r="G69" s="84" t="str">
        <f>IF(ISNUMBER('[5]Sektorski plasman'!G65)=TRUE,'[5]Sektorski plasman'!G65,"")</f>
        <v/>
      </c>
      <c r="H69" s="76" t="str">
        <f>IF(ISNUMBER('[5]Sektorski plasman'!H65)=TRUE,'[5]Sektorski plasman'!H65,"")</f>
        <v/>
      </c>
      <c r="I69" s="75"/>
      <c r="J69" s="72"/>
      <c r="K69" s="66"/>
    </row>
    <row r="70" spans="1:11" x14ac:dyDescent="0.2">
      <c r="A70" s="90" t="str">
        <f>IF(ISNUMBER(H70)=FALSE,"",61)</f>
        <v/>
      </c>
      <c r="B70" s="89" t="str">
        <f>IF(ISTEXT('[5]Sektorski plasman'!B66)=TRUE,'[5]Sektorski plasman'!B66,"")</f>
        <v/>
      </c>
      <c r="C70" s="88" t="str">
        <f>IF(ISTEXT('[5]Sektorski plasman'!C66)=TRUE,'[5]Sektorski plasman'!C66,"")</f>
        <v/>
      </c>
      <c r="D70" s="87" t="str">
        <f>IF(ISNUMBER('[5]Sektorski plasman'!E66)=TRUE,'[5]Sektorski plasman'!E66,"")</f>
        <v/>
      </c>
      <c r="E70" s="86" t="str">
        <f>IF(ISTEXT('[5]Sektorski plasman'!F66)=TRUE,'[5]Sektorski plasman'!F66,"")</f>
        <v/>
      </c>
      <c r="F70" s="85" t="str">
        <f>IF(ISNUMBER('[5]Sektorski plasman'!D66)=TRUE,'[5]Sektorski plasman'!D66,"")</f>
        <v/>
      </c>
      <c r="G70" s="84" t="str">
        <f>IF(ISNUMBER('[5]Sektorski plasman'!G66)=TRUE,'[5]Sektorski plasman'!G66,"")</f>
        <v/>
      </c>
      <c r="H70" s="76" t="str">
        <f>IF(ISNUMBER('[5]Sektorski plasman'!H66)=TRUE,'[5]Sektorski plasman'!H66,"")</f>
        <v/>
      </c>
      <c r="I70" s="75"/>
      <c r="J70" s="72"/>
      <c r="K70" s="66"/>
    </row>
    <row r="71" spans="1:11" x14ac:dyDescent="0.2">
      <c r="A71" s="90" t="str">
        <f>IF(ISNUMBER(H71)=FALSE,"",62)</f>
        <v/>
      </c>
      <c r="B71" s="89" t="str">
        <f>IF(ISTEXT('[5]Sektorski plasman'!B67)=TRUE,'[5]Sektorski plasman'!B67,"")</f>
        <v/>
      </c>
      <c r="C71" s="88" t="str">
        <f>IF(ISTEXT('[5]Sektorski plasman'!C67)=TRUE,'[5]Sektorski plasman'!C67,"")</f>
        <v/>
      </c>
      <c r="D71" s="87" t="str">
        <f>IF(ISNUMBER('[5]Sektorski plasman'!E67)=TRUE,'[5]Sektorski plasman'!E67,"")</f>
        <v/>
      </c>
      <c r="E71" s="86" t="str">
        <f>IF(ISTEXT('[5]Sektorski plasman'!F67)=TRUE,'[5]Sektorski plasman'!F67,"")</f>
        <v/>
      </c>
      <c r="F71" s="85" t="str">
        <f>IF(ISNUMBER('[5]Sektorski plasman'!D67)=TRUE,'[5]Sektorski plasman'!D67,"")</f>
        <v/>
      </c>
      <c r="G71" s="84" t="str">
        <f>IF(ISNUMBER('[5]Sektorski plasman'!G67)=TRUE,'[5]Sektorski plasman'!G67,"")</f>
        <v/>
      </c>
      <c r="H71" s="76" t="str">
        <f>IF(ISNUMBER('[5]Sektorski plasman'!H67)=TRUE,'[5]Sektorski plasman'!H67,"")</f>
        <v/>
      </c>
      <c r="I71" s="75"/>
      <c r="J71" s="72"/>
      <c r="K71" s="66"/>
    </row>
    <row r="72" spans="1:11" x14ac:dyDescent="0.2">
      <c r="A72" s="90" t="str">
        <f>IF(ISNUMBER(H72)=FALSE,"",63)</f>
        <v/>
      </c>
      <c r="B72" s="89" t="str">
        <f>IF(ISTEXT('[5]Sektorski plasman'!B68)=TRUE,'[5]Sektorski plasman'!B68,"")</f>
        <v/>
      </c>
      <c r="C72" s="88" t="str">
        <f>IF(ISTEXT('[5]Sektorski plasman'!C68)=TRUE,'[5]Sektorski plasman'!C68,"")</f>
        <v/>
      </c>
      <c r="D72" s="87" t="str">
        <f>IF(ISNUMBER('[5]Sektorski plasman'!E68)=TRUE,'[5]Sektorski plasman'!E68,"")</f>
        <v/>
      </c>
      <c r="E72" s="86" t="str">
        <f>IF(ISTEXT('[5]Sektorski plasman'!F68)=TRUE,'[5]Sektorski plasman'!F68,"")</f>
        <v/>
      </c>
      <c r="F72" s="85" t="str">
        <f>IF(ISNUMBER('[5]Sektorski plasman'!D68)=TRUE,'[5]Sektorski plasman'!D68,"")</f>
        <v/>
      </c>
      <c r="G72" s="84" t="str">
        <f>IF(ISNUMBER('[5]Sektorski plasman'!G68)=TRUE,'[5]Sektorski plasman'!G68,"")</f>
        <v/>
      </c>
      <c r="H72" s="76" t="str">
        <f>IF(ISNUMBER('[5]Sektorski plasman'!H68)=TRUE,'[5]Sektorski plasman'!H68,"")</f>
        <v/>
      </c>
      <c r="I72" s="75"/>
      <c r="J72" s="72"/>
      <c r="K72" s="66"/>
    </row>
    <row r="73" spans="1:11" x14ac:dyDescent="0.2">
      <c r="A73" s="90" t="str">
        <f>IF(ISNUMBER(H73)=FALSE,"",64)</f>
        <v/>
      </c>
      <c r="B73" s="89" t="str">
        <f>IF(ISTEXT('[5]Sektorski plasman'!B69)=TRUE,'[5]Sektorski plasman'!B69,"")</f>
        <v/>
      </c>
      <c r="C73" s="88" t="str">
        <f>IF(ISTEXT('[5]Sektorski plasman'!C69)=TRUE,'[5]Sektorski plasman'!C69,"")</f>
        <v/>
      </c>
      <c r="D73" s="87" t="str">
        <f>IF(ISNUMBER('[5]Sektorski plasman'!E69)=TRUE,'[5]Sektorski plasman'!E69,"")</f>
        <v/>
      </c>
      <c r="E73" s="86" t="str">
        <f>IF(ISTEXT('[5]Sektorski plasman'!F69)=TRUE,'[5]Sektorski plasman'!F69,"")</f>
        <v/>
      </c>
      <c r="F73" s="85" t="str">
        <f>IF(ISNUMBER('[5]Sektorski plasman'!D69)=TRUE,'[5]Sektorski plasman'!D69,"")</f>
        <v/>
      </c>
      <c r="G73" s="84" t="str">
        <f>IF(ISNUMBER('[5]Sektorski plasman'!G69)=TRUE,'[5]Sektorski plasman'!G69,"")</f>
        <v/>
      </c>
      <c r="H73" s="76" t="str">
        <f>IF(ISNUMBER('[5]Sektorski plasman'!H69)=TRUE,'[5]Sektorski plasman'!H69,"")</f>
        <v/>
      </c>
      <c r="I73" s="75"/>
      <c r="J73" s="72"/>
      <c r="K73" s="66"/>
    </row>
    <row r="74" spans="1:11" x14ac:dyDescent="0.2">
      <c r="A74" s="90" t="str">
        <f>IF(ISNUMBER(H74)=FALSE,"",65)</f>
        <v/>
      </c>
      <c r="B74" s="89" t="str">
        <f>IF(ISTEXT('[5]Sektorski plasman'!B70)=TRUE,'[5]Sektorski plasman'!B70,"")</f>
        <v/>
      </c>
      <c r="C74" s="88" t="str">
        <f>IF(ISTEXT('[5]Sektorski plasman'!C70)=TRUE,'[5]Sektorski plasman'!C70,"")</f>
        <v/>
      </c>
      <c r="D74" s="87" t="str">
        <f>IF(ISNUMBER('[5]Sektorski plasman'!E70)=TRUE,'[5]Sektorski plasman'!E70,"")</f>
        <v/>
      </c>
      <c r="E74" s="86" t="str">
        <f>IF(ISTEXT('[5]Sektorski plasman'!F70)=TRUE,'[5]Sektorski plasman'!F70,"")</f>
        <v/>
      </c>
      <c r="F74" s="85" t="str">
        <f>IF(ISNUMBER('[5]Sektorski plasman'!D70)=TRUE,'[5]Sektorski plasman'!D70,"")</f>
        <v/>
      </c>
      <c r="G74" s="84" t="str">
        <f>IF(ISNUMBER('[5]Sektorski plasman'!G70)=TRUE,'[5]Sektorski plasman'!G70,"")</f>
        <v/>
      </c>
      <c r="H74" s="76" t="str">
        <f>IF(ISNUMBER('[5]Sektorski plasman'!H70)=TRUE,'[5]Sektorski plasman'!H70,"")</f>
        <v/>
      </c>
      <c r="I74" s="75"/>
      <c r="J74" s="72"/>
      <c r="K74" s="66"/>
    </row>
    <row r="75" spans="1:11" x14ac:dyDescent="0.2">
      <c r="A75" s="90" t="str">
        <f>IF(ISNUMBER(H75)=FALSE,"",66)</f>
        <v/>
      </c>
      <c r="B75" s="89" t="str">
        <f>IF(ISTEXT('[5]Sektorski plasman'!B71)=TRUE,'[5]Sektorski plasman'!B71,"")</f>
        <v/>
      </c>
      <c r="C75" s="88" t="str">
        <f>IF(ISTEXT('[5]Sektorski plasman'!C71)=TRUE,'[5]Sektorski plasman'!C71,"")</f>
        <v/>
      </c>
      <c r="D75" s="87" t="str">
        <f>IF(ISNUMBER('[5]Sektorski plasman'!E71)=TRUE,'[5]Sektorski plasman'!E71,"")</f>
        <v/>
      </c>
      <c r="E75" s="86" t="str">
        <f>IF(ISTEXT('[5]Sektorski plasman'!F71)=TRUE,'[5]Sektorski plasman'!F71,"")</f>
        <v/>
      </c>
      <c r="F75" s="85" t="str">
        <f>IF(ISNUMBER('[5]Sektorski plasman'!D71)=TRUE,'[5]Sektorski plasman'!D71,"")</f>
        <v/>
      </c>
      <c r="G75" s="84" t="str">
        <f>IF(ISNUMBER('[5]Sektorski plasman'!G71)=TRUE,'[5]Sektorski plasman'!G71,"")</f>
        <v/>
      </c>
      <c r="H75" s="76" t="str">
        <f>IF(ISNUMBER('[5]Sektorski plasman'!H71)=TRUE,'[5]Sektorski plasman'!H71,"")</f>
        <v/>
      </c>
      <c r="I75" s="75"/>
      <c r="J75" s="72"/>
      <c r="K75" s="66"/>
    </row>
    <row r="76" spans="1:11" x14ac:dyDescent="0.2">
      <c r="A76" s="90" t="str">
        <f>IF(ISNUMBER(H76)=FALSE,"",67)</f>
        <v/>
      </c>
      <c r="B76" s="89" t="str">
        <f>IF(ISTEXT('[5]Sektorski plasman'!B72)=TRUE,'[5]Sektorski plasman'!B72,"")</f>
        <v/>
      </c>
      <c r="C76" s="88" t="str">
        <f>IF(ISTEXT('[5]Sektorski plasman'!C72)=TRUE,'[5]Sektorski plasman'!C72,"")</f>
        <v/>
      </c>
      <c r="D76" s="87" t="str">
        <f>IF(ISNUMBER('[5]Sektorski plasman'!E72)=TRUE,'[5]Sektorski plasman'!E72,"")</f>
        <v/>
      </c>
      <c r="E76" s="86" t="str">
        <f>IF(ISTEXT('[5]Sektorski plasman'!F72)=TRUE,'[5]Sektorski plasman'!F72,"")</f>
        <v/>
      </c>
      <c r="F76" s="85" t="str">
        <f>IF(ISNUMBER('[5]Sektorski plasman'!D72)=TRUE,'[5]Sektorski plasman'!D72,"")</f>
        <v/>
      </c>
      <c r="G76" s="84" t="str">
        <f>IF(ISNUMBER('[5]Sektorski plasman'!G72)=TRUE,'[5]Sektorski plasman'!G72,"")</f>
        <v/>
      </c>
      <c r="H76" s="76" t="str">
        <f>IF(ISNUMBER('[5]Sektorski plasman'!H72)=TRUE,'[5]Sektorski plasman'!H72,"")</f>
        <v/>
      </c>
      <c r="I76" s="75"/>
      <c r="J76" s="72"/>
      <c r="K76" s="66"/>
    </row>
    <row r="77" spans="1:11" x14ac:dyDescent="0.2">
      <c r="A77" s="90" t="str">
        <f>IF(ISNUMBER(H77)=FALSE,"",68)</f>
        <v/>
      </c>
      <c r="B77" s="89" t="str">
        <f>IF(ISTEXT('[5]Sektorski plasman'!B73)=TRUE,'[5]Sektorski plasman'!B73,"")</f>
        <v/>
      </c>
      <c r="C77" s="88" t="str">
        <f>IF(ISTEXT('[5]Sektorski plasman'!C73)=TRUE,'[5]Sektorski plasman'!C73,"")</f>
        <v/>
      </c>
      <c r="D77" s="87" t="str">
        <f>IF(ISNUMBER('[5]Sektorski plasman'!E73)=TRUE,'[5]Sektorski plasman'!E73,"")</f>
        <v/>
      </c>
      <c r="E77" s="86" t="str">
        <f>IF(ISTEXT('[5]Sektorski plasman'!F73)=TRUE,'[5]Sektorski plasman'!F73,"")</f>
        <v/>
      </c>
      <c r="F77" s="85" t="str">
        <f>IF(ISNUMBER('[5]Sektorski plasman'!D73)=TRUE,'[5]Sektorski plasman'!D73,"")</f>
        <v/>
      </c>
      <c r="G77" s="84" t="str">
        <f>IF(ISNUMBER('[5]Sektorski plasman'!G73)=TRUE,'[5]Sektorski plasman'!G73,"")</f>
        <v/>
      </c>
      <c r="H77" s="76" t="str">
        <f>IF(ISNUMBER('[5]Sektorski plasman'!H73)=TRUE,'[5]Sektorski plasman'!H73,"")</f>
        <v/>
      </c>
      <c r="I77" s="75"/>
      <c r="J77" s="72"/>
      <c r="K77" s="66"/>
    </row>
    <row r="78" spans="1:11" x14ac:dyDescent="0.2">
      <c r="A78" s="90" t="str">
        <f>IF(ISNUMBER(H78)=FALSE,"",69)</f>
        <v/>
      </c>
      <c r="B78" s="89" t="str">
        <f>IF(ISTEXT('[5]Sektorski plasman'!B74)=TRUE,'[5]Sektorski plasman'!B74,"")</f>
        <v/>
      </c>
      <c r="C78" s="88" t="str">
        <f>IF(ISTEXT('[5]Sektorski plasman'!C74)=TRUE,'[5]Sektorski plasman'!C74,"")</f>
        <v/>
      </c>
      <c r="D78" s="87" t="str">
        <f>IF(ISNUMBER('[5]Sektorski plasman'!E74)=TRUE,'[5]Sektorski plasman'!E74,"")</f>
        <v/>
      </c>
      <c r="E78" s="86" t="str">
        <f>IF(ISTEXT('[5]Sektorski plasman'!F74)=TRUE,'[5]Sektorski plasman'!F74,"")</f>
        <v/>
      </c>
      <c r="F78" s="85" t="str">
        <f>IF(ISNUMBER('[5]Sektorski plasman'!D74)=TRUE,'[5]Sektorski plasman'!D74,"")</f>
        <v/>
      </c>
      <c r="G78" s="84" t="str">
        <f>IF(ISNUMBER('[5]Sektorski plasman'!G74)=TRUE,'[5]Sektorski plasman'!G74,"")</f>
        <v/>
      </c>
      <c r="H78" s="76" t="str">
        <f>IF(ISNUMBER('[5]Sektorski plasman'!H74)=TRUE,'[5]Sektorski plasman'!H74,"")</f>
        <v/>
      </c>
      <c r="I78" s="75"/>
      <c r="J78" s="72"/>
      <c r="K78" s="66"/>
    </row>
    <row r="79" spans="1:11" x14ac:dyDescent="0.2">
      <c r="A79" s="90" t="str">
        <f>IF(ISNUMBER(H79)=FALSE,"",70)</f>
        <v/>
      </c>
      <c r="B79" s="89" t="str">
        <f>IF(ISTEXT('[5]Sektorski plasman'!B75)=TRUE,'[5]Sektorski plasman'!B75,"")</f>
        <v/>
      </c>
      <c r="C79" s="88" t="str">
        <f>IF(ISTEXT('[5]Sektorski plasman'!C75)=TRUE,'[5]Sektorski plasman'!C75,"")</f>
        <v/>
      </c>
      <c r="D79" s="87" t="str">
        <f>IF(ISNUMBER('[5]Sektorski plasman'!E75)=TRUE,'[5]Sektorski plasman'!E75,"")</f>
        <v/>
      </c>
      <c r="E79" s="86" t="str">
        <f>IF(ISTEXT('[5]Sektorski plasman'!F75)=TRUE,'[5]Sektorski plasman'!F75,"")</f>
        <v/>
      </c>
      <c r="F79" s="85" t="str">
        <f>IF(ISNUMBER('[5]Sektorski plasman'!D75)=TRUE,'[5]Sektorski plasman'!D75,"")</f>
        <v/>
      </c>
      <c r="G79" s="84" t="str">
        <f>IF(ISNUMBER('[5]Sektorski plasman'!G75)=TRUE,'[5]Sektorski plasman'!G75,"")</f>
        <v/>
      </c>
      <c r="H79" s="76" t="str">
        <f>IF(ISNUMBER('[5]Sektorski plasman'!H75)=TRUE,'[5]Sektorski plasman'!H75,"")</f>
        <v/>
      </c>
      <c r="I79" s="75"/>
      <c r="J79" s="72"/>
      <c r="K79" s="66"/>
    </row>
    <row r="80" spans="1:11" x14ac:dyDescent="0.2">
      <c r="A80" s="90" t="str">
        <f>IF(ISNUMBER(H80)=FALSE,"",71)</f>
        <v/>
      </c>
      <c r="B80" s="89" t="str">
        <f>IF(ISTEXT('[5]Sektorski plasman'!B76)=TRUE,'[5]Sektorski plasman'!B76,"")</f>
        <v/>
      </c>
      <c r="C80" s="88" t="str">
        <f>IF(ISTEXT('[5]Sektorski plasman'!C76)=TRUE,'[5]Sektorski plasman'!C76,"")</f>
        <v/>
      </c>
      <c r="D80" s="87" t="str">
        <f>IF(ISNUMBER('[5]Sektorski plasman'!E76)=TRUE,'[5]Sektorski plasman'!E76,"")</f>
        <v/>
      </c>
      <c r="E80" s="86" t="str">
        <f>IF(ISTEXT('[5]Sektorski plasman'!F76)=TRUE,'[5]Sektorski plasman'!F76,"")</f>
        <v/>
      </c>
      <c r="F80" s="85" t="str">
        <f>IF(ISNUMBER('[5]Sektorski plasman'!D76)=TRUE,'[5]Sektorski plasman'!D76,"")</f>
        <v/>
      </c>
      <c r="G80" s="84" t="str">
        <f>IF(ISNUMBER('[5]Sektorski plasman'!G76)=TRUE,'[5]Sektorski plasman'!G76,"")</f>
        <v/>
      </c>
      <c r="H80" s="76" t="str">
        <f>IF(ISNUMBER('[5]Sektorski plasman'!H76)=TRUE,'[5]Sektorski plasman'!H76,"")</f>
        <v/>
      </c>
      <c r="I80" s="75"/>
      <c r="J80" s="72"/>
      <c r="K80" s="66"/>
    </row>
    <row r="81" spans="1:11" x14ac:dyDescent="0.2">
      <c r="A81" s="90" t="str">
        <f>IF(ISNUMBER(H81)=FALSE,"",72)</f>
        <v/>
      </c>
      <c r="B81" s="89" t="str">
        <f>IF(ISTEXT('[5]Sektorski plasman'!B77)=TRUE,'[5]Sektorski plasman'!B77,"")</f>
        <v/>
      </c>
      <c r="C81" s="88" t="str">
        <f>IF(ISTEXT('[5]Sektorski plasman'!C77)=TRUE,'[5]Sektorski plasman'!C77,"")</f>
        <v/>
      </c>
      <c r="D81" s="87" t="str">
        <f>IF(ISNUMBER('[5]Sektorski plasman'!E77)=TRUE,'[5]Sektorski plasman'!E77,"")</f>
        <v/>
      </c>
      <c r="E81" s="86" t="str">
        <f>IF(ISTEXT('[5]Sektorski plasman'!F77)=TRUE,'[5]Sektorski plasman'!F77,"")</f>
        <v/>
      </c>
      <c r="F81" s="85" t="str">
        <f>IF(ISNUMBER('[5]Sektorski plasman'!D77)=TRUE,'[5]Sektorski plasman'!D77,"")</f>
        <v/>
      </c>
      <c r="G81" s="84" t="str">
        <f>IF(ISNUMBER('[5]Sektorski plasman'!G77)=TRUE,'[5]Sektorski plasman'!G77,"")</f>
        <v/>
      </c>
      <c r="H81" s="76" t="str">
        <f>IF(ISNUMBER('[5]Sektorski plasman'!H77)=TRUE,'[5]Sektorski plasman'!H77,"")</f>
        <v/>
      </c>
      <c r="I81" s="75"/>
      <c r="J81" s="72"/>
      <c r="K81" s="66"/>
    </row>
    <row r="82" spans="1:11" x14ac:dyDescent="0.2">
      <c r="A82" s="90" t="str">
        <f>IF(ISNUMBER(H82)=FALSE,"",73)</f>
        <v/>
      </c>
      <c r="B82" s="89" t="str">
        <f>IF(ISTEXT('[5]Sektorski plasman'!B78)=TRUE,'[5]Sektorski plasman'!B78,"")</f>
        <v/>
      </c>
      <c r="C82" s="88" t="str">
        <f>IF(ISTEXT('[5]Sektorski plasman'!C78)=TRUE,'[5]Sektorski plasman'!C78,"")</f>
        <v/>
      </c>
      <c r="D82" s="87" t="str">
        <f>IF(ISNUMBER('[5]Sektorski plasman'!E78)=TRUE,'[5]Sektorski plasman'!E78,"")</f>
        <v/>
      </c>
      <c r="E82" s="86" t="str">
        <f>IF(ISTEXT('[5]Sektorski plasman'!F78)=TRUE,'[5]Sektorski plasman'!F78,"")</f>
        <v/>
      </c>
      <c r="F82" s="85" t="str">
        <f>IF(ISNUMBER('[5]Sektorski plasman'!D78)=TRUE,'[5]Sektorski plasman'!D78,"")</f>
        <v/>
      </c>
      <c r="G82" s="84" t="str">
        <f>IF(ISNUMBER('[5]Sektorski plasman'!G78)=TRUE,'[5]Sektorski plasman'!G78,"")</f>
        <v/>
      </c>
      <c r="H82" s="76" t="str">
        <f>IF(ISNUMBER('[5]Sektorski plasman'!H78)=TRUE,'[5]Sektorski plasman'!H78,"")</f>
        <v/>
      </c>
      <c r="I82" s="75"/>
      <c r="J82" s="72"/>
      <c r="K82" s="66"/>
    </row>
    <row r="83" spans="1:11" x14ac:dyDescent="0.2">
      <c r="A83" s="90" t="str">
        <f>IF(ISNUMBER(H83)=FALSE,"",74)</f>
        <v/>
      </c>
      <c r="B83" s="89" t="str">
        <f>IF(ISTEXT('[5]Sektorski plasman'!B79)=TRUE,'[5]Sektorski plasman'!B79,"")</f>
        <v/>
      </c>
      <c r="C83" s="88" t="str">
        <f>IF(ISTEXT('[5]Sektorski plasman'!C79)=TRUE,'[5]Sektorski plasman'!C79,"")</f>
        <v/>
      </c>
      <c r="D83" s="87" t="str">
        <f>IF(ISNUMBER('[5]Sektorski plasman'!E79)=TRUE,'[5]Sektorski plasman'!E79,"")</f>
        <v/>
      </c>
      <c r="E83" s="86" t="str">
        <f>IF(ISTEXT('[5]Sektorski plasman'!F79)=TRUE,'[5]Sektorski plasman'!F79,"")</f>
        <v/>
      </c>
      <c r="F83" s="85" t="str">
        <f>IF(ISNUMBER('[5]Sektorski plasman'!D79)=TRUE,'[5]Sektorski plasman'!D79,"")</f>
        <v/>
      </c>
      <c r="G83" s="84" t="str">
        <f>IF(ISNUMBER('[5]Sektorski plasman'!G79)=TRUE,'[5]Sektorski plasman'!G79,"")</f>
        <v/>
      </c>
      <c r="H83" s="76" t="str">
        <f>IF(ISNUMBER('[5]Sektorski plasman'!H79)=TRUE,'[5]Sektorski plasman'!H79,"")</f>
        <v/>
      </c>
      <c r="I83" s="75"/>
      <c r="J83" s="72"/>
      <c r="K83" s="66"/>
    </row>
    <row r="84" spans="1:11" x14ac:dyDescent="0.2">
      <c r="A84" s="90" t="str">
        <f>IF(ISNUMBER(H84)=FALSE,"",75)</f>
        <v/>
      </c>
      <c r="B84" s="89" t="str">
        <f>IF(ISTEXT('[5]Sektorski plasman'!B80)=TRUE,'[5]Sektorski plasman'!B80,"")</f>
        <v/>
      </c>
      <c r="C84" s="88" t="str">
        <f>IF(ISTEXT('[5]Sektorski plasman'!C80)=TRUE,'[5]Sektorski plasman'!C80,"")</f>
        <v/>
      </c>
      <c r="D84" s="87" t="str">
        <f>IF(ISNUMBER('[5]Sektorski plasman'!E80)=TRUE,'[5]Sektorski plasman'!E80,"")</f>
        <v/>
      </c>
      <c r="E84" s="86" t="str">
        <f>IF(ISTEXT('[5]Sektorski plasman'!F80)=TRUE,'[5]Sektorski plasman'!F80,"")</f>
        <v/>
      </c>
      <c r="F84" s="85" t="str">
        <f>IF(ISNUMBER('[5]Sektorski plasman'!D80)=TRUE,'[5]Sektorski plasman'!D80,"")</f>
        <v/>
      </c>
      <c r="G84" s="84" t="str">
        <f>IF(ISNUMBER('[5]Sektorski plasman'!G80)=TRUE,'[5]Sektorski plasman'!G80,"")</f>
        <v/>
      </c>
      <c r="H84" s="76" t="str">
        <f>IF(ISNUMBER('[5]Sektorski plasman'!H80)=TRUE,'[5]Sektorski plasman'!H80,"")</f>
        <v/>
      </c>
      <c r="I84" s="75"/>
      <c r="J84" s="72"/>
      <c r="K84" s="66"/>
    </row>
    <row r="85" spans="1:11" x14ac:dyDescent="0.2">
      <c r="A85" s="90" t="str">
        <f>IF(ISNUMBER(H85)=FALSE,"",76)</f>
        <v/>
      </c>
      <c r="B85" s="89" t="str">
        <f>IF(ISTEXT('[5]Sektorski plasman'!B81)=TRUE,'[5]Sektorski plasman'!B81,"")</f>
        <v/>
      </c>
      <c r="C85" s="88" t="str">
        <f>IF(ISTEXT('[5]Sektorski plasman'!C81)=TRUE,'[5]Sektorski plasman'!C81,"")</f>
        <v/>
      </c>
      <c r="D85" s="87" t="str">
        <f>IF(ISNUMBER('[5]Sektorski plasman'!E81)=TRUE,'[5]Sektorski plasman'!E81,"")</f>
        <v/>
      </c>
      <c r="E85" s="86" t="str">
        <f>IF(ISTEXT('[5]Sektorski plasman'!F81)=TRUE,'[5]Sektorski plasman'!F81,"")</f>
        <v/>
      </c>
      <c r="F85" s="85" t="str">
        <f>IF(ISNUMBER('[5]Sektorski plasman'!D81)=TRUE,'[5]Sektorski plasman'!D81,"")</f>
        <v/>
      </c>
      <c r="G85" s="84" t="str">
        <f>IF(ISNUMBER('[5]Sektorski plasman'!G81)=TRUE,'[5]Sektorski plasman'!G81,"")</f>
        <v/>
      </c>
      <c r="H85" s="76" t="str">
        <f>IF(ISNUMBER('[5]Sektorski plasman'!H81)=TRUE,'[5]Sektorski plasman'!H81,"")</f>
        <v/>
      </c>
      <c r="I85" s="75"/>
      <c r="J85" s="72"/>
      <c r="K85" s="66"/>
    </row>
    <row r="86" spans="1:11" x14ac:dyDescent="0.2">
      <c r="A86" s="90" t="str">
        <f>IF(ISNUMBER(H86)=FALSE,"",77)</f>
        <v/>
      </c>
      <c r="B86" s="89" t="str">
        <f>IF(ISTEXT('[5]Sektorski plasman'!B82)=TRUE,'[5]Sektorski plasman'!B82,"")</f>
        <v/>
      </c>
      <c r="C86" s="88" t="str">
        <f>IF(ISTEXT('[5]Sektorski plasman'!C82)=TRUE,'[5]Sektorski plasman'!C82,"")</f>
        <v/>
      </c>
      <c r="D86" s="87" t="str">
        <f>IF(ISNUMBER('[5]Sektorski plasman'!E82)=TRUE,'[5]Sektorski plasman'!E82,"")</f>
        <v/>
      </c>
      <c r="E86" s="86" t="str">
        <f>IF(ISTEXT('[5]Sektorski plasman'!F82)=TRUE,'[5]Sektorski plasman'!F82,"")</f>
        <v/>
      </c>
      <c r="F86" s="85" t="str">
        <f>IF(ISNUMBER('[5]Sektorski plasman'!D82)=TRUE,'[5]Sektorski plasman'!D82,"")</f>
        <v/>
      </c>
      <c r="G86" s="84" t="str">
        <f>IF(ISNUMBER('[5]Sektorski plasman'!G82)=TRUE,'[5]Sektorski plasman'!G82,"")</f>
        <v/>
      </c>
      <c r="H86" s="76" t="str">
        <f>IF(ISNUMBER('[5]Sektorski plasman'!H82)=TRUE,'[5]Sektorski plasman'!H82,"")</f>
        <v/>
      </c>
      <c r="I86" s="75"/>
      <c r="J86" s="72"/>
      <c r="K86" s="66"/>
    </row>
    <row r="87" spans="1:11" x14ac:dyDescent="0.2">
      <c r="A87" s="90" t="str">
        <f>IF(ISNUMBER(H87)=FALSE,"",78)</f>
        <v/>
      </c>
      <c r="B87" s="89" t="str">
        <f>IF(ISTEXT('[5]Sektorski plasman'!B83)=TRUE,'[5]Sektorski plasman'!B83,"")</f>
        <v/>
      </c>
      <c r="C87" s="88" t="str">
        <f>IF(ISTEXT('[5]Sektorski plasman'!C83)=TRUE,'[5]Sektorski plasman'!C83,"")</f>
        <v/>
      </c>
      <c r="D87" s="87" t="str">
        <f>IF(ISNUMBER('[5]Sektorski plasman'!E83)=TRUE,'[5]Sektorski plasman'!E83,"")</f>
        <v/>
      </c>
      <c r="E87" s="86" t="str">
        <f>IF(ISTEXT('[5]Sektorski plasman'!F83)=TRUE,'[5]Sektorski plasman'!F83,"")</f>
        <v/>
      </c>
      <c r="F87" s="85" t="str">
        <f>IF(ISNUMBER('[5]Sektorski plasman'!D83)=TRUE,'[5]Sektorski plasman'!D83,"")</f>
        <v/>
      </c>
      <c r="G87" s="84" t="str">
        <f>IF(ISNUMBER('[5]Sektorski plasman'!G83)=TRUE,'[5]Sektorski plasman'!G83,"")</f>
        <v/>
      </c>
      <c r="H87" s="76" t="str">
        <f>IF(ISNUMBER('[5]Sektorski plasman'!H83)=TRUE,'[5]Sektorski plasman'!H83,"")</f>
        <v/>
      </c>
      <c r="I87" s="75"/>
      <c r="J87" s="72"/>
      <c r="K87" s="66"/>
    </row>
    <row r="88" spans="1:11" x14ac:dyDescent="0.2">
      <c r="A88" s="90" t="str">
        <f>IF(ISNUMBER(H88)=FALSE,"",79)</f>
        <v/>
      </c>
      <c r="B88" s="89" t="str">
        <f>IF(ISTEXT('[5]Sektorski plasman'!B84)=TRUE,'[5]Sektorski plasman'!B84,"")</f>
        <v/>
      </c>
      <c r="C88" s="88" t="str">
        <f>IF(ISTEXT('[5]Sektorski plasman'!C84)=TRUE,'[5]Sektorski plasman'!C84,"")</f>
        <v/>
      </c>
      <c r="D88" s="87" t="str">
        <f>IF(ISNUMBER('[5]Sektorski plasman'!E84)=TRUE,'[5]Sektorski plasman'!E84,"")</f>
        <v/>
      </c>
      <c r="E88" s="86" t="str">
        <f>IF(ISTEXT('[5]Sektorski plasman'!F84)=TRUE,'[5]Sektorski plasman'!F84,"")</f>
        <v/>
      </c>
      <c r="F88" s="85" t="str">
        <f>IF(ISNUMBER('[5]Sektorski plasman'!D84)=TRUE,'[5]Sektorski plasman'!D84,"")</f>
        <v/>
      </c>
      <c r="G88" s="84" t="str">
        <f>IF(ISNUMBER('[5]Sektorski plasman'!G84)=TRUE,'[5]Sektorski plasman'!G84,"")</f>
        <v/>
      </c>
      <c r="H88" s="76" t="str">
        <f>IF(ISNUMBER('[5]Sektorski plasman'!H84)=TRUE,'[5]Sektorski plasman'!H84,"")</f>
        <v/>
      </c>
      <c r="I88" s="75"/>
      <c r="J88" s="72"/>
      <c r="K88" s="66"/>
    </row>
    <row r="89" spans="1:11" x14ac:dyDescent="0.2">
      <c r="A89" s="90" t="str">
        <f>IF(ISNUMBER(H89)=FALSE,"",80)</f>
        <v/>
      </c>
      <c r="B89" s="89" t="str">
        <f>IF(ISTEXT('[5]Sektorski plasman'!B85)=TRUE,'[5]Sektorski plasman'!B85,"")</f>
        <v/>
      </c>
      <c r="C89" s="88" t="str">
        <f>IF(ISTEXT('[5]Sektorski plasman'!C85)=TRUE,'[5]Sektorski plasman'!C85,"")</f>
        <v/>
      </c>
      <c r="D89" s="87" t="str">
        <f>IF(ISNUMBER('[5]Sektorski plasman'!E85)=TRUE,'[5]Sektorski plasman'!E85,"")</f>
        <v/>
      </c>
      <c r="E89" s="86" t="str">
        <f>IF(ISTEXT('[5]Sektorski plasman'!F85)=TRUE,'[5]Sektorski plasman'!F85,"")</f>
        <v/>
      </c>
      <c r="F89" s="85" t="str">
        <f>IF(ISNUMBER('[5]Sektorski plasman'!D85)=TRUE,'[5]Sektorski plasman'!D85,"")</f>
        <v/>
      </c>
      <c r="G89" s="84" t="str">
        <f>IF(ISNUMBER('[5]Sektorski plasman'!G85)=TRUE,'[5]Sektorski plasman'!G85,"")</f>
        <v/>
      </c>
      <c r="H89" s="76" t="str">
        <f>IF(ISNUMBER('[5]Sektorski plasman'!H85)=TRUE,'[5]Sektorski plasman'!H85,"")</f>
        <v/>
      </c>
      <c r="I89" s="75"/>
      <c r="J89" s="72"/>
      <c r="K89" s="66"/>
    </row>
    <row r="90" spans="1:11" x14ac:dyDescent="0.2">
      <c r="A90" s="90" t="str">
        <f>IF(ISNUMBER(H90)=FALSE,"",81)</f>
        <v/>
      </c>
      <c r="B90" s="89" t="str">
        <f>IF(ISTEXT('[5]Sektorski plasman'!B86)=TRUE,'[5]Sektorski plasman'!B86,"")</f>
        <v/>
      </c>
      <c r="C90" s="88" t="str">
        <f>IF(ISTEXT('[5]Sektorski plasman'!C86)=TRUE,'[5]Sektorski plasman'!C86,"")</f>
        <v/>
      </c>
      <c r="D90" s="87" t="str">
        <f>IF(ISNUMBER('[5]Sektorski plasman'!E86)=TRUE,'[5]Sektorski plasman'!E86,"")</f>
        <v/>
      </c>
      <c r="E90" s="86" t="str">
        <f>IF(ISTEXT('[5]Sektorski plasman'!F86)=TRUE,'[5]Sektorski plasman'!F86,"")</f>
        <v/>
      </c>
      <c r="F90" s="85" t="str">
        <f>IF(ISNUMBER('[5]Sektorski plasman'!D86)=TRUE,'[5]Sektorski plasman'!D86,"")</f>
        <v/>
      </c>
      <c r="G90" s="84" t="str">
        <f>IF(ISNUMBER('[5]Sektorski plasman'!G86)=TRUE,'[5]Sektorski plasman'!G86,"")</f>
        <v/>
      </c>
      <c r="H90" s="76" t="str">
        <f>IF(ISNUMBER('[5]Sektorski plasman'!H86)=TRUE,'[5]Sektorski plasman'!H86,"")</f>
        <v/>
      </c>
      <c r="I90" s="75"/>
      <c r="J90" s="72"/>
      <c r="K90" s="66"/>
    </row>
    <row r="91" spans="1:11" x14ac:dyDescent="0.2">
      <c r="A91" s="90" t="str">
        <f>IF(ISNUMBER(H91)=FALSE,"",82)</f>
        <v/>
      </c>
      <c r="B91" s="89" t="str">
        <f>IF(ISTEXT('[5]Sektorski plasman'!B87)=TRUE,'[5]Sektorski plasman'!B87,"")</f>
        <v/>
      </c>
      <c r="C91" s="88" t="str">
        <f>IF(ISTEXT('[5]Sektorski plasman'!C87)=TRUE,'[5]Sektorski plasman'!C87,"")</f>
        <v/>
      </c>
      <c r="D91" s="87" t="str">
        <f>IF(ISNUMBER('[5]Sektorski plasman'!E87)=TRUE,'[5]Sektorski plasman'!E87,"")</f>
        <v/>
      </c>
      <c r="E91" s="86" t="str">
        <f>IF(ISTEXT('[5]Sektorski plasman'!F87)=TRUE,'[5]Sektorski plasman'!F87,"")</f>
        <v/>
      </c>
      <c r="F91" s="85" t="str">
        <f>IF(ISNUMBER('[5]Sektorski plasman'!D87)=TRUE,'[5]Sektorski plasman'!D87,"")</f>
        <v/>
      </c>
      <c r="G91" s="84" t="str">
        <f>IF(ISNUMBER('[5]Sektorski plasman'!G87)=TRUE,'[5]Sektorski plasman'!G87,"")</f>
        <v/>
      </c>
      <c r="H91" s="76" t="str">
        <f>IF(ISNUMBER('[5]Sektorski plasman'!H87)=TRUE,'[5]Sektorski plasman'!H87,"")</f>
        <v/>
      </c>
      <c r="I91" s="75"/>
      <c r="J91" s="72"/>
      <c r="K91" s="66"/>
    </row>
    <row r="92" spans="1:11" x14ac:dyDescent="0.2">
      <c r="A92" s="90" t="str">
        <f>IF(ISNUMBER(H92)=FALSE,"",83)</f>
        <v/>
      </c>
      <c r="B92" s="89" t="str">
        <f>IF(ISTEXT('[5]Sektorski plasman'!B88)=TRUE,'[5]Sektorski plasman'!B88,"")</f>
        <v/>
      </c>
      <c r="C92" s="88" t="str">
        <f>IF(ISTEXT('[5]Sektorski plasman'!C88)=TRUE,'[5]Sektorski plasman'!C88,"")</f>
        <v/>
      </c>
      <c r="D92" s="87" t="str">
        <f>IF(ISNUMBER('[5]Sektorski plasman'!E88)=TRUE,'[5]Sektorski plasman'!E88,"")</f>
        <v/>
      </c>
      <c r="E92" s="86" t="str">
        <f>IF(ISTEXT('[5]Sektorski plasman'!F88)=TRUE,'[5]Sektorski plasman'!F88,"")</f>
        <v/>
      </c>
      <c r="F92" s="85" t="str">
        <f>IF(ISNUMBER('[5]Sektorski plasman'!D88)=TRUE,'[5]Sektorski plasman'!D88,"")</f>
        <v/>
      </c>
      <c r="G92" s="84" t="str">
        <f>IF(ISNUMBER('[5]Sektorski plasman'!G88)=TRUE,'[5]Sektorski plasman'!G88,"")</f>
        <v/>
      </c>
      <c r="H92" s="76" t="str">
        <f>IF(ISNUMBER('[5]Sektorski plasman'!H88)=TRUE,'[5]Sektorski plasman'!H88,"")</f>
        <v/>
      </c>
      <c r="I92" s="75"/>
      <c r="J92" s="72"/>
      <c r="K92" s="66"/>
    </row>
    <row r="93" spans="1:11" x14ac:dyDescent="0.2">
      <c r="A93" s="90" t="str">
        <f>IF(ISNUMBER(H93)=FALSE,"",84)</f>
        <v/>
      </c>
      <c r="B93" s="89" t="str">
        <f>IF(ISTEXT('[5]Sektorski plasman'!B89)=TRUE,'[5]Sektorski plasman'!B89,"")</f>
        <v/>
      </c>
      <c r="C93" s="88" t="str">
        <f>IF(ISTEXT('[5]Sektorski plasman'!C89)=TRUE,'[5]Sektorski plasman'!C89,"")</f>
        <v/>
      </c>
      <c r="D93" s="87" t="str">
        <f>IF(ISNUMBER('[5]Sektorski plasman'!E89)=TRUE,'[5]Sektorski plasman'!E89,"")</f>
        <v/>
      </c>
      <c r="E93" s="86" t="str">
        <f>IF(ISTEXT('[5]Sektorski plasman'!F89)=TRUE,'[5]Sektorski plasman'!F89,"")</f>
        <v/>
      </c>
      <c r="F93" s="85" t="str">
        <f>IF(ISNUMBER('[5]Sektorski plasman'!D89)=TRUE,'[5]Sektorski plasman'!D89,"")</f>
        <v/>
      </c>
      <c r="G93" s="84" t="str">
        <f>IF(ISNUMBER('[5]Sektorski plasman'!G89)=TRUE,'[5]Sektorski plasman'!G89,"")</f>
        <v/>
      </c>
      <c r="H93" s="76" t="str">
        <f>IF(ISNUMBER('[5]Sektorski plasman'!H89)=TRUE,'[5]Sektorski plasman'!H89,"")</f>
        <v/>
      </c>
      <c r="I93" s="75"/>
      <c r="J93" s="72"/>
      <c r="K93" s="66"/>
    </row>
    <row r="94" spans="1:11" x14ac:dyDescent="0.2">
      <c r="A94" s="90" t="str">
        <f>IF(ISNUMBER(H94)=FALSE,"",85)</f>
        <v/>
      </c>
      <c r="B94" s="89" t="str">
        <f>IF(ISTEXT('[5]Sektorski plasman'!B90)=TRUE,'[5]Sektorski plasman'!B90,"")</f>
        <v/>
      </c>
      <c r="C94" s="88" t="str">
        <f>IF(ISTEXT('[5]Sektorski plasman'!C90)=TRUE,'[5]Sektorski plasman'!C90,"")</f>
        <v/>
      </c>
      <c r="D94" s="87" t="str">
        <f>IF(ISNUMBER('[5]Sektorski plasman'!E90)=TRUE,'[5]Sektorski plasman'!E90,"")</f>
        <v/>
      </c>
      <c r="E94" s="86" t="str">
        <f>IF(ISTEXT('[5]Sektorski plasman'!F90)=TRUE,'[5]Sektorski plasman'!F90,"")</f>
        <v/>
      </c>
      <c r="F94" s="85" t="str">
        <f>IF(ISNUMBER('[5]Sektorski plasman'!D90)=TRUE,'[5]Sektorski plasman'!D90,"")</f>
        <v/>
      </c>
      <c r="G94" s="84" t="str">
        <f>IF(ISNUMBER('[5]Sektorski plasman'!G90)=TRUE,'[5]Sektorski plasman'!G90,"")</f>
        <v/>
      </c>
      <c r="H94" s="76" t="str">
        <f>IF(ISNUMBER('[5]Sektorski plasman'!H90)=TRUE,'[5]Sektorski plasman'!H90,"")</f>
        <v/>
      </c>
      <c r="I94" s="75"/>
      <c r="J94" s="72"/>
      <c r="K94" s="66"/>
    </row>
    <row r="95" spans="1:11" x14ac:dyDescent="0.2">
      <c r="A95" s="90" t="str">
        <f>IF(ISNUMBER(H95)=FALSE,"",86)</f>
        <v/>
      </c>
      <c r="B95" s="89" t="str">
        <f>IF(ISTEXT('[5]Sektorski plasman'!B91)=TRUE,'[5]Sektorski plasman'!B91,"")</f>
        <v/>
      </c>
      <c r="C95" s="88" t="str">
        <f>IF(ISTEXT('[5]Sektorski plasman'!C91)=TRUE,'[5]Sektorski plasman'!C91,"")</f>
        <v/>
      </c>
      <c r="D95" s="87" t="str">
        <f>IF(ISNUMBER('[5]Sektorski plasman'!E91)=TRUE,'[5]Sektorski plasman'!E91,"")</f>
        <v/>
      </c>
      <c r="E95" s="86" t="str">
        <f>IF(ISTEXT('[5]Sektorski plasman'!F91)=TRUE,'[5]Sektorski plasman'!F91,"")</f>
        <v/>
      </c>
      <c r="F95" s="85" t="str">
        <f>IF(ISNUMBER('[5]Sektorski plasman'!D91)=TRUE,'[5]Sektorski plasman'!D91,"")</f>
        <v/>
      </c>
      <c r="G95" s="84" t="str">
        <f>IF(ISNUMBER('[5]Sektorski plasman'!G91)=TRUE,'[5]Sektorski plasman'!G91,"")</f>
        <v/>
      </c>
      <c r="H95" s="76" t="str">
        <f>IF(ISNUMBER('[5]Sektorski plasman'!H91)=TRUE,'[5]Sektorski plasman'!H91,"")</f>
        <v/>
      </c>
      <c r="I95" s="75"/>
      <c r="J95" s="72"/>
      <c r="K95" s="66"/>
    </row>
    <row r="96" spans="1:11" x14ac:dyDescent="0.2">
      <c r="A96" s="90" t="str">
        <f>IF(ISNUMBER(H96)=FALSE,"",87)</f>
        <v/>
      </c>
      <c r="B96" s="89" t="str">
        <f>IF(ISTEXT('[5]Sektorski plasman'!B92)=TRUE,'[5]Sektorski plasman'!B92,"")</f>
        <v/>
      </c>
      <c r="C96" s="88" t="str">
        <f>IF(ISTEXT('[5]Sektorski plasman'!C92)=TRUE,'[5]Sektorski plasman'!C92,"")</f>
        <v/>
      </c>
      <c r="D96" s="87" t="str">
        <f>IF(ISNUMBER('[5]Sektorski plasman'!E92)=TRUE,'[5]Sektorski plasman'!E92,"")</f>
        <v/>
      </c>
      <c r="E96" s="86" t="str">
        <f>IF(ISTEXT('[5]Sektorski plasman'!F92)=TRUE,'[5]Sektorski plasman'!F92,"")</f>
        <v/>
      </c>
      <c r="F96" s="85" t="str">
        <f>IF(ISNUMBER('[5]Sektorski plasman'!D92)=TRUE,'[5]Sektorski plasman'!D92,"")</f>
        <v/>
      </c>
      <c r="G96" s="84" t="str">
        <f>IF(ISNUMBER('[5]Sektorski plasman'!G92)=TRUE,'[5]Sektorski plasman'!G92,"")</f>
        <v/>
      </c>
      <c r="H96" s="76" t="str">
        <f>IF(ISNUMBER('[5]Sektorski plasman'!H92)=TRUE,'[5]Sektorski plasman'!H92,"")</f>
        <v/>
      </c>
      <c r="I96" s="75"/>
      <c r="J96" s="72"/>
      <c r="K96" s="66"/>
    </row>
    <row r="97" spans="1:11" x14ac:dyDescent="0.2">
      <c r="A97" s="90" t="str">
        <f>IF(ISNUMBER(H97)=FALSE,"",88)</f>
        <v/>
      </c>
      <c r="B97" s="89" t="str">
        <f>IF(ISTEXT('[5]Sektorski plasman'!B93)=TRUE,'[5]Sektorski plasman'!B93,"")</f>
        <v/>
      </c>
      <c r="C97" s="88" t="str">
        <f>IF(ISTEXT('[5]Sektorski plasman'!C93)=TRUE,'[5]Sektorski plasman'!C93,"")</f>
        <v/>
      </c>
      <c r="D97" s="87" t="str">
        <f>IF(ISNUMBER('[5]Sektorski plasman'!E93)=TRUE,'[5]Sektorski plasman'!E93,"")</f>
        <v/>
      </c>
      <c r="E97" s="86" t="str">
        <f>IF(ISTEXT('[5]Sektorski plasman'!F93)=TRUE,'[5]Sektorski plasman'!F93,"")</f>
        <v/>
      </c>
      <c r="F97" s="85" t="str">
        <f>IF(ISNUMBER('[5]Sektorski plasman'!D93)=TRUE,'[5]Sektorski plasman'!D93,"")</f>
        <v/>
      </c>
      <c r="G97" s="84" t="str">
        <f>IF(ISNUMBER('[5]Sektorski plasman'!G93)=TRUE,'[5]Sektorski plasman'!G93,"")</f>
        <v/>
      </c>
      <c r="H97" s="76" t="str">
        <f>IF(ISNUMBER('[5]Sektorski plasman'!H93)=TRUE,'[5]Sektorski plasman'!H93,"")</f>
        <v/>
      </c>
      <c r="I97" s="75"/>
      <c r="J97" s="72"/>
      <c r="K97" s="66"/>
    </row>
    <row r="98" spans="1:11" x14ac:dyDescent="0.2">
      <c r="A98" s="90" t="str">
        <f>IF(ISNUMBER(H98)=FALSE,"",89)</f>
        <v/>
      </c>
      <c r="B98" s="89" t="str">
        <f>IF(ISTEXT('[5]Sektorski plasman'!B94)=TRUE,'[5]Sektorski plasman'!B94,"")</f>
        <v/>
      </c>
      <c r="C98" s="88" t="str">
        <f>IF(ISTEXT('[5]Sektorski plasman'!C94)=TRUE,'[5]Sektorski plasman'!C94,"")</f>
        <v/>
      </c>
      <c r="D98" s="87" t="str">
        <f>IF(ISNUMBER('[5]Sektorski plasman'!E94)=TRUE,'[5]Sektorski plasman'!E94,"")</f>
        <v/>
      </c>
      <c r="E98" s="86" t="str">
        <f>IF(ISTEXT('[5]Sektorski plasman'!F94)=TRUE,'[5]Sektorski plasman'!F94,"")</f>
        <v/>
      </c>
      <c r="F98" s="85" t="str">
        <f>IF(ISNUMBER('[5]Sektorski plasman'!D94)=TRUE,'[5]Sektorski plasman'!D94,"")</f>
        <v/>
      </c>
      <c r="G98" s="84" t="str">
        <f>IF(ISNUMBER('[5]Sektorski plasman'!G94)=TRUE,'[5]Sektorski plasman'!G94,"")</f>
        <v/>
      </c>
      <c r="H98" s="76" t="str">
        <f>IF(ISNUMBER('[5]Sektorski plasman'!H94)=TRUE,'[5]Sektorski plasman'!H94,"")</f>
        <v/>
      </c>
      <c r="I98" s="75"/>
      <c r="J98" s="72"/>
      <c r="K98" s="66"/>
    </row>
    <row r="99" spans="1:11" x14ac:dyDescent="0.2">
      <c r="A99" s="90" t="str">
        <f>IF(ISNUMBER(H99)=FALSE,"",90)</f>
        <v/>
      </c>
      <c r="B99" s="89" t="str">
        <f>IF(ISTEXT('[5]Sektorski plasman'!B95)=TRUE,'[5]Sektorski plasman'!B95,"")</f>
        <v/>
      </c>
      <c r="C99" s="88" t="str">
        <f>IF(ISTEXT('[5]Sektorski plasman'!C95)=TRUE,'[5]Sektorski plasman'!C95,"")</f>
        <v/>
      </c>
      <c r="D99" s="87" t="str">
        <f>IF(ISNUMBER('[5]Sektorski plasman'!E95)=TRUE,'[5]Sektorski plasman'!E95,"")</f>
        <v/>
      </c>
      <c r="E99" s="86" t="str">
        <f>IF(ISTEXT('[5]Sektorski plasman'!F95)=TRUE,'[5]Sektorski plasman'!F95,"")</f>
        <v/>
      </c>
      <c r="F99" s="85" t="str">
        <f>IF(ISNUMBER('[5]Sektorski plasman'!D95)=TRUE,'[5]Sektorski plasman'!D95,"")</f>
        <v/>
      </c>
      <c r="G99" s="84" t="str">
        <f>IF(ISNUMBER('[5]Sektorski plasman'!G95)=TRUE,'[5]Sektorski plasman'!G95,"")</f>
        <v/>
      </c>
      <c r="H99" s="76" t="str">
        <f>IF(ISNUMBER('[5]Sektorski plasman'!H95)=TRUE,'[5]Sektorski plasman'!H95,"")</f>
        <v/>
      </c>
      <c r="I99" s="75"/>
      <c r="J99" s="72"/>
      <c r="K99" s="66"/>
    </row>
    <row r="100" spans="1:11" x14ac:dyDescent="0.2">
      <c r="A100" s="90" t="str">
        <f>IF(ISNUMBER(H100)=FALSE,"",91)</f>
        <v/>
      </c>
      <c r="B100" s="89" t="str">
        <f>IF(ISTEXT('[5]Sektorski plasman'!B96)=TRUE,'[5]Sektorski plasman'!B96,"")</f>
        <v/>
      </c>
      <c r="C100" s="88" t="str">
        <f>IF(ISTEXT('[5]Sektorski plasman'!C96)=TRUE,'[5]Sektorski plasman'!C96,"")</f>
        <v/>
      </c>
      <c r="D100" s="87" t="str">
        <f>IF(ISNUMBER('[5]Sektorski plasman'!E96)=TRUE,'[5]Sektorski plasman'!E96,"")</f>
        <v/>
      </c>
      <c r="E100" s="86" t="str">
        <f>IF(ISTEXT('[5]Sektorski plasman'!F96)=TRUE,'[5]Sektorski plasman'!F96,"")</f>
        <v/>
      </c>
      <c r="F100" s="85" t="str">
        <f>IF(ISNUMBER('[5]Sektorski plasman'!D96)=TRUE,'[5]Sektorski plasman'!D96,"")</f>
        <v/>
      </c>
      <c r="G100" s="84" t="str">
        <f>IF(ISNUMBER('[5]Sektorski plasman'!G96)=TRUE,'[5]Sektorski plasman'!G96,"")</f>
        <v/>
      </c>
      <c r="H100" s="76" t="str">
        <f>IF(ISNUMBER('[5]Sektorski plasman'!H96)=TRUE,'[5]Sektorski plasman'!H96,"")</f>
        <v/>
      </c>
      <c r="I100" s="75"/>
      <c r="J100" s="72"/>
      <c r="K100" s="66"/>
    </row>
    <row r="101" spans="1:11" x14ac:dyDescent="0.2">
      <c r="A101" s="90" t="str">
        <f>IF(ISNUMBER(H101)=FALSE,"",92)</f>
        <v/>
      </c>
      <c r="B101" s="89" t="str">
        <f>IF(ISTEXT('[5]Sektorski plasman'!B97)=TRUE,'[5]Sektorski plasman'!B97,"")</f>
        <v/>
      </c>
      <c r="C101" s="88" t="str">
        <f>IF(ISTEXT('[5]Sektorski plasman'!C97)=TRUE,'[5]Sektorski plasman'!C97,"")</f>
        <v/>
      </c>
      <c r="D101" s="87" t="str">
        <f>IF(ISNUMBER('[5]Sektorski plasman'!E97)=TRUE,'[5]Sektorski plasman'!E97,"")</f>
        <v/>
      </c>
      <c r="E101" s="86" t="str">
        <f>IF(ISTEXT('[5]Sektorski plasman'!F97)=TRUE,'[5]Sektorski plasman'!F97,"")</f>
        <v/>
      </c>
      <c r="F101" s="85" t="str">
        <f>IF(ISNUMBER('[5]Sektorski plasman'!D97)=TRUE,'[5]Sektorski plasman'!D97,"")</f>
        <v/>
      </c>
      <c r="G101" s="84" t="str">
        <f>IF(ISNUMBER('[5]Sektorski plasman'!G97)=TRUE,'[5]Sektorski plasman'!G97,"")</f>
        <v/>
      </c>
      <c r="H101" s="76" t="str">
        <f>IF(ISNUMBER('[5]Sektorski plasman'!H97)=TRUE,'[5]Sektorski plasman'!H97,"")</f>
        <v/>
      </c>
      <c r="I101" s="75"/>
      <c r="J101" s="72"/>
      <c r="K101" s="66"/>
    </row>
    <row r="102" spans="1:11" x14ac:dyDescent="0.2">
      <c r="A102" s="90" t="str">
        <f>IF(ISNUMBER(H102)=FALSE,"",93)</f>
        <v/>
      </c>
      <c r="B102" s="89" t="str">
        <f>IF(ISTEXT('[5]Sektorski plasman'!B98)=TRUE,'[5]Sektorski plasman'!B98,"")</f>
        <v/>
      </c>
      <c r="C102" s="88" t="str">
        <f>IF(ISTEXT('[5]Sektorski plasman'!C98)=TRUE,'[5]Sektorski plasman'!C98,"")</f>
        <v/>
      </c>
      <c r="D102" s="87" t="str">
        <f>IF(ISNUMBER('[5]Sektorski plasman'!E98)=TRUE,'[5]Sektorski plasman'!E98,"")</f>
        <v/>
      </c>
      <c r="E102" s="86" t="str">
        <f>IF(ISTEXT('[5]Sektorski plasman'!F98)=TRUE,'[5]Sektorski plasman'!F98,"")</f>
        <v/>
      </c>
      <c r="F102" s="85" t="str">
        <f>IF(ISNUMBER('[5]Sektorski plasman'!D98)=TRUE,'[5]Sektorski plasman'!D98,"")</f>
        <v/>
      </c>
      <c r="G102" s="84" t="str">
        <f>IF(ISNUMBER('[5]Sektorski plasman'!G98)=TRUE,'[5]Sektorski plasman'!G98,"")</f>
        <v/>
      </c>
      <c r="H102" s="76" t="str">
        <f>IF(ISNUMBER('[5]Sektorski plasman'!H98)=TRUE,'[5]Sektorski plasman'!H98,"")</f>
        <v/>
      </c>
      <c r="I102" s="75"/>
      <c r="J102" s="72"/>
      <c r="K102" s="66"/>
    </row>
    <row r="103" spans="1:11" x14ac:dyDescent="0.2">
      <c r="A103" s="90" t="str">
        <f>IF(ISNUMBER(H103)=FALSE,"",94)</f>
        <v/>
      </c>
      <c r="B103" s="89" t="str">
        <f>IF(ISTEXT('[5]Sektorski plasman'!B99)=TRUE,'[5]Sektorski plasman'!B99,"")</f>
        <v/>
      </c>
      <c r="C103" s="88" t="str">
        <f>IF(ISTEXT('[5]Sektorski plasman'!C99)=TRUE,'[5]Sektorski plasman'!C99,"")</f>
        <v/>
      </c>
      <c r="D103" s="87" t="str">
        <f>IF(ISNUMBER('[5]Sektorski plasman'!E99)=TRUE,'[5]Sektorski plasman'!E99,"")</f>
        <v/>
      </c>
      <c r="E103" s="86" t="str">
        <f>IF(ISTEXT('[5]Sektorski plasman'!F99)=TRUE,'[5]Sektorski plasman'!F99,"")</f>
        <v/>
      </c>
      <c r="F103" s="85" t="str">
        <f>IF(ISNUMBER('[5]Sektorski plasman'!D99)=TRUE,'[5]Sektorski plasman'!D99,"")</f>
        <v/>
      </c>
      <c r="G103" s="84" t="str">
        <f>IF(ISNUMBER('[5]Sektorski plasman'!G99)=TRUE,'[5]Sektorski plasman'!G99,"")</f>
        <v/>
      </c>
      <c r="H103" s="76" t="str">
        <f>IF(ISNUMBER('[5]Sektorski plasman'!H99)=TRUE,'[5]Sektorski plasman'!H99,"")</f>
        <v/>
      </c>
      <c r="I103" s="75"/>
      <c r="J103" s="72"/>
      <c r="K103" s="66"/>
    </row>
    <row r="104" spans="1:11" x14ac:dyDescent="0.2">
      <c r="A104" s="90" t="str">
        <f>IF(ISNUMBER(H104)=FALSE,"",95)</f>
        <v/>
      </c>
      <c r="B104" s="89" t="str">
        <f>IF(ISTEXT('[5]Sektorski plasman'!B100)=TRUE,'[5]Sektorski plasman'!B100,"")</f>
        <v/>
      </c>
      <c r="C104" s="88" t="str">
        <f>IF(ISTEXT('[5]Sektorski plasman'!C100)=TRUE,'[5]Sektorski plasman'!C100,"")</f>
        <v/>
      </c>
      <c r="D104" s="87" t="str">
        <f>IF(ISNUMBER('[5]Sektorski plasman'!E100)=TRUE,'[5]Sektorski plasman'!E100,"")</f>
        <v/>
      </c>
      <c r="E104" s="86" t="str">
        <f>IF(ISTEXT('[5]Sektorski plasman'!F100)=TRUE,'[5]Sektorski plasman'!F100,"")</f>
        <v/>
      </c>
      <c r="F104" s="85" t="str">
        <f>IF(ISNUMBER('[5]Sektorski plasman'!D100)=TRUE,'[5]Sektorski plasman'!D100,"")</f>
        <v/>
      </c>
      <c r="G104" s="84" t="str">
        <f>IF(ISNUMBER('[5]Sektorski plasman'!G100)=TRUE,'[5]Sektorski plasman'!G100,"")</f>
        <v/>
      </c>
      <c r="H104" s="76" t="str">
        <f>IF(ISNUMBER('[5]Sektorski plasman'!H100)=TRUE,'[5]Sektorski plasman'!H100,"")</f>
        <v/>
      </c>
      <c r="I104" s="75"/>
      <c r="J104" s="72"/>
      <c r="K104" s="66"/>
    </row>
    <row r="105" spans="1:11" x14ac:dyDescent="0.2">
      <c r="A105" s="90" t="str">
        <f>IF(ISNUMBER(H105)=FALSE,"",96)</f>
        <v/>
      </c>
      <c r="B105" s="89" t="str">
        <f>IF(ISTEXT('[5]Sektorski plasman'!B101)=TRUE,'[5]Sektorski plasman'!B101,"")</f>
        <v/>
      </c>
      <c r="C105" s="88" t="str">
        <f>IF(ISTEXT('[5]Sektorski plasman'!C101)=TRUE,'[5]Sektorski plasman'!C101,"")</f>
        <v/>
      </c>
      <c r="D105" s="87" t="str">
        <f>IF(ISNUMBER('[5]Sektorski plasman'!E101)=TRUE,'[5]Sektorski plasman'!E101,"")</f>
        <v/>
      </c>
      <c r="E105" s="86" t="str">
        <f>IF(ISTEXT('[5]Sektorski plasman'!F101)=TRUE,'[5]Sektorski plasman'!F101,"")</f>
        <v/>
      </c>
      <c r="F105" s="85" t="str">
        <f>IF(ISNUMBER('[5]Sektorski plasman'!D101)=TRUE,'[5]Sektorski plasman'!D101,"")</f>
        <v/>
      </c>
      <c r="G105" s="84" t="str">
        <f>IF(ISNUMBER('[5]Sektorski plasman'!G101)=TRUE,'[5]Sektorski plasman'!G101,"")</f>
        <v/>
      </c>
      <c r="H105" s="76" t="str">
        <f>IF(ISNUMBER('[5]Sektorski plasman'!H101)=TRUE,'[5]Sektorski plasman'!H101,"")</f>
        <v/>
      </c>
      <c r="I105" s="75"/>
      <c r="J105" s="72"/>
      <c r="K105" s="66"/>
    </row>
    <row r="106" spans="1:11" x14ac:dyDescent="0.2">
      <c r="A106" s="90" t="str">
        <f>IF(ISNUMBER(H106)=FALSE,"",97)</f>
        <v/>
      </c>
      <c r="B106" s="89" t="str">
        <f>IF(ISTEXT('[5]Sektorski plasman'!B102)=TRUE,'[5]Sektorski plasman'!B102,"")</f>
        <v/>
      </c>
      <c r="C106" s="88" t="str">
        <f>IF(ISTEXT('[5]Sektorski plasman'!C102)=TRUE,'[5]Sektorski plasman'!C102,"")</f>
        <v/>
      </c>
      <c r="D106" s="87" t="str">
        <f>IF(ISNUMBER('[5]Sektorski plasman'!E102)=TRUE,'[5]Sektorski plasman'!E102,"")</f>
        <v/>
      </c>
      <c r="E106" s="86" t="str">
        <f>IF(ISTEXT('[5]Sektorski plasman'!F102)=TRUE,'[5]Sektorski plasman'!F102,"")</f>
        <v/>
      </c>
      <c r="F106" s="85" t="str">
        <f>IF(ISNUMBER('[5]Sektorski plasman'!D102)=TRUE,'[5]Sektorski plasman'!D102,"")</f>
        <v/>
      </c>
      <c r="G106" s="84" t="str">
        <f>IF(ISNUMBER('[5]Sektorski plasman'!G102)=TRUE,'[5]Sektorski plasman'!G102,"")</f>
        <v/>
      </c>
      <c r="H106" s="76" t="str">
        <f>IF(ISNUMBER('[5]Sektorski plasman'!H102)=TRUE,'[5]Sektorski plasman'!H102,"")</f>
        <v/>
      </c>
      <c r="I106" s="75"/>
      <c r="J106" s="72"/>
      <c r="K106" s="66"/>
    </row>
    <row r="107" spans="1:11" x14ac:dyDescent="0.2">
      <c r="A107" s="90" t="str">
        <f>IF(ISNUMBER(H107)=FALSE,"",98)</f>
        <v/>
      </c>
      <c r="B107" s="89" t="str">
        <f>IF(ISTEXT('[5]Sektorski plasman'!B103)=TRUE,'[5]Sektorski plasman'!B103,"")</f>
        <v/>
      </c>
      <c r="C107" s="88" t="str">
        <f>IF(ISTEXT('[5]Sektorski plasman'!C103)=TRUE,'[5]Sektorski plasman'!C103,"")</f>
        <v/>
      </c>
      <c r="D107" s="87" t="str">
        <f>IF(ISNUMBER('[5]Sektorski plasman'!E103)=TRUE,'[5]Sektorski plasman'!E103,"")</f>
        <v/>
      </c>
      <c r="E107" s="86" t="str">
        <f>IF(ISTEXT('[5]Sektorski plasman'!F103)=TRUE,'[5]Sektorski plasman'!F103,"")</f>
        <v/>
      </c>
      <c r="F107" s="85" t="str">
        <f>IF(ISNUMBER('[5]Sektorski plasman'!D103)=TRUE,'[5]Sektorski plasman'!D103,"")</f>
        <v/>
      </c>
      <c r="G107" s="84" t="str">
        <f>IF(ISNUMBER('[5]Sektorski plasman'!G103)=TRUE,'[5]Sektorski plasman'!G103,"")</f>
        <v/>
      </c>
      <c r="H107" s="76" t="str">
        <f>IF(ISNUMBER('[5]Sektorski plasman'!H103)=TRUE,'[5]Sektorski plasman'!H103,"")</f>
        <v/>
      </c>
      <c r="I107" s="75"/>
      <c r="J107" s="72"/>
      <c r="K107" s="66"/>
    </row>
    <row r="108" spans="1:11" x14ac:dyDescent="0.2">
      <c r="A108" s="90" t="str">
        <f>IF(ISNUMBER(H108)=FALSE,"",99)</f>
        <v/>
      </c>
      <c r="B108" s="89" t="str">
        <f>IF(ISTEXT('[5]Sektorski plasman'!B104)=TRUE,'[5]Sektorski plasman'!B104,"")</f>
        <v/>
      </c>
      <c r="C108" s="88" t="str">
        <f>IF(ISTEXT('[5]Sektorski plasman'!C104)=TRUE,'[5]Sektorski plasman'!C104,"")</f>
        <v/>
      </c>
      <c r="D108" s="87" t="str">
        <f>IF(ISNUMBER('[5]Sektorski plasman'!E104)=TRUE,'[5]Sektorski plasman'!E104,"")</f>
        <v/>
      </c>
      <c r="E108" s="86" t="str">
        <f>IF(ISTEXT('[5]Sektorski plasman'!F104)=TRUE,'[5]Sektorski plasman'!F104,"")</f>
        <v/>
      </c>
      <c r="F108" s="85" t="str">
        <f>IF(ISNUMBER('[5]Sektorski plasman'!D104)=TRUE,'[5]Sektorski plasman'!D104,"")</f>
        <v/>
      </c>
      <c r="G108" s="84" t="str">
        <f>IF(ISNUMBER('[5]Sektorski plasman'!G104)=TRUE,'[5]Sektorski plasman'!G104,"")</f>
        <v/>
      </c>
      <c r="H108" s="76" t="str">
        <f>IF(ISNUMBER('[5]Sektorski plasman'!H104)=TRUE,'[5]Sektorski plasman'!H104,"")</f>
        <v/>
      </c>
      <c r="I108" s="75"/>
      <c r="J108" s="72"/>
      <c r="K108" s="66"/>
    </row>
    <row r="109" spans="1:11" x14ac:dyDescent="0.2">
      <c r="A109" s="90" t="str">
        <f>IF(ISNUMBER(H109)=FALSE,"",100)</f>
        <v/>
      </c>
      <c r="B109" s="89" t="str">
        <f>IF(ISTEXT('[5]Sektorski plasman'!B105)=TRUE,'[5]Sektorski plasman'!B105,"")</f>
        <v/>
      </c>
      <c r="C109" s="88" t="str">
        <f>IF(ISTEXT('[5]Sektorski plasman'!C105)=TRUE,'[5]Sektorski plasman'!C105,"")</f>
        <v/>
      </c>
      <c r="D109" s="87" t="str">
        <f>IF(ISNUMBER('[5]Sektorski plasman'!E105)=TRUE,'[5]Sektorski plasman'!E105,"")</f>
        <v/>
      </c>
      <c r="E109" s="86" t="str">
        <f>IF(ISTEXT('[5]Sektorski plasman'!F105)=TRUE,'[5]Sektorski plasman'!F105,"")</f>
        <v/>
      </c>
      <c r="F109" s="85" t="str">
        <f>IF(ISNUMBER('[5]Sektorski plasman'!D105)=TRUE,'[5]Sektorski plasman'!D105,"")</f>
        <v/>
      </c>
      <c r="G109" s="84" t="str">
        <f>IF(ISNUMBER('[5]Sektorski plasman'!G105)=TRUE,'[5]Sektorski plasman'!G105,"")</f>
        <v/>
      </c>
      <c r="H109" s="76" t="str">
        <f>IF(ISNUMBER('[5]Sektorski plasman'!H105)=TRUE,'[5]Sektorski plasman'!H105,"")</f>
        <v/>
      </c>
      <c r="I109" s="75"/>
      <c r="J109" s="72"/>
      <c r="K109" s="66"/>
    </row>
    <row r="110" spans="1:11" x14ac:dyDescent="0.2">
      <c r="A110" s="90" t="str">
        <f>IF(ISNUMBER(H110)=FALSE,"",101)</f>
        <v/>
      </c>
      <c r="B110" s="89" t="str">
        <f>IF(ISTEXT('[5]Sektorski plasman'!B106)=TRUE,'[5]Sektorski plasman'!B106,"")</f>
        <v/>
      </c>
      <c r="C110" s="88" t="str">
        <f>IF(ISTEXT('[5]Sektorski plasman'!C106)=TRUE,'[5]Sektorski plasman'!C106,"")</f>
        <v/>
      </c>
      <c r="D110" s="87" t="str">
        <f>IF(ISNUMBER('[5]Sektorski plasman'!E106)=TRUE,'[5]Sektorski plasman'!E106,"")</f>
        <v/>
      </c>
      <c r="E110" s="86" t="str">
        <f>IF(ISTEXT('[5]Sektorski plasman'!F106)=TRUE,'[5]Sektorski plasman'!F106,"")</f>
        <v/>
      </c>
      <c r="F110" s="85" t="str">
        <f>IF(ISNUMBER('[5]Sektorski plasman'!D106)=TRUE,'[5]Sektorski plasman'!D106,"")</f>
        <v/>
      </c>
      <c r="G110" s="84" t="str">
        <f>IF(ISNUMBER('[5]Sektorski plasman'!G106)=TRUE,'[5]Sektorski plasman'!G106,"")</f>
        <v/>
      </c>
      <c r="H110" s="76" t="str">
        <f>IF(ISNUMBER('[5]Sektorski plasman'!H106)=TRUE,'[5]Sektorski plasman'!H106,"")</f>
        <v/>
      </c>
      <c r="I110" s="75"/>
      <c r="J110" s="72"/>
      <c r="K110" s="66"/>
    </row>
    <row r="111" spans="1:11" x14ac:dyDescent="0.2">
      <c r="A111" s="90" t="str">
        <f>IF(ISNUMBER(H111)=FALSE,"",102)</f>
        <v/>
      </c>
      <c r="B111" s="89" t="str">
        <f>IF(ISTEXT('[5]Sektorski plasman'!B107)=TRUE,'[5]Sektorski plasman'!B107,"")</f>
        <v/>
      </c>
      <c r="C111" s="88" t="str">
        <f>IF(ISTEXT('[5]Sektorski plasman'!C107)=TRUE,'[5]Sektorski plasman'!C107,"")</f>
        <v/>
      </c>
      <c r="D111" s="87" t="str">
        <f>IF(ISNUMBER('[5]Sektorski plasman'!E107)=TRUE,'[5]Sektorski plasman'!E107,"")</f>
        <v/>
      </c>
      <c r="E111" s="86" t="str">
        <f>IF(ISTEXT('[5]Sektorski plasman'!F107)=TRUE,'[5]Sektorski plasman'!F107,"")</f>
        <v/>
      </c>
      <c r="F111" s="85" t="str">
        <f>IF(ISNUMBER('[5]Sektorski plasman'!D107)=TRUE,'[5]Sektorski plasman'!D107,"")</f>
        <v/>
      </c>
      <c r="G111" s="84" t="str">
        <f>IF(ISNUMBER('[5]Sektorski plasman'!G107)=TRUE,'[5]Sektorski plasman'!G107,"")</f>
        <v/>
      </c>
      <c r="H111" s="76" t="str">
        <f>IF(ISNUMBER('[5]Sektorski plasman'!H107)=TRUE,'[5]Sektorski plasman'!H107,"")</f>
        <v/>
      </c>
      <c r="I111" s="75"/>
      <c r="J111" s="72"/>
      <c r="K111" s="66"/>
    </row>
    <row r="112" spans="1:11" x14ac:dyDescent="0.2">
      <c r="A112" s="90" t="str">
        <f>IF(ISNUMBER(H112)=FALSE,"",103)</f>
        <v/>
      </c>
      <c r="B112" s="89" t="str">
        <f>IF(ISTEXT('[5]Sektorski plasman'!B108)=TRUE,'[5]Sektorski plasman'!B108,"")</f>
        <v/>
      </c>
      <c r="C112" s="88" t="str">
        <f>IF(ISTEXT('[5]Sektorski plasman'!C108)=TRUE,'[5]Sektorski plasman'!C108,"")</f>
        <v/>
      </c>
      <c r="D112" s="87" t="str">
        <f>IF(ISNUMBER('[5]Sektorski plasman'!E108)=TRUE,'[5]Sektorski plasman'!E108,"")</f>
        <v/>
      </c>
      <c r="E112" s="86" t="str">
        <f>IF(ISTEXT('[5]Sektorski plasman'!F108)=TRUE,'[5]Sektorski plasman'!F108,"")</f>
        <v/>
      </c>
      <c r="F112" s="85" t="str">
        <f>IF(ISNUMBER('[5]Sektorski plasman'!D108)=TRUE,'[5]Sektorski plasman'!D108,"")</f>
        <v/>
      </c>
      <c r="G112" s="84" t="str">
        <f>IF(ISNUMBER('[5]Sektorski plasman'!G108)=TRUE,'[5]Sektorski plasman'!G108,"")</f>
        <v/>
      </c>
      <c r="H112" s="76" t="str">
        <f>IF(ISNUMBER('[5]Sektorski plasman'!H108)=TRUE,'[5]Sektorski plasman'!H108,"")</f>
        <v/>
      </c>
      <c r="I112" s="75"/>
      <c r="J112" s="72"/>
      <c r="K112" s="66"/>
    </row>
    <row r="113" spans="1:11" x14ac:dyDescent="0.2">
      <c r="A113" s="90" t="str">
        <f>IF(ISNUMBER(H113)=FALSE,"",104)</f>
        <v/>
      </c>
      <c r="B113" s="89" t="str">
        <f>IF(ISTEXT('[5]Sektorski plasman'!B109)=TRUE,'[5]Sektorski plasman'!B109,"")</f>
        <v/>
      </c>
      <c r="C113" s="88" t="str">
        <f>IF(ISTEXT('[5]Sektorski plasman'!C109)=TRUE,'[5]Sektorski plasman'!C109,"")</f>
        <v/>
      </c>
      <c r="D113" s="87" t="str">
        <f>IF(ISNUMBER('[5]Sektorski plasman'!E109)=TRUE,'[5]Sektorski plasman'!E109,"")</f>
        <v/>
      </c>
      <c r="E113" s="86" t="str">
        <f>IF(ISTEXT('[5]Sektorski plasman'!F109)=TRUE,'[5]Sektorski plasman'!F109,"")</f>
        <v/>
      </c>
      <c r="F113" s="85" t="str">
        <f>IF(ISNUMBER('[5]Sektorski plasman'!D109)=TRUE,'[5]Sektorski plasman'!D109,"")</f>
        <v/>
      </c>
      <c r="G113" s="84" t="str">
        <f>IF(ISNUMBER('[5]Sektorski plasman'!G109)=TRUE,'[5]Sektorski plasman'!G109,"")</f>
        <v/>
      </c>
      <c r="H113" s="76" t="str">
        <f>IF(ISNUMBER('[5]Sektorski plasman'!H109)=TRUE,'[5]Sektorski plasman'!H109,"")</f>
        <v/>
      </c>
      <c r="I113" s="75"/>
      <c r="J113" s="72"/>
      <c r="K113" s="66"/>
    </row>
    <row r="114" spans="1:11" x14ac:dyDescent="0.2">
      <c r="A114" s="90" t="str">
        <f>IF(ISNUMBER(H114)=FALSE,"",105)</f>
        <v/>
      </c>
      <c r="B114" s="89" t="str">
        <f>IF(ISTEXT('[5]Sektorski plasman'!B110)=TRUE,'[5]Sektorski plasman'!B110,"")</f>
        <v/>
      </c>
      <c r="C114" s="88" t="str">
        <f>IF(ISTEXT('[5]Sektorski plasman'!C110)=TRUE,'[5]Sektorski plasman'!C110,"")</f>
        <v/>
      </c>
      <c r="D114" s="87" t="str">
        <f>IF(ISNUMBER('[5]Sektorski plasman'!E110)=TRUE,'[5]Sektorski plasman'!E110,"")</f>
        <v/>
      </c>
      <c r="E114" s="86" t="str">
        <f>IF(ISTEXT('[5]Sektorski plasman'!F110)=TRUE,'[5]Sektorski plasman'!F110,"")</f>
        <v/>
      </c>
      <c r="F114" s="85" t="str">
        <f>IF(ISNUMBER('[5]Sektorski plasman'!D110)=TRUE,'[5]Sektorski plasman'!D110,"")</f>
        <v/>
      </c>
      <c r="G114" s="84" t="str">
        <f>IF(ISNUMBER('[5]Sektorski plasman'!G110)=TRUE,'[5]Sektorski plasman'!G110,"")</f>
        <v/>
      </c>
      <c r="H114" s="76" t="str">
        <f>IF(ISNUMBER('[5]Sektorski plasman'!H110)=TRUE,'[5]Sektorski plasman'!H110,"")</f>
        <v/>
      </c>
      <c r="I114" s="75"/>
      <c r="J114" s="72"/>
      <c r="K114" s="66"/>
    </row>
    <row r="115" spans="1:11" x14ac:dyDescent="0.2">
      <c r="A115" s="90" t="str">
        <f>IF(ISNUMBER(H115)=FALSE,"",106)</f>
        <v/>
      </c>
      <c r="B115" s="89" t="str">
        <f>IF(ISTEXT('[5]Sektorski plasman'!B111)=TRUE,'[5]Sektorski plasman'!B111,"")</f>
        <v/>
      </c>
      <c r="C115" s="88" t="str">
        <f>IF(ISTEXT('[5]Sektorski plasman'!C111)=TRUE,'[5]Sektorski plasman'!C111,"")</f>
        <v/>
      </c>
      <c r="D115" s="87" t="str">
        <f>IF(ISNUMBER('[5]Sektorski plasman'!E111)=TRUE,'[5]Sektorski plasman'!E111,"")</f>
        <v/>
      </c>
      <c r="E115" s="86" t="str">
        <f>IF(ISTEXT('[5]Sektorski plasman'!F111)=TRUE,'[5]Sektorski plasman'!F111,"")</f>
        <v/>
      </c>
      <c r="F115" s="85" t="str">
        <f>IF(ISNUMBER('[5]Sektorski plasman'!D111)=TRUE,'[5]Sektorski plasman'!D111,"")</f>
        <v/>
      </c>
      <c r="G115" s="84" t="str">
        <f>IF(ISNUMBER('[5]Sektorski plasman'!G111)=TRUE,'[5]Sektorski plasman'!G111,"")</f>
        <v/>
      </c>
      <c r="H115" s="76" t="str">
        <f>IF(ISNUMBER('[5]Sektorski plasman'!H111)=TRUE,'[5]Sektorski plasman'!H111,"")</f>
        <v/>
      </c>
      <c r="I115" s="75"/>
      <c r="J115" s="72"/>
      <c r="K115" s="66"/>
    </row>
    <row r="116" spans="1:11" x14ac:dyDescent="0.2">
      <c r="A116" s="90" t="str">
        <f>IF(ISNUMBER(H116)=FALSE,"",107)</f>
        <v/>
      </c>
      <c r="B116" s="89" t="str">
        <f>IF(ISTEXT('[5]Sektorski plasman'!B112)=TRUE,'[5]Sektorski plasman'!B112,"")</f>
        <v/>
      </c>
      <c r="C116" s="88" t="str">
        <f>IF(ISTEXT('[5]Sektorski plasman'!C112)=TRUE,'[5]Sektorski plasman'!C112,"")</f>
        <v/>
      </c>
      <c r="D116" s="87" t="str">
        <f>IF(ISNUMBER('[5]Sektorski plasman'!E112)=TRUE,'[5]Sektorski plasman'!E112,"")</f>
        <v/>
      </c>
      <c r="E116" s="86" t="str">
        <f>IF(ISTEXT('[5]Sektorski plasman'!F112)=TRUE,'[5]Sektorski plasman'!F112,"")</f>
        <v/>
      </c>
      <c r="F116" s="85" t="str">
        <f>IF(ISNUMBER('[5]Sektorski plasman'!D112)=TRUE,'[5]Sektorski plasman'!D112,"")</f>
        <v/>
      </c>
      <c r="G116" s="84" t="str">
        <f>IF(ISNUMBER('[5]Sektorski plasman'!G112)=TRUE,'[5]Sektorski plasman'!G112,"")</f>
        <v/>
      </c>
      <c r="H116" s="76" t="str">
        <f>IF(ISNUMBER('[5]Sektorski plasman'!H112)=TRUE,'[5]Sektorski plasman'!H112,"")</f>
        <v/>
      </c>
      <c r="I116" s="75"/>
      <c r="J116" s="72"/>
      <c r="K116" s="66"/>
    </row>
    <row r="117" spans="1:11" x14ac:dyDescent="0.2">
      <c r="A117" s="90" t="str">
        <f>IF(ISNUMBER(H117)=FALSE,"",108)</f>
        <v/>
      </c>
      <c r="B117" s="89" t="str">
        <f>IF(ISTEXT('[5]Sektorski plasman'!B113)=TRUE,'[5]Sektorski plasman'!B113,"")</f>
        <v/>
      </c>
      <c r="C117" s="88" t="str">
        <f>IF(ISTEXT('[5]Sektorski plasman'!C113)=TRUE,'[5]Sektorski plasman'!C113,"")</f>
        <v/>
      </c>
      <c r="D117" s="87" t="str">
        <f>IF(ISNUMBER('[5]Sektorski plasman'!E113)=TRUE,'[5]Sektorski plasman'!E113,"")</f>
        <v/>
      </c>
      <c r="E117" s="86" t="str">
        <f>IF(ISTEXT('[5]Sektorski plasman'!F113)=TRUE,'[5]Sektorski plasman'!F113,"")</f>
        <v/>
      </c>
      <c r="F117" s="85" t="str">
        <f>IF(ISNUMBER('[5]Sektorski plasman'!D113)=TRUE,'[5]Sektorski plasman'!D113,"")</f>
        <v/>
      </c>
      <c r="G117" s="84" t="str">
        <f>IF(ISNUMBER('[5]Sektorski plasman'!G113)=TRUE,'[5]Sektorski plasman'!G113,"")</f>
        <v/>
      </c>
      <c r="H117" s="76" t="str">
        <f>IF(ISNUMBER('[5]Sektorski plasman'!H113)=TRUE,'[5]Sektorski plasman'!H113,"")</f>
        <v/>
      </c>
      <c r="I117" s="75"/>
      <c r="J117" s="72"/>
      <c r="K117" s="66"/>
    </row>
    <row r="118" spans="1:11" x14ac:dyDescent="0.2">
      <c r="A118" s="90" t="str">
        <f>IF(ISNUMBER(H118)=FALSE,"",109)</f>
        <v/>
      </c>
      <c r="B118" s="89" t="str">
        <f>IF(ISTEXT('[5]Sektorski plasman'!B114)=TRUE,'[5]Sektorski plasman'!B114,"")</f>
        <v/>
      </c>
      <c r="C118" s="88" t="str">
        <f>IF(ISTEXT('[5]Sektorski plasman'!C114)=TRUE,'[5]Sektorski plasman'!C114,"")</f>
        <v/>
      </c>
      <c r="D118" s="87" t="str">
        <f>IF(ISNUMBER('[5]Sektorski plasman'!E114)=TRUE,'[5]Sektorski plasman'!E114,"")</f>
        <v/>
      </c>
      <c r="E118" s="86" t="str">
        <f>IF(ISTEXT('[5]Sektorski plasman'!F114)=TRUE,'[5]Sektorski plasman'!F114,"")</f>
        <v/>
      </c>
      <c r="F118" s="85" t="str">
        <f>IF(ISNUMBER('[5]Sektorski plasman'!D114)=TRUE,'[5]Sektorski plasman'!D114,"")</f>
        <v/>
      </c>
      <c r="G118" s="84" t="str">
        <f>IF(ISNUMBER('[5]Sektorski plasman'!G114)=TRUE,'[5]Sektorski plasman'!G114,"")</f>
        <v/>
      </c>
      <c r="H118" s="76" t="str">
        <f>IF(ISNUMBER('[5]Sektorski plasman'!H114)=TRUE,'[5]Sektorski plasman'!H114,"")</f>
        <v/>
      </c>
      <c r="I118" s="75"/>
      <c r="J118" s="72"/>
      <c r="K118" s="66"/>
    </row>
    <row r="119" spans="1:11" x14ac:dyDescent="0.2">
      <c r="A119" s="90" t="str">
        <f>IF(ISNUMBER(H119)=FALSE,"",110)</f>
        <v/>
      </c>
      <c r="B119" s="89" t="str">
        <f>IF(ISTEXT('[5]Sektorski plasman'!B115)=TRUE,'[5]Sektorski plasman'!B115,"")</f>
        <v/>
      </c>
      <c r="C119" s="88" t="str">
        <f>IF(ISTEXT('[5]Sektorski plasman'!C115)=TRUE,'[5]Sektorski plasman'!C115,"")</f>
        <v/>
      </c>
      <c r="D119" s="87" t="str">
        <f>IF(ISNUMBER('[5]Sektorski plasman'!E115)=TRUE,'[5]Sektorski plasman'!E115,"")</f>
        <v/>
      </c>
      <c r="E119" s="86" t="str">
        <f>IF(ISTEXT('[5]Sektorski plasman'!F115)=TRUE,'[5]Sektorski plasman'!F115,"")</f>
        <v/>
      </c>
      <c r="F119" s="85" t="str">
        <f>IF(ISNUMBER('[5]Sektorski plasman'!D115)=TRUE,'[5]Sektorski plasman'!D115,"")</f>
        <v/>
      </c>
      <c r="G119" s="84" t="str">
        <f>IF(ISNUMBER('[5]Sektorski plasman'!G115)=TRUE,'[5]Sektorski plasman'!G115,"")</f>
        <v/>
      </c>
      <c r="H119" s="76" t="str">
        <f>IF(ISNUMBER('[5]Sektorski plasman'!H115)=TRUE,'[5]Sektorski plasman'!H115,"")</f>
        <v/>
      </c>
      <c r="I119" s="75"/>
      <c r="J119" s="72"/>
      <c r="K119" s="66"/>
    </row>
    <row r="120" spans="1:11" x14ac:dyDescent="0.2">
      <c r="A120" s="90" t="str">
        <f>IF(ISNUMBER(H120)=FALSE,"",111)</f>
        <v/>
      </c>
      <c r="B120" s="89" t="str">
        <f>IF(ISTEXT('[5]Sektorski plasman'!B116)=TRUE,'[5]Sektorski plasman'!B116,"")</f>
        <v/>
      </c>
      <c r="C120" s="88" t="str">
        <f>IF(ISTEXT('[5]Sektorski plasman'!C116)=TRUE,'[5]Sektorski plasman'!C116,"")</f>
        <v/>
      </c>
      <c r="D120" s="87" t="str">
        <f>IF(ISNUMBER('[5]Sektorski plasman'!E116)=TRUE,'[5]Sektorski plasman'!E116,"")</f>
        <v/>
      </c>
      <c r="E120" s="86" t="str">
        <f>IF(ISTEXT('[5]Sektorski plasman'!F116)=TRUE,'[5]Sektorski plasman'!F116,"")</f>
        <v/>
      </c>
      <c r="F120" s="85" t="str">
        <f>IF(ISNUMBER('[5]Sektorski plasman'!D116)=TRUE,'[5]Sektorski plasman'!D116,"")</f>
        <v/>
      </c>
      <c r="G120" s="84" t="str">
        <f>IF(ISNUMBER('[5]Sektorski plasman'!G116)=TRUE,'[5]Sektorski plasman'!G116,"")</f>
        <v/>
      </c>
      <c r="H120" s="76" t="str">
        <f>IF(ISNUMBER('[5]Sektorski plasman'!H116)=TRUE,'[5]Sektorski plasman'!H116,"")</f>
        <v/>
      </c>
      <c r="I120" s="75"/>
      <c r="J120" s="72"/>
      <c r="K120" s="66"/>
    </row>
    <row r="121" spans="1:11" x14ac:dyDescent="0.2">
      <c r="A121" s="90" t="str">
        <f>IF(ISNUMBER(H121)=FALSE,"",112)</f>
        <v/>
      </c>
      <c r="B121" s="89" t="str">
        <f>IF(ISTEXT('[5]Sektorski plasman'!B117)=TRUE,'[5]Sektorski plasman'!B117,"")</f>
        <v/>
      </c>
      <c r="C121" s="88" t="str">
        <f>IF(ISTEXT('[5]Sektorski plasman'!C117)=TRUE,'[5]Sektorski plasman'!C117,"")</f>
        <v/>
      </c>
      <c r="D121" s="87" t="str">
        <f>IF(ISNUMBER('[5]Sektorski plasman'!E117)=TRUE,'[5]Sektorski plasman'!E117,"")</f>
        <v/>
      </c>
      <c r="E121" s="86" t="str">
        <f>IF(ISTEXT('[5]Sektorski plasman'!F117)=TRUE,'[5]Sektorski plasman'!F117,"")</f>
        <v/>
      </c>
      <c r="F121" s="85" t="str">
        <f>IF(ISNUMBER('[5]Sektorski plasman'!D117)=TRUE,'[5]Sektorski plasman'!D117,"")</f>
        <v/>
      </c>
      <c r="G121" s="84" t="str">
        <f>IF(ISNUMBER('[5]Sektorski plasman'!G117)=TRUE,'[5]Sektorski plasman'!G117,"")</f>
        <v/>
      </c>
      <c r="H121" s="76" t="str">
        <f>IF(ISNUMBER('[5]Sektorski plasman'!H117)=TRUE,'[5]Sektorski plasman'!H117,"")</f>
        <v/>
      </c>
      <c r="I121" s="75"/>
      <c r="J121" s="72"/>
      <c r="K121" s="66"/>
    </row>
    <row r="122" spans="1:11" x14ac:dyDescent="0.2">
      <c r="A122" s="90" t="str">
        <f>IF(ISNUMBER(H122)=FALSE,"",113)</f>
        <v/>
      </c>
      <c r="B122" s="89" t="str">
        <f>IF(ISTEXT('[5]Sektorski plasman'!B118)=TRUE,'[5]Sektorski plasman'!B118,"")</f>
        <v/>
      </c>
      <c r="C122" s="88" t="str">
        <f>IF(ISTEXT('[5]Sektorski plasman'!C118)=TRUE,'[5]Sektorski plasman'!C118,"")</f>
        <v/>
      </c>
      <c r="D122" s="87" t="str">
        <f>IF(ISNUMBER('[5]Sektorski plasman'!E118)=TRUE,'[5]Sektorski plasman'!E118,"")</f>
        <v/>
      </c>
      <c r="E122" s="86" t="str">
        <f>IF(ISTEXT('[5]Sektorski plasman'!F118)=TRUE,'[5]Sektorski plasman'!F118,"")</f>
        <v/>
      </c>
      <c r="F122" s="85" t="str">
        <f>IF(ISNUMBER('[5]Sektorski plasman'!D118)=TRUE,'[5]Sektorski plasman'!D118,"")</f>
        <v/>
      </c>
      <c r="G122" s="84" t="str">
        <f>IF(ISNUMBER('[5]Sektorski plasman'!G118)=TRUE,'[5]Sektorski plasman'!G118,"")</f>
        <v/>
      </c>
      <c r="H122" s="76" t="str">
        <f>IF(ISNUMBER('[5]Sektorski plasman'!H118)=TRUE,'[5]Sektorski plasman'!H118,"")</f>
        <v/>
      </c>
      <c r="I122" s="75"/>
      <c r="J122" s="72"/>
      <c r="K122" s="66"/>
    </row>
    <row r="123" spans="1:11" x14ac:dyDescent="0.2">
      <c r="A123" s="90" t="str">
        <f>IF(ISNUMBER(H123)=FALSE,"",114)</f>
        <v/>
      </c>
      <c r="B123" s="89" t="str">
        <f>IF(ISTEXT('[5]Sektorski plasman'!B119)=TRUE,'[5]Sektorski plasman'!B119,"")</f>
        <v/>
      </c>
      <c r="C123" s="88" t="str">
        <f>IF(ISTEXT('[5]Sektorski plasman'!C119)=TRUE,'[5]Sektorski plasman'!C119,"")</f>
        <v/>
      </c>
      <c r="D123" s="87" t="str">
        <f>IF(ISNUMBER('[5]Sektorski plasman'!E119)=TRUE,'[5]Sektorski plasman'!E119,"")</f>
        <v/>
      </c>
      <c r="E123" s="86" t="str">
        <f>IF(ISTEXT('[5]Sektorski plasman'!F119)=TRUE,'[5]Sektorski plasman'!F119,"")</f>
        <v/>
      </c>
      <c r="F123" s="85" t="str">
        <f>IF(ISNUMBER('[5]Sektorski plasman'!D119)=TRUE,'[5]Sektorski plasman'!D119,"")</f>
        <v/>
      </c>
      <c r="G123" s="84" t="str">
        <f>IF(ISNUMBER('[5]Sektorski plasman'!G119)=TRUE,'[5]Sektorski plasman'!G119,"")</f>
        <v/>
      </c>
      <c r="H123" s="76" t="str">
        <f>IF(ISNUMBER('[5]Sektorski plasman'!H119)=TRUE,'[5]Sektorski plasman'!H119,"")</f>
        <v/>
      </c>
      <c r="I123" s="75"/>
      <c r="J123" s="72"/>
      <c r="K123" s="66"/>
    </row>
    <row r="124" spans="1:11" x14ac:dyDescent="0.2">
      <c r="A124" s="90" t="str">
        <f>IF(ISNUMBER(H124)=FALSE,"",115)</f>
        <v/>
      </c>
      <c r="B124" s="89" t="str">
        <f>IF(ISTEXT('[5]Sektorski plasman'!B120)=TRUE,'[5]Sektorski plasman'!B120,"")</f>
        <v/>
      </c>
      <c r="C124" s="88" t="str">
        <f>IF(ISTEXT('[5]Sektorski plasman'!C120)=TRUE,'[5]Sektorski plasman'!C120,"")</f>
        <v/>
      </c>
      <c r="D124" s="87" t="str">
        <f>IF(ISNUMBER('[5]Sektorski plasman'!E120)=TRUE,'[5]Sektorski plasman'!E120,"")</f>
        <v/>
      </c>
      <c r="E124" s="86" t="str">
        <f>IF(ISTEXT('[5]Sektorski plasman'!F120)=TRUE,'[5]Sektorski plasman'!F120,"")</f>
        <v/>
      </c>
      <c r="F124" s="85" t="str">
        <f>IF(ISNUMBER('[5]Sektorski plasman'!D120)=TRUE,'[5]Sektorski plasman'!D120,"")</f>
        <v/>
      </c>
      <c r="G124" s="84" t="str">
        <f>IF(ISNUMBER('[5]Sektorski plasman'!G120)=TRUE,'[5]Sektorski plasman'!G120,"")</f>
        <v/>
      </c>
      <c r="H124" s="76" t="str">
        <f>IF(ISNUMBER('[5]Sektorski plasman'!H120)=TRUE,'[5]Sektorski plasman'!H120,"")</f>
        <v/>
      </c>
      <c r="I124" s="75"/>
      <c r="J124" s="72"/>
      <c r="K124" s="66"/>
    </row>
    <row r="125" spans="1:11" x14ac:dyDescent="0.2">
      <c r="A125" s="90" t="str">
        <f>IF(ISNUMBER(H125)=FALSE,"",116)</f>
        <v/>
      </c>
      <c r="B125" s="89" t="str">
        <f>IF(ISTEXT('[5]Sektorski plasman'!B121)=TRUE,'[5]Sektorski plasman'!B121,"")</f>
        <v/>
      </c>
      <c r="C125" s="88" t="str">
        <f>IF(ISTEXT('[5]Sektorski plasman'!C121)=TRUE,'[5]Sektorski plasman'!C121,"")</f>
        <v/>
      </c>
      <c r="D125" s="87" t="str">
        <f>IF(ISNUMBER('[5]Sektorski plasman'!E121)=TRUE,'[5]Sektorski plasman'!E121,"")</f>
        <v/>
      </c>
      <c r="E125" s="86" t="str">
        <f>IF(ISTEXT('[5]Sektorski plasman'!F121)=TRUE,'[5]Sektorski plasman'!F121,"")</f>
        <v/>
      </c>
      <c r="F125" s="85" t="str">
        <f>IF(ISNUMBER('[5]Sektorski plasman'!D121)=TRUE,'[5]Sektorski plasman'!D121,"")</f>
        <v/>
      </c>
      <c r="G125" s="84" t="str">
        <f>IF(ISNUMBER('[5]Sektorski plasman'!G121)=TRUE,'[5]Sektorski plasman'!G121,"")</f>
        <v/>
      </c>
      <c r="H125" s="76" t="str">
        <f>IF(ISNUMBER('[5]Sektorski plasman'!H121)=TRUE,'[5]Sektorski plasman'!H121,"")</f>
        <v/>
      </c>
      <c r="I125" s="75"/>
      <c r="J125" s="72"/>
      <c r="K125" s="66"/>
    </row>
    <row r="126" spans="1:11" x14ac:dyDescent="0.2">
      <c r="A126" s="90" t="str">
        <f>IF(ISNUMBER(H126)=FALSE,"",117)</f>
        <v/>
      </c>
      <c r="B126" s="89" t="str">
        <f>IF(ISTEXT('[5]Sektorski plasman'!B122)=TRUE,'[5]Sektorski plasman'!B122,"")</f>
        <v/>
      </c>
      <c r="C126" s="88" t="str">
        <f>IF(ISTEXT('[5]Sektorski plasman'!C122)=TRUE,'[5]Sektorski plasman'!C122,"")</f>
        <v/>
      </c>
      <c r="D126" s="87" t="str">
        <f>IF(ISNUMBER('[5]Sektorski plasman'!E122)=TRUE,'[5]Sektorski plasman'!E122,"")</f>
        <v/>
      </c>
      <c r="E126" s="86" t="str">
        <f>IF(ISTEXT('[5]Sektorski plasman'!F122)=TRUE,'[5]Sektorski plasman'!F122,"")</f>
        <v/>
      </c>
      <c r="F126" s="85" t="str">
        <f>IF(ISNUMBER('[5]Sektorski plasman'!D122)=TRUE,'[5]Sektorski plasman'!D122,"")</f>
        <v/>
      </c>
      <c r="G126" s="84" t="str">
        <f>IF(ISNUMBER('[5]Sektorski plasman'!G122)=TRUE,'[5]Sektorski plasman'!G122,"")</f>
        <v/>
      </c>
      <c r="H126" s="76" t="str">
        <f>IF(ISNUMBER('[5]Sektorski plasman'!H122)=TRUE,'[5]Sektorski plasman'!H122,"")</f>
        <v/>
      </c>
      <c r="I126" s="75"/>
      <c r="J126" s="72"/>
      <c r="K126" s="66"/>
    </row>
    <row r="127" spans="1:11" x14ac:dyDescent="0.2">
      <c r="A127" s="90" t="str">
        <f>IF(ISNUMBER(H127)=FALSE,"",118)</f>
        <v/>
      </c>
      <c r="B127" s="89" t="str">
        <f>IF(ISTEXT('[5]Sektorski plasman'!B123)=TRUE,'[5]Sektorski plasman'!B123,"")</f>
        <v/>
      </c>
      <c r="C127" s="88" t="str">
        <f>IF(ISTEXT('[5]Sektorski plasman'!C123)=TRUE,'[5]Sektorski plasman'!C123,"")</f>
        <v/>
      </c>
      <c r="D127" s="87" t="str">
        <f>IF(ISNUMBER('[5]Sektorski plasman'!E123)=TRUE,'[5]Sektorski plasman'!E123,"")</f>
        <v/>
      </c>
      <c r="E127" s="86" t="str">
        <f>IF(ISTEXT('[5]Sektorski plasman'!F123)=TRUE,'[5]Sektorski plasman'!F123,"")</f>
        <v/>
      </c>
      <c r="F127" s="85" t="str">
        <f>IF(ISNUMBER('[5]Sektorski plasman'!D123)=TRUE,'[5]Sektorski plasman'!D123,"")</f>
        <v/>
      </c>
      <c r="G127" s="84" t="str">
        <f>IF(ISNUMBER('[5]Sektorski plasman'!G123)=TRUE,'[5]Sektorski plasman'!G123,"")</f>
        <v/>
      </c>
      <c r="H127" s="76" t="str">
        <f>IF(ISNUMBER('[5]Sektorski plasman'!H123)=TRUE,'[5]Sektorski plasman'!H123,"")</f>
        <v/>
      </c>
      <c r="I127" s="75"/>
      <c r="J127" s="72"/>
      <c r="K127" s="66"/>
    </row>
    <row r="128" spans="1:11" x14ac:dyDescent="0.2">
      <c r="A128" s="90" t="str">
        <f>IF(ISNUMBER(H128)=FALSE,"",119)</f>
        <v/>
      </c>
      <c r="B128" s="89" t="str">
        <f>IF(ISTEXT('[5]Sektorski plasman'!B124)=TRUE,'[5]Sektorski plasman'!B124,"")</f>
        <v/>
      </c>
      <c r="C128" s="88" t="str">
        <f>IF(ISTEXT('[5]Sektorski plasman'!C124)=TRUE,'[5]Sektorski plasman'!C124,"")</f>
        <v/>
      </c>
      <c r="D128" s="87" t="str">
        <f>IF(ISNUMBER('[5]Sektorski plasman'!E124)=TRUE,'[5]Sektorski plasman'!E124,"")</f>
        <v/>
      </c>
      <c r="E128" s="86" t="str">
        <f>IF(ISTEXT('[5]Sektorski plasman'!F124)=TRUE,'[5]Sektorski plasman'!F124,"")</f>
        <v/>
      </c>
      <c r="F128" s="85" t="str">
        <f>IF(ISNUMBER('[5]Sektorski plasman'!D124)=TRUE,'[5]Sektorski plasman'!D124,"")</f>
        <v/>
      </c>
      <c r="G128" s="84" t="str">
        <f>IF(ISNUMBER('[5]Sektorski plasman'!G124)=TRUE,'[5]Sektorski plasman'!G124,"")</f>
        <v/>
      </c>
      <c r="H128" s="76" t="str">
        <f>IF(ISNUMBER('[5]Sektorski plasman'!H124)=TRUE,'[5]Sektorski plasman'!H124,"")</f>
        <v/>
      </c>
      <c r="I128" s="75"/>
      <c r="J128" s="72"/>
      <c r="K128" s="66"/>
    </row>
    <row r="129" spans="1:11" x14ac:dyDescent="0.2">
      <c r="A129" s="90" t="str">
        <f>IF(ISNUMBER(H129)=FALSE,"",120)</f>
        <v/>
      </c>
      <c r="B129" s="89" t="str">
        <f>IF(ISTEXT('[5]Sektorski plasman'!B125)=TRUE,'[5]Sektorski plasman'!B125,"")</f>
        <v/>
      </c>
      <c r="C129" s="88" t="str">
        <f>IF(ISTEXT('[5]Sektorski plasman'!C125)=TRUE,'[5]Sektorski plasman'!C125,"")</f>
        <v/>
      </c>
      <c r="D129" s="87" t="str">
        <f>IF(ISNUMBER('[5]Sektorski plasman'!E125)=TRUE,'[5]Sektorski plasman'!E125,"")</f>
        <v/>
      </c>
      <c r="E129" s="86" t="str">
        <f>IF(ISTEXT('[5]Sektorski plasman'!F125)=TRUE,'[5]Sektorski plasman'!F125,"")</f>
        <v/>
      </c>
      <c r="F129" s="85" t="str">
        <f>IF(ISNUMBER('[5]Sektorski plasman'!D125)=TRUE,'[5]Sektorski plasman'!D125,"")</f>
        <v/>
      </c>
      <c r="G129" s="84" t="str">
        <f>IF(ISNUMBER('[5]Sektorski plasman'!G125)=TRUE,'[5]Sektorski plasman'!G125,"")</f>
        <v/>
      </c>
      <c r="H129" s="76" t="str">
        <f>IF(ISNUMBER('[5]Sektorski plasman'!H125)=TRUE,'[5]Sektorski plasman'!H125,"")</f>
        <v/>
      </c>
      <c r="I129" s="75"/>
      <c r="J129" s="72"/>
      <c r="K129" s="66"/>
    </row>
    <row r="130" spans="1:11" x14ac:dyDescent="0.2">
      <c r="A130" s="90" t="str">
        <f>IF(ISNUMBER(H130)=FALSE,"",121)</f>
        <v/>
      </c>
      <c r="B130" s="89" t="str">
        <f>IF(ISTEXT('[5]Sektorski plasman'!B126)=TRUE,'[5]Sektorski plasman'!B126,"")</f>
        <v/>
      </c>
      <c r="C130" s="88" t="str">
        <f>IF(ISTEXT('[5]Sektorski plasman'!C126)=TRUE,'[5]Sektorski plasman'!C126,"")</f>
        <v/>
      </c>
      <c r="D130" s="87" t="str">
        <f>IF(ISNUMBER('[5]Sektorski plasman'!E126)=TRUE,'[5]Sektorski plasman'!E126,"")</f>
        <v/>
      </c>
      <c r="E130" s="86" t="str">
        <f>IF(ISTEXT('[5]Sektorski plasman'!F126)=TRUE,'[5]Sektorski plasman'!F126,"")</f>
        <v/>
      </c>
      <c r="F130" s="85" t="str">
        <f>IF(ISNUMBER('[5]Sektorski plasman'!D126)=TRUE,'[5]Sektorski plasman'!D126,"")</f>
        <v/>
      </c>
      <c r="G130" s="84" t="str">
        <f>IF(ISNUMBER('[5]Sektorski plasman'!G126)=TRUE,'[5]Sektorski plasman'!G126,"")</f>
        <v/>
      </c>
      <c r="H130" s="76" t="str">
        <f>IF(ISNUMBER('[5]Sektorski plasman'!H126)=TRUE,'[5]Sektorski plasman'!H126,"")</f>
        <v/>
      </c>
      <c r="I130" s="75"/>
      <c r="J130" s="72"/>
      <c r="K130" s="66"/>
    </row>
    <row r="131" spans="1:11" x14ac:dyDescent="0.2">
      <c r="A131" s="90" t="str">
        <f>IF(ISNUMBER(H131)=FALSE,"",122)</f>
        <v/>
      </c>
      <c r="B131" s="89" t="str">
        <f>IF(ISTEXT('[5]Sektorski plasman'!B127)=TRUE,'[5]Sektorski plasman'!B127,"")</f>
        <v/>
      </c>
      <c r="C131" s="88" t="str">
        <f>IF(ISTEXT('[5]Sektorski plasman'!C127)=TRUE,'[5]Sektorski plasman'!C127,"")</f>
        <v/>
      </c>
      <c r="D131" s="87" t="str">
        <f>IF(ISNUMBER('[5]Sektorski plasman'!E127)=TRUE,'[5]Sektorski plasman'!E127,"")</f>
        <v/>
      </c>
      <c r="E131" s="86" t="str">
        <f>IF(ISTEXT('[5]Sektorski plasman'!F127)=TRUE,'[5]Sektorski plasman'!F127,"")</f>
        <v/>
      </c>
      <c r="F131" s="85" t="str">
        <f>IF(ISNUMBER('[5]Sektorski plasman'!D127)=TRUE,'[5]Sektorski plasman'!D127,"")</f>
        <v/>
      </c>
      <c r="G131" s="84" t="str">
        <f>IF(ISNUMBER('[5]Sektorski plasman'!G127)=TRUE,'[5]Sektorski plasman'!G127,"")</f>
        <v/>
      </c>
      <c r="H131" s="76" t="str">
        <f>IF(ISNUMBER('[5]Sektorski plasman'!H127)=TRUE,'[5]Sektorski plasman'!H127,"")</f>
        <v/>
      </c>
      <c r="I131" s="75"/>
      <c r="J131" s="72"/>
      <c r="K131" s="66"/>
    </row>
    <row r="132" spans="1:11" x14ac:dyDescent="0.2">
      <c r="A132" s="90" t="str">
        <f>IF(ISNUMBER(H132)=FALSE,"",123)</f>
        <v/>
      </c>
      <c r="B132" s="89" t="str">
        <f>IF(ISTEXT('[5]Sektorski plasman'!B128)=TRUE,'[5]Sektorski plasman'!B128,"")</f>
        <v/>
      </c>
      <c r="C132" s="88" t="str">
        <f>IF(ISTEXT('[5]Sektorski plasman'!C128)=TRUE,'[5]Sektorski plasman'!C128,"")</f>
        <v/>
      </c>
      <c r="D132" s="87" t="str">
        <f>IF(ISNUMBER('[5]Sektorski plasman'!E128)=TRUE,'[5]Sektorski plasman'!E128,"")</f>
        <v/>
      </c>
      <c r="E132" s="86" t="str">
        <f>IF(ISTEXT('[5]Sektorski plasman'!F128)=TRUE,'[5]Sektorski plasman'!F128,"")</f>
        <v/>
      </c>
      <c r="F132" s="85" t="str">
        <f>IF(ISNUMBER('[5]Sektorski plasman'!D128)=TRUE,'[5]Sektorski plasman'!D128,"")</f>
        <v/>
      </c>
      <c r="G132" s="84" t="str">
        <f>IF(ISNUMBER('[5]Sektorski plasman'!G128)=TRUE,'[5]Sektorski plasman'!G128,"")</f>
        <v/>
      </c>
      <c r="H132" s="76" t="str">
        <f>IF(ISNUMBER('[5]Sektorski plasman'!H128)=TRUE,'[5]Sektorski plasman'!H128,"")</f>
        <v/>
      </c>
      <c r="I132" s="75"/>
      <c r="J132" s="72"/>
      <c r="K132" s="66"/>
    </row>
    <row r="133" spans="1:11" x14ac:dyDescent="0.2">
      <c r="A133" s="90" t="str">
        <f>IF(ISNUMBER(H133)=FALSE,"",124)</f>
        <v/>
      </c>
      <c r="B133" s="89" t="str">
        <f>IF(ISTEXT('[5]Sektorski plasman'!B129)=TRUE,'[5]Sektorski plasman'!B129,"")</f>
        <v/>
      </c>
      <c r="C133" s="88" t="str">
        <f>IF(ISTEXT('[5]Sektorski plasman'!C129)=TRUE,'[5]Sektorski plasman'!C129,"")</f>
        <v/>
      </c>
      <c r="D133" s="87" t="str">
        <f>IF(ISNUMBER('[5]Sektorski plasman'!E129)=TRUE,'[5]Sektorski plasman'!E129,"")</f>
        <v/>
      </c>
      <c r="E133" s="86" t="str">
        <f>IF(ISTEXT('[5]Sektorski plasman'!F129)=TRUE,'[5]Sektorski plasman'!F129,"")</f>
        <v/>
      </c>
      <c r="F133" s="85" t="str">
        <f>IF(ISNUMBER('[5]Sektorski plasman'!D129)=TRUE,'[5]Sektorski plasman'!D129,"")</f>
        <v/>
      </c>
      <c r="G133" s="84" t="str">
        <f>IF(ISNUMBER('[5]Sektorski plasman'!G129)=TRUE,'[5]Sektorski plasman'!G129,"")</f>
        <v/>
      </c>
      <c r="H133" s="76" t="str">
        <f>IF(ISNUMBER('[5]Sektorski plasman'!H129)=TRUE,'[5]Sektorski plasman'!H129,"")</f>
        <v/>
      </c>
      <c r="I133" s="75"/>
      <c r="J133" s="72"/>
      <c r="K133" s="66"/>
    </row>
    <row r="134" spans="1:11" x14ac:dyDescent="0.2">
      <c r="A134" s="90" t="str">
        <f>IF(ISNUMBER(H134)=FALSE,"",125)</f>
        <v/>
      </c>
      <c r="B134" s="89" t="str">
        <f>IF(ISTEXT('[5]Sektorski plasman'!B130)=TRUE,'[5]Sektorski plasman'!B130,"")</f>
        <v/>
      </c>
      <c r="C134" s="88" t="str">
        <f>IF(ISTEXT('[5]Sektorski plasman'!C130)=TRUE,'[5]Sektorski plasman'!C130,"")</f>
        <v/>
      </c>
      <c r="D134" s="87" t="str">
        <f>IF(ISNUMBER('[5]Sektorski plasman'!E130)=TRUE,'[5]Sektorski plasman'!E130,"")</f>
        <v/>
      </c>
      <c r="E134" s="86" t="str">
        <f>IF(ISTEXT('[5]Sektorski plasman'!F130)=TRUE,'[5]Sektorski plasman'!F130,"")</f>
        <v/>
      </c>
      <c r="F134" s="85" t="str">
        <f>IF(ISNUMBER('[5]Sektorski plasman'!D130)=TRUE,'[5]Sektorski plasman'!D130,"")</f>
        <v/>
      </c>
      <c r="G134" s="84" t="str">
        <f>IF(ISNUMBER('[5]Sektorski plasman'!G130)=TRUE,'[5]Sektorski plasman'!G130,"")</f>
        <v/>
      </c>
      <c r="H134" s="76" t="str">
        <f>IF(ISNUMBER('[5]Sektorski plasman'!H130)=TRUE,'[5]Sektorski plasman'!H130,"")</f>
        <v/>
      </c>
      <c r="I134" s="75"/>
      <c r="J134" s="72"/>
      <c r="K134" s="66"/>
    </row>
    <row r="135" spans="1:11" x14ac:dyDescent="0.2">
      <c r="A135" s="90" t="str">
        <f>IF(ISNUMBER(H135)=FALSE,"",126)</f>
        <v/>
      </c>
      <c r="B135" s="89" t="str">
        <f>IF(ISTEXT('[5]Sektorski plasman'!B131)=TRUE,'[5]Sektorski plasman'!B131,"")</f>
        <v/>
      </c>
      <c r="C135" s="88" t="str">
        <f>IF(ISTEXT('[5]Sektorski plasman'!C131)=TRUE,'[5]Sektorski plasman'!C131,"")</f>
        <v/>
      </c>
      <c r="D135" s="87" t="str">
        <f>IF(ISNUMBER('[5]Sektorski plasman'!E131)=TRUE,'[5]Sektorski plasman'!E131,"")</f>
        <v/>
      </c>
      <c r="E135" s="86" t="str">
        <f>IF(ISTEXT('[5]Sektorski plasman'!F131)=TRUE,'[5]Sektorski plasman'!F131,"")</f>
        <v/>
      </c>
      <c r="F135" s="85" t="str">
        <f>IF(ISNUMBER('[5]Sektorski plasman'!D131)=TRUE,'[5]Sektorski plasman'!D131,"")</f>
        <v/>
      </c>
      <c r="G135" s="84" t="str">
        <f>IF(ISNUMBER('[5]Sektorski plasman'!G131)=TRUE,'[5]Sektorski plasman'!G131,"")</f>
        <v/>
      </c>
      <c r="H135" s="76" t="str">
        <f>IF(ISNUMBER('[5]Sektorski plasman'!H131)=TRUE,'[5]Sektorski plasman'!H131,"")</f>
        <v/>
      </c>
      <c r="I135" s="75"/>
      <c r="J135" s="72"/>
      <c r="K135" s="66"/>
    </row>
    <row r="136" spans="1:11" x14ac:dyDescent="0.2">
      <c r="A136" s="90" t="str">
        <f>IF(ISNUMBER(H136)=FALSE,"",127)</f>
        <v/>
      </c>
      <c r="B136" s="89" t="str">
        <f>IF(ISTEXT('[5]Sektorski plasman'!B132)=TRUE,'[5]Sektorski plasman'!B132,"")</f>
        <v/>
      </c>
      <c r="C136" s="88" t="str">
        <f>IF(ISTEXT('[5]Sektorski plasman'!C132)=TRUE,'[5]Sektorski plasman'!C132,"")</f>
        <v/>
      </c>
      <c r="D136" s="87" t="str">
        <f>IF(ISNUMBER('[5]Sektorski plasman'!E132)=TRUE,'[5]Sektorski plasman'!E132,"")</f>
        <v/>
      </c>
      <c r="E136" s="86" t="str">
        <f>IF(ISTEXT('[5]Sektorski plasman'!F132)=TRUE,'[5]Sektorski plasman'!F132,"")</f>
        <v/>
      </c>
      <c r="F136" s="85" t="str">
        <f>IF(ISNUMBER('[5]Sektorski plasman'!D132)=TRUE,'[5]Sektorski plasman'!D132,"")</f>
        <v/>
      </c>
      <c r="G136" s="84" t="str">
        <f>IF(ISNUMBER('[5]Sektorski plasman'!G132)=TRUE,'[5]Sektorski plasman'!G132,"")</f>
        <v/>
      </c>
      <c r="H136" s="76" t="str">
        <f>IF(ISNUMBER('[5]Sektorski plasman'!H132)=TRUE,'[5]Sektorski plasman'!H132,"")</f>
        <v/>
      </c>
      <c r="I136" s="75"/>
      <c r="J136" s="72"/>
      <c r="K136" s="66"/>
    </row>
    <row r="137" spans="1:11" x14ac:dyDescent="0.2">
      <c r="A137" s="90" t="str">
        <f>IF(ISNUMBER(H137)=FALSE,"",128)</f>
        <v/>
      </c>
      <c r="B137" s="89" t="str">
        <f>IF(ISTEXT('[5]Sektorski plasman'!B133)=TRUE,'[5]Sektorski plasman'!B133,"")</f>
        <v/>
      </c>
      <c r="C137" s="88" t="str">
        <f>IF(ISTEXT('[5]Sektorski plasman'!C133)=TRUE,'[5]Sektorski plasman'!C133,"")</f>
        <v/>
      </c>
      <c r="D137" s="87" t="str">
        <f>IF(ISNUMBER('[5]Sektorski plasman'!E133)=TRUE,'[5]Sektorski plasman'!E133,"")</f>
        <v/>
      </c>
      <c r="E137" s="86" t="str">
        <f>IF(ISTEXT('[5]Sektorski plasman'!F133)=TRUE,'[5]Sektorski plasman'!F133,"")</f>
        <v/>
      </c>
      <c r="F137" s="85" t="str">
        <f>IF(ISNUMBER('[5]Sektorski plasman'!D133)=TRUE,'[5]Sektorski plasman'!D133,"")</f>
        <v/>
      </c>
      <c r="G137" s="84" t="str">
        <f>IF(ISNUMBER('[5]Sektorski plasman'!G133)=TRUE,'[5]Sektorski plasman'!G133,"")</f>
        <v/>
      </c>
      <c r="H137" s="76" t="str">
        <f>IF(ISNUMBER('[5]Sektorski plasman'!H133)=TRUE,'[5]Sektorski plasman'!H133,"")</f>
        <v/>
      </c>
      <c r="I137" s="75"/>
      <c r="J137" s="72"/>
      <c r="K137" s="66"/>
    </row>
    <row r="138" spans="1:11" x14ac:dyDescent="0.2">
      <c r="A138" s="90" t="str">
        <f>IF(ISNUMBER(H138)=FALSE,"",129)</f>
        <v/>
      </c>
      <c r="B138" s="89" t="str">
        <f>IF(ISTEXT('[5]Sektorski plasman'!B134)=TRUE,'[5]Sektorski plasman'!B134,"")</f>
        <v/>
      </c>
      <c r="C138" s="88" t="str">
        <f>IF(ISTEXT('[5]Sektorski plasman'!C134)=TRUE,'[5]Sektorski plasman'!C134,"")</f>
        <v/>
      </c>
      <c r="D138" s="87" t="str">
        <f>IF(ISNUMBER('[5]Sektorski plasman'!E134)=TRUE,'[5]Sektorski plasman'!E134,"")</f>
        <v/>
      </c>
      <c r="E138" s="86" t="str">
        <f>IF(ISTEXT('[5]Sektorski plasman'!F134)=TRUE,'[5]Sektorski plasman'!F134,"")</f>
        <v/>
      </c>
      <c r="F138" s="85" t="str">
        <f>IF(ISNUMBER('[5]Sektorski plasman'!D134)=TRUE,'[5]Sektorski plasman'!D134,"")</f>
        <v/>
      </c>
      <c r="G138" s="84" t="str">
        <f>IF(ISNUMBER('[5]Sektorski plasman'!G134)=TRUE,'[5]Sektorski plasman'!G134,"")</f>
        <v/>
      </c>
      <c r="H138" s="76" t="str">
        <f>IF(ISNUMBER('[5]Sektorski plasman'!H134)=TRUE,'[5]Sektorski plasman'!H134,"")</f>
        <v/>
      </c>
      <c r="I138" s="75"/>
      <c r="J138" s="72"/>
      <c r="K138" s="66"/>
    </row>
    <row r="139" spans="1:11" x14ac:dyDescent="0.2">
      <c r="A139" s="90" t="str">
        <f>IF(ISNUMBER(H139)=FALSE,"",130)</f>
        <v/>
      </c>
      <c r="B139" s="89" t="str">
        <f>IF(ISTEXT('[5]Sektorski plasman'!B135)=TRUE,'[5]Sektorski plasman'!B135,"")</f>
        <v/>
      </c>
      <c r="C139" s="88" t="str">
        <f>IF(ISTEXT('[5]Sektorski plasman'!C135)=TRUE,'[5]Sektorski plasman'!C135,"")</f>
        <v/>
      </c>
      <c r="D139" s="87" t="str">
        <f>IF(ISNUMBER('[5]Sektorski plasman'!E135)=TRUE,'[5]Sektorski plasman'!E135,"")</f>
        <v/>
      </c>
      <c r="E139" s="86" t="str">
        <f>IF(ISTEXT('[5]Sektorski plasman'!F135)=TRUE,'[5]Sektorski plasman'!F135,"")</f>
        <v/>
      </c>
      <c r="F139" s="85" t="str">
        <f>IF(ISNUMBER('[5]Sektorski plasman'!D135)=TRUE,'[5]Sektorski plasman'!D135,"")</f>
        <v/>
      </c>
      <c r="G139" s="84" t="str">
        <f>IF(ISNUMBER('[5]Sektorski plasman'!G135)=TRUE,'[5]Sektorski plasman'!G135,"")</f>
        <v/>
      </c>
      <c r="H139" s="76" t="str">
        <f>IF(ISNUMBER('[5]Sektorski plasman'!H135)=TRUE,'[5]Sektorski plasman'!H135,"")</f>
        <v/>
      </c>
      <c r="I139" s="75"/>
      <c r="J139" s="72"/>
      <c r="K139" s="66"/>
    </row>
    <row r="140" spans="1:11" x14ac:dyDescent="0.2">
      <c r="A140" s="90" t="str">
        <f>IF(ISNUMBER(H140)=FALSE,"",131)</f>
        <v/>
      </c>
      <c r="B140" s="89" t="str">
        <f>IF(ISTEXT('[5]Sektorski plasman'!B136)=TRUE,'[5]Sektorski plasman'!B136,"")</f>
        <v/>
      </c>
      <c r="C140" s="88" t="str">
        <f>IF(ISTEXT('[5]Sektorski plasman'!C136)=TRUE,'[5]Sektorski plasman'!C136,"")</f>
        <v/>
      </c>
      <c r="D140" s="87" t="str">
        <f>IF(ISNUMBER('[5]Sektorski plasman'!E136)=TRUE,'[5]Sektorski plasman'!E136,"")</f>
        <v/>
      </c>
      <c r="E140" s="86" t="str">
        <f>IF(ISTEXT('[5]Sektorski plasman'!F136)=TRUE,'[5]Sektorski plasman'!F136,"")</f>
        <v/>
      </c>
      <c r="F140" s="85" t="str">
        <f>IF(ISNUMBER('[5]Sektorski plasman'!D136)=TRUE,'[5]Sektorski plasman'!D136,"")</f>
        <v/>
      </c>
      <c r="G140" s="84" t="str">
        <f>IF(ISNUMBER('[5]Sektorski plasman'!G136)=TRUE,'[5]Sektorski plasman'!G136,"")</f>
        <v/>
      </c>
      <c r="H140" s="76" t="str">
        <f>IF(ISNUMBER('[5]Sektorski plasman'!H136)=TRUE,'[5]Sektorski plasman'!H136,"")</f>
        <v/>
      </c>
      <c r="I140" s="75"/>
      <c r="J140" s="72"/>
      <c r="K140" s="66"/>
    </row>
    <row r="141" spans="1:11" x14ac:dyDescent="0.2">
      <c r="A141" s="90" t="str">
        <f>IF(ISNUMBER(H141)=FALSE,"",132)</f>
        <v/>
      </c>
      <c r="B141" s="89" t="str">
        <f>IF(ISTEXT('[5]Sektorski plasman'!B137)=TRUE,'[5]Sektorski plasman'!B137,"")</f>
        <v/>
      </c>
      <c r="C141" s="88" t="str">
        <f>IF(ISTEXT('[5]Sektorski plasman'!C137)=TRUE,'[5]Sektorski plasman'!C137,"")</f>
        <v/>
      </c>
      <c r="D141" s="87" t="str">
        <f>IF(ISNUMBER('[5]Sektorski plasman'!E137)=TRUE,'[5]Sektorski plasman'!E137,"")</f>
        <v/>
      </c>
      <c r="E141" s="86" t="str">
        <f>IF(ISTEXT('[5]Sektorski plasman'!F137)=TRUE,'[5]Sektorski plasman'!F137,"")</f>
        <v/>
      </c>
      <c r="F141" s="85" t="str">
        <f>IF(ISNUMBER('[5]Sektorski plasman'!D137)=TRUE,'[5]Sektorski plasman'!D137,"")</f>
        <v/>
      </c>
      <c r="G141" s="84" t="str">
        <f>IF(ISNUMBER('[5]Sektorski plasman'!G137)=TRUE,'[5]Sektorski plasman'!G137,"")</f>
        <v/>
      </c>
      <c r="H141" s="76" t="str">
        <f>IF(ISNUMBER('[5]Sektorski plasman'!H137)=TRUE,'[5]Sektorski plasman'!H137,"")</f>
        <v/>
      </c>
      <c r="I141" s="75"/>
      <c r="J141" s="72"/>
      <c r="K141" s="66"/>
    </row>
    <row r="142" spans="1:11" x14ac:dyDescent="0.2">
      <c r="A142" s="90" t="str">
        <f>IF(ISNUMBER(H142)=FALSE,"",133)</f>
        <v/>
      </c>
      <c r="B142" s="89" t="str">
        <f>IF(ISTEXT('[5]Sektorski plasman'!B138)=TRUE,'[5]Sektorski plasman'!B138,"")</f>
        <v/>
      </c>
      <c r="C142" s="88" t="str">
        <f>IF(ISTEXT('[5]Sektorski plasman'!C138)=TRUE,'[5]Sektorski plasman'!C138,"")</f>
        <v/>
      </c>
      <c r="D142" s="87" t="str">
        <f>IF(ISNUMBER('[5]Sektorski plasman'!E138)=TRUE,'[5]Sektorski plasman'!E138,"")</f>
        <v/>
      </c>
      <c r="E142" s="86" t="str">
        <f>IF(ISTEXT('[5]Sektorski plasman'!F138)=TRUE,'[5]Sektorski plasman'!F138,"")</f>
        <v/>
      </c>
      <c r="F142" s="85" t="str">
        <f>IF(ISNUMBER('[5]Sektorski plasman'!D138)=TRUE,'[5]Sektorski plasman'!D138,"")</f>
        <v/>
      </c>
      <c r="G142" s="84" t="str">
        <f>IF(ISNUMBER('[5]Sektorski plasman'!G138)=TRUE,'[5]Sektorski plasman'!G138,"")</f>
        <v/>
      </c>
      <c r="H142" s="76" t="str">
        <f>IF(ISNUMBER('[5]Sektorski plasman'!H138)=TRUE,'[5]Sektorski plasman'!H138,"")</f>
        <v/>
      </c>
      <c r="I142" s="75"/>
      <c r="J142" s="72"/>
      <c r="K142" s="66"/>
    </row>
    <row r="143" spans="1:11" x14ac:dyDescent="0.2">
      <c r="A143" s="90" t="str">
        <f>IF(ISNUMBER(H143)=FALSE,"",134)</f>
        <v/>
      </c>
      <c r="B143" s="89" t="str">
        <f>IF(ISTEXT('[5]Sektorski plasman'!B139)=TRUE,'[5]Sektorski plasman'!B139,"")</f>
        <v/>
      </c>
      <c r="C143" s="88" t="str">
        <f>IF(ISTEXT('[5]Sektorski plasman'!C139)=TRUE,'[5]Sektorski plasman'!C139,"")</f>
        <v/>
      </c>
      <c r="D143" s="87" t="str">
        <f>IF(ISNUMBER('[5]Sektorski plasman'!E139)=TRUE,'[5]Sektorski plasman'!E139,"")</f>
        <v/>
      </c>
      <c r="E143" s="86" t="str">
        <f>IF(ISTEXT('[5]Sektorski plasman'!F139)=TRUE,'[5]Sektorski plasman'!F139,"")</f>
        <v/>
      </c>
      <c r="F143" s="85" t="str">
        <f>IF(ISNUMBER('[5]Sektorski plasman'!D139)=TRUE,'[5]Sektorski plasman'!D139,"")</f>
        <v/>
      </c>
      <c r="G143" s="84" t="str">
        <f>IF(ISNUMBER('[5]Sektorski plasman'!G139)=TRUE,'[5]Sektorski plasman'!G139,"")</f>
        <v/>
      </c>
      <c r="H143" s="76" t="str">
        <f>IF(ISNUMBER('[5]Sektorski plasman'!H139)=TRUE,'[5]Sektorski plasman'!H139,"")</f>
        <v/>
      </c>
      <c r="I143" s="75"/>
      <c r="J143" s="72"/>
      <c r="K143" s="66"/>
    </row>
    <row r="144" spans="1:11" x14ac:dyDescent="0.2">
      <c r="A144" s="90" t="str">
        <f>IF(ISNUMBER(H144)=FALSE,"",135)</f>
        <v/>
      </c>
      <c r="B144" s="89" t="str">
        <f>IF(ISTEXT('[5]Sektorski plasman'!B140)=TRUE,'[5]Sektorski plasman'!B140,"")</f>
        <v/>
      </c>
      <c r="C144" s="88" t="str">
        <f>IF(ISTEXT('[5]Sektorski plasman'!C140)=TRUE,'[5]Sektorski plasman'!C140,"")</f>
        <v/>
      </c>
      <c r="D144" s="87" t="str">
        <f>IF(ISNUMBER('[5]Sektorski plasman'!E140)=TRUE,'[5]Sektorski plasman'!E140,"")</f>
        <v/>
      </c>
      <c r="E144" s="86" t="str">
        <f>IF(ISTEXT('[5]Sektorski plasman'!F140)=TRUE,'[5]Sektorski plasman'!F140,"")</f>
        <v/>
      </c>
      <c r="F144" s="85" t="str">
        <f>IF(ISNUMBER('[5]Sektorski plasman'!D140)=TRUE,'[5]Sektorski plasman'!D140,"")</f>
        <v/>
      </c>
      <c r="G144" s="84" t="str">
        <f>IF(ISNUMBER('[5]Sektorski plasman'!G140)=TRUE,'[5]Sektorski plasman'!G140,"")</f>
        <v/>
      </c>
      <c r="H144" s="76" t="str">
        <f>IF(ISNUMBER('[5]Sektorski plasman'!H140)=TRUE,'[5]Sektorski plasman'!H140,"")</f>
        <v/>
      </c>
      <c r="I144" s="75"/>
      <c r="J144" s="72"/>
      <c r="K144" s="66"/>
    </row>
    <row r="145" spans="1:11" x14ac:dyDescent="0.2">
      <c r="A145" s="90" t="str">
        <f>IF(ISNUMBER(H145)=FALSE,"",136)</f>
        <v/>
      </c>
      <c r="B145" s="89" t="str">
        <f>IF(ISTEXT('[5]Sektorski plasman'!B141)=TRUE,'[5]Sektorski plasman'!B141,"")</f>
        <v/>
      </c>
      <c r="C145" s="88" t="str">
        <f>IF(ISTEXT('[5]Sektorski plasman'!C141)=TRUE,'[5]Sektorski plasman'!C141,"")</f>
        <v/>
      </c>
      <c r="D145" s="87" t="str">
        <f>IF(ISNUMBER('[5]Sektorski plasman'!E141)=TRUE,'[5]Sektorski plasman'!E141,"")</f>
        <v/>
      </c>
      <c r="E145" s="86" t="str">
        <f>IF(ISTEXT('[5]Sektorski plasman'!F141)=TRUE,'[5]Sektorski plasman'!F141,"")</f>
        <v/>
      </c>
      <c r="F145" s="85" t="str">
        <f>IF(ISNUMBER('[5]Sektorski plasman'!D141)=TRUE,'[5]Sektorski plasman'!D141,"")</f>
        <v/>
      </c>
      <c r="G145" s="84" t="str">
        <f>IF(ISNUMBER('[5]Sektorski plasman'!G141)=TRUE,'[5]Sektorski plasman'!G141,"")</f>
        <v/>
      </c>
      <c r="H145" s="76" t="str">
        <f>IF(ISNUMBER('[5]Sektorski plasman'!H141)=TRUE,'[5]Sektorski plasman'!H141,"")</f>
        <v/>
      </c>
      <c r="I145" s="75"/>
      <c r="J145" s="72"/>
      <c r="K145" s="66"/>
    </row>
    <row r="146" spans="1:11" x14ac:dyDescent="0.2">
      <c r="A146" s="90" t="str">
        <f>IF(ISNUMBER(H146)=FALSE,"",137)</f>
        <v/>
      </c>
      <c r="B146" s="89" t="str">
        <f>IF(ISTEXT('[5]Sektorski plasman'!B142)=TRUE,'[5]Sektorski plasman'!B142,"")</f>
        <v/>
      </c>
      <c r="C146" s="88" t="str">
        <f>IF(ISTEXT('[5]Sektorski plasman'!C142)=TRUE,'[5]Sektorski plasman'!C142,"")</f>
        <v/>
      </c>
      <c r="D146" s="87" t="str">
        <f>IF(ISNUMBER('[5]Sektorski plasman'!E142)=TRUE,'[5]Sektorski plasman'!E142,"")</f>
        <v/>
      </c>
      <c r="E146" s="86" t="str">
        <f>IF(ISTEXT('[5]Sektorski plasman'!F142)=TRUE,'[5]Sektorski plasman'!F142,"")</f>
        <v/>
      </c>
      <c r="F146" s="85" t="str">
        <f>IF(ISNUMBER('[5]Sektorski plasman'!D142)=TRUE,'[5]Sektorski plasman'!D142,"")</f>
        <v/>
      </c>
      <c r="G146" s="84" t="str">
        <f>IF(ISNUMBER('[5]Sektorski plasman'!G142)=TRUE,'[5]Sektorski plasman'!G142,"")</f>
        <v/>
      </c>
      <c r="H146" s="76" t="str">
        <f>IF(ISNUMBER('[5]Sektorski plasman'!H142)=TRUE,'[5]Sektorski plasman'!H142,"")</f>
        <v/>
      </c>
      <c r="I146" s="75"/>
      <c r="J146" s="72"/>
      <c r="K146" s="66"/>
    </row>
    <row r="147" spans="1:11" x14ac:dyDescent="0.2">
      <c r="A147" s="90" t="str">
        <f>IF(ISNUMBER(H147)=FALSE,"",138)</f>
        <v/>
      </c>
      <c r="B147" s="89" t="str">
        <f>IF(ISTEXT('[5]Sektorski plasman'!B143)=TRUE,'[5]Sektorski plasman'!B143,"")</f>
        <v/>
      </c>
      <c r="C147" s="88" t="str">
        <f>IF(ISTEXT('[5]Sektorski plasman'!C143)=TRUE,'[5]Sektorski plasman'!C143,"")</f>
        <v/>
      </c>
      <c r="D147" s="87" t="str">
        <f>IF(ISNUMBER('[5]Sektorski plasman'!E143)=TRUE,'[5]Sektorski plasman'!E143,"")</f>
        <v/>
      </c>
      <c r="E147" s="86" t="str">
        <f>IF(ISTEXT('[5]Sektorski plasman'!F143)=TRUE,'[5]Sektorski plasman'!F143,"")</f>
        <v/>
      </c>
      <c r="F147" s="85" t="str">
        <f>IF(ISNUMBER('[5]Sektorski plasman'!D143)=TRUE,'[5]Sektorski plasman'!D143,"")</f>
        <v/>
      </c>
      <c r="G147" s="84" t="str">
        <f>IF(ISNUMBER('[5]Sektorski plasman'!G143)=TRUE,'[5]Sektorski plasman'!G143,"")</f>
        <v/>
      </c>
      <c r="H147" s="76" t="str">
        <f>IF(ISNUMBER('[5]Sektorski plasman'!H143)=TRUE,'[5]Sektorski plasman'!H143,"")</f>
        <v/>
      </c>
      <c r="I147" s="75"/>
      <c r="J147" s="72"/>
      <c r="K147" s="66"/>
    </row>
    <row r="148" spans="1:11" x14ac:dyDescent="0.2">
      <c r="A148" s="90" t="str">
        <f>IF(ISNUMBER(H148)=FALSE,"",139)</f>
        <v/>
      </c>
      <c r="B148" s="89" t="str">
        <f>IF(ISTEXT('[5]Sektorski plasman'!B144)=TRUE,'[5]Sektorski plasman'!B144,"")</f>
        <v/>
      </c>
      <c r="C148" s="88" t="str">
        <f>IF(ISTEXT('[5]Sektorski plasman'!C144)=TRUE,'[5]Sektorski plasman'!C144,"")</f>
        <v/>
      </c>
      <c r="D148" s="87" t="str">
        <f>IF(ISNUMBER('[5]Sektorski plasman'!E144)=TRUE,'[5]Sektorski plasman'!E144,"")</f>
        <v/>
      </c>
      <c r="E148" s="86" t="str">
        <f>IF(ISTEXT('[5]Sektorski plasman'!F144)=TRUE,'[5]Sektorski plasman'!F144,"")</f>
        <v/>
      </c>
      <c r="F148" s="85" t="str">
        <f>IF(ISNUMBER('[5]Sektorski plasman'!D144)=TRUE,'[5]Sektorski plasman'!D144,"")</f>
        <v/>
      </c>
      <c r="G148" s="84" t="str">
        <f>IF(ISNUMBER('[5]Sektorski plasman'!G144)=TRUE,'[5]Sektorski plasman'!G144,"")</f>
        <v/>
      </c>
      <c r="H148" s="76" t="str">
        <f>IF(ISNUMBER('[5]Sektorski plasman'!H144)=TRUE,'[5]Sektorski plasman'!H144,"")</f>
        <v/>
      </c>
      <c r="I148" s="75"/>
      <c r="J148" s="72"/>
      <c r="K148" s="66"/>
    </row>
    <row r="149" spans="1:11" x14ac:dyDescent="0.2">
      <c r="A149" s="90" t="str">
        <f>IF(ISNUMBER(H149)=FALSE,"",140)</f>
        <v/>
      </c>
      <c r="B149" s="89" t="str">
        <f>IF(ISTEXT('[5]Sektorski plasman'!B145)=TRUE,'[5]Sektorski plasman'!B145,"")</f>
        <v/>
      </c>
      <c r="C149" s="88" t="str">
        <f>IF(ISTEXT('[5]Sektorski plasman'!C145)=TRUE,'[5]Sektorski plasman'!C145,"")</f>
        <v/>
      </c>
      <c r="D149" s="87" t="str">
        <f>IF(ISNUMBER('[5]Sektorski plasman'!E145)=TRUE,'[5]Sektorski plasman'!E145,"")</f>
        <v/>
      </c>
      <c r="E149" s="86" t="str">
        <f>IF(ISTEXT('[5]Sektorski plasman'!F145)=TRUE,'[5]Sektorski plasman'!F145,"")</f>
        <v/>
      </c>
      <c r="F149" s="85" t="str">
        <f>IF(ISNUMBER('[5]Sektorski plasman'!D145)=TRUE,'[5]Sektorski plasman'!D145,"")</f>
        <v/>
      </c>
      <c r="G149" s="84" t="str">
        <f>IF(ISNUMBER('[5]Sektorski plasman'!G145)=TRUE,'[5]Sektorski plasman'!G145,"")</f>
        <v/>
      </c>
      <c r="H149" s="76" t="str">
        <f>IF(ISNUMBER('[5]Sektorski plasman'!H145)=TRUE,'[5]Sektorski plasman'!H145,"")</f>
        <v/>
      </c>
      <c r="I149" s="75"/>
      <c r="J149" s="72"/>
      <c r="K149" s="66"/>
    </row>
    <row r="150" spans="1:11" x14ac:dyDescent="0.2">
      <c r="A150" s="90" t="str">
        <f>IF(ISNUMBER(H150)=FALSE,"",141)</f>
        <v/>
      </c>
      <c r="B150" s="89" t="str">
        <f>IF(ISTEXT('[5]Sektorski plasman'!B146)=TRUE,'[5]Sektorski plasman'!B146,"")</f>
        <v/>
      </c>
      <c r="C150" s="88" t="str">
        <f>IF(ISTEXT('[5]Sektorski plasman'!C146)=TRUE,'[5]Sektorski plasman'!C146,"")</f>
        <v/>
      </c>
      <c r="D150" s="87" t="str">
        <f>IF(ISNUMBER('[5]Sektorski plasman'!E146)=TRUE,'[5]Sektorski plasman'!E146,"")</f>
        <v/>
      </c>
      <c r="E150" s="86" t="str">
        <f>IF(ISTEXT('[5]Sektorski plasman'!F146)=TRUE,'[5]Sektorski plasman'!F146,"")</f>
        <v/>
      </c>
      <c r="F150" s="85" t="str">
        <f>IF(ISNUMBER('[5]Sektorski plasman'!D146)=TRUE,'[5]Sektorski plasman'!D146,"")</f>
        <v/>
      </c>
      <c r="G150" s="84" t="str">
        <f>IF(ISNUMBER('[5]Sektorski plasman'!G146)=TRUE,'[5]Sektorski plasman'!G146,"")</f>
        <v/>
      </c>
      <c r="H150" s="76" t="str">
        <f>IF(ISNUMBER('[5]Sektorski plasman'!H146)=TRUE,'[5]Sektorski plasman'!H146,"")</f>
        <v/>
      </c>
      <c r="I150" s="75"/>
      <c r="J150" s="72"/>
      <c r="K150" s="66"/>
    </row>
    <row r="151" spans="1:11" x14ac:dyDescent="0.2">
      <c r="A151" s="90" t="str">
        <f>IF(ISNUMBER(H151)=FALSE,"",142)</f>
        <v/>
      </c>
      <c r="B151" s="89" t="str">
        <f>IF(ISTEXT('[5]Sektorski plasman'!B147)=TRUE,'[5]Sektorski plasman'!B147,"")</f>
        <v/>
      </c>
      <c r="C151" s="88" t="str">
        <f>IF(ISTEXT('[5]Sektorski plasman'!C147)=TRUE,'[5]Sektorski plasman'!C147,"")</f>
        <v/>
      </c>
      <c r="D151" s="87" t="str">
        <f>IF(ISNUMBER('[5]Sektorski plasman'!E147)=TRUE,'[5]Sektorski plasman'!E147,"")</f>
        <v/>
      </c>
      <c r="E151" s="86" t="str">
        <f>IF(ISTEXT('[5]Sektorski plasman'!F147)=TRUE,'[5]Sektorski plasman'!F147,"")</f>
        <v/>
      </c>
      <c r="F151" s="85" t="str">
        <f>IF(ISNUMBER('[5]Sektorski plasman'!D147)=TRUE,'[5]Sektorski plasman'!D147,"")</f>
        <v/>
      </c>
      <c r="G151" s="84" t="str">
        <f>IF(ISNUMBER('[5]Sektorski plasman'!G147)=TRUE,'[5]Sektorski plasman'!G147,"")</f>
        <v/>
      </c>
      <c r="H151" s="76" t="str">
        <f>IF(ISNUMBER('[5]Sektorski plasman'!H147)=TRUE,'[5]Sektorski plasman'!H147,"")</f>
        <v/>
      </c>
      <c r="I151" s="75"/>
      <c r="J151" s="72"/>
      <c r="K151" s="66"/>
    </row>
    <row r="152" spans="1:11" x14ac:dyDescent="0.2">
      <c r="A152" s="90" t="str">
        <f>IF(ISNUMBER(H152)=FALSE,"",143)</f>
        <v/>
      </c>
      <c r="B152" s="89" t="str">
        <f>IF(ISTEXT('[5]Sektorski plasman'!B148)=TRUE,'[5]Sektorski plasman'!B148,"")</f>
        <v/>
      </c>
      <c r="C152" s="88" t="str">
        <f>IF(ISTEXT('[5]Sektorski plasman'!C148)=TRUE,'[5]Sektorski plasman'!C148,"")</f>
        <v/>
      </c>
      <c r="D152" s="87" t="str">
        <f>IF(ISNUMBER('[5]Sektorski plasman'!E148)=TRUE,'[5]Sektorski plasman'!E148,"")</f>
        <v/>
      </c>
      <c r="E152" s="86" t="str">
        <f>IF(ISTEXT('[5]Sektorski plasman'!F148)=TRUE,'[5]Sektorski plasman'!F148,"")</f>
        <v/>
      </c>
      <c r="F152" s="85" t="str">
        <f>IF(ISNUMBER('[5]Sektorski plasman'!D148)=TRUE,'[5]Sektorski plasman'!D148,"")</f>
        <v/>
      </c>
      <c r="G152" s="84" t="str">
        <f>IF(ISNUMBER('[5]Sektorski plasman'!G148)=TRUE,'[5]Sektorski plasman'!G148,"")</f>
        <v/>
      </c>
      <c r="H152" s="76" t="str">
        <f>IF(ISNUMBER('[5]Sektorski plasman'!H148)=TRUE,'[5]Sektorski plasman'!H148,"")</f>
        <v/>
      </c>
      <c r="I152" s="75"/>
      <c r="J152" s="72"/>
      <c r="K152" s="66"/>
    </row>
    <row r="153" spans="1:11" x14ac:dyDescent="0.2">
      <c r="A153" s="90" t="str">
        <f>IF(ISNUMBER(H153)=FALSE,"",144)</f>
        <v/>
      </c>
      <c r="B153" s="89" t="str">
        <f>IF(ISTEXT('[5]Sektorski plasman'!B149)=TRUE,'[5]Sektorski plasman'!B149,"")</f>
        <v/>
      </c>
      <c r="C153" s="88" t="str">
        <f>IF(ISTEXT('[5]Sektorski plasman'!C149)=TRUE,'[5]Sektorski plasman'!C149,"")</f>
        <v/>
      </c>
      <c r="D153" s="87" t="str">
        <f>IF(ISNUMBER('[5]Sektorski plasman'!E149)=TRUE,'[5]Sektorski plasman'!E149,"")</f>
        <v/>
      </c>
      <c r="E153" s="86" t="str">
        <f>IF(ISTEXT('[5]Sektorski plasman'!F149)=TRUE,'[5]Sektorski plasman'!F149,"")</f>
        <v/>
      </c>
      <c r="F153" s="85" t="str">
        <f>IF(ISNUMBER('[5]Sektorski plasman'!D149)=TRUE,'[5]Sektorski plasman'!D149,"")</f>
        <v/>
      </c>
      <c r="G153" s="84" t="str">
        <f>IF(ISNUMBER('[5]Sektorski plasman'!G149)=TRUE,'[5]Sektorski plasman'!G149,"")</f>
        <v/>
      </c>
      <c r="H153" s="76" t="str">
        <f>IF(ISNUMBER('[5]Sektorski plasman'!H149)=TRUE,'[5]Sektorski plasman'!H149,"")</f>
        <v/>
      </c>
      <c r="I153" s="75"/>
      <c r="J153" s="72"/>
      <c r="K153" s="66"/>
    </row>
    <row r="154" spans="1:11" x14ac:dyDescent="0.2">
      <c r="A154" s="90" t="str">
        <f>IF(ISNUMBER(H154)=FALSE,"",145)</f>
        <v/>
      </c>
      <c r="B154" s="89" t="str">
        <f>IF(ISTEXT('[5]Sektorski plasman'!B150)=TRUE,'[5]Sektorski plasman'!B150,"")</f>
        <v/>
      </c>
      <c r="C154" s="88" t="str">
        <f>IF(ISTEXT('[5]Sektorski plasman'!C150)=TRUE,'[5]Sektorski plasman'!C150,"")</f>
        <v/>
      </c>
      <c r="D154" s="87" t="str">
        <f>IF(ISNUMBER('[5]Sektorski plasman'!E150)=TRUE,'[5]Sektorski plasman'!E150,"")</f>
        <v/>
      </c>
      <c r="E154" s="86" t="str">
        <f>IF(ISTEXT('[5]Sektorski plasman'!F150)=TRUE,'[5]Sektorski plasman'!F150,"")</f>
        <v/>
      </c>
      <c r="F154" s="85" t="str">
        <f>IF(ISNUMBER('[5]Sektorski plasman'!D150)=TRUE,'[5]Sektorski plasman'!D150,"")</f>
        <v/>
      </c>
      <c r="G154" s="84" t="str">
        <f>IF(ISNUMBER('[5]Sektorski plasman'!G150)=TRUE,'[5]Sektorski plasman'!G150,"")</f>
        <v/>
      </c>
      <c r="H154" s="76" t="str">
        <f>IF(ISNUMBER('[5]Sektorski plasman'!H150)=TRUE,'[5]Sektorski plasman'!H150,"")</f>
        <v/>
      </c>
      <c r="I154" s="75"/>
      <c r="J154" s="72"/>
      <c r="K154" s="66"/>
    </row>
    <row r="155" spans="1:11" x14ac:dyDescent="0.2">
      <c r="A155" s="90" t="str">
        <f>IF(ISNUMBER(H155)=FALSE,"",146)</f>
        <v/>
      </c>
      <c r="B155" s="89" t="str">
        <f>IF(ISTEXT('[5]Sektorski plasman'!B151)=TRUE,'[5]Sektorski plasman'!B151,"")</f>
        <v/>
      </c>
      <c r="C155" s="88" t="str">
        <f>IF(ISTEXT('[5]Sektorski plasman'!C151)=TRUE,'[5]Sektorski plasman'!C151,"")</f>
        <v/>
      </c>
      <c r="D155" s="87" t="str">
        <f>IF(ISNUMBER('[5]Sektorski plasman'!E151)=TRUE,'[5]Sektorski plasman'!E151,"")</f>
        <v/>
      </c>
      <c r="E155" s="86" t="str">
        <f>IF(ISTEXT('[5]Sektorski plasman'!F151)=TRUE,'[5]Sektorski plasman'!F151,"")</f>
        <v/>
      </c>
      <c r="F155" s="85" t="str">
        <f>IF(ISNUMBER('[5]Sektorski plasman'!D151)=TRUE,'[5]Sektorski plasman'!D151,"")</f>
        <v/>
      </c>
      <c r="G155" s="84" t="str">
        <f>IF(ISNUMBER('[5]Sektorski plasman'!G151)=TRUE,'[5]Sektorski plasman'!G151,"")</f>
        <v/>
      </c>
      <c r="H155" s="76" t="str">
        <f>IF(ISNUMBER('[5]Sektorski plasman'!H151)=TRUE,'[5]Sektorski plasman'!H151,"")</f>
        <v/>
      </c>
      <c r="I155" s="75"/>
      <c r="J155" s="72"/>
      <c r="K155" s="66"/>
    </row>
    <row r="156" spans="1:11" x14ac:dyDescent="0.2">
      <c r="A156" s="90" t="str">
        <f>IF(ISNUMBER(H156)=FALSE,"",147)</f>
        <v/>
      </c>
      <c r="B156" s="89" t="str">
        <f>IF(ISTEXT('[5]Sektorski plasman'!B152)=TRUE,'[5]Sektorski plasman'!B152,"")</f>
        <v/>
      </c>
      <c r="C156" s="88" t="str">
        <f>IF(ISTEXT('[5]Sektorski plasman'!C152)=TRUE,'[5]Sektorski plasman'!C152,"")</f>
        <v/>
      </c>
      <c r="D156" s="87" t="str">
        <f>IF(ISNUMBER('[5]Sektorski plasman'!E152)=TRUE,'[5]Sektorski plasman'!E152,"")</f>
        <v/>
      </c>
      <c r="E156" s="86" t="str">
        <f>IF(ISTEXT('[5]Sektorski plasman'!F152)=TRUE,'[5]Sektorski plasman'!F152,"")</f>
        <v/>
      </c>
      <c r="F156" s="85" t="str">
        <f>IF(ISNUMBER('[5]Sektorski plasman'!D152)=TRUE,'[5]Sektorski plasman'!D152,"")</f>
        <v/>
      </c>
      <c r="G156" s="84" t="str">
        <f>IF(ISNUMBER('[5]Sektorski plasman'!G152)=TRUE,'[5]Sektorski plasman'!G152,"")</f>
        <v/>
      </c>
      <c r="H156" s="76" t="str">
        <f>IF(ISNUMBER('[5]Sektorski plasman'!H152)=TRUE,'[5]Sektorski plasman'!H152,"")</f>
        <v/>
      </c>
      <c r="I156" s="75"/>
      <c r="J156" s="72"/>
      <c r="K156" s="66"/>
    </row>
    <row r="157" spans="1:11" x14ac:dyDescent="0.2">
      <c r="A157" s="90" t="str">
        <f>IF(ISNUMBER(H157)=FALSE,"",148)</f>
        <v/>
      </c>
      <c r="B157" s="89" t="str">
        <f>IF(ISTEXT('[5]Sektorski plasman'!B153)=TRUE,'[5]Sektorski plasman'!B153,"")</f>
        <v/>
      </c>
      <c r="C157" s="88" t="str">
        <f>IF(ISTEXT('[5]Sektorski plasman'!C153)=TRUE,'[5]Sektorski plasman'!C153,"")</f>
        <v/>
      </c>
      <c r="D157" s="87" t="str">
        <f>IF(ISNUMBER('[5]Sektorski plasman'!E153)=TRUE,'[5]Sektorski plasman'!E153,"")</f>
        <v/>
      </c>
      <c r="E157" s="86" t="str">
        <f>IF(ISTEXT('[5]Sektorski plasman'!F153)=TRUE,'[5]Sektorski plasman'!F153,"")</f>
        <v/>
      </c>
      <c r="F157" s="85" t="str">
        <f>IF(ISNUMBER('[5]Sektorski plasman'!D153)=TRUE,'[5]Sektorski plasman'!D153,"")</f>
        <v/>
      </c>
      <c r="G157" s="84" t="str">
        <f>IF(ISNUMBER('[5]Sektorski plasman'!G153)=TRUE,'[5]Sektorski plasman'!G153,"")</f>
        <v/>
      </c>
      <c r="H157" s="76" t="str">
        <f>IF(ISNUMBER('[5]Sektorski plasman'!H153)=TRUE,'[5]Sektorski plasman'!H153,"")</f>
        <v/>
      </c>
      <c r="I157" s="75"/>
      <c r="J157" s="72"/>
      <c r="K157" s="66"/>
    </row>
    <row r="158" spans="1:11" x14ac:dyDescent="0.2">
      <c r="A158" s="90" t="str">
        <f>IF(ISNUMBER(H158)=FALSE,"",149)</f>
        <v/>
      </c>
      <c r="B158" s="89" t="str">
        <f>IF(ISTEXT('[5]Sektorski plasman'!B154)=TRUE,'[5]Sektorski plasman'!B154,"")</f>
        <v/>
      </c>
      <c r="C158" s="88" t="str">
        <f>IF(ISTEXT('[5]Sektorski plasman'!C154)=TRUE,'[5]Sektorski plasman'!C154,"")</f>
        <v/>
      </c>
      <c r="D158" s="87" t="str">
        <f>IF(ISNUMBER('[5]Sektorski plasman'!E154)=TRUE,'[5]Sektorski plasman'!E154,"")</f>
        <v/>
      </c>
      <c r="E158" s="86" t="str">
        <f>IF(ISTEXT('[5]Sektorski plasman'!F154)=TRUE,'[5]Sektorski plasman'!F154,"")</f>
        <v/>
      </c>
      <c r="F158" s="85" t="str">
        <f>IF(ISNUMBER('[5]Sektorski plasman'!D154)=TRUE,'[5]Sektorski plasman'!D154,"")</f>
        <v/>
      </c>
      <c r="G158" s="84" t="str">
        <f>IF(ISNUMBER('[5]Sektorski plasman'!G154)=TRUE,'[5]Sektorski plasman'!G154,"")</f>
        <v/>
      </c>
      <c r="H158" s="76" t="str">
        <f>IF(ISNUMBER('[5]Sektorski plasman'!H154)=TRUE,'[5]Sektorski plasman'!H154,"")</f>
        <v/>
      </c>
      <c r="I158" s="75"/>
      <c r="J158" s="72"/>
      <c r="K158" s="66"/>
    </row>
    <row r="159" spans="1:11" x14ac:dyDescent="0.2">
      <c r="A159" s="83" t="str">
        <f>IF(ISNUMBER(H159)=FALSE,"",150)</f>
        <v/>
      </c>
      <c r="B159" s="82" t="str">
        <f>IF(ISTEXT('[5]Sektorski plasman'!B155)=TRUE,'[5]Sektorski plasman'!B155,"")</f>
        <v/>
      </c>
      <c r="C159" s="81" t="str">
        <f>IF(ISTEXT('[5]Sektorski plasman'!C155)=TRUE,'[5]Sektorski plasman'!C155,"")</f>
        <v/>
      </c>
      <c r="D159" s="80" t="str">
        <f>IF(ISNUMBER('[5]Sektorski plasman'!E155)=TRUE,'[5]Sektorski plasman'!E155,"")</f>
        <v/>
      </c>
      <c r="E159" s="79" t="str">
        <f>IF(ISTEXT('[5]Sektorski plasman'!F155)=TRUE,'[5]Sektorski plasman'!F155,"")</f>
        <v/>
      </c>
      <c r="F159" s="78" t="str">
        <f>IF(ISNUMBER('[5]Sektorski plasman'!D155)=TRUE,'[5]Sektorski plasman'!D155,"")</f>
        <v/>
      </c>
      <c r="G159" s="77" t="str">
        <f>IF(ISNUMBER('[5]Sektorski plasman'!G155)=TRUE,'[5]Sektorski plasman'!G155,"")</f>
        <v/>
      </c>
      <c r="H159" s="76" t="str">
        <f>IF(ISNUMBER('[5]Sektorski plasman'!H155)=TRUE,'[5]Sektorski plasman'!H155,"")</f>
        <v/>
      </c>
      <c r="I159" s="75"/>
      <c r="J159" s="72"/>
      <c r="K159" s="66"/>
    </row>
    <row r="160" spans="1:11" x14ac:dyDescent="0.2">
      <c r="B160" s="74"/>
      <c r="C160" s="74"/>
      <c r="D160" s="68"/>
      <c r="F160" s="73"/>
      <c r="G160" s="68"/>
      <c r="I160" s="68"/>
      <c r="J160" s="72"/>
      <c r="K160" s="66"/>
    </row>
    <row r="161" spans="2:11" x14ac:dyDescent="0.2">
      <c r="B161" s="74"/>
      <c r="C161" s="74"/>
      <c r="D161" s="68"/>
      <c r="F161" s="73"/>
      <c r="G161" s="68"/>
      <c r="I161" s="68"/>
      <c r="J161" s="72"/>
      <c r="K161" s="66"/>
    </row>
    <row r="162" spans="2:11" x14ac:dyDescent="0.2">
      <c r="B162" s="74"/>
      <c r="C162" s="74"/>
      <c r="D162" s="68"/>
      <c r="F162" s="73"/>
      <c r="G162" s="68"/>
      <c r="I162" s="68"/>
      <c r="J162" s="72"/>
      <c r="K162" s="66"/>
    </row>
    <row r="163" spans="2:11" x14ac:dyDescent="0.2">
      <c r="F163" s="73"/>
      <c r="I163" s="68"/>
      <c r="J163" s="72"/>
      <c r="K163" s="66"/>
    </row>
    <row r="164" spans="2:11" x14ac:dyDescent="0.2">
      <c r="F164" s="73"/>
      <c r="I164" s="68"/>
      <c r="J164" s="72"/>
      <c r="K164" s="66"/>
    </row>
    <row r="165" spans="2:11" x14ac:dyDescent="0.2">
      <c r="F165" s="73"/>
      <c r="I165" s="68"/>
      <c r="J165" s="72"/>
      <c r="K165" s="66"/>
    </row>
    <row r="166" spans="2:11" x14ac:dyDescent="0.2">
      <c r="F166" s="73"/>
      <c r="I166" s="68"/>
      <c r="J166" s="72"/>
      <c r="K166" s="66"/>
    </row>
    <row r="167" spans="2:11" x14ac:dyDescent="0.2">
      <c r="F167" s="73"/>
      <c r="I167" s="68"/>
      <c r="J167" s="72"/>
      <c r="K167" s="66"/>
    </row>
    <row r="168" spans="2:11" x14ac:dyDescent="0.2">
      <c r="F168" s="73"/>
      <c r="I168" s="68"/>
      <c r="J168" s="72"/>
      <c r="K168" s="66"/>
    </row>
    <row r="169" spans="2:11" x14ac:dyDescent="0.2">
      <c r="F169" s="73"/>
      <c r="I169" s="68"/>
      <c r="J169" s="72"/>
      <c r="K169" s="66"/>
    </row>
    <row r="170" spans="2:11" x14ac:dyDescent="0.2">
      <c r="F170" s="73"/>
      <c r="I170" s="68"/>
      <c r="J170" s="72"/>
      <c r="K170" s="66"/>
    </row>
    <row r="171" spans="2:11" x14ac:dyDescent="0.2">
      <c r="F171" s="73"/>
      <c r="I171" s="68"/>
      <c r="J171" s="72"/>
      <c r="K171" s="66"/>
    </row>
    <row r="172" spans="2:11" x14ac:dyDescent="0.2">
      <c r="F172" s="73"/>
      <c r="I172" s="68"/>
      <c r="J172" s="72"/>
      <c r="K172" s="66"/>
    </row>
    <row r="173" spans="2:11" x14ac:dyDescent="0.2">
      <c r="F173" s="73"/>
      <c r="I173" s="68"/>
      <c r="J173" s="72"/>
      <c r="K173" s="66"/>
    </row>
    <row r="174" spans="2:11" x14ac:dyDescent="0.2">
      <c r="F174" s="73"/>
      <c r="I174" s="68"/>
      <c r="J174" s="72"/>
      <c r="K174" s="66"/>
    </row>
    <row r="175" spans="2:11" x14ac:dyDescent="0.2">
      <c r="F175" s="73"/>
      <c r="I175" s="68"/>
      <c r="J175" s="72"/>
      <c r="K175" s="66"/>
    </row>
    <row r="176" spans="2:11" x14ac:dyDescent="0.2">
      <c r="F176" s="73"/>
      <c r="I176" s="68"/>
      <c r="J176" s="72"/>
      <c r="K176" s="66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69B3F-9AC2-455F-9BD0-C00B87F6882A}">
  <sheetPr codeName="Sheet18"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F31" sqref="F31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IF(ISNONTEXT('[6]Organizacija natjecanja'!$H$2)=TRUE,"",'[6]Organizacija natjecanja'!$H$2)</f>
        <v>6. kolo Liga Mastera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IF(ISNONTEXT('[6]Organizacija natjecanja'!$H$5)=TRUE,"",'[6]Organizacija natjecanja'!$H$5)</f>
        <v>Selnica,18.10.2025.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IF(ISNONTEXT('[6]Organizacija natjecanja'!$H$7)=TRUE,"",'[6]Organizacija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IF(ISNONTEXT('[6]Organizacija natjecanja'!$H$13)=TRUE,"",'[6]Organizacija natjecanja'!$H$13)</f>
        <v>Mura Mursko Središće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IF(ISNONTEXT('[6]Organizacija natjecanja'!$H$4)=TRUE,"",'[6]Organizacija natjecanja'!$H$4)</f>
        <v>Retencija Selnica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IF(ISBLANK('[6]Organizacija natjecanja'!$H$9)=TRUE,"",'[6]Organizacija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IF(ISTEXT('[6]Sektorski plasman'!B6)=TRUE,'[6]Sektorski plasman'!B6,"")</f>
        <v>Čeh Dragutin</v>
      </c>
      <c r="C10" s="96" t="str">
        <f>IF(ISTEXT('[6]Sektorski plasman'!C6)=TRUE,'[6]Sektorski plasman'!C6,"")</f>
        <v>Čakovec Interland</v>
      </c>
      <c r="D10" s="95">
        <f>IF(ISNUMBER('[6]Sektorski plasman'!E6)=TRUE,'[6]Sektorski plasman'!E6,"")</f>
        <v>4</v>
      </c>
      <c r="E10" s="94" t="str">
        <f>IF(ISTEXT('[6]Sektorski plasman'!F6)=TRUE,'[6]Sektorski plasman'!F6,"")</f>
        <v>A</v>
      </c>
      <c r="F10" s="93">
        <f>IF(ISNUMBER('[6]Sektorski plasman'!D6)=TRUE,'[6]Sektorski plasman'!D6,"")</f>
        <v>6661</v>
      </c>
      <c r="G10" s="92">
        <f>IF(ISNUMBER('[6]Sektorski plasman'!G6)=TRUE,'[6]Sektorski plasman'!G6,"")</f>
        <v>1</v>
      </c>
      <c r="H10" s="91">
        <f>IF(ISNUMBER('[6]Sektorski plasman'!H6)=TRUE,'[6]Sektorski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IF(ISTEXT('[6]Sektorski plasman'!B7)=TRUE,'[6]Sektorski plasman'!B7,"")</f>
        <v>Zrna Damir</v>
      </c>
      <c r="C11" s="88" t="str">
        <f>IF(ISTEXT('[6]Sektorski plasman'!C7)=TRUE,'[6]Sektorski plasman'!C7,"")</f>
        <v>Črnec Donji Hrašćan</v>
      </c>
      <c r="D11" s="87">
        <f>IF(ISNUMBER('[6]Sektorski plasman'!E7)=TRUE,'[6]Sektorski plasman'!E7,"")</f>
        <v>1</v>
      </c>
      <c r="E11" s="86" t="str">
        <f>IF(ISTEXT('[6]Sektorski plasman'!F7)=TRUE,'[6]Sektorski plasman'!F7,"")</f>
        <v>A</v>
      </c>
      <c r="F11" s="85">
        <f>IF(ISNUMBER('[6]Sektorski plasman'!D7)=TRUE,'[6]Sektorski plasman'!D7,"")</f>
        <v>5274</v>
      </c>
      <c r="G11" s="84">
        <f>IF(ISNUMBER('[6]Sektorski plasman'!G7)=TRUE,'[6]Sektorski plasman'!G7,"")</f>
        <v>2</v>
      </c>
      <c r="H11" s="76">
        <f>IF(ISNUMBER('[6]Sektorski plasman'!H7)=TRUE,'[6]Sektorski plasman'!H7,"")</f>
        <v>3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IF(ISTEXT('[6]Sektorski plasman'!B8)=TRUE,'[6]Sektorski plasman'!B8,"")</f>
        <v>Peter Dragutin</v>
      </c>
      <c r="C12" s="88" t="str">
        <f>IF(ISTEXT('[6]Sektorski plasman'!C8)=TRUE,'[6]Sektorski plasman'!C8,"")</f>
        <v>Klen Sveta Marija</v>
      </c>
      <c r="D12" s="87">
        <f>IF(ISNUMBER('[6]Sektorski plasman'!E8)=TRUE,'[6]Sektorski plasman'!E8,"")</f>
        <v>7</v>
      </c>
      <c r="E12" s="86" t="str">
        <f>IF(ISTEXT('[6]Sektorski plasman'!F8)=TRUE,'[6]Sektorski plasman'!F8,"")</f>
        <v>A</v>
      </c>
      <c r="F12" s="85">
        <f>IF(ISNUMBER('[6]Sektorski plasman'!D8)=TRUE,'[6]Sektorski plasman'!D8,"")</f>
        <v>4906</v>
      </c>
      <c r="G12" s="84">
        <f>IF(ISNUMBER('[6]Sektorski plasman'!G8)=TRUE,'[6]Sektorski plasman'!G8,"")</f>
        <v>3</v>
      </c>
      <c r="H12" s="76">
        <f>IF(ISNUMBER('[6]Sektorski plasman'!H8)=TRUE,'[6]Sektorski plasman'!H8,"")</f>
        <v>5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IF(ISTEXT('[6]Sektorski plasman'!B9)=TRUE,'[6]Sektorski plasman'!B9,"")</f>
        <v>Mesarić Branko</v>
      </c>
      <c r="C13" s="88" t="str">
        <f>IF(ISTEXT('[6]Sektorski plasman'!C9)=TRUE,'[6]Sektorski plasman'!C9,"")</f>
        <v>Smuđ Goričan</v>
      </c>
      <c r="D13" s="87">
        <f>IF(ISNUMBER('[6]Sektorski plasman'!E9)=TRUE,'[6]Sektorski plasman'!E9,"")</f>
        <v>5</v>
      </c>
      <c r="E13" s="86" t="str">
        <f>IF(ISTEXT('[6]Sektorski plasman'!F9)=TRUE,'[6]Sektorski plasman'!F9,"")</f>
        <v>A</v>
      </c>
      <c r="F13" s="85">
        <f>IF(ISNUMBER('[6]Sektorski plasman'!D9)=TRUE,'[6]Sektorski plasman'!D9,"")</f>
        <v>4307</v>
      </c>
      <c r="G13" s="84">
        <f>IF(ISNUMBER('[6]Sektorski plasman'!G9)=TRUE,'[6]Sektorski plasman'!G9,"")</f>
        <v>4</v>
      </c>
      <c r="H13" s="76">
        <f>IF(ISNUMBER('[6]Sektorski plasman'!H9)=TRUE,'[6]Sektorski plasman'!H9,"")</f>
        <v>7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IF(ISTEXT('[6]Sektorski plasman'!B10)=TRUE,'[6]Sektorski plasman'!B10,"")</f>
        <v>Perko Miljenko</v>
      </c>
      <c r="C14" s="88" t="str">
        <f>IF(ISTEXT('[6]Sektorski plasman'!C10)=TRUE,'[6]Sektorski plasman'!C10,"")</f>
        <v>TSH Sensas Som.si Čakovec</v>
      </c>
      <c r="D14" s="87">
        <f>IF(ISNUMBER('[6]Sektorski plasman'!E10)=TRUE,'[6]Sektorski plasman'!E10,"")</f>
        <v>8</v>
      </c>
      <c r="E14" s="86" t="str">
        <f>IF(ISTEXT('[6]Sektorski plasman'!F10)=TRUE,'[6]Sektorski plasman'!F10,"")</f>
        <v>A</v>
      </c>
      <c r="F14" s="85">
        <f>IF(ISNUMBER('[6]Sektorski plasman'!D10)=TRUE,'[6]Sektorski plasman'!D10,"")</f>
        <v>3914</v>
      </c>
      <c r="G14" s="84">
        <f>IF(ISNUMBER('[6]Sektorski plasman'!G10)=TRUE,'[6]Sektorski plasman'!G10,"")</f>
        <v>5</v>
      </c>
      <c r="H14" s="76">
        <f>IF(ISNUMBER('[6]Sektorski plasman'!H10)=TRUE,'[6]Sektorski plasman'!H10,"")</f>
        <v>9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IF(ISTEXT('[6]Sektorski plasman'!B11)=TRUE,'[6]Sektorski plasman'!B11,"")</f>
        <v>Jug Josip</v>
      </c>
      <c r="C15" s="88" t="str">
        <f>IF(ISTEXT('[6]Sektorski plasman'!C11)=TRUE,'[6]Sektorski plasman'!C11,"")</f>
        <v>TSH Sensas Som.si Čakovec</v>
      </c>
      <c r="D15" s="87">
        <f>IF(ISNUMBER('[6]Sektorski plasman'!E11)=TRUE,'[6]Sektorski plasman'!E11,"")</f>
        <v>3</v>
      </c>
      <c r="E15" s="86" t="str">
        <f>IF(ISTEXT('[6]Sektorski plasman'!F11)=TRUE,'[6]Sektorski plasman'!F11,"")</f>
        <v>A</v>
      </c>
      <c r="F15" s="85">
        <f>IF(ISNUMBER('[6]Sektorski plasman'!D11)=TRUE,'[6]Sektorski plasman'!D11,"")</f>
        <v>2443</v>
      </c>
      <c r="G15" s="84">
        <f>IF(ISNUMBER('[6]Sektorski plasman'!G11)=TRUE,'[6]Sektorski plasman'!G11,"")</f>
        <v>6</v>
      </c>
      <c r="H15" s="76">
        <f>IF(ISNUMBER('[6]Sektorski plasman'!H11)=TRUE,'[6]Sektorski plasman'!H11,"")</f>
        <v>11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IF(ISTEXT('[6]Sektorski plasman'!B12)=TRUE,'[6]Sektorski plasman'!B12,"")</f>
        <v>Orač Lidija</v>
      </c>
      <c r="C16" s="88" t="str">
        <f>IF(ISTEXT('[6]Sektorski plasman'!C12)=TRUE,'[6]Sektorski plasman'!C12,"")</f>
        <v>Klen Sveta Marija</v>
      </c>
      <c r="D16" s="87">
        <f>IF(ISNUMBER('[6]Sektorski plasman'!E12)=TRUE,'[6]Sektorski plasman'!E12,"")</f>
        <v>2</v>
      </c>
      <c r="E16" s="86" t="str">
        <f>IF(ISTEXT('[6]Sektorski plasman'!F12)=TRUE,'[6]Sektorski plasman'!F12,"")</f>
        <v>A</v>
      </c>
      <c r="F16" s="85">
        <f>IF(ISNUMBER('[6]Sektorski plasman'!D12)=TRUE,'[6]Sektorski plasman'!D12,"")</f>
        <v>2407</v>
      </c>
      <c r="G16" s="84">
        <f>IF(ISNUMBER('[6]Sektorski plasman'!G12)=TRUE,'[6]Sektorski plasman'!G12,"")</f>
        <v>7</v>
      </c>
      <c r="H16" s="76">
        <f>IF(ISNUMBER('[6]Sektorski plasman'!H12)=TRUE,'[6]Sektorski plasman'!H12,"")</f>
        <v>13</v>
      </c>
      <c r="I16" s="75"/>
      <c r="J16" s="72"/>
      <c r="K16" s="66"/>
    </row>
    <row r="17" spans="1:11" x14ac:dyDescent="0.2">
      <c r="A17" s="90">
        <f>IF(ISNUMBER(H17)=FALSE,"",8)</f>
        <v>8</v>
      </c>
      <c r="B17" s="89" t="str">
        <f>IF(ISTEXT('[6]Sektorski plasman'!B13)=TRUE,'[6]Sektorski plasman'!B13,"")</f>
        <v>Škoda Mladen</v>
      </c>
      <c r="C17" s="88" t="str">
        <f>IF(ISTEXT('[6]Sektorski plasman'!C13)=TRUE,'[6]Sektorski plasman'!C13,"")</f>
        <v>Žužička Kotoriba</v>
      </c>
      <c r="D17" s="87">
        <f>IF(ISNUMBER('[6]Sektorski plasman'!E13)=TRUE,'[6]Sektorski plasman'!E13,"")</f>
        <v>6</v>
      </c>
      <c r="E17" s="86" t="str">
        <f>IF(ISTEXT('[6]Sektorski plasman'!F13)=TRUE,'[6]Sektorski plasman'!F13,"")</f>
        <v>A</v>
      </c>
      <c r="F17" s="85">
        <f>IF(ISNUMBER('[6]Sektorski plasman'!D13)=TRUE,'[6]Sektorski plasman'!D13,"")</f>
        <v>522</v>
      </c>
      <c r="G17" s="84">
        <f>IF(ISNUMBER('[6]Sektorski plasman'!G13)=TRUE,'[6]Sektorski plasman'!G13,"")</f>
        <v>8</v>
      </c>
      <c r="H17" s="76">
        <f>IF(ISNUMBER('[6]Sektorski plasman'!H13)=TRUE,'[6]Sektorski plasman'!H13,"")</f>
        <v>15</v>
      </c>
      <c r="I17" s="75"/>
      <c r="J17" s="72"/>
      <c r="K17" s="66"/>
    </row>
    <row r="18" spans="1:11" x14ac:dyDescent="0.2">
      <c r="A18" s="90">
        <f>IF(ISNUMBER(H18)=FALSE,"",9)</f>
        <v>9</v>
      </c>
      <c r="B18" s="89" t="str">
        <f>IF(ISTEXT('[6]Sektorski plasman'!B14)=TRUE,'[6]Sektorski plasman'!B14,"")</f>
        <v>Gudlin Ivan</v>
      </c>
      <c r="C18" s="88" t="str">
        <f>IF(ISTEXT('[6]Sektorski plasman'!C14)=TRUE,'[6]Sektorski plasman'!C14,"")</f>
        <v>Smuđ Goričan</v>
      </c>
      <c r="D18" s="87">
        <f>IF(ISNUMBER('[6]Sektorski plasman'!E14)=TRUE,'[6]Sektorski plasman'!E14,"")</f>
        <v>11</v>
      </c>
      <c r="E18" s="86" t="str">
        <f>IF(ISTEXT('[6]Sektorski plasman'!F14)=TRUE,'[6]Sektorski plasman'!F14,"")</f>
        <v>B</v>
      </c>
      <c r="F18" s="85">
        <f>IF(ISNUMBER('[6]Sektorski plasman'!D14)=TRUE,'[6]Sektorski plasman'!D14,"")</f>
        <v>4637</v>
      </c>
      <c r="G18" s="84">
        <f>IF(ISNUMBER('[6]Sektorski plasman'!G14)=TRUE,'[6]Sektorski plasman'!G14,"")</f>
        <v>1</v>
      </c>
      <c r="H18" s="76">
        <f>IF(ISNUMBER('[6]Sektorski plasman'!H14)=TRUE,'[6]Sektorski plasman'!H14,"")</f>
        <v>2</v>
      </c>
      <c r="I18" s="75"/>
      <c r="J18" s="72"/>
      <c r="K18" s="66"/>
    </row>
    <row r="19" spans="1:11" x14ac:dyDescent="0.2">
      <c r="A19" s="90">
        <f>IF(ISNUMBER(H19)=FALSE,"",10)</f>
        <v>10</v>
      </c>
      <c r="B19" s="89" t="str">
        <f>IF(ISTEXT('[6]Sektorski plasman'!B15)=TRUE,'[6]Sektorski plasman'!B15,"")</f>
        <v>Lehkec Ivan</v>
      </c>
      <c r="C19" s="88" t="str">
        <f>IF(ISTEXT('[6]Sektorski plasman'!C15)=TRUE,'[6]Sektorski plasman'!C15,"")</f>
        <v>Linjak Palovec</v>
      </c>
      <c r="D19" s="87">
        <f>IF(ISNUMBER('[6]Sektorski plasman'!E15)=TRUE,'[6]Sektorski plasman'!E15,"")</f>
        <v>10</v>
      </c>
      <c r="E19" s="86" t="str">
        <f>IF(ISTEXT('[6]Sektorski plasman'!F15)=TRUE,'[6]Sektorski plasman'!F15,"")</f>
        <v>B</v>
      </c>
      <c r="F19" s="85">
        <f>IF(ISNUMBER('[6]Sektorski plasman'!D15)=TRUE,'[6]Sektorski plasman'!D15,"")</f>
        <v>4502</v>
      </c>
      <c r="G19" s="84">
        <f>IF(ISNUMBER('[6]Sektorski plasman'!G15)=TRUE,'[6]Sektorski plasman'!G15,"")</f>
        <v>2</v>
      </c>
      <c r="H19" s="76">
        <f>IF(ISNUMBER('[6]Sektorski plasman'!H15)=TRUE,'[6]Sektorski plasman'!H15,"")</f>
        <v>4</v>
      </c>
      <c r="I19" s="75"/>
      <c r="J19" s="72"/>
      <c r="K19" s="66"/>
    </row>
    <row r="20" spans="1:11" x14ac:dyDescent="0.2">
      <c r="A20" s="90">
        <f>IF(ISNUMBER(H20)=FALSE,"",11)</f>
        <v>11</v>
      </c>
      <c r="B20" s="89" t="str">
        <f>IF(ISTEXT('[6]Sektorski plasman'!B16)=TRUE,'[6]Sektorski plasman'!B16,"")</f>
        <v>Žganec Vladimir</v>
      </c>
      <c r="C20" s="88" t="str">
        <f>IF(ISTEXT('[6]Sektorski plasman'!C16)=TRUE,'[6]Sektorski plasman'!C16,"")</f>
        <v>Zlatna udica Krištanovec</v>
      </c>
      <c r="D20" s="87">
        <f>IF(ISNUMBER('[6]Sektorski plasman'!E16)=TRUE,'[6]Sektorski plasman'!E16,"")</f>
        <v>12</v>
      </c>
      <c r="E20" s="86" t="str">
        <f>IF(ISTEXT('[6]Sektorski plasman'!F16)=TRUE,'[6]Sektorski plasman'!F16,"")</f>
        <v>B</v>
      </c>
      <c r="F20" s="85">
        <f>IF(ISNUMBER('[6]Sektorski plasman'!D16)=TRUE,'[6]Sektorski plasman'!D16,"")</f>
        <v>2610</v>
      </c>
      <c r="G20" s="84">
        <f>IF(ISNUMBER('[6]Sektorski plasman'!G16)=TRUE,'[6]Sektorski plasman'!G16,"")</f>
        <v>3</v>
      </c>
      <c r="H20" s="76">
        <f>IF(ISNUMBER('[6]Sektorski plasman'!H16)=TRUE,'[6]Sektorski plasman'!H16,"")</f>
        <v>6</v>
      </c>
      <c r="I20" s="75"/>
      <c r="J20" s="72"/>
      <c r="K20" s="66"/>
    </row>
    <row r="21" spans="1:11" x14ac:dyDescent="0.2">
      <c r="A21" s="90">
        <f>IF(ISNUMBER(H21)=FALSE,"",12)</f>
        <v>12</v>
      </c>
      <c r="B21" s="89" t="str">
        <f>IF(ISTEXT('[6]Sektorski plasman'!B17)=TRUE,'[6]Sektorski plasman'!B17,"")</f>
        <v>Mađerić Marijan</v>
      </c>
      <c r="C21" s="88" t="str">
        <f>IF(ISTEXT('[6]Sektorski plasman'!C17)=TRUE,'[6]Sektorski plasman'!C17,"")</f>
        <v>Klen Sveta Marija</v>
      </c>
      <c r="D21" s="87">
        <f>IF(ISNUMBER('[6]Sektorski plasman'!E17)=TRUE,'[6]Sektorski plasman'!E17,"")</f>
        <v>14</v>
      </c>
      <c r="E21" s="86" t="str">
        <f>IF(ISTEXT('[6]Sektorski plasman'!F17)=TRUE,'[6]Sektorski plasman'!F17,"")</f>
        <v>B</v>
      </c>
      <c r="F21" s="85">
        <f>IF(ISNUMBER('[6]Sektorski plasman'!D17)=TRUE,'[6]Sektorski plasman'!D17,"")</f>
        <v>2505</v>
      </c>
      <c r="G21" s="84">
        <f>IF(ISNUMBER('[6]Sektorski plasman'!G17)=TRUE,'[6]Sektorski plasman'!G17,"")</f>
        <v>4</v>
      </c>
      <c r="H21" s="76">
        <f>IF(ISNUMBER('[6]Sektorski plasman'!H17)=TRUE,'[6]Sektorski plasman'!H17,"")</f>
        <v>8</v>
      </c>
      <c r="I21" s="75"/>
      <c r="J21" s="72"/>
      <c r="K21" s="66"/>
    </row>
    <row r="22" spans="1:11" x14ac:dyDescent="0.2">
      <c r="A22" s="90">
        <f>IF(ISNUMBER(H22)=FALSE,"",13)</f>
        <v>13</v>
      </c>
      <c r="B22" s="89" t="str">
        <f>IF(ISTEXT('[6]Sektorski plasman'!B18)=TRUE,'[6]Sektorski plasman'!B18,"")</f>
        <v>Pranklin Zvonko</v>
      </c>
      <c r="C22" s="88" t="str">
        <f>IF(ISTEXT('[6]Sektorski plasman'!C18)=TRUE,'[6]Sektorski plasman'!C18,"")</f>
        <v>Šaran Palinovec</v>
      </c>
      <c r="D22" s="87">
        <f>IF(ISNUMBER('[6]Sektorski plasman'!E18)=TRUE,'[6]Sektorski plasman'!E18,"")</f>
        <v>13</v>
      </c>
      <c r="E22" s="86" t="str">
        <f>IF(ISTEXT('[6]Sektorski plasman'!F18)=TRUE,'[6]Sektorski plasman'!F18,"")</f>
        <v>B</v>
      </c>
      <c r="F22" s="85">
        <f>IF(ISNUMBER('[6]Sektorski plasman'!D18)=TRUE,'[6]Sektorski plasman'!D18,"")</f>
        <v>2449</v>
      </c>
      <c r="G22" s="84">
        <f>IF(ISNUMBER('[6]Sektorski plasman'!G18)=TRUE,'[6]Sektorski plasman'!G18,"")</f>
        <v>5</v>
      </c>
      <c r="H22" s="76">
        <f>IF(ISNUMBER('[6]Sektorski plasman'!H18)=TRUE,'[6]Sektorski plasman'!H18,"")</f>
        <v>10</v>
      </c>
      <c r="I22" s="75"/>
      <c r="J22" s="72"/>
      <c r="K22" s="66"/>
    </row>
    <row r="23" spans="1:11" x14ac:dyDescent="0.2">
      <c r="A23" s="90">
        <f>IF(ISNUMBER(H23)=FALSE,"",14)</f>
        <v>14</v>
      </c>
      <c r="B23" s="89" t="str">
        <f>IF(ISTEXT('[6]Sektorski plasman'!B19)=TRUE,'[6]Sektorski plasman'!B19,"")</f>
        <v>Horvat Damir</v>
      </c>
      <c r="C23" s="88" t="str">
        <f>IF(ISTEXT('[6]Sektorski plasman'!C19)=TRUE,'[6]Sektorski plasman'!C19,"")</f>
        <v>Klen Sveta Marija</v>
      </c>
      <c r="D23" s="87">
        <f>IF(ISNUMBER('[6]Sektorski plasman'!E19)=TRUE,'[6]Sektorski plasman'!E19,"")</f>
        <v>9</v>
      </c>
      <c r="E23" s="86" t="str">
        <f>IF(ISTEXT('[6]Sektorski plasman'!F19)=TRUE,'[6]Sektorski plasman'!F19,"")</f>
        <v>B</v>
      </c>
      <c r="F23" s="85">
        <f>IF(ISNUMBER('[6]Sektorski plasman'!D19)=TRUE,'[6]Sektorski plasman'!D19,"")</f>
        <v>2053</v>
      </c>
      <c r="G23" s="84">
        <f>IF(ISNUMBER('[6]Sektorski plasman'!G19)=TRUE,'[6]Sektorski plasman'!G19,"")</f>
        <v>6</v>
      </c>
      <c r="H23" s="76">
        <f>IF(ISNUMBER('[6]Sektorski plasman'!H19)=TRUE,'[6]Sektorski plasman'!H19,"")</f>
        <v>12</v>
      </c>
      <c r="I23" s="75"/>
      <c r="J23" s="72"/>
      <c r="K23" s="66"/>
    </row>
    <row r="24" spans="1:11" x14ac:dyDescent="0.2">
      <c r="A24" s="90">
        <f>IF(ISNUMBER(H24)=FALSE,"",15)</f>
        <v>15</v>
      </c>
      <c r="B24" s="89" t="str">
        <f>IF(ISTEXT('[6]Sektorski plasman'!B20)=TRUE,'[6]Sektorski plasman'!B20,"")</f>
        <v>Toplek Stanislav</v>
      </c>
      <c r="C24" s="88" t="str">
        <f>IF(ISTEXT('[6]Sektorski plasman'!C20)=TRUE,'[6]Sektorski plasman'!C20,"")</f>
        <v>Čakovec Interland</v>
      </c>
      <c r="D24" s="87">
        <f>IF(ISNUMBER('[6]Sektorski plasman'!E20)=TRUE,'[6]Sektorski plasman'!E20,"")</f>
        <v>15</v>
      </c>
      <c r="E24" s="86" t="str">
        <f>IF(ISTEXT('[6]Sektorski plasman'!F20)=TRUE,'[6]Sektorski plasman'!F20,"")</f>
        <v>B</v>
      </c>
      <c r="F24" s="85">
        <f>IF(ISNUMBER('[6]Sektorski plasman'!D20)=TRUE,'[6]Sektorski plasman'!D20,"")</f>
        <v>341</v>
      </c>
      <c r="G24" s="84">
        <f>IF(ISNUMBER('[6]Sektorski plasman'!G20)=TRUE,'[6]Sektorski plasman'!G20,"")</f>
        <v>7</v>
      </c>
      <c r="H24" s="76">
        <f>IF(ISNUMBER('[6]Sektorski plasman'!H20)=TRUE,'[6]Sektorski plasman'!H20,"")</f>
        <v>14</v>
      </c>
      <c r="I24" s="75"/>
      <c r="J24" s="72"/>
      <c r="K24" s="66"/>
    </row>
    <row r="25" spans="1:11" x14ac:dyDescent="0.2">
      <c r="A25" s="90" t="str">
        <f>IF(ISNUMBER(H25)=FALSE,"",16)</f>
        <v/>
      </c>
      <c r="B25" s="89" t="str">
        <f>IF(ISTEXT('[6]Sektorski plasman'!B21)=TRUE,'[6]Sektorski plasman'!B21,"")</f>
        <v/>
      </c>
      <c r="C25" s="88" t="str">
        <f>IF(ISTEXT('[6]Sektorski plasman'!C21)=TRUE,'[6]Sektorski plasman'!C21,"")</f>
        <v/>
      </c>
      <c r="D25" s="87" t="str">
        <f>IF(ISNUMBER('[6]Sektorski plasman'!E21)=TRUE,'[6]Sektorski plasman'!E21,"")</f>
        <v/>
      </c>
      <c r="E25" s="86" t="str">
        <f>IF(ISTEXT('[6]Sektorski plasman'!F21)=TRUE,'[6]Sektorski plasman'!F21,"")</f>
        <v/>
      </c>
      <c r="F25" s="85" t="str">
        <f>IF(ISNUMBER('[6]Sektorski plasman'!D21)=TRUE,'[6]Sektorski plasman'!D21,"")</f>
        <v/>
      </c>
      <c r="G25" s="84" t="str">
        <f>IF(ISNUMBER('[6]Sektorski plasman'!G21)=TRUE,'[6]Sektorski plasman'!G21,"")</f>
        <v/>
      </c>
      <c r="H25" s="76" t="str">
        <f>IF(ISNUMBER('[6]Sektorski plasman'!H21)=TRUE,'[6]Sektorski plasman'!H21,"")</f>
        <v/>
      </c>
      <c r="I25" s="75"/>
      <c r="J25" s="72"/>
      <c r="K25" s="66"/>
    </row>
    <row r="26" spans="1:11" x14ac:dyDescent="0.2">
      <c r="A26" s="90" t="str">
        <f>IF(ISNUMBER(H26)=FALSE,"",17)</f>
        <v/>
      </c>
      <c r="B26" s="89" t="str">
        <f>IF(ISTEXT('[6]Sektorski plasman'!B22)=TRUE,'[6]Sektorski plasman'!B22,"")</f>
        <v/>
      </c>
      <c r="C26" s="88" t="str">
        <f>IF(ISTEXT('[6]Sektorski plasman'!C22)=TRUE,'[6]Sektorski plasman'!C22,"")</f>
        <v/>
      </c>
      <c r="D26" s="87" t="str">
        <f>IF(ISNUMBER('[6]Sektorski plasman'!E22)=TRUE,'[6]Sektorski plasman'!E22,"")</f>
        <v/>
      </c>
      <c r="E26" s="86" t="str">
        <f>IF(ISTEXT('[6]Sektorski plasman'!F22)=TRUE,'[6]Sektorski plasman'!F22,"")</f>
        <v/>
      </c>
      <c r="F26" s="85" t="str">
        <f>IF(ISNUMBER('[6]Sektorski plasman'!D22)=TRUE,'[6]Sektorski plasman'!D22,"")</f>
        <v/>
      </c>
      <c r="G26" s="84" t="str">
        <f>IF(ISNUMBER('[6]Sektorski plasman'!G22)=TRUE,'[6]Sektorski plasman'!G22,"")</f>
        <v/>
      </c>
      <c r="H26" s="76" t="str">
        <f>IF(ISNUMBER('[6]Sektorski plasman'!H22)=TRUE,'[6]Sektorski plasman'!H22,"")</f>
        <v/>
      </c>
      <c r="I26" s="75"/>
      <c r="J26" s="72"/>
      <c r="K26" s="66"/>
    </row>
    <row r="27" spans="1:11" x14ac:dyDescent="0.2">
      <c r="A27" s="90" t="str">
        <f>IF(ISNUMBER(H27)=FALSE,"",18)</f>
        <v/>
      </c>
      <c r="B27" s="89" t="str">
        <f>IF(ISTEXT('[6]Sektorski plasman'!B23)=TRUE,'[6]Sektorski plasman'!B23,"")</f>
        <v/>
      </c>
      <c r="C27" s="88" t="str">
        <f>IF(ISTEXT('[6]Sektorski plasman'!C23)=TRUE,'[6]Sektorski plasman'!C23,"")</f>
        <v/>
      </c>
      <c r="D27" s="87" t="str">
        <f>IF(ISNUMBER('[6]Sektorski plasman'!E23)=TRUE,'[6]Sektorski plasman'!E23,"")</f>
        <v/>
      </c>
      <c r="E27" s="86" t="str">
        <f>IF(ISTEXT('[6]Sektorski plasman'!F23)=TRUE,'[6]Sektorski plasman'!F23,"")</f>
        <v/>
      </c>
      <c r="F27" s="85" t="str">
        <f>IF(ISNUMBER('[6]Sektorski plasman'!D23)=TRUE,'[6]Sektorski plasman'!D23,"")</f>
        <v/>
      </c>
      <c r="G27" s="84" t="str">
        <f>IF(ISNUMBER('[6]Sektorski plasman'!G23)=TRUE,'[6]Sektorski plasman'!G23,"")</f>
        <v/>
      </c>
      <c r="H27" s="76" t="str">
        <f>IF(ISNUMBER('[6]Sektorski plasman'!H23)=TRUE,'[6]Sektorski plasman'!H23,"")</f>
        <v/>
      </c>
      <c r="I27" s="75"/>
      <c r="J27" s="72"/>
      <c r="K27" s="66"/>
    </row>
    <row r="28" spans="1:11" x14ac:dyDescent="0.2">
      <c r="A28" s="90" t="str">
        <f>IF(ISNUMBER(H28)=FALSE,"",19)</f>
        <v/>
      </c>
      <c r="B28" s="89" t="str">
        <f>IF(ISTEXT('[6]Sektorski plasman'!B24)=TRUE,'[6]Sektorski plasman'!B24,"")</f>
        <v/>
      </c>
      <c r="C28" s="88" t="str">
        <f>IF(ISTEXT('[6]Sektorski plasman'!C24)=TRUE,'[6]Sektorski plasman'!C24,"")</f>
        <v/>
      </c>
      <c r="D28" s="87" t="str">
        <f>IF(ISNUMBER('[6]Sektorski plasman'!E24)=TRUE,'[6]Sektorski plasman'!E24,"")</f>
        <v/>
      </c>
      <c r="E28" s="86" t="str">
        <f>IF(ISTEXT('[6]Sektorski plasman'!F24)=TRUE,'[6]Sektorski plasman'!F24,"")</f>
        <v/>
      </c>
      <c r="F28" s="85" t="str">
        <f>IF(ISNUMBER('[6]Sektorski plasman'!D24)=TRUE,'[6]Sektorski plasman'!D24,"")</f>
        <v/>
      </c>
      <c r="G28" s="84" t="str">
        <f>IF(ISNUMBER('[6]Sektorski plasman'!G24)=TRUE,'[6]Sektorski plasman'!G24,"")</f>
        <v/>
      </c>
      <c r="H28" s="76" t="str">
        <f>IF(ISNUMBER('[6]Sektorski plasman'!H24)=TRUE,'[6]Sektorski plasman'!H24,"")</f>
        <v/>
      </c>
      <c r="I28" s="75"/>
      <c r="J28" s="72"/>
      <c r="K28" s="66"/>
    </row>
    <row r="29" spans="1:11" x14ac:dyDescent="0.2">
      <c r="A29" s="90" t="str">
        <f>IF(ISNUMBER(H29)=FALSE,"",20)</f>
        <v/>
      </c>
      <c r="B29" s="89" t="str">
        <f>IF(ISTEXT('[6]Sektorski plasman'!B25)=TRUE,'[6]Sektorski plasman'!B25,"")</f>
        <v/>
      </c>
      <c r="C29" s="88" t="str">
        <f>IF(ISTEXT('[6]Sektorski plasman'!C25)=TRUE,'[6]Sektorski plasman'!C25,"")</f>
        <v/>
      </c>
      <c r="D29" s="87" t="str">
        <f>IF(ISNUMBER('[6]Sektorski plasman'!E25)=TRUE,'[6]Sektorski plasman'!E25,"")</f>
        <v/>
      </c>
      <c r="E29" s="86" t="str">
        <f>IF(ISTEXT('[6]Sektorski plasman'!F25)=TRUE,'[6]Sektorski plasman'!F25,"")</f>
        <v/>
      </c>
      <c r="F29" s="85" t="str">
        <f>IF(ISNUMBER('[6]Sektorski plasman'!D25)=TRUE,'[6]Sektorski plasman'!D25,"")</f>
        <v/>
      </c>
      <c r="G29" s="84" t="str">
        <f>IF(ISNUMBER('[6]Sektorski plasman'!G25)=TRUE,'[6]Sektorski plasman'!G25,"")</f>
        <v/>
      </c>
      <c r="H29" s="76" t="str">
        <f>IF(ISNUMBER('[6]Sektorski plasman'!H25)=TRUE,'[6]Sektorski plasman'!H25,"")</f>
        <v/>
      </c>
      <c r="I29" s="75"/>
      <c r="J29" s="72"/>
      <c r="K29" s="66"/>
    </row>
    <row r="30" spans="1:11" x14ac:dyDescent="0.2">
      <c r="A30" s="90" t="str">
        <f>IF(ISNUMBER(H30)=FALSE,"",21)</f>
        <v/>
      </c>
      <c r="B30" s="89" t="str">
        <f>IF(ISTEXT('[6]Sektorski plasman'!B26)=TRUE,'[6]Sektorski plasman'!B26,"")</f>
        <v/>
      </c>
      <c r="C30" s="88" t="str">
        <f>IF(ISTEXT('[6]Sektorski plasman'!C26)=TRUE,'[6]Sektorski plasman'!C26,"")</f>
        <v/>
      </c>
      <c r="D30" s="87" t="str">
        <f>IF(ISNUMBER('[6]Sektorski plasman'!E26)=TRUE,'[6]Sektorski plasman'!E26,"")</f>
        <v/>
      </c>
      <c r="E30" s="86" t="str">
        <f>IF(ISTEXT('[6]Sektorski plasman'!F26)=TRUE,'[6]Sektorski plasman'!F26,"")</f>
        <v/>
      </c>
      <c r="F30" s="85" t="str">
        <f>IF(ISNUMBER('[6]Sektorski plasman'!D26)=TRUE,'[6]Sektorski plasman'!D26,"")</f>
        <v/>
      </c>
      <c r="G30" s="84" t="str">
        <f>IF(ISNUMBER('[6]Sektorski plasman'!G26)=TRUE,'[6]Sektorski plasman'!G26,"")</f>
        <v/>
      </c>
      <c r="H30" s="76" t="str">
        <f>IF(ISNUMBER('[6]Sektorski plasman'!H26)=TRUE,'[6]Sektorski plasman'!H26,"")</f>
        <v/>
      </c>
      <c r="I30" s="75"/>
      <c r="J30" s="72"/>
      <c r="K30" s="66"/>
    </row>
    <row r="31" spans="1:11" x14ac:dyDescent="0.2">
      <c r="A31" s="90" t="str">
        <f>IF(ISNUMBER(H31)=FALSE,"",22)</f>
        <v/>
      </c>
      <c r="B31" s="89" t="str">
        <f>IF(ISTEXT('[6]Sektorski plasman'!B27)=TRUE,'[6]Sektorski plasman'!B27,"")</f>
        <v/>
      </c>
      <c r="C31" s="88" t="str">
        <f>IF(ISTEXT('[6]Sektorski plasman'!C27)=TRUE,'[6]Sektorski plasman'!C27,"")</f>
        <v/>
      </c>
      <c r="D31" s="87" t="str">
        <f>IF(ISNUMBER('[6]Sektorski plasman'!E27)=TRUE,'[6]Sektorski plasman'!E27,"")</f>
        <v/>
      </c>
      <c r="E31" s="86" t="str">
        <f>IF(ISTEXT('[6]Sektorski plasman'!F27)=TRUE,'[6]Sektorski plasman'!F27,"")</f>
        <v/>
      </c>
      <c r="F31" s="85" t="str">
        <f>IF(ISNUMBER('[6]Sektorski plasman'!D27)=TRUE,'[6]Sektorski plasman'!D27,"")</f>
        <v/>
      </c>
      <c r="G31" s="84" t="str">
        <f>IF(ISNUMBER('[6]Sektorski plasman'!G27)=TRUE,'[6]Sektorski plasman'!G27,"")</f>
        <v/>
      </c>
      <c r="H31" s="76" t="str">
        <f>IF(ISNUMBER('[6]Sektorski plasman'!H27)=TRUE,'[6]Sektorski plasman'!H27,"")</f>
        <v/>
      </c>
      <c r="I31" s="75"/>
      <c r="J31" s="72"/>
      <c r="K31" s="66"/>
    </row>
    <row r="32" spans="1:11" x14ac:dyDescent="0.2">
      <c r="A32" s="90" t="str">
        <f>IF(ISNUMBER(H32)=FALSE,"",23)</f>
        <v/>
      </c>
      <c r="B32" s="89" t="str">
        <f>IF(ISTEXT('[6]Sektorski plasman'!B28)=TRUE,'[6]Sektorski plasman'!B28,"")</f>
        <v/>
      </c>
      <c r="C32" s="88" t="str">
        <f>IF(ISTEXT('[6]Sektorski plasman'!C28)=TRUE,'[6]Sektorski plasman'!C28,"")</f>
        <v/>
      </c>
      <c r="D32" s="87" t="str">
        <f>IF(ISNUMBER('[6]Sektorski plasman'!E28)=TRUE,'[6]Sektorski plasman'!E28,"")</f>
        <v/>
      </c>
      <c r="E32" s="86" t="str">
        <f>IF(ISTEXT('[6]Sektorski plasman'!F28)=TRUE,'[6]Sektorski plasman'!F28,"")</f>
        <v/>
      </c>
      <c r="F32" s="85" t="str">
        <f>IF(ISNUMBER('[6]Sektorski plasman'!D28)=TRUE,'[6]Sektorski plasman'!D28,"")</f>
        <v/>
      </c>
      <c r="G32" s="84" t="str">
        <f>IF(ISNUMBER('[6]Sektorski plasman'!G28)=TRUE,'[6]Sektorski plasman'!G28,"")</f>
        <v/>
      </c>
      <c r="H32" s="76" t="str">
        <f>IF(ISNUMBER('[6]Sektorski plasman'!H28)=TRUE,'[6]Sektorski plasman'!H28,"")</f>
        <v/>
      </c>
      <c r="I32" s="75"/>
      <c r="J32" s="72"/>
      <c r="K32" s="66"/>
    </row>
    <row r="33" spans="1:11" x14ac:dyDescent="0.2">
      <c r="A33" s="90" t="str">
        <f>IF(ISNUMBER(H33)=FALSE,"",24)</f>
        <v/>
      </c>
      <c r="B33" s="89" t="str">
        <f>IF(ISTEXT('[6]Sektorski plasman'!B29)=TRUE,'[6]Sektorski plasman'!B29,"")</f>
        <v/>
      </c>
      <c r="C33" s="88" t="str">
        <f>IF(ISTEXT('[6]Sektorski plasman'!C29)=TRUE,'[6]Sektorski plasman'!C29,"")</f>
        <v/>
      </c>
      <c r="D33" s="87" t="str">
        <f>IF(ISNUMBER('[6]Sektorski plasman'!E29)=TRUE,'[6]Sektorski plasman'!E29,"")</f>
        <v/>
      </c>
      <c r="E33" s="86" t="str">
        <f>IF(ISTEXT('[6]Sektorski plasman'!F29)=TRUE,'[6]Sektorski plasman'!F29,"")</f>
        <v/>
      </c>
      <c r="F33" s="85" t="str">
        <f>IF(ISNUMBER('[6]Sektorski plasman'!D29)=TRUE,'[6]Sektorski plasman'!D29,"")</f>
        <v/>
      </c>
      <c r="G33" s="84" t="str">
        <f>IF(ISNUMBER('[6]Sektorski plasman'!G29)=TRUE,'[6]Sektorski plasman'!G29,"")</f>
        <v/>
      </c>
      <c r="H33" s="76" t="str">
        <f>IF(ISNUMBER('[6]Sektorski plasman'!H29)=TRUE,'[6]Sektorski plasman'!H29,"")</f>
        <v/>
      </c>
      <c r="I33" s="75"/>
      <c r="J33" s="72"/>
      <c r="K33" s="66"/>
    </row>
    <row r="34" spans="1:11" x14ac:dyDescent="0.2">
      <c r="A34" s="90" t="str">
        <f>IF(ISNUMBER(H34)=FALSE,"",25)</f>
        <v/>
      </c>
      <c r="B34" s="89" t="str">
        <f>IF(ISTEXT('[6]Sektorski plasman'!B30)=TRUE,'[6]Sektorski plasman'!B30,"")</f>
        <v/>
      </c>
      <c r="C34" s="88" t="str">
        <f>IF(ISTEXT('[6]Sektorski plasman'!C30)=TRUE,'[6]Sektorski plasman'!C30,"")</f>
        <v/>
      </c>
      <c r="D34" s="87" t="str">
        <f>IF(ISNUMBER('[6]Sektorski plasman'!E30)=TRUE,'[6]Sektorski plasman'!E30,"")</f>
        <v/>
      </c>
      <c r="E34" s="86" t="str">
        <f>IF(ISTEXT('[6]Sektorski plasman'!F30)=TRUE,'[6]Sektorski plasman'!F30,"")</f>
        <v/>
      </c>
      <c r="F34" s="85" t="str">
        <f>IF(ISNUMBER('[6]Sektorski plasman'!D30)=TRUE,'[6]Sektorski plasman'!D30,"")</f>
        <v/>
      </c>
      <c r="G34" s="84" t="str">
        <f>IF(ISNUMBER('[6]Sektorski plasman'!G30)=TRUE,'[6]Sektorski plasman'!G30,"")</f>
        <v/>
      </c>
      <c r="H34" s="76" t="str">
        <f>IF(ISNUMBER('[6]Sektorski plasman'!H30)=TRUE,'[6]Sektorski plasman'!H30,"")</f>
        <v/>
      </c>
      <c r="I34" s="75"/>
      <c r="J34" s="72"/>
      <c r="K34" s="66"/>
    </row>
    <row r="35" spans="1:11" x14ac:dyDescent="0.2">
      <c r="A35" s="90" t="str">
        <f>IF(ISNUMBER(H35)=FALSE,"",26)</f>
        <v/>
      </c>
      <c r="B35" s="89" t="str">
        <f>IF(ISTEXT('[6]Sektorski plasman'!B31)=TRUE,'[6]Sektorski plasman'!B31,"")</f>
        <v/>
      </c>
      <c r="C35" s="88" t="str">
        <f>IF(ISTEXT('[6]Sektorski plasman'!C31)=TRUE,'[6]Sektorski plasman'!C31,"")</f>
        <v/>
      </c>
      <c r="D35" s="87" t="str">
        <f>IF(ISNUMBER('[6]Sektorski plasman'!E31)=TRUE,'[6]Sektorski plasman'!E31,"")</f>
        <v/>
      </c>
      <c r="E35" s="86" t="str">
        <f>IF(ISTEXT('[6]Sektorski plasman'!F31)=TRUE,'[6]Sektorski plasman'!F31,"")</f>
        <v/>
      </c>
      <c r="F35" s="85" t="str">
        <f>IF(ISNUMBER('[6]Sektorski plasman'!D31)=TRUE,'[6]Sektorski plasman'!D31,"")</f>
        <v/>
      </c>
      <c r="G35" s="84" t="str">
        <f>IF(ISNUMBER('[6]Sektorski plasman'!G31)=TRUE,'[6]Sektorski plasman'!G31,"")</f>
        <v/>
      </c>
      <c r="H35" s="76" t="str">
        <f>IF(ISNUMBER('[6]Sektorski plasman'!H31)=TRUE,'[6]Sektorski plasman'!H31,"")</f>
        <v/>
      </c>
      <c r="I35" s="75"/>
      <c r="J35" s="72"/>
      <c r="K35" s="66"/>
    </row>
    <row r="36" spans="1:11" x14ac:dyDescent="0.2">
      <c r="A36" s="90" t="str">
        <f>IF(ISNUMBER(H36)=FALSE,"",27)</f>
        <v/>
      </c>
      <c r="B36" s="89" t="str">
        <f>IF(ISTEXT('[6]Sektorski plasman'!B32)=TRUE,'[6]Sektorski plasman'!B32,"")</f>
        <v/>
      </c>
      <c r="C36" s="88" t="str">
        <f>IF(ISTEXT('[6]Sektorski plasman'!C32)=TRUE,'[6]Sektorski plasman'!C32,"")</f>
        <v/>
      </c>
      <c r="D36" s="87" t="str">
        <f>IF(ISNUMBER('[6]Sektorski plasman'!E32)=TRUE,'[6]Sektorski plasman'!E32,"")</f>
        <v/>
      </c>
      <c r="E36" s="86" t="str">
        <f>IF(ISTEXT('[6]Sektorski plasman'!F32)=TRUE,'[6]Sektorski plasman'!F32,"")</f>
        <v/>
      </c>
      <c r="F36" s="85" t="str">
        <f>IF(ISNUMBER('[6]Sektorski plasman'!D32)=TRUE,'[6]Sektorski plasman'!D32,"")</f>
        <v/>
      </c>
      <c r="G36" s="84" t="str">
        <f>IF(ISNUMBER('[6]Sektorski plasman'!G32)=TRUE,'[6]Sektorski plasman'!G32,"")</f>
        <v/>
      </c>
      <c r="H36" s="76" t="str">
        <f>IF(ISNUMBER('[6]Sektorski plasman'!H32)=TRUE,'[6]Sektorski plasman'!H32,"")</f>
        <v/>
      </c>
      <c r="I36" s="75"/>
      <c r="J36" s="72"/>
      <c r="K36" s="66"/>
    </row>
    <row r="37" spans="1:11" x14ac:dyDescent="0.2">
      <c r="A37" s="90" t="str">
        <f>IF(ISNUMBER(H37)=FALSE,"",28)</f>
        <v/>
      </c>
      <c r="B37" s="89" t="str">
        <f>IF(ISTEXT('[6]Sektorski plasman'!B33)=TRUE,'[6]Sektorski plasman'!B33,"")</f>
        <v/>
      </c>
      <c r="C37" s="88" t="str">
        <f>IF(ISTEXT('[6]Sektorski plasman'!C33)=TRUE,'[6]Sektorski plasman'!C33,"")</f>
        <v/>
      </c>
      <c r="D37" s="87" t="str">
        <f>IF(ISNUMBER('[6]Sektorski plasman'!E33)=TRUE,'[6]Sektorski plasman'!E33,"")</f>
        <v/>
      </c>
      <c r="E37" s="86" t="str">
        <f>IF(ISTEXT('[6]Sektorski plasman'!F33)=TRUE,'[6]Sektorski plasman'!F33,"")</f>
        <v/>
      </c>
      <c r="F37" s="85" t="str">
        <f>IF(ISNUMBER('[6]Sektorski plasman'!D33)=TRUE,'[6]Sektorski plasman'!D33,"")</f>
        <v/>
      </c>
      <c r="G37" s="84" t="str">
        <f>IF(ISNUMBER('[6]Sektorski plasman'!G33)=TRUE,'[6]Sektorski plasman'!G33,"")</f>
        <v/>
      </c>
      <c r="H37" s="76" t="str">
        <f>IF(ISNUMBER('[6]Sektorski plasman'!H33)=TRUE,'[6]Sektorski plasman'!H33,"")</f>
        <v/>
      </c>
      <c r="I37" s="75"/>
      <c r="J37" s="72"/>
      <c r="K37" s="66"/>
    </row>
    <row r="38" spans="1:11" x14ac:dyDescent="0.2">
      <c r="A38" s="90" t="str">
        <f>IF(ISNUMBER(H38)=FALSE,"",29)</f>
        <v/>
      </c>
      <c r="B38" s="89" t="str">
        <f>IF(ISTEXT('[6]Sektorski plasman'!B34)=TRUE,'[6]Sektorski plasman'!B34,"")</f>
        <v/>
      </c>
      <c r="C38" s="88" t="str">
        <f>IF(ISTEXT('[6]Sektorski plasman'!C34)=TRUE,'[6]Sektorski plasman'!C34,"")</f>
        <v/>
      </c>
      <c r="D38" s="87" t="str">
        <f>IF(ISNUMBER('[6]Sektorski plasman'!E34)=TRUE,'[6]Sektorski plasman'!E34,"")</f>
        <v/>
      </c>
      <c r="E38" s="86" t="str">
        <f>IF(ISTEXT('[6]Sektorski plasman'!F34)=TRUE,'[6]Sektorski plasman'!F34,"")</f>
        <v/>
      </c>
      <c r="F38" s="85" t="str">
        <f>IF(ISNUMBER('[6]Sektorski plasman'!D34)=TRUE,'[6]Sektorski plasman'!D34,"")</f>
        <v/>
      </c>
      <c r="G38" s="84" t="str">
        <f>IF(ISNUMBER('[6]Sektorski plasman'!G34)=TRUE,'[6]Sektorski plasman'!G34,"")</f>
        <v/>
      </c>
      <c r="H38" s="76" t="str">
        <f>IF(ISNUMBER('[6]Sektorski plasman'!H34)=TRUE,'[6]Sektorski plasman'!H34,"")</f>
        <v/>
      </c>
      <c r="I38" s="75"/>
      <c r="J38" s="72"/>
      <c r="K38" s="66"/>
    </row>
    <row r="39" spans="1:11" x14ac:dyDescent="0.2">
      <c r="A39" s="90" t="str">
        <f>IF(ISNUMBER(H39)=FALSE,"",30)</f>
        <v/>
      </c>
      <c r="B39" s="89" t="str">
        <f>IF(ISTEXT('[6]Sektorski plasman'!B35)=TRUE,'[6]Sektorski plasman'!B35,"")</f>
        <v/>
      </c>
      <c r="C39" s="88" t="str">
        <f>IF(ISTEXT('[6]Sektorski plasman'!C35)=TRUE,'[6]Sektorski plasman'!C35,"")</f>
        <v/>
      </c>
      <c r="D39" s="87" t="str">
        <f>IF(ISNUMBER('[6]Sektorski plasman'!E35)=TRUE,'[6]Sektorski plasman'!E35,"")</f>
        <v/>
      </c>
      <c r="E39" s="86" t="str">
        <f>IF(ISTEXT('[6]Sektorski plasman'!F35)=TRUE,'[6]Sektorski plasman'!F35,"")</f>
        <v/>
      </c>
      <c r="F39" s="85" t="str">
        <f>IF(ISNUMBER('[6]Sektorski plasman'!D35)=TRUE,'[6]Sektorski plasman'!D35,"")</f>
        <v/>
      </c>
      <c r="G39" s="84" t="str">
        <f>IF(ISNUMBER('[6]Sektorski plasman'!G35)=TRUE,'[6]Sektorski plasman'!G35,"")</f>
        <v/>
      </c>
      <c r="H39" s="76" t="str">
        <f>IF(ISNUMBER('[6]Sektorski plasman'!H35)=TRUE,'[6]Sektorski plasman'!H35,"")</f>
        <v/>
      </c>
      <c r="I39" s="75"/>
      <c r="J39" s="72"/>
      <c r="K39" s="66"/>
    </row>
    <row r="40" spans="1:11" x14ac:dyDescent="0.2">
      <c r="A40" s="90" t="str">
        <f>IF(ISNUMBER(H40)=FALSE,"",31)</f>
        <v/>
      </c>
      <c r="B40" s="89" t="str">
        <f>IF(ISTEXT('[6]Sektorski plasman'!B36)=TRUE,'[6]Sektorski plasman'!B36,"")</f>
        <v/>
      </c>
      <c r="C40" s="88" t="str">
        <f>IF(ISTEXT('[6]Sektorski plasman'!C36)=TRUE,'[6]Sektorski plasman'!C36,"")</f>
        <v/>
      </c>
      <c r="D40" s="87" t="str">
        <f>IF(ISNUMBER('[6]Sektorski plasman'!E36)=TRUE,'[6]Sektorski plasman'!E36,"")</f>
        <v/>
      </c>
      <c r="E40" s="86" t="str">
        <f>IF(ISTEXT('[6]Sektorski plasman'!F36)=TRUE,'[6]Sektorski plasman'!F36,"")</f>
        <v/>
      </c>
      <c r="F40" s="85" t="str">
        <f>IF(ISNUMBER('[6]Sektorski plasman'!D36)=TRUE,'[6]Sektorski plasman'!D36,"")</f>
        <v/>
      </c>
      <c r="G40" s="84" t="str">
        <f>IF(ISNUMBER('[6]Sektorski plasman'!G36)=TRUE,'[6]Sektorski plasman'!G36,"")</f>
        <v/>
      </c>
      <c r="H40" s="76" t="str">
        <f>IF(ISNUMBER('[6]Sektorski plasman'!H36)=TRUE,'[6]Sektorski plasman'!H36,"")</f>
        <v/>
      </c>
      <c r="I40" s="75"/>
      <c r="J40" s="72"/>
      <c r="K40" s="66"/>
    </row>
    <row r="41" spans="1:11" x14ac:dyDescent="0.2">
      <c r="A41" s="90" t="str">
        <f>IF(ISNUMBER(H41)=FALSE,"",32)</f>
        <v/>
      </c>
      <c r="B41" s="89" t="str">
        <f>IF(ISTEXT('[6]Sektorski plasman'!B37)=TRUE,'[6]Sektorski plasman'!B37,"")</f>
        <v/>
      </c>
      <c r="C41" s="88" t="str">
        <f>IF(ISTEXT('[6]Sektorski plasman'!C37)=TRUE,'[6]Sektorski plasman'!C37,"")</f>
        <v/>
      </c>
      <c r="D41" s="87" t="str">
        <f>IF(ISNUMBER('[6]Sektorski plasman'!E37)=TRUE,'[6]Sektorski plasman'!E37,"")</f>
        <v/>
      </c>
      <c r="E41" s="86" t="str">
        <f>IF(ISTEXT('[6]Sektorski plasman'!F37)=TRUE,'[6]Sektorski plasman'!F37,"")</f>
        <v/>
      </c>
      <c r="F41" s="85" t="str">
        <f>IF(ISNUMBER('[6]Sektorski plasman'!D37)=TRUE,'[6]Sektorski plasman'!D37,"")</f>
        <v/>
      </c>
      <c r="G41" s="84" t="str">
        <f>IF(ISNUMBER('[6]Sektorski plasman'!G37)=TRUE,'[6]Sektorski plasman'!G37,"")</f>
        <v/>
      </c>
      <c r="H41" s="76" t="str">
        <f>IF(ISNUMBER('[6]Sektorski plasman'!H37)=TRUE,'[6]Sektorski plasman'!H37,"")</f>
        <v/>
      </c>
      <c r="I41" s="75"/>
      <c r="J41" s="72"/>
      <c r="K41" s="66"/>
    </row>
    <row r="42" spans="1:11" x14ac:dyDescent="0.2">
      <c r="A42" s="90" t="str">
        <f>IF(ISNUMBER(H42)=FALSE,"",33)</f>
        <v/>
      </c>
      <c r="B42" s="89" t="str">
        <f>IF(ISTEXT('[6]Sektorski plasman'!B38)=TRUE,'[6]Sektorski plasman'!B38,"")</f>
        <v/>
      </c>
      <c r="C42" s="88" t="str">
        <f>IF(ISTEXT('[6]Sektorski plasman'!C38)=TRUE,'[6]Sektorski plasman'!C38,"")</f>
        <v/>
      </c>
      <c r="D42" s="87" t="str">
        <f>IF(ISNUMBER('[6]Sektorski plasman'!E38)=TRUE,'[6]Sektorski plasman'!E38,"")</f>
        <v/>
      </c>
      <c r="E42" s="86" t="str">
        <f>IF(ISTEXT('[6]Sektorski plasman'!F38)=TRUE,'[6]Sektorski plasman'!F38,"")</f>
        <v/>
      </c>
      <c r="F42" s="85" t="str">
        <f>IF(ISNUMBER('[6]Sektorski plasman'!D38)=TRUE,'[6]Sektorski plasman'!D38,"")</f>
        <v/>
      </c>
      <c r="G42" s="84" t="str">
        <f>IF(ISNUMBER('[6]Sektorski plasman'!G38)=TRUE,'[6]Sektorski plasman'!G38,"")</f>
        <v/>
      </c>
      <c r="H42" s="76" t="str">
        <f>IF(ISNUMBER('[6]Sektorski plasman'!H38)=TRUE,'[6]Sektorski plasman'!H38,"")</f>
        <v/>
      </c>
      <c r="I42" s="75"/>
      <c r="J42" s="72"/>
      <c r="K42" s="66"/>
    </row>
    <row r="43" spans="1:11" x14ac:dyDescent="0.2">
      <c r="A43" s="90" t="str">
        <f>IF(ISNUMBER(H43)=FALSE,"",34)</f>
        <v/>
      </c>
      <c r="B43" s="89" t="str">
        <f>IF(ISTEXT('[6]Sektorski plasman'!B39)=TRUE,'[6]Sektorski plasman'!B39,"")</f>
        <v/>
      </c>
      <c r="C43" s="88" t="str">
        <f>IF(ISTEXT('[6]Sektorski plasman'!C39)=TRUE,'[6]Sektorski plasman'!C39,"")</f>
        <v/>
      </c>
      <c r="D43" s="87" t="str">
        <f>IF(ISNUMBER('[6]Sektorski plasman'!E39)=TRUE,'[6]Sektorski plasman'!E39,"")</f>
        <v/>
      </c>
      <c r="E43" s="86" t="str">
        <f>IF(ISTEXT('[6]Sektorski plasman'!F39)=TRUE,'[6]Sektorski plasman'!F39,"")</f>
        <v/>
      </c>
      <c r="F43" s="85" t="str">
        <f>IF(ISNUMBER('[6]Sektorski plasman'!D39)=TRUE,'[6]Sektorski plasman'!D39,"")</f>
        <v/>
      </c>
      <c r="G43" s="84" t="str">
        <f>IF(ISNUMBER('[6]Sektorski plasman'!G39)=TRUE,'[6]Sektorski plasman'!G39,"")</f>
        <v/>
      </c>
      <c r="H43" s="76" t="str">
        <f>IF(ISNUMBER('[6]Sektorski plasman'!H39)=TRUE,'[6]Sektorski plasman'!H39,"")</f>
        <v/>
      </c>
      <c r="I43" s="75"/>
      <c r="J43" s="72"/>
      <c r="K43" s="66"/>
    </row>
    <row r="44" spans="1:11" x14ac:dyDescent="0.2">
      <c r="A44" s="90" t="str">
        <f>IF(ISNUMBER(H44)=FALSE,"",35)</f>
        <v/>
      </c>
      <c r="B44" s="89" t="str">
        <f>IF(ISTEXT('[6]Sektorski plasman'!B40)=TRUE,'[6]Sektorski plasman'!B40,"")</f>
        <v/>
      </c>
      <c r="C44" s="88" t="str">
        <f>IF(ISTEXT('[6]Sektorski plasman'!C40)=TRUE,'[6]Sektorski plasman'!C40,"")</f>
        <v/>
      </c>
      <c r="D44" s="87" t="str">
        <f>IF(ISNUMBER('[6]Sektorski plasman'!E40)=TRUE,'[6]Sektorski plasman'!E40,"")</f>
        <v/>
      </c>
      <c r="E44" s="86" t="str">
        <f>IF(ISTEXT('[6]Sektorski plasman'!F40)=TRUE,'[6]Sektorski plasman'!F40,"")</f>
        <v/>
      </c>
      <c r="F44" s="85" t="str">
        <f>IF(ISNUMBER('[6]Sektorski plasman'!D40)=TRUE,'[6]Sektorski plasman'!D40,"")</f>
        <v/>
      </c>
      <c r="G44" s="84" t="str">
        <f>IF(ISNUMBER('[6]Sektorski plasman'!G40)=TRUE,'[6]Sektorski plasman'!G40,"")</f>
        <v/>
      </c>
      <c r="H44" s="76" t="str">
        <f>IF(ISNUMBER('[6]Sektorski plasman'!H40)=TRUE,'[6]Sektorski plasman'!H40,"")</f>
        <v/>
      </c>
      <c r="I44" s="75"/>
      <c r="J44" s="72"/>
      <c r="K44" s="66"/>
    </row>
    <row r="45" spans="1:11" x14ac:dyDescent="0.2">
      <c r="A45" s="90" t="str">
        <f>IF(ISNUMBER(H45)=FALSE,"",36)</f>
        <v/>
      </c>
      <c r="B45" s="89" t="str">
        <f>IF(ISTEXT('[6]Sektorski plasman'!B41)=TRUE,'[6]Sektorski plasman'!B41,"")</f>
        <v/>
      </c>
      <c r="C45" s="88" t="str">
        <f>IF(ISTEXT('[6]Sektorski plasman'!C41)=TRUE,'[6]Sektorski plasman'!C41,"")</f>
        <v/>
      </c>
      <c r="D45" s="87" t="str">
        <f>IF(ISNUMBER('[6]Sektorski plasman'!E41)=TRUE,'[6]Sektorski plasman'!E41,"")</f>
        <v/>
      </c>
      <c r="E45" s="86" t="str">
        <f>IF(ISTEXT('[6]Sektorski plasman'!F41)=TRUE,'[6]Sektorski plasman'!F41,"")</f>
        <v/>
      </c>
      <c r="F45" s="85" t="str">
        <f>IF(ISNUMBER('[6]Sektorski plasman'!D41)=TRUE,'[6]Sektorski plasman'!D41,"")</f>
        <v/>
      </c>
      <c r="G45" s="84" t="str">
        <f>IF(ISNUMBER('[6]Sektorski plasman'!G41)=TRUE,'[6]Sektorski plasman'!G41,"")</f>
        <v/>
      </c>
      <c r="H45" s="76" t="str">
        <f>IF(ISNUMBER('[6]Sektorski plasman'!H41)=TRUE,'[6]Sektorski plasman'!H41,"")</f>
        <v/>
      </c>
      <c r="I45" s="75"/>
      <c r="J45" s="72"/>
      <c r="K45" s="66"/>
    </row>
    <row r="46" spans="1:11" x14ac:dyDescent="0.2">
      <c r="A46" s="90" t="str">
        <f>IF(ISNUMBER(H46)=FALSE,"",37)</f>
        <v/>
      </c>
      <c r="B46" s="89" t="str">
        <f>IF(ISTEXT('[6]Sektorski plasman'!B42)=TRUE,'[6]Sektorski plasman'!B42,"")</f>
        <v/>
      </c>
      <c r="C46" s="88" t="str">
        <f>IF(ISTEXT('[6]Sektorski plasman'!C42)=TRUE,'[6]Sektorski plasman'!C42,"")</f>
        <v/>
      </c>
      <c r="D46" s="87" t="str">
        <f>IF(ISNUMBER('[6]Sektorski plasman'!E42)=TRUE,'[6]Sektorski plasman'!E42,"")</f>
        <v/>
      </c>
      <c r="E46" s="86" t="str">
        <f>IF(ISTEXT('[6]Sektorski plasman'!F42)=TRUE,'[6]Sektorski plasman'!F42,"")</f>
        <v/>
      </c>
      <c r="F46" s="85" t="str">
        <f>IF(ISNUMBER('[6]Sektorski plasman'!D42)=TRUE,'[6]Sektorski plasman'!D42,"")</f>
        <v/>
      </c>
      <c r="G46" s="84" t="str">
        <f>IF(ISNUMBER('[6]Sektorski plasman'!G42)=TRUE,'[6]Sektorski plasman'!G42,"")</f>
        <v/>
      </c>
      <c r="H46" s="76" t="str">
        <f>IF(ISNUMBER('[6]Sektorski plasman'!H42)=TRUE,'[6]Sektorski plasman'!H42,"")</f>
        <v/>
      </c>
      <c r="I46" s="75"/>
      <c r="J46" s="72"/>
      <c r="K46" s="66"/>
    </row>
    <row r="47" spans="1:11" x14ac:dyDescent="0.2">
      <c r="A47" s="90" t="str">
        <f>IF(ISNUMBER(H47)=FALSE,"",38)</f>
        <v/>
      </c>
      <c r="B47" s="89" t="str">
        <f>IF(ISTEXT('[6]Sektorski plasman'!B43)=TRUE,'[6]Sektorski plasman'!B43,"")</f>
        <v/>
      </c>
      <c r="C47" s="88" t="str">
        <f>IF(ISTEXT('[6]Sektorski plasman'!C43)=TRUE,'[6]Sektorski plasman'!C43,"")</f>
        <v/>
      </c>
      <c r="D47" s="87" t="str">
        <f>IF(ISNUMBER('[6]Sektorski plasman'!E43)=TRUE,'[6]Sektorski plasman'!E43,"")</f>
        <v/>
      </c>
      <c r="E47" s="86" t="str">
        <f>IF(ISTEXT('[6]Sektorski plasman'!F43)=TRUE,'[6]Sektorski plasman'!F43,"")</f>
        <v/>
      </c>
      <c r="F47" s="85" t="str">
        <f>IF(ISNUMBER('[6]Sektorski plasman'!D43)=TRUE,'[6]Sektorski plasman'!D43,"")</f>
        <v/>
      </c>
      <c r="G47" s="84" t="str">
        <f>IF(ISNUMBER('[6]Sektorski plasman'!G43)=TRUE,'[6]Sektorski plasman'!G43,"")</f>
        <v/>
      </c>
      <c r="H47" s="76" t="str">
        <f>IF(ISNUMBER('[6]Sektorski plasman'!H43)=TRUE,'[6]Sektorski plasman'!H43,"")</f>
        <v/>
      </c>
      <c r="I47" s="75"/>
      <c r="J47" s="72"/>
      <c r="K47" s="66"/>
    </row>
    <row r="48" spans="1:11" x14ac:dyDescent="0.2">
      <c r="A48" s="90" t="str">
        <f>IF(ISNUMBER(H48)=FALSE,"",39)</f>
        <v/>
      </c>
      <c r="B48" s="89" t="str">
        <f>IF(ISTEXT('[6]Sektorski plasman'!B44)=TRUE,'[6]Sektorski plasman'!B44,"")</f>
        <v/>
      </c>
      <c r="C48" s="88" t="str">
        <f>IF(ISTEXT('[6]Sektorski plasman'!C44)=TRUE,'[6]Sektorski plasman'!C44,"")</f>
        <v/>
      </c>
      <c r="D48" s="87" t="str">
        <f>IF(ISNUMBER('[6]Sektorski plasman'!E44)=TRUE,'[6]Sektorski plasman'!E44,"")</f>
        <v/>
      </c>
      <c r="E48" s="86" t="str">
        <f>IF(ISTEXT('[6]Sektorski plasman'!F44)=TRUE,'[6]Sektorski plasman'!F44,"")</f>
        <v/>
      </c>
      <c r="F48" s="85" t="str">
        <f>IF(ISNUMBER('[6]Sektorski plasman'!D44)=TRUE,'[6]Sektorski plasman'!D44,"")</f>
        <v/>
      </c>
      <c r="G48" s="84" t="str">
        <f>IF(ISNUMBER('[6]Sektorski plasman'!G44)=TRUE,'[6]Sektorski plasman'!G44,"")</f>
        <v/>
      </c>
      <c r="H48" s="76" t="str">
        <f>IF(ISNUMBER('[6]Sektorski plasman'!H44)=TRUE,'[6]Sektorski plasman'!H44,"")</f>
        <v/>
      </c>
      <c r="I48" s="75"/>
      <c r="J48" s="72"/>
      <c r="K48" s="66"/>
    </row>
    <row r="49" spans="1:11" x14ac:dyDescent="0.2">
      <c r="A49" s="90" t="str">
        <f>IF(ISNUMBER(H49)=FALSE,"",40)</f>
        <v/>
      </c>
      <c r="B49" s="89" t="str">
        <f>IF(ISTEXT('[6]Sektorski plasman'!B45)=TRUE,'[6]Sektorski plasman'!B45,"")</f>
        <v/>
      </c>
      <c r="C49" s="88" t="str">
        <f>IF(ISTEXT('[6]Sektorski plasman'!C45)=TRUE,'[6]Sektorski plasman'!C45,"")</f>
        <v/>
      </c>
      <c r="D49" s="87" t="str">
        <f>IF(ISNUMBER('[6]Sektorski plasman'!E45)=TRUE,'[6]Sektorski plasman'!E45,"")</f>
        <v/>
      </c>
      <c r="E49" s="86" t="str">
        <f>IF(ISTEXT('[6]Sektorski plasman'!F45)=TRUE,'[6]Sektorski plasman'!F45,"")</f>
        <v/>
      </c>
      <c r="F49" s="85" t="str">
        <f>IF(ISNUMBER('[6]Sektorski plasman'!D45)=TRUE,'[6]Sektorski plasman'!D45,"")</f>
        <v/>
      </c>
      <c r="G49" s="84" t="str">
        <f>IF(ISNUMBER('[6]Sektorski plasman'!G45)=TRUE,'[6]Sektorski plasman'!G45,"")</f>
        <v/>
      </c>
      <c r="H49" s="76" t="str">
        <f>IF(ISNUMBER('[6]Sektorski plasman'!H45)=TRUE,'[6]Sektorski plasman'!H45,"")</f>
        <v/>
      </c>
      <c r="I49" s="75"/>
      <c r="J49" s="72"/>
      <c r="K49" s="66"/>
    </row>
    <row r="50" spans="1:11" x14ac:dyDescent="0.2">
      <c r="A50" s="90" t="str">
        <f>IF(ISNUMBER(H50)=FALSE,"",41)</f>
        <v/>
      </c>
      <c r="B50" s="89" t="str">
        <f>IF(ISTEXT('[6]Sektorski plasman'!B46)=TRUE,'[6]Sektorski plasman'!B46,"")</f>
        <v/>
      </c>
      <c r="C50" s="88" t="str">
        <f>IF(ISTEXT('[6]Sektorski plasman'!C46)=TRUE,'[6]Sektorski plasman'!C46,"")</f>
        <v/>
      </c>
      <c r="D50" s="87" t="str">
        <f>IF(ISNUMBER('[6]Sektorski plasman'!E46)=TRUE,'[6]Sektorski plasman'!E46,"")</f>
        <v/>
      </c>
      <c r="E50" s="86" t="str">
        <f>IF(ISTEXT('[6]Sektorski plasman'!F46)=TRUE,'[6]Sektorski plasman'!F46,"")</f>
        <v/>
      </c>
      <c r="F50" s="85" t="str">
        <f>IF(ISNUMBER('[6]Sektorski plasman'!D46)=TRUE,'[6]Sektorski plasman'!D46,"")</f>
        <v/>
      </c>
      <c r="G50" s="84" t="str">
        <f>IF(ISNUMBER('[6]Sektorski plasman'!G46)=TRUE,'[6]Sektorski plasman'!G46,"")</f>
        <v/>
      </c>
      <c r="H50" s="76" t="str">
        <f>IF(ISNUMBER('[6]Sektorski plasman'!H46)=TRUE,'[6]Sektorski plasman'!H46,"")</f>
        <v/>
      </c>
      <c r="I50" s="75"/>
      <c r="J50" s="72"/>
      <c r="K50" s="66"/>
    </row>
    <row r="51" spans="1:11" x14ac:dyDescent="0.2">
      <c r="A51" s="90" t="str">
        <f>IF(ISNUMBER(H51)=FALSE,"",42)</f>
        <v/>
      </c>
      <c r="B51" s="89" t="str">
        <f>IF(ISTEXT('[6]Sektorski plasman'!B47)=TRUE,'[6]Sektorski plasman'!B47,"")</f>
        <v/>
      </c>
      <c r="C51" s="88" t="str">
        <f>IF(ISTEXT('[6]Sektorski plasman'!C47)=TRUE,'[6]Sektorski plasman'!C47,"")</f>
        <v/>
      </c>
      <c r="D51" s="87" t="str">
        <f>IF(ISNUMBER('[6]Sektorski plasman'!E47)=TRUE,'[6]Sektorski plasman'!E47,"")</f>
        <v/>
      </c>
      <c r="E51" s="86" t="str">
        <f>IF(ISTEXT('[6]Sektorski plasman'!F47)=TRUE,'[6]Sektorski plasman'!F47,"")</f>
        <v/>
      </c>
      <c r="F51" s="85" t="str">
        <f>IF(ISNUMBER('[6]Sektorski plasman'!D47)=TRUE,'[6]Sektorski plasman'!D47,"")</f>
        <v/>
      </c>
      <c r="G51" s="84" t="str">
        <f>IF(ISNUMBER('[6]Sektorski plasman'!G47)=TRUE,'[6]Sektorski plasman'!G47,"")</f>
        <v/>
      </c>
      <c r="H51" s="76" t="str">
        <f>IF(ISNUMBER('[6]Sektorski plasman'!H47)=TRUE,'[6]Sektorski plasman'!H47,"")</f>
        <v/>
      </c>
      <c r="I51" s="75"/>
      <c r="J51" s="72"/>
      <c r="K51" s="66"/>
    </row>
    <row r="52" spans="1:11" x14ac:dyDescent="0.2">
      <c r="A52" s="90" t="str">
        <f>IF(ISNUMBER(H52)=FALSE,"",43)</f>
        <v/>
      </c>
      <c r="B52" s="89" t="str">
        <f>IF(ISTEXT('[6]Sektorski plasman'!B48)=TRUE,'[6]Sektorski plasman'!B48,"")</f>
        <v/>
      </c>
      <c r="C52" s="88" t="str">
        <f>IF(ISTEXT('[6]Sektorski plasman'!C48)=TRUE,'[6]Sektorski plasman'!C48,"")</f>
        <v/>
      </c>
      <c r="D52" s="87" t="str">
        <f>IF(ISNUMBER('[6]Sektorski plasman'!E48)=TRUE,'[6]Sektorski plasman'!E48,"")</f>
        <v/>
      </c>
      <c r="E52" s="86" t="str">
        <f>IF(ISTEXT('[6]Sektorski plasman'!F48)=TRUE,'[6]Sektorski plasman'!F48,"")</f>
        <v/>
      </c>
      <c r="F52" s="85" t="str">
        <f>IF(ISNUMBER('[6]Sektorski plasman'!D48)=TRUE,'[6]Sektorski plasman'!D48,"")</f>
        <v/>
      </c>
      <c r="G52" s="84" t="str">
        <f>IF(ISNUMBER('[6]Sektorski plasman'!G48)=TRUE,'[6]Sektorski plasman'!G48,"")</f>
        <v/>
      </c>
      <c r="H52" s="76" t="str">
        <f>IF(ISNUMBER('[6]Sektorski plasman'!H48)=TRUE,'[6]Sektorski plasman'!H48,"")</f>
        <v/>
      </c>
      <c r="I52" s="75"/>
      <c r="J52" s="72"/>
      <c r="K52" s="66"/>
    </row>
    <row r="53" spans="1:11" x14ac:dyDescent="0.2">
      <c r="A53" s="90" t="str">
        <f>IF(ISNUMBER(H53)=FALSE,"",44)</f>
        <v/>
      </c>
      <c r="B53" s="89" t="str">
        <f>IF(ISTEXT('[6]Sektorski plasman'!B49)=TRUE,'[6]Sektorski plasman'!B49,"")</f>
        <v/>
      </c>
      <c r="C53" s="88" t="str">
        <f>IF(ISTEXT('[6]Sektorski plasman'!C49)=TRUE,'[6]Sektorski plasman'!C49,"")</f>
        <v/>
      </c>
      <c r="D53" s="87" t="str">
        <f>IF(ISNUMBER('[6]Sektorski plasman'!E49)=TRUE,'[6]Sektorski plasman'!E49,"")</f>
        <v/>
      </c>
      <c r="E53" s="86" t="str">
        <f>IF(ISTEXT('[6]Sektorski plasman'!F49)=TRUE,'[6]Sektorski plasman'!F49,"")</f>
        <v/>
      </c>
      <c r="F53" s="85" t="str">
        <f>IF(ISNUMBER('[6]Sektorski plasman'!D49)=TRUE,'[6]Sektorski plasman'!D49,"")</f>
        <v/>
      </c>
      <c r="G53" s="84" t="str">
        <f>IF(ISNUMBER('[6]Sektorski plasman'!G49)=TRUE,'[6]Sektorski plasman'!G49,"")</f>
        <v/>
      </c>
      <c r="H53" s="76" t="str">
        <f>IF(ISNUMBER('[6]Sektorski plasman'!H49)=TRUE,'[6]Sektorski plasman'!H49,"")</f>
        <v/>
      </c>
      <c r="I53" s="75"/>
      <c r="J53" s="72"/>
      <c r="K53" s="66"/>
    </row>
    <row r="54" spans="1:11" x14ac:dyDescent="0.2">
      <c r="A54" s="90" t="str">
        <f>IF(ISNUMBER(H54)=FALSE,"",45)</f>
        <v/>
      </c>
      <c r="B54" s="89" t="str">
        <f>IF(ISTEXT('[6]Sektorski plasman'!B50)=TRUE,'[6]Sektorski plasman'!B50,"")</f>
        <v/>
      </c>
      <c r="C54" s="88" t="str">
        <f>IF(ISTEXT('[6]Sektorski plasman'!C50)=TRUE,'[6]Sektorski plasman'!C50,"")</f>
        <v/>
      </c>
      <c r="D54" s="87" t="str">
        <f>IF(ISNUMBER('[6]Sektorski plasman'!E50)=TRUE,'[6]Sektorski plasman'!E50,"")</f>
        <v/>
      </c>
      <c r="E54" s="86" t="str">
        <f>IF(ISTEXT('[6]Sektorski plasman'!F50)=TRUE,'[6]Sektorski plasman'!F50,"")</f>
        <v/>
      </c>
      <c r="F54" s="85" t="str">
        <f>IF(ISNUMBER('[6]Sektorski plasman'!D50)=TRUE,'[6]Sektorski plasman'!D50,"")</f>
        <v/>
      </c>
      <c r="G54" s="84" t="str">
        <f>IF(ISNUMBER('[6]Sektorski plasman'!G50)=TRUE,'[6]Sektorski plasman'!G50,"")</f>
        <v/>
      </c>
      <c r="H54" s="76" t="str">
        <f>IF(ISNUMBER('[6]Sektorski plasman'!H50)=TRUE,'[6]Sektorski plasman'!H50,"")</f>
        <v/>
      </c>
      <c r="I54" s="75"/>
      <c r="J54" s="72"/>
      <c r="K54" s="66"/>
    </row>
    <row r="55" spans="1:11" x14ac:dyDescent="0.2">
      <c r="A55" s="90" t="str">
        <f>IF(ISNUMBER(H55)=FALSE,"",46)</f>
        <v/>
      </c>
      <c r="B55" s="89" t="str">
        <f>IF(ISTEXT('[6]Sektorski plasman'!B51)=TRUE,'[6]Sektorski plasman'!B51,"")</f>
        <v/>
      </c>
      <c r="C55" s="88" t="str">
        <f>IF(ISTEXT('[6]Sektorski plasman'!C51)=TRUE,'[6]Sektorski plasman'!C51,"")</f>
        <v/>
      </c>
      <c r="D55" s="87" t="str">
        <f>IF(ISNUMBER('[6]Sektorski plasman'!E51)=TRUE,'[6]Sektorski plasman'!E51,"")</f>
        <v/>
      </c>
      <c r="E55" s="86" t="str">
        <f>IF(ISTEXT('[6]Sektorski plasman'!F51)=TRUE,'[6]Sektorski plasman'!F51,"")</f>
        <v/>
      </c>
      <c r="F55" s="85" t="str">
        <f>IF(ISNUMBER('[6]Sektorski plasman'!D51)=TRUE,'[6]Sektorski plasman'!D51,"")</f>
        <v/>
      </c>
      <c r="G55" s="84" t="str">
        <f>IF(ISNUMBER('[6]Sektorski plasman'!G51)=TRUE,'[6]Sektorski plasman'!G51,"")</f>
        <v/>
      </c>
      <c r="H55" s="76" t="str">
        <f>IF(ISNUMBER('[6]Sektorski plasman'!H51)=TRUE,'[6]Sektorski plasman'!H51,"")</f>
        <v/>
      </c>
      <c r="I55" s="75"/>
      <c r="J55" s="72"/>
      <c r="K55" s="66"/>
    </row>
    <row r="56" spans="1:11" x14ac:dyDescent="0.2">
      <c r="A56" s="90" t="str">
        <f>IF(ISNUMBER(H56)=FALSE,"",47)</f>
        <v/>
      </c>
      <c r="B56" s="89" t="str">
        <f>IF(ISTEXT('[6]Sektorski plasman'!B52)=TRUE,'[6]Sektorski plasman'!B52,"")</f>
        <v/>
      </c>
      <c r="C56" s="88" t="str">
        <f>IF(ISTEXT('[6]Sektorski plasman'!C52)=TRUE,'[6]Sektorski plasman'!C52,"")</f>
        <v/>
      </c>
      <c r="D56" s="87" t="str">
        <f>IF(ISNUMBER('[6]Sektorski plasman'!E52)=TRUE,'[6]Sektorski plasman'!E52,"")</f>
        <v/>
      </c>
      <c r="E56" s="86" t="str">
        <f>IF(ISTEXT('[6]Sektorski plasman'!F52)=TRUE,'[6]Sektorski plasman'!F52,"")</f>
        <v/>
      </c>
      <c r="F56" s="85" t="str">
        <f>IF(ISNUMBER('[6]Sektorski plasman'!D52)=TRUE,'[6]Sektorski plasman'!D52,"")</f>
        <v/>
      </c>
      <c r="G56" s="84" t="str">
        <f>IF(ISNUMBER('[6]Sektorski plasman'!G52)=TRUE,'[6]Sektorski plasman'!G52,"")</f>
        <v/>
      </c>
      <c r="H56" s="76" t="str">
        <f>IF(ISNUMBER('[6]Sektorski plasman'!H52)=TRUE,'[6]Sektorski plasman'!H52,"")</f>
        <v/>
      </c>
      <c r="I56" s="75"/>
      <c r="J56" s="72"/>
      <c r="K56" s="66"/>
    </row>
    <row r="57" spans="1:11" x14ac:dyDescent="0.2">
      <c r="A57" s="90" t="str">
        <f>IF(ISNUMBER(H57)=FALSE,"",48)</f>
        <v/>
      </c>
      <c r="B57" s="89" t="str">
        <f>IF(ISTEXT('[6]Sektorski plasman'!B53)=TRUE,'[6]Sektorski plasman'!B53,"")</f>
        <v/>
      </c>
      <c r="C57" s="88" t="str">
        <f>IF(ISTEXT('[6]Sektorski plasman'!C53)=TRUE,'[6]Sektorski plasman'!C53,"")</f>
        <v/>
      </c>
      <c r="D57" s="87" t="str">
        <f>IF(ISNUMBER('[6]Sektorski plasman'!E53)=TRUE,'[6]Sektorski plasman'!E53,"")</f>
        <v/>
      </c>
      <c r="E57" s="86" t="str">
        <f>IF(ISTEXT('[6]Sektorski plasman'!F53)=TRUE,'[6]Sektorski plasman'!F53,"")</f>
        <v/>
      </c>
      <c r="F57" s="85" t="str">
        <f>IF(ISNUMBER('[6]Sektorski plasman'!D53)=TRUE,'[6]Sektorski plasman'!D53,"")</f>
        <v/>
      </c>
      <c r="G57" s="84" t="str">
        <f>IF(ISNUMBER('[6]Sektorski plasman'!G53)=TRUE,'[6]Sektorski plasman'!G53,"")</f>
        <v/>
      </c>
      <c r="H57" s="76" t="str">
        <f>IF(ISNUMBER('[6]Sektorski plasman'!H53)=TRUE,'[6]Sektorski plasman'!H53,"")</f>
        <v/>
      </c>
      <c r="I57" s="75"/>
      <c r="J57" s="72"/>
      <c r="K57" s="66"/>
    </row>
    <row r="58" spans="1:11" x14ac:dyDescent="0.2">
      <c r="A58" s="90" t="str">
        <f>IF(ISNUMBER(H58)=FALSE,"",49)</f>
        <v/>
      </c>
      <c r="B58" s="89" t="str">
        <f>IF(ISTEXT('[6]Sektorski plasman'!B54)=TRUE,'[6]Sektorski plasman'!B54,"")</f>
        <v/>
      </c>
      <c r="C58" s="88" t="str">
        <f>IF(ISTEXT('[6]Sektorski plasman'!C54)=TRUE,'[6]Sektorski plasman'!C54,"")</f>
        <v/>
      </c>
      <c r="D58" s="87" t="str">
        <f>IF(ISNUMBER('[6]Sektorski plasman'!E54)=TRUE,'[6]Sektorski plasman'!E54,"")</f>
        <v/>
      </c>
      <c r="E58" s="86" t="str">
        <f>IF(ISTEXT('[6]Sektorski plasman'!F54)=TRUE,'[6]Sektorski plasman'!F54,"")</f>
        <v/>
      </c>
      <c r="F58" s="85" t="str">
        <f>IF(ISNUMBER('[6]Sektorski plasman'!D54)=TRUE,'[6]Sektorski plasman'!D54,"")</f>
        <v/>
      </c>
      <c r="G58" s="84" t="str">
        <f>IF(ISNUMBER('[6]Sektorski plasman'!G54)=TRUE,'[6]Sektorski plasman'!G54,"")</f>
        <v/>
      </c>
      <c r="H58" s="76" t="str">
        <f>IF(ISNUMBER('[6]Sektorski plasman'!H54)=TRUE,'[6]Sektorski plasman'!H54,"")</f>
        <v/>
      </c>
      <c r="I58" s="75"/>
      <c r="J58" s="72"/>
      <c r="K58" s="66"/>
    </row>
    <row r="59" spans="1:11" x14ac:dyDescent="0.2">
      <c r="A59" s="90" t="str">
        <f>IF(ISNUMBER(H59)=FALSE,"",50)</f>
        <v/>
      </c>
      <c r="B59" s="89" t="str">
        <f>IF(ISTEXT('[6]Sektorski plasman'!B55)=TRUE,'[6]Sektorski plasman'!B55,"")</f>
        <v/>
      </c>
      <c r="C59" s="88" t="str">
        <f>IF(ISTEXT('[6]Sektorski plasman'!C55)=TRUE,'[6]Sektorski plasman'!C55,"")</f>
        <v/>
      </c>
      <c r="D59" s="87" t="str">
        <f>IF(ISNUMBER('[6]Sektorski plasman'!E55)=TRUE,'[6]Sektorski plasman'!E55,"")</f>
        <v/>
      </c>
      <c r="E59" s="86" t="str">
        <f>IF(ISTEXT('[6]Sektorski plasman'!F55)=TRUE,'[6]Sektorski plasman'!F55,"")</f>
        <v/>
      </c>
      <c r="F59" s="85" t="str">
        <f>IF(ISNUMBER('[6]Sektorski plasman'!D55)=TRUE,'[6]Sektorski plasman'!D55,"")</f>
        <v/>
      </c>
      <c r="G59" s="84" t="str">
        <f>IF(ISNUMBER('[6]Sektorski plasman'!G55)=TRUE,'[6]Sektorski plasman'!G55,"")</f>
        <v/>
      </c>
      <c r="H59" s="76" t="str">
        <f>IF(ISNUMBER('[6]Sektorski plasman'!H55)=TRUE,'[6]Sektorski plasman'!H55,"")</f>
        <v/>
      </c>
      <c r="I59" s="75"/>
      <c r="J59" s="72"/>
      <c r="K59" s="66"/>
    </row>
    <row r="60" spans="1:11" x14ac:dyDescent="0.2">
      <c r="A60" s="90" t="str">
        <f>IF(ISNUMBER(H60)=FALSE,"",51)</f>
        <v/>
      </c>
      <c r="B60" s="89" t="str">
        <f>IF(ISTEXT('[6]Sektorski plasman'!B56)=TRUE,'[6]Sektorski plasman'!B56,"")</f>
        <v/>
      </c>
      <c r="C60" s="88" t="str">
        <f>IF(ISTEXT('[6]Sektorski plasman'!C56)=TRUE,'[6]Sektorski plasman'!C56,"")</f>
        <v/>
      </c>
      <c r="D60" s="87" t="str">
        <f>IF(ISNUMBER('[6]Sektorski plasman'!E56)=TRUE,'[6]Sektorski plasman'!E56,"")</f>
        <v/>
      </c>
      <c r="E60" s="86" t="str">
        <f>IF(ISTEXT('[6]Sektorski plasman'!F56)=TRUE,'[6]Sektorski plasman'!F56,"")</f>
        <v/>
      </c>
      <c r="F60" s="85" t="str">
        <f>IF(ISNUMBER('[6]Sektorski plasman'!D56)=TRUE,'[6]Sektorski plasman'!D56,"")</f>
        <v/>
      </c>
      <c r="G60" s="84" t="str">
        <f>IF(ISNUMBER('[6]Sektorski plasman'!G56)=TRUE,'[6]Sektorski plasman'!G56,"")</f>
        <v/>
      </c>
      <c r="H60" s="76" t="str">
        <f>IF(ISNUMBER('[6]Sektorski plasman'!H56)=TRUE,'[6]Sektorski plasman'!H56,"")</f>
        <v/>
      </c>
      <c r="I60" s="75"/>
      <c r="J60" s="72"/>
      <c r="K60" s="66"/>
    </row>
    <row r="61" spans="1:11" x14ac:dyDescent="0.2">
      <c r="A61" s="90" t="str">
        <f>IF(ISNUMBER(H61)=FALSE,"",52)</f>
        <v/>
      </c>
      <c r="B61" s="89" t="str">
        <f>IF(ISTEXT('[6]Sektorski plasman'!B57)=TRUE,'[6]Sektorski plasman'!B57,"")</f>
        <v/>
      </c>
      <c r="C61" s="88" t="str">
        <f>IF(ISTEXT('[6]Sektorski plasman'!C57)=TRUE,'[6]Sektorski plasman'!C57,"")</f>
        <v/>
      </c>
      <c r="D61" s="87" t="str">
        <f>IF(ISNUMBER('[6]Sektorski plasman'!E57)=TRUE,'[6]Sektorski plasman'!E57,"")</f>
        <v/>
      </c>
      <c r="E61" s="86" t="str">
        <f>IF(ISTEXT('[6]Sektorski plasman'!F57)=TRUE,'[6]Sektorski plasman'!F57,"")</f>
        <v/>
      </c>
      <c r="F61" s="85" t="str">
        <f>IF(ISNUMBER('[6]Sektorski plasman'!D57)=TRUE,'[6]Sektorski plasman'!D57,"")</f>
        <v/>
      </c>
      <c r="G61" s="84" t="str">
        <f>IF(ISNUMBER('[6]Sektorski plasman'!G57)=TRUE,'[6]Sektorski plasman'!G57,"")</f>
        <v/>
      </c>
      <c r="H61" s="76" t="str">
        <f>IF(ISNUMBER('[6]Sektorski plasman'!H57)=TRUE,'[6]Sektorski plasman'!H57,"")</f>
        <v/>
      </c>
      <c r="I61" s="75"/>
      <c r="J61" s="72"/>
      <c r="K61" s="66"/>
    </row>
    <row r="62" spans="1:11" x14ac:dyDescent="0.2">
      <c r="A62" s="90" t="str">
        <f>IF(ISNUMBER(H62)=FALSE,"",53)</f>
        <v/>
      </c>
      <c r="B62" s="89" t="str">
        <f>IF(ISTEXT('[6]Sektorski plasman'!B58)=TRUE,'[6]Sektorski plasman'!B58,"")</f>
        <v/>
      </c>
      <c r="C62" s="88" t="str">
        <f>IF(ISTEXT('[6]Sektorski plasman'!C58)=TRUE,'[6]Sektorski plasman'!C58,"")</f>
        <v/>
      </c>
      <c r="D62" s="87" t="str">
        <f>IF(ISNUMBER('[6]Sektorski plasman'!E58)=TRUE,'[6]Sektorski plasman'!E58,"")</f>
        <v/>
      </c>
      <c r="E62" s="86" t="str">
        <f>IF(ISTEXT('[6]Sektorski plasman'!F58)=TRUE,'[6]Sektorski plasman'!F58,"")</f>
        <v/>
      </c>
      <c r="F62" s="85" t="str">
        <f>IF(ISNUMBER('[6]Sektorski plasman'!D58)=TRUE,'[6]Sektorski plasman'!D58,"")</f>
        <v/>
      </c>
      <c r="G62" s="84" t="str">
        <f>IF(ISNUMBER('[6]Sektorski plasman'!G58)=TRUE,'[6]Sektorski plasman'!G58,"")</f>
        <v/>
      </c>
      <c r="H62" s="76" t="str">
        <f>IF(ISNUMBER('[6]Sektorski plasman'!H58)=TRUE,'[6]Sektorski plasman'!H58,"")</f>
        <v/>
      </c>
      <c r="I62" s="75"/>
      <c r="J62" s="72"/>
      <c r="K62" s="66"/>
    </row>
    <row r="63" spans="1:11" x14ac:dyDescent="0.2">
      <c r="A63" s="90" t="str">
        <f>IF(ISNUMBER(H63)=FALSE,"",54)</f>
        <v/>
      </c>
      <c r="B63" s="89" t="str">
        <f>IF(ISTEXT('[6]Sektorski plasman'!B59)=TRUE,'[6]Sektorski plasman'!B59,"")</f>
        <v/>
      </c>
      <c r="C63" s="88" t="str">
        <f>IF(ISTEXT('[6]Sektorski plasman'!C59)=TRUE,'[6]Sektorski plasman'!C59,"")</f>
        <v/>
      </c>
      <c r="D63" s="87" t="str">
        <f>IF(ISNUMBER('[6]Sektorski plasman'!E59)=TRUE,'[6]Sektorski plasman'!E59,"")</f>
        <v/>
      </c>
      <c r="E63" s="86" t="str">
        <f>IF(ISTEXT('[6]Sektorski plasman'!F59)=TRUE,'[6]Sektorski plasman'!F59,"")</f>
        <v/>
      </c>
      <c r="F63" s="85" t="str">
        <f>IF(ISNUMBER('[6]Sektorski plasman'!D59)=TRUE,'[6]Sektorski plasman'!D59,"")</f>
        <v/>
      </c>
      <c r="G63" s="84" t="str">
        <f>IF(ISNUMBER('[6]Sektorski plasman'!G59)=TRUE,'[6]Sektorski plasman'!G59,"")</f>
        <v/>
      </c>
      <c r="H63" s="76" t="str">
        <f>IF(ISNUMBER('[6]Sektorski plasman'!H59)=TRUE,'[6]Sektorski plasman'!H59,"")</f>
        <v/>
      </c>
      <c r="I63" s="75"/>
      <c r="J63" s="72"/>
      <c r="K63" s="66"/>
    </row>
    <row r="64" spans="1:11" x14ac:dyDescent="0.2">
      <c r="A64" s="90" t="str">
        <f>IF(ISNUMBER(H64)=FALSE,"",55)</f>
        <v/>
      </c>
      <c r="B64" s="89" t="str">
        <f>IF(ISTEXT('[6]Sektorski plasman'!B60)=TRUE,'[6]Sektorski plasman'!B60,"")</f>
        <v/>
      </c>
      <c r="C64" s="88" t="str">
        <f>IF(ISTEXT('[6]Sektorski plasman'!C60)=TRUE,'[6]Sektorski plasman'!C60,"")</f>
        <v/>
      </c>
      <c r="D64" s="87" t="str">
        <f>IF(ISNUMBER('[6]Sektorski plasman'!E60)=TRUE,'[6]Sektorski plasman'!E60,"")</f>
        <v/>
      </c>
      <c r="E64" s="86" t="str">
        <f>IF(ISTEXT('[6]Sektorski plasman'!F60)=TRUE,'[6]Sektorski plasman'!F60,"")</f>
        <v/>
      </c>
      <c r="F64" s="85" t="str">
        <f>IF(ISNUMBER('[6]Sektorski plasman'!D60)=TRUE,'[6]Sektorski plasman'!D60,"")</f>
        <v/>
      </c>
      <c r="G64" s="84" t="str">
        <f>IF(ISNUMBER('[6]Sektorski plasman'!G60)=TRUE,'[6]Sektorski plasman'!G60,"")</f>
        <v/>
      </c>
      <c r="H64" s="76" t="str">
        <f>IF(ISNUMBER('[6]Sektorski plasman'!H60)=TRUE,'[6]Sektorski plasman'!H60,"")</f>
        <v/>
      </c>
      <c r="I64" s="75"/>
      <c r="J64" s="72"/>
      <c r="K64" s="66"/>
    </row>
    <row r="65" spans="1:11" x14ac:dyDescent="0.2">
      <c r="A65" s="90" t="str">
        <f>IF(ISNUMBER(H65)=FALSE,"",56)</f>
        <v/>
      </c>
      <c r="B65" s="89" t="str">
        <f>IF(ISTEXT('[6]Sektorski plasman'!B61)=TRUE,'[6]Sektorski plasman'!B61,"")</f>
        <v/>
      </c>
      <c r="C65" s="88" t="str">
        <f>IF(ISTEXT('[6]Sektorski plasman'!C61)=TRUE,'[6]Sektorski plasman'!C61,"")</f>
        <v/>
      </c>
      <c r="D65" s="87" t="str">
        <f>IF(ISNUMBER('[6]Sektorski plasman'!E61)=TRUE,'[6]Sektorski plasman'!E61,"")</f>
        <v/>
      </c>
      <c r="E65" s="86" t="str">
        <f>IF(ISTEXT('[6]Sektorski plasman'!F61)=TRUE,'[6]Sektorski plasman'!F61,"")</f>
        <v/>
      </c>
      <c r="F65" s="85" t="str">
        <f>IF(ISNUMBER('[6]Sektorski plasman'!D61)=TRUE,'[6]Sektorski plasman'!D61,"")</f>
        <v/>
      </c>
      <c r="G65" s="84" t="str">
        <f>IF(ISNUMBER('[6]Sektorski plasman'!G61)=TRUE,'[6]Sektorski plasman'!G61,"")</f>
        <v/>
      </c>
      <c r="H65" s="76" t="str">
        <f>IF(ISNUMBER('[6]Sektorski plasman'!H61)=TRUE,'[6]Sektorski plasman'!H61,"")</f>
        <v/>
      </c>
      <c r="I65" s="75"/>
      <c r="J65" s="72"/>
      <c r="K65" s="66"/>
    </row>
    <row r="66" spans="1:11" x14ac:dyDescent="0.2">
      <c r="A66" s="90" t="str">
        <f>IF(ISNUMBER(H66)=FALSE,"",57)</f>
        <v/>
      </c>
      <c r="B66" s="89" t="str">
        <f>IF(ISTEXT('[6]Sektorski plasman'!B62)=TRUE,'[6]Sektorski plasman'!B62,"")</f>
        <v/>
      </c>
      <c r="C66" s="88" t="str">
        <f>IF(ISTEXT('[6]Sektorski plasman'!C62)=TRUE,'[6]Sektorski plasman'!C62,"")</f>
        <v/>
      </c>
      <c r="D66" s="87" t="str">
        <f>IF(ISNUMBER('[6]Sektorski plasman'!E62)=TRUE,'[6]Sektorski plasman'!E62,"")</f>
        <v/>
      </c>
      <c r="E66" s="86" t="str">
        <f>IF(ISTEXT('[6]Sektorski plasman'!F62)=TRUE,'[6]Sektorski plasman'!F62,"")</f>
        <v/>
      </c>
      <c r="F66" s="85" t="str">
        <f>IF(ISNUMBER('[6]Sektorski plasman'!D62)=TRUE,'[6]Sektorski plasman'!D62,"")</f>
        <v/>
      </c>
      <c r="G66" s="84" t="str">
        <f>IF(ISNUMBER('[6]Sektorski plasman'!G62)=TRUE,'[6]Sektorski plasman'!G62,"")</f>
        <v/>
      </c>
      <c r="H66" s="76" t="str">
        <f>IF(ISNUMBER('[6]Sektorski plasman'!H62)=TRUE,'[6]Sektorski plasman'!H62,"")</f>
        <v/>
      </c>
      <c r="I66" s="75"/>
      <c r="J66" s="72"/>
      <c r="K66" s="66"/>
    </row>
    <row r="67" spans="1:11" x14ac:dyDescent="0.2">
      <c r="A67" s="90" t="str">
        <f>IF(ISNUMBER(H67)=FALSE,"",58)</f>
        <v/>
      </c>
      <c r="B67" s="89" t="str">
        <f>IF(ISTEXT('[6]Sektorski plasman'!B63)=TRUE,'[6]Sektorski plasman'!B63,"")</f>
        <v/>
      </c>
      <c r="C67" s="88" t="str">
        <f>IF(ISTEXT('[6]Sektorski plasman'!C63)=TRUE,'[6]Sektorski plasman'!C63,"")</f>
        <v/>
      </c>
      <c r="D67" s="87" t="str">
        <f>IF(ISNUMBER('[6]Sektorski plasman'!E63)=TRUE,'[6]Sektorski plasman'!E63,"")</f>
        <v/>
      </c>
      <c r="E67" s="86" t="str">
        <f>IF(ISTEXT('[6]Sektorski plasman'!F63)=TRUE,'[6]Sektorski plasman'!F63,"")</f>
        <v/>
      </c>
      <c r="F67" s="85" t="str">
        <f>IF(ISNUMBER('[6]Sektorski plasman'!D63)=TRUE,'[6]Sektorski plasman'!D63,"")</f>
        <v/>
      </c>
      <c r="G67" s="84" t="str">
        <f>IF(ISNUMBER('[6]Sektorski plasman'!G63)=TRUE,'[6]Sektorski plasman'!G63,"")</f>
        <v/>
      </c>
      <c r="H67" s="76" t="str">
        <f>IF(ISNUMBER('[6]Sektorski plasman'!H63)=TRUE,'[6]Sektorski plasman'!H63,"")</f>
        <v/>
      </c>
      <c r="I67" s="75"/>
      <c r="J67" s="72"/>
      <c r="K67" s="66"/>
    </row>
    <row r="68" spans="1:11" x14ac:dyDescent="0.2">
      <c r="A68" s="90" t="str">
        <f>IF(ISNUMBER(H68)=FALSE,"",59)</f>
        <v/>
      </c>
      <c r="B68" s="89" t="str">
        <f>IF(ISTEXT('[6]Sektorski plasman'!B64)=TRUE,'[6]Sektorski plasman'!B64,"")</f>
        <v/>
      </c>
      <c r="C68" s="88" t="str">
        <f>IF(ISTEXT('[6]Sektorski plasman'!C64)=TRUE,'[6]Sektorski plasman'!C64,"")</f>
        <v/>
      </c>
      <c r="D68" s="87" t="str">
        <f>IF(ISNUMBER('[6]Sektorski plasman'!E64)=TRUE,'[6]Sektorski plasman'!E64,"")</f>
        <v/>
      </c>
      <c r="E68" s="86" t="str">
        <f>IF(ISTEXT('[6]Sektorski plasman'!F64)=TRUE,'[6]Sektorski plasman'!F64,"")</f>
        <v/>
      </c>
      <c r="F68" s="85" t="str">
        <f>IF(ISNUMBER('[6]Sektorski plasman'!D64)=TRUE,'[6]Sektorski plasman'!D64,"")</f>
        <v/>
      </c>
      <c r="G68" s="84" t="str">
        <f>IF(ISNUMBER('[6]Sektorski plasman'!G64)=TRUE,'[6]Sektorski plasman'!G64,"")</f>
        <v/>
      </c>
      <c r="H68" s="76" t="str">
        <f>IF(ISNUMBER('[6]Sektorski plasman'!H64)=TRUE,'[6]Sektorski plasman'!H64,"")</f>
        <v/>
      </c>
      <c r="I68" s="75"/>
      <c r="J68" s="72"/>
      <c r="K68" s="66"/>
    </row>
    <row r="69" spans="1:11" x14ac:dyDescent="0.2">
      <c r="A69" s="90" t="str">
        <f>IF(ISNUMBER(H69)=FALSE,"",60)</f>
        <v/>
      </c>
      <c r="B69" s="89" t="str">
        <f>IF(ISTEXT('[6]Sektorski plasman'!B65)=TRUE,'[6]Sektorski plasman'!B65,"")</f>
        <v/>
      </c>
      <c r="C69" s="88" t="str">
        <f>IF(ISTEXT('[6]Sektorski plasman'!C65)=TRUE,'[6]Sektorski plasman'!C65,"")</f>
        <v/>
      </c>
      <c r="D69" s="87" t="str">
        <f>IF(ISNUMBER('[6]Sektorski plasman'!E65)=TRUE,'[6]Sektorski plasman'!E65,"")</f>
        <v/>
      </c>
      <c r="E69" s="86" t="str">
        <f>IF(ISTEXT('[6]Sektorski plasman'!F65)=TRUE,'[6]Sektorski plasman'!F65,"")</f>
        <v/>
      </c>
      <c r="F69" s="85" t="str">
        <f>IF(ISNUMBER('[6]Sektorski plasman'!D65)=TRUE,'[6]Sektorski plasman'!D65,"")</f>
        <v/>
      </c>
      <c r="G69" s="84" t="str">
        <f>IF(ISNUMBER('[6]Sektorski plasman'!G65)=TRUE,'[6]Sektorski plasman'!G65,"")</f>
        <v/>
      </c>
      <c r="H69" s="76" t="str">
        <f>IF(ISNUMBER('[6]Sektorski plasman'!H65)=TRUE,'[6]Sektorski plasman'!H65,"")</f>
        <v/>
      </c>
      <c r="I69" s="75"/>
      <c r="J69" s="72"/>
      <c r="K69" s="66"/>
    </row>
    <row r="70" spans="1:11" x14ac:dyDescent="0.2">
      <c r="A70" s="90" t="str">
        <f>IF(ISNUMBER(H70)=FALSE,"",61)</f>
        <v/>
      </c>
      <c r="B70" s="89" t="str">
        <f>IF(ISTEXT('[6]Sektorski plasman'!B66)=TRUE,'[6]Sektorski plasman'!B66,"")</f>
        <v/>
      </c>
      <c r="C70" s="88" t="str">
        <f>IF(ISTEXT('[6]Sektorski plasman'!C66)=TRUE,'[6]Sektorski plasman'!C66,"")</f>
        <v/>
      </c>
      <c r="D70" s="87" t="str">
        <f>IF(ISNUMBER('[6]Sektorski plasman'!E66)=TRUE,'[6]Sektorski plasman'!E66,"")</f>
        <v/>
      </c>
      <c r="E70" s="86" t="str">
        <f>IF(ISTEXT('[6]Sektorski plasman'!F66)=TRUE,'[6]Sektorski plasman'!F66,"")</f>
        <v/>
      </c>
      <c r="F70" s="85" t="str">
        <f>IF(ISNUMBER('[6]Sektorski plasman'!D66)=TRUE,'[6]Sektorski plasman'!D66,"")</f>
        <v/>
      </c>
      <c r="G70" s="84" t="str">
        <f>IF(ISNUMBER('[6]Sektorski plasman'!G66)=TRUE,'[6]Sektorski plasman'!G66,"")</f>
        <v/>
      </c>
      <c r="H70" s="76" t="str">
        <f>IF(ISNUMBER('[6]Sektorski plasman'!H66)=TRUE,'[6]Sektorski plasman'!H66,"")</f>
        <v/>
      </c>
      <c r="I70" s="75"/>
      <c r="J70" s="72"/>
      <c r="K70" s="66"/>
    </row>
    <row r="71" spans="1:11" x14ac:dyDescent="0.2">
      <c r="A71" s="90" t="str">
        <f>IF(ISNUMBER(H71)=FALSE,"",62)</f>
        <v/>
      </c>
      <c r="B71" s="89" t="str">
        <f>IF(ISTEXT('[6]Sektorski plasman'!B67)=TRUE,'[6]Sektorski plasman'!B67,"")</f>
        <v/>
      </c>
      <c r="C71" s="88" t="str">
        <f>IF(ISTEXT('[6]Sektorski plasman'!C67)=TRUE,'[6]Sektorski plasman'!C67,"")</f>
        <v/>
      </c>
      <c r="D71" s="87" t="str">
        <f>IF(ISNUMBER('[6]Sektorski plasman'!E67)=TRUE,'[6]Sektorski plasman'!E67,"")</f>
        <v/>
      </c>
      <c r="E71" s="86" t="str">
        <f>IF(ISTEXT('[6]Sektorski plasman'!F67)=TRUE,'[6]Sektorski plasman'!F67,"")</f>
        <v/>
      </c>
      <c r="F71" s="85" t="str">
        <f>IF(ISNUMBER('[6]Sektorski plasman'!D67)=TRUE,'[6]Sektorski plasman'!D67,"")</f>
        <v/>
      </c>
      <c r="G71" s="84" t="str">
        <f>IF(ISNUMBER('[6]Sektorski plasman'!G67)=TRUE,'[6]Sektorski plasman'!G67,"")</f>
        <v/>
      </c>
      <c r="H71" s="76" t="str">
        <f>IF(ISNUMBER('[6]Sektorski plasman'!H67)=TRUE,'[6]Sektorski plasman'!H67,"")</f>
        <v/>
      </c>
      <c r="I71" s="75"/>
      <c r="J71" s="72"/>
      <c r="K71" s="66"/>
    </row>
    <row r="72" spans="1:11" x14ac:dyDescent="0.2">
      <c r="A72" s="90" t="str">
        <f>IF(ISNUMBER(H72)=FALSE,"",63)</f>
        <v/>
      </c>
      <c r="B72" s="89" t="str">
        <f>IF(ISTEXT('[6]Sektorski plasman'!B68)=TRUE,'[6]Sektorski plasman'!B68,"")</f>
        <v/>
      </c>
      <c r="C72" s="88" t="str">
        <f>IF(ISTEXT('[6]Sektorski plasman'!C68)=TRUE,'[6]Sektorski plasman'!C68,"")</f>
        <v/>
      </c>
      <c r="D72" s="87" t="str">
        <f>IF(ISNUMBER('[6]Sektorski plasman'!E68)=TRUE,'[6]Sektorski plasman'!E68,"")</f>
        <v/>
      </c>
      <c r="E72" s="86" t="str">
        <f>IF(ISTEXT('[6]Sektorski plasman'!F68)=TRUE,'[6]Sektorski plasman'!F68,"")</f>
        <v/>
      </c>
      <c r="F72" s="85" t="str">
        <f>IF(ISNUMBER('[6]Sektorski plasman'!D68)=TRUE,'[6]Sektorski plasman'!D68,"")</f>
        <v/>
      </c>
      <c r="G72" s="84" t="str">
        <f>IF(ISNUMBER('[6]Sektorski plasman'!G68)=TRUE,'[6]Sektorski plasman'!G68,"")</f>
        <v/>
      </c>
      <c r="H72" s="76" t="str">
        <f>IF(ISNUMBER('[6]Sektorski plasman'!H68)=TRUE,'[6]Sektorski plasman'!H68,"")</f>
        <v/>
      </c>
      <c r="I72" s="75"/>
      <c r="J72" s="72"/>
      <c r="K72" s="66"/>
    </row>
    <row r="73" spans="1:11" x14ac:dyDescent="0.2">
      <c r="A73" s="90" t="str">
        <f>IF(ISNUMBER(H73)=FALSE,"",64)</f>
        <v/>
      </c>
      <c r="B73" s="89" t="str">
        <f>IF(ISTEXT('[6]Sektorski plasman'!B69)=TRUE,'[6]Sektorski plasman'!B69,"")</f>
        <v/>
      </c>
      <c r="C73" s="88" t="str">
        <f>IF(ISTEXT('[6]Sektorski plasman'!C69)=TRUE,'[6]Sektorski plasman'!C69,"")</f>
        <v/>
      </c>
      <c r="D73" s="87" t="str">
        <f>IF(ISNUMBER('[6]Sektorski plasman'!E69)=TRUE,'[6]Sektorski plasman'!E69,"")</f>
        <v/>
      </c>
      <c r="E73" s="86" t="str">
        <f>IF(ISTEXT('[6]Sektorski plasman'!F69)=TRUE,'[6]Sektorski plasman'!F69,"")</f>
        <v/>
      </c>
      <c r="F73" s="85" t="str">
        <f>IF(ISNUMBER('[6]Sektorski plasman'!D69)=TRUE,'[6]Sektorski plasman'!D69,"")</f>
        <v/>
      </c>
      <c r="G73" s="84" t="str">
        <f>IF(ISNUMBER('[6]Sektorski plasman'!G69)=TRUE,'[6]Sektorski plasman'!G69,"")</f>
        <v/>
      </c>
      <c r="H73" s="76" t="str">
        <f>IF(ISNUMBER('[6]Sektorski plasman'!H69)=TRUE,'[6]Sektorski plasman'!H69,"")</f>
        <v/>
      </c>
      <c r="I73" s="75"/>
      <c r="J73" s="72"/>
      <c r="K73" s="66"/>
    </row>
    <row r="74" spans="1:11" x14ac:dyDescent="0.2">
      <c r="A74" s="90" t="str">
        <f>IF(ISNUMBER(H74)=FALSE,"",65)</f>
        <v/>
      </c>
      <c r="B74" s="89" t="str">
        <f>IF(ISTEXT('[6]Sektorski plasman'!B70)=TRUE,'[6]Sektorski plasman'!B70,"")</f>
        <v/>
      </c>
      <c r="C74" s="88" t="str">
        <f>IF(ISTEXT('[6]Sektorski plasman'!C70)=TRUE,'[6]Sektorski plasman'!C70,"")</f>
        <v/>
      </c>
      <c r="D74" s="87" t="str">
        <f>IF(ISNUMBER('[6]Sektorski plasman'!E70)=TRUE,'[6]Sektorski plasman'!E70,"")</f>
        <v/>
      </c>
      <c r="E74" s="86" t="str">
        <f>IF(ISTEXT('[6]Sektorski plasman'!F70)=TRUE,'[6]Sektorski plasman'!F70,"")</f>
        <v/>
      </c>
      <c r="F74" s="85" t="str">
        <f>IF(ISNUMBER('[6]Sektorski plasman'!D70)=TRUE,'[6]Sektorski plasman'!D70,"")</f>
        <v/>
      </c>
      <c r="G74" s="84" t="str">
        <f>IF(ISNUMBER('[6]Sektorski plasman'!G70)=TRUE,'[6]Sektorski plasman'!G70,"")</f>
        <v/>
      </c>
      <c r="H74" s="76" t="str">
        <f>IF(ISNUMBER('[6]Sektorski plasman'!H70)=TRUE,'[6]Sektorski plasman'!H70,"")</f>
        <v/>
      </c>
      <c r="I74" s="75"/>
      <c r="J74" s="72"/>
      <c r="K74" s="66"/>
    </row>
    <row r="75" spans="1:11" x14ac:dyDescent="0.2">
      <c r="A75" s="90" t="str">
        <f>IF(ISNUMBER(H75)=FALSE,"",66)</f>
        <v/>
      </c>
      <c r="B75" s="89" t="str">
        <f>IF(ISTEXT('[6]Sektorski plasman'!B71)=TRUE,'[6]Sektorski plasman'!B71,"")</f>
        <v/>
      </c>
      <c r="C75" s="88" t="str">
        <f>IF(ISTEXT('[6]Sektorski plasman'!C71)=TRUE,'[6]Sektorski plasman'!C71,"")</f>
        <v/>
      </c>
      <c r="D75" s="87" t="str">
        <f>IF(ISNUMBER('[6]Sektorski plasman'!E71)=TRUE,'[6]Sektorski plasman'!E71,"")</f>
        <v/>
      </c>
      <c r="E75" s="86" t="str">
        <f>IF(ISTEXT('[6]Sektorski plasman'!F71)=TRUE,'[6]Sektorski plasman'!F71,"")</f>
        <v/>
      </c>
      <c r="F75" s="85" t="str">
        <f>IF(ISNUMBER('[6]Sektorski plasman'!D71)=TRUE,'[6]Sektorski plasman'!D71,"")</f>
        <v/>
      </c>
      <c r="G75" s="84" t="str">
        <f>IF(ISNUMBER('[6]Sektorski plasman'!G71)=TRUE,'[6]Sektorski plasman'!G71,"")</f>
        <v/>
      </c>
      <c r="H75" s="76" t="str">
        <f>IF(ISNUMBER('[6]Sektorski plasman'!H71)=TRUE,'[6]Sektorski plasman'!H71,"")</f>
        <v/>
      </c>
      <c r="I75" s="75"/>
      <c r="J75" s="72"/>
      <c r="K75" s="66"/>
    </row>
    <row r="76" spans="1:11" x14ac:dyDescent="0.2">
      <c r="A76" s="90" t="str">
        <f>IF(ISNUMBER(H76)=FALSE,"",67)</f>
        <v/>
      </c>
      <c r="B76" s="89" t="str">
        <f>IF(ISTEXT('[6]Sektorski plasman'!B72)=TRUE,'[6]Sektorski plasman'!B72,"")</f>
        <v/>
      </c>
      <c r="C76" s="88" t="str">
        <f>IF(ISTEXT('[6]Sektorski plasman'!C72)=TRUE,'[6]Sektorski plasman'!C72,"")</f>
        <v/>
      </c>
      <c r="D76" s="87" t="str">
        <f>IF(ISNUMBER('[6]Sektorski plasman'!E72)=TRUE,'[6]Sektorski plasman'!E72,"")</f>
        <v/>
      </c>
      <c r="E76" s="86" t="str">
        <f>IF(ISTEXT('[6]Sektorski plasman'!F72)=TRUE,'[6]Sektorski plasman'!F72,"")</f>
        <v/>
      </c>
      <c r="F76" s="85" t="str">
        <f>IF(ISNUMBER('[6]Sektorski plasman'!D72)=TRUE,'[6]Sektorski plasman'!D72,"")</f>
        <v/>
      </c>
      <c r="G76" s="84" t="str">
        <f>IF(ISNUMBER('[6]Sektorski plasman'!G72)=TRUE,'[6]Sektorski plasman'!G72,"")</f>
        <v/>
      </c>
      <c r="H76" s="76" t="str">
        <f>IF(ISNUMBER('[6]Sektorski plasman'!H72)=TRUE,'[6]Sektorski plasman'!H72,"")</f>
        <v/>
      </c>
      <c r="I76" s="75"/>
      <c r="J76" s="72"/>
      <c r="K76" s="66"/>
    </row>
    <row r="77" spans="1:11" x14ac:dyDescent="0.2">
      <c r="A77" s="90" t="str">
        <f>IF(ISNUMBER(H77)=FALSE,"",68)</f>
        <v/>
      </c>
      <c r="B77" s="89" t="str">
        <f>IF(ISTEXT('[6]Sektorski plasman'!B73)=TRUE,'[6]Sektorski plasman'!B73,"")</f>
        <v/>
      </c>
      <c r="C77" s="88" t="str">
        <f>IF(ISTEXT('[6]Sektorski plasman'!C73)=TRUE,'[6]Sektorski plasman'!C73,"")</f>
        <v/>
      </c>
      <c r="D77" s="87" t="str">
        <f>IF(ISNUMBER('[6]Sektorski plasman'!E73)=TRUE,'[6]Sektorski plasman'!E73,"")</f>
        <v/>
      </c>
      <c r="E77" s="86" t="str">
        <f>IF(ISTEXT('[6]Sektorski plasman'!F73)=TRUE,'[6]Sektorski plasman'!F73,"")</f>
        <v/>
      </c>
      <c r="F77" s="85" t="str">
        <f>IF(ISNUMBER('[6]Sektorski plasman'!D73)=TRUE,'[6]Sektorski plasman'!D73,"")</f>
        <v/>
      </c>
      <c r="G77" s="84" t="str">
        <f>IF(ISNUMBER('[6]Sektorski plasman'!G73)=TRUE,'[6]Sektorski plasman'!G73,"")</f>
        <v/>
      </c>
      <c r="H77" s="76" t="str">
        <f>IF(ISNUMBER('[6]Sektorski plasman'!H73)=TRUE,'[6]Sektorski plasman'!H73,"")</f>
        <v/>
      </c>
      <c r="I77" s="75"/>
      <c r="J77" s="72"/>
      <c r="K77" s="66"/>
    </row>
    <row r="78" spans="1:11" x14ac:dyDescent="0.2">
      <c r="A78" s="90" t="str">
        <f>IF(ISNUMBER(H78)=FALSE,"",69)</f>
        <v/>
      </c>
      <c r="B78" s="89" t="str">
        <f>IF(ISTEXT('[6]Sektorski plasman'!B74)=TRUE,'[6]Sektorski plasman'!B74,"")</f>
        <v/>
      </c>
      <c r="C78" s="88" t="str">
        <f>IF(ISTEXT('[6]Sektorski plasman'!C74)=TRUE,'[6]Sektorski plasman'!C74,"")</f>
        <v/>
      </c>
      <c r="D78" s="87" t="str">
        <f>IF(ISNUMBER('[6]Sektorski plasman'!E74)=TRUE,'[6]Sektorski plasman'!E74,"")</f>
        <v/>
      </c>
      <c r="E78" s="86" t="str">
        <f>IF(ISTEXT('[6]Sektorski plasman'!F74)=TRUE,'[6]Sektorski plasman'!F74,"")</f>
        <v/>
      </c>
      <c r="F78" s="85" t="str">
        <f>IF(ISNUMBER('[6]Sektorski plasman'!D74)=TRUE,'[6]Sektorski plasman'!D74,"")</f>
        <v/>
      </c>
      <c r="G78" s="84" t="str">
        <f>IF(ISNUMBER('[6]Sektorski plasman'!G74)=TRUE,'[6]Sektorski plasman'!G74,"")</f>
        <v/>
      </c>
      <c r="H78" s="76" t="str">
        <f>IF(ISNUMBER('[6]Sektorski plasman'!H74)=TRUE,'[6]Sektorski plasman'!H74,"")</f>
        <v/>
      </c>
      <c r="I78" s="75"/>
      <c r="J78" s="72"/>
      <c r="K78" s="66"/>
    </row>
    <row r="79" spans="1:11" x14ac:dyDescent="0.2">
      <c r="A79" s="90" t="str">
        <f>IF(ISNUMBER(H79)=FALSE,"",70)</f>
        <v/>
      </c>
      <c r="B79" s="89" t="str">
        <f>IF(ISTEXT('[6]Sektorski plasman'!B75)=TRUE,'[6]Sektorski plasman'!B75,"")</f>
        <v/>
      </c>
      <c r="C79" s="88" t="str">
        <f>IF(ISTEXT('[6]Sektorski plasman'!C75)=TRUE,'[6]Sektorski plasman'!C75,"")</f>
        <v/>
      </c>
      <c r="D79" s="87" t="str">
        <f>IF(ISNUMBER('[6]Sektorski plasman'!E75)=TRUE,'[6]Sektorski plasman'!E75,"")</f>
        <v/>
      </c>
      <c r="E79" s="86" t="str">
        <f>IF(ISTEXT('[6]Sektorski plasman'!F75)=TRUE,'[6]Sektorski plasman'!F75,"")</f>
        <v/>
      </c>
      <c r="F79" s="85" t="str">
        <f>IF(ISNUMBER('[6]Sektorski plasman'!D75)=TRUE,'[6]Sektorski plasman'!D75,"")</f>
        <v/>
      </c>
      <c r="G79" s="84" t="str">
        <f>IF(ISNUMBER('[6]Sektorski plasman'!G75)=TRUE,'[6]Sektorski plasman'!G75,"")</f>
        <v/>
      </c>
      <c r="H79" s="76" t="str">
        <f>IF(ISNUMBER('[6]Sektorski plasman'!H75)=TRUE,'[6]Sektorski plasman'!H75,"")</f>
        <v/>
      </c>
      <c r="I79" s="75"/>
      <c r="J79" s="72"/>
      <c r="K79" s="66"/>
    </row>
    <row r="80" spans="1:11" x14ac:dyDescent="0.2">
      <c r="A80" s="90" t="str">
        <f>IF(ISNUMBER(H80)=FALSE,"",71)</f>
        <v/>
      </c>
      <c r="B80" s="89" t="str">
        <f>IF(ISTEXT('[6]Sektorski plasman'!B76)=TRUE,'[6]Sektorski plasman'!B76,"")</f>
        <v/>
      </c>
      <c r="C80" s="88" t="str">
        <f>IF(ISTEXT('[6]Sektorski plasman'!C76)=TRUE,'[6]Sektorski plasman'!C76,"")</f>
        <v/>
      </c>
      <c r="D80" s="87" t="str">
        <f>IF(ISNUMBER('[6]Sektorski plasman'!E76)=TRUE,'[6]Sektorski plasman'!E76,"")</f>
        <v/>
      </c>
      <c r="E80" s="86" t="str">
        <f>IF(ISTEXT('[6]Sektorski plasman'!F76)=TRUE,'[6]Sektorski plasman'!F76,"")</f>
        <v/>
      </c>
      <c r="F80" s="85" t="str">
        <f>IF(ISNUMBER('[6]Sektorski plasman'!D76)=TRUE,'[6]Sektorski plasman'!D76,"")</f>
        <v/>
      </c>
      <c r="G80" s="84" t="str">
        <f>IF(ISNUMBER('[6]Sektorski plasman'!G76)=TRUE,'[6]Sektorski plasman'!G76,"")</f>
        <v/>
      </c>
      <c r="H80" s="76" t="str">
        <f>IF(ISNUMBER('[6]Sektorski plasman'!H76)=TRUE,'[6]Sektorski plasman'!H76,"")</f>
        <v/>
      </c>
      <c r="I80" s="75"/>
      <c r="J80" s="72"/>
      <c r="K80" s="66"/>
    </row>
    <row r="81" spans="1:11" x14ac:dyDescent="0.2">
      <c r="A81" s="90" t="str">
        <f>IF(ISNUMBER(H81)=FALSE,"",72)</f>
        <v/>
      </c>
      <c r="B81" s="89" t="str">
        <f>IF(ISTEXT('[6]Sektorski plasman'!B77)=TRUE,'[6]Sektorski plasman'!B77,"")</f>
        <v/>
      </c>
      <c r="C81" s="88" t="str">
        <f>IF(ISTEXT('[6]Sektorski plasman'!C77)=TRUE,'[6]Sektorski plasman'!C77,"")</f>
        <v/>
      </c>
      <c r="D81" s="87" t="str">
        <f>IF(ISNUMBER('[6]Sektorski plasman'!E77)=TRUE,'[6]Sektorski plasman'!E77,"")</f>
        <v/>
      </c>
      <c r="E81" s="86" t="str">
        <f>IF(ISTEXT('[6]Sektorski plasman'!F77)=TRUE,'[6]Sektorski plasman'!F77,"")</f>
        <v/>
      </c>
      <c r="F81" s="85" t="str">
        <f>IF(ISNUMBER('[6]Sektorski plasman'!D77)=TRUE,'[6]Sektorski plasman'!D77,"")</f>
        <v/>
      </c>
      <c r="G81" s="84" t="str">
        <f>IF(ISNUMBER('[6]Sektorski plasman'!G77)=TRUE,'[6]Sektorski plasman'!G77,"")</f>
        <v/>
      </c>
      <c r="H81" s="76" t="str">
        <f>IF(ISNUMBER('[6]Sektorski plasman'!H77)=TRUE,'[6]Sektorski plasman'!H77,"")</f>
        <v/>
      </c>
      <c r="I81" s="75"/>
      <c r="J81" s="72"/>
      <c r="K81" s="66"/>
    </row>
    <row r="82" spans="1:11" x14ac:dyDescent="0.2">
      <c r="A82" s="90" t="str">
        <f>IF(ISNUMBER(H82)=FALSE,"",73)</f>
        <v/>
      </c>
      <c r="B82" s="89" t="str">
        <f>IF(ISTEXT('[6]Sektorski plasman'!B78)=TRUE,'[6]Sektorski plasman'!B78,"")</f>
        <v/>
      </c>
      <c r="C82" s="88" t="str">
        <f>IF(ISTEXT('[6]Sektorski plasman'!C78)=TRUE,'[6]Sektorski plasman'!C78,"")</f>
        <v/>
      </c>
      <c r="D82" s="87" t="str">
        <f>IF(ISNUMBER('[6]Sektorski plasman'!E78)=TRUE,'[6]Sektorski plasman'!E78,"")</f>
        <v/>
      </c>
      <c r="E82" s="86" t="str">
        <f>IF(ISTEXT('[6]Sektorski plasman'!F78)=TRUE,'[6]Sektorski plasman'!F78,"")</f>
        <v/>
      </c>
      <c r="F82" s="85" t="str">
        <f>IF(ISNUMBER('[6]Sektorski plasman'!D78)=TRUE,'[6]Sektorski plasman'!D78,"")</f>
        <v/>
      </c>
      <c r="G82" s="84" t="str">
        <f>IF(ISNUMBER('[6]Sektorski plasman'!G78)=TRUE,'[6]Sektorski plasman'!G78,"")</f>
        <v/>
      </c>
      <c r="H82" s="76" t="str">
        <f>IF(ISNUMBER('[6]Sektorski plasman'!H78)=TRUE,'[6]Sektorski plasman'!H78,"")</f>
        <v/>
      </c>
      <c r="I82" s="75"/>
      <c r="J82" s="72"/>
      <c r="K82" s="66"/>
    </row>
    <row r="83" spans="1:11" x14ac:dyDescent="0.2">
      <c r="A83" s="90" t="str">
        <f>IF(ISNUMBER(H83)=FALSE,"",74)</f>
        <v/>
      </c>
      <c r="B83" s="89" t="str">
        <f>IF(ISTEXT('[6]Sektorski plasman'!B79)=TRUE,'[6]Sektorski plasman'!B79,"")</f>
        <v/>
      </c>
      <c r="C83" s="88" t="str">
        <f>IF(ISTEXT('[6]Sektorski plasman'!C79)=TRUE,'[6]Sektorski plasman'!C79,"")</f>
        <v/>
      </c>
      <c r="D83" s="87" t="str">
        <f>IF(ISNUMBER('[6]Sektorski plasman'!E79)=TRUE,'[6]Sektorski plasman'!E79,"")</f>
        <v/>
      </c>
      <c r="E83" s="86" t="str">
        <f>IF(ISTEXT('[6]Sektorski plasman'!F79)=TRUE,'[6]Sektorski plasman'!F79,"")</f>
        <v/>
      </c>
      <c r="F83" s="85" t="str">
        <f>IF(ISNUMBER('[6]Sektorski plasman'!D79)=TRUE,'[6]Sektorski plasman'!D79,"")</f>
        <v/>
      </c>
      <c r="G83" s="84" t="str">
        <f>IF(ISNUMBER('[6]Sektorski plasman'!G79)=TRUE,'[6]Sektorski plasman'!G79,"")</f>
        <v/>
      </c>
      <c r="H83" s="76" t="str">
        <f>IF(ISNUMBER('[6]Sektorski plasman'!H79)=TRUE,'[6]Sektorski plasman'!H79,"")</f>
        <v/>
      </c>
      <c r="I83" s="75"/>
      <c r="J83" s="72"/>
      <c r="K83" s="66"/>
    </row>
    <row r="84" spans="1:11" x14ac:dyDescent="0.2">
      <c r="A84" s="90" t="str">
        <f>IF(ISNUMBER(H84)=FALSE,"",75)</f>
        <v/>
      </c>
      <c r="B84" s="89" t="str">
        <f>IF(ISTEXT('[6]Sektorski plasman'!B80)=TRUE,'[6]Sektorski plasman'!B80,"")</f>
        <v/>
      </c>
      <c r="C84" s="88" t="str">
        <f>IF(ISTEXT('[6]Sektorski plasman'!C80)=TRUE,'[6]Sektorski plasman'!C80,"")</f>
        <v/>
      </c>
      <c r="D84" s="87" t="str">
        <f>IF(ISNUMBER('[6]Sektorski plasman'!E80)=TRUE,'[6]Sektorski plasman'!E80,"")</f>
        <v/>
      </c>
      <c r="E84" s="86" t="str">
        <f>IF(ISTEXT('[6]Sektorski plasman'!F80)=TRUE,'[6]Sektorski plasman'!F80,"")</f>
        <v/>
      </c>
      <c r="F84" s="85" t="str">
        <f>IF(ISNUMBER('[6]Sektorski plasman'!D80)=TRUE,'[6]Sektorski plasman'!D80,"")</f>
        <v/>
      </c>
      <c r="G84" s="84" t="str">
        <f>IF(ISNUMBER('[6]Sektorski plasman'!G80)=TRUE,'[6]Sektorski plasman'!G80,"")</f>
        <v/>
      </c>
      <c r="H84" s="76" t="str">
        <f>IF(ISNUMBER('[6]Sektorski plasman'!H80)=TRUE,'[6]Sektorski plasman'!H80,"")</f>
        <v/>
      </c>
      <c r="I84" s="75"/>
      <c r="J84" s="72"/>
      <c r="K84" s="66"/>
    </row>
    <row r="85" spans="1:11" x14ac:dyDescent="0.2">
      <c r="A85" s="90" t="str">
        <f>IF(ISNUMBER(H85)=FALSE,"",76)</f>
        <v/>
      </c>
      <c r="B85" s="89" t="str">
        <f>IF(ISTEXT('[6]Sektorski plasman'!B81)=TRUE,'[6]Sektorski plasman'!B81,"")</f>
        <v/>
      </c>
      <c r="C85" s="88" t="str">
        <f>IF(ISTEXT('[6]Sektorski plasman'!C81)=TRUE,'[6]Sektorski plasman'!C81,"")</f>
        <v/>
      </c>
      <c r="D85" s="87" t="str">
        <f>IF(ISNUMBER('[6]Sektorski plasman'!E81)=TRUE,'[6]Sektorski plasman'!E81,"")</f>
        <v/>
      </c>
      <c r="E85" s="86" t="str">
        <f>IF(ISTEXT('[6]Sektorski plasman'!F81)=TRUE,'[6]Sektorski plasman'!F81,"")</f>
        <v/>
      </c>
      <c r="F85" s="85" t="str">
        <f>IF(ISNUMBER('[6]Sektorski plasman'!D81)=TRUE,'[6]Sektorski plasman'!D81,"")</f>
        <v/>
      </c>
      <c r="G85" s="84" t="str">
        <f>IF(ISNUMBER('[6]Sektorski plasman'!G81)=TRUE,'[6]Sektorski plasman'!G81,"")</f>
        <v/>
      </c>
      <c r="H85" s="76" t="str">
        <f>IF(ISNUMBER('[6]Sektorski plasman'!H81)=TRUE,'[6]Sektorski plasman'!H81,"")</f>
        <v/>
      </c>
      <c r="I85" s="75"/>
      <c r="J85" s="72"/>
      <c r="K85" s="66"/>
    </row>
    <row r="86" spans="1:11" x14ac:dyDescent="0.2">
      <c r="A86" s="90" t="str">
        <f>IF(ISNUMBER(H86)=FALSE,"",77)</f>
        <v/>
      </c>
      <c r="B86" s="89" t="str">
        <f>IF(ISTEXT('[6]Sektorski plasman'!B82)=TRUE,'[6]Sektorski plasman'!B82,"")</f>
        <v/>
      </c>
      <c r="C86" s="88" t="str">
        <f>IF(ISTEXT('[6]Sektorski plasman'!C82)=TRUE,'[6]Sektorski plasman'!C82,"")</f>
        <v/>
      </c>
      <c r="D86" s="87" t="str">
        <f>IF(ISNUMBER('[6]Sektorski plasman'!E82)=TRUE,'[6]Sektorski plasman'!E82,"")</f>
        <v/>
      </c>
      <c r="E86" s="86" t="str">
        <f>IF(ISTEXT('[6]Sektorski plasman'!F82)=TRUE,'[6]Sektorski plasman'!F82,"")</f>
        <v/>
      </c>
      <c r="F86" s="85" t="str">
        <f>IF(ISNUMBER('[6]Sektorski plasman'!D82)=TRUE,'[6]Sektorski plasman'!D82,"")</f>
        <v/>
      </c>
      <c r="G86" s="84" t="str">
        <f>IF(ISNUMBER('[6]Sektorski plasman'!G82)=TRUE,'[6]Sektorski plasman'!G82,"")</f>
        <v/>
      </c>
      <c r="H86" s="76" t="str">
        <f>IF(ISNUMBER('[6]Sektorski plasman'!H82)=TRUE,'[6]Sektorski plasman'!H82,"")</f>
        <v/>
      </c>
      <c r="I86" s="75"/>
      <c r="J86" s="72"/>
      <c r="K86" s="66"/>
    </row>
    <row r="87" spans="1:11" x14ac:dyDescent="0.2">
      <c r="A87" s="90" t="str">
        <f>IF(ISNUMBER(H87)=FALSE,"",78)</f>
        <v/>
      </c>
      <c r="B87" s="89" t="str">
        <f>IF(ISTEXT('[6]Sektorski plasman'!B83)=TRUE,'[6]Sektorski plasman'!B83,"")</f>
        <v/>
      </c>
      <c r="C87" s="88" t="str">
        <f>IF(ISTEXT('[6]Sektorski plasman'!C83)=TRUE,'[6]Sektorski plasman'!C83,"")</f>
        <v/>
      </c>
      <c r="D87" s="87" t="str">
        <f>IF(ISNUMBER('[6]Sektorski plasman'!E83)=TRUE,'[6]Sektorski plasman'!E83,"")</f>
        <v/>
      </c>
      <c r="E87" s="86" t="str">
        <f>IF(ISTEXT('[6]Sektorski plasman'!F83)=TRUE,'[6]Sektorski plasman'!F83,"")</f>
        <v/>
      </c>
      <c r="F87" s="85" t="str">
        <f>IF(ISNUMBER('[6]Sektorski plasman'!D83)=TRUE,'[6]Sektorski plasman'!D83,"")</f>
        <v/>
      </c>
      <c r="G87" s="84" t="str">
        <f>IF(ISNUMBER('[6]Sektorski plasman'!G83)=TRUE,'[6]Sektorski plasman'!G83,"")</f>
        <v/>
      </c>
      <c r="H87" s="76" t="str">
        <f>IF(ISNUMBER('[6]Sektorski plasman'!H83)=TRUE,'[6]Sektorski plasman'!H83,"")</f>
        <v/>
      </c>
      <c r="I87" s="75"/>
      <c r="J87" s="72"/>
      <c r="K87" s="66"/>
    </row>
    <row r="88" spans="1:11" x14ac:dyDescent="0.2">
      <c r="A88" s="90" t="str">
        <f>IF(ISNUMBER(H88)=FALSE,"",79)</f>
        <v/>
      </c>
      <c r="B88" s="89" t="str">
        <f>IF(ISTEXT('[6]Sektorski plasman'!B84)=TRUE,'[6]Sektorski plasman'!B84,"")</f>
        <v/>
      </c>
      <c r="C88" s="88" t="str">
        <f>IF(ISTEXT('[6]Sektorski plasman'!C84)=TRUE,'[6]Sektorski plasman'!C84,"")</f>
        <v/>
      </c>
      <c r="D88" s="87" t="str">
        <f>IF(ISNUMBER('[6]Sektorski plasman'!E84)=TRUE,'[6]Sektorski plasman'!E84,"")</f>
        <v/>
      </c>
      <c r="E88" s="86" t="str">
        <f>IF(ISTEXT('[6]Sektorski plasman'!F84)=TRUE,'[6]Sektorski plasman'!F84,"")</f>
        <v/>
      </c>
      <c r="F88" s="85" t="str">
        <f>IF(ISNUMBER('[6]Sektorski plasman'!D84)=TRUE,'[6]Sektorski plasman'!D84,"")</f>
        <v/>
      </c>
      <c r="G88" s="84" t="str">
        <f>IF(ISNUMBER('[6]Sektorski plasman'!G84)=TRUE,'[6]Sektorski plasman'!G84,"")</f>
        <v/>
      </c>
      <c r="H88" s="76" t="str">
        <f>IF(ISNUMBER('[6]Sektorski plasman'!H84)=TRUE,'[6]Sektorski plasman'!H84,"")</f>
        <v/>
      </c>
      <c r="I88" s="75"/>
      <c r="J88" s="72"/>
      <c r="K88" s="66"/>
    </row>
    <row r="89" spans="1:11" x14ac:dyDescent="0.2">
      <c r="A89" s="90" t="str">
        <f>IF(ISNUMBER(H89)=FALSE,"",80)</f>
        <v/>
      </c>
      <c r="B89" s="89" t="str">
        <f>IF(ISTEXT('[6]Sektorski plasman'!B85)=TRUE,'[6]Sektorski plasman'!B85,"")</f>
        <v/>
      </c>
      <c r="C89" s="88" t="str">
        <f>IF(ISTEXT('[6]Sektorski plasman'!C85)=TRUE,'[6]Sektorski plasman'!C85,"")</f>
        <v/>
      </c>
      <c r="D89" s="87" t="str">
        <f>IF(ISNUMBER('[6]Sektorski plasman'!E85)=TRUE,'[6]Sektorski plasman'!E85,"")</f>
        <v/>
      </c>
      <c r="E89" s="86" t="str">
        <f>IF(ISTEXT('[6]Sektorski plasman'!F85)=TRUE,'[6]Sektorski plasman'!F85,"")</f>
        <v/>
      </c>
      <c r="F89" s="85" t="str">
        <f>IF(ISNUMBER('[6]Sektorski plasman'!D85)=TRUE,'[6]Sektorski plasman'!D85,"")</f>
        <v/>
      </c>
      <c r="G89" s="84" t="str">
        <f>IF(ISNUMBER('[6]Sektorski plasman'!G85)=TRUE,'[6]Sektorski plasman'!G85,"")</f>
        <v/>
      </c>
      <c r="H89" s="76" t="str">
        <f>IF(ISNUMBER('[6]Sektorski plasman'!H85)=TRUE,'[6]Sektorski plasman'!H85,"")</f>
        <v/>
      </c>
      <c r="I89" s="75"/>
      <c r="J89" s="72"/>
      <c r="K89" s="66"/>
    </row>
    <row r="90" spans="1:11" x14ac:dyDescent="0.2">
      <c r="A90" s="90" t="str">
        <f>IF(ISNUMBER(H90)=FALSE,"",81)</f>
        <v/>
      </c>
      <c r="B90" s="89" t="str">
        <f>IF(ISTEXT('[6]Sektorski plasman'!B86)=TRUE,'[6]Sektorski plasman'!B86,"")</f>
        <v/>
      </c>
      <c r="C90" s="88" t="str">
        <f>IF(ISTEXT('[6]Sektorski plasman'!C86)=TRUE,'[6]Sektorski plasman'!C86,"")</f>
        <v/>
      </c>
      <c r="D90" s="87" t="str">
        <f>IF(ISNUMBER('[6]Sektorski plasman'!E86)=TRUE,'[6]Sektorski plasman'!E86,"")</f>
        <v/>
      </c>
      <c r="E90" s="86" t="str">
        <f>IF(ISTEXT('[6]Sektorski plasman'!F86)=TRUE,'[6]Sektorski plasman'!F86,"")</f>
        <v/>
      </c>
      <c r="F90" s="85" t="str">
        <f>IF(ISNUMBER('[6]Sektorski plasman'!D86)=TRUE,'[6]Sektorski plasman'!D86,"")</f>
        <v/>
      </c>
      <c r="G90" s="84" t="str">
        <f>IF(ISNUMBER('[6]Sektorski plasman'!G86)=TRUE,'[6]Sektorski plasman'!G86,"")</f>
        <v/>
      </c>
      <c r="H90" s="76" t="str">
        <f>IF(ISNUMBER('[6]Sektorski plasman'!H86)=TRUE,'[6]Sektorski plasman'!H86,"")</f>
        <v/>
      </c>
      <c r="I90" s="75"/>
      <c r="J90" s="72"/>
      <c r="K90" s="66"/>
    </row>
    <row r="91" spans="1:11" x14ac:dyDescent="0.2">
      <c r="A91" s="90" t="str">
        <f>IF(ISNUMBER(H91)=FALSE,"",82)</f>
        <v/>
      </c>
      <c r="B91" s="89" t="str">
        <f>IF(ISTEXT('[6]Sektorski plasman'!B87)=TRUE,'[6]Sektorski plasman'!B87,"")</f>
        <v/>
      </c>
      <c r="C91" s="88" t="str">
        <f>IF(ISTEXT('[6]Sektorski plasman'!C87)=TRUE,'[6]Sektorski plasman'!C87,"")</f>
        <v/>
      </c>
      <c r="D91" s="87" t="str">
        <f>IF(ISNUMBER('[6]Sektorski plasman'!E87)=TRUE,'[6]Sektorski plasman'!E87,"")</f>
        <v/>
      </c>
      <c r="E91" s="86" t="str">
        <f>IF(ISTEXT('[6]Sektorski plasman'!F87)=TRUE,'[6]Sektorski plasman'!F87,"")</f>
        <v/>
      </c>
      <c r="F91" s="85" t="str">
        <f>IF(ISNUMBER('[6]Sektorski plasman'!D87)=TRUE,'[6]Sektorski plasman'!D87,"")</f>
        <v/>
      </c>
      <c r="G91" s="84" t="str">
        <f>IF(ISNUMBER('[6]Sektorski plasman'!G87)=TRUE,'[6]Sektorski plasman'!G87,"")</f>
        <v/>
      </c>
      <c r="H91" s="76" t="str">
        <f>IF(ISNUMBER('[6]Sektorski plasman'!H87)=TRUE,'[6]Sektorski plasman'!H87,"")</f>
        <v/>
      </c>
      <c r="I91" s="75"/>
      <c r="J91" s="72"/>
      <c r="K91" s="66"/>
    </row>
    <row r="92" spans="1:11" x14ac:dyDescent="0.2">
      <c r="A92" s="90" t="str">
        <f>IF(ISNUMBER(H92)=FALSE,"",83)</f>
        <v/>
      </c>
      <c r="B92" s="89" t="str">
        <f>IF(ISTEXT('[6]Sektorski plasman'!B88)=TRUE,'[6]Sektorski plasman'!B88,"")</f>
        <v/>
      </c>
      <c r="C92" s="88" t="str">
        <f>IF(ISTEXT('[6]Sektorski plasman'!C88)=TRUE,'[6]Sektorski plasman'!C88,"")</f>
        <v/>
      </c>
      <c r="D92" s="87" t="str">
        <f>IF(ISNUMBER('[6]Sektorski plasman'!E88)=TRUE,'[6]Sektorski plasman'!E88,"")</f>
        <v/>
      </c>
      <c r="E92" s="86" t="str">
        <f>IF(ISTEXT('[6]Sektorski plasman'!F88)=TRUE,'[6]Sektorski plasman'!F88,"")</f>
        <v/>
      </c>
      <c r="F92" s="85" t="str">
        <f>IF(ISNUMBER('[6]Sektorski plasman'!D88)=TRUE,'[6]Sektorski plasman'!D88,"")</f>
        <v/>
      </c>
      <c r="G92" s="84" t="str">
        <f>IF(ISNUMBER('[6]Sektorski plasman'!G88)=TRUE,'[6]Sektorski plasman'!G88,"")</f>
        <v/>
      </c>
      <c r="H92" s="76" t="str">
        <f>IF(ISNUMBER('[6]Sektorski plasman'!H88)=TRUE,'[6]Sektorski plasman'!H88,"")</f>
        <v/>
      </c>
      <c r="I92" s="75"/>
      <c r="J92" s="72"/>
      <c r="K92" s="66"/>
    </row>
    <row r="93" spans="1:11" x14ac:dyDescent="0.2">
      <c r="A93" s="90" t="str">
        <f>IF(ISNUMBER(H93)=FALSE,"",84)</f>
        <v/>
      </c>
      <c r="B93" s="89" t="str">
        <f>IF(ISTEXT('[6]Sektorski plasman'!B89)=TRUE,'[6]Sektorski plasman'!B89,"")</f>
        <v/>
      </c>
      <c r="C93" s="88" t="str">
        <f>IF(ISTEXT('[6]Sektorski plasman'!C89)=TRUE,'[6]Sektorski plasman'!C89,"")</f>
        <v/>
      </c>
      <c r="D93" s="87" t="str">
        <f>IF(ISNUMBER('[6]Sektorski plasman'!E89)=TRUE,'[6]Sektorski plasman'!E89,"")</f>
        <v/>
      </c>
      <c r="E93" s="86" t="str">
        <f>IF(ISTEXT('[6]Sektorski plasman'!F89)=TRUE,'[6]Sektorski plasman'!F89,"")</f>
        <v/>
      </c>
      <c r="F93" s="85" t="str">
        <f>IF(ISNUMBER('[6]Sektorski plasman'!D89)=TRUE,'[6]Sektorski plasman'!D89,"")</f>
        <v/>
      </c>
      <c r="G93" s="84" t="str">
        <f>IF(ISNUMBER('[6]Sektorski plasman'!G89)=TRUE,'[6]Sektorski plasman'!G89,"")</f>
        <v/>
      </c>
      <c r="H93" s="76" t="str">
        <f>IF(ISNUMBER('[6]Sektorski plasman'!H89)=TRUE,'[6]Sektorski plasman'!H89,"")</f>
        <v/>
      </c>
      <c r="I93" s="75"/>
      <c r="J93" s="72"/>
      <c r="K93" s="66"/>
    </row>
    <row r="94" spans="1:11" x14ac:dyDescent="0.2">
      <c r="A94" s="90" t="str">
        <f>IF(ISNUMBER(H94)=FALSE,"",85)</f>
        <v/>
      </c>
      <c r="B94" s="89" t="str">
        <f>IF(ISTEXT('[6]Sektorski plasman'!B90)=TRUE,'[6]Sektorski plasman'!B90,"")</f>
        <v/>
      </c>
      <c r="C94" s="88" t="str">
        <f>IF(ISTEXT('[6]Sektorski plasman'!C90)=TRUE,'[6]Sektorski plasman'!C90,"")</f>
        <v/>
      </c>
      <c r="D94" s="87" t="str">
        <f>IF(ISNUMBER('[6]Sektorski plasman'!E90)=TRUE,'[6]Sektorski plasman'!E90,"")</f>
        <v/>
      </c>
      <c r="E94" s="86" t="str">
        <f>IF(ISTEXT('[6]Sektorski plasman'!F90)=TRUE,'[6]Sektorski plasman'!F90,"")</f>
        <v/>
      </c>
      <c r="F94" s="85" t="str">
        <f>IF(ISNUMBER('[6]Sektorski plasman'!D90)=TRUE,'[6]Sektorski plasman'!D90,"")</f>
        <v/>
      </c>
      <c r="G94" s="84" t="str">
        <f>IF(ISNUMBER('[6]Sektorski plasman'!G90)=TRUE,'[6]Sektorski plasman'!G90,"")</f>
        <v/>
      </c>
      <c r="H94" s="76" t="str">
        <f>IF(ISNUMBER('[6]Sektorski plasman'!H90)=TRUE,'[6]Sektorski plasman'!H90,"")</f>
        <v/>
      </c>
      <c r="I94" s="75"/>
      <c r="J94" s="72"/>
      <c r="K94" s="66"/>
    </row>
    <row r="95" spans="1:11" x14ac:dyDescent="0.2">
      <c r="A95" s="90" t="str">
        <f>IF(ISNUMBER(H95)=FALSE,"",86)</f>
        <v/>
      </c>
      <c r="B95" s="89" t="str">
        <f>IF(ISTEXT('[6]Sektorski plasman'!B91)=TRUE,'[6]Sektorski plasman'!B91,"")</f>
        <v/>
      </c>
      <c r="C95" s="88" t="str">
        <f>IF(ISTEXT('[6]Sektorski plasman'!C91)=TRUE,'[6]Sektorski plasman'!C91,"")</f>
        <v/>
      </c>
      <c r="D95" s="87" t="str">
        <f>IF(ISNUMBER('[6]Sektorski plasman'!E91)=TRUE,'[6]Sektorski plasman'!E91,"")</f>
        <v/>
      </c>
      <c r="E95" s="86" t="str">
        <f>IF(ISTEXT('[6]Sektorski plasman'!F91)=TRUE,'[6]Sektorski plasman'!F91,"")</f>
        <v/>
      </c>
      <c r="F95" s="85" t="str">
        <f>IF(ISNUMBER('[6]Sektorski plasman'!D91)=TRUE,'[6]Sektorski plasman'!D91,"")</f>
        <v/>
      </c>
      <c r="G95" s="84" t="str">
        <f>IF(ISNUMBER('[6]Sektorski plasman'!G91)=TRUE,'[6]Sektorski plasman'!G91,"")</f>
        <v/>
      </c>
      <c r="H95" s="76" t="str">
        <f>IF(ISNUMBER('[6]Sektorski plasman'!H91)=TRUE,'[6]Sektorski plasman'!H91,"")</f>
        <v/>
      </c>
      <c r="I95" s="75"/>
      <c r="J95" s="72"/>
      <c r="K95" s="66"/>
    </row>
    <row r="96" spans="1:11" x14ac:dyDescent="0.2">
      <c r="A96" s="90" t="str">
        <f>IF(ISNUMBER(H96)=FALSE,"",87)</f>
        <v/>
      </c>
      <c r="B96" s="89" t="str">
        <f>IF(ISTEXT('[6]Sektorski plasman'!B92)=TRUE,'[6]Sektorski plasman'!B92,"")</f>
        <v/>
      </c>
      <c r="C96" s="88" t="str">
        <f>IF(ISTEXT('[6]Sektorski plasman'!C92)=TRUE,'[6]Sektorski plasman'!C92,"")</f>
        <v/>
      </c>
      <c r="D96" s="87" t="str">
        <f>IF(ISNUMBER('[6]Sektorski plasman'!E92)=TRUE,'[6]Sektorski plasman'!E92,"")</f>
        <v/>
      </c>
      <c r="E96" s="86" t="str">
        <f>IF(ISTEXT('[6]Sektorski plasman'!F92)=TRUE,'[6]Sektorski plasman'!F92,"")</f>
        <v/>
      </c>
      <c r="F96" s="85" t="str">
        <f>IF(ISNUMBER('[6]Sektorski plasman'!D92)=TRUE,'[6]Sektorski plasman'!D92,"")</f>
        <v/>
      </c>
      <c r="G96" s="84" t="str">
        <f>IF(ISNUMBER('[6]Sektorski plasman'!G92)=TRUE,'[6]Sektorski plasman'!G92,"")</f>
        <v/>
      </c>
      <c r="H96" s="76" t="str">
        <f>IF(ISNUMBER('[6]Sektorski plasman'!H92)=TRUE,'[6]Sektorski plasman'!H92,"")</f>
        <v/>
      </c>
      <c r="I96" s="75"/>
      <c r="J96" s="72"/>
      <c r="K96" s="66"/>
    </row>
    <row r="97" spans="1:11" x14ac:dyDescent="0.2">
      <c r="A97" s="90" t="str">
        <f>IF(ISNUMBER(H97)=FALSE,"",88)</f>
        <v/>
      </c>
      <c r="B97" s="89" t="str">
        <f>IF(ISTEXT('[6]Sektorski plasman'!B93)=TRUE,'[6]Sektorski plasman'!B93,"")</f>
        <v/>
      </c>
      <c r="C97" s="88" t="str">
        <f>IF(ISTEXT('[6]Sektorski plasman'!C93)=TRUE,'[6]Sektorski plasman'!C93,"")</f>
        <v/>
      </c>
      <c r="D97" s="87" t="str">
        <f>IF(ISNUMBER('[6]Sektorski plasman'!E93)=TRUE,'[6]Sektorski plasman'!E93,"")</f>
        <v/>
      </c>
      <c r="E97" s="86" t="str">
        <f>IF(ISTEXT('[6]Sektorski plasman'!F93)=TRUE,'[6]Sektorski plasman'!F93,"")</f>
        <v/>
      </c>
      <c r="F97" s="85" t="str">
        <f>IF(ISNUMBER('[6]Sektorski plasman'!D93)=TRUE,'[6]Sektorski plasman'!D93,"")</f>
        <v/>
      </c>
      <c r="G97" s="84" t="str">
        <f>IF(ISNUMBER('[6]Sektorski plasman'!G93)=TRUE,'[6]Sektorski plasman'!G93,"")</f>
        <v/>
      </c>
      <c r="H97" s="76" t="str">
        <f>IF(ISNUMBER('[6]Sektorski plasman'!H93)=TRUE,'[6]Sektorski plasman'!H93,"")</f>
        <v/>
      </c>
      <c r="I97" s="75"/>
      <c r="J97" s="72"/>
      <c r="K97" s="66"/>
    </row>
    <row r="98" spans="1:11" x14ac:dyDescent="0.2">
      <c r="A98" s="90" t="str">
        <f>IF(ISNUMBER(H98)=FALSE,"",89)</f>
        <v/>
      </c>
      <c r="B98" s="89" t="str">
        <f>IF(ISTEXT('[6]Sektorski plasman'!B94)=TRUE,'[6]Sektorski plasman'!B94,"")</f>
        <v/>
      </c>
      <c r="C98" s="88" t="str">
        <f>IF(ISTEXT('[6]Sektorski plasman'!C94)=TRUE,'[6]Sektorski plasman'!C94,"")</f>
        <v/>
      </c>
      <c r="D98" s="87" t="str">
        <f>IF(ISNUMBER('[6]Sektorski plasman'!E94)=TRUE,'[6]Sektorski plasman'!E94,"")</f>
        <v/>
      </c>
      <c r="E98" s="86" t="str">
        <f>IF(ISTEXT('[6]Sektorski plasman'!F94)=TRUE,'[6]Sektorski plasman'!F94,"")</f>
        <v/>
      </c>
      <c r="F98" s="85" t="str">
        <f>IF(ISNUMBER('[6]Sektorski plasman'!D94)=TRUE,'[6]Sektorski plasman'!D94,"")</f>
        <v/>
      </c>
      <c r="G98" s="84" t="str">
        <f>IF(ISNUMBER('[6]Sektorski plasman'!G94)=TRUE,'[6]Sektorski plasman'!G94,"")</f>
        <v/>
      </c>
      <c r="H98" s="76" t="str">
        <f>IF(ISNUMBER('[6]Sektorski plasman'!H94)=TRUE,'[6]Sektorski plasman'!H94,"")</f>
        <v/>
      </c>
      <c r="I98" s="75"/>
      <c r="J98" s="72"/>
      <c r="K98" s="66"/>
    </row>
    <row r="99" spans="1:11" x14ac:dyDescent="0.2">
      <c r="A99" s="90" t="str">
        <f>IF(ISNUMBER(H99)=FALSE,"",90)</f>
        <v/>
      </c>
      <c r="B99" s="89" t="str">
        <f>IF(ISTEXT('[6]Sektorski plasman'!B95)=TRUE,'[6]Sektorski plasman'!B95,"")</f>
        <v/>
      </c>
      <c r="C99" s="88" t="str">
        <f>IF(ISTEXT('[6]Sektorski plasman'!C95)=TRUE,'[6]Sektorski plasman'!C95,"")</f>
        <v/>
      </c>
      <c r="D99" s="87" t="str">
        <f>IF(ISNUMBER('[6]Sektorski plasman'!E95)=TRUE,'[6]Sektorski plasman'!E95,"")</f>
        <v/>
      </c>
      <c r="E99" s="86" t="str">
        <f>IF(ISTEXT('[6]Sektorski plasman'!F95)=TRUE,'[6]Sektorski plasman'!F95,"")</f>
        <v/>
      </c>
      <c r="F99" s="85" t="str">
        <f>IF(ISNUMBER('[6]Sektorski plasman'!D95)=TRUE,'[6]Sektorski plasman'!D95,"")</f>
        <v/>
      </c>
      <c r="G99" s="84" t="str">
        <f>IF(ISNUMBER('[6]Sektorski plasman'!G95)=TRUE,'[6]Sektorski plasman'!G95,"")</f>
        <v/>
      </c>
      <c r="H99" s="76" t="str">
        <f>IF(ISNUMBER('[6]Sektorski plasman'!H95)=TRUE,'[6]Sektorski plasman'!H95,"")</f>
        <v/>
      </c>
      <c r="I99" s="75"/>
      <c r="J99" s="72"/>
      <c r="K99" s="66"/>
    </row>
    <row r="100" spans="1:11" x14ac:dyDescent="0.2">
      <c r="A100" s="90" t="str">
        <f>IF(ISNUMBER(H100)=FALSE,"",91)</f>
        <v/>
      </c>
      <c r="B100" s="89" t="str">
        <f>IF(ISTEXT('[6]Sektorski plasman'!B96)=TRUE,'[6]Sektorski plasman'!B96,"")</f>
        <v/>
      </c>
      <c r="C100" s="88" t="str">
        <f>IF(ISTEXT('[6]Sektorski plasman'!C96)=TRUE,'[6]Sektorski plasman'!C96,"")</f>
        <v/>
      </c>
      <c r="D100" s="87" t="str">
        <f>IF(ISNUMBER('[6]Sektorski plasman'!E96)=TRUE,'[6]Sektorski plasman'!E96,"")</f>
        <v/>
      </c>
      <c r="E100" s="86" t="str">
        <f>IF(ISTEXT('[6]Sektorski plasman'!F96)=TRUE,'[6]Sektorski plasman'!F96,"")</f>
        <v/>
      </c>
      <c r="F100" s="85" t="str">
        <f>IF(ISNUMBER('[6]Sektorski plasman'!D96)=TRUE,'[6]Sektorski plasman'!D96,"")</f>
        <v/>
      </c>
      <c r="G100" s="84" t="str">
        <f>IF(ISNUMBER('[6]Sektorski plasman'!G96)=TRUE,'[6]Sektorski plasman'!G96,"")</f>
        <v/>
      </c>
      <c r="H100" s="76" t="str">
        <f>IF(ISNUMBER('[6]Sektorski plasman'!H96)=TRUE,'[6]Sektorski plasman'!H96,"")</f>
        <v/>
      </c>
      <c r="I100" s="75"/>
      <c r="J100" s="72"/>
      <c r="K100" s="66"/>
    </row>
    <row r="101" spans="1:11" x14ac:dyDescent="0.2">
      <c r="A101" s="90" t="str">
        <f>IF(ISNUMBER(H101)=FALSE,"",92)</f>
        <v/>
      </c>
      <c r="B101" s="89" t="str">
        <f>IF(ISTEXT('[6]Sektorski plasman'!B97)=TRUE,'[6]Sektorski plasman'!B97,"")</f>
        <v/>
      </c>
      <c r="C101" s="88" t="str">
        <f>IF(ISTEXT('[6]Sektorski plasman'!C97)=TRUE,'[6]Sektorski plasman'!C97,"")</f>
        <v/>
      </c>
      <c r="D101" s="87" t="str">
        <f>IF(ISNUMBER('[6]Sektorski plasman'!E97)=TRUE,'[6]Sektorski plasman'!E97,"")</f>
        <v/>
      </c>
      <c r="E101" s="86" t="str">
        <f>IF(ISTEXT('[6]Sektorski plasman'!F97)=TRUE,'[6]Sektorski plasman'!F97,"")</f>
        <v/>
      </c>
      <c r="F101" s="85" t="str">
        <f>IF(ISNUMBER('[6]Sektorski plasman'!D97)=TRUE,'[6]Sektorski plasman'!D97,"")</f>
        <v/>
      </c>
      <c r="G101" s="84" t="str">
        <f>IF(ISNUMBER('[6]Sektorski plasman'!G97)=TRUE,'[6]Sektorski plasman'!G97,"")</f>
        <v/>
      </c>
      <c r="H101" s="76" t="str">
        <f>IF(ISNUMBER('[6]Sektorski plasman'!H97)=TRUE,'[6]Sektorski plasman'!H97,"")</f>
        <v/>
      </c>
      <c r="I101" s="75"/>
      <c r="J101" s="72"/>
      <c r="K101" s="66"/>
    </row>
    <row r="102" spans="1:11" x14ac:dyDescent="0.2">
      <c r="A102" s="90" t="str">
        <f>IF(ISNUMBER(H102)=FALSE,"",93)</f>
        <v/>
      </c>
      <c r="B102" s="89" t="str">
        <f>IF(ISTEXT('[6]Sektorski plasman'!B98)=TRUE,'[6]Sektorski plasman'!B98,"")</f>
        <v/>
      </c>
      <c r="C102" s="88" t="str">
        <f>IF(ISTEXT('[6]Sektorski plasman'!C98)=TRUE,'[6]Sektorski plasman'!C98,"")</f>
        <v/>
      </c>
      <c r="D102" s="87" t="str">
        <f>IF(ISNUMBER('[6]Sektorski plasman'!E98)=TRUE,'[6]Sektorski plasman'!E98,"")</f>
        <v/>
      </c>
      <c r="E102" s="86" t="str">
        <f>IF(ISTEXT('[6]Sektorski plasman'!F98)=TRUE,'[6]Sektorski plasman'!F98,"")</f>
        <v/>
      </c>
      <c r="F102" s="85" t="str">
        <f>IF(ISNUMBER('[6]Sektorski plasman'!D98)=TRUE,'[6]Sektorski plasman'!D98,"")</f>
        <v/>
      </c>
      <c r="G102" s="84" t="str">
        <f>IF(ISNUMBER('[6]Sektorski plasman'!G98)=TRUE,'[6]Sektorski plasman'!G98,"")</f>
        <v/>
      </c>
      <c r="H102" s="76" t="str">
        <f>IF(ISNUMBER('[6]Sektorski plasman'!H98)=TRUE,'[6]Sektorski plasman'!H98,"")</f>
        <v/>
      </c>
      <c r="I102" s="75"/>
      <c r="J102" s="72"/>
      <c r="K102" s="66"/>
    </row>
    <row r="103" spans="1:11" x14ac:dyDescent="0.2">
      <c r="A103" s="90" t="str">
        <f>IF(ISNUMBER(H103)=FALSE,"",94)</f>
        <v/>
      </c>
      <c r="B103" s="89" t="str">
        <f>IF(ISTEXT('[6]Sektorski plasman'!B99)=TRUE,'[6]Sektorski plasman'!B99,"")</f>
        <v/>
      </c>
      <c r="C103" s="88" t="str">
        <f>IF(ISTEXT('[6]Sektorski plasman'!C99)=TRUE,'[6]Sektorski plasman'!C99,"")</f>
        <v/>
      </c>
      <c r="D103" s="87" t="str">
        <f>IF(ISNUMBER('[6]Sektorski plasman'!E99)=TRUE,'[6]Sektorski plasman'!E99,"")</f>
        <v/>
      </c>
      <c r="E103" s="86" t="str">
        <f>IF(ISTEXT('[6]Sektorski plasman'!F99)=TRUE,'[6]Sektorski plasman'!F99,"")</f>
        <v/>
      </c>
      <c r="F103" s="85" t="str">
        <f>IF(ISNUMBER('[6]Sektorski plasman'!D99)=TRUE,'[6]Sektorski plasman'!D99,"")</f>
        <v/>
      </c>
      <c r="G103" s="84" t="str">
        <f>IF(ISNUMBER('[6]Sektorski plasman'!G99)=TRUE,'[6]Sektorski plasman'!G99,"")</f>
        <v/>
      </c>
      <c r="H103" s="76" t="str">
        <f>IF(ISNUMBER('[6]Sektorski plasman'!H99)=TRUE,'[6]Sektorski plasman'!H99,"")</f>
        <v/>
      </c>
      <c r="I103" s="75"/>
      <c r="J103" s="72"/>
      <c r="K103" s="66"/>
    </row>
    <row r="104" spans="1:11" x14ac:dyDescent="0.2">
      <c r="A104" s="90" t="str">
        <f>IF(ISNUMBER(H104)=FALSE,"",95)</f>
        <v/>
      </c>
      <c r="B104" s="89" t="str">
        <f>IF(ISTEXT('[6]Sektorski plasman'!B100)=TRUE,'[6]Sektorski plasman'!B100,"")</f>
        <v/>
      </c>
      <c r="C104" s="88" t="str">
        <f>IF(ISTEXT('[6]Sektorski plasman'!C100)=TRUE,'[6]Sektorski plasman'!C100,"")</f>
        <v/>
      </c>
      <c r="D104" s="87" t="str">
        <f>IF(ISNUMBER('[6]Sektorski plasman'!E100)=TRUE,'[6]Sektorski plasman'!E100,"")</f>
        <v/>
      </c>
      <c r="E104" s="86" t="str">
        <f>IF(ISTEXT('[6]Sektorski plasman'!F100)=TRUE,'[6]Sektorski plasman'!F100,"")</f>
        <v/>
      </c>
      <c r="F104" s="85" t="str">
        <f>IF(ISNUMBER('[6]Sektorski plasman'!D100)=TRUE,'[6]Sektorski plasman'!D100,"")</f>
        <v/>
      </c>
      <c r="G104" s="84" t="str">
        <f>IF(ISNUMBER('[6]Sektorski plasman'!G100)=TRUE,'[6]Sektorski plasman'!G100,"")</f>
        <v/>
      </c>
      <c r="H104" s="76" t="str">
        <f>IF(ISNUMBER('[6]Sektorski plasman'!H100)=TRUE,'[6]Sektorski plasman'!H100,"")</f>
        <v/>
      </c>
      <c r="I104" s="75"/>
      <c r="J104" s="72"/>
      <c r="K104" s="66"/>
    </row>
    <row r="105" spans="1:11" x14ac:dyDescent="0.2">
      <c r="A105" s="90" t="str">
        <f>IF(ISNUMBER(H105)=FALSE,"",96)</f>
        <v/>
      </c>
      <c r="B105" s="89" t="str">
        <f>IF(ISTEXT('[6]Sektorski plasman'!B101)=TRUE,'[6]Sektorski plasman'!B101,"")</f>
        <v/>
      </c>
      <c r="C105" s="88" t="str">
        <f>IF(ISTEXT('[6]Sektorski plasman'!C101)=TRUE,'[6]Sektorski plasman'!C101,"")</f>
        <v/>
      </c>
      <c r="D105" s="87" t="str">
        <f>IF(ISNUMBER('[6]Sektorski plasman'!E101)=TRUE,'[6]Sektorski plasman'!E101,"")</f>
        <v/>
      </c>
      <c r="E105" s="86" t="str">
        <f>IF(ISTEXT('[6]Sektorski plasman'!F101)=TRUE,'[6]Sektorski plasman'!F101,"")</f>
        <v/>
      </c>
      <c r="F105" s="85" t="str">
        <f>IF(ISNUMBER('[6]Sektorski plasman'!D101)=TRUE,'[6]Sektorski plasman'!D101,"")</f>
        <v/>
      </c>
      <c r="G105" s="84" t="str">
        <f>IF(ISNUMBER('[6]Sektorski plasman'!G101)=TRUE,'[6]Sektorski plasman'!G101,"")</f>
        <v/>
      </c>
      <c r="H105" s="76" t="str">
        <f>IF(ISNUMBER('[6]Sektorski plasman'!H101)=TRUE,'[6]Sektorski plasman'!H101,"")</f>
        <v/>
      </c>
      <c r="I105" s="75"/>
      <c r="J105" s="72"/>
      <c r="K105" s="66"/>
    </row>
    <row r="106" spans="1:11" x14ac:dyDescent="0.2">
      <c r="A106" s="90" t="str">
        <f>IF(ISNUMBER(H106)=FALSE,"",97)</f>
        <v/>
      </c>
      <c r="B106" s="89" t="str">
        <f>IF(ISTEXT('[6]Sektorski plasman'!B102)=TRUE,'[6]Sektorski plasman'!B102,"")</f>
        <v/>
      </c>
      <c r="C106" s="88" t="str">
        <f>IF(ISTEXT('[6]Sektorski plasman'!C102)=TRUE,'[6]Sektorski plasman'!C102,"")</f>
        <v/>
      </c>
      <c r="D106" s="87" t="str">
        <f>IF(ISNUMBER('[6]Sektorski plasman'!E102)=TRUE,'[6]Sektorski plasman'!E102,"")</f>
        <v/>
      </c>
      <c r="E106" s="86" t="str">
        <f>IF(ISTEXT('[6]Sektorski plasman'!F102)=TRUE,'[6]Sektorski plasman'!F102,"")</f>
        <v/>
      </c>
      <c r="F106" s="85" t="str">
        <f>IF(ISNUMBER('[6]Sektorski plasman'!D102)=TRUE,'[6]Sektorski plasman'!D102,"")</f>
        <v/>
      </c>
      <c r="G106" s="84" t="str">
        <f>IF(ISNUMBER('[6]Sektorski plasman'!G102)=TRUE,'[6]Sektorski plasman'!G102,"")</f>
        <v/>
      </c>
      <c r="H106" s="76" t="str">
        <f>IF(ISNUMBER('[6]Sektorski plasman'!H102)=TRUE,'[6]Sektorski plasman'!H102,"")</f>
        <v/>
      </c>
      <c r="I106" s="75"/>
      <c r="J106" s="72"/>
      <c r="K106" s="66"/>
    </row>
    <row r="107" spans="1:11" x14ac:dyDescent="0.2">
      <c r="A107" s="90" t="str">
        <f>IF(ISNUMBER(H107)=FALSE,"",98)</f>
        <v/>
      </c>
      <c r="B107" s="89" t="str">
        <f>IF(ISTEXT('[6]Sektorski plasman'!B103)=TRUE,'[6]Sektorski plasman'!B103,"")</f>
        <v/>
      </c>
      <c r="C107" s="88" t="str">
        <f>IF(ISTEXT('[6]Sektorski plasman'!C103)=TRUE,'[6]Sektorski plasman'!C103,"")</f>
        <v/>
      </c>
      <c r="D107" s="87" t="str">
        <f>IF(ISNUMBER('[6]Sektorski plasman'!E103)=TRUE,'[6]Sektorski plasman'!E103,"")</f>
        <v/>
      </c>
      <c r="E107" s="86" t="str">
        <f>IF(ISTEXT('[6]Sektorski plasman'!F103)=TRUE,'[6]Sektorski plasman'!F103,"")</f>
        <v/>
      </c>
      <c r="F107" s="85" t="str">
        <f>IF(ISNUMBER('[6]Sektorski plasman'!D103)=TRUE,'[6]Sektorski plasman'!D103,"")</f>
        <v/>
      </c>
      <c r="G107" s="84" t="str">
        <f>IF(ISNUMBER('[6]Sektorski plasman'!G103)=TRUE,'[6]Sektorski plasman'!G103,"")</f>
        <v/>
      </c>
      <c r="H107" s="76" t="str">
        <f>IF(ISNUMBER('[6]Sektorski plasman'!H103)=TRUE,'[6]Sektorski plasman'!H103,"")</f>
        <v/>
      </c>
      <c r="I107" s="75"/>
      <c r="J107" s="72"/>
      <c r="K107" s="66"/>
    </row>
    <row r="108" spans="1:11" x14ac:dyDescent="0.2">
      <c r="A108" s="90" t="str">
        <f>IF(ISNUMBER(H108)=FALSE,"",99)</f>
        <v/>
      </c>
      <c r="B108" s="89" t="str">
        <f>IF(ISTEXT('[6]Sektorski plasman'!B104)=TRUE,'[6]Sektorski plasman'!B104,"")</f>
        <v/>
      </c>
      <c r="C108" s="88" t="str">
        <f>IF(ISTEXT('[6]Sektorski plasman'!C104)=TRUE,'[6]Sektorski plasman'!C104,"")</f>
        <v/>
      </c>
      <c r="D108" s="87" t="str">
        <f>IF(ISNUMBER('[6]Sektorski plasman'!E104)=TRUE,'[6]Sektorski plasman'!E104,"")</f>
        <v/>
      </c>
      <c r="E108" s="86" t="str">
        <f>IF(ISTEXT('[6]Sektorski plasman'!F104)=TRUE,'[6]Sektorski plasman'!F104,"")</f>
        <v/>
      </c>
      <c r="F108" s="85" t="str">
        <f>IF(ISNUMBER('[6]Sektorski plasman'!D104)=TRUE,'[6]Sektorski plasman'!D104,"")</f>
        <v/>
      </c>
      <c r="G108" s="84" t="str">
        <f>IF(ISNUMBER('[6]Sektorski plasman'!G104)=TRUE,'[6]Sektorski plasman'!G104,"")</f>
        <v/>
      </c>
      <c r="H108" s="76" t="str">
        <f>IF(ISNUMBER('[6]Sektorski plasman'!H104)=TRUE,'[6]Sektorski plasman'!H104,"")</f>
        <v/>
      </c>
      <c r="I108" s="75"/>
      <c r="J108" s="72"/>
      <c r="K108" s="66"/>
    </row>
    <row r="109" spans="1:11" x14ac:dyDescent="0.2">
      <c r="A109" s="90" t="str">
        <f>IF(ISNUMBER(H109)=FALSE,"",100)</f>
        <v/>
      </c>
      <c r="B109" s="89" t="str">
        <f>IF(ISTEXT('[6]Sektorski plasman'!B105)=TRUE,'[6]Sektorski plasman'!B105,"")</f>
        <v/>
      </c>
      <c r="C109" s="88" t="str">
        <f>IF(ISTEXT('[6]Sektorski plasman'!C105)=TRUE,'[6]Sektorski plasman'!C105,"")</f>
        <v/>
      </c>
      <c r="D109" s="87" t="str">
        <f>IF(ISNUMBER('[6]Sektorski plasman'!E105)=TRUE,'[6]Sektorski plasman'!E105,"")</f>
        <v/>
      </c>
      <c r="E109" s="86" t="str">
        <f>IF(ISTEXT('[6]Sektorski plasman'!F105)=TRUE,'[6]Sektorski plasman'!F105,"")</f>
        <v/>
      </c>
      <c r="F109" s="85" t="str">
        <f>IF(ISNUMBER('[6]Sektorski plasman'!D105)=TRUE,'[6]Sektorski plasman'!D105,"")</f>
        <v/>
      </c>
      <c r="G109" s="84" t="str">
        <f>IF(ISNUMBER('[6]Sektorski plasman'!G105)=TRUE,'[6]Sektorski plasman'!G105,"")</f>
        <v/>
      </c>
      <c r="H109" s="76" t="str">
        <f>IF(ISNUMBER('[6]Sektorski plasman'!H105)=TRUE,'[6]Sektorski plasman'!H105,"")</f>
        <v/>
      </c>
      <c r="I109" s="75"/>
      <c r="J109" s="72"/>
      <c r="K109" s="66"/>
    </row>
    <row r="110" spans="1:11" x14ac:dyDescent="0.2">
      <c r="A110" s="90" t="str">
        <f>IF(ISNUMBER(H110)=FALSE,"",101)</f>
        <v/>
      </c>
      <c r="B110" s="89" t="str">
        <f>IF(ISTEXT('[6]Sektorski plasman'!B106)=TRUE,'[6]Sektorski plasman'!B106,"")</f>
        <v/>
      </c>
      <c r="C110" s="88" t="str">
        <f>IF(ISTEXT('[6]Sektorski plasman'!C106)=TRUE,'[6]Sektorski plasman'!C106,"")</f>
        <v/>
      </c>
      <c r="D110" s="87" t="str">
        <f>IF(ISNUMBER('[6]Sektorski plasman'!E106)=TRUE,'[6]Sektorski plasman'!E106,"")</f>
        <v/>
      </c>
      <c r="E110" s="86" t="str">
        <f>IF(ISTEXT('[6]Sektorski plasman'!F106)=TRUE,'[6]Sektorski plasman'!F106,"")</f>
        <v/>
      </c>
      <c r="F110" s="85" t="str">
        <f>IF(ISNUMBER('[6]Sektorski plasman'!D106)=TRUE,'[6]Sektorski plasman'!D106,"")</f>
        <v/>
      </c>
      <c r="G110" s="84" t="str">
        <f>IF(ISNUMBER('[6]Sektorski plasman'!G106)=TRUE,'[6]Sektorski plasman'!G106,"")</f>
        <v/>
      </c>
      <c r="H110" s="76" t="str">
        <f>IF(ISNUMBER('[6]Sektorski plasman'!H106)=TRUE,'[6]Sektorski plasman'!H106,"")</f>
        <v/>
      </c>
      <c r="I110" s="75"/>
      <c r="J110" s="72"/>
      <c r="K110" s="66"/>
    </row>
    <row r="111" spans="1:11" x14ac:dyDescent="0.2">
      <c r="A111" s="90" t="str">
        <f>IF(ISNUMBER(H111)=FALSE,"",102)</f>
        <v/>
      </c>
      <c r="B111" s="89" t="str">
        <f>IF(ISTEXT('[6]Sektorski plasman'!B107)=TRUE,'[6]Sektorski plasman'!B107,"")</f>
        <v/>
      </c>
      <c r="C111" s="88" t="str">
        <f>IF(ISTEXT('[6]Sektorski plasman'!C107)=TRUE,'[6]Sektorski plasman'!C107,"")</f>
        <v/>
      </c>
      <c r="D111" s="87" t="str">
        <f>IF(ISNUMBER('[6]Sektorski plasman'!E107)=TRUE,'[6]Sektorski plasman'!E107,"")</f>
        <v/>
      </c>
      <c r="E111" s="86" t="str">
        <f>IF(ISTEXT('[6]Sektorski plasman'!F107)=TRUE,'[6]Sektorski plasman'!F107,"")</f>
        <v/>
      </c>
      <c r="F111" s="85" t="str">
        <f>IF(ISNUMBER('[6]Sektorski plasman'!D107)=TRUE,'[6]Sektorski plasman'!D107,"")</f>
        <v/>
      </c>
      <c r="G111" s="84" t="str">
        <f>IF(ISNUMBER('[6]Sektorski plasman'!G107)=TRUE,'[6]Sektorski plasman'!G107,"")</f>
        <v/>
      </c>
      <c r="H111" s="76" t="str">
        <f>IF(ISNUMBER('[6]Sektorski plasman'!H107)=TRUE,'[6]Sektorski plasman'!H107,"")</f>
        <v/>
      </c>
      <c r="I111" s="75"/>
      <c r="J111" s="72"/>
      <c r="K111" s="66"/>
    </row>
    <row r="112" spans="1:11" x14ac:dyDescent="0.2">
      <c r="A112" s="90" t="str">
        <f>IF(ISNUMBER(H112)=FALSE,"",103)</f>
        <v/>
      </c>
      <c r="B112" s="89" t="str">
        <f>IF(ISTEXT('[6]Sektorski plasman'!B108)=TRUE,'[6]Sektorski plasman'!B108,"")</f>
        <v/>
      </c>
      <c r="C112" s="88" t="str">
        <f>IF(ISTEXT('[6]Sektorski plasman'!C108)=TRUE,'[6]Sektorski plasman'!C108,"")</f>
        <v/>
      </c>
      <c r="D112" s="87" t="str">
        <f>IF(ISNUMBER('[6]Sektorski plasman'!E108)=TRUE,'[6]Sektorski plasman'!E108,"")</f>
        <v/>
      </c>
      <c r="E112" s="86" t="str">
        <f>IF(ISTEXT('[6]Sektorski plasman'!F108)=TRUE,'[6]Sektorski plasman'!F108,"")</f>
        <v/>
      </c>
      <c r="F112" s="85" t="str">
        <f>IF(ISNUMBER('[6]Sektorski plasman'!D108)=TRUE,'[6]Sektorski plasman'!D108,"")</f>
        <v/>
      </c>
      <c r="G112" s="84" t="str">
        <f>IF(ISNUMBER('[6]Sektorski plasman'!G108)=TRUE,'[6]Sektorski plasman'!G108,"")</f>
        <v/>
      </c>
      <c r="H112" s="76" t="str">
        <f>IF(ISNUMBER('[6]Sektorski plasman'!H108)=TRUE,'[6]Sektorski plasman'!H108,"")</f>
        <v/>
      </c>
      <c r="I112" s="75"/>
      <c r="J112" s="72"/>
      <c r="K112" s="66"/>
    </row>
    <row r="113" spans="1:11" x14ac:dyDescent="0.2">
      <c r="A113" s="90" t="str">
        <f>IF(ISNUMBER(H113)=FALSE,"",104)</f>
        <v/>
      </c>
      <c r="B113" s="89" t="str">
        <f>IF(ISTEXT('[6]Sektorski plasman'!B109)=TRUE,'[6]Sektorski plasman'!B109,"")</f>
        <v/>
      </c>
      <c r="C113" s="88" t="str">
        <f>IF(ISTEXT('[6]Sektorski plasman'!C109)=TRUE,'[6]Sektorski plasman'!C109,"")</f>
        <v/>
      </c>
      <c r="D113" s="87" t="str">
        <f>IF(ISNUMBER('[6]Sektorski plasman'!E109)=TRUE,'[6]Sektorski plasman'!E109,"")</f>
        <v/>
      </c>
      <c r="E113" s="86" t="str">
        <f>IF(ISTEXT('[6]Sektorski plasman'!F109)=TRUE,'[6]Sektorski plasman'!F109,"")</f>
        <v/>
      </c>
      <c r="F113" s="85" t="str">
        <f>IF(ISNUMBER('[6]Sektorski plasman'!D109)=TRUE,'[6]Sektorski plasman'!D109,"")</f>
        <v/>
      </c>
      <c r="G113" s="84" t="str">
        <f>IF(ISNUMBER('[6]Sektorski plasman'!G109)=TRUE,'[6]Sektorski plasman'!G109,"")</f>
        <v/>
      </c>
      <c r="H113" s="76" t="str">
        <f>IF(ISNUMBER('[6]Sektorski plasman'!H109)=TRUE,'[6]Sektorski plasman'!H109,"")</f>
        <v/>
      </c>
      <c r="I113" s="75"/>
      <c r="J113" s="72"/>
      <c r="K113" s="66"/>
    </row>
    <row r="114" spans="1:11" x14ac:dyDescent="0.2">
      <c r="A114" s="90" t="str">
        <f>IF(ISNUMBER(H114)=FALSE,"",105)</f>
        <v/>
      </c>
      <c r="B114" s="89" t="str">
        <f>IF(ISTEXT('[6]Sektorski plasman'!B110)=TRUE,'[6]Sektorski plasman'!B110,"")</f>
        <v/>
      </c>
      <c r="C114" s="88" t="str">
        <f>IF(ISTEXT('[6]Sektorski plasman'!C110)=TRUE,'[6]Sektorski plasman'!C110,"")</f>
        <v/>
      </c>
      <c r="D114" s="87" t="str">
        <f>IF(ISNUMBER('[6]Sektorski plasman'!E110)=TRUE,'[6]Sektorski plasman'!E110,"")</f>
        <v/>
      </c>
      <c r="E114" s="86" t="str">
        <f>IF(ISTEXT('[6]Sektorski plasman'!F110)=TRUE,'[6]Sektorski plasman'!F110,"")</f>
        <v/>
      </c>
      <c r="F114" s="85" t="str">
        <f>IF(ISNUMBER('[6]Sektorski plasman'!D110)=TRUE,'[6]Sektorski plasman'!D110,"")</f>
        <v/>
      </c>
      <c r="G114" s="84" t="str">
        <f>IF(ISNUMBER('[6]Sektorski plasman'!G110)=TRUE,'[6]Sektorski plasman'!G110,"")</f>
        <v/>
      </c>
      <c r="H114" s="76" t="str">
        <f>IF(ISNUMBER('[6]Sektorski plasman'!H110)=TRUE,'[6]Sektorski plasman'!H110,"")</f>
        <v/>
      </c>
      <c r="I114" s="75"/>
      <c r="J114" s="72"/>
      <c r="K114" s="66"/>
    </row>
    <row r="115" spans="1:11" x14ac:dyDescent="0.2">
      <c r="A115" s="90" t="str">
        <f>IF(ISNUMBER(H115)=FALSE,"",106)</f>
        <v/>
      </c>
      <c r="B115" s="89" t="str">
        <f>IF(ISTEXT('[6]Sektorski plasman'!B111)=TRUE,'[6]Sektorski plasman'!B111,"")</f>
        <v/>
      </c>
      <c r="C115" s="88" t="str">
        <f>IF(ISTEXT('[6]Sektorski plasman'!C111)=TRUE,'[6]Sektorski plasman'!C111,"")</f>
        <v/>
      </c>
      <c r="D115" s="87" t="str">
        <f>IF(ISNUMBER('[6]Sektorski plasman'!E111)=TRUE,'[6]Sektorski plasman'!E111,"")</f>
        <v/>
      </c>
      <c r="E115" s="86" t="str">
        <f>IF(ISTEXT('[6]Sektorski plasman'!F111)=TRUE,'[6]Sektorski plasman'!F111,"")</f>
        <v/>
      </c>
      <c r="F115" s="85" t="str">
        <f>IF(ISNUMBER('[6]Sektorski plasman'!D111)=TRUE,'[6]Sektorski plasman'!D111,"")</f>
        <v/>
      </c>
      <c r="G115" s="84" t="str">
        <f>IF(ISNUMBER('[6]Sektorski plasman'!G111)=TRUE,'[6]Sektorski plasman'!G111,"")</f>
        <v/>
      </c>
      <c r="H115" s="76" t="str">
        <f>IF(ISNUMBER('[6]Sektorski plasman'!H111)=TRUE,'[6]Sektorski plasman'!H111,"")</f>
        <v/>
      </c>
      <c r="I115" s="75"/>
      <c r="J115" s="72"/>
      <c r="K115" s="66"/>
    </row>
    <row r="116" spans="1:11" x14ac:dyDescent="0.2">
      <c r="A116" s="90" t="str">
        <f>IF(ISNUMBER(H116)=FALSE,"",107)</f>
        <v/>
      </c>
      <c r="B116" s="89" t="str">
        <f>IF(ISTEXT('[6]Sektorski plasman'!B112)=TRUE,'[6]Sektorski plasman'!B112,"")</f>
        <v/>
      </c>
      <c r="C116" s="88" t="str">
        <f>IF(ISTEXT('[6]Sektorski plasman'!C112)=TRUE,'[6]Sektorski plasman'!C112,"")</f>
        <v/>
      </c>
      <c r="D116" s="87" t="str">
        <f>IF(ISNUMBER('[6]Sektorski plasman'!E112)=TRUE,'[6]Sektorski plasman'!E112,"")</f>
        <v/>
      </c>
      <c r="E116" s="86" t="str">
        <f>IF(ISTEXT('[6]Sektorski plasman'!F112)=TRUE,'[6]Sektorski plasman'!F112,"")</f>
        <v/>
      </c>
      <c r="F116" s="85" t="str">
        <f>IF(ISNUMBER('[6]Sektorski plasman'!D112)=TRUE,'[6]Sektorski plasman'!D112,"")</f>
        <v/>
      </c>
      <c r="G116" s="84" t="str">
        <f>IF(ISNUMBER('[6]Sektorski plasman'!G112)=TRUE,'[6]Sektorski plasman'!G112,"")</f>
        <v/>
      </c>
      <c r="H116" s="76" t="str">
        <f>IF(ISNUMBER('[6]Sektorski plasman'!H112)=TRUE,'[6]Sektorski plasman'!H112,"")</f>
        <v/>
      </c>
      <c r="I116" s="75"/>
      <c r="J116" s="72"/>
      <c r="K116" s="66"/>
    </row>
    <row r="117" spans="1:11" x14ac:dyDescent="0.2">
      <c r="A117" s="90" t="str">
        <f>IF(ISNUMBER(H117)=FALSE,"",108)</f>
        <v/>
      </c>
      <c r="B117" s="89" t="str">
        <f>IF(ISTEXT('[6]Sektorski plasman'!B113)=TRUE,'[6]Sektorski plasman'!B113,"")</f>
        <v/>
      </c>
      <c r="C117" s="88" t="str">
        <f>IF(ISTEXT('[6]Sektorski plasman'!C113)=TRUE,'[6]Sektorski plasman'!C113,"")</f>
        <v/>
      </c>
      <c r="D117" s="87" t="str">
        <f>IF(ISNUMBER('[6]Sektorski plasman'!E113)=TRUE,'[6]Sektorski plasman'!E113,"")</f>
        <v/>
      </c>
      <c r="E117" s="86" t="str">
        <f>IF(ISTEXT('[6]Sektorski plasman'!F113)=TRUE,'[6]Sektorski plasman'!F113,"")</f>
        <v/>
      </c>
      <c r="F117" s="85" t="str">
        <f>IF(ISNUMBER('[6]Sektorski plasman'!D113)=TRUE,'[6]Sektorski plasman'!D113,"")</f>
        <v/>
      </c>
      <c r="G117" s="84" t="str">
        <f>IF(ISNUMBER('[6]Sektorski plasman'!G113)=TRUE,'[6]Sektorski plasman'!G113,"")</f>
        <v/>
      </c>
      <c r="H117" s="76" t="str">
        <f>IF(ISNUMBER('[6]Sektorski plasman'!H113)=TRUE,'[6]Sektorski plasman'!H113,"")</f>
        <v/>
      </c>
      <c r="I117" s="75"/>
      <c r="J117" s="72"/>
      <c r="K117" s="66"/>
    </row>
    <row r="118" spans="1:11" x14ac:dyDescent="0.2">
      <c r="A118" s="90" t="str">
        <f>IF(ISNUMBER(H118)=FALSE,"",109)</f>
        <v/>
      </c>
      <c r="B118" s="89" t="str">
        <f>IF(ISTEXT('[6]Sektorski plasman'!B114)=TRUE,'[6]Sektorski plasman'!B114,"")</f>
        <v/>
      </c>
      <c r="C118" s="88" t="str">
        <f>IF(ISTEXT('[6]Sektorski plasman'!C114)=TRUE,'[6]Sektorski plasman'!C114,"")</f>
        <v/>
      </c>
      <c r="D118" s="87" t="str">
        <f>IF(ISNUMBER('[6]Sektorski plasman'!E114)=TRUE,'[6]Sektorski plasman'!E114,"")</f>
        <v/>
      </c>
      <c r="E118" s="86" t="str">
        <f>IF(ISTEXT('[6]Sektorski plasman'!F114)=TRUE,'[6]Sektorski plasman'!F114,"")</f>
        <v/>
      </c>
      <c r="F118" s="85" t="str">
        <f>IF(ISNUMBER('[6]Sektorski plasman'!D114)=TRUE,'[6]Sektorski plasman'!D114,"")</f>
        <v/>
      </c>
      <c r="G118" s="84" t="str">
        <f>IF(ISNUMBER('[6]Sektorski plasman'!G114)=TRUE,'[6]Sektorski plasman'!G114,"")</f>
        <v/>
      </c>
      <c r="H118" s="76" t="str">
        <f>IF(ISNUMBER('[6]Sektorski plasman'!H114)=TRUE,'[6]Sektorski plasman'!H114,"")</f>
        <v/>
      </c>
      <c r="I118" s="75"/>
      <c r="J118" s="72"/>
      <c r="K118" s="66"/>
    </row>
    <row r="119" spans="1:11" x14ac:dyDescent="0.2">
      <c r="A119" s="90" t="str">
        <f>IF(ISNUMBER(H119)=FALSE,"",110)</f>
        <v/>
      </c>
      <c r="B119" s="89" t="str">
        <f>IF(ISTEXT('[6]Sektorski plasman'!B115)=TRUE,'[6]Sektorski plasman'!B115,"")</f>
        <v/>
      </c>
      <c r="C119" s="88" t="str">
        <f>IF(ISTEXT('[6]Sektorski plasman'!C115)=TRUE,'[6]Sektorski plasman'!C115,"")</f>
        <v/>
      </c>
      <c r="D119" s="87" t="str">
        <f>IF(ISNUMBER('[6]Sektorski plasman'!E115)=TRUE,'[6]Sektorski plasman'!E115,"")</f>
        <v/>
      </c>
      <c r="E119" s="86" t="str">
        <f>IF(ISTEXT('[6]Sektorski plasman'!F115)=TRUE,'[6]Sektorski plasman'!F115,"")</f>
        <v/>
      </c>
      <c r="F119" s="85" t="str">
        <f>IF(ISNUMBER('[6]Sektorski plasman'!D115)=TRUE,'[6]Sektorski plasman'!D115,"")</f>
        <v/>
      </c>
      <c r="G119" s="84" t="str">
        <f>IF(ISNUMBER('[6]Sektorski plasman'!G115)=TRUE,'[6]Sektorski plasman'!G115,"")</f>
        <v/>
      </c>
      <c r="H119" s="76" t="str">
        <f>IF(ISNUMBER('[6]Sektorski plasman'!H115)=TRUE,'[6]Sektorski plasman'!H115,"")</f>
        <v/>
      </c>
      <c r="I119" s="75"/>
      <c r="J119" s="72"/>
      <c r="K119" s="66"/>
    </row>
    <row r="120" spans="1:11" x14ac:dyDescent="0.2">
      <c r="A120" s="90" t="str">
        <f>IF(ISNUMBER(H120)=FALSE,"",111)</f>
        <v/>
      </c>
      <c r="B120" s="89" t="str">
        <f>IF(ISTEXT('[6]Sektorski plasman'!B116)=TRUE,'[6]Sektorski plasman'!B116,"")</f>
        <v/>
      </c>
      <c r="C120" s="88" t="str">
        <f>IF(ISTEXT('[6]Sektorski plasman'!C116)=TRUE,'[6]Sektorski plasman'!C116,"")</f>
        <v/>
      </c>
      <c r="D120" s="87" t="str">
        <f>IF(ISNUMBER('[6]Sektorski plasman'!E116)=TRUE,'[6]Sektorski plasman'!E116,"")</f>
        <v/>
      </c>
      <c r="E120" s="86" t="str">
        <f>IF(ISTEXT('[6]Sektorski plasman'!F116)=TRUE,'[6]Sektorski plasman'!F116,"")</f>
        <v/>
      </c>
      <c r="F120" s="85" t="str">
        <f>IF(ISNUMBER('[6]Sektorski plasman'!D116)=TRUE,'[6]Sektorski plasman'!D116,"")</f>
        <v/>
      </c>
      <c r="G120" s="84" t="str">
        <f>IF(ISNUMBER('[6]Sektorski plasman'!G116)=TRUE,'[6]Sektorski plasman'!G116,"")</f>
        <v/>
      </c>
      <c r="H120" s="76" t="str">
        <f>IF(ISNUMBER('[6]Sektorski plasman'!H116)=TRUE,'[6]Sektorski plasman'!H116,"")</f>
        <v/>
      </c>
      <c r="I120" s="75"/>
      <c r="J120" s="72"/>
      <c r="K120" s="66"/>
    </row>
    <row r="121" spans="1:11" x14ac:dyDescent="0.2">
      <c r="A121" s="90" t="str">
        <f>IF(ISNUMBER(H121)=FALSE,"",112)</f>
        <v/>
      </c>
      <c r="B121" s="89" t="str">
        <f>IF(ISTEXT('[6]Sektorski plasman'!B117)=TRUE,'[6]Sektorski plasman'!B117,"")</f>
        <v/>
      </c>
      <c r="C121" s="88" t="str">
        <f>IF(ISTEXT('[6]Sektorski plasman'!C117)=TRUE,'[6]Sektorski plasman'!C117,"")</f>
        <v/>
      </c>
      <c r="D121" s="87" t="str">
        <f>IF(ISNUMBER('[6]Sektorski plasman'!E117)=TRUE,'[6]Sektorski plasman'!E117,"")</f>
        <v/>
      </c>
      <c r="E121" s="86" t="str">
        <f>IF(ISTEXT('[6]Sektorski plasman'!F117)=TRUE,'[6]Sektorski plasman'!F117,"")</f>
        <v/>
      </c>
      <c r="F121" s="85" t="str">
        <f>IF(ISNUMBER('[6]Sektorski plasman'!D117)=TRUE,'[6]Sektorski plasman'!D117,"")</f>
        <v/>
      </c>
      <c r="G121" s="84" t="str">
        <f>IF(ISNUMBER('[6]Sektorski plasman'!G117)=TRUE,'[6]Sektorski plasman'!G117,"")</f>
        <v/>
      </c>
      <c r="H121" s="76" t="str">
        <f>IF(ISNUMBER('[6]Sektorski plasman'!H117)=TRUE,'[6]Sektorski plasman'!H117,"")</f>
        <v/>
      </c>
      <c r="I121" s="75"/>
      <c r="J121" s="72"/>
      <c r="K121" s="66"/>
    </row>
    <row r="122" spans="1:11" x14ac:dyDescent="0.2">
      <c r="A122" s="90" t="str">
        <f>IF(ISNUMBER(H122)=FALSE,"",113)</f>
        <v/>
      </c>
      <c r="B122" s="89" t="str">
        <f>IF(ISTEXT('[6]Sektorski plasman'!B118)=TRUE,'[6]Sektorski plasman'!B118,"")</f>
        <v/>
      </c>
      <c r="C122" s="88" t="str">
        <f>IF(ISTEXT('[6]Sektorski plasman'!C118)=TRUE,'[6]Sektorski plasman'!C118,"")</f>
        <v/>
      </c>
      <c r="D122" s="87" t="str">
        <f>IF(ISNUMBER('[6]Sektorski plasman'!E118)=TRUE,'[6]Sektorski plasman'!E118,"")</f>
        <v/>
      </c>
      <c r="E122" s="86" t="str">
        <f>IF(ISTEXT('[6]Sektorski plasman'!F118)=TRUE,'[6]Sektorski plasman'!F118,"")</f>
        <v/>
      </c>
      <c r="F122" s="85" t="str">
        <f>IF(ISNUMBER('[6]Sektorski plasman'!D118)=TRUE,'[6]Sektorski plasman'!D118,"")</f>
        <v/>
      </c>
      <c r="G122" s="84" t="str">
        <f>IF(ISNUMBER('[6]Sektorski plasman'!G118)=TRUE,'[6]Sektorski plasman'!G118,"")</f>
        <v/>
      </c>
      <c r="H122" s="76" t="str">
        <f>IF(ISNUMBER('[6]Sektorski plasman'!H118)=TRUE,'[6]Sektorski plasman'!H118,"")</f>
        <v/>
      </c>
      <c r="I122" s="75"/>
      <c r="J122" s="72"/>
      <c r="K122" s="66"/>
    </row>
    <row r="123" spans="1:11" x14ac:dyDescent="0.2">
      <c r="A123" s="90" t="str">
        <f>IF(ISNUMBER(H123)=FALSE,"",114)</f>
        <v/>
      </c>
      <c r="B123" s="89" t="str">
        <f>IF(ISTEXT('[6]Sektorski plasman'!B119)=TRUE,'[6]Sektorski plasman'!B119,"")</f>
        <v/>
      </c>
      <c r="C123" s="88" t="str">
        <f>IF(ISTEXT('[6]Sektorski plasman'!C119)=TRUE,'[6]Sektorski plasman'!C119,"")</f>
        <v/>
      </c>
      <c r="D123" s="87" t="str">
        <f>IF(ISNUMBER('[6]Sektorski plasman'!E119)=TRUE,'[6]Sektorski plasman'!E119,"")</f>
        <v/>
      </c>
      <c r="E123" s="86" t="str">
        <f>IF(ISTEXT('[6]Sektorski plasman'!F119)=TRUE,'[6]Sektorski plasman'!F119,"")</f>
        <v/>
      </c>
      <c r="F123" s="85" t="str">
        <f>IF(ISNUMBER('[6]Sektorski plasman'!D119)=TRUE,'[6]Sektorski plasman'!D119,"")</f>
        <v/>
      </c>
      <c r="G123" s="84" t="str">
        <f>IF(ISNUMBER('[6]Sektorski plasman'!G119)=TRUE,'[6]Sektorski plasman'!G119,"")</f>
        <v/>
      </c>
      <c r="H123" s="76" t="str">
        <f>IF(ISNUMBER('[6]Sektorski plasman'!H119)=TRUE,'[6]Sektorski plasman'!H119,"")</f>
        <v/>
      </c>
      <c r="I123" s="75"/>
      <c r="J123" s="72"/>
      <c r="K123" s="66"/>
    </row>
    <row r="124" spans="1:11" x14ac:dyDescent="0.2">
      <c r="A124" s="90" t="str">
        <f>IF(ISNUMBER(H124)=FALSE,"",115)</f>
        <v/>
      </c>
      <c r="B124" s="89" t="str">
        <f>IF(ISTEXT('[6]Sektorski plasman'!B120)=TRUE,'[6]Sektorski plasman'!B120,"")</f>
        <v/>
      </c>
      <c r="C124" s="88" t="str">
        <f>IF(ISTEXT('[6]Sektorski plasman'!C120)=TRUE,'[6]Sektorski plasman'!C120,"")</f>
        <v/>
      </c>
      <c r="D124" s="87" t="str">
        <f>IF(ISNUMBER('[6]Sektorski plasman'!E120)=TRUE,'[6]Sektorski plasman'!E120,"")</f>
        <v/>
      </c>
      <c r="E124" s="86" t="str">
        <f>IF(ISTEXT('[6]Sektorski plasman'!F120)=TRUE,'[6]Sektorski plasman'!F120,"")</f>
        <v/>
      </c>
      <c r="F124" s="85" t="str">
        <f>IF(ISNUMBER('[6]Sektorski plasman'!D120)=TRUE,'[6]Sektorski plasman'!D120,"")</f>
        <v/>
      </c>
      <c r="G124" s="84" t="str">
        <f>IF(ISNUMBER('[6]Sektorski plasman'!G120)=TRUE,'[6]Sektorski plasman'!G120,"")</f>
        <v/>
      </c>
      <c r="H124" s="76" t="str">
        <f>IF(ISNUMBER('[6]Sektorski plasman'!H120)=TRUE,'[6]Sektorski plasman'!H120,"")</f>
        <v/>
      </c>
      <c r="I124" s="75"/>
      <c r="J124" s="72"/>
      <c r="K124" s="66"/>
    </row>
    <row r="125" spans="1:11" x14ac:dyDescent="0.2">
      <c r="A125" s="90" t="str">
        <f>IF(ISNUMBER(H125)=FALSE,"",116)</f>
        <v/>
      </c>
      <c r="B125" s="89" t="str">
        <f>IF(ISTEXT('[6]Sektorski plasman'!B121)=TRUE,'[6]Sektorski plasman'!B121,"")</f>
        <v/>
      </c>
      <c r="C125" s="88" t="str">
        <f>IF(ISTEXT('[6]Sektorski plasman'!C121)=TRUE,'[6]Sektorski plasman'!C121,"")</f>
        <v/>
      </c>
      <c r="D125" s="87" t="str">
        <f>IF(ISNUMBER('[6]Sektorski plasman'!E121)=TRUE,'[6]Sektorski plasman'!E121,"")</f>
        <v/>
      </c>
      <c r="E125" s="86" t="str">
        <f>IF(ISTEXT('[6]Sektorski plasman'!F121)=TRUE,'[6]Sektorski plasman'!F121,"")</f>
        <v/>
      </c>
      <c r="F125" s="85" t="str">
        <f>IF(ISNUMBER('[6]Sektorski plasman'!D121)=TRUE,'[6]Sektorski plasman'!D121,"")</f>
        <v/>
      </c>
      <c r="G125" s="84" t="str">
        <f>IF(ISNUMBER('[6]Sektorski plasman'!G121)=TRUE,'[6]Sektorski plasman'!G121,"")</f>
        <v/>
      </c>
      <c r="H125" s="76" t="str">
        <f>IF(ISNUMBER('[6]Sektorski plasman'!H121)=TRUE,'[6]Sektorski plasman'!H121,"")</f>
        <v/>
      </c>
      <c r="I125" s="75"/>
      <c r="J125" s="72"/>
      <c r="K125" s="66"/>
    </row>
    <row r="126" spans="1:11" x14ac:dyDescent="0.2">
      <c r="A126" s="90" t="str">
        <f>IF(ISNUMBER(H126)=FALSE,"",117)</f>
        <v/>
      </c>
      <c r="B126" s="89" t="str">
        <f>IF(ISTEXT('[6]Sektorski plasman'!B122)=TRUE,'[6]Sektorski plasman'!B122,"")</f>
        <v/>
      </c>
      <c r="C126" s="88" t="str">
        <f>IF(ISTEXT('[6]Sektorski plasman'!C122)=TRUE,'[6]Sektorski plasman'!C122,"")</f>
        <v/>
      </c>
      <c r="D126" s="87" t="str">
        <f>IF(ISNUMBER('[6]Sektorski plasman'!E122)=TRUE,'[6]Sektorski plasman'!E122,"")</f>
        <v/>
      </c>
      <c r="E126" s="86" t="str">
        <f>IF(ISTEXT('[6]Sektorski plasman'!F122)=TRUE,'[6]Sektorski plasman'!F122,"")</f>
        <v/>
      </c>
      <c r="F126" s="85" t="str">
        <f>IF(ISNUMBER('[6]Sektorski plasman'!D122)=TRUE,'[6]Sektorski plasman'!D122,"")</f>
        <v/>
      </c>
      <c r="G126" s="84" t="str">
        <f>IF(ISNUMBER('[6]Sektorski plasman'!G122)=TRUE,'[6]Sektorski plasman'!G122,"")</f>
        <v/>
      </c>
      <c r="H126" s="76" t="str">
        <f>IF(ISNUMBER('[6]Sektorski plasman'!H122)=TRUE,'[6]Sektorski plasman'!H122,"")</f>
        <v/>
      </c>
      <c r="I126" s="75"/>
      <c r="J126" s="72"/>
      <c r="K126" s="66"/>
    </row>
    <row r="127" spans="1:11" x14ac:dyDescent="0.2">
      <c r="A127" s="90" t="str">
        <f>IF(ISNUMBER(H127)=FALSE,"",118)</f>
        <v/>
      </c>
      <c r="B127" s="89" t="str">
        <f>IF(ISTEXT('[6]Sektorski plasman'!B123)=TRUE,'[6]Sektorski plasman'!B123,"")</f>
        <v/>
      </c>
      <c r="C127" s="88" t="str">
        <f>IF(ISTEXT('[6]Sektorski plasman'!C123)=TRUE,'[6]Sektorski plasman'!C123,"")</f>
        <v/>
      </c>
      <c r="D127" s="87" t="str">
        <f>IF(ISNUMBER('[6]Sektorski plasman'!E123)=TRUE,'[6]Sektorski plasman'!E123,"")</f>
        <v/>
      </c>
      <c r="E127" s="86" t="str">
        <f>IF(ISTEXT('[6]Sektorski plasman'!F123)=TRUE,'[6]Sektorski plasman'!F123,"")</f>
        <v/>
      </c>
      <c r="F127" s="85" t="str">
        <f>IF(ISNUMBER('[6]Sektorski plasman'!D123)=TRUE,'[6]Sektorski plasman'!D123,"")</f>
        <v/>
      </c>
      <c r="G127" s="84" t="str">
        <f>IF(ISNUMBER('[6]Sektorski plasman'!G123)=TRUE,'[6]Sektorski plasman'!G123,"")</f>
        <v/>
      </c>
      <c r="H127" s="76" t="str">
        <f>IF(ISNUMBER('[6]Sektorski plasman'!H123)=TRUE,'[6]Sektorski plasman'!H123,"")</f>
        <v/>
      </c>
      <c r="I127" s="75"/>
      <c r="J127" s="72"/>
      <c r="K127" s="66"/>
    </row>
    <row r="128" spans="1:11" x14ac:dyDescent="0.2">
      <c r="A128" s="90" t="str">
        <f>IF(ISNUMBER(H128)=FALSE,"",119)</f>
        <v/>
      </c>
      <c r="B128" s="89" t="str">
        <f>IF(ISTEXT('[6]Sektorski plasman'!B124)=TRUE,'[6]Sektorski plasman'!B124,"")</f>
        <v/>
      </c>
      <c r="C128" s="88" t="str">
        <f>IF(ISTEXT('[6]Sektorski plasman'!C124)=TRUE,'[6]Sektorski plasman'!C124,"")</f>
        <v/>
      </c>
      <c r="D128" s="87" t="str">
        <f>IF(ISNUMBER('[6]Sektorski plasman'!E124)=TRUE,'[6]Sektorski plasman'!E124,"")</f>
        <v/>
      </c>
      <c r="E128" s="86" t="str">
        <f>IF(ISTEXT('[6]Sektorski plasman'!F124)=TRUE,'[6]Sektorski plasman'!F124,"")</f>
        <v/>
      </c>
      <c r="F128" s="85" t="str">
        <f>IF(ISNUMBER('[6]Sektorski plasman'!D124)=TRUE,'[6]Sektorski plasman'!D124,"")</f>
        <v/>
      </c>
      <c r="G128" s="84" t="str">
        <f>IF(ISNUMBER('[6]Sektorski plasman'!G124)=TRUE,'[6]Sektorski plasman'!G124,"")</f>
        <v/>
      </c>
      <c r="H128" s="76" t="str">
        <f>IF(ISNUMBER('[6]Sektorski plasman'!H124)=TRUE,'[6]Sektorski plasman'!H124,"")</f>
        <v/>
      </c>
      <c r="I128" s="75"/>
      <c r="J128" s="72"/>
      <c r="K128" s="66"/>
    </row>
    <row r="129" spans="1:11" x14ac:dyDescent="0.2">
      <c r="A129" s="90" t="str">
        <f>IF(ISNUMBER(H129)=FALSE,"",120)</f>
        <v/>
      </c>
      <c r="B129" s="89" t="str">
        <f>IF(ISTEXT('[6]Sektorski plasman'!B125)=TRUE,'[6]Sektorski plasman'!B125,"")</f>
        <v/>
      </c>
      <c r="C129" s="88" t="str">
        <f>IF(ISTEXT('[6]Sektorski plasman'!C125)=TRUE,'[6]Sektorski plasman'!C125,"")</f>
        <v/>
      </c>
      <c r="D129" s="87" t="str">
        <f>IF(ISNUMBER('[6]Sektorski plasman'!E125)=TRUE,'[6]Sektorski plasman'!E125,"")</f>
        <v/>
      </c>
      <c r="E129" s="86" t="str">
        <f>IF(ISTEXT('[6]Sektorski plasman'!F125)=TRUE,'[6]Sektorski plasman'!F125,"")</f>
        <v/>
      </c>
      <c r="F129" s="85" t="str">
        <f>IF(ISNUMBER('[6]Sektorski plasman'!D125)=TRUE,'[6]Sektorski plasman'!D125,"")</f>
        <v/>
      </c>
      <c r="G129" s="84" t="str">
        <f>IF(ISNUMBER('[6]Sektorski plasman'!G125)=TRUE,'[6]Sektorski plasman'!G125,"")</f>
        <v/>
      </c>
      <c r="H129" s="76" t="str">
        <f>IF(ISNUMBER('[6]Sektorski plasman'!H125)=TRUE,'[6]Sektorski plasman'!H125,"")</f>
        <v/>
      </c>
      <c r="I129" s="75"/>
      <c r="J129" s="72"/>
      <c r="K129" s="66"/>
    </row>
    <row r="130" spans="1:11" x14ac:dyDescent="0.2">
      <c r="A130" s="90" t="str">
        <f>IF(ISNUMBER(H130)=FALSE,"",121)</f>
        <v/>
      </c>
      <c r="B130" s="89" t="str">
        <f>IF(ISTEXT('[6]Sektorski plasman'!B126)=TRUE,'[6]Sektorski plasman'!B126,"")</f>
        <v/>
      </c>
      <c r="C130" s="88" t="str">
        <f>IF(ISTEXT('[6]Sektorski plasman'!C126)=TRUE,'[6]Sektorski plasman'!C126,"")</f>
        <v/>
      </c>
      <c r="D130" s="87" t="str">
        <f>IF(ISNUMBER('[6]Sektorski plasman'!E126)=TRUE,'[6]Sektorski plasman'!E126,"")</f>
        <v/>
      </c>
      <c r="E130" s="86" t="str">
        <f>IF(ISTEXT('[6]Sektorski plasman'!F126)=TRUE,'[6]Sektorski plasman'!F126,"")</f>
        <v/>
      </c>
      <c r="F130" s="85" t="str">
        <f>IF(ISNUMBER('[6]Sektorski plasman'!D126)=TRUE,'[6]Sektorski plasman'!D126,"")</f>
        <v/>
      </c>
      <c r="G130" s="84" t="str">
        <f>IF(ISNUMBER('[6]Sektorski plasman'!G126)=TRUE,'[6]Sektorski plasman'!G126,"")</f>
        <v/>
      </c>
      <c r="H130" s="76" t="str">
        <f>IF(ISNUMBER('[6]Sektorski plasman'!H126)=TRUE,'[6]Sektorski plasman'!H126,"")</f>
        <v/>
      </c>
      <c r="I130" s="75"/>
      <c r="J130" s="72"/>
      <c r="K130" s="66"/>
    </row>
    <row r="131" spans="1:11" x14ac:dyDescent="0.2">
      <c r="A131" s="90" t="str">
        <f>IF(ISNUMBER(H131)=FALSE,"",122)</f>
        <v/>
      </c>
      <c r="B131" s="89" t="str">
        <f>IF(ISTEXT('[6]Sektorski plasman'!B127)=TRUE,'[6]Sektorski plasman'!B127,"")</f>
        <v/>
      </c>
      <c r="C131" s="88" t="str">
        <f>IF(ISTEXT('[6]Sektorski plasman'!C127)=TRUE,'[6]Sektorski plasman'!C127,"")</f>
        <v/>
      </c>
      <c r="D131" s="87" t="str">
        <f>IF(ISNUMBER('[6]Sektorski plasman'!E127)=TRUE,'[6]Sektorski plasman'!E127,"")</f>
        <v/>
      </c>
      <c r="E131" s="86" t="str">
        <f>IF(ISTEXT('[6]Sektorski plasman'!F127)=TRUE,'[6]Sektorski plasman'!F127,"")</f>
        <v/>
      </c>
      <c r="F131" s="85" t="str">
        <f>IF(ISNUMBER('[6]Sektorski plasman'!D127)=TRUE,'[6]Sektorski plasman'!D127,"")</f>
        <v/>
      </c>
      <c r="G131" s="84" t="str">
        <f>IF(ISNUMBER('[6]Sektorski plasman'!G127)=TRUE,'[6]Sektorski plasman'!G127,"")</f>
        <v/>
      </c>
      <c r="H131" s="76" t="str">
        <f>IF(ISNUMBER('[6]Sektorski plasman'!H127)=TRUE,'[6]Sektorski plasman'!H127,"")</f>
        <v/>
      </c>
      <c r="I131" s="75"/>
      <c r="J131" s="72"/>
      <c r="K131" s="66"/>
    </row>
    <row r="132" spans="1:11" x14ac:dyDescent="0.2">
      <c r="A132" s="90" t="str">
        <f>IF(ISNUMBER(H132)=FALSE,"",123)</f>
        <v/>
      </c>
      <c r="B132" s="89" t="str">
        <f>IF(ISTEXT('[6]Sektorski plasman'!B128)=TRUE,'[6]Sektorski plasman'!B128,"")</f>
        <v/>
      </c>
      <c r="C132" s="88" t="str">
        <f>IF(ISTEXT('[6]Sektorski plasman'!C128)=TRUE,'[6]Sektorski plasman'!C128,"")</f>
        <v/>
      </c>
      <c r="D132" s="87" t="str">
        <f>IF(ISNUMBER('[6]Sektorski plasman'!E128)=TRUE,'[6]Sektorski plasman'!E128,"")</f>
        <v/>
      </c>
      <c r="E132" s="86" t="str">
        <f>IF(ISTEXT('[6]Sektorski plasman'!F128)=TRUE,'[6]Sektorski plasman'!F128,"")</f>
        <v/>
      </c>
      <c r="F132" s="85" t="str">
        <f>IF(ISNUMBER('[6]Sektorski plasman'!D128)=TRUE,'[6]Sektorski plasman'!D128,"")</f>
        <v/>
      </c>
      <c r="G132" s="84" t="str">
        <f>IF(ISNUMBER('[6]Sektorski plasman'!G128)=TRUE,'[6]Sektorski plasman'!G128,"")</f>
        <v/>
      </c>
      <c r="H132" s="76" t="str">
        <f>IF(ISNUMBER('[6]Sektorski plasman'!H128)=TRUE,'[6]Sektorski plasman'!H128,"")</f>
        <v/>
      </c>
      <c r="I132" s="75"/>
      <c r="J132" s="72"/>
      <c r="K132" s="66"/>
    </row>
    <row r="133" spans="1:11" x14ac:dyDescent="0.2">
      <c r="A133" s="90" t="str">
        <f>IF(ISNUMBER(H133)=FALSE,"",124)</f>
        <v/>
      </c>
      <c r="B133" s="89" t="str">
        <f>IF(ISTEXT('[6]Sektorski plasman'!B129)=TRUE,'[6]Sektorski plasman'!B129,"")</f>
        <v/>
      </c>
      <c r="C133" s="88" t="str">
        <f>IF(ISTEXT('[6]Sektorski plasman'!C129)=TRUE,'[6]Sektorski plasman'!C129,"")</f>
        <v/>
      </c>
      <c r="D133" s="87" t="str">
        <f>IF(ISNUMBER('[6]Sektorski plasman'!E129)=TRUE,'[6]Sektorski plasman'!E129,"")</f>
        <v/>
      </c>
      <c r="E133" s="86" t="str">
        <f>IF(ISTEXT('[6]Sektorski plasman'!F129)=TRUE,'[6]Sektorski plasman'!F129,"")</f>
        <v/>
      </c>
      <c r="F133" s="85" t="str">
        <f>IF(ISNUMBER('[6]Sektorski plasman'!D129)=TRUE,'[6]Sektorski plasman'!D129,"")</f>
        <v/>
      </c>
      <c r="G133" s="84" t="str">
        <f>IF(ISNUMBER('[6]Sektorski plasman'!G129)=TRUE,'[6]Sektorski plasman'!G129,"")</f>
        <v/>
      </c>
      <c r="H133" s="76" t="str">
        <f>IF(ISNUMBER('[6]Sektorski plasman'!H129)=TRUE,'[6]Sektorski plasman'!H129,"")</f>
        <v/>
      </c>
      <c r="I133" s="75"/>
      <c r="J133" s="72"/>
      <c r="K133" s="66"/>
    </row>
    <row r="134" spans="1:11" x14ac:dyDescent="0.2">
      <c r="A134" s="90" t="str">
        <f>IF(ISNUMBER(H134)=FALSE,"",125)</f>
        <v/>
      </c>
      <c r="B134" s="89" t="str">
        <f>IF(ISTEXT('[6]Sektorski plasman'!B130)=TRUE,'[6]Sektorski plasman'!B130,"")</f>
        <v/>
      </c>
      <c r="C134" s="88" t="str">
        <f>IF(ISTEXT('[6]Sektorski plasman'!C130)=TRUE,'[6]Sektorski plasman'!C130,"")</f>
        <v/>
      </c>
      <c r="D134" s="87" t="str">
        <f>IF(ISNUMBER('[6]Sektorski plasman'!E130)=TRUE,'[6]Sektorski plasman'!E130,"")</f>
        <v/>
      </c>
      <c r="E134" s="86" t="str">
        <f>IF(ISTEXT('[6]Sektorski plasman'!F130)=TRUE,'[6]Sektorski plasman'!F130,"")</f>
        <v/>
      </c>
      <c r="F134" s="85" t="str">
        <f>IF(ISNUMBER('[6]Sektorski plasman'!D130)=TRUE,'[6]Sektorski plasman'!D130,"")</f>
        <v/>
      </c>
      <c r="G134" s="84" t="str">
        <f>IF(ISNUMBER('[6]Sektorski plasman'!G130)=TRUE,'[6]Sektorski plasman'!G130,"")</f>
        <v/>
      </c>
      <c r="H134" s="76" t="str">
        <f>IF(ISNUMBER('[6]Sektorski plasman'!H130)=TRUE,'[6]Sektorski plasman'!H130,"")</f>
        <v/>
      </c>
      <c r="I134" s="75"/>
      <c r="J134" s="72"/>
      <c r="K134" s="66"/>
    </row>
    <row r="135" spans="1:11" x14ac:dyDescent="0.2">
      <c r="A135" s="90" t="str">
        <f>IF(ISNUMBER(H135)=FALSE,"",126)</f>
        <v/>
      </c>
      <c r="B135" s="89" t="str">
        <f>IF(ISTEXT('[6]Sektorski plasman'!B131)=TRUE,'[6]Sektorski plasman'!B131,"")</f>
        <v/>
      </c>
      <c r="C135" s="88" t="str">
        <f>IF(ISTEXT('[6]Sektorski plasman'!C131)=TRUE,'[6]Sektorski plasman'!C131,"")</f>
        <v/>
      </c>
      <c r="D135" s="87" t="str">
        <f>IF(ISNUMBER('[6]Sektorski plasman'!E131)=TRUE,'[6]Sektorski plasman'!E131,"")</f>
        <v/>
      </c>
      <c r="E135" s="86" t="str">
        <f>IF(ISTEXT('[6]Sektorski plasman'!F131)=TRUE,'[6]Sektorski plasman'!F131,"")</f>
        <v/>
      </c>
      <c r="F135" s="85" t="str">
        <f>IF(ISNUMBER('[6]Sektorski plasman'!D131)=TRUE,'[6]Sektorski plasman'!D131,"")</f>
        <v/>
      </c>
      <c r="G135" s="84" t="str">
        <f>IF(ISNUMBER('[6]Sektorski plasman'!G131)=TRUE,'[6]Sektorski plasman'!G131,"")</f>
        <v/>
      </c>
      <c r="H135" s="76" t="str">
        <f>IF(ISNUMBER('[6]Sektorski plasman'!H131)=TRUE,'[6]Sektorski plasman'!H131,"")</f>
        <v/>
      </c>
      <c r="I135" s="75"/>
      <c r="J135" s="72"/>
      <c r="K135" s="66"/>
    </row>
    <row r="136" spans="1:11" x14ac:dyDescent="0.2">
      <c r="A136" s="90" t="str">
        <f>IF(ISNUMBER(H136)=FALSE,"",127)</f>
        <v/>
      </c>
      <c r="B136" s="89" t="str">
        <f>IF(ISTEXT('[6]Sektorski plasman'!B132)=TRUE,'[6]Sektorski plasman'!B132,"")</f>
        <v/>
      </c>
      <c r="C136" s="88" t="str">
        <f>IF(ISTEXT('[6]Sektorski plasman'!C132)=TRUE,'[6]Sektorski plasman'!C132,"")</f>
        <v/>
      </c>
      <c r="D136" s="87" t="str">
        <f>IF(ISNUMBER('[6]Sektorski plasman'!E132)=TRUE,'[6]Sektorski plasman'!E132,"")</f>
        <v/>
      </c>
      <c r="E136" s="86" t="str">
        <f>IF(ISTEXT('[6]Sektorski plasman'!F132)=TRUE,'[6]Sektorski plasman'!F132,"")</f>
        <v/>
      </c>
      <c r="F136" s="85" t="str">
        <f>IF(ISNUMBER('[6]Sektorski plasman'!D132)=TRUE,'[6]Sektorski plasman'!D132,"")</f>
        <v/>
      </c>
      <c r="G136" s="84" t="str">
        <f>IF(ISNUMBER('[6]Sektorski plasman'!G132)=TRUE,'[6]Sektorski plasman'!G132,"")</f>
        <v/>
      </c>
      <c r="H136" s="76" t="str">
        <f>IF(ISNUMBER('[6]Sektorski plasman'!H132)=TRUE,'[6]Sektorski plasman'!H132,"")</f>
        <v/>
      </c>
      <c r="I136" s="75"/>
      <c r="J136" s="72"/>
      <c r="K136" s="66"/>
    </row>
    <row r="137" spans="1:11" x14ac:dyDescent="0.2">
      <c r="A137" s="90" t="str">
        <f>IF(ISNUMBER(H137)=FALSE,"",128)</f>
        <v/>
      </c>
      <c r="B137" s="89" t="str">
        <f>IF(ISTEXT('[6]Sektorski plasman'!B133)=TRUE,'[6]Sektorski plasman'!B133,"")</f>
        <v/>
      </c>
      <c r="C137" s="88" t="str">
        <f>IF(ISTEXT('[6]Sektorski plasman'!C133)=TRUE,'[6]Sektorski plasman'!C133,"")</f>
        <v/>
      </c>
      <c r="D137" s="87" t="str">
        <f>IF(ISNUMBER('[6]Sektorski plasman'!E133)=TRUE,'[6]Sektorski plasman'!E133,"")</f>
        <v/>
      </c>
      <c r="E137" s="86" t="str">
        <f>IF(ISTEXT('[6]Sektorski plasman'!F133)=TRUE,'[6]Sektorski plasman'!F133,"")</f>
        <v/>
      </c>
      <c r="F137" s="85" t="str">
        <f>IF(ISNUMBER('[6]Sektorski plasman'!D133)=TRUE,'[6]Sektorski plasman'!D133,"")</f>
        <v/>
      </c>
      <c r="G137" s="84" t="str">
        <f>IF(ISNUMBER('[6]Sektorski plasman'!G133)=TRUE,'[6]Sektorski plasman'!G133,"")</f>
        <v/>
      </c>
      <c r="H137" s="76" t="str">
        <f>IF(ISNUMBER('[6]Sektorski plasman'!H133)=TRUE,'[6]Sektorski plasman'!H133,"")</f>
        <v/>
      </c>
      <c r="I137" s="75"/>
      <c r="J137" s="72"/>
      <c r="K137" s="66"/>
    </row>
    <row r="138" spans="1:11" x14ac:dyDescent="0.2">
      <c r="A138" s="90" t="str">
        <f>IF(ISNUMBER(H138)=FALSE,"",129)</f>
        <v/>
      </c>
      <c r="B138" s="89" t="str">
        <f>IF(ISTEXT('[6]Sektorski plasman'!B134)=TRUE,'[6]Sektorski plasman'!B134,"")</f>
        <v/>
      </c>
      <c r="C138" s="88" t="str">
        <f>IF(ISTEXT('[6]Sektorski plasman'!C134)=TRUE,'[6]Sektorski plasman'!C134,"")</f>
        <v/>
      </c>
      <c r="D138" s="87" t="str">
        <f>IF(ISNUMBER('[6]Sektorski plasman'!E134)=TRUE,'[6]Sektorski plasman'!E134,"")</f>
        <v/>
      </c>
      <c r="E138" s="86" t="str">
        <f>IF(ISTEXT('[6]Sektorski plasman'!F134)=TRUE,'[6]Sektorski plasman'!F134,"")</f>
        <v/>
      </c>
      <c r="F138" s="85" t="str">
        <f>IF(ISNUMBER('[6]Sektorski plasman'!D134)=TRUE,'[6]Sektorski plasman'!D134,"")</f>
        <v/>
      </c>
      <c r="G138" s="84" t="str">
        <f>IF(ISNUMBER('[6]Sektorski plasman'!G134)=TRUE,'[6]Sektorski plasman'!G134,"")</f>
        <v/>
      </c>
      <c r="H138" s="76" t="str">
        <f>IF(ISNUMBER('[6]Sektorski plasman'!H134)=TRUE,'[6]Sektorski plasman'!H134,"")</f>
        <v/>
      </c>
      <c r="I138" s="75"/>
      <c r="J138" s="72"/>
      <c r="K138" s="66"/>
    </row>
    <row r="139" spans="1:11" x14ac:dyDescent="0.2">
      <c r="A139" s="90" t="str">
        <f>IF(ISNUMBER(H139)=FALSE,"",130)</f>
        <v/>
      </c>
      <c r="B139" s="89" t="str">
        <f>IF(ISTEXT('[6]Sektorski plasman'!B135)=TRUE,'[6]Sektorski plasman'!B135,"")</f>
        <v/>
      </c>
      <c r="C139" s="88" t="str">
        <f>IF(ISTEXT('[6]Sektorski plasman'!C135)=TRUE,'[6]Sektorski plasman'!C135,"")</f>
        <v/>
      </c>
      <c r="D139" s="87" t="str">
        <f>IF(ISNUMBER('[6]Sektorski plasman'!E135)=TRUE,'[6]Sektorski plasman'!E135,"")</f>
        <v/>
      </c>
      <c r="E139" s="86" t="str">
        <f>IF(ISTEXT('[6]Sektorski plasman'!F135)=TRUE,'[6]Sektorski plasman'!F135,"")</f>
        <v/>
      </c>
      <c r="F139" s="85" t="str">
        <f>IF(ISNUMBER('[6]Sektorski plasman'!D135)=TRUE,'[6]Sektorski plasman'!D135,"")</f>
        <v/>
      </c>
      <c r="G139" s="84" t="str">
        <f>IF(ISNUMBER('[6]Sektorski plasman'!G135)=TRUE,'[6]Sektorski plasman'!G135,"")</f>
        <v/>
      </c>
      <c r="H139" s="76" t="str">
        <f>IF(ISNUMBER('[6]Sektorski plasman'!H135)=TRUE,'[6]Sektorski plasman'!H135,"")</f>
        <v/>
      </c>
      <c r="I139" s="75"/>
      <c r="J139" s="72"/>
      <c r="K139" s="66"/>
    </row>
    <row r="140" spans="1:11" x14ac:dyDescent="0.2">
      <c r="A140" s="90" t="str">
        <f>IF(ISNUMBER(H140)=FALSE,"",131)</f>
        <v/>
      </c>
      <c r="B140" s="89" t="str">
        <f>IF(ISTEXT('[6]Sektorski plasman'!B136)=TRUE,'[6]Sektorski plasman'!B136,"")</f>
        <v/>
      </c>
      <c r="C140" s="88" t="str">
        <f>IF(ISTEXT('[6]Sektorski plasman'!C136)=TRUE,'[6]Sektorski plasman'!C136,"")</f>
        <v/>
      </c>
      <c r="D140" s="87" t="str">
        <f>IF(ISNUMBER('[6]Sektorski plasman'!E136)=TRUE,'[6]Sektorski plasman'!E136,"")</f>
        <v/>
      </c>
      <c r="E140" s="86" t="str">
        <f>IF(ISTEXT('[6]Sektorski plasman'!F136)=TRUE,'[6]Sektorski plasman'!F136,"")</f>
        <v/>
      </c>
      <c r="F140" s="85" t="str">
        <f>IF(ISNUMBER('[6]Sektorski plasman'!D136)=TRUE,'[6]Sektorski plasman'!D136,"")</f>
        <v/>
      </c>
      <c r="G140" s="84" t="str">
        <f>IF(ISNUMBER('[6]Sektorski plasman'!G136)=TRUE,'[6]Sektorski plasman'!G136,"")</f>
        <v/>
      </c>
      <c r="H140" s="76" t="str">
        <f>IF(ISNUMBER('[6]Sektorski plasman'!H136)=TRUE,'[6]Sektorski plasman'!H136,"")</f>
        <v/>
      </c>
      <c r="I140" s="75"/>
      <c r="J140" s="72"/>
      <c r="K140" s="66"/>
    </row>
    <row r="141" spans="1:11" x14ac:dyDescent="0.2">
      <c r="A141" s="90" t="str">
        <f>IF(ISNUMBER(H141)=FALSE,"",132)</f>
        <v/>
      </c>
      <c r="B141" s="89" t="str">
        <f>IF(ISTEXT('[6]Sektorski plasman'!B137)=TRUE,'[6]Sektorski plasman'!B137,"")</f>
        <v/>
      </c>
      <c r="C141" s="88" t="str">
        <f>IF(ISTEXT('[6]Sektorski plasman'!C137)=TRUE,'[6]Sektorski plasman'!C137,"")</f>
        <v/>
      </c>
      <c r="D141" s="87" t="str">
        <f>IF(ISNUMBER('[6]Sektorski plasman'!E137)=TRUE,'[6]Sektorski plasman'!E137,"")</f>
        <v/>
      </c>
      <c r="E141" s="86" t="str">
        <f>IF(ISTEXT('[6]Sektorski plasman'!F137)=TRUE,'[6]Sektorski plasman'!F137,"")</f>
        <v/>
      </c>
      <c r="F141" s="85" t="str">
        <f>IF(ISNUMBER('[6]Sektorski plasman'!D137)=TRUE,'[6]Sektorski plasman'!D137,"")</f>
        <v/>
      </c>
      <c r="G141" s="84" t="str">
        <f>IF(ISNUMBER('[6]Sektorski plasman'!G137)=TRUE,'[6]Sektorski plasman'!G137,"")</f>
        <v/>
      </c>
      <c r="H141" s="76" t="str">
        <f>IF(ISNUMBER('[6]Sektorski plasman'!H137)=TRUE,'[6]Sektorski plasman'!H137,"")</f>
        <v/>
      </c>
      <c r="I141" s="75"/>
      <c r="J141" s="72"/>
      <c r="K141" s="66"/>
    </row>
    <row r="142" spans="1:11" x14ac:dyDescent="0.2">
      <c r="A142" s="90" t="str">
        <f>IF(ISNUMBER(H142)=FALSE,"",133)</f>
        <v/>
      </c>
      <c r="B142" s="89" t="str">
        <f>IF(ISTEXT('[6]Sektorski plasman'!B138)=TRUE,'[6]Sektorski plasman'!B138,"")</f>
        <v/>
      </c>
      <c r="C142" s="88" t="str">
        <f>IF(ISTEXT('[6]Sektorski plasman'!C138)=TRUE,'[6]Sektorski plasman'!C138,"")</f>
        <v/>
      </c>
      <c r="D142" s="87" t="str">
        <f>IF(ISNUMBER('[6]Sektorski plasman'!E138)=TRUE,'[6]Sektorski plasman'!E138,"")</f>
        <v/>
      </c>
      <c r="E142" s="86" t="str">
        <f>IF(ISTEXT('[6]Sektorski plasman'!F138)=TRUE,'[6]Sektorski plasman'!F138,"")</f>
        <v/>
      </c>
      <c r="F142" s="85" t="str">
        <f>IF(ISNUMBER('[6]Sektorski plasman'!D138)=TRUE,'[6]Sektorski plasman'!D138,"")</f>
        <v/>
      </c>
      <c r="G142" s="84" t="str">
        <f>IF(ISNUMBER('[6]Sektorski plasman'!G138)=TRUE,'[6]Sektorski plasman'!G138,"")</f>
        <v/>
      </c>
      <c r="H142" s="76" t="str">
        <f>IF(ISNUMBER('[6]Sektorski plasman'!H138)=TRUE,'[6]Sektorski plasman'!H138,"")</f>
        <v/>
      </c>
      <c r="I142" s="75"/>
      <c r="J142" s="72"/>
      <c r="K142" s="66"/>
    </row>
    <row r="143" spans="1:11" x14ac:dyDescent="0.2">
      <c r="A143" s="90" t="str">
        <f>IF(ISNUMBER(H143)=FALSE,"",134)</f>
        <v/>
      </c>
      <c r="B143" s="89" t="str">
        <f>IF(ISTEXT('[6]Sektorski plasman'!B139)=TRUE,'[6]Sektorski plasman'!B139,"")</f>
        <v/>
      </c>
      <c r="C143" s="88" t="str">
        <f>IF(ISTEXT('[6]Sektorski plasman'!C139)=TRUE,'[6]Sektorski plasman'!C139,"")</f>
        <v/>
      </c>
      <c r="D143" s="87" t="str">
        <f>IF(ISNUMBER('[6]Sektorski plasman'!E139)=TRUE,'[6]Sektorski plasman'!E139,"")</f>
        <v/>
      </c>
      <c r="E143" s="86" t="str">
        <f>IF(ISTEXT('[6]Sektorski plasman'!F139)=TRUE,'[6]Sektorski plasman'!F139,"")</f>
        <v/>
      </c>
      <c r="F143" s="85" t="str">
        <f>IF(ISNUMBER('[6]Sektorski plasman'!D139)=TRUE,'[6]Sektorski plasman'!D139,"")</f>
        <v/>
      </c>
      <c r="G143" s="84" t="str">
        <f>IF(ISNUMBER('[6]Sektorski plasman'!G139)=TRUE,'[6]Sektorski plasman'!G139,"")</f>
        <v/>
      </c>
      <c r="H143" s="76" t="str">
        <f>IF(ISNUMBER('[6]Sektorski plasman'!H139)=TRUE,'[6]Sektorski plasman'!H139,"")</f>
        <v/>
      </c>
      <c r="I143" s="75"/>
      <c r="J143" s="72"/>
      <c r="K143" s="66"/>
    </row>
    <row r="144" spans="1:11" x14ac:dyDescent="0.2">
      <c r="A144" s="90" t="str">
        <f>IF(ISNUMBER(H144)=FALSE,"",135)</f>
        <v/>
      </c>
      <c r="B144" s="89" t="str">
        <f>IF(ISTEXT('[6]Sektorski plasman'!B140)=TRUE,'[6]Sektorski plasman'!B140,"")</f>
        <v/>
      </c>
      <c r="C144" s="88" t="str">
        <f>IF(ISTEXT('[6]Sektorski plasman'!C140)=TRUE,'[6]Sektorski plasman'!C140,"")</f>
        <v/>
      </c>
      <c r="D144" s="87" t="str">
        <f>IF(ISNUMBER('[6]Sektorski plasman'!E140)=TRUE,'[6]Sektorski plasman'!E140,"")</f>
        <v/>
      </c>
      <c r="E144" s="86" t="str">
        <f>IF(ISTEXT('[6]Sektorski plasman'!F140)=TRUE,'[6]Sektorski plasman'!F140,"")</f>
        <v/>
      </c>
      <c r="F144" s="85" t="str">
        <f>IF(ISNUMBER('[6]Sektorski plasman'!D140)=TRUE,'[6]Sektorski plasman'!D140,"")</f>
        <v/>
      </c>
      <c r="G144" s="84" t="str">
        <f>IF(ISNUMBER('[6]Sektorski plasman'!G140)=TRUE,'[6]Sektorski plasman'!G140,"")</f>
        <v/>
      </c>
      <c r="H144" s="76" t="str">
        <f>IF(ISNUMBER('[6]Sektorski plasman'!H140)=TRUE,'[6]Sektorski plasman'!H140,"")</f>
        <v/>
      </c>
      <c r="I144" s="75"/>
      <c r="J144" s="72"/>
      <c r="K144" s="66"/>
    </row>
    <row r="145" spans="1:11" x14ac:dyDescent="0.2">
      <c r="A145" s="90" t="str">
        <f>IF(ISNUMBER(H145)=FALSE,"",136)</f>
        <v/>
      </c>
      <c r="B145" s="89" t="str">
        <f>IF(ISTEXT('[6]Sektorski plasman'!B141)=TRUE,'[6]Sektorski plasman'!B141,"")</f>
        <v/>
      </c>
      <c r="C145" s="88" t="str">
        <f>IF(ISTEXT('[6]Sektorski plasman'!C141)=TRUE,'[6]Sektorski plasman'!C141,"")</f>
        <v/>
      </c>
      <c r="D145" s="87" t="str">
        <f>IF(ISNUMBER('[6]Sektorski plasman'!E141)=TRUE,'[6]Sektorski plasman'!E141,"")</f>
        <v/>
      </c>
      <c r="E145" s="86" t="str">
        <f>IF(ISTEXT('[6]Sektorski plasman'!F141)=TRUE,'[6]Sektorski plasman'!F141,"")</f>
        <v/>
      </c>
      <c r="F145" s="85" t="str">
        <f>IF(ISNUMBER('[6]Sektorski plasman'!D141)=TRUE,'[6]Sektorski plasman'!D141,"")</f>
        <v/>
      </c>
      <c r="G145" s="84" t="str">
        <f>IF(ISNUMBER('[6]Sektorski plasman'!G141)=TRUE,'[6]Sektorski plasman'!G141,"")</f>
        <v/>
      </c>
      <c r="H145" s="76" t="str">
        <f>IF(ISNUMBER('[6]Sektorski plasman'!H141)=TRUE,'[6]Sektorski plasman'!H141,"")</f>
        <v/>
      </c>
      <c r="I145" s="75"/>
      <c r="J145" s="72"/>
      <c r="K145" s="66"/>
    </row>
    <row r="146" spans="1:11" x14ac:dyDescent="0.2">
      <c r="A146" s="90" t="str">
        <f>IF(ISNUMBER(H146)=FALSE,"",137)</f>
        <v/>
      </c>
      <c r="B146" s="89" t="str">
        <f>IF(ISTEXT('[6]Sektorski plasman'!B142)=TRUE,'[6]Sektorski plasman'!B142,"")</f>
        <v/>
      </c>
      <c r="C146" s="88" t="str">
        <f>IF(ISTEXT('[6]Sektorski plasman'!C142)=TRUE,'[6]Sektorski plasman'!C142,"")</f>
        <v/>
      </c>
      <c r="D146" s="87" t="str">
        <f>IF(ISNUMBER('[6]Sektorski plasman'!E142)=TRUE,'[6]Sektorski plasman'!E142,"")</f>
        <v/>
      </c>
      <c r="E146" s="86" t="str">
        <f>IF(ISTEXT('[6]Sektorski plasman'!F142)=TRUE,'[6]Sektorski plasman'!F142,"")</f>
        <v/>
      </c>
      <c r="F146" s="85" t="str">
        <f>IF(ISNUMBER('[6]Sektorski plasman'!D142)=TRUE,'[6]Sektorski plasman'!D142,"")</f>
        <v/>
      </c>
      <c r="G146" s="84" t="str">
        <f>IF(ISNUMBER('[6]Sektorski plasman'!G142)=TRUE,'[6]Sektorski plasman'!G142,"")</f>
        <v/>
      </c>
      <c r="H146" s="76" t="str">
        <f>IF(ISNUMBER('[6]Sektorski plasman'!H142)=TRUE,'[6]Sektorski plasman'!H142,"")</f>
        <v/>
      </c>
      <c r="I146" s="75"/>
      <c r="J146" s="72"/>
      <c r="K146" s="66"/>
    </row>
    <row r="147" spans="1:11" x14ac:dyDescent="0.2">
      <c r="A147" s="90" t="str">
        <f>IF(ISNUMBER(H147)=FALSE,"",138)</f>
        <v/>
      </c>
      <c r="B147" s="89" t="str">
        <f>IF(ISTEXT('[6]Sektorski plasman'!B143)=TRUE,'[6]Sektorski plasman'!B143,"")</f>
        <v/>
      </c>
      <c r="C147" s="88" t="str">
        <f>IF(ISTEXT('[6]Sektorski plasman'!C143)=TRUE,'[6]Sektorski plasman'!C143,"")</f>
        <v/>
      </c>
      <c r="D147" s="87" t="str">
        <f>IF(ISNUMBER('[6]Sektorski plasman'!E143)=TRUE,'[6]Sektorski plasman'!E143,"")</f>
        <v/>
      </c>
      <c r="E147" s="86" t="str">
        <f>IF(ISTEXT('[6]Sektorski plasman'!F143)=TRUE,'[6]Sektorski plasman'!F143,"")</f>
        <v/>
      </c>
      <c r="F147" s="85" t="str">
        <f>IF(ISNUMBER('[6]Sektorski plasman'!D143)=TRUE,'[6]Sektorski plasman'!D143,"")</f>
        <v/>
      </c>
      <c r="G147" s="84" t="str">
        <f>IF(ISNUMBER('[6]Sektorski plasman'!G143)=TRUE,'[6]Sektorski plasman'!G143,"")</f>
        <v/>
      </c>
      <c r="H147" s="76" t="str">
        <f>IF(ISNUMBER('[6]Sektorski plasman'!H143)=TRUE,'[6]Sektorski plasman'!H143,"")</f>
        <v/>
      </c>
      <c r="I147" s="75"/>
      <c r="J147" s="72"/>
      <c r="K147" s="66"/>
    </row>
    <row r="148" spans="1:11" x14ac:dyDescent="0.2">
      <c r="A148" s="90" t="str">
        <f>IF(ISNUMBER(H148)=FALSE,"",139)</f>
        <v/>
      </c>
      <c r="B148" s="89" t="str">
        <f>IF(ISTEXT('[6]Sektorski plasman'!B144)=TRUE,'[6]Sektorski plasman'!B144,"")</f>
        <v/>
      </c>
      <c r="C148" s="88" t="str">
        <f>IF(ISTEXT('[6]Sektorski plasman'!C144)=TRUE,'[6]Sektorski plasman'!C144,"")</f>
        <v/>
      </c>
      <c r="D148" s="87" t="str">
        <f>IF(ISNUMBER('[6]Sektorski plasman'!E144)=TRUE,'[6]Sektorski plasman'!E144,"")</f>
        <v/>
      </c>
      <c r="E148" s="86" t="str">
        <f>IF(ISTEXT('[6]Sektorski plasman'!F144)=TRUE,'[6]Sektorski plasman'!F144,"")</f>
        <v/>
      </c>
      <c r="F148" s="85" t="str">
        <f>IF(ISNUMBER('[6]Sektorski plasman'!D144)=TRUE,'[6]Sektorski plasman'!D144,"")</f>
        <v/>
      </c>
      <c r="G148" s="84" t="str">
        <f>IF(ISNUMBER('[6]Sektorski plasman'!G144)=TRUE,'[6]Sektorski plasman'!G144,"")</f>
        <v/>
      </c>
      <c r="H148" s="76" t="str">
        <f>IF(ISNUMBER('[6]Sektorski plasman'!H144)=TRUE,'[6]Sektorski plasman'!H144,"")</f>
        <v/>
      </c>
      <c r="I148" s="75"/>
      <c r="J148" s="72"/>
      <c r="K148" s="66"/>
    </row>
    <row r="149" spans="1:11" x14ac:dyDescent="0.2">
      <c r="A149" s="90" t="str">
        <f>IF(ISNUMBER(H149)=FALSE,"",140)</f>
        <v/>
      </c>
      <c r="B149" s="89" t="str">
        <f>IF(ISTEXT('[6]Sektorski plasman'!B145)=TRUE,'[6]Sektorski plasman'!B145,"")</f>
        <v/>
      </c>
      <c r="C149" s="88" t="str">
        <f>IF(ISTEXT('[6]Sektorski plasman'!C145)=TRUE,'[6]Sektorski plasman'!C145,"")</f>
        <v/>
      </c>
      <c r="D149" s="87" t="str">
        <f>IF(ISNUMBER('[6]Sektorski plasman'!E145)=TRUE,'[6]Sektorski plasman'!E145,"")</f>
        <v/>
      </c>
      <c r="E149" s="86" t="str">
        <f>IF(ISTEXT('[6]Sektorski plasman'!F145)=TRUE,'[6]Sektorski plasman'!F145,"")</f>
        <v/>
      </c>
      <c r="F149" s="85" t="str">
        <f>IF(ISNUMBER('[6]Sektorski plasman'!D145)=TRUE,'[6]Sektorski plasman'!D145,"")</f>
        <v/>
      </c>
      <c r="G149" s="84" t="str">
        <f>IF(ISNUMBER('[6]Sektorski plasman'!G145)=TRUE,'[6]Sektorski plasman'!G145,"")</f>
        <v/>
      </c>
      <c r="H149" s="76" t="str">
        <f>IF(ISNUMBER('[6]Sektorski plasman'!H145)=TRUE,'[6]Sektorski plasman'!H145,"")</f>
        <v/>
      </c>
      <c r="I149" s="75"/>
      <c r="J149" s="72"/>
      <c r="K149" s="66"/>
    </row>
    <row r="150" spans="1:11" x14ac:dyDescent="0.2">
      <c r="A150" s="90" t="str">
        <f>IF(ISNUMBER(H150)=FALSE,"",141)</f>
        <v/>
      </c>
      <c r="B150" s="89" t="str">
        <f>IF(ISTEXT('[6]Sektorski plasman'!B146)=TRUE,'[6]Sektorski plasman'!B146,"")</f>
        <v/>
      </c>
      <c r="C150" s="88" t="str">
        <f>IF(ISTEXT('[6]Sektorski plasman'!C146)=TRUE,'[6]Sektorski plasman'!C146,"")</f>
        <v/>
      </c>
      <c r="D150" s="87" t="str">
        <f>IF(ISNUMBER('[6]Sektorski plasman'!E146)=TRUE,'[6]Sektorski plasman'!E146,"")</f>
        <v/>
      </c>
      <c r="E150" s="86" t="str">
        <f>IF(ISTEXT('[6]Sektorski plasman'!F146)=TRUE,'[6]Sektorski plasman'!F146,"")</f>
        <v/>
      </c>
      <c r="F150" s="85" t="str">
        <f>IF(ISNUMBER('[6]Sektorski plasman'!D146)=TRUE,'[6]Sektorski plasman'!D146,"")</f>
        <v/>
      </c>
      <c r="G150" s="84" t="str">
        <f>IF(ISNUMBER('[6]Sektorski plasman'!G146)=TRUE,'[6]Sektorski plasman'!G146,"")</f>
        <v/>
      </c>
      <c r="H150" s="76" t="str">
        <f>IF(ISNUMBER('[6]Sektorski plasman'!H146)=TRUE,'[6]Sektorski plasman'!H146,"")</f>
        <v/>
      </c>
      <c r="I150" s="75"/>
      <c r="J150" s="72"/>
      <c r="K150" s="66"/>
    </row>
    <row r="151" spans="1:11" x14ac:dyDescent="0.2">
      <c r="A151" s="90" t="str">
        <f>IF(ISNUMBER(H151)=FALSE,"",142)</f>
        <v/>
      </c>
      <c r="B151" s="89" t="str">
        <f>IF(ISTEXT('[6]Sektorski plasman'!B147)=TRUE,'[6]Sektorski plasman'!B147,"")</f>
        <v/>
      </c>
      <c r="C151" s="88" t="str">
        <f>IF(ISTEXT('[6]Sektorski plasman'!C147)=TRUE,'[6]Sektorski plasman'!C147,"")</f>
        <v/>
      </c>
      <c r="D151" s="87" t="str">
        <f>IF(ISNUMBER('[6]Sektorski plasman'!E147)=TRUE,'[6]Sektorski plasman'!E147,"")</f>
        <v/>
      </c>
      <c r="E151" s="86" t="str">
        <f>IF(ISTEXT('[6]Sektorski plasman'!F147)=TRUE,'[6]Sektorski plasman'!F147,"")</f>
        <v/>
      </c>
      <c r="F151" s="85" t="str">
        <f>IF(ISNUMBER('[6]Sektorski plasman'!D147)=TRUE,'[6]Sektorski plasman'!D147,"")</f>
        <v/>
      </c>
      <c r="G151" s="84" t="str">
        <f>IF(ISNUMBER('[6]Sektorski plasman'!G147)=TRUE,'[6]Sektorski plasman'!G147,"")</f>
        <v/>
      </c>
      <c r="H151" s="76" t="str">
        <f>IF(ISNUMBER('[6]Sektorski plasman'!H147)=TRUE,'[6]Sektorski plasman'!H147,"")</f>
        <v/>
      </c>
      <c r="I151" s="75"/>
      <c r="J151" s="72"/>
      <c r="K151" s="66"/>
    </row>
    <row r="152" spans="1:11" x14ac:dyDescent="0.2">
      <c r="A152" s="90" t="str">
        <f>IF(ISNUMBER(H152)=FALSE,"",143)</f>
        <v/>
      </c>
      <c r="B152" s="89" t="str">
        <f>IF(ISTEXT('[6]Sektorski plasman'!B148)=TRUE,'[6]Sektorski plasman'!B148,"")</f>
        <v/>
      </c>
      <c r="C152" s="88" t="str">
        <f>IF(ISTEXT('[6]Sektorski plasman'!C148)=TRUE,'[6]Sektorski plasman'!C148,"")</f>
        <v/>
      </c>
      <c r="D152" s="87" t="str">
        <f>IF(ISNUMBER('[6]Sektorski plasman'!E148)=TRUE,'[6]Sektorski plasman'!E148,"")</f>
        <v/>
      </c>
      <c r="E152" s="86" t="str">
        <f>IF(ISTEXT('[6]Sektorski plasman'!F148)=TRUE,'[6]Sektorski plasman'!F148,"")</f>
        <v/>
      </c>
      <c r="F152" s="85" t="str">
        <f>IF(ISNUMBER('[6]Sektorski plasman'!D148)=TRUE,'[6]Sektorski plasman'!D148,"")</f>
        <v/>
      </c>
      <c r="G152" s="84" t="str">
        <f>IF(ISNUMBER('[6]Sektorski plasman'!G148)=TRUE,'[6]Sektorski plasman'!G148,"")</f>
        <v/>
      </c>
      <c r="H152" s="76" t="str">
        <f>IF(ISNUMBER('[6]Sektorski plasman'!H148)=TRUE,'[6]Sektorski plasman'!H148,"")</f>
        <v/>
      </c>
      <c r="I152" s="75"/>
      <c r="J152" s="72"/>
      <c r="K152" s="66"/>
    </row>
    <row r="153" spans="1:11" x14ac:dyDescent="0.2">
      <c r="A153" s="90" t="str">
        <f>IF(ISNUMBER(H153)=FALSE,"",144)</f>
        <v/>
      </c>
      <c r="B153" s="89" t="str">
        <f>IF(ISTEXT('[6]Sektorski plasman'!B149)=TRUE,'[6]Sektorski plasman'!B149,"")</f>
        <v/>
      </c>
      <c r="C153" s="88" t="str">
        <f>IF(ISTEXT('[6]Sektorski plasman'!C149)=TRUE,'[6]Sektorski plasman'!C149,"")</f>
        <v/>
      </c>
      <c r="D153" s="87" t="str">
        <f>IF(ISNUMBER('[6]Sektorski plasman'!E149)=TRUE,'[6]Sektorski plasman'!E149,"")</f>
        <v/>
      </c>
      <c r="E153" s="86" t="str">
        <f>IF(ISTEXT('[6]Sektorski plasman'!F149)=TRUE,'[6]Sektorski plasman'!F149,"")</f>
        <v/>
      </c>
      <c r="F153" s="85" t="str">
        <f>IF(ISNUMBER('[6]Sektorski plasman'!D149)=TRUE,'[6]Sektorski plasman'!D149,"")</f>
        <v/>
      </c>
      <c r="G153" s="84" t="str">
        <f>IF(ISNUMBER('[6]Sektorski plasman'!G149)=TRUE,'[6]Sektorski plasman'!G149,"")</f>
        <v/>
      </c>
      <c r="H153" s="76" t="str">
        <f>IF(ISNUMBER('[6]Sektorski plasman'!H149)=TRUE,'[6]Sektorski plasman'!H149,"")</f>
        <v/>
      </c>
      <c r="I153" s="75"/>
      <c r="J153" s="72"/>
      <c r="K153" s="66"/>
    </row>
    <row r="154" spans="1:11" x14ac:dyDescent="0.2">
      <c r="A154" s="90" t="str">
        <f>IF(ISNUMBER(H154)=FALSE,"",145)</f>
        <v/>
      </c>
      <c r="B154" s="89" t="str">
        <f>IF(ISTEXT('[6]Sektorski plasman'!B150)=TRUE,'[6]Sektorski plasman'!B150,"")</f>
        <v/>
      </c>
      <c r="C154" s="88" t="str">
        <f>IF(ISTEXT('[6]Sektorski plasman'!C150)=TRUE,'[6]Sektorski plasman'!C150,"")</f>
        <v/>
      </c>
      <c r="D154" s="87" t="str">
        <f>IF(ISNUMBER('[6]Sektorski plasman'!E150)=TRUE,'[6]Sektorski plasman'!E150,"")</f>
        <v/>
      </c>
      <c r="E154" s="86" t="str">
        <f>IF(ISTEXT('[6]Sektorski plasman'!F150)=TRUE,'[6]Sektorski plasman'!F150,"")</f>
        <v/>
      </c>
      <c r="F154" s="85" t="str">
        <f>IF(ISNUMBER('[6]Sektorski plasman'!D150)=TRUE,'[6]Sektorski plasman'!D150,"")</f>
        <v/>
      </c>
      <c r="G154" s="84" t="str">
        <f>IF(ISNUMBER('[6]Sektorski plasman'!G150)=TRUE,'[6]Sektorski plasman'!G150,"")</f>
        <v/>
      </c>
      <c r="H154" s="76" t="str">
        <f>IF(ISNUMBER('[6]Sektorski plasman'!H150)=TRUE,'[6]Sektorski plasman'!H150,"")</f>
        <v/>
      </c>
      <c r="I154" s="75"/>
      <c r="J154" s="72"/>
      <c r="K154" s="66"/>
    </row>
    <row r="155" spans="1:11" x14ac:dyDescent="0.2">
      <c r="A155" s="90" t="str">
        <f>IF(ISNUMBER(H155)=FALSE,"",146)</f>
        <v/>
      </c>
      <c r="B155" s="89" t="str">
        <f>IF(ISTEXT('[6]Sektorski plasman'!B151)=TRUE,'[6]Sektorski plasman'!B151,"")</f>
        <v/>
      </c>
      <c r="C155" s="88" t="str">
        <f>IF(ISTEXT('[6]Sektorski plasman'!C151)=TRUE,'[6]Sektorski plasman'!C151,"")</f>
        <v/>
      </c>
      <c r="D155" s="87" t="str">
        <f>IF(ISNUMBER('[6]Sektorski plasman'!E151)=TRUE,'[6]Sektorski plasman'!E151,"")</f>
        <v/>
      </c>
      <c r="E155" s="86" t="str">
        <f>IF(ISTEXT('[6]Sektorski plasman'!F151)=TRUE,'[6]Sektorski plasman'!F151,"")</f>
        <v/>
      </c>
      <c r="F155" s="85" t="str">
        <f>IF(ISNUMBER('[6]Sektorski plasman'!D151)=TRUE,'[6]Sektorski plasman'!D151,"")</f>
        <v/>
      </c>
      <c r="G155" s="84" t="str">
        <f>IF(ISNUMBER('[6]Sektorski plasman'!G151)=TRUE,'[6]Sektorski plasman'!G151,"")</f>
        <v/>
      </c>
      <c r="H155" s="76" t="str">
        <f>IF(ISNUMBER('[6]Sektorski plasman'!H151)=TRUE,'[6]Sektorski plasman'!H151,"")</f>
        <v/>
      </c>
      <c r="I155" s="75"/>
      <c r="J155" s="72"/>
      <c r="K155" s="66"/>
    </row>
    <row r="156" spans="1:11" x14ac:dyDescent="0.2">
      <c r="A156" s="90" t="str">
        <f>IF(ISNUMBER(H156)=FALSE,"",147)</f>
        <v/>
      </c>
      <c r="B156" s="89" t="str">
        <f>IF(ISTEXT('[6]Sektorski plasman'!B152)=TRUE,'[6]Sektorski plasman'!B152,"")</f>
        <v/>
      </c>
      <c r="C156" s="88" t="str">
        <f>IF(ISTEXT('[6]Sektorski plasman'!C152)=TRUE,'[6]Sektorski plasman'!C152,"")</f>
        <v/>
      </c>
      <c r="D156" s="87" t="str">
        <f>IF(ISNUMBER('[6]Sektorski plasman'!E152)=TRUE,'[6]Sektorski plasman'!E152,"")</f>
        <v/>
      </c>
      <c r="E156" s="86" t="str">
        <f>IF(ISTEXT('[6]Sektorski plasman'!F152)=TRUE,'[6]Sektorski plasman'!F152,"")</f>
        <v/>
      </c>
      <c r="F156" s="85" t="str">
        <f>IF(ISNUMBER('[6]Sektorski plasman'!D152)=TRUE,'[6]Sektorski plasman'!D152,"")</f>
        <v/>
      </c>
      <c r="G156" s="84" t="str">
        <f>IF(ISNUMBER('[6]Sektorski plasman'!G152)=TRUE,'[6]Sektorski plasman'!G152,"")</f>
        <v/>
      </c>
      <c r="H156" s="76" t="str">
        <f>IF(ISNUMBER('[6]Sektorski plasman'!H152)=TRUE,'[6]Sektorski plasman'!H152,"")</f>
        <v/>
      </c>
      <c r="I156" s="75"/>
      <c r="J156" s="72"/>
      <c r="K156" s="66"/>
    </row>
    <row r="157" spans="1:11" x14ac:dyDescent="0.2">
      <c r="A157" s="90" t="str">
        <f>IF(ISNUMBER(H157)=FALSE,"",148)</f>
        <v/>
      </c>
      <c r="B157" s="89" t="str">
        <f>IF(ISTEXT('[6]Sektorski plasman'!B153)=TRUE,'[6]Sektorski plasman'!B153,"")</f>
        <v/>
      </c>
      <c r="C157" s="88" t="str">
        <f>IF(ISTEXT('[6]Sektorski plasman'!C153)=TRUE,'[6]Sektorski plasman'!C153,"")</f>
        <v/>
      </c>
      <c r="D157" s="87" t="str">
        <f>IF(ISNUMBER('[6]Sektorski plasman'!E153)=TRUE,'[6]Sektorski plasman'!E153,"")</f>
        <v/>
      </c>
      <c r="E157" s="86" t="str">
        <f>IF(ISTEXT('[6]Sektorski plasman'!F153)=TRUE,'[6]Sektorski plasman'!F153,"")</f>
        <v/>
      </c>
      <c r="F157" s="85" t="str">
        <f>IF(ISNUMBER('[6]Sektorski plasman'!D153)=TRUE,'[6]Sektorski plasman'!D153,"")</f>
        <v/>
      </c>
      <c r="G157" s="84" t="str">
        <f>IF(ISNUMBER('[6]Sektorski plasman'!G153)=TRUE,'[6]Sektorski plasman'!G153,"")</f>
        <v/>
      </c>
      <c r="H157" s="76" t="str">
        <f>IF(ISNUMBER('[6]Sektorski plasman'!H153)=TRUE,'[6]Sektorski plasman'!H153,"")</f>
        <v/>
      </c>
      <c r="I157" s="75"/>
      <c r="J157" s="72"/>
      <c r="K157" s="66"/>
    </row>
    <row r="158" spans="1:11" x14ac:dyDescent="0.2">
      <c r="A158" s="90" t="str">
        <f>IF(ISNUMBER(H158)=FALSE,"",149)</f>
        <v/>
      </c>
      <c r="B158" s="89" t="str">
        <f>IF(ISTEXT('[6]Sektorski plasman'!B154)=TRUE,'[6]Sektorski plasman'!B154,"")</f>
        <v/>
      </c>
      <c r="C158" s="88" t="str">
        <f>IF(ISTEXT('[6]Sektorski plasman'!C154)=TRUE,'[6]Sektorski plasman'!C154,"")</f>
        <v/>
      </c>
      <c r="D158" s="87" t="str">
        <f>IF(ISNUMBER('[6]Sektorski plasman'!E154)=TRUE,'[6]Sektorski plasman'!E154,"")</f>
        <v/>
      </c>
      <c r="E158" s="86" t="str">
        <f>IF(ISTEXT('[6]Sektorski plasman'!F154)=TRUE,'[6]Sektorski plasman'!F154,"")</f>
        <v/>
      </c>
      <c r="F158" s="85" t="str">
        <f>IF(ISNUMBER('[6]Sektorski plasman'!D154)=TRUE,'[6]Sektorski plasman'!D154,"")</f>
        <v/>
      </c>
      <c r="G158" s="84" t="str">
        <f>IF(ISNUMBER('[6]Sektorski plasman'!G154)=TRUE,'[6]Sektorski plasman'!G154,"")</f>
        <v/>
      </c>
      <c r="H158" s="76" t="str">
        <f>IF(ISNUMBER('[6]Sektorski plasman'!H154)=TRUE,'[6]Sektorski plasman'!H154,"")</f>
        <v/>
      </c>
      <c r="I158" s="75"/>
      <c r="J158" s="72"/>
      <c r="K158" s="66"/>
    </row>
    <row r="159" spans="1:11" x14ac:dyDescent="0.2">
      <c r="A159" s="83" t="str">
        <f>IF(ISNUMBER(H159)=FALSE,"",150)</f>
        <v/>
      </c>
      <c r="B159" s="82" t="str">
        <f>IF(ISTEXT('[6]Sektorski plasman'!B155)=TRUE,'[6]Sektorski plasman'!B155,"")</f>
        <v/>
      </c>
      <c r="C159" s="81" t="str">
        <f>IF(ISTEXT('[6]Sektorski plasman'!C155)=TRUE,'[6]Sektorski plasman'!C155,"")</f>
        <v/>
      </c>
      <c r="D159" s="80" t="str">
        <f>IF(ISNUMBER('[6]Sektorski plasman'!E155)=TRUE,'[6]Sektorski plasman'!E155,"")</f>
        <v/>
      </c>
      <c r="E159" s="79" t="str">
        <f>IF(ISTEXT('[6]Sektorski plasman'!F155)=TRUE,'[6]Sektorski plasman'!F155,"")</f>
        <v/>
      </c>
      <c r="F159" s="78" t="str">
        <f>IF(ISNUMBER('[6]Sektorski plasman'!D155)=TRUE,'[6]Sektorski plasman'!D155,"")</f>
        <v/>
      </c>
      <c r="G159" s="77" t="str">
        <f>IF(ISNUMBER('[6]Sektorski plasman'!G155)=TRUE,'[6]Sektorski plasman'!G155,"")</f>
        <v/>
      </c>
      <c r="H159" s="76" t="str">
        <f>IF(ISNUMBER('[6]Sektorski plasman'!H155)=TRUE,'[6]Sektorski plasman'!H155,"")</f>
        <v/>
      </c>
      <c r="I159" s="75"/>
      <c r="J159" s="72"/>
      <c r="K159" s="66"/>
    </row>
    <row r="160" spans="1:11" x14ac:dyDescent="0.2">
      <c r="B160" s="74"/>
      <c r="C160" s="74"/>
      <c r="D160" s="68"/>
      <c r="F160" s="73"/>
      <c r="G160" s="68"/>
      <c r="I160" s="68"/>
      <c r="J160" s="72"/>
      <c r="K160" s="66"/>
    </row>
    <row r="161" spans="2:11" x14ac:dyDescent="0.2">
      <c r="B161" s="74"/>
      <c r="C161" s="74"/>
      <c r="D161" s="68"/>
      <c r="F161" s="73"/>
      <c r="G161" s="68"/>
      <c r="I161" s="68"/>
      <c r="J161" s="72"/>
      <c r="K161" s="66"/>
    </row>
    <row r="162" spans="2:11" x14ac:dyDescent="0.2">
      <c r="B162" s="74"/>
      <c r="C162" s="74"/>
      <c r="D162" s="68"/>
      <c r="F162" s="73"/>
      <c r="G162" s="68"/>
      <c r="I162" s="68"/>
      <c r="J162" s="72"/>
      <c r="K162" s="66"/>
    </row>
    <row r="163" spans="2:11" x14ac:dyDescent="0.2">
      <c r="F163" s="73"/>
      <c r="I163" s="68"/>
      <c r="J163" s="72"/>
      <c r="K163" s="66"/>
    </row>
    <row r="164" spans="2:11" x14ac:dyDescent="0.2">
      <c r="F164" s="73"/>
      <c r="I164" s="68"/>
      <c r="J164" s="72"/>
      <c r="K164" s="66"/>
    </row>
    <row r="165" spans="2:11" x14ac:dyDescent="0.2">
      <c r="F165" s="73"/>
      <c r="I165" s="68"/>
      <c r="J165" s="72"/>
      <c r="K165" s="66"/>
    </row>
    <row r="166" spans="2:11" x14ac:dyDescent="0.2">
      <c r="F166" s="73"/>
      <c r="I166" s="68"/>
      <c r="J166" s="72"/>
      <c r="K166" s="66"/>
    </row>
    <row r="167" spans="2:11" x14ac:dyDescent="0.2">
      <c r="F167" s="73"/>
      <c r="I167" s="68"/>
      <c r="J167" s="72"/>
      <c r="K167" s="66"/>
    </row>
    <row r="168" spans="2:11" x14ac:dyDescent="0.2">
      <c r="F168" s="73"/>
      <c r="I168" s="68"/>
      <c r="J168" s="72"/>
      <c r="K168" s="66"/>
    </row>
    <row r="169" spans="2:11" x14ac:dyDescent="0.2">
      <c r="F169" s="73"/>
      <c r="I169" s="68"/>
      <c r="J169" s="72"/>
      <c r="K169" s="66"/>
    </row>
    <row r="170" spans="2:11" x14ac:dyDescent="0.2">
      <c r="F170" s="73"/>
      <c r="I170" s="68"/>
      <c r="J170" s="72"/>
      <c r="K170" s="66"/>
    </row>
    <row r="171" spans="2:11" x14ac:dyDescent="0.2">
      <c r="F171" s="73"/>
      <c r="I171" s="68"/>
      <c r="J171" s="72"/>
      <c r="K171" s="66"/>
    </row>
    <row r="172" spans="2:11" x14ac:dyDescent="0.2">
      <c r="F172" s="73"/>
      <c r="I172" s="68"/>
      <c r="J172" s="72"/>
      <c r="K172" s="66"/>
    </row>
    <row r="173" spans="2:11" x14ac:dyDescent="0.2">
      <c r="F173" s="73"/>
      <c r="I173" s="68"/>
      <c r="J173" s="72"/>
      <c r="K173" s="66"/>
    </row>
    <row r="174" spans="2:11" x14ac:dyDescent="0.2">
      <c r="F174" s="73"/>
      <c r="I174" s="68"/>
      <c r="J174" s="72"/>
      <c r="K174" s="66"/>
    </row>
    <row r="175" spans="2:11" x14ac:dyDescent="0.2">
      <c r="F175" s="73"/>
      <c r="I175" s="68"/>
      <c r="J175" s="72"/>
      <c r="K175" s="66"/>
    </row>
    <row r="176" spans="2:11" x14ac:dyDescent="0.2">
      <c r="F176" s="73"/>
      <c r="I176" s="68"/>
      <c r="J176" s="72"/>
      <c r="K176" s="66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9A0C6-62A4-4D06-95E9-EDF2D8ED02EF}">
  <sheetPr>
    <tabColor theme="7" tint="-0.499984740745262"/>
    <pageSetUpPr fitToPage="1"/>
  </sheetPr>
  <dimension ref="A1:AE53"/>
  <sheetViews>
    <sheetView showRowColHeaders="0" tabSelected="1" topLeftCell="A4" zoomScale="110" zoomScaleNormal="110" workbookViewId="0">
      <selection activeCell="Q24" sqref="Q24"/>
    </sheetView>
  </sheetViews>
  <sheetFormatPr defaultRowHeight="15" x14ac:dyDescent="0.2"/>
  <cols>
    <col min="1" max="1" width="5.140625" style="135" customWidth="1"/>
    <col min="2" max="2" width="21.85546875" style="134" customWidth="1"/>
    <col min="3" max="3" width="19.85546875" style="6" customWidth="1"/>
    <col min="4" max="4" width="4.7109375" style="6" customWidth="1"/>
    <col min="5" max="5" width="7.85546875" style="133" customWidth="1"/>
    <col min="6" max="6" width="4.7109375" style="6" customWidth="1"/>
    <col min="7" max="7" width="9.28515625" style="133" customWidth="1"/>
    <col min="8" max="8" width="4.7109375" style="6" customWidth="1"/>
    <col min="9" max="9" width="9.28515625" style="133" customWidth="1"/>
    <col min="10" max="10" width="4.7109375" style="6" customWidth="1"/>
    <col min="11" max="11" width="9.28515625" style="133" customWidth="1"/>
    <col min="12" max="12" width="4.7109375" style="6" customWidth="1"/>
    <col min="13" max="13" width="9.28515625" style="133" customWidth="1"/>
    <col min="14" max="14" width="4.7109375" style="6" customWidth="1"/>
    <col min="15" max="15" width="9.28515625" style="133" customWidth="1"/>
    <col min="16" max="16" width="4.7109375" style="6" customWidth="1"/>
    <col min="17" max="17" width="9.28515625" style="133" customWidth="1"/>
    <col min="18" max="18" width="4.7109375" style="6" customWidth="1"/>
    <col min="19" max="19" width="9.28515625" style="133" customWidth="1"/>
    <col min="20" max="20" width="10.85546875" style="133" customWidth="1"/>
    <col min="21" max="21" width="6.7109375" style="6" customWidth="1"/>
    <col min="22" max="22" width="10" style="133" customWidth="1"/>
    <col min="23" max="23" width="10.5703125" style="6" customWidth="1"/>
    <col min="24" max="26" width="9.140625" style="6" hidden="1" customWidth="1"/>
    <col min="27" max="27" width="10.85546875" style="6" hidden="1" customWidth="1"/>
    <col min="28" max="28" width="15.5703125" style="6" hidden="1" customWidth="1"/>
    <col min="29" max="29" width="14.5703125" style="6" hidden="1" customWidth="1"/>
    <col min="30" max="31" width="9.140625" style="6" hidden="1" customWidth="1"/>
    <col min="32" max="16384" width="9.140625" style="6"/>
  </cols>
  <sheetData>
    <row r="1" spans="1:31" ht="23.25" x14ac:dyDescent="0.35">
      <c r="B1" s="259" t="s">
        <v>72</v>
      </c>
      <c r="C1" s="259"/>
      <c r="K1" s="207" t="s">
        <v>71</v>
      </c>
      <c r="Q1" s="6"/>
    </row>
    <row r="2" spans="1:31" ht="23.25" x14ac:dyDescent="0.35">
      <c r="B2" s="260"/>
      <c r="C2" s="260"/>
      <c r="K2" s="207" t="s">
        <v>70</v>
      </c>
    </row>
    <row r="3" spans="1:31" ht="23.25" x14ac:dyDescent="0.35">
      <c r="K3" s="207" t="s">
        <v>8</v>
      </c>
    </row>
    <row r="4" spans="1:31" ht="15.75" thickBot="1" x14ac:dyDescent="0.25">
      <c r="B4" s="206"/>
      <c r="D4" s="205"/>
      <c r="E4" s="204"/>
      <c r="H4" s="205"/>
      <c r="I4" s="204"/>
      <c r="L4" s="205"/>
      <c r="M4" s="204"/>
      <c r="P4" s="205"/>
      <c r="Q4" s="204"/>
    </row>
    <row r="5" spans="1:31" ht="27.75" customHeight="1" thickTop="1" x14ac:dyDescent="0.2">
      <c r="A5" s="261" t="s">
        <v>69</v>
      </c>
      <c r="B5" s="263" t="s">
        <v>68</v>
      </c>
      <c r="C5" s="265" t="s">
        <v>67</v>
      </c>
      <c r="D5" s="244" t="s">
        <v>66</v>
      </c>
      <c r="E5" s="245"/>
      <c r="F5" s="246" t="s">
        <v>65</v>
      </c>
      <c r="G5" s="247"/>
      <c r="H5" s="244" t="s">
        <v>64</v>
      </c>
      <c r="I5" s="245"/>
      <c r="J5" s="246" t="s">
        <v>63</v>
      </c>
      <c r="K5" s="247"/>
      <c r="L5" s="244" t="s">
        <v>62</v>
      </c>
      <c r="M5" s="245"/>
      <c r="N5" s="246" t="s">
        <v>61</v>
      </c>
      <c r="O5" s="247"/>
      <c r="P5" s="244" t="s">
        <v>60</v>
      </c>
      <c r="Q5" s="245"/>
      <c r="R5" s="246" t="s">
        <v>59</v>
      </c>
      <c r="S5" s="247"/>
      <c r="T5" s="203" t="s">
        <v>58</v>
      </c>
      <c r="U5" s="248" t="s">
        <v>57</v>
      </c>
      <c r="V5" s="249"/>
      <c r="W5" s="250"/>
    </row>
    <row r="6" spans="1:31" ht="39.950000000000003" customHeight="1" x14ac:dyDescent="0.2">
      <c r="A6" s="262"/>
      <c r="B6" s="264"/>
      <c r="C6" s="266"/>
      <c r="D6" s="254" t="s">
        <v>56</v>
      </c>
      <c r="E6" s="255"/>
      <c r="F6" s="254" t="s">
        <v>55</v>
      </c>
      <c r="G6" s="255"/>
      <c r="H6" s="256" t="s">
        <v>54</v>
      </c>
      <c r="I6" s="257"/>
      <c r="J6" s="256" t="s">
        <v>53</v>
      </c>
      <c r="K6" s="257"/>
      <c r="L6" s="256" t="s">
        <v>52</v>
      </c>
      <c r="M6" s="257"/>
      <c r="N6" s="256" t="s">
        <v>111</v>
      </c>
      <c r="O6" s="257"/>
      <c r="P6" s="258"/>
      <c r="Q6" s="257"/>
      <c r="R6" s="258"/>
      <c r="S6" s="257"/>
      <c r="T6" s="202">
        <v>-0.5</v>
      </c>
      <c r="U6" s="251"/>
      <c r="V6" s="252"/>
      <c r="W6" s="253"/>
    </row>
    <row r="7" spans="1:31" ht="12.75" customHeight="1" x14ac:dyDescent="0.2">
      <c r="A7" s="262"/>
      <c r="B7" s="264"/>
      <c r="C7" s="266"/>
      <c r="D7" s="200"/>
      <c r="E7" s="201"/>
      <c r="F7" s="200"/>
      <c r="G7" s="198"/>
      <c r="H7" s="196"/>
      <c r="I7" s="201"/>
      <c r="J7" s="200"/>
      <c r="K7" s="198"/>
      <c r="L7" s="196"/>
      <c r="M7" s="201"/>
      <c r="N7" s="200"/>
      <c r="O7" s="199"/>
      <c r="P7" s="196"/>
      <c r="Q7" s="199"/>
      <c r="R7" s="196"/>
      <c r="S7" s="198"/>
      <c r="T7" s="197"/>
      <c r="U7" s="196"/>
      <c r="V7" s="195"/>
      <c r="W7" s="194"/>
      <c r="X7" s="193"/>
    </row>
    <row r="8" spans="1:31" ht="12.75" customHeight="1" x14ac:dyDescent="0.2">
      <c r="A8" s="192"/>
      <c r="B8" s="191"/>
      <c r="C8" s="190"/>
      <c r="D8" s="187" t="s">
        <v>50</v>
      </c>
      <c r="E8" s="188" t="s">
        <v>51</v>
      </c>
      <c r="F8" s="187" t="s">
        <v>50</v>
      </c>
      <c r="G8" s="186" t="s">
        <v>51</v>
      </c>
      <c r="H8" s="184" t="s">
        <v>50</v>
      </c>
      <c r="I8" s="188" t="s">
        <v>51</v>
      </c>
      <c r="J8" s="187" t="s">
        <v>50</v>
      </c>
      <c r="K8" s="186" t="s">
        <v>51</v>
      </c>
      <c r="L8" s="184" t="s">
        <v>50</v>
      </c>
      <c r="M8" s="188" t="s">
        <v>51</v>
      </c>
      <c r="N8" s="187" t="s">
        <v>50</v>
      </c>
      <c r="O8" s="189" t="s">
        <v>51</v>
      </c>
      <c r="P8" s="184" t="s">
        <v>50</v>
      </c>
      <c r="Q8" s="188" t="s">
        <v>51</v>
      </c>
      <c r="R8" s="187" t="s">
        <v>50</v>
      </c>
      <c r="S8" s="186" t="s">
        <v>51</v>
      </c>
      <c r="T8" s="185"/>
      <c r="U8" s="184" t="s">
        <v>50</v>
      </c>
      <c r="V8" s="183" t="s">
        <v>49</v>
      </c>
      <c r="W8" s="182" t="s">
        <v>48</v>
      </c>
    </row>
    <row r="9" spans="1:31" ht="12.75" customHeight="1" thickBot="1" x14ac:dyDescent="0.25">
      <c r="A9" s="181"/>
      <c r="B9" s="180"/>
      <c r="C9" s="179"/>
      <c r="D9" s="177"/>
      <c r="E9" s="178"/>
      <c r="F9" s="177"/>
      <c r="G9" s="176"/>
      <c r="H9" s="177"/>
      <c r="I9" s="178"/>
      <c r="J9" s="177"/>
      <c r="K9" s="176"/>
      <c r="L9" s="177"/>
      <c r="M9" s="178"/>
      <c r="N9" s="177"/>
      <c r="O9" s="176"/>
      <c r="P9" s="177"/>
      <c r="Q9" s="178"/>
      <c r="R9" s="177"/>
      <c r="S9" s="176"/>
      <c r="T9" s="175"/>
      <c r="U9" s="174"/>
      <c r="V9" s="173"/>
      <c r="W9" s="172"/>
      <c r="AD9" s="6" t="s">
        <v>47</v>
      </c>
      <c r="AE9" s="171">
        <v>0.5</v>
      </c>
    </row>
    <row r="10" spans="1:31" s="141" customFormat="1" ht="15" customHeight="1" thickTop="1" x14ac:dyDescent="0.25">
      <c r="A10" s="165">
        <v>1</v>
      </c>
      <c r="B10" s="235" t="s">
        <v>44</v>
      </c>
      <c r="C10" s="236" t="s">
        <v>17</v>
      </c>
      <c r="D10" s="237">
        <v>6</v>
      </c>
      <c r="E10" s="238">
        <v>7585</v>
      </c>
      <c r="F10" s="168">
        <v>3</v>
      </c>
      <c r="G10" s="239">
        <v>4120</v>
      </c>
      <c r="H10" s="170">
        <v>1</v>
      </c>
      <c r="I10" s="169">
        <v>5636</v>
      </c>
      <c r="J10" s="168">
        <v>1</v>
      </c>
      <c r="K10" s="167">
        <v>9525</v>
      </c>
      <c r="L10" s="170">
        <v>1</v>
      </c>
      <c r="M10" s="169">
        <v>3797</v>
      </c>
      <c r="N10" s="168">
        <v>3</v>
      </c>
      <c r="O10" s="167">
        <v>4906</v>
      </c>
      <c r="P10" s="170"/>
      <c r="Q10" s="169"/>
      <c r="R10" s="168"/>
      <c r="S10" s="167"/>
      <c r="T10" s="157">
        <f t="shared" ref="T10:T49" si="0">IF( ISNUMBER(AE10)=TRUE,AE10,"")</f>
        <v>3</v>
      </c>
      <c r="U10" s="156">
        <f t="shared" ref="U10:U49" si="1">IF(ISNUMBER(D10)=TRUE,SUM(D10,F10,H10,J10,L10,N10,P10,R10)-T10,"")</f>
        <v>12</v>
      </c>
      <c r="V10" s="155">
        <f t="shared" ref="V10:V49" si="2">IF(ISNUMBER(E10)=TRUE,SUM(E10,G10,I10,K10,M10,O10,Q10,S10),"")</f>
        <v>35569</v>
      </c>
      <c r="W10" s="166">
        <f t="shared" ref="W10:W49" si="3">IF(ISNUMBER(AC10)=TRUE,AC10,"")</f>
        <v>1</v>
      </c>
      <c r="X10" s="141">
        <f t="shared" ref="X10:X49" si="4">IF(ISNUMBER(W10)=TRUE,1,"")</f>
        <v>1</v>
      </c>
      <c r="Y10" s="141">
        <f t="shared" ref="Y10:Y49" si="5">IF(ISNUMBER(U10)=TRUE,U10,"")</f>
        <v>12</v>
      </c>
      <c r="Z10" s="141">
        <f t="shared" ref="Z10:Z49" si="6">IF(ISNUMBER(V10)=TRUE,V10,"")</f>
        <v>35569</v>
      </c>
      <c r="AA10" s="142">
        <f t="shared" ref="AA10:AA49" si="7">MAX(E10,G10,I10,K10,M10,O10,Q10,S10)</f>
        <v>9525</v>
      </c>
      <c r="AB10" s="141">
        <f t="shared" ref="AB10:AB49" si="8">IF(ISNUMBER(Y10)=TRUE,Y10-Z10/100000-AA10/1000000000,"")</f>
        <v>11.644300475000001</v>
      </c>
      <c r="AC10" s="141">
        <f t="shared" ref="AC10:AC49" si="9">IF(ISNUMBER(AB10)=TRUE,RANK(AB10,$AB$10:$AB$49,1),"")</f>
        <v>1</v>
      </c>
      <c r="AD10" s="141">
        <f t="shared" ref="AD10:AD49" si="10">IF(OR(ISNUMBER(D10)=TRUE,ISNUMBER(F10)=TRUE,ISNUMBER(H10)=TRUE,ISNUMBER(J10)=TRUE,ISNUMBER(L10)=TRUE,ISNUMBER(N10)=TRUE,ISNUMBER(P10)=TRUE,ISNUMBER(R10)=TRUE),MAX(D10,F10,H10,J10,L10,N10,P10,R10),"")</f>
        <v>6</v>
      </c>
      <c r="AE10" s="141">
        <f t="shared" ref="AE10:AE49" si="11">IF(ISNUMBER(AD10),AD10*50%,"")</f>
        <v>3</v>
      </c>
    </row>
    <row r="11" spans="1:31" s="141" customFormat="1" ht="15" customHeight="1" x14ac:dyDescent="0.25">
      <c r="A11" s="164">
        <v>2</v>
      </c>
      <c r="B11" s="240" t="s">
        <v>46</v>
      </c>
      <c r="C11" s="241" t="s">
        <v>45</v>
      </c>
      <c r="D11" s="242">
        <v>2</v>
      </c>
      <c r="E11" s="243">
        <v>12650</v>
      </c>
      <c r="F11" s="159">
        <v>2</v>
      </c>
      <c r="G11" s="158">
        <v>6000</v>
      </c>
      <c r="H11" s="161">
        <v>2</v>
      </c>
      <c r="I11" s="160">
        <v>4278</v>
      </c>
      <c r="J11" s="159">
        <v>3</v>
      </c>
      <c r="K11" s="158">
        <v>6090</v>
      </c>
      <c r="L11" s="161">
        <v>7</v>
      </c>
      <c r="M11" s="160">
        <v>1136</v>
      </c>
      <c r="N11" s="159">
        <v>2</v>
      </c>
      <c r="O11" s="158">
        <v>5274</v>
      </c>
      <c r="P11" s="161"/>
      <c r="Q11" s="160"/>
      <c r="R11" s="159"/>
      <c r="S11" s="158"/>
      <c r="T11" s="157">
        <f t="shared" si="0"/>
        <v>3.5</v>
      </c>
      <c r="U11" s="156">
        <f t="shared" si="1"/>
        <v>14.5</v>
      </c>
      <c r="V11" s="155">
        <f t="shared" si="2"/>
        <v>35428</v>
      </c>
      <c r="W11" s="166">
        <f t="shared" si="3"/>
        <v>2</v>
      </c>
      <c r="X11" s="141">
        <f t="shared" si="4"/>
        <v>1</v>
      </c>
      <c r="Y11" s="141">
        <f t="shared" si="5"/>
        <v>14.5</v>
      </c>
      <c r="Z11" s="141">
        <f t="shared" si="6"/>
        <v>35428</v>
      </c>
      <c r="AA11" s="142">
        <f t="shared" si="7"/>
        <v>12650</v>
      </c>
      <c r="AB11" s="141">
        <f t="shared" si="8"/>
        <v>14.14570735</v>
      </c>
      <c r="AC11" s="141">
        <f t="shared" si="9"/>
        <v>2</v>
      </c>
      <c r="AD11" s="141">
        <f t="shared" si="10"/>
        <v>7</v>
      </c>
      <c r="AE11" s="141">
        <f t="shared" si="11"/>
        <v>3.5</v>
      </c>
    </row>
    <row r="12" spans="1:31" s="141" customFormat="1" ht="15" customHeight="1" x14ac:dyDescent="0.25">
      <c r="A12" s="164">
        <v>3</v>
      </c>
      <c r="B12" s="240" t="s">
        <v>41</v>
      </c>
      <c r="C12" s="241" t="s">
        <v>33</v>
      </c>
      <c r="D12" s="242">
        <v>2</v>
      </c>
      <c r="E12" s="243">
        <v>13380</v>
      </c>
      <c r="F12" s="159">
        <v>1</v>
      </c>
      <c r="G12" s="158">
        <v>8250</v>
      </c>
      <c r="H12" s="161">
        <v>4</v>
      </c>
      <c r="I12" s="160">
        <v>1948</v>
      </c>
      <c r="J12" s="159">
        <v>4</v>
      </c>
      <c r="K12" s="158">
        <v>5850</v>
      </c>
      <c r="L12" s="161">
        <v>2</v>
      </c>
      <c r="M12" s="160">
        <v>1237</v>
      </c>
      <c r="N12" s="159">
        <v>5</v>
      </c>
      <c r="O12" s="158">
        <v>3914</v>
      </c>
      <c r="P12" s="161"/>
      <c r="Q12" s="160"/>
      <c r="R12" s="159"/>
      <c r="S12" s="158"/>
      <c r="T12" s="157">
        <f t="shared" si="0"/>
        <v>2.5</v>
      </c>
      <c r="U12" s="156">
        <f t="shared" si="1"/>
        <v>15.5</v>
      </c>
      <c r="V12" s="155">
        <f t="shared" si="2"/>
        <v>34579</v>
      </c>
      <c r="W12" s="166">
        <f t="shared" si="3"/>
        <v>3</v>
      </c>
      <c r="X12" s="141">
        <f t="shared" si="4"/>
        <v>1</v>
      </c>
      <c r="Y12" s="141">
        <f t="shared" si="5"/>
        <v>15.5</v>
      </c>
      <c r="Z12" s="141">
        <f t="shared" si="6"/>
        <v>34579</v>
      </c>
      <c r="AA12" s="142">
        <f t="shared" si="7"/>
        <v>13380</v>
      </c>
      <c r="AB12" s="141">
        <f t="shared" si="8"/>
        <v>15.15419662</v>
      </c>
      <c r="AC12" s="141">
        <f t="shared" si="9"/>
        <v>3</v>
      </c>
      <c r="AD12" s="141">
        <f t="shared" si="10"/>
        <v>5</v>
      </c>
      <c r="AE12" s="141">
        <f t="shared" si="11"/>
        <v>2.5</v>
      </c>
    </row>
    <row r="13" spans="1:31" s="141" customFormat="1" ht="15" customHeight="1" x14ac:dyDescent="0.25">
      <c r="A13" s="165">
        <v>4</v>
      </c>
      <c r="B13" s="240" t="s">
        <v>43</v>
      </c>
      <c r="C13" s="241" t="s">
        <v>42</v>
      </c>
      <c r="D13" s="242">
        <v>1</v>
      </c>
      <c r="E13" s="243">
        <v>14530</v>
      </c>
      <c r="F13" s="159">
        <v>7</v>
      </c>
      <c r="G13" s="158">
        <v>1820</v>
      </c>
      <c r="H13" s="161">
        <v>2</v>
      </c>
      <c r="I13" s="160">
        <v>2322</v>
      </c>
      <c r="J13" s="159">
        <v>2</v>
      </c>
      <c r="K13" s="158">
        <v>9500</v>
      </c>
      <c r="L13" s="161">
        <v>6</v>
      </c>
      <c r="M13" s="160">
        <v>482</v>
      </c>
      <c r="N13" s="159">
        <v>3</v>
      </c>
      <c r="O13" s="158">
        <v>2610</v>
      </c>
      <c r="P13" s="161"/>
      <c r="Q13" s="160"/>
      <c r="R13" s="159"/>
      <c r="S13" s="158"/>
      <c r="T13" s="157">
        <f t="shared" si="0"/>
        <v>3.5</v>
      </c>
      <c r="U13" s="156">
        <f t="shared" si="1"/>
        <v>17.5</v>
      </c>
      <c r="V13" s="155">
        <f t="shared" si="2"/>
        <v>31264</v>
      </c>
      <c r="W13" s="166">
        <f t="shared" si="3"/>
        <v>4</v>
      </c>
      <c r="X13" s="141">
        <f t="shared" si="4"/>
        <v>1</v>
      </c>
      <c r="Y13" s="141">
        <f t="shared" si="5"/>
        <v>17.5</v>
      </c>
      <c r="Z13" s="141">
        <f t="shared" si="6"/>
        <v>31264</v>
      </c>
      <c r="AA13" s="142">
        <f t="shared" si="7"/>
        <v>14530</v>
      </c>
      <c r="AB13" s="141">
        <f t="shared" si="8"/>
        <v>17.18734547</v>
      </c>
      <c r="AC13" s="141">
        <f t="shared" si="9"/>
        <v>4</v>
      </c>
      <c r="AD13" s="141">
        <f t="shared" si="10"/>
        <v>7</v>
      </c>
      <c r="AE13" s="141">
        <f t="shared" si="11"/>
        <v>3.5</v>
      </c>
    </row>
    <row r="14" spans="1:31" s="141" customFormat="1" ht="15" customHeight="1" x14ac:dyDescent="0.25">
      <c r="A14" s="164">
        <v>5</v>
      </c>
      <c r="B14" s="240" t="s">
        <v>40</v>
      </c>
      <c r="C14" s="241" t="s">
        <v>17</v>
      </c>
      <c r="D14" s="242">
        <v>5</v>
      </c>
      <c r="E14" s="243">
        <v>10140</v>
      </c>
      <c r="F14" s="159">
        <v>1</v>
      </c>
      <c r="G14" s="158">
        <v>6375</v>
      </c>
      <c r="H14" s="161">
        <v>4</v>
      </c>
      <c r="I14" s="160">
        <v>2280</v>
      </c>
      <c r="J14" s="159">
        <v>2</v>
      </c>
      <c r="K14" s="158">
        <v>6570</v>
      </c>
      <c r="L14" s="161">
        <v>3</v>
      </c>
      <c r="M14" s="160">
        <v>2200</v>
      </c>
      <c r="N14" s="159">
        <v>6</v>
      </c>
      <c r="O14" s="158">
        <v>2053</v>
      </c>
      <c r="P14" s="161"/>
      <c r="Q14" s="160"/>
      <c r="R14" s="159"/>
      <c r="S14" s="158"/>
      <c r="T14" s="157">
        <f t="shared" si="0"/>
        <v>3</v>
      </c>
      <c r="U14" s="156">
        <f t="shared" si="1"/>
        <v>18</v>
      </c>
      <c r="V14" s="155">
        <f t="shared" si="2"/>
        <v>29618</v>
      </c>
      <c r="W14" s="166">
        <f t="shared" si="3"/>
        <v>5</v>
      </c>
      <c r="X14" s="141">
        <f t="shared" si="4"/>
        <v>1</v>
      </c>
      <c r="Y14" s="141">
        <f t="shared" si="5"/>
        <v>18</v>
      </c>
      <c r="Z14" s="141">
        <f t="shared" si="6"/>
        <v>29618</v>
      </c>
      <c r="AA14" s="142">
        <f t="shared" si="7"/>
        <v>10140</v>
      </c>
      <c r="AB14" s="141">
        <f t="shared" si="8"/>
        <v>17.70380986</v>
      </c>
      <c r="AC14" s="141">
        <f t="shared" si="9"/>
        <v>5</v>
      </c>
      <c r="AD14" s="141">
        <f t="shared" si="10"/>
        <v>6</v>
      </c>
      <c r="AE14" s="141">
        <f t="shared" si="11"/>
        <v>3</v>
      </c>
    </row>
    <row r="15" spans="1:31" s="141" customFormat="1" ht="15" customHeight="1" x14ac:dyDescent="0.25">
      <c r="A15" s="164">
        <v>6</v>
      </c>
      <c r="B15" s="240" t="s">
        <v>38</v>
      </c>
      <c r="C15" s="241" t="s">
        <v>17</v>
      </c>
      <c r="D15" s="242">
        <v>5</v>
      </c>
      <c r="E15" s="243">
        <v>8500</v>
      </c>
      <c r="F15" s="159">
        <v>2</v>
      </c>
      <c r="G15" s="158">
        <v>5385</v>
      </c>
      <c r="H15" s="161">
        <v>5</v>
      </c>
      <c r="I15" s="160">
        <v>1913</v>
      </c>
      <c r="J15" s="159">
        <v>1</v>
      </c>
      <c r="K15" s="158">
        <v>9755</v>
      </c>
      <c r="L15" s="161">
        <v>4</v>
      </c>
      <c r="M15" s="160">
        <v>1911</v>
      </c>
      <c r="N15" s="159">
        <v>4</v>
      </c>
      <c r="O15" s="158">
        <v>2505</v>
      </c>
      <c r="P15" s="161"/>
      <c r="Q15" s="160"/>
      <c r="R15" s="159"/>
      <c r="S15" s="158"/>
      <c r="T15" s="157">
        <f t="shared" si="0"/>
        <v>2.5</v>
      </c>
      <c r="U15" s="156">
        <f t="shared" si="1"/>
        <v>18.5</v>
      </c>
      <c r="V15" s="155">
        <f t="shared" si="2"/>
        <v>29969</v>
      </c>
      <c r="W15" s="166">
        <f t="shared" si="3"/>
        <v>6</v>
      </c>
      <c r="X15" s="141">
        <f t="shared" si="4"/>
        <v>1</v>
      </c>
      <c r="Y15" s="141">
        <f t="shared" si="5"/>
        <v>18.5</v>
      </c>
      <c r="Z15" s="141">
        <f t="shared" si="6"/>
        <v>29969</v>
      </c>
      <c r="AA15" s="142">
        <f t="shared" si="7"/>
        <v>9755</v>
      </c>
      <c r="AB15" s="141">
        <f t="shared" si="8"/>
        <v>18.200300245000001</v>
      </c>
      <c r="AC15" s="141">
        <f t="shared" si="9"/>
        <v>6</v>
      </c>
      <c r="AD15" s="141">
        <f t="shared" si="10"/>
        <v>5</v>
      </c>
      <c r="AE15" s="141">
        <f t="shared" si="11"/>
        <v>2.5</v>
      </c>
    </row>
    <row r="16" spans="1:31" s="141" customFormat="1" ht="15" customHeight="1" x14ac:dyDescent="0.25">
      <c r="A16" s="165">
        <v>7</v>
      </c>
      <c r="B16" s="240" t="s">
        <v>39</v>
      </c>
      <c r="C16" s="241" t="s">
        <v>24</v>
      </c>
      <c r="D16" s="242">
        <v>1</v>
      </c>
      <c r="E16" s="243">
        <v>15530</v>
      </c>
      <c r="F16" s="159">
        <v>3</v>
      </c>
      <c r="G16" s="158">
        <v>4940</v>
      </c>
      <c r="H16" s="161">
        <v>5</v>
      </c>
      <c r="I16" s="160">
        <v>1755</v>
      </c>
      <c r="J16" s="159">
        <v>4</v>
      </c>
      <c r="K16" s="158">
        <v>5855</v>
      </c>
      <c r="L16" s="161">
        <v>8</v>
      </c>
      <c r="M16" s="160">
        <v>445</v>
      </c>
      <c r="N16" s="159">
        <v>2</v>
      </c>
      <c r="O16" s="158">
        <v>4502</v>
      </c>
      <c r="P16" s="161"/>
      <c r="Q16" s="160"/>
      <c r="R16" s="159"/>
      <c r="S16" s="158"/>
      <c r="T16" s="157">
        <f t="shared" si="0"/>
        <v>4</v>
      </c>
      <c r="U16" s="156">
        <f t="shared" si="1"/>
        <v>19</v>
      </c>
      <c r="V16" s="155">
        <f t="shared" si="2"/>
        <v>33027</v>
      </c>
      <c r="W16" s="166">
        <f t="shared" si="3"/>
        <v>7</v>
      </c>
      <c r="X16" s="141">
        <f t="shared" si="4"/>
        <v>1</v>
      </c>
      <c r="Y16" s="141">
        <f t="shared" si="5"/>
        <v>19</v>
      </c>
      <c r="Z16" s="141">
        <f t="shared" si="6"/>
        <v>33027</v>
      </c>
      <c r="AA16" s="142">
        <f t="shared" si="7"/>
        <v>15530</v>
      </c>
      <c r="AB16" s="141">
        <f t="shared" si="8"/>
        <v>18.669714470000002</v>
      </c>
      <c r="AC16" s="141">
        <f t="shared" si="9"/>
        <v>7</v>
      </c>
      <c r="AD16" s="141">
        <f t="shared" si="10"/>
        <v>8</v>
      </c>
      <c r="AE16" s="141">
        <f t="shared" si="11"/>
        <v>4</v>
      </c>
    </row>
    <row r="17" spans="1:31" s="141" customFormat="1" ht="15" customHeight="1" x14ac:dyDescent="0.25">
      <c r="A17" s="164">
        <v>8</v>
      </c>
      <c r="B17" s="240" t="s">
        <v>35</v>
      </c>
      <c r="C17" s="241" t="s">
        <v>26</v>
      </c>
      <c r="D17" s="242">
        <v>3</v>
      </c>
      <c r="E17" s="243">
        <v>9670</v>
      </c>
      <c r="F17" s="159">
        <v>4</v>
      </c>
      <c r="G17" s="158">
        <v>3935</v>
      </c>
      <c r="H17" s="161">
        <v>8</v>
      </c>
      <c r="I17" s="160">
        <v>979</v>
      </c>
      <c r="J17" s="159">
        <v>6</v>
      </c>
      <c r="K17" s="158">
        <v>3245</v>
      </c>
      <c r="L17" s="161">
        <v>2</v>
      </c>
      <c r="M17" s="160">
        <v>3644</v>
      </c>
      <c r="N17" s="159">
        <v>1</v>
      </c>
      <c r="O17" s="158">
        <v>4637</v>
      </c>
      <c r="P17" s="161"/>
      <c r="Q17" s="160"/>
      <c r="R17" s="159"/>
      <c r="S17" s="158"/>
      <c r="T17" s="157">
        <f t="shared" si="0"/>
        <v>4</v>
      </c>
      <c r="U17" s="156">
        <f t="shared" si="1"/>
        <v>20</v>
      </c>
      <c r="V17" s="155">
        <f t="shared" si="2"/>
        <v>26110</v>
      </c>
      <c r="W17" s="166">
        <f t="shared" si="3"/>
        <v>8</v>
      </c>
      <c r="X17" s="141">
        <f t="shared" si="4"/>
        <v>1</v>
      </c>
      <c r="Y17" s="141">
        <f t="shared" si="5"/>
        <v>20</v>
      </c>
      <c r="Z17" s="141">
        <f t="shared" si="6"/>
        <v>26110</v>
      </c>
      <c r="AA17" s="142">
        <f t="shared" si="7"/>
        <v>9670</v>
      </c>
      <c r="AB17" s="141">
        <f t="shared" si="8"/>
        <v>19.73889033</v>
      </c>
      <c r="AC17" s="141">
        <f t="shared" si="9"/>
        <v>8</v>
      </c>
      <c r="AD17" s="141">
        <f t="shared" si="10"/>
        <v>8</v>
      </c>
      <c r="AE17" s="141">
        <f t="shared" si="11"/>
        <v>4</v>
      </c>
    </row>
    <row r="18" spans="1:31" s="141" customFormat="1" ht="15" customHeight="1" x14ac:dyDescent="0.25">
      <c r="A18" s="164">
        <v>9</v>
      </c>
      <c r="B18" s="240" t="s">
        <v>31</v>
      </c>
      <c r="C18" s="241" t="s">
        <v>30</v>
      </c>
      <c r="D18" s="242">
        <v>10</v>
      </c>
      <c r="E18" s="243">
        <v>3090</v>
      </c>
      <c r="F18" s="159">
        <v>6</v>
      </c>
      <c r="G18" s="158">
        <v>3095</v>
      </c>
      <c r="H18" s="161">
        <v>3</v>
      </c>
      <c r="I18" s="160">
        <v>2319</v>
      </c>
      <c r="J18" s="159">
        <v>8</v>
      </c>
      <c r="K18" s="158">
        <v>2000</v>
      </c>
      <c r="L18" s="161">
        <v>3</v>
      </c>
      <c r="M18" s="160">
        <v>956</v>
      </c>
      <c r="N18" s="159">
        <v>1</v>
      </c>
      <c r="O18" s="158">
        <v>6661</v>
      </c>
      <c r="P18" s="161"/>
      <c r="Q18" s="160"/>
      <c r="R18" s="159"/>
      <c r="S18" s="158"/>
      <c r="T18" s="157">
        <f t="shared" si="0"/>
        <v>5</v>
      </c>
      <c r="U18" s="156">
        <f t="shared" si="1"/>
        <v>26</v>
      </c>
      <c r="V18" s="155">
        <f t="shared" si="2"/>
        <v>18121</v>
      </c>
      <c r="W18" s="166">
        <f t="shared" si="3"/>
        <v>9</v>
      </c>
      <c r="X18" s="141">
        <f t="shared" si="4"/>
        <v>1</v>
      </c>
      <c r="Y18" s="141">
        <f t="shared" si="5"/>
        <v>26</v>
      </c>
      <c r="Z18" s="141">
        <f t="shared" si="6"/>
        <v>18121</v>
      </c>
      <c r="AA18" s="142">
        <f t="shared" si="7"/>
        <v>6661</v>
      </c>
      <c r="AB18" s="141">
        <f t="shared" si="8"/>
        <v>25.818783338999999</v>
      </c>
      <c r="AC18" s="141">
        <f t="shared" si="9"/>
        <v>9</v>
      </c>
      <c r="AD18" s="141">
        <f t="shared" si="10"/>
        <v>10</v>
      </c>
      <c r="AE18" s="141">
        <f t="shared" si="11"/>
        <v>5</v>
      </c>
    </row>
    <row r="19" spans="1:31" s="141" customFormat="1" ht="15" customHeight="1" x14ac:dyDescent="0.25">
      <c r="A19" s="165">
        <v>10</v>
      </c>
      <c r="B19" s="240" t="s">
        <v>34</v>
      </c>
      <c r="C19" s="241" t="s">
        <v>33</v>
      </c>
      <c r="D19" s="242">
        <v>8</v>
      </c>
      <c r="E19" s="243">
        <v>4930</v>
      </c>
      <c r="F19" s="159">
        <v>8</v>
      </c>
      <c r="G19" s="158">
        <v>1675</v>
      </c>
      <c r="H19" s="161">
        <v>3</v>
      </c>
      <c r="I19" s="160">
        <v>2345</v>
      </c>
      <c r="J19" s="159">
        <v>5</v>
      </c>
      <c r="K19" s="158">
        <v>5385</v>
      </c>
      <c r="L19" s="161">
        <v>1</v>
      </c>
      <c r="M19" s="160">
        <v>1942</v>
      </c>
      <c r="N19" s="159">
        <v>6</v>
      </c>
      <c r="O19" s="158">
        <v>2443</v>
      </c>
      <c r="P19" s="161"/>
      <c r="Q19" s="160"/>
      <c r="R19" s="159"/>
      <c r="S19" s="158"/>
      <c r="T19" s="157">
        <f t="shared" si="0"/>
        <v>4</v>
      </c>
      <c r="U19" s="156">
        <f t="shared" si="1"/>
        <v>27</v>
      </c>
      <c r="V19" s="155">
        <f t="shared" si="2"/>
        <v>18720</v>
      </c>
      <c r="W19" s="166">
        <f t="shared" si="3"/>
        <v>10</v>
      </c>
      <c r="X19" s="141">
        <f t="shared" si="4"/>
        <v>1</v>
      </c>
      <c r="Y19" s="141">
        <f t="shared" si="5"/>
        <v>27</v>
      </c>
      <c r="Z19" s="141">
        <f t="shared" si="6"/>
        <v>18720</v>
      </c>
      <c r="AA19" s="142">
        <f t="shared" si="7"/>
        <v>5385</v>
      </c>
      <c r="AB19" s="141">
        <f t="shared" si="8"/>
        <v>26.812794614999998</v>
      </c>
      <c r="AC19" s="141">
        <f t="shared" si="9"/>
        <v>10</v>
      </c>
      <c r="AD19" s="141">
        <f t="shared" si="10"/>
        <v>8</v>
      </c>
      <c r="AE19" s="141">
        <f t="shared" si="11"/>
        <v>4</v>
      </c>
    </row>
    <row r="20" spans="1:31" s="141" customFormat="1" ht="15" customHeight="1" x14ac:dyDescent="0.25">
      <c r="A20" s="164">
        <v>11</v>
      </c>
      <c r="B20" s="240" t="s">
        <v>37</v>
      </c>
      <c r="C20" s="241" t="s">
        <v>36</v>
      </c>
      <c r="D20" s="242">
        <v>3</v>
      </c>
      <c r="E20" s="243">
        <v>12900</v>
      </c>
      <c r="F20" s="159">
        <v>5</v>
      </c>
      <c r="G20" s="158">
        <v>3700</v>
      </c>
      <c r="H20" s="161">
        <v>6</v>
      </c>
      <c r="I20" s="160">
        <v>1332</v>
      </c>
      <c r="J20" s="159">
        <v>5</v>
      </c>
      <c r="K20" s="158">
        <v>5380</v>
      </c>
      <c r="L20" s="161">
        <v>7</v>
      </c>
      <c r="M20" s="160">
        <v>460</v>
      </c>
      <c r="N20" s="159">
        <v>11</v>
      </c>
      <c r="O20" s="158">
        <v>0</v>
      </c>
      <c r="P20" s="161"/>
      <c r="Q20" s="160"/>
      <c r="R20" s="159"/>
      <c r="S20" s="158"/>
      <c r="T20" s="157">
        <f t="shared" si="0"/>
        <v>5.5</v>
      </c>
      <c r="U20" s="156">
        <f t="shared" si="1"/>
        <v>31.5</v>
      </c>
      <c r="V20" s="155">
        <f t="shared" si="2"/>
        <v>23772</v>
      </c>
      <c r="W20" s="166">
        <f t="shared" si="3"/>
        <v>11</v>
      </c>
      <c r="X20" s="141">
        <f t="shared" si="4"/>
        <v>1</v>
      </c>
      <c r="Y20" s="141">
        <f t="shared" si="5"/>
        <v>31.5</v>
      </c>
      <c r="Z20" s="141">
        <f t="shared" si="6"/>
        <v>23772</v>
      </c>
      <c r="AA20" s="142">
        <f t="shared" si="7"/>
        <v>12900</v>
      </c>
      <c r="AB20" s="141">
        <f t="shared" si="8"/>
        <v>31.262267099999999</v>
      </c>
      <c r="AC20" s="141">
        <f t="shared" si="9"/>
        <v>11</v>
      </c>
      <c r="AD20" s="141">
        <f t="shared" si="10"/>
        <v>11</v>
      </c>
      <c r="AE20" s="141">
        <f t="shared" si="11"/>
        <v>5.5</v>
      </c>
    </row>
    <row r="21" spans="1:31" s="141" customFormat="1" ht="15" customHeight="1" x14ac:dyDescent="0.25">
      <c r="A21" s="164">
        <v>12</v>
      </c>
      <c r="B21" s="240" t="s">
        <v>32</v>
      </c>
      <c r="C21" s="241" t="s">
        <v>28</v>
      </c>
      <c r="D21" s="242">
        <v>4</v>
      </c>
      <c r="E21" s="243">
        <v>9540</v>
      </c>
      <c r="F21" s="159">
        <v>7</v>
      </c>
      <c r="G21" s="158">
        <v>1700</v>
      </c>
      <c r="H21" s="161">
        <v>6</v>
      </c>
      <c r="I21" s="160">
        <v>1434</v>
      </c>
      <c r="J21" s="159">
        <v>8</v>
      </c>
      <c r="K21" s="158">
        <v>1105</v>
      </c>
      <c r="L21" s="161">
        <v>6</v>
      </c>
      <c r="M21" s="160">
        <v>1470</v>
      </c>
      <c r="N21" s="159">
        <v>8</v>
      </c>
      <c r="O21" s="158">
        <v>522</v>
      </c>
      <c r="P21" s="161"/>
      <c r="Q21" s="160"/>
      <c r="R21" s="159"/>
      <c r="S21" s="158"/>
      <c r="T21" s="157">
        <f t="shared" si="0"/>
        <v>4</v>
      </c>
      <c r="U21" s="156">
        <f t="shared" si="1"/>
        <v>35</v>
      </c>
      <c r="V21" s="155">
        <f t="shared" si="2"/>
        <v>15771</v>
      </c>
      <c r="W21" s="166">
        <f t="shared" si="3"/>
        <v>12</v>
      </c>
      <c r="X21" s="141">
        <f t="shared" si="4"/>
        <v>1</v>
      </c>
      <c r="Y21" s="141">
        <f t="shared" si="5"/>
        <v>35</v>
      </c>
      <c r="Z21" s="141">
        <f t="shared" si="6"/>
        <v>15771</v>
      </c>
      <c r="AA21" s="142">
        <f t="shared" si="7"/>
        <v>9540</v>
      </c>
      <c r="AB21" s="141">
        <f t="shared" si="8"/>
        <v>34.842280459999998</v>
      </c>
      <c r="AC21" s="141">
        <f t="shared" si="9"/>
        <v>12</v>
      </c>
      <c r="AD21" s="141">
        <f t="shared" si="10"/>
        <v>8</v>
      </c>
      <c r="AE21" s="141">
        <f t="shared" si="11"/>
        <v>4</v>
      </c>
    </row>
    <row r="22" spans="1:31" ht="15" customHeight="1" x14ac:dyDescent="0.25">
      <c r="A22" s="165">
        <v>13</v>
      </c>
      <c r="B22" s="240" t="s">
        <v>27</v>
      </c>
      <c r="C22" s="241" t="s">
        <v>26</v>
      </c>
      <c r="D22" s="242">
        <v>6</v>
      </c>
      <c r="E22" s="243">
        <v>6000</v>
      </c>
      <c r="F22" s="159">
        <v>6</v>
      </c>
      <c r="G22" s="158">
        <v>2000</v>
      </c>
      <c r="H22" s="161">
        <v>7</v>
      </c>
      <c r="I22" s="160">
        <v>1059</v>
      </c>
      <c r="J22" s="159">
        <v>7</v>
      </c>
      <c r="K22" s="158">
        <v>2885</v>
      </c>
      <c r="L22" s="161">
        <v>11</v>
      </c>
      <c r="M22" s="160">
        <v>0</v>
      </c>
      <c r="N22" s="159">
        <v>4</v>
      </c>
      <c r="O22" s="158">
        <v>4307</v>
      </c>
      <c r="P22" s="161"/>
      <c r="Q22" s="160"/>
      <c r="R22" s="159"/>
      <c r="S22" s="158"/>
      <c r="T22" s="157">
        <f t="shared" si="0"/>
        <v>5.5</v>
      </c>
      <c r="U22" s="156">
        <f t="shared" si="1"/>
        <v>35.5</v>
      </c>
      <c r="V22" s="155">
        <f t="shared" si="2"/>
        <v>16251</v>
      </c>
      <c r="W22" s="166">
        <f t="shared" si="3"/>
        <v>13</v>
      </c>
      <c r="X22" s="141">
        <f t="shared" si="4"/>
        <v>1</v>
      </c>
      <c r="Y22" s="141">
        <f t="shared" si="5"/>
        <v>35.5</v>
      </c>
      <c r="Z22" s="141">
        <f t="shared" si="6"/>
        <v>16251</v>
      </c>
      <c r="AA22" s="142">
        <f t="shared" si="7"/>
        <v>6000</v>
      </c>
      <c r="AB22" s="141">
        <f t="shared" si="8"/>
        <v>35.337484000000003</v>
      </c>
      <c r="AC22" s="141">
        <f t="shared" si="9"/>
        <v>13</v>
      </c>
      <c r="AD22" s="141">
        <f t="shared" si="10"/>
        <v>11</v>
      </c>
      <c r="AE22" s="141">
        <f t="shared" si="11"/>
        <v>5.5</v>
      </c>
    </row>
    <row r="23" spans="1:31" ht="15.75" customHeight="1" x14ac:dyDescent="0.25">
      <c r="A23" s="164">
        <v>14</v>
      </c>
      <c r="B23" s="240" t="s">
        <v>21</v>
      </c>
      <c r="C23" s="241" t="s">
        <v>20</v>
      </c>
      <c r="D23" s="242">
        <v>7</v>
      </c>
      <c r="E23" s="243">
        <v>5975</v>
      </c>
      <c r="F23" s="159">
        <v>8</v>
      </c>
      <c r="G23" s="158">
        <v>1295</v>
      </c>
      <c r="H23" s="161">
        <v>11</v>
      </c>
      <c r="I23" s="160">
        <v>0</v>
      </c>
      <c r="J23" s="159">
        <v>6</v>
      </c>
      <c r="K23" s="158">
        <v>4010</v>
      </c>
      <c r="L23" s="161">
        <v>5</v>
      </c>
      <c r="M23" s="160">
        <v>1781</v>
      </c>
      <c r="N23" s="159">
        <v>5</v>
      </c>
      <c r="O23" s="158">
        <v>2449</v>
      </c>
      <c r="P23" s="161"/>
      <c r="Q23" s="160"/>
      <c r="R23" s="159"/>
      <c r="S23" s="158"/>
      <c r="T23" s="157">
        <f t="shared" si="0"/>
        <v>5.5</v>
      </c>
      <c r="U23" s="156">
        <f t="shared" si="1"/>
        <v>36.5</v>
      </c>
      <c r="V23" s="155">
        <f t="shared" si="2"/>
        <v>15510</v>
      </c>
      <c r="W23" s="166">
        <f t="shared" si="3"/>
        <v>14</v>
      </c>
      <c r="X23" s="141">
        <f t="shared" si="4"/>
        <v>1</v>
      </c>
      <c r="Y23" s="141">
        <f t="shared" si="5"/>
        <v>36.5</v>
      </c>
      <c r="Z23" s="141">
        <f t="shared" si="6"/>
        <v>15510</v>
      </c>
      <c r="AA23" s="142">
        <f t="shared" si="7"/>
        <v>5975</v>
      </c>
      <c r="AB23" s="141">
        <f t="shared" si="8"/>
        <v>36.344894025000002</v>
      </c>
      <c r="AC23" s="141">
        <f t="shared" si="9"/>
        <v>14</v>
      </c>
      <c r="AD23" s="141">
        <f t="shared" si="10"/>
        <v>11</v>
      </c>
      <c r="AE23" s="141">
        <f t="shared" si="11"/>
        <v>5.5</v>
      </c>
    </row>
    <row r="24" spans="1:31" ht="15.75" x14ac:dyDescent="0.25">
      <c r="A24" s="164">
        <v>15</v>
      </c>
      <c r="B24" s="240" t="s">
        <v>18</v>
      </c>
      <c r="C24" s="241" t="s">
        <v>17</v>
      </c>
      <c r="D24" s="242">
        <v>9</v>
      </c>
      <c r="E24" s="243">
        <v>4135</v>
      </c>
      <c r="F24" s="159">
        <v>9</v>
      </c>
      <c r="G24" s="158">
        <v>685</v>
      </c>
      <c r="H24" s="161">
        <v>7</v>
      </c>
      <c r="I24" s="160">
        <v>1124</v>
      </c>
      <c r="J24" s="159">
        <v>11</v>
      </c>
      <c r="K24" s="158">
        <v>0</v>
      </c>
      <c r="L24" s="161">
        <v>5</v>
      </c>
      <c r="M24" s="160">
        <v>517</v>
      </c>
      <c r="N24" s="159">
        <v>7</v>
      </c>
      <c r="O24" s="158">
        <v>2407</v>
      </c>
      <c r="P24" s="161"/>
      <c r="Q24" s="160"/>
      <c r="R24" s="159"/>
      <c r="S24" s="158"/>
      <c r="T24" s="157">
        <f t="shared" si="0"/>
        <v>5.5</v>
      </c>
      <c r="U24" s="156">
        <f t="shared" si="1"/>
        <v>42.5</v>
      </c>
      <c r="V24" s="155">
        <f t="shared" si="2"/>
        <v>8868</v>
      </c>
      <c r="W24" s="166">
        <f t="shared" si="3"/>
        <v>15</v>
      </c>
      <c r="X24" s="141">
        <f t="shared" si="4"/>
        <v>1</v>
      </c>
      <c r="Y24" s="141">
        <f t="shared" si="5"/>
        <v>42.5</v>
      </c>
      <c r="Z24" s="141">
        <f t="shared" si="6"/>
        <v>8868</v>
      </c>
      <c r="AA24" s="142">
        <f t="shared" si="7"/>
        <v>4135</v>
      </c>
      <c r="AB24" s="141">
        <f t="shared" si="8"/>
        <v>42.411315865000006</v>
      </c>
      <c r="AC24" s="141">
        <f t="shared" si="9"/>
        <v>15</v>
      </c>
      <c r="AD24" s="141">
        <f t="shared" si="10"/>
        <v>11</v>
      </c>
      <c r="AE24" s="141">
        <f t="shared" si="11"/>
        <v>5.5</v>
      </c>
    </row>
    <row r="25" spans="1:31" ht="15.75" x14ac:dyDescent="0.25">
      <c r="A25" s="165">
        <v>16</v>
      </c>
      <c r="B25" s="240" t="s">
        <v>29</v>
      </c>
      <c r="C25" s="241" t="s">
        <v>28</v>
      </c>
      <c r="D25" s="242">
        <v>4</v>
      </c>
      <c r="E25" s="243">
        <v>10360</v>
      </c>
      <c r="F25" s="159">
        <v>4</v>
      </c>
      <c r="G25" s="158">
        <v>2595</v>
      </c>
      <c r="H25" s="161">
        <v>11</v>
      </c>
      <c r="I25" s="160">
        <v>0</v>
      </c>
      <c r="J25" s="159">
        <v>9</v>
      </c>
      <c r="K25" s="158">
        <v>620</v>
      </c>
      <c r="L25" s="161">
        <v>11</v>
      </c>
      <c r="M25" s="160">
        <v>0</v>
      </c>
      <c r="N25" s="159">
        <v>11</v>
      </c>
      <c r="O25" s="158">
        <v>0</v>
      </c>
      <c r="P25" s="161"/>
      <c r="Q25" s="160"/>
      <c r="R25" s="159"/>
      <c r="S25" s="158"/>
      <c r="T25" s="157">
        <f t="shared" si="0"/>
        <v>5.5</v>
      </c>
      <c r="U25" s="156">
        <f t="shared" si="1"/>
        <v>44.5</v>
      </c>
      <c r="V25" s="155">
        <f t="shared" si="2"/>
        <v>13575</v>
      </c>
      <c r="W25" s="166">
        <f t="shared" si="3"/>
        <v>16</v>
      </c>
      <c r="X25" s="141">
        <f t="shared" si="4"/>
        <v>1</v>
      </c>
      <c r="Y25" s="141">
        <f t="shared" si="5"/>
        <v>44.5</v>
      </c>
      <c r="Z25" s="141">
        <f t="shared" si="6"/>
        <v>13575</v>
      </c>
      <c r="AA25" s="142">
        <f t="shared" si="7"/>
        <v>10360</v>
      </c>
      <c r="AB25" s="141">
        <f t="shared" si="8"/>
        <v>44.364239640000001</v>
      </c>
      <c r="AC25" s="141">
        <f t="shared" si="9"/>
        <v>16</v>
      </c>
      <c r="AD25" s="141">
        <f t="shared" si="10"/>
        <v>11</v>
      </c>
      <c r="AE25" s="141">
        <f t="shared" si="11"/>
        <v>5.5</v>
      </c>
    </row>
    <row r="26" spans="1:31" ht="15.75" x14ac:dyDescent="0.25">
      <c r="A26" s="164">
        <v>17</v>
      </c>
      <c r="B26" s="240" t="s">
        <v>23</v>
      </c>
      <c r="C26" s="241" t="s">
        <v>22</v>
      </c>
      <c r="D26" s="242">
        <v>8</v>
      </c>
      <c r="E26" s="243">
        <v>4155</v>
      </c>
      <c r="F26" s="159">
        <v>5</v>
      </c>
      <c r="G26" s="158">
        <v>2155</v>
      </c>
      <c r="H26" s="161">
        <v>11</v>
      </c>
      <c r="I26" s="160">
        <v>0</v>
      </c>
      <c r="J26" s="159">
        <v>7</v>
      </c>
      <c r="K26" s="158">
        <v>1445</v>
      </c>
      <c r="L26" s="161">
        <v>8</v>
      </c>
      <c r="M26" s="160">
        <v>352</v>
      </c>
      <c r="N26" s="159">
        <v>11</v>
      </c>
      <c r="O26" s="158">
        <v>0</v>
      </c>
      <c r="P26" s="161"/>
      <c r="Q26" s="160"/>
      <c r="R26" s="159"/>
      <c r="S26" s="158"/>
      <c r="T26" s="157">
        <f t="shared" si="0"/>
        <v>5.5</v>
      </c>
      <c r="U26" s="156">
        <f t="shared" si="1"/>
        <v>44.5</v>
      </c>
      <c r="V26" s="155">
        <f t="shared" si="2"/>
        <v>8107</v>
      </c>
      <c r="W26" s="166">
        <f t="shared" si="3"/>
        <v>17</v>
      </c>
      <c r="X26" s="141">
        <f t="shared" si="4"/>
        <v>1</v>
      </c>
      <c r="Y26" s="141">
        <f t="shared" si="5"/>
        <v>44.5</v>
      </c>
      <c r="Z26" s="141">
        <f t="shared" si="6"/>
        <v>8107</v>
      </c>
      <c r="AA26" s="142">
        <f t="shared" si="7"/>
        <v>4155</v>
      </c>
      <c r="AB26" s="141">
        <f t="shared" si="8"/>
        <v>44.418925845000004</v>
      </c>
      <c r="AC26" s="141">
        <f t="shared" si="9"/>
        <v>17</v>
      </c>
      <c r="AD26" s="141">
        <f t="shared" si="10"/>
        <v>11</v>
      </c>
      <c r="AE26" s="141">
        <f t="shared" si="11"/>
        <v>5.5</v>
      </c>
    </row>
    <row r="27" spans="1:31" ht="15.75" x14ac:dyDescent="0.25">
      <c r="A27" s="164">
        <v>18</v>
      </c>
      <c r="B27" s="240" t="s">
        <v>25</v>
      </c>
      <c r="C27" s="241" t="s">
        <v>24</v>
      </c>
      <c r="D27" s="242">
        <v>10</v>
      </c>
      <c r="E27" s="243">
        <v>4030</v>
      </c>
      <c r="F27" s="159">
        <v>9</v>
      </c>
      <c r="G27" s="158">
        <v>1195</v>
      </c>
      <c r="H27" s="161">
        <v>1</v>
      </c>
      <c r="I27" s="160">
        <v>4290</v>
      </c>
      <c r="J27" s="159">
        <v>11</v>
      </c>
      <c r="K27" s="158">
        <v>0</v>
      </c>
      <c r="L27" s="161">
        <v>11</v>
      </c>
      <c r="M27" s="160">
        <v>0</v>
      </c>
      <c r="N27" s="159">
        <v>11</v>
      </c>
      <c r="O27" s="158">
        <v>0</v>
      </c>
      <c r="P27" s="161"/>
      <c r="Q27" s="160"/>
      <c r="R27" s="159"/>
      <c r="S27" s="158"/>
      <c r="T27" s="157">
        <f t="shared" si="0"/>
        <v>5.5</v>
      </c>
      <c r="U27" s="156">
        <f t="shared" si="1"/>
        <v>47.5</v>
      </c>
      <c r="V27" s="155">
        <f t="shared" si="2"/>
        <v>9515</v>
      </c>
      <c r="W27" s="166">
        <f t="shared" si="3"/>
        <v>18</v>
      </c>
      <c r="X27" s="141">
        <f t="shared" si="4"/>
        <v>1</v>
      </c>
      <c r="Y27" s="141">
        <f t="shared" si="5"/>
        <v>47.5</v>
      </c>
      <c r="Z27" s="141">
        <f t="shared" si="6"/>
        <v>9515</v>
      </c>
      <c r="AA27" s="142">
        <f t="shared" si="7"/>
        <v>4290</v>
      </c>
      <c r="AB27" s="141">
        <f t="shared" si="8"/>
        <v>47.404845710000004</v>
      </c>
      <c r="AC27" s="141">
        <f t="shared" si="9"/>
        <v>18</v>
      </c>
      <c r="AD27" s="141">
        <f t="shared" si="10"/>
        <v>11</v>
      </c>
      <c r="AE27" s="141">
        <f t="shared" si="11"/>
        <v>5.5</v>
      </c>
    </row>
    <row r="28" spans="1:31" ht="15.75" x14ac:dyDescent="0.25">
      <c r="A28" s="165">
        <v>19</v>
      </c>
      <c r="B28" s="240" t="s">
        <v>19</v>
      </c>
      <c r="C28" s="241" t="s">
        <v>17</v>
      </c>
      <c r="D28" s="242">
        <v>9</v>
      </c>
      <c r="E28" s="243">
        <v>3615</v>
      </c>
      <c r="F28" s="159">
        <v>10</v>
      </c>
      <c r="G28" s="158">
        <v>345</v>
      </c>
      <c r="H28" s="161">
        <v>11</v>
      </c>
      <c r="I28" s="160">
        <v>0</v>
      </c>
      <c r="J28" s="159">
        <v>3</v>
      </c>
      <c r="K28" s="158">
        <v>6100</v>
      </c>
      <c r="L28" s="161">
        <v>11</v>
      </c>
      <c r="M28" s="160">
        <v>0</v>
      </c>
      <c r="N28" s="159">
        <v>11</v>
      </c>
      <c r="O28" s="158">
        <v>0</v>
      </c>
      <c r="P28" s="161"/>
      <c r="Q28" s="160"/>
      <c r="R28" s="159"/>
      <c r="S28" s="158"/>
      <c r="T28" s="157">
        <f t="shared" si="0"/>
        <v>5.5</v>
      </c>
      <c r="U28" s="156">
        <f t="shared" si="1"/>
        <v>49.5</v>
      </c>
      <c r="V28" s="155">
        <f t="shared" si="2"/>
        <v>10060</v>
      </c>
      <c r="W28" s="166">
        <f t="shared" si="3"/>
        <v>19</v>
      </c>
      <c r="X28" s="141">
        <f t="shared" si="4"/>
        <v>1</v>
      </c>
      <c r="Y28" s="141">
        <f t="shared" si="5"/>
        <v>49.5</v>
      </c>
      <c r="Z28" s="141">
        <f t="shared" si="6"/>
        <v>10060</v>
      </c>
      <c r="AA28" s="142">
        <f t="shared" si="7"/>
        <v>6100</v>
      </c>
      <c r="AB28" s="141">
        <f t="shared" si="8"/>
        <v>49.3993939</v>
      </c>
      <c r="AC28" s="141">
        <f t="shared" si="9"/>
        <v>19</v>
      </c>
      <c r="AD28" s="141">
        <f t="shared" si="10"/>
        <v>11</v>
      </c>
      <c r="AE28" s="141">
        <f t="shared" si="11"/>
        <v>5.5</v>
      </c>
    </row>
    <row r="29" spans="1:31" ht="15.75" x14ac:dyDescent="0.25">
      <c r="A29" s="164">
        <v>20</v>
      </c>
      <c r="B29" s="240" t="s">
        <v>109</v>
      </c>
      <c r="C29" s="241" t="s">
        <v>22</v>
      </c>
      <c r="D29" s="242">
        <v>11</v>
      </c>
      <c r="E29" s="243">
        <v>0</v>
      </c>
      <c r="F29" s="159">
        <v>11</v>
      </c>
      <c r="G29" s="158">
        <v>0</v>
      </c>
      <c r="H29" s="161">
        <v>11</v>
      </c>
      <c r="I29" s="160">
        <v>0</v>
      </c>
      <c r="J29" s="159">
        <v>11</v>
      </c>
      <c r="K29" s="158">
        <v>0</v>
      </c>
      <c r="L29" s="161">
        <v>4</v>
      </c>
      <c r="M29" s="160">
        <v>646</v>
      </c>
      <c r="N29" s="159">
        <v>7</v>
      </c>
      <c r="O29" s="158">
        <v>341</v>
      </c>
      <c r="P29" s="161"/>
      <c r="Q29" s="160"/>
      <c r="R29" s="159"/>
      <c r="S29" s="158"/>
      <c r="T29" s="157">
        <f t="shared" si="0"/>
        <v>5.5</v>
      </c>
      <c r="U29" s="156">
        <f t="shared" si="1"/>
        <v>49.5</v>
      </c>
      <c r="V29" s="155">
        <f t="shared" si="2"/>
        <v>987</v>
      </c>
      <c r="W29" s="166">
        <f t="shared" si="3"/>
        <v>20</v>
      </c>
      <c r="X29" s="141">
        <f t="shared" si="4"/>
        <v>1</v>
      </c>
      <c r="Y29" s="141">
        <f t="shared" si="5"/>
        <v>49.5</v>
      </c>
      <c r="Z29" s="141">
        <f t="shared" si="6"/>
        <v>987</v>
      </c>
      <c r="AA29" s="142">
        <f t="shared" si="7"/>
        <v>646</v>
      </c>
      <c r="AB29" s="141">
        <f t="shared" si="8"/>
        <v>49.490129354000004</v>
      </c>
      <c r="AC29" s="141">
        <f t="shared" si="9"/>
        <v>20</v>
      </c>
      <c r="AD29" s="141">
        <f t="shared" si="10"/>
        <v>11</v>
      </c>
      <c r="AE29" s="141">
        <f t="shared" si="11"/>
        <v>5.5</v>
      </c>
    </row>
    <row r="30" spans="1:31" ht="15.75" x14ac:dyDescent="0.25">
      <c r="A30" s="164">
        <v>21</v>
      </c>
      <c r="B30" s="240" t="s">
        <v>16</v>
      </c>
      <c r="C30" s="241" t="s">
        <v>15</v>
      </c>
      <c r="D30" s="161">
        <v>7</v>
      </c>
      <c r="E30" s="160">
        <v>4940</v>
      </c>
      <c r="F30" s="159">
        <v>11</v>
      </c>
      <c r="G30" s="158">
        <v>0</v>
      </c>
      <c r="H30" s="161">
        <v>11</v>
      </c>
      <c r="I30" s="160">
        <v>0</v>
      </c>
      <c r="J30" s="159">
        <v>11</v>
      </c>
      <c r="K30" s="158">
        <v>0</v>
      </c>
      <c r="L30" s="161">
        <v>11</v>
      </c>
      <c r="M30" s="160">
        <v>0</v>
      </c>
      <c r="N30" s="159">
        <v>11</v>
      </c>
      <c r="O30" s="158">
        <v>0</v>
      </c>
      <c r="P30" s="161"/>
      <c r="Q30" s="160"/>
      <c r="R30" s="159"/>
      <c r="S30" s="158"/>
      <c r="T30" s="157">
        <f t="shared" si="0"/>
        <v>5.5</v>
      </c>
      <c r="U30" s="156">
        <f t="shared" si="1"/>
        <v>56.5</v>
      </c>
      <c r="V30" s="155">
        <f t="shared" si="2"/>
        <v>4940</v>
      </c>
      <c r="W30" s="166">
        <f t="shared" si="3"/>
        <v>21</v>
      </c>
      <c r="X30" s="141">
        <f t="shared" si="4"/>
        <v>1</v>
      </c>
      <c r="Y30" s="141">
        <f t="shared" si="5"/>
        <v>56.5</v>
      </c>
      <c r="Z30" s="141">
        <f t="shared" si="6"/>
        <v>4940</v>
      </c>
      <c r="AA30" s="142">
        <f t="shared" si="7"/>
        <v>4940</v>
      </c>
      <c r="AB30" s="141">
        <f t="shared" si="8"/>
        <v>56.450595060000005</v>
      </c>
      <c r="AC30" s="141">
        <f t="shared" si="9"/>
        <v>21</v>
      </c>
      <c r="AD30" s="141">
        <f t="shared" si="10"/>
        <v>11</v>
      </c>
      <c r="AE30" s="141">
        <f t="shared" si="11"/>
        <v>5.5</v>
      </c>
    </row>
    <row r="31" spans="1:31" ht="16.5" x14ac:dyDescent="0.2">
      <c r="A31" s="165">
        <v>22</v>
      </c>
      <c r="B31" s="163"/>
      <c r="C31" s="162"/>
      <c r="D31" s="161"/>
      <c r="E31" s="160"/>
      <c r="F31" s="159"/>
      <c r="G31" s="158"/>
      <c r="H31" s="161"/>
      <c r="I31" s="160"/>
      <c r="J31" s="159"/>
      <c r="K31" s="158"/>
      <c r="L31" s="161"/>
      <c r="M31" s="160"/>
      <c r="N31" s="159"/>
      <c r="O31" s="158"/>
      <c r="P31" s="161"/>
      <c r="Q31" s="160"/>
      <c r="R31" s="159"/>
      <c r="S31" s="158"/>
      <c r="T31" s="157" t="str">
        <f t="shared" si="0"/>
        <v/>
      </c>
      <c r="U31" s="156" t="str">
        <f t="shared" si="1"/>
        <v/>
      </c>
      <c r="V31" s="155" t="str">
        <f t="shared" si="2"/>
        <v/>
      </c>
      <c r="W31" s="154" t="str">
        <f t="shared" si="3"/>
        <v/>
      </c>
      <c r="X31" s="141" t="str">
        <f t="shared" si="4"/>
        <v/>
      </c>
      <c r="Y31" s="141" t="str">
        <f t="shared" si="5"/>
        <v/>
      </c>
      <c r="Z31" s="141" t="str">
        <f t="shared" si="6"/>
        <v/>
      </c>
      <c r="AA31" s="142">
        <f t="shared" si="7"/>
        <v>0</v>
      </c>
      <c r="AB31" s="141" t="str">
        <f t="shared" si="8"/>
        <v/>
      </c>
      <c r="AC31" s="141" t="str">
        <f t="shared" si="9"/>
        <v/>
      </c>
      <c r="AD31" s="141" t="str">
        <f t="shared" si="10"/>
        <v/>
      </c>
      <c r="AE31" s="141" t="str">
        <f t="shared" si="11"/>
        <v/>
      </c>
    </row>
    <row r="32" spans="1:31" ht="16.5" x14ac:dyDescent="0.2">
      <c r="A32" s="164">
        <v>23</v>
      </c>
      <c r="B32" s="163"/>
      <c r="C32" s="162"/>
      <c r="D32" s="161"/>
      <c r="E32" s="160"/>
      <c r="F32" s="159"/>
      <c r="G32" s="158"/>
      <c r="H32" s="161"/>
      <c r="I32" s="160"/>
      <c r="J32" s="159"/>
      <c r="K32" s="158"/>
      <c r="L32" s="161"/>
      <c r="M32" s="160"/>
      <c r="N32" s="159"/>
      <c r="O32" s="158"/>
      <c r="P32" s="161"/>
      <c r="Q32" s="160"/>
      <c r="R32" s="159"/>
      <c r="S32" s="158"/>
      <c r="T32" s="157" t="str">
        <f t="shared" si="0"/>
        <v/>
      </c>
      <c r="U32" s="156" t="str">
        <f t="shared" si="1"/>
        <v/>
      </c>
      <c r="V32" s="155" t="str">
        <f t="shared" si="2"/>
        <v/>
      </c>
      <c r="W32" s="154" t="str">
        <f t="shared" si="3"/>
        <v/>
      </c>
      <c r="X32" s="141" t="str">
        <f t="shared" si="4"/>
        <v/>
      </c>
      <c r="Y32" s="141" t="str">
        <f t="shared" si="5"/>
        <v/>
      </c>
      <c r="Z32" s="141" t="str">
        <f t="shared" si="6"/>
        <v/>
      </c>
      <c r="AA32" s="142">
        <f t="shared" si="7"/>
        <v>0</v>
      </c>
      <c r="AB32" s="141" t="str">
        <f t="shared" si="8"/>
        <v/>
      </c>
      <c r="AC32" s="141" t="str">
        <f t="shared" si="9"/>
        <v/>
      </c>
      <c r="AD32" s="141" t="str">
        <f t="shared" si="10"/>
        <v/>
      </c>
      <c r="AE32" s="141" t="str">
        <f t="shared" si="11"/>
        <v/>
      </c>
    </row>
    <row r="33" spans="1:31" ht="16.5" x14ac:dyDescent="0.2">
      <c r="A33" s="164">
        <v>24</v>
      </c>
      <c r="B33" s="163"/>
      <c r="C33" s="162"/>
      <c r="D33" s="161"/>
      <c r="E33" s="160"/>
      <c r="F33" s="159"/>
      <c r="G33" s="158"/>
      <c r="H33" s="161"/>
      <c r="I33" s="160"/>
      <c r="J33" s="159"/>
      <c r="K33" s="158"/>
      <c r="L33" s="161"/>
      <c r="M33" s="160"/>
      <c r="N33" s="159"/>
      <c r="O33" s="158"/>
      <c r="P33" s="161"/>
      <c r="Q33" s="160"/>
      <c r="R33" s="159"/>
      <c r="S33" s="158"/>
      <c r="T33" s="157" t="str">
        <f t="shared" si="0"/>
        <v/>
      </c>
      <c r="U33" s="156" t="str">
        <f t="shared" si="1"/>
        <v/>
      </c>
      <c r="V33" s="155" t="str">
        <f t="shared" si="2"/>
        <v/>
      </c>
      <c r="W33" s="154" t="str">
        <f t="shared" si="3"/>
        <v/>
      </c>
      <c r="X33" s="141" t="str">
        <f t="shared" si="4"/>
        <v/>
      </c>
      <c r="Y33" s="141" t="str">
        <f t="shared" si="5"/>
        <v/>
      </c>
      <c r="Z33" s="141" t="str">
        <f t="shared" si="6"/>
        <v/>
      </c>
      <c r="AA33" s="142">
        <f t="shared" si="7"/>
        <v>0</v>
      </c>
      <c r="AB33" s="141" t="str">
        <f t="shared" si="8"/>
        <v/>
      </c>
      <c r="AC33" s="141" t="str">
        <f t="shared" si="9"/>
        <v/>
      </c>
      <c r="AD33" s="141" t="str">
        <f t="shared" si="10"/>
        <v/>
      </c>
      <c r="AE33" s="141" t="str">
        <f t="shared" si="11"/>
        <v/>
      </c>
    </row>
    <row r="34" spans="1:31" ht="16.5" x14ac:dyDescent="0.2">
      <c r="A34" s="165">
        <v>25</v>
      </c>
      <c r="B34" s="163"/>
      <c r="C34" s="162"/>
      <c r="D34" s="161"/>
      <c r="E34" s="160"/>
      <c r="F34" s="159"/>
      <c r="G34" s="158"/>
      <c r="H34" s="161"/>
      <c r="I34" s="160"/>
      <c r="J34" s="159"/>
      <c r="K34" s="158"/>
      <c r="L34" s="161"/>
      <c r="M34" s="160"/>
      <c r="N34" s="159"/>
      <c r="O34" s="158"/>
      <c r="P34" s="161"/>
      <c r="Q34" s="160"/>
      <c r="R34" s="159"/>
      <c r="S34" s="158"/>
      <c r="T34" s="157" t="str">
        <f t="shared" si="0"/>
        <v/>
      </c>
      <c r="U34" s="156" t="str">
        <f t="shared" si="1"/>
        <v/>
      </c>
      <c r="V34" s="155" t="str">
        <f t="shared" si="2"/>
        <v/>
      </c>
      <c r="W34" s="154" t="str">
        <f t="shared" si="3"/>
        <v/>
      </c>
      <c r="X34" s="141" t="str">
        <f t="shared" si="4"/>
        <v/>
      </c>
      <c r="Y34" s="141" t="str">
        <f t="shared" si="5"/>
        <v/>
      </c>
      <c r="Z34" s="141" t="str">
        <f t="shared" si="6"/>
        <v/>
      </c>
      <c r="AA34" s="142">
        <f t="shared" si="7"/>
        <v>0</v>
      </c>
      <c r="AB34" s="141" t="str">
        <f t="shared" si="8"/>
        <v/>
      </c>
      <c r="AC34" s="141" t="str">
        <f t="shared" si="9"/>
        <v/>
      </c>
      <c r="AD34" s="141" t="str">
        <f t="shared" si="10"/>
        <v/>
      </c>
      <c r="AE34" s="141" t="str">
        <f t="shared" si="11"/>
        <v/>
      </c>
    </row>
    <row r="35" spans="1:31" ht="16.5" x14ac:dyDescent="0.2">
      <c r="A35" s="164">
        <v>26</v>
      </c>
      <c r="B35" s="163"/>
      <c r="C35" s="162"/>
      <c r="D35" s="161"/>
      <c r="E35" s="160"/>
      <c r="F35" s="159"/>
      <c r="G35" s="158"/>
      <c r="H35" s="161"/>
      <c r="I35" s="160"/>
      <c r="J35" s="159"/>
      <c r="K35" s="158"/>
      <c r="L35" s="161"/>
      <c r="M35" s="160"/>
      <c r="N35" s="159"/>
      <c r="O35" s="158"/>
      <c r="P35" s="161"/>
      <c r="Q35" s="160"/>
      <c r="R35" s="159"/>
      <c r="S35" s="158"/>
      <c r="T35" s="157" t="str">
        <f t="shared" si="0"/>
        <v/>
      </c>
      <c r="U35" s="156" t="str">
        <f t="shared" si="1"/>
        <v/>
      </c>
      <c r="V35" s="155" t="str">
        <f t="shared" si="2"/>
        <v/>
      </c>
      <c r="W35" s="154" t="str">
        <f t="shared" si="3"/>
        <v/>
      </c>
      <c r="X35" s="141" t="str">
        <f t="shared" si="4"/>
        <v/>
      </c>
      <c r="Y35" s="141" t="str">
        <f t="shared" si="5"/>
        <v/>
      </c>
      <c r="Z35" s="141" t="str">
        <f t="shared" si="6"/>
        <v/>
      </c>
      <c r="AA35" s="142">
        <f t="shared" si="7"/>
        <v>0</v>
      </c>
      <c r="AB35" s="141" t="str">
        <f t="shared" si="8"/>
        <v/>
      </c>
      <c r="AC35" s="141" t="str">
        <f t="shared" si="9"/>
        <v/>
      </c>
      <c r="AD35" s="141" t="str">
        <f t="shared" si="10"/>
        <v/>
      </c>
      <c r="AE35" s="141" t="str">
        <f t="shared" si="11"/>
        <v/>
      </c>
    </row>
    <row r="36" spans="1:31" ht="16.5" x14ac:dyDescent="0.2">
      <c r="A36" s="164">
        <v>27</v>
      </c>
      <c r="B36" s="163"/>
      <c r="C36" s="162"/>
      <c r="D36" s="161"/>
      <c r="E36" s="160"/>
      <c r="F36" s="159"/>
      <c r="G36" s="158"/>
      <c r="H36" s="161"/>
      <c r="I36" s="160"/>
      <c r="J36" s="159"/>
      <c r="K36" s="158"/>
      <c r="L36" s="161"/>
      <c r="M36" s="160"/>
      <c r="N36" s="159"/>
      <c r="O36" s="158"/>
      <c r="P36" s="161"/>
      <c r="Q36" s="160"/>
      <c r="R36" s="159"/>
      <c r="S36" s="158"/>
      <c r="T36" s="157" t="str">
        <f t="shared" si="0"/>
        <v/>
      </c>
      <c r="U36" s="156" t="str">
        <f t="shared" si="1"/>
        <v/>
      </c>
      <c r="V36" s="155" t="str">
        <f t="shared" si="2"/>
        <v/>
      </c>
      <c r="W36" s="154" t="str">
        <f t="shared" si="3"/>
        <v/>
      </c>
      <c r="X36" s="141" t="str">
        <f t="shared" si="4"/>
        <v/>
      </c>
      <c r="Y36" s="141" t="str">
        <f t="shared" si="5"/>
        <v/>
      </c>
      <c r="Z36" s="141" t="str">
        <f t="shared" si="6"/>
        <v/>
      </c>
      <c r="AA36" s="142">
        <f t="shared" si="7"/>
        <v>0</v>
      </c>
      <c r="AB36" s="141" t="str">
        <f t="shared" si="8"/>
        <v/>
      </c>
      <c r="AC36" s="141" t="str">
        <f t="shared" si="9"/>
        <v/>
      </c>
      <c r="AD36" s="141" t="str">
        <f t="shared" si="10"/>
        <v/>
      </c>
      <c r="AE36" s="141" t="str">
        <f t="shared" si="11"/>
        <v/>
      </c>
    </row>
    <row r="37" spans="1:31" ht="16.5" x14ac:dyDescent="0.2">
      <c r="A37" s="165">
        <v>28</v>
      </c>
      <c r="B37" s="163"/>
      <c r="C37" s="162"/>
      <c r="D37" s="161"/>
      <c r="E37" s="160"/>
      <c r="F37" s="159"/>
      <c r="G37" s="158"/>
      <c r="H37" s="161"/>
      <c r="I37" s="160"/>
      <c r="J37" s="159"/>
      <c r="K37" s="158"/>
      <c r="L37" s="161"/>
      <c r="M37" s="160"/>
      <c r="N37" s="159"/>
      <c r="O37" s="158"/>
      <c r="P37" s="161"/>
      <c r="Q37" s="160"/>
      <c r="R37" s="159"/>
      <c r="S37" s="158"/>
      <c r="T37" s="157" t="str">
        <f t="shared" si="0"/>
        <v/>
      </c>
      <c r="U37" s="156" t="str">
        <f t="shared" si="1"/>
        <v/>
      </c>
      <c r="V37" s="155" t="str">
        <f t="shared" si="2"/>
        <v/>
      </c>
      <c r="W37" s="154" t="str">
        <f t="shared" si="3"/>
        <v/>
      </c>
      <c r="X37" s="141" t="str">
        <f t="shared" si="4"/>
        <v/>
      </c>
      <c r="Y37" s="141" t="str">
        <f t="shared" si="5"/>
        <v/>
      </c>
      <c r="Z37" s="141" t="str">
        <f t="shared" si="6"/>
        <v/>
      </c>
      <c r="AA37" s="142">
        <f t="shared" si="7"/>
        <v>0</v>
      </c>
      <c r="AB37" s="141" t="str">
        <f t="shared" si="8"/>
        <v/>
      </c>
      <c r="AC37" s="141" t="str">
        <f t="shared" si="9"/>
        <v/>
      </c>
      <c r="AD37" s="141" t="str">
        <f t="shared" si="10"/>
        <v/>
      </c>
      <c r="AE37" s="141" t="str">
        <f t="shared" si="11"/>
        <v/>
      </c>
    </row>
    <row r="38" spans="1:31" ht="16.5" x14ac:dyDescent="0.2">
      <c r="A38" s="164">
        <v>29</v>
      </c>
      <c r="B38" s="163"/>
      <c r="C38" s="162"/>
      <c r="D38" s="161"/>
      <c r="E38" s="160"/>
      <c r="F38" s="159"/>
      <c r="G38" s="158"/>
      <c r="H38" s="161"/>
      <c r="I38" s="160"/>
      <c r="J38" s="159"/>
      <c r="K38" s="158"/>
      <c r="L38" s="161"/>
      <c r="M38" s="160"/>
      <c r="N38" s="159"/>
      <c r="O38" s="158"/>
      <c r="P38" s="161"/>
      <c r="Q38" s="160"/>
      <c r="R38" s="159"/>
      <c r="S38" s="158"/>
      <c r="T38" s="157" t="str">
        <f t="shared" si="0"/>
        <v/>
      </c>
      <c r="U38" s="156" t="str">
        <f t="shared" si="1"/>
        <v/>
      </c>
      <c r="V38" s="155" t="str">
        <f t="shared" si="2"/>
        <v/>
      </c>
      <c r="W38" s="154" t="str">
        <f t="shared" si="3"/>
        <v/>
      </c>
      <c r="X38" s="141" t="str">
        <f t="shared" si="4"/>
        <v/>
      </c>
      <c r="Y38" s="141" t="str">
        <f t="shared" si="5"/>
        <v/>
      </c>
      <c r="Z38" s="141" t="str">
        <f t="shared" si="6"/>
        <v/>
      </c>
      <c r="AA38" s="142">
        <f t="shared" si="7"/>
        <v>0</v>
      </c>
      <c r="AB38" s="141" t="str">
        <f t="shared" si="8"/>
        <v/>
      </c>
      <c r="AC38" s="141" t="str">
        <f t="shared" si="9"/>
        <v/>
      </c>
      <c r="AD38" s="141" t="str">
        <f t="shared" si="10"/>
        <v/>
      </c>
      <c r="AE38" s="141" t="str">
        <f t="shared" si="11"/>
        <v/>
      </c>
    </row>
    <row r="39" spans="1:31" ht="16.5" x14ac:dyDescent="0.2">
      <c r="A39" s="164">
        <v>30</v>
      </c>
      <c r="B39" s="163"/>
      <c r="C39" s="162"/>
      <c r="D39" s="161"/>
      <c r="E39" s="160"/>
      <c r="F39" s="159"/>
      <c r="G39" s="158"/>
      <c r="H39" s="161"/>
      <c r="I39" s="160"/>
      <c r="J39" s="159"/>
      <c r="K39" s="158"/>
      <c r="L39" s="161"/>
      <c r="M39" s="160"/>
      <c r="N39" s="159"/>
      <c r="O39" s="158"/>
      <c r="P39" s="161"/>
      <c r="Q39" s="160"/>
      <c r="R39" s="159"/>
      <c r="S39" s="158"/>
      <c r="T39" s="157" t="str">
        <f t="shared" si="0"/>
        <v/>
      </c>
      <c r="U39" s="156" t="str">
        <f t="shared" si="1"/>
        <v/>
      </c>
      <c r="V39" s="155" t="str">
        <f t="shared" si="2"/>
        <v/>
      </c>
      <c r="W39" s="154" t="str">
        <f t="shared" si="3"/>
        <v/>
      </c>
      <c r="X39" s="141" t="str">
        <f t="shared" si="4"/>
        <v/>
      </c>
      <c r="Y39" s="141" t="str">
        <f t="shared" si="5"/>
        <v/>
      </c>
      <c r="Z39" s="141" t="str">
        <f t="shared" si="6"/>
        <v/>
      </c>
      <c r="AA39" s="142">
        <f t="shared" si="7"/>
        <v>0</v>
      </c>
      <c r="AB39" s="141" t="str">
        <f t="shared" si="8"/>
        <v/>
      </c>
      <c r="AC39" s="141" t="str">
        <f t="shared" si="9"/>
        <v/>
      </c>
      <c r="AD39" s="141" t="str">
        <f t="shared" si="10"/>
        <v/>
      </c>
      <c r="AE39" s="141" t="str">
        <f t="shared" si="11"/>
        <v/>
      </c>
    </row>
    <row r="40" spans="1:31" ht="16.5" x14ac:dyDescent="0.2">
      <c r="A40" s="165">
        <v>31</v>
      </c>
      <c r="B40" s="163"/>
      <c r="C40" s="162"/>
      <c r="D40" s="161"/>
      <c r="E40" s="160"/>
      <c r="F40" s="159"/>
      <c r="G40" s="158"/>
      <c r="H40" s="161"/>
      <c r="I40" s="160"/>
      <c r="J40" s="159"/>
      <c r="K40" s="158"/>
      <c r="L40" s="161"/>
      <c r="M40" s="160"/>
      <c r="N40" s="159"/>
      <c r="O40" s="158"/>
      <c r="P40" s="161"/>
      <c r="Q40" s="160"/>
      <c r="R40" s="159"/>
      <c r="S40" s="158"/>
      <c r="T40" s="157" t="str">
        <f t="shared" si="0"/>
        <v/>
      </c>
      <c r="U40" s="156" t="str">
        <f t="shared" si="1"/>
        <v/>
      </c>
      <c r="V40" s="155" t="str">
        <f t="shared" si="2"/>
        <v/>
      </c>
      <c r="W40" s="154" t="str">
        <f t="shared" si="3"/>
        <v/>
      </c>
      <c r="X40" s="141" t="str">
        <f t="shared" si="4"/>
        <v/>
      </c>
      <c r="Y40" s="141" t="str">
        <f t="shared" si="5"/>
        <v/>
      </c>
      <c r="Z40" s="141" t="str">
        <f t="shared" si="6"/>
        <v/>
      </c>
      <c r="AA40" s="142">
        <f t="shared" si="7"/>
        <v>0</v>
      </c>
      <c r="AB40" s="141" t="str">
        <f t="shared" si="8"/>
        <v/>
      </c>
      <c r="AC40" s="141" t="str">
        <f t="shared" si="9"/>
        <v/>
      </c>
      <c r="AD40" s="141" t="str">
        <f t="shared" si="10"/>
        <v/>
      </c>
      <c r="AE40" s="141" t="str">
        <f t="shared" si="11"/>
        <v/>
      </c>
    </row>
    <row r="41" spans="1:31" ht="16.5" x14ac:dyDescent="0.2">
      <c r="A41" s="164">
        <v>32</v>
      </c>
      <c r="B41" s="163"/>
      <c r="C41" s="162"/>
      <c r="D41" s="161"/>
      <c r="E41" s="160"/>
      <c r="F41" s="159"/>
      <c r="G41" s="158"/>
      <c r="H41" s="161"/>
      <c r="I41" s="160"/>
      <c r="J41" s="159"/>
      <c r="K41" s="158"/>
      <c r="L41" s="161"/>
      <c r="M41" s="160"/>
      <c r="N41" s="159"/>
      <c r="O41" s="158"/>
      <c r="P41" s="161"/>
      <c r="Q41" s="160"/>
      <c r="R41" s="159"/>
      <c r="S41" s="158"/>
      <c r="T41" s="157" t="str">
        <f t="shared" si="0"/>
        <v/>
      </c>
      <c r="U41" s="156" t="str">
        <f t="shared" si="1"/>
        <v/>
      </c>
      <c r="V41" s="155" t="str">
        <f t="shared" si="2"/>
        <v/>
      </c>
      <c r="W41" s="154" t="str">
        <f t="shared" si="3"/>
        <v/>
      </c>
      <c r="X41" s="141" t="str">
        <f t="shared" si="4"/>
        <v/>
      </c>
      <c r="Y41" s="141" t="str">
        <f t="shared" si="5"/>
        <v/>
      </c>
      <c r="Z41" s="141" t="str">
        <f t="shared" si="6"/>
        <v/>
      </c>
      <c r="AA41" s="142">
        <f t="shared" si="7"/>
        <v>0</v>
      </c>
      <c r="AB41" s="141" t="str">
        <f t="shared" si="8"/>
        <v/>
      </c>
      <c r="AC41" s="141" t="str">
        <f t="shared" si="9"/>
        <v/>
      </c>
      <c r="AD41" s="141" t="str">
        <f t="shared" si="10"/>
        <v/>
      </c>
      <c r="AE41" s="141" t="str">
        <f t="shared" si="11"/>
        <v/>
      </c>
    </row>
    <row r="42" spans="1:31" ht="16.5" x14ac:dyDescent="0.2">
      <c r="A42" s="164">
        <v>33</v>
      </c>
      <c r="B42" s="163"/>
      <c r="C42" s="162"/>
      <c r="D42" s="161"/>
      <c r="E42" s="160"/>
      <c r="F42" s="159"/>
      <c r="G42" s="158"/>
      <c r="H42" s="161"/>
      <c r="I42" s="160"/>
      <c r="J42" s="159"/>
      <c r="K42" s="158"/>
      <c r="L42" s="161"/>
      <c r="M42" s="160"/>
      <c r="N42" s="159"/>
      <c r="O42" s="158"/>
      <c r="P42" s="161"/>
      <c r="Q42" s="160"/>
      <c r="R42" s="159"/>
      <c r="S42" s="158"/>
      <c r="T42" s="157" t="str">
        <f t="shared" si="0"/>
        <v/>
      </c>
      <c r="U42" s="156" t="str">
        <f t="shared" si="1"/>
        <v/>
      </c>
      <c r="V42" s="155" t="str">
        <f t="shared" si="2"/>
        <v/>
      </c>
      <c r="W42" s="154" t="str">
        <f t="shared" si="3"/>
        <v/>
      </c>
      <c r="X42" s="141" t="str">
        <f t="shared" si="4"/>
        <v/>
      </c>
      <c r="Y42" s="141" t="str">
        <f t="shared" si="5"/>
        <v/>
      </c>
      <c r="Z42" s="141" t="str">
        <f t="shared" si="6"/>
        <v/>
      </c>
      <c r="AA42" s="142">
        <f t="shared" si="7"/>
        <v>0</v>
      </c>
      <c r="AB42" s="141" t="str">
        <f t="shared" si="8"/>
        <v/>
      </c>
      <c r="AC42" s="141" t="str">
        <f t="shared" si="9"/>
        <v/>
      </c>
      <c r="AD42" s="141" t="str">
        <f t="shared" si="10"/>
        <v/>
      </c>
      <c r="AE42" s="141" t="str">
        <f t="shared" si="11"/>
        <v/>
      </c>
    </row>
    <row r="43" spans="1:31" ht="16.5" x14ac:dyDescent="0.2">
      <c r="A43" s="165">
        <v>34</v>
      </c>
      <c r="B43" s="163"/>
      <c r="C43" s="162"/>
      <c r="D43" s="161"/>
      <c r="E43" s="160"/>
      <c r="F43" s="159"/>
      <c r="G43" s="158"/>
      <c r="H43" s="161"/>
      <c r="I43" s="160"/>
      <c r="J43" s="159"/>
      <c r="K43" s="158"/>
      <c r="L43" s="161"/>
      <c r="M43" s="160"/>
      <c r="N43" s="159"/>
      <c r="O43" s="158"/>
      <c r="P43" s="161"/>
      <c r="Q43" s="160"/>
      <c r="R43" s="159"/>
      <c r="S43" s="158"/>
      <c r="T43" s="157" t="str">
        <f t="shared" si="0"/>
        <v/>
      </c>
      <c r="U43" s="156" t="str">
        <f t="shared" si="1"/>
        <v/>
      </c>
      <c r="V43" s="155" t="str">
        <f t="shared" si="2"/>
        <v/>
      </c>
      <c r="W43" s="154" t="str">
        <f t="shared" si="3"/>
        <v/>
      </c>
      <c r="X43" s="141" t="str">
        <f t="shared" si="4"/>
        <v/>
      </c>
      <c r="Y43" s="141" t="str">
        <f t="shared" si="5"/>
        <v/>
      </c>
      <c r="Z43" s="141" t="str">
        <f t="shared" si="6"/>
        <v/>
      </c>
      <c r="AA43" s="142">
        <f t="shared" si="7"/>
        <v>0</v>
      </c>
      <c r="AB43" s="141" t="str">
        <f t="shared" si="8"/>
        <v/>
      </c>
      <c r="AC43" s="141" t="str">
        <f t="shared" si="9"/>
        <v/>
      </c>
      <c r="AD43" s="141" t="str">
        <f t="shared" si="10"/>
        <v/>
      </c>
      <c r="AE43" s="141" t="str">
        <f t="shared" si="11"/>
        <v/>
      </c>
    </row>
    <row r="44" spans="1:31" ht="16.5" x14ac:dyDescent="0.2">
      <c r="A44" s="164">
        <v>35</v>
      </c>
      <c r="B44" s="163"/>
      <c r="C44" s="162"/>
      <c r="D44" s="161"/>
      <c r="E44" s="160"/>
      <c r="F44" s="159"/>
      <c r="G44" s="158"/>
      <c r="H44" s="161"/>
      <c r="I44" s="160"/>
      <c r="J44" s="159"/>
      <c r="K44" s="158"/>
      <c r="L44" s="161"/>
      <c r="M44" s="160"/>
      <c r="N44" s="159"/>
      <c r="O44" s="158"/>
      <c r="P44" s="161"/>
      <c r="Q44" s="160"/>
      <c r="R44" s="159"/>
      <c r="S44" s="158"/>
      <c r="T44" s="157" t="str">
        <f t="shared" si="0"/>
        <v/>
      </c>
      <c r="U44" s="156" t="str">
        <f t="shared" si="1"/>
        <v/>
      </c>
      <c r="V44" s="155" t="str">
        <f t="shared" si="2"/>
        <v/>
      </c>
      <c r="W44" s="154" t="str">
        <f t="shared" si="3"/>
        <v/>
      </c>
      <c r="X44" s="141" t="str">
        <f t="shared" si="4"/>
        <v/>
      </c>
      <c r="Y44" s="141" t="str">
        <f t="shared" si="5"/>
        <v/>
      </c>
      <c r="Z44" s="141" t="str">
        <f t="shared" si="6"/>
        <v/>
      </c>
      <c r="AA44" s="142">
        <f t="shared" si="7"/>
        <v>0</v>
      </c>
      <c r="AB44" s="141" t="str">
        <f t="shared" si="8"/>
        <v/>
      </c>
      <c r="AC44" s="141" t="str">
        <f t="shared" si="9"/>
        <v/>
      </c>
      <c r="AD44" s="141" t="str">
        <f t="shared" si="10"/>
        <v/>
      </c>
      <c r="AE44" s="141" t="str">
        <f t="shared" si="11"/>
        <v/>
      </c>
    </row>
    <row r="45" spans="1:31" ht="16.5" x14ac:dyDescent="0.2">
      <c r="A45" s="164">
        <v>36</v>
      </c>
      <c r="B45" s="163"/>
      <c r="C45" s="162"/>
      <c r="D45" s="161"/>
      <c r="E45" s="160"/>
      <c r="F45" s="159"/>
      <c r="G45" s="158"/>
      <c r="H45" s="161"/>
      <c r="I45" s="160"/>
      <c r="J45" s="159"/>
      <c r="K45" s="158"/>
      <c r="L45" s="161"/>
      <c r="M45" s="160"/>
      <c r="N45" s="159"/>
      <c r="O45" s="158"/>
      <c r="P45" s="161"/>
      <c r="Q45" s="160"/>
      <c r="R45" s="159"/>
      <c r="S45" s="158"/>
      <c r="T45" s="157" t="str">
        <f t="shared" si="0"/>
        <v/>
      </c>
      <c r="U45" s="156" t="str">
        <f t="shared" si="1"/>
        <v/>
      </c>
      <c r="V45" s="155" t="str">
        <f t="shared" si="2"/>
        <v/>
      </c>
      <c r="W45" s="154" t="str">
        <f t="shared" si="3"/>
        <v/>
      </c>
      <c r="X45" s="141" t="str">
        <f t="shared" si="4"/>
        <v/>
      </c>
      <c r="Y45" s="141" t="str">
        <f t="shared" si="5"/>
        <v/>
      </c>
      <c r="Z45" s="141" t="str">
        <f t="shared" si="6"/>
        <v/>
      </c>
      <c r="AA45" s="142">
        <f t="shared" si="7"/>
        <v>0</v>
      </c>
      <c r="AB45" s="141" t="str">
        <f t="shared" si="8"/>
        <v/>
      </c>
      <c r="AC45" s="141" t="str">
        <f t="shared" si="9"/>
        <v/>
      </c>
      <c r="AD45" s="141" t="str">
        <f t="shared" si="10"/>
        <v/>
      </c>
      <c r="AE45" s="141" t="str">
        <f t="shared" si="11"/>
        <v/>
      </c>
    </row>
    <row r="46" spans="1:31" ht="16.5" x14ac:dyDescent="0.2">
      <c r="A46" s="165">
        <v>37</v>
      </c>
      <c r="B46" s="163"/>
      <c r="C46" s="162"/>
      <c r="D46" s="161"/>
      <c r="E46" s="160"/>
      <c r="F46" s="159"/>
      <c r="G46" s="158"/>
      <c r="H46" s="161"/>
      <c r="I46" s="160"/>
      <c r="J46" s="159"/>
      <c r="K46" s="158"/>
      <c r="L46" s="161"/>
      <c r="M46" s="160"/>
      <c r="N46" s="159"/>
      <c r="O46" s="158"/>
      <c r="P46" s="161"/>
      <c r="Q46" s="160"/>
      <c r="R46" s="159"/>
      <c r="S46" s="158"/>
      <c r="T46" s="157" t="str">
        <f t="shared" si="0"/>
        <v/>
      </c>
      <c r="U46" s="156" t="str">
        <f t="shared" si="1"/>
        <v/>
      </c>
      <c r="V46" s="155" t="str">
        <f t="shared" si="2"/>
        <v/>
      </c>
      <c r="W46" s="154" t="str">
        <f t="shared" si="3"/>
        <v/>
      </c>
      <c r="X46" s="141" t="str">
        <f t="shared" si="4"/>
        <v/>
      </c>
      <c r="Y46" s="141" t="str">
        <f t="shared" si="5"/>
        <v/>
      </c>
      <c r="Z46" s="141" t="str">
        <f t="shared" si="6"/>
        <v/>
      </c>
      <c r="AA46" s="142">
        <f t="shared" si="7"/>
        <v>0</v>
      </c>
      <c r="AB46" s="141" t="str">
        <f t="shared" si="8"/>
        <v/>
      </c>
      <c r="AC46" s="141" t="str">
        <f t="shared" si="9"/>
        <v/>
      </c>
      <c r="AD46" s="141" t="str">
        <f t="shared" si="10"/>
        <v/>
      </c>
      <c r="AE46" s="141" t="str">
        <f t="shared" si="11"/>
        <v/>
      </c>
    </row>
    <row r="47" spans="1:31" ht="16.5" x14ac:dyDescent="0.2">
      <c r="A47" s="164">
        <v>38</v>
      </c>
      <c r="B47" s="163"/>
      <c r="C47" s="162"/>
      <c r="D47" s="161"/>
      <c r="E47" s="160"/>
      <c r="F47" s="159"/>
      <c r="G47" s="158"/>
      <c r="H47" s="161"/>
      <c r="I47" s="160"/>
      <c r="J47" s="159"/>
      <c r="K47" s="158"/>
      <c r="L47" s="161"/>
      <c r="M47" s="160"/>
      <c r="N47" s="159"/>
      <c r="O47" s="158"/>
      <c r="P47" s="161"/>
      <c r="Q47" s="160"/>
      <c r="R47" s="159"/>
      <c r="S47" s="158"/>
      <c r="T47" s="157" t="str">
        <f t="shared" si="0"/>
        <v/>
      </c>
      <c r="U47" s="156" t="str">
        <f t="shared" si="1"/>
        <v/>
      </c>
      <c r="V47" s="155" t="str">
        <f t="shared" si="2"/>
        <v/>
      </c>
      <c r="W47" s="154" t="str">
        <f t="shared" si="3"/>
        <v/>
      </c>
      <c r="X47" s="141" t="str">
        <f t="shared" si="4"/>
        <v/>
      </c>
      <c r="Y47" s="141" t="str">
        <f t="shared" si="5"/>
        <v/>
      </c>
      <c r="Z47" s="141" t="str">
        <f t="shared" si="6"/>
        <v/>
      </c>
      <c r="AA47" s="142">
        <f t="shared" si="7"/>
        <v>0</v>
      </c>
      <c r="AB47" s="141" t="str">
        <f t="shared" si="8"/>
        <v/>
      </c>
      <c r="AC47" s="141" t="str">
        <f t="shared" si="9"/>
        <v/>
      </c>
      <c r="AD47" s="141" t="str">
        <f t="shared" si="10"/>
        <v/>
      </c>
      <c r="AE47" s="141" t="str">
        <f t="shared" si="11"/>
        <v/>
      </c>
    </row>
    <row r="48" spans="1:31" ht="16.5" x14ac:dyDescent="0.2">
      <c r="A48" s="164">
        <v>39</v>
      </c>
      <c r="B48" s="163"/>
      <c r="C48" s="162"/>
      <c r="D48" s="161"/>
      <c r="E48" s="160"/>
      <c r="F48" s="159"/>
      <c r="G48" s="158"/>
      <c r="H48" s="161"/>
      <c r="I48" s="160"/>
      <c r="J48" s="159"/>
      <c r="K48" s="158"/>
      <c r="L48" s="161"/>
      <c r="M48" s="160"/>
      <c r="N48" s="159"/>
      <c r="O48" s="158"/>
      <c r="P48" s="161"/>
      <c r="Q48" s="160"/>
      <c r="R48" s="159"/>
      <c r="S48" s="158"/>
      <c r="T48" s="157" t="str">
        <f t="shared" si="0"/>
        <v/>
      </c>
      <c r="U48" s="156" t="str">
        <f t="shared" si="1"/>
        <v/>
      </c>
      <c r="V48" s="155" t="str">
        <f t="shared" si="2"/>
        <v/>
      </c>
      <c r="W48" s="154" t="str">
        <f t="shared" si="3"/>
        <v/>
      </c>
      <c r="X48" s="141" t="str">
        <f t="shared" si="4"/>
        <v/>
      </c>
      <c r="Y48" s="141" t="str">
        <f t="shared" si="5"/>
        <v/>
      </c>
      <c r="Z48" s="141" t="str">
        <f t="shared" si="6"/>
        <v/>
      </c>
      <c r="AA48" s="142">
        <f t="shared" si="7"/>
        <v>0</v>
      </c>
      <c r="AB48" s="141" t="str">
        <f t="shared" si="8"/>
        <v/>
      </c>
      <c r="AC48" s="141" t="str">
        <f t="shared" si="9"/>
        <v/>
      </c>
      <c r="AD48" s="141" t="str">
        <f t="shared" si="10"/>
        <v/>
      </c>
      <c r="AE48" s="141" t="str">
        <f t="shared" si="11"/>
        <v/>
      </c>
    </row>
    <row r="49" spans="1:31" ht="17.25" thickBot="1" x14ac:dyDescent="0.25">
      <c r="A49" s="153">
        <v>40</v>
      </c>
      <c r="B49" s="152"/>
      <c r="C49" s="151"/>
      <c r="D49" s="150"/>
      <c r="E49" s="149"/>
      <c r="F49" s="148"/>
      <c r="G49" s="147"/>
      <c r="H49" s="150"/>
      <c r="I49" s="149"/>
      <c r="J49" s="148"/>
      <c r="K49" s="147"/>
      <c r="L49" s="150"/>
      <c r="M49" s="149"/>
      <c r="N49" s="148"/>
      <c r="O49" s="147"/>
      <c r="P49" s="150"/>
      <c r="Q49" s="149"/>
      <c r="R49" s="148"/>
      <c r="S49" s="147"/>
      <c r="T49" s="146" t="str">
        <f t="shared" si="0"/>
        <v/>
      </c>
      <c r="U49" s="145" t="str">
        <f t="shared" si="1"/>
        <v/>
      </c>
      <c r="V49" s="144" t="str">
        <f t="shared" si="2"/>
        <v/>
      </c>
      <c r="W49" s="143" t="str">
        <f t="shared" si="3"/>
        <v/>
      </c>
      <c r="X49" s="141" t="str">
        <f t="shared" si="4"/>
        <v/>
      </c>
      <c r="Y49" s="141" t="str">
        <f t="shared" si="5"/>
        <v/>
      </c>
      <c r="Z49" s="141" t="str">
        <f t="shared" si="6"/>
        <v/>
      </c>
      <c r="AA49" s="142">
        <f t="shared" si="7"/>
        <v>0</v>
      </c>
      <c r="AB49" s="141" t="str">
        <f t="shared" si="8"/>
        <v/>
      </c>
      <c r="AC49" s="141" t="str">
        <f t="shared" si="9"/>
        <v/>
      </c>
      <c r="AD49" s="141" t="str">
        <f t="shared" si="10"/>
        <v/>
      </c>
      <c r="AE49" s="141" t="str">
        <f t="shared" si="11"/>
        <v/>
      </c>
    </row>
    <row r="50" spans="1:31" ht="16.5" thickTop="1" x14ac:dyDescent="0.2">
      <c r="B50" s="140"/>
      <c r="C50" s="139"/>
      <c r="D50" s="138"/>
      <c r="E50" s="137"/>
      <c r="F50" s="138"/>
      <c r="G50" s="137"/>
      <c r="H50" s="138"/>
      <c r="I50" s="137"/>
      <c r="J50" s="138"/>
      <c r="K50" s="137"/>
      <c r="L50" s="138"/>
      <c r="M50" s="137"/>
      <c r="N50" s="138"/>
      <c r="O50" s="137"/>
      <c r="P50" s="138"/>
      <c r="Q50" s="137"/>
      <c r="R50" s="138"/>
      <c r="S50" s="137"/>
      <c r="T50" s="137"/>
      <c r="U50" s="138"/>
      <c r="V50" s="137"/>
      <c r="W50" s="136"/>
    </row>
    <row r="51" spans="1:31" ht="15.75" x14ac:dyDescent="0.2">
      <c r="B51" s="140"/>
      <c r="C51" s="139"/>
      <c r="D51" s="138"/>
      <c r="E51" s="137"/>
      <c r="F51" s="138"/>
      <c r="G51" s="137"/>
      <c r="H51" s="138"/>
      <c r="I51" s="137"/>
      <c r="J51" s="138"/>
      <c r="K51" s="137"/>
      <c r="L51" s="138"/>
      <c r="M51" s="137"/>
      <c r="N51" s="138"/>
      <c r="O51" s="137"/>
      <c r="P51" s="138"/>
      <c r="Q51" s="137"/>
      <c r="R51" s="138"/>
      <c r="S51" s="137"/>
      <c r="T51" s="137"/>
      <c r="U51" s="138"/>
      <c r="V51" s="137"/>
      <c r="W51" s="136"/>
    </row>
    <row r="52" spans="1:31" ht="15.75" x14ac:dyDescent="0.2">
      <c r="B52" s="140"/>
      <c r="C52" s="139"/>
      <c r="D52" s="138"/>
      <c r="E52" s="137"/>
      <c r="F52" s="138"/>
      <c r="G52" s="137"/>
      <c r="H52" s="138"/>
      <c r="I52" s="137"/>
      <c r="J52" s="138"/>
      <c r="K52" s="137"/>
      <c r="L52" s="138"/>
      <c r="M52" s="137"/>
      <c r="N52" s="138"/>
      <c r="O52" s="137"/>
      <c r="P52" s="138"/>
      <c r="Q52" s="137"/>
      <c r="R52" s="138"/>
      <c r="S52" s="137"/>
      <c r="T52" s="137"/>
      <c r="U52" s="138"/>
      <c r="V52" s="137"/>
      <c r="W52" s="136"/>
    </row>
    <row r="53" spans="1:31" ht="15.75" x14ac:dyDescent="0.2">
      <c r="B53" s="140"/>
      <c r="C53" s="139"/>
      <c r="D53" s="138"/>
      <c r="E53" s="137"/>
      <c r="F53" s="138"/>
      <c r="G53" s="137"/>
      <c r="H53" s="138"/>
      <c r="I53" s="137"/>
      <c r="J53" s="138"/>
      <c r="K53" s="137"/>
      <c r="L53" s="138"/>
      <c r="M53" s="137"/>
      <c r="N53" s="138"/>
      <c r="O53" s="137"/>
      <c r="P53" s="138"/>
      <c r="Q53" s="137"/>
      <c r="R53" s="138"/>
      <c r="S53" s="137"/>
      <c r="T53" s="137"/>
      <c r="U53" s="138"/>
      <c r="V53" s="137"/>
      <c r="W53" s="136"/>
    </row>
  </sheetData>
  <mergeCells count="22">
    <mergeCell ref="D5:E5"/>
    <mergeCell ref="B1:C1"/>
    <mergeCell ref="B2:C2"/>
    <mergeCell ref="A5:A7"/>
    <mergeCell ref="B5:B7"/>
    <mergeCell ref="C5:C7"/>
    <mergeCell ref="P5:Q5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908D0866-2D93-45FC-B152-9109C41ACE55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611C-64C5-436E-9A56-8122393CE4AF}">
  <sheetPr>
    <tabColor theme="9" tint="0.39997558519241921"/>
    <pageSetUpPr autoPageBreaks="0" fitToPage="1"/>
  </sheetPr>
  <dimension ref="A1:K186"/>
  <sheetViews>
    <sheetView showRowColHeaders="0" showWhiteSpace="0" workbookViewId="0">
      <selection activeCell="K38" sqref="K38"/>
    </sheetView>
  </sheetViews>
  <sheetFormatPr defaultColWidth="9.140625" defaultRowHeight="12.75" x14ac:dyDescent="0.2"/>
  <cols>
    <col min="1" max="1" width="5" style="3" customWidth="1"/>
    <col min="2" max="2" width="25.85546875" style="1" customWidth="1"/>
    <col min="3" max="3" width="21.85546875" style="1" customWidth="1"/>
    <col min="4" max="4" width="8.7109375" style="4" customWidth="1"/>
    <col min="5" max="5" width="9.42578125" style="6" customWidth="1"/>
    <col min="6" max="6" width="8.28515625" style="5" customWidth="1"/>
    <col min="7" max="7" width="10.28515625" style="4" customWidth="1"/>
    <col min="8" max="8" width="10.28515625" style="3" hidden="1" customWidth="1"/>
    <col min="9" max="9" width="9.140625" style="1"/>
    <col min="10" max="10" width="10.7109375" style="2" customWidth="1"/>
    <col min="11" max="11" width="10.42578125" style="2" customWidth="1"/>
    <col min="12" max="12" width="14.28515625" style="1" customWidth="1"/>
    <col min="13" max="16384" width="9.140625" style="1"/>
  </cols>
  <sheetData>
    <row r="1" spans="1:11" x14ac:dyDescent="0.2">
      <c r="A1" s="65" t="s">
        <v>13</v>
      </c>
      <c r="B1" s="64"/>
      <c r="C1" s="63" t="str">
        <f>IF(ISNONTEXT('[8]Organizacija natjecanja'!$H$2)=TRUE,"",'[8]Organizacija natjecanja'!$H$2)</f>
        <v xml:space="preserve"> 1 Kolo Lige veterana SSRD MŽ</v>
      </c>
      <c r="D1" s="60"/>
      <c r="E1" s="62"/>
      <c r="F1" s="61"/>
      <c r="G1" s="59"/>
      <c r="H1" s="59"/>
    </row>
    <row r="2" spans="1:11" x14ac:dyDescent="0.2">
      <c r="A2" s="56" t="s">
        <v>12</v>
      </c>
      <c r="B2" s="55"/>
      <c r="C2" s="58" t="str">
        <f>IF(ISNONTEXT('[8]Organizacija natjecanja'!$H$5)=TRUE,"",'[8]Organizacija natjecanja'!$H$5)</f>
        <v/>
      </c>
      <c r="D2" s="58"/>
      <c r="E2" s="53"/>
      <c r="F2" s="52"/>
      <c r="G2" s="220"/>
      <c r="H2" s="57"/>
    </row>
    <row r="3" spans="1:11" x14ac:dyDescent="0.2">
      <c r="A3" s="56" t="s">
        <v>11</v>
      </c>
      <c r="B3" s="55"/>
      <c r="C3" s="54" t="str">
        <f>IF(ISNONTEXT('[8]Organizacija natjecanja'!$H$7)=TRUE,"",'[8]Organizacija natjecanja'!$H$7)</f>
        <v>SSRD Međimurske županije</v>
      </c>
      <c r="D3" s="51"/>
      <c r="E3" s="53"/>
      <c r="F3" s="52"/>
      <c r="G3" s="50"/>
      <c r="H3" s="50"/>
    </row>
    <row r="4" spans="1:11" x14ac:dyDescent="0.2">
      <c r="A4" s="56" t="s">
        <v>10</v>
      </c>
      <c r="B4" s="55"/>
      <c r="C4" s="54" t="str">
        <f>IF(ISNONTEXT('[8]Organizacija natjecanja'!$H$13)=TRUE,"",'[8]Organizacija natjecanja'!$H$13)</f>
        <v>Ribica Turčišće</v>
      </c>
      <c r="D4" s="51"/>
      <c r="E4" s="53"/>
      <c r="F4" s="52"/>
      <c r="G4" s="50"/>
      <c r="H4" s="50"/>
      <c r="I4" s="3"/>
    </row>
    <row r="5" spans="1:11" x14ac:dyDescent="0.2">
      <c r="A5" s="56" t="s">
        <v>9</v>
      </c>
      <c r="B5" s="55"/>
      <c r="C5" s="54" t="str">
        <f>IF(ISNONTEXT('[8]Organizacija natjecanja'!$H$4)=TRUE,"",'[8]Organizacija natjecanja'!$H$4)</f>
        <v>Stara Graba Turčišće</v>
      </c>
      <c r="D5" s="51"/>
      <c r="E5" s="53"/>
      <c r="F5" s="52"/>
      <c r="G5" s="50"/>
      <c r="H5" s="50"/>
    </row>
    <row r="6" spans="1:11" x14ac:dyDescent="0.2">
      <c r="A6" s="56"/>
      <c r="B6" s="55"/>
      <c r="C6" s="54"/>
      <c r="D6" s="51"/>
      <c r="E6" s="53"/>
      <c r="F6" s="52"/>
      <c r="G6" s="50"/>
      <c r="H6" s="50"/>
    </row>
    <row r="7" spans="1:11" ht="14.25" customHeight="1" x14ac:dyDescent="0.2">
      <c r="A7" s="49" t="s">
        <v>14</v>
      </c>
      <c r="B7" s="48"/>
      <c r="C7" s="47" t="str">
        <f>IF(ISBLANK('[8]Organizacija natjecanja'!$H$9)=TRUE,"",'[8]Organizacija natjecanja'!$H$9)</f>
        <v>VETERANI</v>
      </c>
      <c r="D7" s="44"/>
      <c r="E7" s="46"/>
      <c r="F7" s="45"/>
      <c r="G7" s="43"/>
      <c r="H7" s="43"/>
    </row>
    <row r="8" spans="1:11" x14ac:dyDescent="0.2">
      <c r="A8" s="219"/>
      <c r="E8" s="218"/>
      <c r="H8" s="41"/>
    </row>
    <row r="9" spans="1:11" ht="39.75" customHeight="1" x14ac:dyDescent="0.2">
      <c r="A9" s="217" t="s">
        <v>7</v>
      </c>
      <c r="B9" s="216" t="s">
        <v>6</v>
      </c>
      <c r="C9" s="216" t="s">
        <v>5</v>
      </c>
      <c r="D9" s="215" t="s">
        <v>4</v>
      </c>
      <c r="E9" s="214" t="s">
        <v>3</v>
      </c>
      <c r="F9" s="213" t="s">
        <v>2</v>
      </c>
      <c r="G9" s="212" t="s">
        <v>1</v>
      </c>
      <c r="H9" s="212" t="s">
        <v>0</v>
      </c>
      <c r="I9" s="211"/>
    </row>
    <row r="10" spans="1:11" x14ac:dyDescent="0.2">
      <c r="A10" s="33">
        <f>IF(ISNUMBER(H10)=FALSE,"",1)</f>
        <v>1</v>
      </c>
      <c r="B10" s="32" t="str">
        <f>IF(ISTEXT('[8]Sektorski plasman'!B6)=TRUE,'[8]Sektorski plasman'!B6,"")</f>
        <v>Kovač Mladen</v>
      </c>
      <c r="C10" s="31" t="str">
        <f>IF(ISTEXT('[8]Sektorski plasman'!C6)=TRUE,'[8]Sektorski plasman'!C6,"")</f>
        <v>Glavatica Futtura Sensas Prelog</v>
      </c>
      <c r="D10" s="30">
        <f>IF(ISNUMBER('[8]Sektorski plasman'!E6)=TRUE,'[8]Sektorski plasman'!E6,"")</f>
        <v>2</v>
      </c>
      <c r="E10" s="29" t="str">
        <f>IF(ISTEXT('[8]Sektorski plasman'!F6)=TRUE,'[8]Sektorski plasman'!F6,"")</f>
        <v>A</v>
      </c>
      <c r="F10" s="28">
        <f>IF(ISNUMBER('[8]Sektorski plasman'!D6)=TRUE,'[8]Sektorski plasman'!D6,"")</f>
        <v>2589</v>
      </c>
      <c r="G10" s="26">
        <f>IF(ISNUMBER('[8]Sektorski plasman'!G6)=TRUE,'[8]Sektorski plasman'!G6,"")</f>
        <v>1</v>
      </c>
      <c r="H10" s="210">
        <f>IF(ISNUMBER('[8]Sektorski plasman'!H6)=TRUE,'[8]Sektorski plasman'!H6,"")</f>
        <v>2</v>
      </c>
      <c r="I10" s="208"/>
      <c r="J10" s="7"/>
      <c r="K10" s="1"/>
    </row>
    <row r="11" spans="1:11" x14ac:dyDescent="0.2">
      <c r="A11" s="25">
        <f>IF(ISNUMBER(H11)=FALSE,"",2)</f>
        <v>2</v>
      </c>
      <c r="B11" s="24" t="str">
        <f>IF(ISTEXT('[8]Sektorski plasman'!B7)=TRUE,'[8]Sektorski plasman'!B7,"")</f>
        <v>Pokrivač Rajmond</v>
      </c>
      <c r="C11" s="23" t="str">
        <f>IF(ISTEXT('[8]Sektorski plasman'!C7)=TRUE,'[8]Sektorski plasman'!C7,"")</f>
        <v>Mura Mursko Središće</v>
      </c>
      <c r="D11" s="22">
        <f>IF(ISNUMBER('[8]Sektorski plasman'!E7)=TRUE,'[8]Sektorski plasman'!E7,"")</f>
        <v>6</v>
      </c>
      <c r="E11" s="21" t="str">
        <f>IF(ISTEXT('[8]Sektorski plasman'!F7)=TRUE,'[8]Sektorski plasman'!F7,"")</f>
        <v>A</v>
      </c>
      <c r="F11" s="20">
        <f>IF(ISNUMBER('[8]Sektorski plasman'!D7)=TRUE,'[8]Sektorski plasman'!D7,"")</f>
        <v>1885</v>
      </c>
      <c r="G11" s="18">
        <f>IF(ISNUMBER('[8]Sektorski plasman'!G7)=TRUE,'[8]Sektorski plasman'!G7,"")</f>
        <v>2</v>
      </c>
      <c r="H11" s="209">
        <f>IF(ISNUMBER('[8]Sektorski plasman'!H7)=TRUE,'[8]Sektorski plasman'!H7,"")</f>
        <v>4</v>
      </c>
      <c r="I11" s="208"/>
      <c r="J11" s="7"/>
      <c r="K11" s="1"/>
    </row>
    <row r="12" spans="1:11" x14ac:dyDescent="0.2">
      <c r="A12" s="25">
        <f>IF(ISNUMBER(H12)=FALSE,"",3)</f>
        <v>3</v>
      </c>
      <c r="B12" s="24" t="str">
        <f>IF(ISTEXT('[8]Sektorski plasman'!B8)=TRUE,'[8]Sektorski plasman'!B8,"")</f>
        <v>Zadravec Ivan</v>
      </c>
      <c r="C12" s="23" t="str">
        <f>IF(ISTEXT('[8]Sektorski plasman'!C8)=TRUE,'[8]Sektorski plasman'!C8,"")</f>
        <v>Verk Križovec</v>
      </c>
      <c r="D12" s="22">
        <f>IF(ISNUMBER('[8]Sektorski plasman'!E8)=TRUE,'[8]Sektorski plasman'!E8,"")</f>
        <v>3</v>
      </c>
      <c r="E12" s="21" t="str">
        <f>IF(ISTEXT('[8]Sektorski plasman'!F8)=TRUE,'[8]Sektorski plasman'!F8,"")</f>
        <v>A</v>
      </c>
      <c r="F12" s="20">
        <f>IF(ISNUMBER('[8]Sektorski plasman'!D8)=TRUE,'[8]Sektorski plasman'!D8,"")</f>
        <v>1767</v>
      </c>
      <c r="G12" s="18">
        <f>IF(ISNUMBER('[8]Sektorski plasman'!G8)=TRUE,'[8]Sektorski plasman'!G8,"")</f>
        <v>3</v>
      </c>
      <c r="H12" s="209">
        <f>IF(ISNUMBER('[8]Sektorski plasman'!H8)=TRUE,'[8]Sektorski plasman'!H8,"")</f>
        <v>6</v>
      </c>
      <c r="I12" s="208"/>
      <c r="J12" s="7"/>
      <c r="K12" s="1"/>
    </row>
    <row r="13" spans="1:11" x14ac:dyDescent="0.2">
      <c r="A13" s="25">
        <f>IF(ISNUMBER(H13)=FALSE,"",4)</f>
        <v>4</v>
      </c>
      <c r="B13" s="24" t="str">
        <f>IF(ISTEXT('[8]Sektorski plasman'!B9)=TRUE,'[8]Sektorski plasman'!B9,"")</f>
        <v>Horvat Dragutin</v>
      </c>
      <c r="C13" s="23" t="str">
        <f>IF(ISTEXT('[8]Sektorski plasman'!C9)=TRUE,'[8]Sektorski plasman'!C9,"")</f>
        <v>Som Kotoriba</v>
      </c>
      <c r="D13" s="22">
        <f>IF(ISNUMBER('[8]Sektorski plasman'!E9)=TRUE,'[8]Sektorski plasman'!E9,"")</f>
        <v>1</v>
      </c>
      <c r="E13" s="21" t="str">
        <f>IF(ISTEXT('[8]Sektorski plasman'!F9)=TRUE,'[8]Sektorski plasman'!F9,"")</f>
        <v>A</v>
      </c>
      <c r="F13" s="20">
        <f>IF(ISNUMBER('[8]Sektorski plasman'!D9)=TRUE,'[8]Sektorski plasman'!D9,"")</f>
        <v>1630</v>
      </c>
      <c r="G13" s="18">
        <f>IF(ISNUMBER('[8]Sektorski plasman'!G9)=TRUE,'[8]Sektorski plasman'!G9,"")</f>
        <v>4</v>
      </c>
      <c r="H13" s="209">
        <f>IF(ISNUMBER('[8]Sektorski plasman'!H9)=TRUE,'[8]Sektorski plasman'!H9,"")</f>
        <v>8</v>
      </c>
      <c r="I13" s="208"/>
      <c r="J13" s="7"/>
      <c r="K13" s="1"/>
    </row>
    <row r="14" spans="1:11" x14ac:dyDescent="0.2">
      <c r="A14" s="25">
        <f>IF(ISNUMBER(H14)=FALSE,"",5)</f>
        <v>5</v>
      </c>
      <c r="B14" s="24" t="str">
        <f>IF(ISTEXT('[8]Sektorski plasman'!B10)=TRUE,'[8]Sektorski plasman'!B10,"")</f>
        <v>Halić Marijan</v>
      </c>
      <c r="C14" s="23" t="str">
        <f>IF(ISTEXT('[8]Sektorski plasman'!C10)=TRUE,'[8]Sektorski plasman'!C10,"")</f>
        <v>Linjak Ivanovec</v>
      </c>
      <c r="D14" s="22">
        <f>IF(ISNUMBER('[8]Sektorski plasman'!E10)=TRUE,'[8]Sektorski plasman'!E10,"")</f>
        <v>7</v>
      </c>
      <c r="E14" s="21" t="str">
        <f>IF(ISTEXT('[8]Sektorski plasman'!F10)=TRUE,'[8]Sektorski plasman'!F10,"")</f>
        <v>A</v>
      </c>
      <c r="F14" s="20">
        <f>IF(ISNUMBER('[8]Sektorski plasman'!D10)=TRUE,'[8]Sektorski plasman'!D10,"")</f>
        <v>1428</v>
      </c>
      <c r="G14" s="18">
        <f>IF(ISNUMBER('[8]Sektorski plasman'!G10)=TRUE,'[8]Sektorski plasman'!G10,"")</f>
        <v>5</v>
      </c>
      <c r="H14" s="209">
        <f>IF(ISNUMBER('[8]Sektorski plasman'!H10)=TRUE,'[8]Sektorski plasman'!H10,"")</f>
        <v>10</v>
      </c>
      <c r="I14" s="208"/>
      <c r="J14" s="7"/>
      <c r="K14" s="1"/>
    </row>
    <row r="15" spans="1:11" x14ac:dyDescent="0.2">
      <c r="A15" s="25">
        <f>IF(ISNUMBER(H15)=FALSE,"",6)</f>
        <v>6</v>
      </c>
      <c r="B15" s="24" t="str">
        <f>IF(ISTEXT('[8]Sektorski plasman'!B11)=TRUE,'[8]Sektorski plasman'!B11,"")</f>
        <v>Dolenec Željko</v>
      </c>
      <c r="C15" s="23" t="str">
        <f>IF(ISTEXT('[8]Sektorski plasman'!C11)=TRUE,'[8]Sektorski plasman'!C11,"")</f>
        <v>Som Kotoriba</v>
      </c>
      <c r="D15" s="22">
        <f>IF(ISNUMBER('[8]Sektorski plasman'!E11)=TRUE,'[8]Sektorski plasman'!E11,"")</f>
        <v>10</v>
      </c>
      <c r="E15" s="21" t="str">
        <f>IF(ISTEXT('[8]Sektorski plasman'!F11)=TRUE,'[8]Sektorski plasman'!F11,"")</f>
        <v>A</v>
      </c>
      <c r="F15" s="20">
        <f>IF(ISNUMBER('[8]Sektorski plasman'!D11)=TRUE,'[8]Sektorski plasman'!D11,"")</f>
        <v>1386</v>
      </c>
      <c r="G15" s="18">
        <f>IF(ISNUMBER('[8]Sektorski plasman'!G11)=TRUE,'[8]Sektorski plasman'!G11,"")</f>
        <v>6</v>
      </c>
      <c r="H15" s="209">
        <f>IF(ISNUMBER('[8]Sektorski plasman'!H11)=TRUE,'[8]Sektorski plasman'!H11,"")</f>
        <v>12</v>
      </c>
      <c r="I15" s="208"/>
      <c r="J15" s="7"/>
      <c r="K15" s="1"/>
    </row>
    <row r="16" spans="1:11" x14ac:dyDescent="0.2">
      <c r="A16" s="25">
        <f>IF(ISNUMBER(H16)=FALSE,"",7)</f>
        <v>7</v>
      </c>
      <c r="B16" s="24" t="str">
        <f>IF(ISTEXT('[8]Sektorski plasman'!B12)=TRUE,'[8]Sektorski plasman'!B12,"")</f>
        <v>Filipašić Drago</v>
      </c>
      <c r="C16" s="23" t="str">
        <f>IF(ISTEXT('[8]Sektorski plasman'!C12)=TRUE,'[8]Sektorski plasman'!C12,"")</f>
        <v>Som Kotoriba</v>
      </c>
      <c r="D16" s="22">
        <f>IF(ISNUMBER('[8]Sektorski plasman'!E12)=TRUE,'[8]Sektorski plasman'!E12,"")</f>
        <v>5</v>
      </c>
      <c r="E16" s="21" t="str">
        <f>IF(ISTEXT('[8]Sektorski plasman'!F12)=TRUE,'[8]Sektorski plasman'!F12,"")</f>
        <v>A</v>
      </c>
      <c r="F16" s="20">
        <f>IF(ISNUMBER('[8]Sektorski plasman'!D12)=TRUE,'[8]Sektorski plasman'!D12,"")</f>
        <v>1043</v>
      </c>
      <c r="G16" s="18">
        <f>IF(ISNUMBER('[8]Sektorski plasman'!G12)=TRUE,'[8]Sektorski plasman'!G12,"")</f>
        <v>7</v>
      </c>
      <c r="H16" s="209">
        <f>IF(ISNUMBER('[8]Sektorski plasman'!H12)=TRUE,'[8]Sektorski plasman'!H12,"")</f>
        <v>14</v>
      </c>
      <c r="I16" s="208"/>
      <c r="J16" s="7"/>
      <c r="K16" s="1"/>
    </row>
    <row r="17" spans="1:10" s="1" customFormat="1" x14ac:dyDescent="0.2">
      <c r="A17" s="25">
        <f>IF(ISNUMBER(H17)=FALSE,"",8)</f>
        <v>8</v>
      </c>
      <c r="B17" s="24" t="str">
        <f>IF(ISTEXT('[8]Sektorski plasman'!B13)=TRUE,'[8]Sektorski plasman'!B13,"")</f>
        <v>Kedmenec Antun</v>
      </c>
      <c r="C17" s="23" t="str">
        <f>IF(ISTEXT('[8]Sektorski plasman'!C13)=TRUE,'[8]Sektorski plasman'!C13,"")</f>
        <v>Klen Sveta Marija</v>
      </c>
      <c r="D17" s="22">
        <f>IF(ISNUMBER('[8]Sektorski plasman'!E13)=TRUE,'[8]Sektorski plasman'!E13,"")</f>
        <v>8</v>
      </c>
      <c r="E17" s="21" t="str">
        <f>IF(ISTEXT('[8]Sektorski plasman'!F13)=TRUE,'[8]Sektorski plasman'!F13,"")</f>
        <v>A</v>
      </c>
      <c r="F17" s="20">
        <f>IF(ISNUMBER('[8]Sektorski plasman'!D13)=TRUE,'[8]Sektorski plasman'!D13,"")</f>
        <v>890</v>
      </c>
      <c r="G17" s="18">
        <f>IF(ISNUMBER('[8]Sektorski plasman'!G13)=TRUE,'[8]Sektorski plasman'!G13,"")</f>
        <v>8</v>
      </c>
      <c r="H17" s="209">
        <f>IF(ISNUMBER('[8]Sektorski plasman'!H13)=TRUE,'[8]Sektorski plasman'!H13,"")</f>
        <v>16</v>
      </c>
      <c r="I17" s="208"/>
      <c r="J17" s="7"/>
    </row>
    <row r="18" spans="1:10" s="1" customFormat="1" x14ac:dyDescent="0.2">
      <c r="A18" s="25">
        <f>IF(ISNUMBER(H18)=FALSE,"",9)</f>
        <v>9</v>
      </c>
      <c r="B18" s="24" t="str">
        <f>IF(ISTEXT('[8]Sektorski plasman'!B14)=TRUE,'[8]Sektorski plasman'!B14,"")</f>
        <v>Orehovec Stjepan</v>
      </c>
      <c r="C18" s="23" t="str">
        <f>IF(ISTEXT('[8]Sektorski plasman'!C14)=TRUE,'[8]Sektorski plasman'!C14,"")</f>
        <v>Drava Donji Mihaljevec</v>
      </c>
      <c r="D18" s="22">
        <f>IF(ISNUMBER('[8]Sektorski plasman'!E14)=TRUE,'[8]Sektorski plasman'!E14,"")</f>
        <v>4</v>
      </c>
      <c r="E18" s="21" t="str">
        <f>IF(ISTEXT('[8]Sektorski plasman'!F14)=TRUE,'[8]Sektorski plasman'!F14,"")</f>
        <v>A</v>
      </c>
      <c r="F18" s="20">
        <f>IF(ISNUMBER('[8]Sektorski plasman'!D14)=TRUE,'[8]Sektorski plasman'!D14,"")</f>
        <v>885</v>
      </c>
      <c r="G18" s="18">
        <f>IF(ISNUMBER('[8]Sektorski plasman'!G14)=TRUE,'[8]Sektorski plasman'!G14,"")</f>
        <v>9</v>
      </c>
      <c r="H18" s="209">
        <f>IF(ISNUMBER('[8]Sektorski plasman'!H14)=TRUE,'[8]Sektorski plasman'!H14,"")</f>
        <v>18</v>
      </c>
      <c r="I18" s="208"/>
      <c r="J18" s="7"/>
    </row>
    <row r="19" spans="1:10" s="1" customFormat="1" x14ac:dyDescent="0.2">
      <c r="A19" s="25">
        <f>IF(ISNUMBER(H19)=FALSE,"",10)</f>
        <v>10</v>
      </c>
      <c r="B19" s="24" t="str">
        <f>IF(ISTEXT('[8]Sektorski plasman'!B15)=TRUE,'[8]Sektorski plasman'!B15,"")</f>
        <v>Zelić Vladimir</v>
      </c>
      <c r="C19" s="23" t="str">
        <f>IF(ISTEXT('[8]Sektorski plasman'!C15)=TRUE,'[8]Sektorski plasman'!C15,"")</f>
        <v>Linjak Palovec</v>
      </c>
      <c r="D19" s="22">
        <f>IF(ISNUMBER('[8]Sektorski plasman'!E15)=TRUE,'[8]Sektorski plasman'!E15,"")</f>
        <v>11</v>
      </c>
      <c r="E19" s="21" t="str">
        <f>IF(ISTEXT('[8]Sektorski plasman'!F15)=TRUE,'[8]Sektorski plasman'!F15,"")</f>
        <v>A</v>
      </c>
      <c r="F19" s="20">
        <f>IF(ISNUMBER('[8]Sektorski plasman'!D15)=TRUE,'[8]Sektorski plasman'!D15,"")</f>
        <v>645</v>
      </c>
      <c r="G19" s="18">
        <f>IF(ISNUMBER('[8]Sektorski plasman'!G15)=TRUE,'[8]Sektorski plasman'!G15,"")</f>
        <v>10</v>
      </c>
      <c r="H19" s="209">
        <f>IF(ISNUMBER('[8]Sektorski plasman'!H15)=TRUE,'[8]Sektorski plasman'!H15,"")</f>
        <v>20</v>
      </c>
      <c r="I19" s="208"/>
      <c r="J19" s="7"/>
    </row>
    <row r="20" spans="1:10" s="1" customFormat="1" x14ac:dyDescent="0.2">
      <c r="A20" s="25">
        <f>IF(ISNUMBER(H20)=FALSE,"",11)</f>
        <v>11</v>
      </c>
      <c r="B20" s="24" t="str">
        <f>IF(ISTEXT('[8]Sektorski plasman'!B16)=TRUE,'[8]Sektorski plasman'!B16,"")</f>
        <v>Mišić Branko</v>
      </c>
      <c r="C20" s="23" t="str">
        <f>IF(ISTEXT('[8]Sektorski plasman'!C16)=TRUE,'[8]Sektorski plasman'!C16,"")</f>
        <v>Drava Donji Mihaljevec</v>
      </c>
      <c r="D20" s="22">
        <f>IF(ISNUMBER('[8]Sektorski plasman'!E16)=TRUE,'[8]Sektorski plasman'!E16,"")</f>
        <v>9</v>
      </c>
      <c r="E20" s="21" t="str">
        <f>IF(ISTEXT('[8]Sektorski plasman'!F16)=TRUE,'[8]Sektorski plasman'!F16,"")</f>
        <v>A</v>
      </c>
      <c r="F20" s="20">
        <f>IF(ISNUMBER('[8]Sektorski plasman'!D16)=TRUE,'[8]Sektorski plasman'!D16,"")</f>
        <v>386</v>
      </c>
      <c r="G20" s="18">
        <f>IF(ISNUMBER('[8]Sektorski plasman'!G16)=TRUE,'[8]Sektorski plasman'!G16,"")</f>
        <v>11</v>
      </c>
      <c r="H20" s="209">
        <f>IF(ISNUMBER('[8]Sektorski plasman'!H16)=TRUE,'[8]Sektorski plasman'!H16,"")</f>
        <v>22</v>
      </c>
      <c r="I20" s="208"/>
      <c r="J20" s="7"/>
    </row>
    <row r="21" spans="1:10" s="1" customFormat="1" x14ac:dyDescent="0.2">
      <c r="A21" s="25">
        <f>IF(ISNUMBER(H21)=FALSE,"",12)</f>
        <v>12</v>
      </c>
      <c r="B21" s="24" t="str">
        <f>IF(ISTEXT('[8]Sektorski plasman'!B17)=TRUE,'[8]Sektorski plasman'!B17,"")</f>
        <v>Nađ Nenad</v>
      </c>
      <c r="C21" s="23" t="str">
        <f>IF(ISTEXT('[8]Sektorski plasman'!C17)=TRUE,'[8]Sektorski plasman'!C17,"")</f>
        <v>Linjak Palovec</v>
      </c>
      <c r="D21" s="22">
        <f>IF(ISNUMBER('[8]Sektorski plasman'!E17)=TRUE,'[8]Sektorski plasman'!E17,"")</f>
        <v>17</v>
      </c>
      <c r="E21" s="21" t="str">
        <f>IF(ISTEXT('[8]Sektorski plasman'!F17)=TRUE,'[8]Sektorski plasman'!F17,"")</f>
        <v>B</v>
      </c>
      <c r="F21" s="20">
        <f>IF(ISNUMBER('[8]Sektorski plasman'!D17)=TRUE,'[8]Sektorski plasman'!D17,"")</f>
        <v>3252</v>
      </c>
      <c r="G21" s="18">
        <f>IF(ISNUMBER('[8]Sektorski plasman'!G17)=TRUE,'[8]Sektorski plasman'!G17,"")</f>
        <v>1</v>
      </c>
      <c r="H21" s="209">
        <f>IF(ISNUMBER('[8]Sektorski plasman'!H17)=TRUE,'[8]Sektorski plasman'!H17,"")</f>
        <v>1</v>
      </c>
      <c r="I21" s="208"/>
      <c r="J21" s="7"/>
    </row>
    <row r="22" spans="1:10" s="1" customFormat="1" x14ac:dyDescent="0.2">
      <c r="A22" s="25">
        <f>IF(ISNUMBER(H22)=FALSE,"",13)</f>
        <v>13</v>
      </c>
      <c r="B22" s="24" t="str">
        <f>IF(ISTEXT('[8]Sektorski plasman'!B18)=TRUE,'[8]Sektorski plasman'!B18,"")</f>
        <v>Dolenec Branimir</v>
      </c>
      <c r="C22" s="23" t="str">
        <f>IF(ISTEXT('[8]Sektorski plasman'!C18)=TRUE,'[8]Sektorski plasman'!C18,"")</f>
        <v>Ostriž Novakovec</v>
      </c>
      <c r="D22" s="22">
        <f>IF(ISNUMBER('[8]Sektorski plasman'!E18)=TRUE,'[8]Sektorski plasman'!E18,"")</f>
        <v>20</v>
      </c>
      <c r="E22" s="21" t="str">
        <f>IF(ISTEXT('[8]Sektorski plasman'!F18)=TRUE,'[8]Sektorski plasman'!F18,"")</f>
        <v>B</v>
      </c>
      <c r="F22" s="20">
        <f>IF(ISNUMBER('[8]Sektorski plasman'!D18)=TRUE,'[8]Sektorski plasman'!D18,"")</f>
        <v>3200</v>
      </c>
      <c r="G22" s="18">
        <f>IF(ISNUMBER('[8]Sektorski plasman'!G18)=TRUE,'[8]Sektorski plasman'!G18,"")</f>
        <v>2</v>
      </c>
      <c r="H22" s="209">
        <f>IF(ISNUMBER('[8]Sektorski plasman'!H18)=TRUE,'[8]Sektorski plasman'!H18,"")</f>
        <v>3</v>
      </c>
      <c r="I22" s="208"/>
      <c r="J22" s="7"/>
    </row>
    <row r="23" spans="1:10" s="1" customFormat="1" x14ac:dyDescent="0.2">
      <c r="A23" s="25">
        <f>IF(ISNUMBER(H23)=FALSE,"",14)</f>
        <v>14</v>
      </c>
      <c r="B23" s="24" t="str">
        <f>IF(ISTEXT('[8]Sektorski plasman'!B19)=TRUE,'[8]Sektorski plasman'!B19,"")</f>
        <v>Rošić Mensur</v>
      </c>
      <c r="C23" s="23" t="str">
        <f>IF(ISTEXT('[8]Sektorski plasman'!C19)=TRUE,'[8]Sektorski plasman'!C19,"")</f>
        <v>Mura Mursko Središće</v>
      </c>
      <c r="D23" s="22">
        <f>IF(ISNUMBER('[8]Sektorski plasman'!E19)=TRUE,'[8]Sektorski plasman'!E19,"")</f>
        <v>19</v>
      </c>
      <c r="E23" s="21" t="str">
        <f>IF(ISTEXT('[8]Sektorski plasman'!F19)=TRUE,'[8]Sektorski plasman'!F19,"")</f>
        <v>B</v>
      </c>
      <c r="F23" s="20">
        <f>IF(ISNUMBER('[8]Sektorski plasman'!D19)=TRUE,'[8]Sektorski plasman'!D19,"")</f>
        <v>2891</v>
      </c>
      <c r="G23" s="18">
        <f>IF(ISNUMBER('[8]Sektorski plasman'!G19)=TRUE,'[8]Sektorski plasman'!G19,"")</f>
        <v>3</v>
      </c>
      <c r="H23" s="209">
        <f>IF(ISNUMBER('[8]Sektorski plasman'!H19)=TRUE,'[8]Sektorski plasman'!H19,"")</f>
        <v>5</v>
      </c>
      <c r="I23" s="208"/>
      <c r="J23" s="7"/>
    </row>
    <row r="24" spans="1:10" s="1" customFormat="1" x14ac:dyDescent="0.2">
      <c r="A24" s="25">
        <f>IF(ISNUMBER(H24)=FALSE,"",15)</f>
        <v>15</v>
      </c>
      <c r="B24" s="24" t="str">
        <f>IF(ISTEXT('[8]Sektorski plasman'!B20)=TRUE,'[8]Sektorski plasman'!B20,"")</f>
        <v>Kedmenec Dragutin</v>
      </c>
      <c r="C24" s="23" t="str">
        <f>IF(ISTEXT('[8]Sektorski plasman'!C20)=TRUE,'[8]Sektorski plasman'!C20,"")</f>
        <v>Klen Sveta Marija</v>
      </c>
      <c r="D24" s="22">
        <f>IF(ISNUMBER('[8]Sektorski plasman'!E20)=TRUE,'[8]Sektorski plasman'!E20,"")</f>
        <v>21</v>
      </c>
      <c r="E24" s="21" t="str">
        <f>IF(ISTEXT('[8]Sektorski plasman'!F20)=TRUE,'[8]Sektorski plasman'!F20,"")</f>
        <v>B</v>
      </c>
      <c r="F24" s="20">
        <f>IF(ISNUMBER('[8]Sektorski plasman'!D20)=TRUE,'[8]Sektorski plasman'!D20,"")</f>
        <v>2851</v>
      </c>
      <c r="G24" s="18">
        <f>IF(ISNUMBER('[8]Sektorski plasman'!G20)=TRUE,'[8]Sektorski plasman'!G20,"")</f>
        <v>4</v>
      </c>
      <c r="H24" s="209">
        <f>IF(ISNUMBER('[8]Sektorski plasman'!H20)=TRUE,'[8]Sektorski plasman'!H20,"")</f>
        <v>7</v>
      </c>
      <c r="I24" s="208"/>
      <c r="J24" s="7"/>
    </row>
    <row r="25" spans="1:10" s="1" customFormat="1" x14ac:dyDescent="0.2">
      <c r="A25" s="25">
        <f>IF(ISNUMBER(H25)=FALSE,"",16)</f>
        <v>16</v>
      </c>
      <c r="B25" s="24" t="str">
        <f>IF(ISTEXT('[8]Sektorski plasman'!B21)=TRUE,'[8]Sektorski plasman'!B21,"")</f>
        <v>Katančić Zlatko</v>
      </c>
      <c r="C25" s="23" t="str">
        <f>IF(ISTEXT('[8]Sektorski plasman'!C21)=TRUE,'[8]Sektorski plasman'!C21,"")</f>
        <v>Ribica Turčišće</v>
      </c>
      <c r="D25" s="22">
        <f>IF(ISNUMBER('[8]Sektorski plasman'!E21)=TRUE,'[8]Sektorski plasman'!E21,"")</f>
        <v>22</v>
      </c>
      <c r="E25" s="21" t="str">
        <f>IF(ISTEXT('[8]Sektorski plasman'!F21)=TRUE,'[8]Sektorski plasman'!F21,"")</f>
        <v>B</v>
      </c>
      <c r="F25" s="20">
        <f>IF(ISNUMBER('[8]Sektorski plasman'!D21)=TRUE,'[8]Sektorski plasman'!D21,"")</f>
        <v>2040</v>
      </c>
      <c r="G25" s="18">
        <f>IF(ISNUMBER('[8]Sektorski plasman'!G21)=TRUE,'[8]Sektorski plasman'!G21,"")</f>
        <v>5</v>
      </c>
      <c r="H25" s="209">
        <f>IF(ISNUMBER('[8]Sektorski plasman'!H21)=TRUE,'[8]Sektorski plasman'!H21,"")</f>
        <v>9</v>
      </c>
      <c r="I25" s="208"/>
      <c r="J25" s="7"/>
    </row>
    <row r="26" spans="1:10" s="1" customFormat="1" x14ac:dyDescent="0.2">
      <c r="A26" s="25">
        <f>IF(ISNUMBER(H26)=FALSE,"",17)</f>
        <v>17</v>
      </c>
      <c r="B26" s="24" t="str">
        <f>IF(ISTEXT('[8]Sektorski plasman'!B22)=TRUE,'[8]Sektorski plasman'!B22,"")</f>
        <v>Ivanović Branko</v>
      </c>
      <c r="C26" s="23" t="str">
        <f>IF(ISTEXT('[8]Sektorski plasman'!C22)=TRUE,'[8]Sektorski plasman'!C22,"")</f>
        <v>Smuđ Goričan</v>
      </c>
      <c r="D26" s="22">
        <f>IF(ISNUMBER('[8]Sektorski plasman'!E22)=TRUE,'[8]Sektorski plasman'!E22,"")</f>
        <v>18</v>
      </c>
      <c r="E26" s="21" t="str">
        <f>IF(ISTEXT('[8]Sektorski plasman'!F22)=TRUE,'[8]Sektorski plasman'!F22,"")</f>
        <v>B</v>
      </c>
      <c r="F26" s="20">
        <f>IF(ISNUMBER('[8]Sektorski plasman'!D22)=TRUE,'[8]Sektorski plasman'!D22,"")</f>
        <v>1769</v>
      </c>
      <c r="G26" s="18">
        <f>IF(ISNUMBER('[8]Sektorski plasman'!G22)=TRUE,'[8]Sektorski plasman'!G22,"")</f>
        <v>6</v>
      </c>
      <c r="H26" s="209">
        <f>IF(ISNUMBER('[8]Sektorski plasman'!H22)=TRUE,'[8]Sektorski plasman'!H22,"")</f>
        <v>11</v>
      </c>
      <c r="I26" s="208"/>
      <c r="J26" s="7"/>
    </row>
    <row r="27" spans="1:10" s="1" customFormat="1" x14ac:dyDescent="0.2">
      <c r="A27" s="25">
        <f>IF(ISNUMBER(H27)=FALSE,"",18)</f>
        <v>18</v>
      </c>
      <c r="B27" s="24" t="str">
        <f>IF(ISTEXT('[8]Sektorski plasman'!B23)=TRUE,'[8]Sektorski plasman'!B23,"")</f>
        <v>Međimurec Ivan</v>
      </c>
      <c r="C27" s="23" t="str">
        <f>IF(ISTEXT('[8]Sektorski plasman'!C23)=TRUE,'[8]Sektorski plasman'!C23,"")</f>
        <v>TSH Sensas Som.si Čakovec</v>
      </c>
      <c r="D27" s="22">
        <f>IF(ISNUMBER('[8]Sektorski plasman'!E23)=TRUE,'[8]Sektorski plasman'!E23,"")</f>
        <v>15</v>
      </c>
      <c r="E27" s="21" t="str">
        <f>IF(ISTEXT('[8]Sektorski plasman'!F23)=TRUE,'[8]Sektorski plasman'!F23,"")</f>
        <v>B</v>
      </c>
      <c r="F27" s="20">
        <f>IF(ISNUMBER('[8]Sektorski plasman'!D23)=TRUE,'[8]Sektorski plasman'!D23,"")</f>
        <v>1699</v>
      </c>
      <c r="G27" s="18">
        <f>IF(ISNUMBER('[8]Sektorski plasman'!G23)=TRUE,'[8]Sektorski plasman'!G23,"")</f>
        <v>7</v>
      </c>
      <c r="H27" s="209">
        <f>IF(ISNUMBER('[8]Sektorski plasman'!H23)=TRUE,'[8]Sektorski plasman'!H23,"")</f>
        <v>13</v>
      </c>
      <c r="I27" s="208"/>
      <c r="J27" s="7"/>
    </row>
    <row r="28" spans="1:10" s="1" customFormat="1" x14ac:dyDescent="0.2">
      <c r="A28" s="25">
        <f>IF(ISNUMBER(H28)=FALSE,"",19)</f>
        <v>19</v>
      </c>
      <c r="B28" s="24" t="str">
        <f>IF(ISTEXT('[8]Sektorski plasman'!B24)=TRUE,'[8]Sektorski plasman'!B24,"")</f>
        <v>Jagec Josip</v>
      </c>
      <c r="C28" s="23" t="str">
        <f>IF(ISTEXT('[8]Sektorski plasman'!C24)=TRUE,'[8]Sektorski plasman'!C24,"")</f>
        <v>Čakovec Interland Čakovec</v>
      </c>
      <c r="D28" s="22">
        <f>IF(ISNUMBER('[8]Sektorski plasman'!E24)=TRUE,'[8]Sektorski plasman'!E24,"")</f>
        <v>16</v>
      </c>
      <c r="E28" s="21" t="str">
        <f>IF(ISTEXT('[8]Sektorski plasman'!F24)=TRUE,'[8]Sektorski plasman'!F24,"")</f>
        <v>B</v>
      </c>
      <c r="F28" s="20">
        <f>IF(ISNUMBER('[8]Sektorski plasman'!D24)=TRUE,'[8]Sektorski plasman'!D24,"")</f>
        <v>1472</v>
      </c>
      <c r="G28" s="18">
        <f>IF(ISNUMBER('[8]Sektorski plasman'!G24)=TRUE,'[8]Sektorski plasman'!G24,"")</f>
        <v>8</v>
      </c>
      <c r="H28" s="209">
        <f>IF(ISNUMBER('[8]Sektorski plasman'!H24)=TRUE,'[8]Sektorski plasman'!H24,"")</f>
        <v>15</v>
      </c>
      <c r="I28" s="208"/>
      <c r="J28" s="7"/>
    </row>
    <row r="29" spans="1:10" s="1" customFormat="1" x14ac:dyDescent="0.2">
      <c r="A29" s="25">
        <f>IF(ISNUMBER(H29)=FALSE,"",20)</f>
        <v>20</v>
      </c>
      <c r="B29" s="24" t="str">
        <f>IF(ISTEXT('[8]Sektorski plasman'!B25)=TRUE,'[8]Sektorski plasman'!B25,"")</f>
        <v>Mikloška Josip</v>
      </c>
      <c r="C29" s="23" t="str">
        <f>IF(ISTEXT('[8]Sektorski plasman'!C25)=TRUE,'[8]Sektorski plasman'!C25,"")</f>
        <v>Glavatica Futtura Sensas Prelog</v>
      </c>
      <c r="D29" s="22">
        <f>IF(ISNUMBER('[8]Sektorski plasman'!E25)=TRUE,'[8]Sektorski plasman'!E25,"")</f>
        <v>14</v>
      </c>
      <c r="E29" s="21" t="str">
        <f>IF(ISTEXT('[8]Sektorski plasman'!F25)=TRUE,'[8]Sektorski plasman'!F25,"")</f>
        <v>B</v>
      </c>
      <c r="F29" s="20">
        <f>IF(ISNUMBER('[8]Sektorski plasman'!D25)=TRUE,'[8]Sektorski plasman'!D25,"")</f>
        <v>1133</v>
      </c>
      <c r="G29" s="18">
        <f>IF(ISNUMBER('[8]Sektorski plasman'!G25)=TRUE,'[8]Sektorski plasman'!G25,"")</f>
        <v>9</v>
      </c>
      <c r="H29" s="209">
        <f>IF(ISNUMBER('[8]Sektorski plasman'!H25)=TRUE,'[8]Sektorski plasman'!H25,"")</f>
        <v>17</v>
      </c>
      <c r="I29" s="208"/>
      <c r="J29" s="7"/>
    </row>
    <row r="30" spans="1:10" s="1" customFormat="1" x14ac:dyDescent="0.2">
      <c r="A30" s="25">
        <f>IF(ISNUMBER(H30)=FALSE,"",21)</f>
        <v>21</v>
      </c>
      <c r="B30" s="24" t="str">
        <f>IF(ISTEXT('[8]Sektorski plasman'!B26)=TRUE,'[8]Sektorski plasman'!B26,"")</f>
        <v>Deban Ivan</v>
      </c>
      <c r="C30" s="23" t="str">
        <f>IF(ISTEXT('[8]Sektorski plasman'!C26)=TRUE,'[8]Sektorski plasman'!C26,"")</f>
        <v>Glavatica Futtura Sensas Prelog</v>
      </c>
      <c r="D30" s="22">
        <f>IF(ISNUMBER('[8]Sektorski plasman'!E26)=TRUE,'[8]Sektorski plasman'!E26,"")</f>
        <v>13</v>
      </c>
      <c r="E30" s="21" t="str">
        <f>IF(ISTEXT('[8]Sektorski plasman'!F26)=TRUE,'[8]Sektorski plasman'!F26,"")</f>
        <v>B</v>
      </c>
      <c r="F30" s="20">
        <f>IF(ISNUMBER('[8]Sektorski plasman'!D26)=TRUE,'[8]Sektorski plasman'!D26,"")</f>
        <v>854</v>
      </c>
      <c r="G30" s="18">
        <f>IF(ISNUMBER('[8]Sektorski plasman'!G26)=TRUE,'[8]Sektorski plasman'!G26,"")</f>
        <v>10</v>
      </c>
      <c r="H30" s="209">
        <f>IF(ISNUMBER('[8]Sektorski plasman'!H26)=TRUE,'[8]Sektorski plasman'!H26,"")</f>
        <v>19</v>
      </c>
      <c r="I30" s="208"/>
      <c r="J30" s="7"/>
    </row>
    <row r="31" spans="1:10" s="1" customFormat="1" x14ac:dyDescent="0.2">
      <c r="A31" s="25">
        <f>IF(ISNUMBER(H31)=FALSE,"",22)</f>
        <v>22</v>
      </c>
      <c r="B31" s="24" t="str">
        <f>IF(ISTEXT('[8]Sektorski plasman'!B27)=TRUE,'[8]Sektorski plasman'!B27,"")</f>
        <v>Marđetko Josip</v>
      </c>
      <c r="C31" s="23" t="str">
        <f>IF(ISTEXT('[8]Sektorski plasman'!C27)=TRUE,'[8]Sektorski plasman'!C27,"")</f>
        <v>Som Kotoriba</v>
      </c>
      <c r="D31" s="22">
        <f>IF(ISNUMBER('[8]Sektorski plasman'!E27)=TRUE,'[8]Sektorski plasman'!E27,"")</f>
        <v>12</v>
      </c>
      <c r="E31" s="21" t="str">
        <f>IF(ISTEXT('[8]Sektorski plasman'!F27)=TRUE,'[8]Sektorski plasman'!F27,"")</f>
        <v>B</v>
      </c>
      <c r="F31" s="20">
        <f>IF(ISNUMBER('[8]Sektorski plasman'!D27)=TRUE,'[8]Sektorski plasman'!D27,"")</f>
        <v>711</v>
      </c>
      <c r="G31" s="18">
        <f>IF(ISNUMBER('[8]Sektorski plasman'!G27)=TRUE,'[8]Sektorski plasman'!G27,"")</f>
        <v>11</v>
      </c>
      <c r="H31" s="209">
        <f>IF(ISNUMBER('[8]Sektorski plasman'!H27)=TRUE,'[8]Sektorski plasman'!H27,"")</f>
        <v>21</v>
      </c>
      <c r="I31" s="208"/>
      <c r="J31" s="7"/>
    </row>
    <row r="32" spans="1:10" s="1" customFormat="1" x14ac:dyDescent="0.2">
      <c r="A32" s="25" t="str">
        <f>IF(ISNUMBER(H32)=FALSE,"",23)</f>
        <v/>
      </c>
      <c r="B32" s="24" t="str">
        <f>IF(ISTEXT('[8]Sektorski plasman'!B28)=TRUE,'[8]Sektorski plasman'!B28,"")</f>
        <v/>
      </c>
      <c r="C32" s="23" t="str">
        <f>IF(ISTEXT('[8]Sektorski plasman'!C28)=TRUE,'[8]Sektorski plasman'!C28,"")</f>
        <v/>
      </c>
      <c r="D32" s="22" t="str">
        <f>IF(ISNUMBER('[8]Sektorski plasman'!E28)=TRUE,'[8]Sektorski plasman'!E28,"")</f>
        <v/>
      </c>
      <c r="E32" s="21" t="str">
        <f>IF(ISTEXT('[8]Sektorski plasman'!F28)=TRUE,'[8]Sektorski plasman'!F28,"")</f>
        <v/>
      </c>
      <c r="F32" s="20" t="str">
        <f>IF(ISNUMBER('[8]Sektorski plasman'!D28)=TRUE,'[8]Sektorski plasman'!D28,"")</f>
        <v/>
      </c>
      <c r="G32" s="18" t="str">
        <f>IF(ISNUMBER('[8]Sektorski plasman'!G28)=TRUE,'[8]Sektorski plasman'!G28,"")</f>
        <v/>
      </c>
      <c r="H32" s="209" t="str">
        <f>IF(ISNUMBER('[8]Sektorski plasman'!H28)=TRUE,'[8]Sektorski plasman'!H28,"")</f>
        <v/>
      </c>
      <c r="I32" s="208"/>
      <c r="J32" s="7"/>
    </row>
    <row r="33" spans="1:10" s="1" customFormat="1" x14ac:dyDescent="0.2">
      <c r="A33" s="25" t="str">
        <f>IF(ISNUMBER(H33)=FALSE,"",24)</f>
        <v/>
      </c>
      <c r="B33" s="24" t="str">
        <f>IF(ISTEXT('[8]Sektorski plasman'!B29)=TRUE,'[8]Sektorski plasman'!B29,"")</f>
        <v/>
      </c>
      <c r="C33" s="23" t="str">
        <f>IF(ISTEXT('[8]Sektorski plasman'!C29)=TRUE,'[8]Sektorski plasman'!C29,"")</f>
        <v/>
      </c>
      <c r="D33" s="22" t="str">
        <f>IF(ISNUMBER('[8]Sektorski plasman'!E29)=TRUE,'[8]Sektorski plasman'!E29,"")</f>
        <v/>
      </c>
      <c r="E33" s="21" t="str">
        <f>IF(ISTEXT('[8]Sektorski plasman'!F29)=TRUE,'[8]Sektorski plasman'!F29,"")</f>
        <v/>
      </c>
      <c r="F33" s="20" t="str">
        <f>IF(ISNUMBER('[8]Sektorski plasman'!D29)=TRUE,'[8]Sektorski plasman'!D29,"")</f>
        <v/>
      </c>
      <c r="G33" s="18" t="str">
        <f>IF(ISNUMBER('[8]Sektorski plasman'!G29)=TRUE,'[8]Sektorski plasman'!G29,"")</f>
        <v/>
      </c>
      <c r="H33" s="209" t="str">
        <f>IF(ISNUMBER('[8]Sektorski plasman'!H29)=TRUE,'[8]Sektorski plasman'!H29,"")</f>
        <v/>
      </c>
      <c r="I33" s="208"/>
      <c r="J33" s="7"/>
    </row>
    <row r="34" spans="1:10" s="1" customFormat="1" x14ac:dyDescent="0.2">
      <c r="A34" s="25" t="str">
        <f>IF(ISNUMBER(H34)=FALSE,"",25)</f>
        <v/>
      </c>
      <c r="B34" s="24" t="str">
        <f>IF(ISTEXT('[8]Sektorski plasman'!B30)=TRUE,'[8]Sektorski plasman'!B30,"")</f>
        <v/>
      </c>
      <c r="C34" s="23" t="str">
        <f>IF(ISTEXT('[8]Sektorski plasman'!C30)=TRUE,'[8]Sektorski plasman'!C30,"")</f>
        <v/>
      </c>
      <c r="D34" s="22" t="str">
        <f>IF(ISNUMBER('[8]Sektorski plasman'!E30)=TRUE,'[8]Sektorski plasman'!E30,"")</f>
        <v/>
      </c>
      <c r="E34" s="21" t="str">
        <f>IF(ISTEXT('[8]Sektorski plasman'!F30)=TRUE,'[8]Sektorski plasman'!F30,"")</f>
        <v/>
      </c>
      <c r="F34" s="20" t="str">
        <f>IF(ISNUMBER('[8]Sektorski plasman'!D30)=TRUE,'[8]Sektorski plasman'!D30,"")</f>
        <v/>
      </c>
      <c r="G34" s="18" t="str">
        <f>IF(ISNUMBER('[8]Sektorski plasman'!G30)=TRUE,'[8]Sektorski plasman'!G30,"")</f>
        <v/>
      </c>
      <c r="H34" s="209" t="str">
        <f>IF(ISNUMBER('[8]Sektorski plasman'!H30)=TRUE,'[8]Sektorski plasman'!H30,"")</f>
        <v/>
      </c>
      <c r="I34" s="208"/>
      <c r="J34" s="7"/>
    </row>
    <row r="35" spans="1:10" s="1" customFormat="1" x14ac:dyDescent="0.2">
      <c r="A35" s="25" t="str">
        <f>IF(ISNUMBER(H35)=FALSE,"",26)</f>
        <v/>
      </c>
      <c r="B35" s="24" t="str">
        <f>IF(ISTEXT('[8]Sektorski plasman'!B31)=TRUE,'[8]Sektorski plasman'!B31,"")</f>
        <v/>
      </c>
      <c r="C35" s="23" t="str">
        <f>IF(ISTEXT('[8]Sektorski plasman'!C31)=TRUE,'[8]Sektorski plasman'!C31,"")</f>
        <v/>
      </c>
      <c r="D35" s="22" t="str">
        <f>IF(ISNUMBER('[8]Sektorski plasman'!E31)=TRUE,'[8]Sektorski plasman'!E31,"")</f>
        <v/>
      </c>
      <c r="E35" s="21" t="str">
        <f>IF(ISTEXT('[8]Sektorski plasman'!F31)=TRUE,'[8]Sektorski plasman'!F31,"")</f>
        <v/>
      </c>
      <c r="F35" s="20" t="str">
        <f>IF(ISNUMBER('[8]Sektorski plasman'!D31)=TRUE,'[8]Sektorski plasman'!D31,"")</f>
        <v/>
      </c>
      <c r="G35" s="18" t="str">
        <f>IF(ISNUMBER('[8]Sektorski plasman'!G31)=TRUE,'[8]Sektorski plasman'!G31,"")</f>
        <v/>
      </c>
      <c r="H35" s="209" t="str">
        <f>IF(ISNUMBER('[8]Sektorski plasman'!H31)=TRUE,'[8]Sektorski plasman'!H31,"")</f>
        <v/>
      </c>
      <c r="I35" s="208"/>
      <c r="J35" s="7"/>
    </row>
    <row r="36" spans="1:10" s="1" customFormat="1" x14ac:dyDescent="0.2">
      <c r="A36" s="25" t="str">
        <f>IF(ISNUMBER(H36)=FALSE,"",27)</f>
        <v/>
      </c>
      <c r="B36" s="24" t="str">
        <f>IF(ISTEXT('[8]Sektorski plasman'!B32)=TRUE,'[8]Sektorski plasman'!B32,"")</f>
        <v/>
      </c>
      <c r="C36" s="23" t="str">
        <f>IF(ISTEXT('[8]Sektorski plasman'!C32)=TRUE,'[8]Sektorski plasman'!C32,"")</f>
        <v/>
      </c>
      <c r="D36" s="22" t="str">
        <f>IF(ISNUMBER('[8]Sektorski plasman'!E32)=TRUE,'[8]Sektorski plasman'!E32,"")</f>
        <v/>
      </c>
      <c r="E36" s="21" t="str">
        <f>IF(ISTEXT('[8]Sektorski plasman'!F32)=TRUE,'[8]Sektorski plasman'!F32,"")</f>
        <v/>
      </c>
      <c r="F36" s="20" t="str">
        <f>IF(ISNUMBER('[8]Sektorski plasman'!D32)=TRUE,'[8]Sektorski plasman'!D32,"")</f>
        <v/>
      </c>
      <c r="G36" s="18" t="str">
        <f>IF(ISNUMBER('[8]Sektorski plasman'!G32)=TRUE,'[8]Sektorski plasman'!G32,"")</f>
        <v/>
      </c>
      <c r="H36" s="209" t="str">
        <f>IF(ISNUMBER('[8]Sektorski plasman'!H32)=TRUE,'[8]Sektorski plasman'!H32,"")</f>
        <v/>
      </c>
      <c r="I36" s="208"/>
      <c r="J36" s="7"/>
    </row>
    <row r="37" spans="1:10" s="1" customFormat="1" x14ac:dyDescent="0.2">
      <c r="A37" s="25" t="str">
        <f>IF(ISNUMBER(H37)=FALSE,"",28)</f>
        <v/>
      </c>
      <c r="B37" s="24" t="str">
        <f>IF(ISTEXT('[8]Sektorski plasman'!B33)=TRUE,'[8]Sektorski plasman'!B33,"")</f>
        <v/>
      </c>
      <c r="C37" s="23" t="str">
        <f>IF(ISTEXT('[8]Sektorski plasman'!C33)=TRUE,'[8]Sektorski plasman'!C33,"")</f>
        <v/>
      </c>
      <c r="D37" s="22" t="str">
        <f>IF(ISNUMBER('[8]Sektorski plasman'!E33)=TRUE,'[8]Sektorski plasman'!E33,"")</f>
        <v/>
      </c>
      <c r="E37" s="21" t="str">
        <f>IF(ISTEXT('[8]Sektorski plasman'!F33)=TRUE,'[8]Sektorski plasman'!F33,"")</f>
        <v/>
      </c>
      <c r="F37" s="20" t="str">
        <f>IF(ISNUMBER('[8]Sektorski plasman'!D33)=TRUE,'[8]Sektorski plasman'!D33,"")</f>
        <v/>
      </c>
      <c r="G37" s="18" t="str">
        <f>IF(ISNUMBER('[8]Sektorski plasman'!G33)=TRUE,'[8]Sektorski plasman'!G33,"")</f>
        <v/>
      </c>
      <c r="H37" s="209" t="str">
        <f>IF(ISNUMBER('[8]Sektorski plasman'!H33)=TRUE,'[8]Sektorski plasman'!H33,"")</f>
        <v/>
      </c>
      <c r="I37" s="208"/>
      <c r="J37" s="7"/>
    </row>
    <row r="38" spans="1:10" s="1" customFormat="1" x14ac:dyDescent="0.2">
      <c r="A38" s="25" t="str">
        <f>IF(ISNUMBER(H38)=FALSE,"",29)</f>
        <v/>
      </c>
      <c r="B38" s="24" t="str">
        <f>IF(ISTEXT('[8]Sektorski plasman'!B34)=TRUE,'[8]Sektorski plasman'!B34,"")</f>
        <v/>
      </c>
      <c r="C38" s="23" t="str">
        <f>IF(ISTEXT('[8]Sektorski plasman'!C34)=TRUE,'[8]Sektorski plasman'!C34,"")</f>
        <v/>
      </c>
      <c r="D38" s="22" t="str">
        <f>IF(ISNUMBER('[8]Sektorski plasman'!E34)=TRUE,'[8]Sektorski plasman'!E34,"")</f>
        <v/>
      </c>
      <c r="E38" s="21" t="str">
        <f>IF(ISTEXT('[8]Sektorski plasman'!F34)=TRUE,'[8]Sektorski plasman'!F34,"")</f>
        <v/>
      </c>
      <c r="F38" s="20" t="str">
        <f>IF(ISNUMBER('[8]Sektorski plasman'!D34)=TRUE,'[8]Sektorski plasman'!D34,"")</f>
        <v/>
      </c>
      <c r="G38" s="18" t="str">
        <f>IF(ISNUMBER('[8]Sektorski plasman'!G34)=TRUE,'[8]Sektorski plasman'!G34,"")</f>
        <v/>
      </c>
      <c r="H38" s="209" t="str">
        <f>IF(ISNUMBER('[8]Sektorski plasman'!H34)=TRUE,'[8]Sektorski plasman'!H34,"")</f>
        <v/>
      </c>
      <c r="I38" s="208"/>
      <c r="J38" s="7"/>
    </row>
    <row r="39" spans="1:10" s="1" customFormat="1" x14ac:dyDescent="0.2">
      <c r="A39" s="25" t="str">
        <f>IF(ISNUMBER(H39)=FALSE,"",30)</f>
        <v/>
      </c>
      <c r="B39" s="24" t="str">
        <f>IF(ISTEXT('[8]Sektorski plasman'!B35)=TRUE,'[8]Sektorski plasman'!B35,"")</f>
        <v/>
      </c>
      <c r="C39" s="23" t="str">
        <f>IF(ISTEXT('[8]Sektorski plasman'!C35)=TRUE,'[8]Sektorski plasman'!C35,"")</f>
        <v/>
      </c>
      <c r="D39" s="22" t="str">
        <f>IF(ISNUMBER('[8]Sektorski plasman'!E35)=TRUE,'[8]Sektorski plasman'!E35,"")</f>
        <v/>
      </c>
      <c r="E39" s="21" t="str">
        <f>IF(ISTEXT('[8]Sektorski plasman'!F35)=TRUE,'[8]Sektorski plasman'!F35,"")</f>
        <v/>
      </c>
      <c r="F39" s="20" t="str">
        <f>IF(ISNUMBER('[8]Sektorski plasman'!D35)=TRUE,'[8]Sektorski plasman'!D35,"")</f>
        <v/>
      </c>
      <c r="G39" s="18" t="str">
        <f>IF(ISNUMBER('[8]Sektorski plasman'!G35)=TRUE,'[8]Sektorski plasman'!G35,"")</f>
        <v/>
      </c>
      <c r="H39" s="209" t="str">
        <f>IF(ISNUMBER('[8]Sektorski plasman'!H35)=TRUE,'[8]Sektorski plasman'!H35,"")</f>
        <v/>
      </c>
      <c r="I39" s="208"/>
      <c r="J39" s="7"/>
    </row>
    <row r="40" spans="1:10" s="1" customFormat="1" x14ac:dyDescent="0.2">
      <c r="A40" s="25" t="str">
        <f>IF(ISNUMBER(H40)=FALSE,"",31)</f>
        <v/>
      </c>
      <c r="B40" s="24" t="str">
        <f>IF(ISTEXT('[8]Sektorski plasman'!B36)=TRUE,'[8]Sektorski plasman'!B36,"")</f>
        <v/>
      </c>
      <c r="C40" s="23" t="str">
        <f>IF(ISTEXT('[8]Sektorski plasman'!C36)=TRUE,'[8]Sektorski plasman'!C36,"")</f>
        <v/>
      </c>
      <c r="D40" s="22" t="str">
        <f>IF(ISNUMBER('[8]Sektorski plasman'!E36)=TRUE,'[8]Sektorski plasman'!E36,"")</f>
        <v/>
      </c>
      <c r="E40" s="21" t="str">
        <f>IF(ISTEXT('[8]Sektorski plasman'!F36)=TRUE,'[8]Sektorski plasman'!F36,"")</f>
        <v/>
      </c>
      <c r="F40" s="20" t="str">
        <f>IF(ISNUMBER('[8]Sektorski plasman'!D36)=TRUE,'[8]Sektorski plasman'!D36,"")</f>
        <v/>
      </c>
      <c r="G40" s="18" t="str">
        <f>IF(ISNUMBER('[8]Sektorski plasman'!G36)=TRUE,'[8]Sektorski plasman'!G36,"")</f>
        <v/>
      </c>
      <c r="H40" s="209" t="str">
        <f>IF(ISNUMBER('[8]Sektorski plasman'!H36)=TRUE,'[8]Sektorski plasman'!H36,"")</f>
        <v/>
      </c>
      <c r="I40" s="208"/>
      <c r="J40" s="7"/>
    </row>
    <row r="41" spans="1:10" s="1" customFormat="1" x14ac:dyDescent="0.2">
      <c r="A41" s="25" t="str">
        <f>IF(ISNUMBER(H41)=FALSE,"",32)</f>
        <v/>
      </c>
      <c r="B41" s="24" t="str">
        <f>IF(ISTEXT('[8]Sektorski plasman'!B37)=TRUE,'[8]Sektorski plasman'!B37,"")</f>
        <v/>
      </c>
      <c r="C41" s="23" t="str">
        <f>IF(ISTEXT('[8]Sektorski plasman'!C37)=TRUE,'[8]Sektorski plasman'!C37,"")</f>
        <v/>
      </c>
      <c r="D41" s="22" t="str">
        <f>IF(ISNUMBER('[8]Sektorski plasman'!E37)=TRUE,'[8]Sektorski plasman'!E37,"")</f>
        <v/>
      </c>
      <c r="E41" s="21" t="str">
        <f>IF(ISTEXT('[8]Sektorski plasman'!F37)=TRUE,'[8]Sektorski plasman'!F37,"")</f>
        <v/>
      </c>
      <c r="F41" s="20" t="str">
        <f>IF(ISNUMBER('[8]Sektorski plasman'!D37)=TRUE,'[8]Sektorski plasman'!D37,"")</f>
        <v/>
      </c>
      <c r="G41" s="18" t="str">
        <f>IF(ISNUMBER('[8]Sektorski plasman'!G37)=TRUE,'[8]Sektorski plasman'!G37,"")</f>
        <v/>
      </c>
      <c r="H41" s="209" t="str">
        <f>IF(ISNUMBER('[8]Sektorski plasman'!H37)=TRUE,'[8]Sektorski plasman'!H37,"")</f>
        <v/>
      </c>
      <c r="I41" s="208"/>
      <c r="J41" s="7"/>
    </row>
    <row r="42" spans="1:10" s="1" customFormat="1" x14ac:dyDescent="0.2">
      <c r="A42" s="25" t="str">
        <f>IF(ISNUMBER(H42)=FALSE,"",33)</f>
        <v/>
      </c>
      <c r="B42" s="24" t="str">
        <f>IF(ISTEXT('[8]Sektorski plasman'!B38)=TRUE,'[8]Sektorski plasman'!B38,"")</f>
        <v/>
      </c>
      <c r="C42" s="23" t="str">
        <f>IF(ISTEXT('[8]Sektorski plasman'!C38)=TRUE,'[8]Sektorski plasman'!C38,"")</f>
        <v/>
      </c>
      <c r="D42" s="22" t="str">
        <f>IF(ISNUMBER('[8]Sektorski plasman'!E38)=TRUE,'[8]Sektorski plasman'!E38,"")</f>
        <v/>
      </c>
      <c r="E42" s="21" t="str">
        <f>IF(ISTEXT('[8]Sektorski plasman'!F38)=TRUE,'[8]Sektorski plasman'!F38,"")</f>
        <v/>
      </c>
      <c r="F42" s="20" t="str">
        <f>IF(ISNUMBER('[8]Sektorski plasman'!D38)=TRUE,'[8]Sektorski plasman'!D38,"")</f>
        <v/>
      </c>
      <c r="G42" s="18" t="str">
        <f>IF(ISNUMBER('[8]Sektorski plasman'!G38)=TRUE,'[8]Sektorski plasman'!G38,"")</f>
        <v/>
      </c>
      <c r="H42" s="209" t="str">
        <f>IF(ISNUMBER('[8]Sektorski plasman'!H38)=TRUE,'[8]Sektorski plasman'!H38,"")</f>
        <v/>
      </c>
      <c r="I42" s="208"/>
      <c r="J42" s="7"/>
    </row>
    <row r="43" spans="1:10" s="1" customFormat="1" x14ac:dyDescent="0.2">
      <c r="A43" s="25" t="str">
        <f>IF(ISNUMBER(H43)=FALSE,"",34)</f>
        <v/>
      </c>
      <c r="B43" s="24" t="str">
        <f>IF(ISTEXT('[8]Sektorski plasman'!B39)=TRUE,'[8]Sektorski plasman'!B39,"")</f>
        <v/>
      </c>
      <c r="C43" s="23" t="str">
        <f>IF(ISTEXT('[8]Sektorski plasman'!C39)=TRUE,'[8]Sektorski plasman'!C39,"")</f>
        <v/>
      </c>
      <c r="D43" s="22" t="str">
        <f>IF(ISNUMBER('[8]Sektorski plasman'!E39)=TRUE,'[8]Sektorski plasman'!E39,"")</f>
        <v/>
      </c>
      <c r="E43" s="21" t="str">
        <f>IF(ISTEXT('[8]Sektorski plasman'!F39)=TRUE,'[8]Sektorski plasman'!F39,"")</f>
        <v/>
      </c>
      <c r="F43" s="20" t="str">
        <f>IF(ISNUMBER('[8]Sektorski plasman'!D39)=TRUE,'[8]Sektorski plasman'!D39,"")</f>
        <v/>
      </c>
      <c r="G43" s="18" t="str">
        <f>IF(ISNUMBER('[8]Sektorski plasman'!G39)=TRUE,'[8]Sektorski plasman'!G39,"")</f>
        <v/>
      </c>
      <c r="H43" s="209" t="str">
        <f>IF(ISNUMBER('[8]Sektorski plasman'!H39)=TRUE,'[8]Sektorski plasman'!H39,"")</f>
        <v/>
      </c>
      <c r="I43" s="208"/>
      <c r="J43" s="7"/>
    </row>
    <row r="44" spans="1:10" s="1" customFormat="1" x14ac:dyDescent="0.2">
      <c r="A44" s="25" t="str">
        <f>IF(ISNUMBER(H44)=FALSE,"",35)</f>
        <v/>
      </c>
      <c r="B44" s="24" t="str">
        <f>IF(ISTEXT('[8]Sektorski plasman'!B40)=TRUE,'[8]Sektorski plasman'!B40,"")</f>
        <v/>
      </c>
      <c r="C44" s="23" t="str">
        <f>IF(ISTEXT('[8]Sektorski plasman'!C40)=TRUE,'[8]Sektorski plasman'!C40,"")</f>
        <v/>
      </c>
      <c r="D44" s="22" t="str">
        <f>IF(ISNUMBER('[8]Sektorski plasman'!E40)=TRUE,'[8]Sektorski plasman'!E40,"")</f>
        <v/>
      </c>
      <c r="E44" s="21" t="str">
        <f>IF(ISTEXT('[8]Sektorski plasman'!F40)=TRUE,'[8]Sektorski plasman'!F40,"")</f>
        <v/>
      </c>
      <c r="F44" s="20" t="str">
        <f>IF(ISNUMBER('[8]Sektorski plasman'!D40)=TRUE,'[8]Sektorski plasman'!D40,"")</f>
        <v/>
      </c>
      <c r="G44" s="18" t="str">
        <f>IF(ISNUMBER('[8]Sektorski plasman'!G40)=TRUE,'[8]Sektorski plasman'!G40,"")</f>
        <v/>
      </c>
      <c r="H44" s="209" t="str">
        <f>IF(ISNUMBER('[8]Sektorski plasman'!H40)=TRUE,'[8]Sektorski plasman'!H40,"")</f>
        <v/>
      </c>
      <c r="I44" s="208"/>
      <c r="J44" s="7"/>
    </row>
    <row r="45" spans="1:10" s="1" customFormat="1" x14ac:dyDescent="0.2">
      <c r="A45" s="25" t="str">
        <f>IF(ISNUMBER(H45)=FALSE,"",36)</f>
        <v/>
      </c>
      <c r="B45" s="24" t="str">
        <f>IF(ISTEXT('[8]Sektorski plasman'!B41)=TRUE,'[8]Sektorski plasman'!B41,"")</f>
        <v/>
      </c>
      <c r="C45" s="23" t="str">
        <f>IF(ISTEXT('[8]Sektorski plasman'!C41)=TRUE,'[8]Sektorski plasman'!C41,"")</f>
        <v/>
      </c>
      <c r="D45" s="22" t="str">
        <f>IF(ISNUMBER('[8]Sektorski plasman'!E41)=TRUE,'[8]Sektorski plasman'!E41,"")</f>
        <v/>
      </c>
      <c r="E45" s="21" t="str">
        <f>IF(ISTEXT('[8]Sektorski plasman'!F41)=TRUE,'[8]Sektorski plasman'!F41,"")</f>
        <v/>
      </c>
      <c r="F45" s="20" t="str">
        <f>IF(ISNUMBER('[8]Sektorski plasman'!D41)=TRUE,'[8]Sektorski plasman'!D41,"")</f>
        <v/>
      </c>
      <c r="G45" s="18" t="str">
        <f>IF(ISNUMBER('[8]Sektorski plasman'!G41)=TRUE,'[8]Sektorski plasman'!G41,"")</f>
        <v/>
      </c>
      <c r="H45" s="209" t="str">
        <f>IF(ISNUMBER('[8]Sektorski plasman'!H41)=TRUE,'[8]Sektorski plasman'!H41,"")</f>
        <v/>
      </c>
      <c r="I45" s="208"/>
      <c r="J45" s="7"/>
    </row>
    <row r="46" spans="1:10" s="1" customFormat="1" x14ac:dyDescent="0.2">
      <c r="A46" s="25" t="str">
        <f>IF(ISNUMBER(H46)=FALSE,"",37)</f>
        <v/>
      </c>
      <c r="B46" s="24" t="str">
        <f>IF(ISTEXT('[8]Sektorski plasman'!B42)=TRUE,'[8]Sektorski plasman'!B42,"")</f>
        <v/>
      </c>
      <c r="C46" s="23" t="str">
        <f>IF(ISTEXT('[8]Sektorski plasman'!C42)=TRUE,'[8]Sektorski plasman'!C42,"")</f>
        <v/>
      </c>
      <c r="D46" s="22" t="str">
        <f>IF(ISNUMBER('[8]Sektorski plasman'!E42)=TRUE,'[8]Sektorski plasman'!E42,"")</f>
        <v/>
      </c>
      <c r="E46" s="21" t="str">
        <f>IF(ISTEXT('[8]Sektorski plasman'!F42)=TRUE,'[8]Sektorski plasman'!F42,"")</f>
        <v/>
      </c>
      <c r="F46" s="20" t="str">
        <f>IF(ISNUMBER('[8]Sektorski plasman'!D42)=TRUE,'[8]Sektorski plasman'!D42,"")</f>
        <v/>
      </c>
      <c r="G46" s="18" t="str">
        <f>IF(ISNUMBER('[8]Sektorski plasman'!G42)=TRUE,'[8]Sektorski plasman'!G42,"")</f>
        <v/>
      </c>
      <c r="H46" s="209" t="str">
        <f>IF(ISNUMBER('[8]Sektorski plasman'!H42)=TRUE,'[8]Sektorski plasman'!H42,"")</f>
        <v/>
      </c>
      <c r="I46" s="208"/>
      <c r="J46" s="7"/>
    </row>
    <row r="47" spans="1:10" s="1" customFormat="1" x14ac:dyDescent="0.2">
      <c r="A47" s="25" t="str">
        <f>IF(ISNUMBER(H47)=FALSE,"",38)</f>
        <v/>
      </c>
      <c r="B47" s="24" t="str">
        <f>IF(ISTEXT('[8]Sektorski plasman'!B43)=TRUE,'[8]Sektorski plasman'!B43,"")</f>
        <v/>
      </c>
      <c r="C47" s="23" t="str">
        <f>IF(ISTEXT('[8]Sektorski plasman'!C43)=TRUE,'[8]Sektorski plasman'!C43,"")</f>
        <v/>
      </c>
      <c r="D47" s="22" t="str">
        <f>IF(ISNUMBER('[8]Sektorski plasman'!E43)=TRUE,'[8]Sektorski plasman'!E43,"")</f>
        <v/>
      </c>
      <c r="E47" s="21" t="str">
        <f>IF(ISTEXT('[8]Sektorski plasman'!F43)=TRUE,'[8]Sektorski plasman'!F43,"")</f>
        <v/>
      </c>
      <c r="F47" s="20" t="str">
        <f>IF(ISNUMBER('[8]Sektorski plasman'!D43)=TRUE,'[8]Sektorski plasman'!D43,"")</f>
        <v/>
      </c>
      <c r="G47" s="18" t="str">
        <f>IF(ISNUMBER('[8]Sektorski plasman'!G43)=TRUE,'[8]Sektorski plasman'!G43,"")</f>
        <v/>
      </c>
      <c r="H47" s="209" t="str">
        <f>IF(ISNUMBER('[8]Sektorski plasman'!H43)=TRUE,'[8]Sektorski plasman'!H43,"")</f>
        <v/>
      </c>
      <c r="I47" s="208"/>
      <c r="J47" s="7"/>
    </row>
    <row r="48" spans="1:10" s="1" customFormat="1" x14ac:dyDescent="0.2">
      <c r="A48" s="25" t="str">
        <f>IF(ISNUMBER(H48)=FALSE,"",39)</f>
        <v/>
      </c>
      <c r="B48" s="24" t="str">
        <f>IF(ISTEXT('[8]Sektorski plasman'!B44)=TRUE,'[8]Sektorski plasman'!B44,"")</f>
        <v/>
      </c>
      <c r="C48" s="23" t="str">
        <f>IF(ISTEXT('[8]Sektorski plasman'!C44)=TRUE,'[8]Sektorski plasman'!C44,"")</f>
        <v/>
      </c>
      <c r="D48" s="22" t="str">
        <f>IF(ISNUMBER('[8]Sektorski plasman'!E44)=TRUE,'[8]Sektorski plasman'!E44,"")</f>
        <v/>
      </c>
      <c r="E48" s="21" t="str">
        <f>IF(ISTEXT('[8]Sektorski plasman'!F44)=TRUE,'[8]Sektorski plasman'!F44,"")</f>
        <v/>
      </c>
      <c r="F48" s="20" t="str">
        <f>IF(ISNUMBER('[8]Sektorski plasman'!D44)=TRUE,'[8]Sektorski plasman'!D44,"")</f>
        <v/>
      </c>
      <c r="G48" s="18" t="str">
        <f>IF(ISNUMBER('[8]Sektorski plasman'!G44)=TRUE,'[8]Sektorski plasman'!G44,"")</f>
        <v/>
      </c>
      <c r="H48" s="209" t="str">
        <f>IF(ISNUMBER('[8]Sektorski plasman'!H44)=TRUE,'[8]Sektorski plasman'!H44,"")</f>
        <v/>
      </c>
      <c r="I48" s="208"/>
      <c r="J48" s="7"/>
    </row>
    <row r="49" spans="1:10" s="1" customFormat="1" x14ac:dyDescent="0.2">
      <c r="A49" s="25" t="str">
        <f>IF(ISNUMBER(H49)=FALSE,"",40)</f>
        <v/>
      </c>
      <c r="B49" s="24" t="str">
        <f>IF(ISTEXT('[8]Sektorski plasman'!B45)=TRUE,'[8]Sektorski plasman'!B45,"")</f>
        <v/>
      </c>
      <c r="C49" s="23" t="str">
        <f>IF(ISTEXT('[8]Sektorski plasman'!C45)=TRUE,'[8]Sektorski plasman'!C45,"")</f>
        <v/>
      </c>
      <c r="D49" s="22" t="str">
        <f>IF(ISNUMBER('[8]Sektorski plasman'!E45)=TRUE,'[8]Sektorski plasman'!E45,"")</f>
        <v/>
      </c>
      <c r="E49" s="21" t="str">
        <f>IF(ISTEXT('[8]Sektorski plasman'!F45)=TRUE,'[8]Sektorski plasman'!F45,"")</f>
        <v/>
      </c>
      <c r="F49" s="20" t="str">
        <f>IF(ISNUMBER('[8]Sektorski plasman'!D45)=TRUE,'[8]Sektorski plasman'!D45,"")</f>
        <v/>
      </c>
      <c r="G49" s="18" t="str">
        <f>IF(ISNUMBER('[8]Sektorski plasman'!G45)=TRUE,'[8]Sektorski plasman'!G45,"")</f>
        <v/>
      </c>
      <c r="H49" s="209" t="str">
        <f>IF(ISNUMBER('[8]Sektorski plasman'!H45)=TRUE,'[8]Sektorski plasman'!H45,"")</f>
        <v/>
      </c>
      <c r="I49" s="208"/>
      <c r="J49" s="7"/>
    </row>
    <row r="50" spans="1:10" s="1" customFormat="1" x14ac:dyDescent="0.2">
      <c r="A50" s="25" t="str">
        <f>IF(ISNUMBER(H50)=FALSE,"",41)</f>
        <v/>
      </c>
      <c r="B50" s="24" t="str">
        <f>IF(ISTEXT('[8]Sektorski plasman'!B46)=TRUE,'[8]Sektorski plasman'!B46,"")</f>
        <v/>
      </c>
      <c r="C50" s="23" t="str">
        <f>IF(ISTEXT('[8]Sektorski plasman'!C46)=TRUE,'[8]Sektorski plasman'!C46,"")</f>
        <v/>
      </c>
      <c r="D50" s="22" t="str">
        <f>IF(ISNUMBER('[8]Sektorski plasman'!E46)=TRUE,'[8]Sektorski plasman'!E46,"")</f>
        <v/>
      </c>
      <c r="E50" s="21" t="str">
        <f>IF(ISTEXT('[8]Sektorski plasman'!F46)=TRUE,'[8]Sektorski plasman'!F46,"")</f>
        <v/>
      </c>
      <c r="F50" s="20" t="str">
        <f>IF(ISNUMBER('[8]Sektorski plasman'!D46)=TRUE,'[8]Sektorski plasman'!D46,"")</f>
        <v/>
      </c>
      <c r="G50" s="18" t="str">
        <f>IF(ISNUMBER('[8]Sektorski plasman'!G46)=TRUE,'[8]Sektorski plasman'!G46,"")</f>
        <v/>
      </c>
      <c r="H50" s="209" t="str">
        <f>IF(ISNUMBER('[8]Sektorski plasman'!H46)=TRUE,'[8]Sektorski plasman'!H46,"")</f>
        <v/>
      </c>
      <c r="I50" s="208"/>
      <c r="J50" s="7"/>
    </row>
    <row r="51" spans="1:10" s="1" customFormat="1" x14ac:dyDescent="0.2">
      <c r="A51" s="25" t="str">
        <f>IF(ISNUMBER(H51)=FALSE,"",42)</f>
        <v/>
      </c>
      <c r="B51" s="24" t="str">
        <f>IF(ISTEXT('[8]Sektorski plasman'!B47)=TRUE,'[8]Sektorski plasman'!B47,"")</f>
        <v/>
      </c>
      <c r="C51" s="23" t="str">
        <f>IF(ISTEXT('[8]Sektorski plasman'!C47)=TRUE,'[8]Sektorski plasman'!C47,"")</f>
        <v/>
      </c>
      <c r="D51" s="22" t="str">
        <f>IF(ISNUMBER('[8]Sektorski plasman'!E47)=TRUE,'[8]Sektorski plasman'!E47,"")</f>
        <v/>
      </c>
      <c r="E51" s="21" t="str">
        <f>IF(ISTEXT('[8]Sektorski plasman'!F47)=TRUE,'[8]Sektorski plasman'!F47,"")</f>
        <v/>
      </c>
      <c r="F51" s="20" t="str">
        <f>IF(ISNUMBER('[8]Sektorski plasman'!D47)=TRUE,'[8]Sektorski plasman'!D47,"")</f>
        <v/>
      </c>
      <c r="G51" s="18" t="str">
        <f>IF(ISNUMBER('[8]Sektorski plasman'!G47)=TRUE,'[8]Sektorski plasman'!G47,"")</f>
        <v/>
      </c>
      <c r="H51" s="209" t="str">
        <f>IF(ISNUMBER('[8]Sektorski plasman'!H47)=TRUE,'[8]Sektorski plasman'!H47,"")</f>
        <v/>
      </c>
      <c r="I51" s="208"/>
      <c r="J51" s="7"/>
    </row>
    <row r="52" spans="1:10" s="1" customFormat="1" x14ac:dyDescent="0.2">
      <c r="A52" s="25" t="str">
        <f>IF(ISNUMBER(H52)=FALSE,"",43)</f>
        <v/>
      </c>
      <c r="B52" s="24" t="str">
        <f>IF(ISTEXT('[8]Sektorski plasman'!B48)=TRUE,'[8]Sektorski plasman'!B48,"")</f>
        <v/>
      </c>
      <c r="C52" s="23" t="str">
        <f>IF(ISTEXT('[8]Sektorski plasman'!C48)=TRUE,'[8]Sektorski plasman'!C48,"")</f>
        <v/>
      </c>
      <c r="D52" s="22" t="str">
        <f>IF(ISNUMBER('[8]Sektorski plasman'!E48)=TRUE,'[8]Sektorski plasman'!E48,"")</f>
        <v/>
      </c>
      <c r="E52" s="21" t="str">
        <f>IF(ISTEXT('[8]Sektorski plasman'!F48)=TRUE,'[8]Sektorski plasman'!F48,"")</f>
        <v/>
      </c>
      <c r="F52" s="20" t="str">
        <f>IF(ISNUMBER('[8]Sektorski plasman'!D48)=TRUE,'[8]Sektorski plasman'!D48,"")</f>
        <v/>
      </c>
      <c r="G52" s="18" t="str">
        <f>IF(ISNUMBER('[8]Sektorski plasman'!G48)=TRUE,'[8]Sektorski plasman'!G48,"")</f>
        <v/>
      </c>
      <c r="H52" s="209" t="str">
        <f>IF(ISNUMBER('[8]Sektorski plasman'!H48)=TRUE,'[8]Sektorski plasman'!H48,"")</f>
        <v/>
      </c>
      <c r="I52" s="208"/>
      <c r="J52" s="7"/>
    </row>
    <row r="53" spans="1:10" s="1" customFormat="1" x14ac:dyDescent="0.2">
      <c r="A53" s="25" t="str">
        <f>IF(ISNUMBER(H53)=FALSE,"",44)</f>
        <v/>
      </c>
      <c r="B53" s="24" t="str">
        <f>IF(ISTEXT('[8]Sektorski plasman'!B49)=TRUE,'[8]Sektorski plasman'!B49,"")</f>
        <v/>
      </c>
      <c r="C53" s="23" t="str">
        <f>IF(ISTEXT('[8]Sektorski plasman'!C49)=TRUE,'[8]Sektorski plasman'!C49,"")</f>
        <v/>
      </c>
      <c r="D53" s="22" t="str">
        <f>IF(ISNUMBER('[8]Sektorski plasman'!E49)=TRUE,'[8]Sektorski plasman'!E49,"")</f>
        <v/>
      </c>
      <c r="E53" s="21" t="str">
        <f>IF(ISTEXT('[8]Sektorski plasman'!F49)=TRUE,'[8]Sektorski plasman'!F49,"")</f>
        <v/>
      </c>
      <c r="F53" s="20" t="str">
        <f>IF(ISNUMBER('[8]Sektorski plasman'!D49)=TRUE,'[8]Sektorski plasman'!D49,"")</f>
        <v/>
      </c>
      <c r="G53" s="18" t="str">
        <f>IF(ISNUMBER('[8]Sektorski plasman'!G49)=TRUE,'[8]Sektorski plasman'!G49,"")</f>
        <v/>
      </c>
      <c r="H53" s="209" t="str">
        <f>IF(ISNUMBER('[8]Sektorski plasman'!H49)=TRUE,'[8]Sektorski plasman'!H49,"")</f>
        <v/>
      </c>
      <c r="I53" s="208"/>
      <c r="J53" s="7"/>
    </row>
    <row r="54" spans="1:10" s="1" customFormat="1" x14ac:dyDescent="0.2">
      <c r="A54" s="25" t="str">
        <f>IF(ISNUMBER(H54)=FALSE,"",45)</f>
        <v/>
      </c>
      <c r="B54" s="24" t="str">
        <f>IF(ISTEXT('[8]Sektorski plasman'!B50)=TRUE,'[8]Sektorski plasman'!B50,"")</f>
        <v/>
      </c>
      <c r="C54" s="23" t="str">
        <f>IF(ISTEXT('[8]Sektorski plasman'!C50)=TRUE,'[8]Sektorski plasman'!C50,"")</f>
        <v/>
      </c>
      <c r="D54" s="22" t="str">
        <f>IF(ISNUMBER('[8]Sektorski plasman'!E50)=TRUE,'[8]Sektorski plasman'!E50,"")</f>
        <v/>
      </c>
      <c r="E54" s="21" t="str">
        <f>IF(ISTEXT('[8]Sektorski plasman'!F50)=TRUE,'[8]Sektorski plasman'!F50,"")</f>
        <v/>
      </c>
      <c r="F54" s="20" t="str">
        <f>IF(ISNUMBER('[8]Sektorski plasman'!D50)=TRUE,'[8]Sektorski plasman'!D50,"")</f>
        <v/>
      </c>
      <c r="G54" s="18" t="str">
        <f>IF(ISNUMBER('[8]Sektorski plasman'!G50)=TRUE,'[8]Sektorski plasman'!G50,"")</f>
        <v/>
      </c>
      <c r="H54" s="209" t="str">
        <f>IF(ISNUMBER('[8]Sektorski plasman'!H50)=TRUE,'[8]Sektorski plasman'!H50,"")</f>
        <v/>
      </c>
      <c r="I54" s="208"/>
      <c r="J54" s="7"/>
    </row>
    <row r="55" spans="1:10" s="1" customFormat="1" x14ac:dyDescent="0.2">
      <c r="A55" s="25" t="str">
        <f>IF(ISNUMBER(H55)=FALSE,"",46)</f>
        <v/>
      </c>
      <c r="B55" s="24" t="str">
        <f>IF(ISTEXT('[8]Sektorski plasman'!B51)=TRUE,'[8]Sektorski plasman'!B51,"")</f>
        <v/>
      </c>
      <c r="C55" s="23" t="str">
        <f>IF(ISTEXT('[8]Sektorski plasman'!C51)=TRUE,'[8]Sektorski plasman'!C51,"")</f>
        <v/>
      </c>
      <c r="D55" s="22" t="str">
        <f>IF(ISNUMBER('[8]Sektorski plasman'!E51)=TRUE,'[8]Sektorski plasman'!E51,"")</f>
        <v/>
      </c>
      <c r="E55" s="21" t="str">
        <f>IF(ISTEXT('[8]Sektorski plasman'!F51)=TRUE,'[8]Sektorski plasman'!F51,"")</f>
        <v/>
      </c>
      <c r="F55" s="20" t="str">
        <f>IF(ISNUMBER('[8]Sektorski plasman'!D51)=TRUE,'[8]Sektorski plasman'!D51,"")</f>
        <v/>
      </c>
      <c r="G55" s="18" t="str">
        <f>IF(ISNUMBER('[8]Sektorski plasman'!G51)=TRUE,'[8]Sektorski plasman'!G51,"")</f>
        <v/>
      </c>
      <c r="H55" s="209" t="str">
        <f>IF(ISNUMBER('[8]Sektorski plasman'!H51)=TRUE,'[8]Sektorski plasman'!H51,"")</f>
        <v/>
      </c>
      <c r="I55" s="208"/>
      <c r="J55" s="7"/>
    </row>
    <row r="56" spans="1:10" s="1" customFormat="1" x14ac:dyDescent="0.2">
      <c r="A56" s="25" t="str">
        <f>IF(ISNUMBER(H56)=FALSE,"",47)</f>
        <v/>
      </c>
      <c r="B56" s="24" t="str">
        <f>IF(ISTEXT('[8]Sektorski plasman'!B52)=TRUE,'[8]Sektorski plasman'!B52,"")</f>
        <v/>
      </c>
      <c r="C56" s="23" t="str">
        <f>IF(ISTEXT('[8]Sektorski plasman'!C52)=TRUE,'[8]Sektorski plasman'!C52,"")</f>
        <v/>
      </c>
      <c r="D56" s="22" t="str">
        <f>IF(ISNUMBER('[8]Sektorski plasman'!E52)=TRUE,'[8]Sektorski plasman'!E52,"")</f>
        <v/>
      </c>
      <c r="E56" s="21" t="str">
        <f>IF(ISTEXT('[8]Sektorski plasman'!F52)=TRUE,'[8]Sektorski plasman'!F52,"")</f>
        <v/>
      </c>
      <c r="F56" s="20" t="str">
        <f>IF(ISNUMBER('[8]Sektorski plasman'!D52)=TRUE,'[8]Sektorski plasman'!D52,"")</f>
        <v/>
      </c>
      <c r="G56" s="18" t="str">
        <f>IF(ISNUMBER('[8]Sektorski plasman'!G52)=TRUE,'[8]Sektorski plasman'!G52,"")</f>
        <v/>
      </c>
      <c r="H56" s="209" t="str">
        <f>IF(ISNUMBER('[8]Sektorski plasman'!H52)=TRUE,'[8]Sektorski plasman'!H52,"")</f>
        <v/>
      </c>
      <c r="I56" s="208"/>
      <c r="J56" s="7"/>
    </row>
    <row r="57" spans="1:10" s="1" customFormat="1" x14ac:dyDescent="0.2">
      <c r="A57" s="25" t="str">
        <f>IF(ISNUMBER(H57)=FALSE,"",48)</f>
        <v/>
      </c>
      <c r="B57" s="24" t="str">
        <f>IF(ISTEXT('[8]Sektorski plasman'!B53)=TRUE,'[8]Sektorski plasman'!B53,"")</f>
        <v/>
      </c>
      <c r="C57" s="23" t="str">
        <f>IF(ISTEXT('[8]Sektorski plasman'!C53)=TRUE,'[8]Sektorski plasman'!C53,"")</f>
        <v/>
      </c>
      <c r="D57" s="22" t="str">
        <f>IF(ISNUMBER('[8]Sektorski plasman'!E53)=TRUE,'[8]Sektorski plasman'!E53,"")</f>
        <v/>
      </c>
      <c r="E57" s="21" t="str">
        <f>IF(ISTEXT('[8]Sektorski plasman'!F53)=TRUE,'[8]Sektorski plasman'!F53,"")</f>
        <v/>
      </c>
      <c r="F57" s="20" t="str">
        <f>IF(ISNUMBER('[8]Sektorski plasman'!D53)=TRUE,'[8]Sektorski plasman'!D53,"")</f>
        <v/>
      </c>
      <c r="G57" s="18" t="str">
        <f>IF(ISNUMBER('[8]Sektorski plasman'!G53)=TRUE,'[8]Sektorski plasman'!G53,"")</f>
        <v/>
      </c>
      <c r="H57" s="209" t="str">
        <f>IF(ISNUMBER('[8]Sektorski plasman'!H53)=TRUE,'[8]Sektorski plasman'!H53,"")</f>
        <v/>
      </c>
      <c r="I57" s="208"/>
      <c r="J57" s="7"/>
    </row>
    <row r="58" spans="1:10" s="1" customFormat="1" x14ac:dyDescent="0.2">
      <c r="A58" s="25" t="str">
        <f>IF(ISNUMBER(H58)=FALSE,"",49)</f>
        <v/>
      </c>
      <c r="B58" s="24" t="str">
        <f>IF(ISTEXT('[8]Sektorski plasman'!B54)=TRUE,'[8]Sektorski plasman'!B54,"")</f>
        <v/>
      </c>
      <c r="C58" s="23" t="str">
        <f>IF(ISTEXT('[8]Sektorski plasman'!C54)=TRUE,'[8]Sektorski plasman'!C54,"")</f>
        <v/>
      </c>
      <c r="D58" s="22" t="str">
        <f>IF(ISNUMBER('[8]Sektorski plasman'!E54)=TRUE,'[8]Sektorski plasman'!E54,"")</f>
        <v/>
      </c>
      <c r="E58" s="21" t="str">
        <f>IF(ISTEXT('[8]Sektorski plasman'!F54)=TRUE,'[8]Sektorski plasman'!F54,"")</f>
        <v/>
      </c>
      <c r="F58" s="20" t="str">
        <f>IF(ISNUMBER('[8]Sektorski plasman'!D54)=TRUE,'[8]Sektorski plasman'!D54,"")</f>
        <v/>
      </c>
      <c r="G58" s="18" t="str">
        <f>IF(ISNUMBER('[8]Sektorski plasman'!G54)=TRUE,'[8]Sektorski plasman'!G54,"")</f>
        <v/>
      </c>
      <c r="H58" s="209" t="str">
        <f>IF(ISNUMBER('[8]Sektorski plasman'!H54)=TRUE,'[8]Sektorski plasman'!H54,"")</f>
        <v/>
      </c>
      <c r="I58" s="208"/>
      <c r="J58" s="7"/>
    </row>
    <row r="59" spans="1:10" s="1" customFormat="1" x14ac:dyDescent="0.2">
      <c r="A59" s="25" t="str">
        <f>IF(ISNUMBER(H59)=FALSE,"",50)</f>
        <v/>
      </c>
      <c r="B59" s="24" t="str">
        <f>IF(ISTEXT('[8]Sektorski plasman'!B55)=TRUE,'[8]Sektorski plasman'!B55,"")</f>
        <v/>
      </c>
      <c r="C59" s="23" t="str">
        <f>IF(ISTEXT('[8]Sektorski plasman'!C55)=TRUE,'[8]Sektorski plasman'!C55,"")</f>
        <v/>
      </c>
      <c r="D59" s="22" t="str">
        <f>IF(ISNUMBER('[8]Sektorski plasman'!E55)=TRUE,'[8]Sektorski plasman'!E55,"")</f>
        <v/>
      </c>
      <c r="E59" s="21" t="str">
        <f>IF(ISTEXT('[8]Sektorski plasman'!F55)=TRUE,'[8]Sektorski plasman'!F55,"")</f>
        <v/>
      </c>
      <c r="F59" s="20" t="str">
        <f>IF(ISNUMBER('[8]Sektorski plasman'!D55)=TRUE,'[8]Sektorski plasman'!D55,"")</f>
        <v/>
      </c>
      <c r="G59" s="18" t="str">
        <f>IF(ISNUMBER('[8]Sektorski plasman'!G55)=TRUE,'[8]Sektorski plasman'!G55,"")</f>
        <v/>
      </c>
      <c r="H59" s="209" t="str">
        <f>IF(ISNUMBER('[8]Sektorski plasman'!H55)=TRUE,'[8]Sektorski plasman'!H55,"")</f>
        <v/>
      </c>
      <c r="I59" s="208"/>
      <c r="J59" s="7"/>
    </row>
    <row r="60" spans="1:10" s="1" customFormat="1" x14ac:dyDescent="0.2">
      <c r="A60" s="25" t="str">
        <f>IF(ISNUMBER(H60)=FALSE,"",51)</f>
        <v/>
      </c>
      <c r="B60" s="24" t="str">
        <f>IF(ISTEXT('[8]Sektorski plasman'!B56)=TRUE,'[8]Sektorski plasman'!B56,"")</f>
        <v/>
      </c>
      <c r="C60" s="23" t="str">
        <f>IF(ISTEXT('[8]Sektorski plasman'!C56)=TRUE,'[8]Sektorski plasman'!C56,"")</f>
        <v/>
      </c>
      <c r="D60" s="22" t="str">
        <f>IF(ISNUMBER('[8]Sektorski plasman'!E56)=TRUE,'[8]Sektorski plasman'!E56,"")</f>
        <v/>
      </c>
      <c r="E60" s="21" t="str">
        <f>IF(ISTEXT('[8]Sektorski plasman'!F56)=TRUE,'[8]Sektorski plasman'!F56,"")</f>
        <v/>
      </c>
      <c r="F60" s="20" t="str">
        <f>IF(ISNUMBER('[8]Sektorski plasman'!D56)=TRUE,'[8]Sektorski plasman'!D56,"")</f>
        <v/>
      </c>
      <c r="G60" s="18" t="str">
        <f>IF(ISNUMBER('[8]Sektorski plasman'!G56)=TRUE,'[8]Sektorski plasman'!G56,"")</f>
        <v/>
      </c>
      <c r="H60" s="209" t="str">
        <f>IF(ISNUMBER('[8]Sektorski plasman'!H56)=TRUE,'[8]Sektorski plasman'!H56,"")</f>
        <v/>
      </c>
      <c r="I60" s="208"/>
      <c r="J60" s="7"/>
    </row>
    <row r="61" spans="1:10" s="1" customFormat="1" x14ac:dyDescent="0.2">
      <c r="A61" s="25" t="str">
        <f>IF(ISNUMBER(H61)=FALSE,"",52)</f>
        <v/>
      </c>
      <c r="B61" s="24" t="str">
        <f>IF(ISTEXT('[8]Sektorski plasman'!B57)=TRUE,'[8]Sektorski plasman'!B57,"")</f>
        <v/>
      </c>
      <c r="C61" s="23" t="str">
        <f>IF(ISTEXT('[8]Sektorski plasman'!C57)=TRUE,'[8]Sektorski plasman'!C57,"")</f>
        <v/>
      </c>
      <c r="D61" s="22" t="str">
        <f>IF(ISNUMBER('[8]Sektorski plasman'!E57)=TRUE,'[8]Sektorski plasman'!E57,"")</f>
        <v/>
      </c>
      <c r="E61" s="21" t="str">
        <f>IF(ISTEXT('[8]Sektorski plasman'!F57)=TRUE,'[8]Sektorski plasman'!F57,"")</f>
        <v/>
      </c>
      <c r="F61" s="20" t="str">
        <f>IF(ISNUMBER('[8]Sektorski plasman'!D57)=TRUE,'[8]Sektorski plasman'!D57,"")</f>
        <v/>
      </c>
      <c r="G61" s="18" t="str">
        <f>IF(ISNUMBER('[8]Sektorski plasman'!G57)=TRUE,'[8]Sektorski plasman'!G57,"")</f>
        <v/>
      </c>
      <c r="H61" s="209" t="str">
        <f>IF(ISNUMBER('[8]Sektorski plasman'!H57)=TRUE,'[8]Sektorski plasman'!H57,"")</f>
        <v/>
      </c>
      <c r="I61" s="208"/>
      <c r="J61" s="7"/>
    </row>
    <row r="62" spans="1:10" s="1" customFormat="1" x14ac:dyDescent="0.2">
      <c r="A62" s="25" t="str">
        <f>IF(ISNUMBER(H62)=FALSE,"",53)</f>
        <v/>
      </c>
      <c r="B62" s="24" t="str">
        <f>IF(ISTEXT('[8]Sektorski plasman'!B58)=TRUE,'[8]Sektorski plasman'!B58,"")</f>
        <v/>
      </c>
      <c r="C62" s="23" t="str">
        <f>IF(ISTEXT('[8]Sektorski plasman'!C58)=TRUE,'[8]Sektorski plasman'!C58,"")</f>
        <v/>
      </c>
      <c r="D62" s="22" t="str">
        <f>IF(ISNUMBER('[8]Sektorski plasman'!E58)=TRUE,'[8]Sektorski plasman'!E58,"")</f>
        <v/>
      </c>
      <c r="E62" s="21" t="str">
        <f>IF(ISTEXT('[8]Sektorski plasman'!F58)=TRUE,'[8]Sektorski plasman'!F58,"")</f>
        <v/>
      </c>
      <c r="F62" s="20" t="str">
        <f>IF(ISNUMBER('[8]Sektorski plasman'!D58)=TRUE,'[8]Sektorski plasman'!D58,"")</f>
        <v/>
      </c>
      <c r="G62" s="18" t="str">
        <f>IF(ISNUMBER('[8]Sektorski plasman'!G58)=TRUE,'[8]Sektorski plasman'!G58,"")</f>
        <v/>
      </c>
      <c r="H62" s="209" t="str">
        <f>IF(ISNUMBER('[8]Sektorski plasman'!H58)=TRUE,'[8]Sektorski plasman'!H58,"")</f>
        <v/>
      </c>
      <c r="I62" s="208"/>
      <c r="J62" s="7"/>
    </row>
    <row r="63" spans="1:10" s="1" customFormat="1" x14ac:dyDescent="0.2">
      <c r="A63" s="25" t="str">
        <f>IF(ISNUMBER(H63)=FALSE,"",54)</f>
        <v/>
      </c>
      <c r="B63" s="24" t="str">
        <f>IF(ISTEXT('[8]Sektorski plasman'!B59)=TRUE,'[8]Sektorski plasman'!B59,"")</f>
        <v/>
      </c>
      <c r="C63" s="23" t="str">
        <f>IF(ISTEXT('[8]Sektorski plasman'!C59)=TRUE,'[8]Sektorski plasman'!C59,"")</f>
        <v/>
      </c>
      <c r="D63" s="22" t="str">
        <f>IF(ISNUMBER('[8]Sektorski plasman'!E59)=TRUE,'[8]Sektorski plasman'!E59,"")</f>
        <v/>
      </c>
      <c r="E63" s="21" t="str">
        <f>IF(ISTEXT('[8]Sektorski plasman'!F59)=TRUE,'[8]Sektorski plasman'!F59,"")</f>
        <v/>
      </c>
      <c r="F63" s="20" t="str">
        <f>IF(ISNUMBER('[8]Sektorski plasman'!D59)=TRUE,'[8]Sektorski plasman'!D59,"")</f>
        <v/>
      </c>
      <c r="G63" s="18" t="str">
        <f>IF(ISNUMBER('[8]Sektorski plasman'!G59)=TRUE,'[8]Sektorski plasman'!G59,"")</f>
        <v/>
      </c>
      <c r="H63" s="209" t="str">
        <f>IF(ISNUMBER('[8]Sektorski plasman'!H59)=TRUE,'[8]Sektorski plasman'!H59,"")</f>
        <v/>
      </c>
      <c r="I63" s="208"/>
      <c r="J63" s="7"/>
    </row>
    <row r="64" spans="1:10" s="1" customFormat="1" x14ac:dyDescent="0.2">
      <c r="A64" s="25" t="str">
        <f>IF(ISNUMBER(H64)=FALSE,"",55)</f>
        <v/>
      </c>
      <c r="B64" s="24" t="str">
        <f>IF(ISTEXT('[8]Sektorski plasman'!B60)=TRUE,'[8]Sektorski plasman'!B60,"")</f>
        <v/>
      </c>
      <c r="C64" s="23" t="str">
        <f>IF(ISTEXT('[8]Sektorski plasman'!C60)=TRUE,'[8]Sektorski plasman'!C60,"")</f>
        <v/>
      </c>
      <c r="D64" s="22" t="str">
        <f>IF(ISNUMBER('[8]Sektorski plasman'!E60)=TRUE,'[8]Sektorski plasman'!E60,"")</f>
        <v/>
      </c>
      <c r="E64" s="21" t="str">
        <f>IF(ISTEXT('[8]Sektorski plasman'!F60)=TRUE,'[8]Sektorski plasman'!F60,"")</f>
        <v/>
      </c>
      <c r="F64" s="20" t="str">
        <f>IF(ISNUMBER('[8]Sektorski plasman'!D60)=TRUE,'[8]Sektorski plasman'!D60,"")</f>
        <v/>
      </c>
      <c r="G64" s="18" t="str">
        <f>IF(ISNUMBER('[8]Sektorski plasman'!G60)=TRUE,'[8]Sektorski plasman'!G60,"")</f>
        <v/>
      </c>
      <c r="H64" s="209" t="str">
        <f>IF(ISNUMBER('[8]Sektorski plasman'!H60)=TRUE,'[8]Sektorski plasman'!H60,"")</f>
        <v/>
      </c>
      <c r="I64" s="208"/>
      <c r="J64" s="7"/>
    </row>
    <row r="65" spans="1:10" s="1" customFormat="1" x14ac:dyDescent="0.2">
      <c r="A65" s="25" t="str">
        <f>IF(ISNUMBER(H65)=FALSE,"",56)</f>
        <v/>
      </c>
      <c r="B65" s="24" t="str">
        <f>IF(ISTEXT('[8]Sektorski plasman'!B61)=TRUE,'[8]Sektorski plasman'!B61,"")</f>
        <v/>
      </c>
      <c r="C65" s="23" t="str">
        <f>IF(ISTEXT('[8]Sektorski plasman'!C61)=TRUE,'[8]Sektorski plasman'!C61,"")</f>
        <v/>
      </c>
      <c r="D65" s="22" t="str">
        <f>IF(ISNUMBER('[8]Sektorski plasman'!E61)=TRUE,'[8]Sektorski plasman'!E61,"")</f>
        <v/>
      </c>
      <c r="E65" s="21" t="str">
        <f>IF(ISTEXT('[8]Sektorski plasman'!F61)=TRUE,'[8]Sektorski plasman'!F61,"")</f>
        <v/>
      </c>
      <c r="F65" s="20" t="str">
        <f>IF(ISNUMBER('[8]Sektorski plasman'!D61)=TRUE,'[8]Sektorski plasman'!D61,"")</f>
        <v/>
      </c>
      <c r="G65" s="18" t="str">
        <f>IF(ISNUMBER('[8]Sektorski plasman'!G61)=TRUE,'[8]Sektorski plasman'!G61,"")</f>
        <v/>
      </c>
      <c r="H65" s="209" t="str">
        <f>IF(ISNUMBER('[8]Sektorski plasman'!H61)=TRUE,'[8]Sektorski plasman'!H61,"")</f>
        <v/>
      </c>
      <c r="I65" s="208"/>
      <c r="J65" s="7"/>
    </row>
    <row r="66" spans="1:10" s="1" customFormat="1" x14ac:dyDescent="0.2">
      <c r="A66" s="25" t="str">
        <f>IF(ISNUMBER(H66)=FALSE,"",57)</f>
        <v/>
      </c>
      <c r="B66" s="24" t="str">
        <f>IF(ISTEXT('[8]Sektorski plasman'!B62)=TRUE,'[8]Sektorski plasman'!B62,"")</f>
        <v/>
      </c>
      <c r="C66" s="23" t="str">
        <f>IF(ISTEXT('[8]Sektorski plasman'!C62)=TRUE,'[8]Sektorski plasman'!C62,"")</f>
        <v/>
      </c>
      <c r="D66" s="22" t="str">
        <f>IF(ISNUMBER('[8]Sektorski plasman'!E62)=TRUE,'[8]Sektorski plasman'!E62,"")</f>
        <v/>
      </c>
      <c r="E66" s="21" t="str">
        <f>IF(ISTEXT('[8]Sektorski plasman'!F62)=TRUE,'[8]Sektorski plasman'!F62,"")</f>
        <v/>
      </c>
      <c r="F66" s="20" t="str">
        <f>IF(ISNUMBER('[8]Sektorski plasman'!D62)=TRUE,'[8]Sektorski plasman'!D62,"")</f>
        <v/>
      </c>
      <c r="G66" s="18" t="str">
        <f>IF(ISNUMBER('[8]Sektorski plasman'!G62)=TRUE,'[8]Sektorski plasman'!G62,"")</f>
        <v/>
      </c>
      <c r="H66" s="209" t="str">
        <f>IF(ISNUMBER('[8]Sektorski plasman'!H62)=TRUE,'[8]Sektorski plasman'!H62,"")</f>
        <v/>
      </c>
      <c r="I66" s="208"/>
      <c r="J66" s="7"/>
    </row>
    <row r="67" spans="1:10" s="1" customFormat="1" x14ac:dyDescent="0.2">
      <c r="A67" s="25" t="str">
        <f>IF(ISNUMBER(H67)=FALSE,"",58)</f>
        <v/>
      </c>
      <c r="B67" s="24" t="str">
        <f>IF(ISTEXT('[8]Sektorski plasman'!B63)=TRUE,'[8]Sektorski plasman'!B63,"")</f>
        <v/>
      </c>
      <c r="C67" s="23" t="str">
        <f>IF(ISTEXT('[8]Sektorski plasman'!C63)=TRUE,'[8]Sektorski plasman'!C63,"")</f>
        <v/>
      </c>
      <c r="D67" s="22" t="str">
        <f>IF(ISNUMBER('[8]Sektorski plasman'!E63)=TRUE,'[8]Sektorski plasman'!E63,"")</f>
        <v/>
      </c>
      <c r="E67" s="21" t="str">
        <f>IF(ISTEXT('[8]Sektorski plasman'!F63)=TRUE,'[8]Sektorski plasman'!F63,"")</f>
        <v/>
      </c>
      <c r="F67" s="20" t="str">
        <f>IF(ISNUMBER('[8]Sektorski plasman'!D63)=TRUE,'[8]Sektorski plasman'!D63,"")</f>
        <v/>
      </c>
      <c r="G67" s="18" t="str">
        <f>IF(ISNUMBER('[8]Sektorski plasman'!G63)=TRUE,'[8]Sektorski plasman'!G63,"")</f>
        <v/>
      </c>
      <c r="H67" s="209" t="str">
        <f>IF(ISNUMBER('[8]Sektorski plasman'!H63)=TRUE,'[8]Sektorski plasman'!H63,"")</f>
        <v/>
      </c>
      <c r="I67" s="208"/>
      <c r="J67" s="7"/>
    </row>
    <row r="68" spans="1:10" s="1" customFormat="1" x14ac:dyDescent="0.2">
      <c r="A68" s="25" t="str">
        <f>IF(ISNUMBER(H68)=FALSE,"",59)</f>
        <v/>
      </c>
      <c r="B68" s="24" t="str">
        <f>IF(ISTEXT('[8]Sektorski plasman'!B64)=TRUE,'[8]Sektorski plasman'!B64,"")</f>
        <v/>
      </c>
      <c r="C68" s="23" t="str">
        <f>IF(ISTEXT('[8]Sektorski plasman'!C64)=TRUE,'[8]Sektorski plasman'!C64,"")</f>
        <v/>
      </c>
      <c r="D68" s="22" t="str">
        <f>IF(ISNUMBER('[8]Sektorski plasman'!E64)=TRUE,'[8]Sektorski plasman'!E64,"")</f>
        <v/>
      </c>
      <c r="E68" s="21" t="str">
        <f>IF(ISTEXT('[8]Sektorski plasman'!F64)=TRUE,'[8]Sektorski plasman'!F64,"")</f>
        <v/>
      </c>
      <c r="F68" s="20" t="str">
        <f>IF(ISNUMBER('[8]Sektorski plasman'!D64)=TRUE,'[8]Sektorski plasman'!D64,"")</f>
        <v/>
      </c>
      <c r="G68" s="18" t="str">
        <f>IF(ISNUMBER('[8]Sektorski plasman'!G64)=TRUE,'[8]Sektorski plasman'!G64,"")</f>
        <v/>
      </c>
      <c r="H68" s="209" t="str">
        <f>IF(ISNUMBER('[8]Sektorski plasman'!H64)=TRUE,'[8]Sektorski plasman'!H64,"")</f>
        <v/>
      </c>
      <c r="I68" s="208"/>
      <c r="J68" s="7"/>
    </row>
    <row r="69" spans="1:10" s="1" customFormat="1" x14ac:dyDescent="0.2">
      <c r="A69" s="25" t="str">
        <f>IF(ISNUMBER(H69)=FALSE,"",60)</f>
        <v/>
      </c>
      <c r="B69" s="24" t="str">
        <f>IF(ISTEXT('[8]Sektorski plasman'!B65)=TRUE,'[8]Sektorski plasman'!B65,"")</f>
        <v/>
      </c>
      <c r="C69" s="23" t="str">
        <f>IF(ISTEXT('[8]Sektorski plasman'!C65)=TRUE,'[8]Sektorski plasman'!C65,"")</f>
        <v/>
      </c>
      <c r="D69" s="22" t="str">
        <f>IF(ISNUMBER('[8]Sektorski plasman'!E65)=TRUE,'[8]Sektorski plasman'!E65,"")</f>
        <v/>
      </c>
      <c r="E69" s="21" t="str">
        <f>IF(ISTEXT('[8]Sektorski plasman'!F65)=TRUE,'[8]Sektorski plasman'!F65,"")</f>
        <v/>
      </c>
      <c r="F69" s="20" t="str">
        <f>IF(ISNUMBER('[8]Sektorski plasman'!D65)=TRUE,'[8]Sektorski plasman'!D65,"")</f>
        <v/>
      </c>
      <c r="G69" s="18" t="str">
        <f>IF(ISNUMBER('[8]Sektorski plasman'!G65)=TRUE,'[8]Sektorski plasman'!G65,"")</f>
        <v/>
      </c>
      <c r="H69" s="209" t="str">
        <f>IF(ISNUMBER('[8]Sektorski plasman'!H65)=TRUE,'[8]Sektorski plasman'!H65,"")</f>
        <v/>
      </c>
      <c r="I69" s="208"/>
      <c r="J69" s="7"/>
    </row>
    <row r="70" spans="1:10" s="1" customFormat="1" x14ac:dyDescent="0.2">
      <c r="A70" s="25" t="str">
        <f>IF(ISNUMBER(H70)=FALSE,"",61)</f>
        <v/>
      </c>
      <c r="B70" s="24" t="str">
        <f>IF(ISTEXT('[8]Sektorski plasman'!B66)=TRUE,'[8]Sektorski plasman'!B66,"")</f>
        <v/>
      </c>
      <c r="C70" s="23" t="str">
        <f>IF(ISTEXT('[8]Sektorski plasman'!C66)=TRUE,'[8]Sektorski plasman'!C66,"")</f>
        <v/>
      </c>
      <c r="D70" s="22" t="str">
        <f>IF(ISNUMBER('[8]Sektorski plasman'!E66)=TRUE,'[8]Sektorski plasman'!E66,"")</f>
        <v/>
      </c>
      <c r="E70" s="21" t="str">
        <f>IF(ISTEXT('[8]Sektorski plasman'!F66)=TRUE,'[8]Sektorski plasman'!F66,"")</f>
        <v/>
      </c>
      <c r="F70" s="20" t="str">
        <f>IF(ISNUMBER('[8]Sektorski plasman'!D66)=TRUE,'[8]Sektorski plasman'!D66,"")</f>
        <v/>
      </c>
      <c r="G70" s="18" t="str">
        <f>IF(ISNUMBER('[8]Sektorski plasman'!G66)=TRUE,'[8]Sektorski plasman'!G66,"")</f>
        <v/>
      </c>
      <c r="H70" s="209" t="str">
        <f>IF(ISNUMBER('[8]Sektorski plasman'!H66)=TRUE,'[8]Sektorski plasman'!H66,"")</f>
        <v/>
      </c>
      <c r="I70" s="208"/>
      <c r="J70" s="7"/>
    </row>
    <row r="71" spans="1:10" s="1" customFormat="1" x14ac:dyDescent="0.2">
      <c r="A71" s="25" t="str">
        <f>IF(ISNUMBER(H71)=FALSE,"",62)</f>
        <v/>
      </c>
      <c r="B71" s="24" t="str">
        <f>IF(ISTEXT('[8]Sektorski plasman'!B67)=TRUE,'[8]Sektorski plasman'!B67,"")</f>
        <v/>
      </c>
      <c r="C71" s="23" t="str">
        <f>IF(ISTEXT('[8]Sektorski plasman'!C67)=TRUE,'[8]Sektorski plasman'!C67,"")</f>
        <v/>
      </c>
      <c r="D71" s="22" t="str">
        <f>IF(ISNUMBER('[8]Sektorski plasman'!E67)=TRUE,'[8]Sektorski plasman'!E67,"")</f>
        <v/>
      </c>
      <c r="E71" s="21" t="str">
        <f>IF(ISTEXT('[8]Sektorski plasman'!F67)=TRUE,'[8]Sektorski plasman'!F67,"")</f>
        <v/>
      </c>
      <c r="F71" s="20" t="str">
        <f>IF(ISNUMBER('[8]Sektorski plasman'!D67)=TRUE,'[8]Sektorski plasman'!D67,"")</f>
        <v/>
      </c>
      <c r="G71" s="18" t="str">
        <f>IF(ISNUMBER('[8]Sektorski plasman'!G67)=TRUE,'[8]Sektorski plasman'!G67,"")</f>
        <v/>
      </c>
      <c r="H71" s="209" t="str">
        <f>IF(ISNUMBER('[8]Sektorski plasman'!H67)=TRUE,'[8]Sektorski plasman'!H67,"")</f>
        <v/>
      </c>
      <c r="I71" s="208"/>
      <c r="J71" s="7"/>
    </row>
    <row r="72" spans="1:10" s="1" customFormat="1" x14ac:dyDescent="0.2">
      <c r="A72" s="25" t="str">
        <f>IF(ISNUMBER(H72)=FALSE,"",63)</f>
        <v/>
      </c>
      <c r="B72" s="24" t="str">
        <f>IF(ISTEXT('[8]Sektorski plasman'!B68)=TRUE,'[8]Sektorski plasman'!B68,"")</f>
        <v/>
      </c>
      <c r="C72" s="23" t="str">
        <f>IF(ISTEXT('[8]Sektorski plasman'!C68)=TRUE,'[8]Sektorski plasman'!C68,"")</f>
        <v/>
      </c>
      <c r="D72" s="22" t="str">
        <f>IF(ISNUMBER('[8]Sektorski plasman'!E68)=TRUE,'[8]Sektorski plasman'!E68,"")</f>
        <v/>
      </c>
      <c r="E72" s="21" t="str">
        <f>IF(ISTEXT('[8]Sektorski plasman'!F68)=TRUE,'[8]Sektorski plasman'!F68,"")</f>
        <v/>
      </c>
      <c r="F72" s="20" t="str">
        <f>IF(ISNUMBER('[8]Sektorski plasman'!D68)=TRUE,'[8]Sektorski plasman'!D68,"")</f>
        <v/>
      </c>
      <c r="G72" s="18" t="str">
        <f>IF(ISNUMBER('[8]Sektorski plasman'!G68)=TRUE,'[8]Sektorski plasman'!G68,"")</f>
        <v/>
      </c>
      <c r="H72" s="209" t="str">
        <f>IF(ISNUMBER('[8]Sektorski plasman'!H68)=TRUE,'[8]Sektorski plasman'!H68,"")</f>
        <v/>
      </c>
      <c r="I72" s="208"/>
      <c r="J72" s="7"/>
    </row>
    <row r="73" spans="1:10" s="1" customFormat="1" x14ac:dyDescent="0.2">
      <c r="A73" s="25" t="str">
        <f>IF(ISNUMBER(H73)=FALSE,"",64)</f>
        <v/>
      </c>
      <c r="B73" s="24" t="str">
        <f>IF(ISTEXT('[8]Sektorski plasman'!B69)=TRUE,'[8]Sektorski plasman'!B69,"")</f>
        <v/>
      </c>
      <c r="C73" s="23" t="str">
        <f>IF(ISTEXT('[8]Sektorski plasman'!C69)=TRUE,'[8]Sektorski plasman'!C69,"")</f>
        <v/>
      </c>
      <c r="D73" s="22" t="str">
        <f>IF(ISNUMBER('[8]Sektorski plasman'!E69)=TRUE,'[8]Sektorski plasman'!E69,"")</f>
        <v/>
      </c>
      <c r="E73" s="21" t="str">
        <f>IF(ISTEXT('[8]Sektorski plasman'!F69)=TRUE,'[8]Sektorski plasman'!F69,"")</f>
        <v/>
      </c>
      <c r="F73" s="20" t="str">
        <f>IF(ISNUMBER('[8]Sektorski plasman'!D69)=TRUE,'[8]Sektorski plasman'!D69,"")</f>
        <v/>
      </c>
      <c r="G73" s="18" t="str">
        <f>IF(ISNUMBER('[8]Sektorski plasman'!G69)=TRUE,'[8]Sektorski plasman'!G69,"")</f>
        <v/>
      </c>
      <c r="H73" s="209" t="str">
        <f>IF(ISNUMBER('[8]Sektorski plasman'!H69)=TRUE,'[8]Sektorski plasman'!H69,"")</f>
        <v/>
      </c>
      <c r="I73" s="208"/>
      <c r="J73" s="7"/>
    </row>
    <row r="74" spans="1:10" s="1" customFormat="1" x14ac:dyDescent="0.2">
      <c r="A74" s="25" t="str">
        <f>IF(ISNUMBER(H74)=FALSE,"",65)</f>
        <v/>
      </c>
      <c r="B74" s="24" t="str">
        <f>IF(ISTEXT('[8]Sektorski plasman'!B70)=TRUE,'[8]Sektorski plasman'!B70,"")</f>
        <v/>
      </c>
      <c r="C74" s="23" t="str">
        <f>IF(ISTEXT('[8]Sektorski plasman'!C70)=TRUE,'[8]Sektorski plasman'!C70,"")</f>
        <v/>
      </c>
      <c r="D74" s="22" t="str">
        <f>IF(ISNUMBER('[8]Sektorski plasman'!E70)=TRUE,'[8]Sektorski plasman'!E70,"")</f>
        <v/>
      </c>
      <c r="E74" s="21" t="str">
        <f>IF(ISTEXT('[8]Sektorski plasman'!F70)=TRUE,'[8]Sektorski plasman'!F70,"")</f>
        <v/>
      </c>
      <c r="F74" s="20" t="str">
        <f>IF(ISNUMBER('[8]Sektorski plasman'!D70)=TRUE,'[8]Sektorski plasman'!D70,"")</f>
        <v/>
      </c>
      <c r="G74" s="18" t="str">
        <f>IF(ISNUMBER('[8]Sektorski plasman'!G70)=TRUE,'[8]Sektorski plasman'!G70,"")</f>
        <v/>
      </c>
      <c r="H74" s="209" t="str">
        <f>IF(ISNUMBER('[8]Sektorski plasman'!H70)=TRUE,'[8]Sektorski plasman'!H70,"")</f>
        <v/>
      </c>
      <c r="I74" s="208"/>
      <c r="J74" s="7"/>
    </row>
    <row r="75" spans="1:10" s="1" customFormat="1" x14ac:dyDescent="0.2">
      <c r="A75" s="25" t="str">
        <f>IF(ISNUMBER(H75)=FALSE,"",66)</f>
        <v/>
      </c>
      <c r="B75" s="24" t="str">
        <f>IF(ISTEXT('[8]Sektorski plasman'!B71)=TRUE,'[8]Sektorski plasman'!B71,"")</f>
        <v/>
      </c>
      <c r="C75" s="23" t="str">
        <f>IF(ISTEXT('[8]Sektorski plasman'!C71)=TRUE,'[8]Sektorski plasman'!C71,"")</f>
        <v/>
      </c>
      <c r="D75" s="22" t="str">
        <f>IF(ISNUMBER('[8]Sektorski plasman'!E71)=TRUE,'[8]Sektorski plasman'!E71,"")</f>
        <v/>
      </c>
      <c r="E75" s="21" t="str">
        <f>IF(ISTEXT('[8]Sektorski plasman'!F71)=TRUE,'[8]Sektorski plasman'!F71,"")</f>
        <v/>
      </c>
      <c r="F75" s="20" t="str">
        <f>IF(ISNUMBER('[8]Sektorski plasman'!D71)=TRUE,'[8]Sektorski plasman'!D71,"")</f>
        <v/>
      </c>
      <c r="G75" s="18" t="str">
        <f>IF(ISNUMBER('[8]Sektorski plasman'!G71)=TRUE,'[8]Sektorski plasman'!G71,"")</f>
        <v/>
      </c>
      <c r="H75" s="209" t="str">
        <f>IF(ISNUMBER('[8]Sektorski plasman'!H71)=TRUE,'[8]Sektorski plasman'!H71,"")</f>
        <v/>
      </c>
      <c r="I75" s="208"/>
      <c r="J75" s="7"/>
    </row>
    <row r="76" spans="1:10" s="1" customFormat="1" x14ac:dyDescent="0.2">
      <c r="A76" s="25" t="str">
        <f>IF(ISNUMBER(H76)=FALSE,"",67)</f>
        <v/>
      </c>
      <c r="B76" s="24" t="str">
        <f>IF(ISTEXT('[8]Sektorski plasman'!B72)=TRUE,'[8]Sektorski plasman'!B72,"")</f>
        <v/>
      </c>
      <c r="C76" s="23" t="str">
        <f>IF(ISTEXT('[8]Sektorski plasman'!C72)=TRUE,'[8]Sektorski plasman'!C72,"")</f>
        <v/>
      </c>
      <c r="D76" s="22" t="str">
        <f>IF(ISNUMBER('[8]Sektorski plasman'!E72)=TRUE,'[8]Sektorski plasman'!E72,"")</f>
        <v/>
      </c>
      <c r="E76" s="21" t="str">
        <f>IF(ISTEXT('[8]Sektorski plasman'!F72)=TRUE,'[8]Sektorski plasman'!F72,"")</f>
        <v/>
      </c>
      <c r="F76" s="20" t="str">
        <f>IF(ISNUMBER('[8]Sektorski plasman'!D72)=TRUE,'[8]Sektorski plasman'!D72,"")</f>
        <v/>
      </c>
      <c r="G76" s="18" t="str">
        <f>IF(ISNUMBER('[8]Sektorski plasman'!G72)=TRUE,'[8]Sektorski plasman'!G72,"")</f>
        <v/>
      </c>
      <c r="H76" s="209" t="str">
        <f>IF(ISNUMBER('[8]Sektorski plasman'!H72)=TRUE,'[8]Sektorski plasman'!H72,"")</f>
        <v/>
      </c>
      <c r="I76" s="208"/>
      <c r="J76" s="7"/>
    </row>
    <row r="77" spans="1:10" s="1" customFormat="1" x14ac:dyDescent="0.2">
      <c r="A77" s="25" t="str">
        <f>IF(ISNUMBER(H77)=FALSE,"",68)</f>
        <v/>
      </c>
      <c r="B77" s="24" t="str">
        <f>IF(ISTEXT('[8]Sektorski plasman'!B73)=TRUE,'[8]Sektorski plasman'!B73,"")</f>
        <v/>
      </c>
      <c r="C77" s="23" t="str">
        <f>IF(ISTEXT('[8]Sektorski plasman'!C73)=TRUE,'[8]Sektorski plasman'!C73,"")</f>
        <v/>
      </c>
      <c r="D77" s="22" t="str">
        <f>IF(ISNUMBER('[8]Sektorski plasman'!E73)=TRUE,'[8]Sektorski plasman'!E73,"")</f>
        <v/>
      </c>
      <c r="E77" s="21" t="str">
        <f>IF(ISTEXT('[8]Sektorski plasman'!F73)=TRUE,'[8]Sektorski plasman'!F73,"")</f>
        <v/>
      </c>
      <c r="F77" s="20" t="str">
        <f>IF(ISNUMBER('[8]Sektorski plasman'!D73)=TRUE,'[8]Sektorski plasman'!D73,"")</f>
        <v/>
      </c>
      <c r="G77" s="18" t="str">
        <f>IF(ISNUMBER('[8]Sektorski plasman'!G73)=TRUE,'[8]Sektorski plasman'!G73,"")</f>
        <v/>
      </c>
      <c r="H77" s="209" t="str">
        <f>IF(ISNUMBER('[8]Sektorski plasman'!H73)=TRUE,'[8]Sektorski plasman'!H73,"")</f>
        <v/>
      </c>
      <c r="I77" s="208"/>
      <c r="J77" s="7"/>
    </row>
    <row r="78" spans="1:10" s="1" customFormat="1" x14ac:dyDescent="0.2">
      <c r="A78" s="25" t="str">
        <f>IF(ISNUMBER(H78)=FALSE,"",69)</f>
        <v/>
      </c>
      <c r="B78" s="24" t="str">
        <f>IF(ISTEXT('[8]Sektorski plasman'!B74)=TRUE,'[8]Sektorski plasman'!B74,"")</f>
        <v/>
      </c>
      <c r="C78" s="23" t="str">
        <f>IF(ISTEXT('[8]Sektorski plasman'!C74)=TRUE,'[8]Sektorski plasman'!C74,"")</f>
        <v/>
      </c>
      <c r="D78" s="22" t="str">
        <f>IF(ISNUMBER('[8]Sektorski plasman'!E74)=TRUE,'[8]Sektorski plasman'!E74,"")</f>
        <v/>
      </c>
      <c r="E78" s="21" t="str">
        <f>IF(ISTEXT('[8]Sektorski plasman'!F74)=TRUE,'[8]Sektorski plasman'!F74,"")</f>
        <v/>
      </c>
      <c r="F78" s="20" t="str">
        <f>IF(ISNUMBER('[8]Sektorski plasman'!D74)=TRUE,'[8]Sektorski plasman'!D74,"")</f>
        <v/>
      </c>
      <c r="G78" s="18" t="str">
        <f>IF(ISNUMBER('[8]Sektorski plasman'!G74)=TRUE,'[8]Sektorski plasman'!G74,"")</f>
        <v/>
      </c>
      <c r="H78" s="209" t="str">
        <f>IF(ISNUMBER('[8]Sektorski plasman'!H74)=TRUE,'[8]Sektorski plasman'!H74,"")</f>
        <v/>
      </c>
      <c r="I78" s="208"/>
      <c r="J78" s="7"/>
    </row>
    <row r="79" spans="1:10" s="1" customFormat="1" x14ac:dyDescent="0.2">
      <c r="A79" s="25" t="str">
        <f>IF(ISNUMBER(H79)=FALSE,"",70)</f>
        <v/>
      </c>
      <c r="B79" s="24" t="str">
        <f>IF(ISTEXT('[8]Sektorski plasman'!B75)=TRUE,'[8]Sektorski plasman'!B75,"")</f>
        <v/>
      </c>
      <c r="C79" s="23" t="str">
        <f>IF(ISTEXT('[8]Sektorski plasman'!C75)=TRUE,'[8]Sektorski plasman'!C75,"")</f>
        <v/>
      </c>
      <c r="D79" s="22" t="str">
        <f>IF(ISNUMBER('[8]Sektorski plasman'!E75)=TRUE,'[8]Sektorski plasman'!E75,"")</f>
        <v/>
      </c>
      <c r="E79" s="21" t="str">
        <f>IF(ISTEXT('[8]Sektorski plasman'!F75)=TRUE,'[8]Sektorski plasman'!F75,"")</f>
        <v/>
      </c>
      <c r="F79" s="20" t="str">
        <f>IF(ISNUMBER('[8]Sektorski plasman'!D75)=TRUE,'[8]Sektorski plasman'!D75,"")</f>
        <v/>
      </c>
      <c r="G79" s="18" t="str">
        <f>IF(ISNUMBER('[8]Sektorski plasman'!G75)=TRUE,'[8]Sektorski plasman'!G75,"")</f>
        <v/>
      </c>
      <c r="H79" s="209" t="str">
        <f>IF(ISNUMBER('[8]Sektorski plasman'!H75)=TRUE,'[8]Sektorski plasman'!H75,"")</f>
        <v/>
      </c>
      <c r="I79" s="208"/>
      <c r="J79" s="7"/>
    </row>
    <row r="80" spans="1:10" s="1" customFormat="1" x14ac:dyDescent="0.2">
      <c r="A80" s="25" t="str">
        <f>IF(ISNUMBER(H80)=FALSE,"",71)</f>
        <v/>
      </c>
      <c r="B80" s="24" t="str">
        <f>IF(ISTEXT('[8]Sektorski plasman'!B76)=TRUE,'[8]Sektorski plasman'!B76,"")</f>
        <v/>
      </c>
      <c r="C80" s="23" t="str">
        <f>IF(ISTEXT('[8]Sektorski plasman'!C76)=TRUE,'[8]Sektorski plasman'!C76,"")</f>
        <v/>
      </c>
      <c r="D80" s="22" t="str">
        <f>IF(ISNUMBER('[8]Sektorski plasman'!E76)=TRUE,'[8]Sektorski plasman'!E76,"")</f>
        <v/>
      </c>
      <c r="E80" s="21" t="str">
        <f>IF(ISTEXT('[8]Sektorski plasman'!F76)=TRUE,'[8]Sektorski plasman'!F76,"")</f>
        <v/>
      </c>
      <c r="F80" s="20" t="str">
        <f>IF(ISNUMBER('[8]Sektorski plasman'!D76)=TRUE,'[8]Sektorski plasman'!D76,"")</f>
        <v/>
      </c>
      <c r="G80" s="18" t="str">
        <f>IF(ISNUMBER('[8]Sektorski plasman'!G76)=TRUE,'[8]Sektorski plasman'!G76,"")</f>
        <v/>
      </c>
      <c r="H80" s="209" t="str">
        <f>IF(ISNUMBER('[8]Sektorski plasman'!H76)=TRUE,'[8]Sektorski plasman'!H76,"")</f>
        <v/>
      </c>
      <c r="I80" s="208"/>
      <c r="J80" s="7"/>
    </row>
    <row r="81" spans="1:10" s="1" customFormat="1" x14ac:dyDescent="0.2">
      <c r="A81" s="25" t="str">
        <f>IF(ISNUMBER(H81)=FALSE,"",72)</f>
        <v/>
      </c>
      <c r="B81" s="24" t="str">
        <f>IF(ISTEXT('[8]Sektorski plasman'!B77)=TRUE,'[8]Sektorski plasman'!B77,"")</f>
        <v/>
      </c>
      <c r="C81" s="23" t="str">
        <f>IF(ISTEXT('[8]Sektorski plasman'!C77)=TRUE,'[8]Sektorski plasman'!C77,"")</f>
        <v/>
      </c>
      <c r="D81" s="22" t="str">
        <f>IF(ISNUMBER('[8]Sektorski plasman'!E77)=TRUE,'[8]Sektorski plasman'!E77,"")</f>
        <v/>
      </c>
      <c r="E81" s="21" t="str">
        <f>IF(ISTEXT('[8]Sektorski plasman'!F77)=TRUE,'[8]Sektorski plasman'!F77,"")</f>
        <v/>
      </c>
      <c r="F81" s="20" t="str">
        <f>IF(ISNUMBER('[8]Sektorski plasman'!D77)=TRUE,'[8]Sektorski plasman'!D77,"")</f>
        <v/>
      </c>
      <c r="G81" s="18" t="str">
        <f>IF(ISNUMBER('[8]Sektorski plasman'!G77)=TRUE,'[8]Sektorski plasman'!G77,"")</f>
        <v/>
      </c>
      <c r="H81" s="209" t="str">
        <f>IF(ISNUMBER('[8]Sektorski plasman'!H77)=TRUE,'[8]Sektorski plasman'!H77,"")</f>
        <v/>
      </c>
      <c r="I81" s="208"/>
      <c r="J81" s="7"/>
    </row>
    <row r="82" spans="1:10" s="1" customFormat="1" x14ac:dyDescent="0.2">
      <c r="A82" s="25" t="str">
        <f>IF(ISNUMBER(H82)=FALSE,"",73)</f>
        <v/>
      </c>
      <c r="B82" s="24" t="str">
        <f>IF(ISTEXT('[8]Sektorski plasman'!B78)=TRUE,'[8]Sektorski plasman'!B78,"")</f>
        <v/>
      </c>
      <c r="C82" s="23" t="str">
        <f>IF(ISTEXT('[8]Sektorski plasman'!C78)=TRUE,'[8]Sektorski plasman'!C78,"")</f>
        <v/>
      </c>
      <c r="D82" s="22" t="str">
        <f>IF(ISNUMBER('[8]Sektorski plasman'!E78)=TRUE,'[8]Sektorski plasman'!E78,"")</f>
        <v/>
      </c>
      <c r="E82" s="21" t="str">
        <f>IF(ISTEXT('[8]Sektorski plasman'!F78)=TRUE,'[8]Sektorski plasman'!F78,"")</f>
        <v/>
      </c>
      <c r="F82" s="20" t="str">
        <f>IF(ISNUMBER('[8]Sektorski plasman'!D78)=TRUE,'[8]Sektorski plasman'!D78,"")</f>
        <v/>
      </c>
      <c r="G82" s="18" t="str">
        <f>IF(ISNUMBER('[8]Sektorski plasman'!G78)=TRUE,'[8]Sektorski plasman'!G78,"")</f>
        <v/>
      </c>
      <c r="H82" s="209" t="str">
        <f>IF(ISNUMBER('[8]Sektorski plasman'!H78)=TRUE,'[8]Sektorski plasman'!H78,"")</f>
        <v/>
      </c>
      <c r="I82" s="208"/>
      <c r="J82" s="7"/>
    </row>
    <row r="83" spans="1:10" s="1" customFormat="1" x14ac:dyDescent="0.2">
      <c r="A83" s="25" t="str">
        <f>IF(ISNUMBER(H83)=FALSE,"",74)</f>
        <v/>
      </c>
      <c r="B83" s="24" t="str">
        <f>IF(ISTEXT('[8]Sektorski plasman'!B79)=TRUE,'[8]Sektorski plasman'!B79,"")</f>
        <v/>
      </c>
      <c r="C83" s="23" t="str">
        <f>IF(ISTEXT('[8]Sektorski plasman'!C79)=TRUE,'[8]Sektorski plasman'!C79,"")</f>
        <v/>
      </c>
      <c r="D83" s="22" t="str">
        <f>IF(ISNUMBER('[8]Sektorski plasman'!E79)=TRUE,'[8]Sektorski plasman'!E79,"")</f>
        <v/>
      </c>
      <c r="E83" s="21" t="str">
        <f>IF(ISTEXT('[8]Sektorski plasman'!F79)=TRUE,'[8]Sektorski plasman'!F79,"")</f>
        <v/>
      </c>
      <c r="F83" s="20" t="str">
        <f>IF(ISNUMBER('[8]Sektorski plasman'!D79)=TRUE,'[8]Sektorski plasman'!D79,"")</f>
        <v/>
      </c>
      <c r="G83" s="18" t="str">
        <f>IF(ISNUMBER('[8]Sektorski plasman'!G79)=TRUE,'[8]Sektorski plasman'!G79,"")</f>
        <v/>
      </c>
      <c r="H83" s="209" t="str">
        <f>IF(ISNUMBER('[8]Sektorski plasman'!H79)=TRUE,'[8]Sektorski plasman'!H79,"")</f>
        <v/>
      </c>
      <c r="I83" s="208"/>
      <c r="J83" s="7"/>
    </row>
    <row r="84" spans="1:10" s="1" customFormat="1" x14ac:dyDescent="0.2">
      <c r="A84" s="25" t="str">
        <f>IF(ISNUMBER(H84)=FALSE,"",75)</f>
        <v/>
      </c>
      <c r="B84" s="24" t="str">
        <f>IF(ISTEXT('[8]Sektorski plasman'!B80)=TRUE,'[8]Sektorski plasman'!B80,"")</f>
        <v/>
      </c>
      <c r="C84" s="23" t="str">
        <f>IF(ISTEXT('[8]Sektorski plasman'!C80)=TRUE,'[8]Sektorski plasman'!C80,"")</f>
        <v/>
      </c>
      <c r="D84" s="22" t="str">
        <f>IF(ISNUMBER('[8]Sektorski plasman'!E80)=TRUE,'[8]Sektorski plasman'!E80,"")</f>
        <v/>
      </c>
      <c r="E84" s="21" t="str">
        <f>IF(ISTEXT('[8]Sektorski plasman'!F80)=TRUE,'[8]Sektorski plasman'!F80,"")</f>
        <v/>
      </c>
      <c r="F84" s="20" t="str">
        <f>IF(ISNUMBER('[8]Sektorski plasman'!D80)=TRUE,'[8]Sektorski plasman'!D80,"")</f>
        <v/>
      </c>
      <c r="G84" s="18" t="str">
        <f>IF(ISNUMBER('[8]Sektorski plasman'!G80)=TRUE,'[8]Sektorski plasman'!G80,"")</f>
        <v/>
      </c>
      <c r="H84" s="209" t="str">
        <f>IF(ISNUMBER('[8]Sektorski plasman'!H80)=TRUE,'[8]Sektorski plasman'!H80,"")</f>
        <v/>
      </c>
      <c r="I84" s="208"/>
      <c r="J84" s="7"/>
    </row>
    <row r="85" spans="1:10" s="1" customFormat="1" x14ac:dyDescent="0.2">
      <c r="A85" s="25" t="str">
        <f>IF(ISNUMBER(H85)=FALSE,"",76)</f>
        <v/>
      </c>
      <c r="B85" s="24" t="str">
        <f>IF(ISTEXT('[8]Sektorski plasman'!B81)=TRUE,'[8]Sektorski plasman'!B81,"")</f>
        <v/>
      </c>
      <c r="C85" s="23" t="str">
        <f>IF(ISTEXT('[8]Sektorski plasman'!C81)=TRUE,'[8]Sektorski plasman'!C81,"")</f>
        <v/>
      </c>
      <c r="D85" s="22" t="str">
        <f>IF(ISNUMBER('[8]Sektorski plasman'!E81)=TRUE,'[8]Sektorski plasman'!E81,"")</f>
        <v/>
      </c>
      <c r="E85" s="21" t="str">
        <f>IF(ISTEXT('[8]Sektorski plasman'!F81)=TRUE,'[8]Sektorski plasman'!F81,"")</f>
        <v/>
      </c>
      <c r="F85" s="20" t="str">
        <f>IF(ISNUMBER('[8]Sektorski plasman'!D81)=TRUE,'[8]Sektorski plasman'!D81,"")</f>
        <v/>
      </c>
      <c r="G85" s="18" t="str">
        <f>IF(ISNUMBER('[8]Sektorski plasman'!G81)=TRUE,'[8]Sektorski plasman'!G81,"")</f>
        <v/>
      </c>
      <c r="H85" s="209" t="str">
        <f>IF(ISNUMBER('[8]Sektorski plasman'!H81)=TRUE,'[8]Sektorski plasman'!H81,"")</f>
        <v/>
      </c>
      <c r="I85" s="208"/>
      <c r="J85" s="7"/>
    </row>
    <row r="86" spans="1:10" s="1" customFormat="1" x14ac:dyDescent="0.2">
      <c r="A86" s="25" t="str">
        <f>IF(ISNUMBER(H86)=FALSE,"",77)</f>
        <v/>
      </c>
      <c r="B86" s="24" t="str">
        <f>IF(ISTEXT('[8]Sektorski plasman'!B82)=TRUE,'[8]Sektorski plasman'!B82,"")</f>
        <v/>
      </c>
      <c r="C86" s="23" t="str">
        <f>IF(ISTEXT('[8]Sektorski plasman'!C82)=TRUE,'[8]Sektorski plasman'!C82,"")</f>
        <v/>
      </c>
      <c r="D86" s="22" t="str">
        <f>IF(ISNUMBER('[8]Sektorski plasman'!E82)=TRUE,'[8]Sektorski plasman'!E82,"")</f>
        <v/>
      </c>
      <c r="E86" s="21" t="str">
        <f>IF(ISTEXT('[8]Sektorski plasman'!F82)=TRUE,'[8]Sektorski plasman'!F82,"")</f>
        <v/>
      </c>
      <c r="F86" s="20" t="str">
        <f>IF(ISNUMBER('[8]Sektorski plasman'!D82)=TRUE,'[8]Sektorski plasman'!D82,"")</f>
        <v/>
      </c>
      <c r="G86" s="18" t="str">
        <f>IF(ISNUMBER('[8]Sektorski plasman'!G82)=TRUE,'[8]Sektorski plasman'!G82,"")</f>
        <v/>
      </c>
      <c r="H86" s="209" t="str">
        <f>IF(ISNUMBER('[8]Sektorski plasman'!H82)=TRUE,'[8]Sektorski plasman'!H82,"")</f>
        <v/>
      </c>
      <c r="I86" s="208"/>
      <c r="J86" s="7"/>
    </row>
    <row r="87" spans="1:10" s="1" customFormat="1" x14ac:dyDescent="0.2">
      <c r="A87" s="25" t="str">
        <f>IF(ISNUMBER(H87)=FALSE,"",78)</f>
        <v/>
      </c>
      <c r="B87" s="24" t="str">
        <f>IF(ISTEXT('[8]Sektorski plasman'!B83)=TRUE,'[8]Sektorski plasman'!B83,"")</f>
        <v/>
      </c>
      <c r="C87" s="23" t="str">
        <f>IF(ISTEXT('[8]Sektorski plasman'!C83)=TRUE,'[8]Sektorski plasman'!C83,"")</f>
        <v/>
      </c>
      <c r="D87" s="22" t="str">
        <f>IF(ISNUMBER('[8]Sektorski plasman'!E83)=TRUE,'[8]Sektorski plasman'!E83,"")</f>
        <v/>
      </c>
      <c r="E87" s="21" t="str">
        <f>IF(ISTEXT('[8]Sektorski plasman'!F83)=TRUE,'[8]Sektorski plasman'!F83,"")</f>
        <v/>
      </c>
      <c r="F87" s="20" t="str">
        <f>IF(ISNUMBER('[8]Sektorski plasman'!D83)=TRUE,'[8]Sektorski plasman'!D83,"")</f>
        <v/>
      </c>
      <c r="G87" s="18" t="str">
        <f>IF(ISNUMBER('[8]Sektorski plasman'!G83)=TRUE,'[8]Sektorski plasman'!G83,"")</f>
        <v/>
      </c>
      <c r="H87" s="209" t="str">
        <f>IF(ISNUMBER('[8]Sektorski plasman'!H83)=TRUE,'[8]Sektorski plasman'!H83,"")</f>
        <v/>
      </c>
      <c r="I87" s="208"/>
      <c r="J87" s="7"/>
    </row>
    <row r="88" spans="1:10" s="1" customFormat="1" x14ac:dyDescent="0.2">
      <c r="A88" s="25" t="str">
        <f>IF(ISNUMBER(H88)=FALSE,"",79)</f>
        <v/>
      </c>
      <c r="B88" s="24" t="str">
        <f>IF(ISTEXT('[8]Sektorski plasman'!B84)=TRUE,'[8]Sektorski plasman'!B84,"")</f>
        <v/>
      </c>
      <c r="C88" s="23" t="str">
        <f>IF(ISTEXT('[8]Sektorski plasman'!C84)=TRUE,'[8]Sektorski plasman'!C84,"")</f>
        <v/>
      </c>
      <c r="D88" s="22" t="str">
        <f>IF(ISNUMBER('[8]Sektorski plasman'!E84)=TRUE,'[8]Sektorski plasman'!E84,"")</f>
        <v/>
      </c>
      <c r="E88" s="21" t="str">
        <f>IF(ISTEXT('[8]Sektorski plasman'!F84)=TRUE,'[8]Sektorski plasman'!F84,"")</f>
        <v/>
      </c>
      <c r="F88" s="20" t="str">
        <f>IF(ISNUMBER('[8]Sektorski plasman'!D84)=TRUE,'[8]Sektorski plasman'!D84,"")</f>
        <v/>
      </c>
      <c r="G88" s="18" t="str">
        <f>IF(ISNUMBER('[8]Sektorski plasman'!G84)=TRUE,'[8]Sektorski plasman'!G84,"")</f>
        <v/>
      </c>
      <c r="H88" s="209" t="str">
        <f>IF(ISNUMBER('[8]Sektorski plasman'!H84)=TRUE,'[8]Sektorski plasman'!H84,"")</f>
        <v/>
      </c>
      <c r="I88" s="208"/>
      <c r="J88" s="7"/>
    </row>
    <row r="89" spans="1:10" s="1" customFormat="1" x14ac:dyDescent="0.2">
      <c r="A89" s="25" t="str">
        <f>IF(ISNUMBER(H89)=FALSE,"",80)</f>
        <v/>
      </c>
      <c r="B89" s="24" t="str">
        <f>IF(ISTEXT('[8]Sektorski plasman'!B85)=TRUE,'[8]Sektorski plasman'!B85,"")</f>
        <v/>
      </c>
      <c r="C89" s="23" t="str">
        <f>IF(ISTEXT('[8]Sektorski plasman'!C85)=TRUE,'[8]Sektorski plasman'!C85,"")</f>
        <v/>
      </c>
      <c r="D89" s="22" t="str">
        <f>IF(ISNUMBER('[8]Sektorski plasman'!E85)=TRUE,'[8]Sektorski plasman'!E85,"")</f>
        <v/>
      </c>
      <c r="E89" s="21" t="str">
        <f>IF(ISTEXT('[8]Sektorski plasman'!F85)=TRUE,'[8]Sektorski plasman'!F85,"")</f>
        <v/>
      </c>
      <c r="F89" s="20" t="str">
        <f>IF(ISNUMBER('[8]Sektorski plasman'!D85)=TRUE,'[8]Sektorski plasman'!D85,"")</f>
        <v/>
      </c>
      <c r="G89" s="18" t="str">
        <f>IF(ISNUMBER('[8]Sektorski plasman'!G85)=TRUE,'[8]Sektorski plasman'!G85,"")</f>
        <v/>
      </c>
      <c r="H89" s="209" t="str">
        <f>IF(ISNUMBER('[8]Sektorski plasman'!H85)=TRUE,'[8]Sektorski plasman'!H85,"")</f>
        <v/>
      </c>
      <c r="I89" s="208"/>
      <c r="J89" s="7"/>
    </row>
    <row r="90" spans="1:10" s="1" customFormat="1" x14ac:dyDescent="0.2">
      <c r="A90" s="25" t="str">
        <f>IF(ISNUMBER(H90)=FALSE,"",81)</f>
        <v/>
      </c>
      <c r="B90" s="24" t="str">
        <f>IF(ISTEXT('[8]Sektorski plasman'!B86)=TRUE,'[8]Sektorski plasman'!B86,"")</f>
        <v/>
      </c>
      <c r="C90" s="23" t="str">
        <f>IF(ISTEXT('[8]Sektorski plasman'!C86)=TRUE,'[8]Sektorski plasman'!C86,"")</f>
        <v/>
      </c>
      <c r="D90" s="22" t="str">
        <f>IF(ISNUMBER('[8]Sektorski plasman'!E86)=TRUE,'[8]Sektorski plasman'!E86,"")</f>
        <v/>
      </c>
      <c r="E90" s="21" t="str">
        <f>IF(ISTEXT('[8]Sektorski plasman'!F86)=TRUE,'[8]Sektorski plasman'!F86,"")</f>
        <v/>
      </c>
      <c r="F90" s="20" t="str">
        <f>IF(ISNUMBER('[8]Sektorski plasman'!D86)=TRUE,'[8]Sektorski plasman'!D86,"")</f>
        <v/>
      </c>
      <c r="G90" s="18" t="str">
        <f>IF(ISNUMBER('[8]Sektorski plasman'!G86)=TRUE,'[8]Sektorski plasman'!G86,"")</f>
        <v/>
      </c>
      <c r="H90" s="209" t="str">
        <f>IF(ISNUMBER('[8]Sektorski plasman'!H86)=TRUE,'[8]Sektorski plasman'!H86,"")</f>
        <v/>
      </c>
      <c r="I90" s="208"/>
      <c r="J90" s="7"/>
    </row>
    <row r="91" spans="1:10" s="1" customFormat="1" x14ac:dyDescent="0.2">
      <c r="A91" s="25" t="str">
        <f>IF(ISNUMBER(H91)=FALSE,"",82)</f>
        <v/>
      </c>
      <c r="B91" s="24" t="str">
        <f>IF(ISTEXT('[8]Sektorski plasman'!B87)=TRUE,'[8]Sektorski plasman'!B87,"")</f>
        <v/>
      </c>
      <c r="C91" s="23" t="str">
        <f>IF(ISTEXT('[8]Sektorski plasman'!C87)=TRUE,'[8]Sektorski plasman'!C87,"")</f>
        <v/>
      </c>
      <c r="D91" s="22" t="str">
        <f>IF(ISNUMBER('[8]Sektorski plasman'!E87)=TRUE,'[8]Sektorski plasman'!E87,"")</f>
        <v/>
      </c>
      <c r="E91" s="21" t="str">
        <f>IF(ISTEXT('[8]Sektorski plasman'!F87)=TRUE,'[8]Sektorski plasman'!F87,"")</f>
        <v/>
      </c>
      <c r="F91" s="20" t="str">
        <f>IF(ISNUMBER('[8]Sektorski plasman'!D87)=TRUE,'[8]Sektorski plasman'!D87,"")</f>
        <v/>
      </c>
      <c r="G91" s="18" t="str">
        <f>IF(ISNUMBER('[8]Sektorski plasman'!G87)=TRUE,'[8]Sektorski plasman'!G87,"")</f>
        <v/>
      </c>
      <c r="H91" s="209" t="str">
        <f>IF(ISNUMBER('[8]Sektorski plasman'!H87)=TRUE,'[8]Sektorski plasman'!H87,"")</f>
        <v/>
      </c>
      <c r="I91" s="208"/>
      <c r="J91" s="7"/>
    </row>
    <row r="92" spans="1:10" s="1" customFormat="1" x14ac:dyDescent="0.2">
      <c r="A92" s="25" t="str">
        <f>IF(ISNUMBER(H92)=FALSE,"",83)</f>
        <v/>
      </c>
      <c r="B92" s="24" t="str">
        <f>IF(ISTEXT('[8]Sektorski plasman'!B88)=TRUE,'[8]Sektorski plasman'!B88,"")</f>
        <v/>
      </c>
      <c r="C92" s="23" t="str">
        <f>IF(ISTEXT('[8]Sektorski plasman'!C88)=TRUE,'[8]Sektorski plasman'!C88,"")</f>
        <v/>
      </c>
      <c r="D92" s="22" t="str">
        <f>IF(ISNUMBER('[8]Sektorski plasman'!E88)=TRUE,'[8]Sektorski plasman'!E88,"")</f>
        <v/>
      </c>
      <c r="E92" s="21" t="str">
        <f>IF(ISTEXT('[8]Sektorski plasman'!F88)=TRUE,'[8]Sektorski plasman'!F88,"")</f>
        <v/>
      </c>
      <c r="F92" s="20" t="str">
        <f>IF(ISNUMBER('[8]Sektorski plasman'!D88)=TRUE,'[8]Sektorski plasman'!D88,"")</f>
        <v/>
      </c>
      <c r="G92" s="18" t="str">
        <f>IF(ISNUMBER('[8]Sektorski plasman'!G88)=TRUE,'[8]Sektorski plasman'!G88,"")</f>
        <v/>
      </c>
      <c r="H92" s="209" t="str">
        <f>IF(ISNUMBER('[8]Sektorski plasman'!H88)=TRUE,'[8]Sektorski plasman'!H88,"")</f>
        <v/>
      </c>
      <c r="I92" s="208"/>
      <c r="J92" s="7"/>
    </row>
    <row r="93" spans="1:10" s="1" customFormat="1" x14ac:dyDescent="0.2">
      <c r="A93" s="25" t="str">
        <f>IF(ISNUMBER(H93)=FALSE,"",84)</f>
        <v/>
      </c>
      <c r="B93" s="24" t="str">
        <f>IF(ISTEXT('[8]Sektorski plasman'!B89)=TRUE,'[8]Sektorski plasman'!B89,"")</f>
        <v/>
      </c>
      <c r="C93" s="23" t="str">
        <f>IF(ISTEXT('[8]Sektorski plasman'!C89)=TRUE,'[8]Sektorski plasman'!C89,"")</f>
        <v/>
      </c>
      <c r="D93" s="22" t="str">
        <f>IF(ISNUMBER('[8]Sektorski plasman'!E89)=TRUE,'[8]Sektorski plasman'!E89,"")</f>
        <v/>
      </c>
      <c r="E93" s="21" t="str">
        <f>IF(ISTEXT('[8]Sektorski plasman'!F89)=TRUE,'[8]Sektorski plasman'!F89,"")</f>
        <v/>
      </c>
      <c r="F93" s="20" t="str">
        <f>IF(ISNUMBER('[8]Sektorski plasman'!D89)=TRUE,'[8]Sektorski plasman'!D89,"")</f>
        <v/>
      </c>
      <c r="G93" s="18" t="str">
        <f>IF(ISNUMBER('[8]Sektorski plasman'!G89)=TRUE,'[8]Sektorski plasman'!G89,"")</f>
        <v/>
      </c>
      <c r="H93" s="209" t="str">
        <f>IF(ISNUMBER('[8]Sektorski plasman'!H89)=TRUE,'[8]Sektorski plasman'!H89,"")</f>
        <v/>
      </c>
      <c r="I93" s="208"/>
      <c r="J93" s="7"/>
    </row>
    <row r="94" spans="1:10" s="1" customFormat="1" x14ac:dyDescent="0.2">
      <c r="A94" s="25" t="str">
        <f>IF(ISNUMBER(H94)=FALSE,"",85)</f>
        <v/>
      </c>
      <c r="B94" s="24" t="str">
        <f>IF(ISTEXT('[8]Sektorski plasman'!B90)=TRUE,'[8]Sektorski plasman'!B90,"")</f>
        <v/>
      </c>
      <c r="C94" s="23" t="str">
        <f>IF(ISTEXT('[8]Sektorski plasman'!C90)=TRUE,'[8]Sektorski plasman'!C90,"")</f>
        <v/>
      </c>
      <c r="D94" s="22" t="str">
        <f>IF(ISNUMBER('[8]Sektorski plasman'!E90)=TRUE,'[8]Sektorski plasman'!E90,"")</f>
        <v/>
      </c>
      <c r="E94" s="21" t="str">
        <f>IF(ISTEXT('[8]Sektorski plasman'!F90)=TRUE,'[8]Sektorski plasman'!F90,"")</f>
        <v/>
      </c>
      <c r="F94" s="20" t="str">
        <f>IF(ISNUMBER('[8]Sektorski plasman'!D90)=TRUE,'[8]Sektorski plasman'!D90,"")</f>
        <v/>
      </c>
      <c r="G94" s="18" t="str">
        <f>IF(ISNUMBER('[8]Sektorski plasman'!G90)=TRUE,'[8]Sektorski plasman'!G90,"")</f>
        <v/>
      </c>
      <c r="H94" s="209" t="str">
        <f>IF(ISNUMBER('[8]Sektorski plasman'!H90)=TRUE,'[8]Sektorski plasman'!H90,"")</f>
        <v/>
      </c>
      <c r="I94" s="208"/>
      <c r="J94" s="7"/>
    </row>
    <row r="95" spans="1:10" s="1" customFormat="1" x14ac:dyDescent="0.2">
      <c r="A95" s="25" t="str">
        <f>IF(ISNUMBER(H95)=FALSE,"",86)</f>
        <v/>
      </c>
      <c r="B95" s="24" t="str">
        <f>IF(ISTEXT('[8]Sektorski plasman'!B91)=TRUE,'[8]Sektorski plasman'!B91,"")</f>
        <v/>
      </c>
      <c r="C95" s="23" t="str">
        <f>IF(ISTEXT('[8]Sektorski plasman'!C91)=TRUE,'[8]Sektorski plasman'!C91,"")</f>
        <v/>
      </c>
      <c r="D95" s="22" t="str">
        <f>IF(ISNUMBER('[8]Sektorski plasman'!E91)=TRUE,'[8]Sektorski plasman'!E91,"")</f>
        <v/>
      </c>
      <c r="E95" s="21" t="str">
        <f>IF(ISTEXT('[8]Sektorski plasman'!F91)=TRUE,'[8]Sektorski plasman'!F91,"")</f>
        <v/>
      </c>
      <c r="F95" s="20" t="str">
        <f>IF(ISNUMBER('[8]Sektorski plasman'!D91)=TRUE,'[8]Sektorski plasman'!D91,"")</f>
        <v/>
      </c>
      <c r="G95" s="18" t="str">
        <f>IF(ISNUMBER('[8]Sektorski plasman'!G91)=TRUE,'[8]Sektorski plasman'!G91,"")</f>
        <v/>
      </c>
      <c r="H95" s="209" t="str">
        <f>IF(ISNUMBER('[8]Sektorski plasman'!H91)=TRUE,'[8]Sektorski plasman'!H91,"")</f>
        <v/>
      </c>
      <c r="I95" s="208"/>
      <c r="J95" s="7"/>
    </row>
    <row r="96" spans="1:10" s="1" customFormat="1" x14ac:dyDescent="0.2">
      <c r="A96" s="25" t="str">
        <f>IF(ISNUMBER(H96)=FALSE,"",87)</f>
        <v/>
      </c>
      <c r="B96" s="24" t="str">
        <f>IF(ISTEXT('[8]Sektorski plasman'!B92)=TRUE,'[8]Sektorski plasman'!B92,"")</f>
        <v/>
      </c>
      <c r="C96" s="23" t="str">
        <f>IF(ISTEXT('[8]Sektorski plasman'!C92)=TRUE,'[8]Sektorski plasman'!C92,"")</f>
        <v/>
      </c>
      <c r="D96" s="22" t="str">
        <f>IF(ISNUMBER('[8]Sektorski plasman'!E92)=TRUE,'[8]Sektorski plasman'!E92,"")</f>
        <v/>
      </c>
      <c r="E96" s="21" t="str">
        <f>IF(ISTEXT('[8]Sektorski plasman'!F92)=TRUE,'[8]Sektorski plasman'!F92,"")</f>
        <v/>
      </c>
      <c r="F96" s="20" t="str">
        <f>IF(ISNUMBER('[8]Sektorski plasman'!D92)=TRUE,'[8]Sektorski plasman'!D92,"")</f>
        <v/>
      </c>
      <c r="G96" s="18" t="str">
        <f>IF(ISNUMBER('[8]Sektorski plasman'!G92)=TRUE,'[8]Sektorski plasman'!G92,"")</f>
        <v/>
      </c>
      <c r="H96" s="209" t="str">
        <f>IF(ISNUMBER('[8]Sektorski plasman'!H92)=TRUE,'[8]Sektorski plasman'!H92,"")</f>
        <v/>
      </c>
      <c r="I96" s="208"/>
      <c r="J96" s="7"/>
    </row>
    <row r="97" spans="1:10" s="1" customFormat="1" x14ac:dyDescent="0.2">
      <c r="A97" s="25" t="str">
        <f>IF(ISNUMBER(H97)=FALSE,"",88)</f>
        <v/>
      </c>
      <c r="B97" s="24" t="str">
        <f>IF(ISTEXT('[8]Sektorski plasman'!B93)=TRUE,'[8]Sektorski plasman'!B93,"")</f>
        <v/>
      </c>
      <c r="C97" s="23" t="str">
        <f>IF(ISTEXT('[8]Sektorski plasman'!C93)=TRUE,'[8]Sektorski plasman'!C93,"")</f>
        <v/>
      </c>
      <c r="D97" s="22" t="str">
        <f>IF(ISNUMBER('[8]Sektorski plasman'!E93)=TRUE,'[8]Sektorski plasman'!E93,"")</f>
        <v/>
      </c>
      <c r="E97" s="21" t="str">
        <f>IF(ISTEXT('[8]Sektorski plasman'!F93)=TRUE,'[8]Sektorski plasman'!F93,"")</f>
        <v/>
      </c>
      <c r="F97" s="20" t="str">
        <f>IF(ISNUMBER('[8]Sektorski plasman'!D93)=TRUE,'[8]Sektorski plasman'!D93,"")</f>
        <v/>
      </c>
      <c r="G97" s="18" t="str">
        <f>IF(ISNUMBER('[8]Sektorski plasman'!G93)=TRUE,'[8]Sektorski plasman'!G93,"")</f>
        <v/>
      </c>
      <c r="H97" s="209" t="str">
        <f>IF(ISNUMBER('[8]Sektorski plasman'!H93)=TRUE,'[8]Sektorski plasman'!H93,"")</f>
        <v/>
      </c>
      <c r="I97" s="208"/>
      <c r="J97" s="7"/>
    </row>
    <row r="98" spans="1:10" s="1" customFormat="1" x14ac:dyDescent="0.2">
      <c r="A98" s="25" t="str">
        <f>IF(ISNUMBER(H98)=FALSE,"",89)</f>
        <v/>
      </c>
      <c r="B98" s="24" t="str">
        <f>IF(ISTEXT('[8]Sektorski plasman'!B94)=TRUE,'[8]Sektorski plasman'!B94,"")</f>
        <v/>
      </c>
      <c r="C98" s="23" t="str">
        <f>IF(ISTEXT('[8]Sektorski plasman'!C94)=TRUE,'[8]Sektorski plasman'!C94,"")</f>
        <v/>
      </c>
      <c r="D98" s="22" t="str">
        <f>IF(ISNUMBER('[8]Sektorski plasman'!E94)=TRUE,'[8]Sektorski plasman'!E94,"")</f>
        <v/>
      </c>
      <c r="E98" s="21" t="str">
        <f>IF(ISTEXT('[8]Sektorski plasman'!F94)=TRUE,'[8]Sektorski plasman'!F94,"")</f>
        <v/>
      </c>
      <c r="F98" s="20" t="str">
        <f>IF(ISNUMBER('[8]Sektorski plasman'!D94)=TRUE,'[8]Sektorski plasman'!D94,"")</f>
        <v/>
      </c>
      <c r="G98" s="18" t="str">
        <f>IF(ISNUMBER('[8]Sektorski plasman'!G94)=TRUE,'[8]Sektorski plasman'!G94,"")</f>
        <v/>
      </c>
      <c r="H98" s="209" t="str">
        <f>IF(ISNUMBER('[8]Sektorski plasman'!H94)=TRUE,'[8]Sektorski plasman'!H94,"")</f>
        <v/>
      </c>
      <c r="I98" s="208"/>
      <c r="J98" s="7"/>
    </row>
    <row r="99" spans="1:10" s="1" customFormat="1" x14ac:dyDescent="0.2">
      <c r="A99" s="25" t="str">
        <f>IF(ISNUMBER(H99)=FALSE,"",90)</f>
        <v/>
      </c>
      <c r="B99" s="24" t="str">
        <f>IF(ISTEXT('[8]Sektorski plasman'!B95)=TRUE,'[8]Sektorski plasman'!B95,"")</f>
        <v/>
      </c>
      <c r="C99" s="23" t="str">
        <f>IF(ISTEXT('[8]Sektorski plasman'!C95)=TRUE,'[8]Sektorski plasman'!C95,"")</f>
        <v/>
      </c>
      <c r="D99" s="22" t="str">
        <f>IF(ISNUMBER('[8]Sektorski plasman'!E95)=TRUE,'[8]Sektorski plasman'!E95,"")</f>
        <v/>
      </c>
      <c r="E99" s="21" t="str">
        <f>IF(ISTEXT('[8]Sektorski plasman'!F95)=TRUE,'[8]Sektorski plasman'!F95,"")</f>
        <v/>
      </c>
      <c r="F99" s="20" t="str">
        <f>IF(ISNUMBER('[8]Sektorski plasman'!D95)=TRUE,'[8]Sektorski plasman'!D95,"")</f>
        <v/>
      </c>
      <c r="G99" s="18" t="str">
        <f>IF(ISNUMBER('[8]Sektorski plasman'!G95)=TRUE,'[8]Sektorski plasman'!G95,"")</f>
        <v/>
      </c>
      <c r="H99" s="209" t="str">
        <f>IF(ISNUMBER('[8]Sektorski plasman'!H95)=TRUE,'[8]Sektorski plasman'!H95,"")</f>
        <v/>
      </c>
      <c r="I99" s="208"/>
      <c r="J99" s="7"/>
    </row>
    <row r="100" spans="1:10" s="1" customFormat="1" x14ac:dyDescent="0.2">
      <c r="A100" s="25" t="str">
        <f>IF(ISNUMBER(H100)=FALSE,"",91)</f>
        <v/>
      </c>
      <c r="B100" s="24" t="str">
        <f>IF(ISTEXT('[8]Sektorski plasman'!B96)=TRUE,'[8]Sektorski plasman'!B96,"")</f>
        <v/>
      </c>
      <c r="C100" s="23" t="str">
        <f>IF(ISTEXT('[8]Sektorski plasman'!C96)=TRUE,'[8]Sektorski plasman'!C96,"")</f>
        <v/>
      </c>
      <c r="D100" s="22" t="str">
        <f>IF(ISNUMBER('[8]Sektorski plasman'!E96)=TRUE,'[8]Sektorski plasman'!E96,"")</f>
        <v/>
      </c>
      <c r="E100" s="21" t="str">
        <f>IF(ISTEXT('[8]Sektorski plasman'!F96)=TRUE,'[8]Sektorski plasman'!F96,"")</f>
        <v/>
      </c>
      <c r="F100" s="20" t="str">
        <f>IF(ISNUMBER('[8]Sektorski plasman'!D96)=TRUE,'[8]Sektorski plasman'!D96,"")</f>
        <v/>
      </c>
      <c r="G100" s="18" t="str">
        <f>IF(ISNUMBER('[8]Sektorski plasman'!G96)=TRUE,'[8]Sektorski plasman'!G96,"")</f>
        <v/>
      </c>
      <c r="H100" s="209" t="str">
        <f>IF(ISNUMBER('[8]Sektorski plasman'!H96)=TRUE,'[8]Sektorski plasman'!H96,"")</f>
        <v/>
      </c>
      <c r="I100" s="208"/>
      <c r="J100" s="7"/>
    </row>
    <row r="101" spans="1:10" s="1" customFormat="1" x14ac:dyDescent="0.2">
      <c r="A101" s="25" t="str">
        <f>IF(ISNUMBER(H101)=FALSE,"",92)</f>
        <v/>
      </c>
      <c r="B101" s="24" t="str">
        <f>IF(ISTEXT('[8]Sektorski plasman'!B97)=TRUE,'[8]Sektorski plasman'!B97,"")</f>
        <v/>
      </c>
      <c r="C101" s="23" t="str">
        <f>IF(ISTEXT('[8]Sektorski plasman'!C97)=TRUE,'[8]Sektorski plasman'!C97,"")</f>
        <v/>
      </c>
      <c r="D101" s="22" t="str">
        <f>IF(ISNUMBER('[8]Sektorski plasman'!E97)=TRUE,'[8]Sektorski plasman'!E97,"")</f>
        <v/>
      </c>
      <c r="E101" s="21" t="str">
        <f>IF(ISTEXT('[8]Sektorski plasman'!F97)=TRUE,'[8]Sektorski plasman'!F97,"")</f>
        <v/>
      </c>
      <c r="F101" s="20" t="str">
        <f>IF(ISNUMBER('[8]Sektorski plasman'!D97)=TRUE,'[8]Sektorski plasman'!D97,"")</f>
        <v/>
      </c>
      <c r="G101" s="18" t="str">
        <f>IF(ISNUMBER('[8]Sektorski plasman'!G97)=TRUE,'[8]Sektorski plasman'!G97,"")</f>
        <v/>
      </c>
      <c r="H101" s="209" t="str">
        <f>IF(ISNUMBER('[8]Sektorski plasman'!H97)=TRUE,'[8]Sektorski plasman'!H97,"")</f>
        <v/>
      </c>
      <c r="I101" s="208"/>
      <c r="J101" s="7"/>
    </row>
    <row r="102" spans="1:10" s="1" customFormat="1" x14ac:dyDescent="0.2">
      <c r="A102" s="25" t="str">
        <f>IF(ISNUMBER(H102)=FALSE,"",93)</f>
        <v/>
      </c>
      <c r="B102" s="24" t="str">
        <f>IF(ISTEXT('[8]Sektorski plasman'!B98)=TRUE,'[8]Sektorski plasman'!B98,"")</f>
        <v/>
      </c>
      <c r="C102" s="23" t="str">
        <f>IF(ISTEXT('[8]Sektorski plasman'!C98)=TRUE,'[8]Sektorski plasman'!C98,"")</f>
        <v/>
      </c>
      <c r="D102" s="22" t="str">
        <f>IF(ISNUMBER('[8]Sektorski plasman'!E98)=TRUE,'[8]Sektorski plasman'!E98,"")</f>
        <v/>
      </c>
      <c r="E102" s="21" t="str">
        <f>IF(ISTEXT('[8]Sektorski plasman'!F98)=TRUE,'[8]Sektorski plasman'!F98,"")</f>
        <v/>
      </c>
      <c r="F102" s="20" t="str">
        <f>IF(ISNUMBER('[8]Sektorski plasman'!D98)=TRUE,'[8]Sektorski plasman'!D98,"")</f>
        <v/>
      </c>
      <c r="G102" s="18" t="str">
        <f>IF(ISNUMBER('[8]Sektorski plasman'!G98)=TRUE,'[8]Sektorski plasman'!G98,"")</f>
        <v/>
      </c>
      <c r="H102" s="209" t="str">
        <f>IF(ISNUMBER('[8]Sektorski plasman'!H98)=TRUE,'[8]Sektorski plasman'!H98,"")</f>
        <v/>
      </c>
      <c r="I102" s="208"/>
      <c r="J102" s="7"/>
    </row>
    <row r="103" spans="1:10" s="1" customFormat="1" x14ac:dyDescent="0.2">
      <c r="A103" s="25" t="str">
        <f>IF(ISNUMBER(H103)=FALSE,"",94)</f>
        <v/>
      </c>
      <c r="B103" s="24" t="str">
        <f>IF(ISTEXT('[8]Sektorski plasman'!B99)=TRUE,'[8]Sektorski plasman'!B99,"")</f>
        <v/>
      </c>
      <c r="C103" s="23" t="str">
        <f>IF(ISTEXT('[8]Sektorski plasman'!C99)=TRUE,'[8]Sektorski plasman'!C99,"")</f>
        <v/>
      </c>
      <c r="D103" s="22" t="str">
        <f>IF(ISNUMBER('[8]Sektorski plasman'!E99)=TRUE,'[8]Sektorski plasman'!E99,"")</f>
        <v/>
      </c>
      <c r="E103" s="21" t="str">
        <f>IF(ISTEXT('[8]Sektorski plasman'!F99)=TRUE,'[8]Sektorski plasman'!F99,"")</f>
        <v/>
      </c>
      <c r="F103" s="20" t="str">
        <f>IF(ISNUMBER('[8]Sektorski plasman'!D99)=TRUE,'[8]Sektorski plasman'!D99,"")</f>
        <v/>
      </c>
      <c r="G103" s="18" t="str">
        <f>IF(ISNUMBER('[8]Sektorski plasman'!G99)=TRUE,'[8]Sektorski plasman'!G99,"")</f>
        <v/>
      </c>
      <c r="H103" s="209" t="str">
        <f>IF(ISNUMBER('[8]Sektorski plasman'!H99)=TRUE,'[8]Sektorski plasman'!H99,"")</f>
        <v/>
      </c>
      <c r="I103" s="208"/>
      <c r="J103" s="7"/>
    </row>
    <row r="104" spans="1:10" s="1" customFormat="1" x14ac:dyDescent="0.2">
      <c r="A104" s="25" t="str">
        <f>IF(ISNUMBER(H104)=FALSE,"",95)</f>
        <v/>
      </c>
      <c r="B104" s="24" t="str">
        <f>IF(ISTEXT('[8]Sektorski plasman'!B100)=TRUE,'[8]Sektorski plasman'!B100,"")</f>
        <v/>
      </c>
      <c r="C104" s="23" t="str">
        <f>IF(ISTEXT('[8]Sektorski plasman'!C100)=TRUE,'[8]Sektorski plasman'!C100,"")</f>
        <v/>
      </c>
      <c r="D104" s="22" t="str">
        <f>IF(ISNUMBER('[8]Sektorski plasman'!E100)=TRUE,'[8]Sektorski plasman'!E100,"")</f>
        <v/>
      </c>
      <c r="E104" s="21" t="str">
        <f>IF(ISTEXT('[8]Sektorski plasman'!F100)=TRUE,'[8]Sektorski plasman'!F100,"")</f>
        <v/>
      </c>
      <c r="F104" s="20" t="str">
        <f>IF(ISNUMBER('[8]Sektorski plasman'!D100)=TRUE,'[8]Sektorski plasman'!D100,"")</f>
        <v/>
      </c>
      <c r="G104" s="18" t="str">
        <f>IF(ISNUMBER('[8]Sektorski plasman'!G100)=TRUE,'[8]Sektorski plasman'!G100,"")</f>
        <v/>
      </c>
      <c r="H104" s="209" t="str">
        <f>IF(ISNUMBER('[8]Sektorski plasman'!H100)=TRUE,'[8]Sektorski plasman'!H100,"")</f>
        <v/>
      </c>
      <c r="I104" s="208"/>
      <c r="J104" s="7"/>
    </row>
    <row r="105" spans="1:10" s="1" customFormat="1" x14ac:dyDescent="0.2">
      <c r="A105" s="25" t="str">
        <f>IF(ISNUMBER(H105)=FALSE,"",96)</f>
        <v/>
      </c>
      <c r="B105" s="24" t="str">
        <f>IF(ISTEXT('[8]Sektorski plasman'!B101)=TRUE,'[8]Sektorski plasman'!B101,"")</f>
        <v/>
      </c>
      <c r="C105" s="23" t="str">
        <f>IF(ISTEXT('[8]Sektorski plasman'!C101)=TRUE,'[8]Sektorski plasman'!C101,"")</f>
        <v/>
      </c>
      <c r="D105" s="22" t="str">
        <f>IF(ISNUMBER('[8]Sektorski plasman'!E101)=TRUE,'[8]Sektorski plasman'!E101,"")</f>
        <v/>
      </c>
      <c r="E105" s="21" t="str">
        <f>IF(ISTEXT('[8]Sektorski plasman'!F101)=TRUE,'[8]Sektorski plasman'!F101,"")</f>
        <v/>
      </c>
      <c r="F105" s="20" t="str">
        <f>IF(ISNUMBER('[8]Sektorski plasman'!D101)=TRUE,'[8]Sektorski plasman'!D101,"")</f>
        <v/>
      </c>
      <c r="G105" s="18" t="str">
        <f>IF(ISNUMBER('[8]Sektorski plasman'!G101)=TRUE,'[8]Sektorski plasman'!G101,"")</f>
        <v/>
      </c>
      <c r="H105" s="209" t="str">
        <f>IF(ISNUMBER('[8]Sektorski plasman'!H101)=TRUE,'[8]Sektorski plasman'!H101,"")</f>
        <v/>
      </c>
      <c r="I105" s="208"/>
      <c r="J105" s="7"/>
    </row>
    <row r="106" spans="1:10" s="1" customFormat="1" x14ac:dyDescent="0.2">
      <c r="A106" s="25" t="str">
        <f>IF(ISNUMBER(H106)=FALSE,"",97)</f>
        <v/>
      </c>
      <c r="B106" s="24" t="str">
        <f>IF(ISTEXT('[8]Sektorski plasman'!B102)=TRUE,'[8]Sektorski plasman'!B102,"")</f>
        <v/>
      </c>
      <c r="C106" s="23" t="str">
        <f>IF(ISTEXT('[8]Sektorski plasman'!C102)=TRUE,'[8]Sektorski plasman'!C102,"")</f>
        <v/>
      </c>
      <c r="D106" s="22" t="str">
        <f>IF(ISNUMBER('[8]Sektorski plasman'!E102)=TRUE,'[8]Sektorski plasman'!E102,"")</f>
        <v/>
      </c>
      <c r="E106" s="21" t="str">
        <f>IF(ISTEXT('[8]Sektorski plasman'!F102)=TRUE,'[8]Sektorski plasman'!F102,"")</f>
        <v/>
      </c>
      <c r="F106" s="20" t="str">
        <f>IF(ISNUMBER('[8]Sektorski plasman'!D102)=TRUE,'[8]Sektorski plasman'!D102,"")</f>
        <v/>
      </c>
      <c r="G106" s="18" t="str">
        <f>IF(ISNUMBER('[8]Sektorski plasman'!G102)=TRUE,'[8]Sektorski plasman'!G102,"")</f>
        <v/>
      </c>
      <c r="H106" s="209" t="str">
        <f>IF(ISNUMBER('[8]Sektorski plasman'!H102)=TRUE,'[8]Sektorski plasman'!H102,"")</f>
        <v/>
      </c>
      <c r="I106" s="208"/>
      <c r="J106" s="7"/>
    </row>
    <row r="107" spans="1:10" s="1" customFormat="1" x14ac:dyDescent="0.2">
      <c r="A107" s="25" t="str">
        <f>IF(ISNUMBER(H107)=FALSE,"",98)</f>
        <v/>
      </c>
      <c r="B107" s="24" t="str">
        <f>IF(ISTEXT('[8]Sektorski plasman'!B103)=TRUE,'[8]Sektorski plasman'!B103,"")</f>
        <v/>
      </c>
      <c r="C107" s="23" t="str">
        <f>IF(ISTEXT('[8]Sektorski plasman'!C103)=TRUE,'[8]Sektorski plasman'!C103,"")</f>
        <v/>
      </c>
      <c r="D107" s="22" t="str">
        <f>IF(ISNUMBER('[8]Sektorski plasman'!E103)=TRUE,'[8]Sektorski plasman'!E103,"")</f>
        <v/>
      </c>
      <c r="E107" s="21" t="str">
        <f>IF(ISTEXT('[8]Sektorski plasman'!F103)=TRUE,'[8]Sektorski plasman'!F103,"")</f>
        <v/>
      </c>
      <c r="F107" s="20" t="str">
        <f>IF(ISNUMBER('[8]Sektorski plasman'!D103)=TRUE,'[8]Sektorski plasman'!D103,"")</f>
        <v/>
      </c>
      <c r="G107" s="18" t="str">
        <f>IF(ISNUMBER('[8]Sektorski plasman'!G103)=TRUE,'[8]Sektorski plasman'!G103,"")</f>
        <v/>
      </c>
      <c r="H107" s="209" t="str">
        <f>IF(ISNUMBER('[8]Sektorski plasman'!H103)=TRUE,'[8]Sektorski plasman'!H103,"")</f>
        <v/>
      </c>
      <c r="I107" s="208"/>
      <c r="J107" s="7"/>
    </row>
    <row r="108" spans="1:10" s="1" customFormat="1" x14ac:dyDescent="0.2">
      <c r="A108" s="25" t="str">
        <f>IF(ISNUMBER(H108)=FALSE,"",99)</f>
        <v/>
      </c>
      <c r="B108" s="24" t="str">
        <f>IF(ISTEXT('[8]Sektorski plasman'!B104)=TRUE,'[8]Sektorski plasman'!B104,"")</f>
        <v/>
      </c>
      <c r="C108" s="23" t="str">
        <f>IF(ISTEXT('[8]Sektorski plasman'!C104)=TRUE,'[8]Sektorski plasman'!C104,"")</f>
        <v/>
      </c>
      <c r="D108" s="22" t="str">
        <f>IF(ISNUMBER('[8]Sektorski plasman'!E104)=TRUE,'[8]Sektorski plasman'!E104,"")</f>
        <v/>
      </c>
      <c r="E108" s="21" t="str">
        <f>IF(ISTEXT('[8]Sektorski plasman'!F104)=TRUE,'[8]Sektorski plasman'!F104,"")</f>
        <v/>
      </c>
      <c r="F108" s="20" t="str">
        <f>IF(ISNUMBER('[8]Sektorski plasman'!D104)=TRUE,'[8]Sektorski plasman'!D104,"")</f>
        <v/>
      </c>
      <c r="G108" s="18" t="str">
        <f>IF(ISNUMBER('[8]Sektorski plasman'!G104)=TRUE,'[8]Sektorski plasman'!G104,"")</f>
        <v/>
      </c>
      <c r="H108" s="209" t="str">
        <f>IF(ISNUMBER('[8]Sektorski plasman'!H104)=TRUE,'[8]Sektorski plasman'!H104,"")</f>
        <v/>
      </c>
      <c r="I108" s="208"/>
      <c r="J108" s="7"/>
    </row>
    <row r="109" spans="1:10" s="1" customFormat="1" x14ac:dyDescent="0.2">
      <c r="A109" s="25" t="str">
        <f>IF(ISNUMBER(H109)=FALSE,"",100)</f>
        <v/>
      </c>
      <c r="B109" s="24" t="str">
        <f>IF(ISTEXT('[8]Sektorski plasman'!B105)=TRUE,'[8]Sektorski plasman'!B105,"")</f>
        <v/>
      </c>
      <c r="C109" s="23" t="str">
        <f>IF(ISTEXT('[8]Sektorski plasman'!C105)=TRUE,'[8]Sektorski plasman'!C105,"")</f>
        <v/>
      </c>
      <c r="D109" s="22" t="str">
        <f>IF(ISNUMBER('[8]Sektorski plasman'!E105)=TRUE,'[8]Sektorski plasman'!E105,"")</f>
        <v/>
      </c>
      <c r="E109" s="21" t="str">
        <f>IF(ISTEXT('[8]Sektorski plasman'!F105)=TRUE,'[8]Sektorski plasman'!F105,"")</f>
        <v/>
      </c>
      <c r="F109" s="20" t="str">
        <f>IF(ISNUMBER('[8]Sektorski plasman'!D105)=TRUE,'[8]Sektorski plasman'!D105,"")</f>
        <v/>
      </c>
      <c r="G109" s="18" t="str">
        <f>IF(ISNUMBER('[8]Sektorski plasman'!G105)=TRUE,'[8]Sektorski plasman'!G105,"")</f>
        <v/>
      </c>
      <c r="H109" s="209" t="str">
        <f>IF(ISNUMBER('[8]Sektorski plasman'!H105)=TRUE,'[8]Sektorski plasman'!H105,"")</f>
        <v/>
      </c>
      <c r="I109" s="208"/>
      <c r="J109" s="7"/>
    </row>
    <row r="110" spans="1:10" s="1" customFormat="1" x14ac:dyDescent="0.2">
      <c r="A110" s="25" t="str">
        <f>IF(ISNUMBER(H110)=FALSE,"",101)</f>
        <v/>
      </c>
      <c r="B110" s="24" t="str">
        <f>IF(ISTEXT('[8]Sektorski plasman'!B106)=TRUE,'[8]Sektorski plasman'!B106,"")</f>
        <v/>
      </c>
      <c r="C110" s="23" t="str">
        <f>IF(ISTEXT('[8]Sektorski plasman'!C106)=TRUE,'[8]Sektorski plasman'!C106,"")</f>
        <v/>
      </c>
      <c r="D110" s="22" t="str">
        <f>IF(ISNUMBER('[8]Sektorski plasman'!E106)=TRUE,'[8]Sektorski plasman'!E106,"")</f>
        <v/>
      </c>
      <c r="E110" s="21" t="str">
        <f>IF(ISTEXT('[8]Sektorski plasman'!F106)=TRUE,'[8]Sektorski plasman'!F106,"")</f>
        <v/>
      </c>
      <c r="F110" s="20" t="str">
        <f>IF(ISNUMBER('[8]Sektorski plasman'!D106)=TRUE,'[8]Sektorski plasman'!D106,"")</f>
        <v/>
      </c>
      <c r="G110" s="18" t="str">
        <f>IF(ISNUMBER('[8]Sektorski plasman'!G106)=TRUE,'[8]Sektorski plasman'!G106,"")</f>
        <v/>
      </c>
      <c r="H110" s="209" t="str">
        <f>IF(ISNUMBER('[8]Sektorski plasman'!H106)=TRUE,'[8]Sektorski plasman'!H106,"")</f>
        <v/>
      </c>
      <c r="I110" s="208"/>
      <c r="J110" s="7"/>
    </row>
    <row r="111" spans="1:10" s="1" customFormat="1" x14ac:dyDescent="0.2">
      <c r="A111" s="25" t="str">
        <f>IF(ISNUMBER(H111)=FALSE,"",102)</f>
        <v/>
      </c>
      <c r="B111" s="24" t="str">
        <f>IF(ISTEXT('[8]Sektorski plasman'!B107)=TRUE,'[8]Sektorski plasman'!B107,"")</f>
        <v/>
      </c>
      <c r="C111" s="23" t="str">
        <f>IF(ISTEXT('[8]Sektorski plasman'!C107)=TRUE,'[8]Sektorski plasman'!C107,"")</f>
        <v/>
      </c>
      <c r="D111" s="22" t="str">
        <f>IF(ISNUMBER('[8]Sektorski plasman'!E107)=TRUE,'[8]Sektorski plasman'!E107,"")</f>
        <v/>
      </c>
      <c r="E111" s="21" t="str">
        <f>IF(ISTEXT('[8]Sektorski plasman'!F107)=TRUE,'[8]Sektorski plasman'!F107,"")</f>
        <v/>
      </c>
      <c r="F111" s="20" t="str">
        <f>IF(ISNUMBER('[8]Sektorski plasman'!D107)=TRUE,'[8]Sektorski plasman'!D107,"")</f>
        <v/>
      </c>
      <c r="G111" s="18" t="str">
        <f>IF(ISNUMBER('[8]Sektorski plasman'!G107)=TRUE,'[8]Sektorski plasman'!G107,"")</f>
        <v/>
      </c>
      <c r="H111" s="209" t="str">
        <f>IF(ISNUMBER('[8]Sektorski plasman'!H107)=TRUE,'[8]Sektorski plasman'!H107,"")</f>
        <v/>
      </c>
      <c r="I111" s="208"/>
      <c r="J111" s="7"/>
    </row>
    <row r="112" spans="1:10" s="1" customFormat="1" x14ac:dyDescent="0.2">
      <c r="A112" s="25" t="str">
        <f>IF(ISNUMBER(H112)=FALSE,"",103)</f>
        <v/>
      </c>
      <c r="B112" s="24" t="str">
        <f>IF(ISTEXT('[8]Sektorski plasman'!B108)=TRUE,'[8]Sektorski plasman'!B108,"")</f>
        <v/>
      </c>
      <c r="C112" s="23" t="str">
        <f>IF(ISTEXT('[8]Sektorski plasman'!C108)=TRUE,'[8]Sektorski plasman'!C108,"")</f>
        <v/>
      </c>
      <c r="D112" s="22" t="str">
        <f>IF(ISNUMBER('[8]Sektorski plasman'!E108)=TRUE,'[8]Sektorski plasman'!E108,"")</f>
        <v/>
      </c>
      <c r="E112" s="21" t="str">
        <f>IF(ISTEXT('[8]Sektorski plasman'!F108)=TRUE,'[8]Sektorski plasman'!F108,"")</f>
        <v/>
      </c>
      <c r="F112" s="20" t="str">
        <f>IF(ISNUMBER('[8]Sektorski plasman'!D108)=TRUE,'[8]Sektorski plasman'!D108,"")</f>
        <v/>
      </c>
      <c r="G112" s="18" t="str">
        <f>IF(ISNUMBER('[8]Sektorski plasman'!G108)=TRUE,'[8]Sektorski plasman'!G108,"")</f>
        <v/>
      </c>
      <c r="H112" s="209" t="str">
        <f>IF(ISNUMBER('[8]Sektorski plasman'!H108)=TRUE,'[8]Sektorski plasman'!H108,"")</f>
        <v/>
      </c>
      <c r="I112" s="208"/>
      <c r="J112" s="7"/>
    </row>
    <row r="113" spans="1:10" s="1" customFormat="1" x14ac:dyDescent="0.2">
      <c r="A113" s="25" t="str">
        <f>IF(ISNUMBER(H113)=FALSE,"",104)</f>
        <v/>
      </c>
      <c r="B113" s="24" t="str">
        <f>IF(ISTEXT('[8]Sektorski plasman'!B109)=TRUE,'[8]Sektorski plasman'!B109,"")</f>
        <v/>
      </c>
      <c r="C113" s="23" t="str">
        <f>IF(ISTEXT('[8]Sektorski plasman'!C109)=TRUE,'[8]Sektorski plasman'!C109,"")</f>
        <v/>
      </c>
      <c r="D113" s="22" t="str">
        <f>IF(ISNUMBER('[8]Sektorski plasman'!E109)=TRUE,'[8]Sektorski plasman'!E109,"")</f>
        <v/>
      </c>
      <c r="E113" s="21" t="str">
        <f>IF(ISTEXT('[8]Sektorski plasman'!F109)=TRUE,'[8]Sektorski plasman'!F109,"")</f>
        <v/>
      </c>
      <c r="F113" s="20" t="str">
        <f>IF(ISNUMBER('[8]Sektorski plasman'!D109)=TRUE,'[8]Sektorski plasman'!D109,"")</f>
        <v/>
      </c>
      <c r="G113" s="18" t="str">
        <f>IF(ISNUMBER('[8]Sektorski plasman'!G109)=TRUE,'[8]Sektorski plasman'!G109,"")</f>
        <v/>
      </c>
      <c r="H113" s="209" t="str">
        <f>IF(ISNUMBER('[8]Sektorski plasman'!H109)=TRUE,'[8]Sektorski plasman'!H109,"")</f>
        <v/>
      </c>
      <c r="I113" s="208"/>
      <c r="J113" s="7"/>
    </row>
    <row r="114" spans="1:10" s="1" customFormat="1" x14ac:dyDescent="0.2">
      <c r="A114" s="25" t="str">
        <f>IF(ISNUMBER(H114)=FALSE,"",105)</f>
        <v/>
      </c>
      <c r="B114" s="24" t="str">
        <f>IF(ISTEXT('[8]Sektorski plasman'!B110)=TRUE,'[8]Sektorski plasman'!B110,"")</f>
        <v/>
      </c>
      <c r="C114" s="23" t="str">
        <f>IF(ISTEXT('[8]Sektorski plasman'!C110)=TRUE,'[8]Sektorski plasman'!C110,"")</f>
        <v/>
      </c>
      <c r="D114" s="22" t="str">
        <f>IF(ISNUMBER('[8]Sektorski plasman'!E110)=TRUE,'[8]Sektorski plasman'!E110,"")</f>
        <v/>
      </c>
      <c r="E114" s="21" t="str">
        <f>IF(ISTEXT('[8]Sektorski plasman'!F110)=TRUE,'[8]Sektorski plasman'!F110,"")</f>
        <v/>
      </c>
      <c r="F114" s="20" t="str">
        <f>IF(ISNUMBER('[8]Sektorski plasman'!D110)=TRUE,'[8]Sektorski plasman'!D110,"")</f>
        <v/>
      </c>
      <c r="G114" s="18" t="str">
        <f>IF(ISNUMBER('[8]Sektorski plasman'!G110)=TRUE,'[8]Sektorski plasman'!G110,"")</f>
        <v/>
      </c>
      <c r="H114" s="209" t="str">
        <f>IF(ISNUMBER('[8]Sektorski plasman'!H110)=TRUE,'[8]Sektorski plasman'!H110,"")</f>
        <v/>
      </c>
      <c r="I114" s="208"/>
      <c r="J114" s="7"/>
    </row>
    <row r="115" spans="1:10" s="1" customFormat="1" x14ac:dyDescent="0.2">
      <c r="A115" s="25" t="str">
        <f>IF(ISNUMBER(H115)=FALSE,"",106)</f>
        <v/>
      </c>
      <c r="B115" s="24" t="str">
        <f>IF(ISTEXT('[8]Sektorski plasman'!B111)=TRUE,'[8]Sektorski plasman'!B111,"")</f>
        <v/>
      </c>
      <c r="C115" s="23" t="str">
        <f>IF(ISTEXT('[8]Sektorski plasman'!C111)=TRUE,'[8]Sektorski plasman'!C111,"")</f>
        <v/>
      </c>
      <c r="D115" s="22" t="str">
        <f>IF(ISNUMBER('[8]Sektorski plasman'!E111)=TRUE,'[8]Sektorski plasman'!E111,"")</f>
        <v/>
      </c>
      <c r="E115" s="21" t="str">
        <f>IF(ISTEXT('[8]Sektorski plasman'!F111)=TRUE,'[8]Sektorski plasman'!F111,"")</f>
        <v/>
      </c>
      <c r="F115" s="20" t="str">
        <f>IF(ISNUMBER('[8]Sektorski plasman'!D111)=TRUE,'[8]Sektorski plasman'!D111,"")</f>
        <v/>
      </c>
      <c r="G115" s="18" t="str">
        <f>IF(ISNUMBER('[8]Sektorski plasman'!G111)=TRUE,'[8]Sektorski plasman'!G111,"")</f>
        <v/>
      </c>
      <c r="H115" s="209" t="str">
        <f>IF(ISNUMBER('[8]Sektorski plasman'!H111)=TRUE,'[8]Sektorski plasman'!H111,"")</f>
        <v/>
      </c>
      <c r="I115" s="208"/>
      <c r="J115" s="7"/>
    </row>
    <row r="116" spans="1:10" s="1" customFormat="1" x14ac:dyDescent="0.2">
      <c r="A116" s="25" t="str">
        <f>IF(ISNUMBER(H116)=FALSE,"",107)</f>
        <v/>
      </c>
      <c r="B116" s="24" t="str">
        <f>IF(ISTEXT('[8]Sektorski plasman'!B112)=TRUE,'[8]Sektorski plasman'!B112,"")</f>
        <v/>
      </c>
      <c r="C116" s="23" t="str">
        <f>IF(ISTEXT('[8]Sektorski plasman'!C112)=TRUE,'[8]Sektorski plasman'!C112,"")</f>
        <v/>
      </c>
      <c r="D116" s="22" t="str">
        <f>IF(ISNUMBER('[8]Sektorski plasman'!E112)=TRUE,'[8]Sektorski plasman'!E112,"")</f>
        <v/>
      </c>
      <c r="E116" s="21" t="str">
        <f>IF(ISTEXT('[8]Sektorski plasman'!F112)=TRUE,'[8]Sektorski plasman'!F112,"")</f>
        <v/>
      </c>
      <c r="F116" s="20" t="str">
        <f>IF(ISNUMBER('[8]Sektorski plasman'!D112)=TRUE,'[8]Sektorski plasman'!D112,"")</f>
        <v/>
      </c>
      <c r="G116" s="18" t="str">
        <f>IF(ISNUMBER('[8]Sektorski plasman'!G112)=TRUE,'[8]Sektorski plasman'!G112,"")</f>
        <v/>
      </c>
      <c r="H116" s="209" t="str">
        <f>IF(ISNUMBER('[8]Sektorski plasman'!H112)=TRUE,'[8]Sektorski plasman'!H112,"")</f>
        <v/>
      </c>
      <c r="I116" s="208"/>
      <c r="J116" s="7"/>
    </row>
    <row r="117" spans="1:10" s="1" customFormat="1" x14ac:dyDescent="0.2">
      <c r="A117" s="25" t="str">
        <f>IF(ISNUMBER(H117)=FALSE,"",108)</f>
        <v/>
      </c>
      <c r="B117" s="24" t="str">
        <f>IF(ISTEXT('[8]Sektorski plasman'!B113)=TRUE,'[8]Sektorski plasman'!B113,"")</f>
        <v/>
      </c>
      <c r="C117" s="23" t="str">
        <f>IF(ISTEXT('[8]Sektorski plasman'!C113)=TRUE,'[8]Sektorski plasman'!C113,"")</f>
        <v/>
      </c>
      <c r="D117" s="22" t="str">
        <f>IF(ISNUMBER('[8]Sektorski plasman'!E113)=TRUE,'[8]Sektorski plasman'!E113,"")</f>
        <v/>
      </c>
      <c r="E117" s="21" t="str">
        <f>IF(ISTEXT('[8]Sektorski plasman'!F113)=TRUE,'[8]Sektorski plasman'!F113,"")</f>
        <v/>
      </c>
      <c r="F117" s="20" t="str">
        <f>IF(ISNUMBER('[8]Sektorski plasman'!D113)=TRUE,'[8]Sektorski plasman'!D113,"")</f>
        <v/>
      </c>
      <c r="G117" s="18" t="str">
        <f>IF(ISNUMBER('[8]Sektorski plasman'!G113)=TRUE,'[8]Sektorski plasman'!G113,"")</f>
        <v/>
      </c>
      <c r="H117" s="209" t="str">
        <f>IF(ISNUMBER('[8]Sektorski plasman'!H113)=TRUE,'[8]Sektorski plasman'!H113,"")</f>
        <v/>
      </c>
      <c r="I117" s="208"/>
      <c r="J117" s="7"/>
    </row>
    <row r="118" spans="1:10" s="1" customFormat="1" x14ac:dyDescent="0.2">
      <c r="A118" s="25" t="str">
        <f>IF(ISNUMBER(H118)=FALSE,"",109)</f>
        <v/>
      </c>
      <c r="B118" s="24" t="str">
        <f>IF(ISTEXT('[8]Sektorski plasman'!B114)=TRUE,'[8]Sektorski plasman'!B114,"")</f>
        <v/>
      </c>
      <c r="C118" s="23" t="str">
        <f>IF(ISTEXT('[8]Sektorski plasman'!C114)=TRUE,'[8]Sektorski plasman'!C114,"")</f>
        <v/>
      </c>
      <c r="D118" s="22" t="str">
        <f>IF(ISNUMBER('[8]Sektorski plasman'!E114)=TRUE,'[8]Sektorski plasman'!E114,"")</f>
        <v/>
      </c>
      <c r="E118" s="21" t="str">
        <f>IF(ISTEXT('[8]Sektorski plasman'!F114)=TRUE,'[8]Sektorski plasman'!F114,"")</f>
        <v/>
      </c>
      <c r="F118" s="20" t="str">
        <f>IF(ISNUMBER('[8]Sektorski plasman'!D114)=TRUE,'[8]Sektorski plasman'!D114,"")</f>
        <v/>
      </c>
      <c r="G118" s="18" t="str">
        <f>IF(ISNUMBER('[8]Sektorski plasman'!G114)=TRUE,'[8]Sektorski plasman'!G114,"")</f>
        <v/>
      </c>
      <c r="H118" s="209" t="str">
        <f>IF(ISNUMBER('[8]Sektorski plasman'!H114)=TRUE,'[8]Sektorski plasman'!H114,"")</f>
        <v/>
      </c>
      <c r="I118" s="208"/>
      <c r="J118" s="7"/>
    </row>
    <row r="119" spans="1:10" s="1" customFormat="1" x14ac:dyDescent="0.2">
      <c r="A119" s="25" t="str">
        <f>IF(ISNUMBER(H119)=FALSE,"",110)</f>
        <v/>
      </c>
      <c r="B119" s="24" t="str">
        <f>IF(ISTEXT('[8]Sektorski plasman'!B115)=TRUE,'[8]Sektorski plasman'!B115,"")</f>
        <v/>
      </c>
      <c r="C119" s="23" t="str">
        <f>IF(ISTEXT('[8]Sektorski plasman'!C115)=TRUE,'[8]Sektorski plasman'!C115,"")</f>
        <v/>
      </c>
      <c r="D119" s="22" t="str">
        <f>IF(ISNUMBER('[8]Sektorski plasman'!E115)=TRUE,'[8]Sektorski plasman'!E115,"")</f>
        <v/>
      </c>
      <c r="E119" s="21" t="str">
        <f>IF(ISTEXT('[8]Sektorski plasman'!F115)=TRUE,'[8]Sektorski plasman'!F115,"")</f>
        <v/>
      </c>
      <c r="F119" s="20" t="str">
        <f>IF(ISNUMBER('[8]Sektorski plasman'!D115)=TRUE,'[8]Sektorski plasman'!D115,"")</f>
        <v/>
      </c>
      <c r="G119" s="18" t="str">
        <f>IF(ISNUMBER('[8]Sektorski plasman'!G115)=TRUE,'[8]Sektorski plasman'!G115,"")</f>
        <v/>
      </c>
      <c r="H119" s="209" t="str">
        <f>IF(ISNUMBER('[8]Sektorski plasman'!H115)=TRUE,'[8]Sektorski plasman'!H115,"")</f>
        <v/>
      </c>
      <c r="I119" s="208"/>
      <c r="J119" s="7"/>
    </row>
    <row r="120" spans="1:10" s="1" customFormat="1" x14ac:dyDescent="0.2">
      <c r="A120" s="25" t="str">
        <f>IF(ISNUMBER(H120)=FALSE,"",111)</f>
        <v/>
      </c>
      <c r="B120" s="24" t="str">
        <f>IF(ISTEXT('[8]Sektorski plasman'!B116)=TRUE,'[8]Sektorski plasman'!B116,"")</f>
        <v/>
      </c>
      <c r="C120" s="23" t="str">
        <f>IF(ISTEXT('[8]Sektorski plasman'!C116)=TRUE,'[8]Sektorski plasman'!C116,"")</f>
        <v/>
      </c>
      <c r="D120" s="22" t="str">
        <f>IF(ISNUMBER('[8]Sektorski plasman'!E116)=TRUE,'[8]Sektorski plasman'!E116,"")</f>
        <v/>
      </c>
      <c r="E120" s="21" t="str">
        <f>IF(ISTEXT('[8]Sektorski plasman'!F116)=TRUE,'[8]Sektorski plasman'!F116,"")</f>
        <v/>
      </c>
      <c r="F120" s="20" t="str">
        <f>IF(ISNUMBER('[8]Sektorski plasman'!D116)=TRUE,'[8]Sektorski plasman'!D116,"")</f>
        <v/>
      </c>
      <c r="G120" s="18" t="str">
        <f>IF(ISNUMBER('[8]Sektorski plasman'!G116)=TRUE,'[8]Sektorski plasman'!G116,"")</f>
        <v/>
      </c>
      <c r="H120" s="209" t="str">
        <f>IF(ISNUMBER('[8]Sektorski plasman'!H116)=TRUE,'[8]Sektorski plasman'!H116,"")</f>
        <v/>
      </c>
      <c r="I120" s="208"/>
      <c r="J120" s="7"/>
    </row>
    <row r="121" spans="1:10" s="1" customFormat="1" x14ac:dyDescent="0.2">
      <c r="A121" s="25" t="str">
        <f>IF(ISNUMBER(H121)=FALSE,"",112)</f>
        <v/>
      </c>
      <c r="B121" s="24" t="str">
        <f>IF(ISTEXT('[8]Sektorski plasman'!B117)=TRUE,'[8]Sektorski plasman'!B117,"")</f>
        <v/>
      </c>
      <c r="C121" s="23" t="str">
        <f>IF(ISTEXT('[8]Sektorski plasman'!C117)=TRUE,'[8]Sektorski plasman'!C117,"")</f>
        <v/>
      </c>
      <c r="D121" s="22" t="str">
        <f>IF(ISNUMBER('[8]Sektorski plasman'!E117)=TRUE,'[8]Sektorski plasman'!E117,"")</f>
        <v/>
      </c>
      <c r="E121" s="21" t="str">
        <f>IF(ISTEXT('[8]Sektorski plasman'!F117)=TRUE,'[8]Sektorski plasman'!F117,"")</f>
        <v/>
      </c>
      <c r="F121" s="20" t="str">
        <f>IF(ISNUMBER('[8]Sektorski plasman'!D117)=TRUE,'[8]Sektorski plasman'!D117,"")</f>
        <v/>
      </c>
      <c r="G121" s="18" t="str">
        <f>IF(ISNUMBER('[8]Sektorski plasman'!G117)=TRUE,'[8]Sektorski plasman'!G117,"")</f>
        <v/>
      </c>
      <c r="H121" s="209" t="str">
        <f>IF(ISNUMBER('[8]Sektorski plasman'!H117)=TRUE,'[8]Sektorski plasman'!H117,"")</f>
        <v/>
      </c>
      <c r="I121" s="208"/>
      <c r="J121" s="7"/>
    </row>
    <row r="122" spans="1:10" s="1" customFormat="1" x14ac:dyDescent="0.2">
      <c r="A122" s="25" t="str">
        <f>IF(ISNUMBER(H122)=FALSE,"",113)</f>
        <v/>
      </c>
      <c r="B122" s="24" t="str">
        <f>IF(ISTEXT('[8]Sektorski plasman'!B118)=TRUE,'[8]Sektorski plasman'!B118,"")</f>
        <v/>
      </c>
      <c r="C122" s="23" t="str">
        <f>IF(ISTEXT('[8]Sektorski plasman'!C118)=TRUE,'[8]Sektorski plasman'!C118,"")</f>
        <v/>
      </c>
      <c r="D122" s="22" t="str">
        <f>IF(ISNUMBER('[8]Sektorski plasman'!E118)=TRUE,'[8]Sektorski plasman'!E118,"")</f>
        <v/>
      </c>
      <c r="E122" s="21" t="str">
        <f>IF(ISTEXT('[8]Sektorski plasman'!F118)=TRUE,'[8]Sektorski plasman'!F118,"")</f>
        <v/>
      </c>
      <c r="F122" s="20" t="str">
        <f>IF(ISNUMBER('[8]Sektorski plasman'!D118)=TRUE,'[8]Sektorski plasman'!D118,"")</f>
        <v/>
      </c>
      <c r="G122" s="18" t="str">
        <f>IF(ISNUMBER('[8]Sektorski plasman'!G118)=TRUE,'[8]Sektorski plasman'!G118,"")</f>
        <v/>
      </c>
      <c r="H122" s="209" t="str">
        <f>IF(ISNUMBER('[8]Sektorski plasman'!H118)=TRUE,'[8]Sektorski plasman'!H118,"")</f>
        <v/>
      </c>
      <c r="I122" s="208"/>
      <c r="J122" s="7"/>
    </row>
    <row r="123" spans="1:10" s="1" customFormat="1" x14ac:dyDescent="0.2">
      <c r="A123" s="25" t="str">
        <f>IF(ISNUMBER(H123)=FALSE,"",114)</f>
        <v/>
      </c>
      <c r="B123" s="24" t="str">
        <f>IF(ISTEXT('[8]Sektorski plasman'!B119)=TRUE,'[8]Sektorski plasman'!B119,"")</f>
        <v/>
      </c>
      <c r="C123" s="23" t="str">
        <f>IF(ISTEXT('[8]Sektorski plasman'!C119)=TRUE,'[8]Sektorski plasman'!C119,"")</f>
        <v/>
      </c>
      <c r="D123" s="22" t="str">
        <f>IF(ISNUMBER('[8]Sektorski plasman'!E119)=TRUE,'[8]Sektorski plasman'!E119,"")</f>
        <v/>
      </c>
      <c r="E123" s="21" t="str">
        <f>IF(ISTEXT('[8]Sektorski plasman'!F119)=TRUE,'[8]Sektorski plasman'!F119,"")</f>
        <v/>
      </c>
      <c r="F123" s="20" t="str">
        <f>IF(ISNUMBER('[8]Sektorski plasman'!D119)=TRUE,'[8]Sektorski plasman'!D119,"")</f>
        <v/>
      </c>
      <c r="G123" s="18" t="str">
        <f>IF(ISNUMBER('[8]Sektorski plasman'!G119)=TRUE,'[8]Sektorski plasman'!G119,"")</f>
        <v/>
      </c>
      <c r="H123" s="209" t="str">
        <f>IF(ISNUMBER('[8]Sektorski plasman'!H119)=TRUE,'[8]Sektorski plasman'!H119,"")</f>
        <v/>
      </c>
      <c r="I123" s="208"/>
      <c r="J123" s="7"/>
    </row>
    <row r="124" spans="1:10" s="1" customFormat="1" x14ac:dyDescent="0.2">
      <c r="A124" s="25" t="str">
        <f>IF(ISNUMBER(H124)=FALSE,"",115)</f>
        <v/>
      </c>
      <c r="B124" s="24" t="str">
        <f>IF(ISTEXT('[8]Sektorski plasman'!B120)=TRUE,'[8]Sektorski plasman'!B120,"")</f>
        <v/>
      </c>
      <c r="C124" s="23" t="str">
        <f>IF(ISTEXT('[8]Sektorski plasman'!C120)=TRUE,'[8]Sektorski plasman'!C120,"")</f>
        <v/>
      </c>
      <c r="D124" s="22" t="str">
        <f>IF(ISNUMBER('[8]Sektorski plasman'!E120)=TRUE,'[8]Sektorski plasman'!E120,"")</f>
        <v/>
      </c>
      <c r="E124" s="21" t="str">
        <f>IF(ISTEXT('[8]Sektorski plasman'!F120)=TRUE,'[8]Sektorski plasman'!F120,"")</f>
        <v/>
      </c>
      <c r="F124" s="20" t="str">
        <f>IF(ISNUMBER('[8]Sektorski plasman'!D120)=TRUE,'[8]Sektorski plasman'!D120,"")</f>
        <v/>
      </c>
      <c r="G124" s="18" t="str">
        <f>IF(ISNUMBER('[8]Sektorski plasman'!G120)=TRUE,'[8]Sektorski plasman'!G120,"")</f>
        <v/>
      </c>
      <c r="H124" s="209" t="str">
        <f>IF(ISNUMBER('[8]Sektorski plasman'!H120)=TRUE,'[8]Sektorski plasman'!H120,"")</f>
        <v/>
      </c>
      <c r="I124" s="208"/>
      <c r="J124" s="7"/>
    </row>
    <row r="125" spans="1:10" s="1" customFormat="1" x14ac:dyDescent="0.2">
      <c r="A125" s="25" t="str">
        <f>IF(ISNUMBER(H125)=FALSE,"",116)</f>
        <v/>
      </c>
      <c r="B125" s="24" t="str">
        <f>IF(ISTEXT('[8]Sektorski plasman'!B121)=TRUE,'[8]Sektorski plasman'!B121,"")</f>
        <v/>
      </c>
      <c r="C125" s="23" t="str">
        <f>IF(ISTEXT('[8]Sektorski plasman'!C121)=TRUE,'[8]Sektorski plasman'!C121,"")</f>
        <v/>
      </c>
      <c r="D125" s="22" t="str">
        <f>IF(ISNUMBER('[8]Sektorski plasman'!E121)=TRUE,'[8]Sektorski plasman'!E121,"")</f>
        <v/>
      </c>
      <c r="E125" s="21" t="str">
        <f>IF(ISTEXT('[8]Sektorski plasman'!F121)=TRUE,'[8]Sektorski plasman'!F121,"")</f>
        <v/>
      </c>
      <c r="F125" s="20" t="str">
        <f>IF(ISNUMBER('[8]Sektorski plasman'!D121)=TRUE,'[8]Sektorski plasman'!D121,"")</f>
        <v/>
      </c>
      <c r="G125" s="18" t="str">
        <f>IF(ISNUMBER('[8]Sektorski plasman'!G121)=TRUE,'[8]Sektorski plasman'!G121,"")</f>
        <v/>
      </c>
      <c r="H125" s="209" t="str">
        <f>IF(ISNUMBER('[8]Sektorski plasman'!H121)=TRUE,'[8]Sektorski plasman'!H121,"")</f>
        <v/>
      </c>
      <c r="I125" s="208"/>
      <c r="J125" s="7"/>
    </row>
    <row r="126" spans="1:10" s="1" customFormat="1" x14ac:dyDescent="0.2">
      <c r="A126" s="25" t="str">
        <f>IF(ISNUMBER(H126)=FALSE,"",117)</f>
        <v/>
      </c>
      <c r="B126" s="24" t="str">
        <f>IF(ISTEXT('[8]Sektorski plasman'!B122)=TRUE,'[8]Sektorski plasman'!B122,"")</f>
        <v/>
      </c>
      <c r="C126" s="23" t="str">
        <f>IF(ISTEXT('[8]Sektorski plasman'!C122)=TRUE,'[8]Sektorski plasman'!C122,"")</f>
        <v/>
      </c>
      <c r="D126" s="22" t="str">
        <f>IF(ISNUMBER('[8]Sektorski plasman'!E122)=TRUE,'[8]Sektorski plasman'!E122,"")</f>
        <v/>
      </c>
      <c r="E126" s="21" t="str">
        <f>IF(ISTEXT('[8]Sektorski plasman'!F122)=TRUE,'[8]Sektorski plasman'!F122,"")</f>
        <v/>
      </c>
      <c r="F126" s="20" t="str">
        <f>IF(ISNUMBER('[8]Sektorski plasman'!D122)=TRUE,'[8]Sektorski plasman'!D122,"")</f>
        <v/>
      </c>
      <c r="G126" s="18" t="str">
        <f>IF(ISNUMBER('[8]Sektorski plasman'!G122)=TRUE,'[8]Sektorski plasman'!G122,"")</f>
        <v/>
      </c>
      <c r="H126" s="209" t="str">
        <f>IF(ISNUMBER('[8]Sektorski plasman'!H122)=TRUE,'[8]Sektorski plasman'!H122,"")</f>
        <v/>
      </c>
      <c r="I126" s="208"/>
      <c r="J126" s="7"/>
    </row>
    <row r="127" spans="1:10" s="1" customFormat="1" x14ac:dyDescent="0.2">
      <c r="A127" s="25" t="str">
        <f>IF(ISNUMBER(H127)=FALSE,"",118)</f>
        <v/>
      </c>
      <c r="B127" s="24" t="str">
        <f>IF(ISTEXT('[8]Sektorski plasman'!B123)=TRUE,'[8]Sektorski plasman'!B123,"")</f>
        <v/>
      </c>
      <c r="C127" s="23" t="str">
        <f>IF(ISTEXT('[8]Sektorski plasman'!C123)=TRUE,'[8]Sektorski plasman'!C123,"")</f>
        <v/>
      </c>
      <c r="D127" s="22" t="str">
        <f>IF(ISNUMBER('[8]Sektorski plasman'!E123)=TRUE,'[8]Sektorski plasman'!E123,"")</f>
        <v/>
      </c>
      <c r="E127" s="21" t="str">
        <f>IF(ISTEXT('[8]Sektorski plasman'!F123)=TRUE,'[8]Sektorski plasman'!F123,"")</f>
        <v/>
      </c>
      <c r="F127" s="20" t="str">
        <f>IF(ISNUMBER('[8]Sektorski plasman'!D123)=TRUE,'[8]Sektorski plasman'!D123,"")</f>
        <v/>
      </c>
      <c r="G127" s="18" t="str">
        <f>IF(ISNUMBER('[8]Sektorski plasman'!G123)=TRUE,'[8]Sektorski plasman'!G123,"")</f>
        <v/>
      </c>
      <c r="H127" s="209" t="str">
        <f>IF(ISNUMBER('[8]Sektorski plasman'!H123)=TRUE,'[8]Sektorski plasman'!H123,"")</f>
        <v/>
      </c>
      <c r="I127" s="208"/>
      <c r="J127" s="7"/>
    </row>
    <row r="128" spans="1:10" s="1" customFormat="1" x14ac:dyDescent="0.2">
      <c r="A128" s="25" t="str">
        <f>IF(ISNUMBER(H128)=FALSE,"",119)</f>
        <v/>
      </c>
      <c r="B128" s="24" t="str">
        <f>IF(ISTEXT('[8]Sektorski plasman'!B124)=TRUE,'[8]Sektorski plasman'!B124,"")</f>
        <v/>
      </c>
      <c r="C128" s="23" t="str">
        <f>IF(ISTEXT('[8]Sektorski plasman'!C124)=TRUE,'[8]Sektorski plasman'!C124,"")</f>
        <v/>
      </c>
      <c r="D128" s="22" t="str">
        <f>IF(ISNUMBER('[8]Sektorski plasman'!E124)=TRUE,'[8]Sektorski plasman'!E124,"")</f>
        <v/>
      </c>
      <c r="E128" s="21" t="str">
        <f>IF(ISTEXT('[8]Sektorski plasman'!F124)=TRUE,'[8]Sektorski plasman'!F124,"")</f>
        <v/>
      </c>
      <c r="F128" s="20" t="str">
        <f>IF(ISNUMBER('[8]Sektorski plasman'!D124)=TRUE,'[8]Sektorski plasman'!D124,"")</f>
        <v/>
      </c>
      <c r="G128" s="18" t="str">
        <f>IF(ISNUMBER('[8]Sektorski plasman'!G124)=TRUE,'[8]Sektorski plasman'!G124,"")</f>
        <v/>
      </c>
      <c r="H128" s="209" t="str">
        <f>IF(ISNUMBER('[8]Sektorski plasman'!H124)=TRUE,'[8]Sektorski plasman'!H124,"")</f>
        <v/>
      </c>
      <c r="I128" s="208"/>
      <c r="J128" s="7"/>
    </row>
    <row r="129" spans="1:10" s="1" customFormat="1" x14ac:dyDescent="0.2">
      <c r="A129" s="25" t="str">
        <f>IF(ISNUMBER(H129)=FALSE,"",120)</f>
        <v/>
      </c>
      <c r="B129" s="24" t="str">
        <f>IF(ISTEXT('[8]Sektorski plasman'!B125)=TRUE,'[8]Sektorski plasman'!B125,"")</f>
        <v/>
      </c>
      <c r="C129" s="23" t="str">
        <f>IF(ISTEXT('[8]Sektorski plasman'!C125)=TRUE,'[8]Sektorski plasman'!C125,"")</f>
        <v/>
      </c>
      <c r="D129" s="22" t="str">
        <f>IF(ISNUMBER('[8]Sektorski plasman'!E125)=TRUE,'[8]Sektorski plasman'!E125,"")</f>
        <v/>
      </c>
      <c r="E129" s="21" t="str">
        <f>IF(ISTEXT('[8]Sektorski plasman'!F125)=TRUE,'[8]Sektorski plasman'!F125,"")</f>
        <v/>
      </c>
      <c r="F129" s="20" t="str">
        <f>IF(ISNUMBER('[8]Sektorski plasman'!D125)=TRUE,'[8]Sektorski plasman'!D125,"")</f>
        <v/>
      </c>
      <c r="G129" s="18" t="str">
        <f>IF(ISNUMBER('[8]Sektorski plasman'!G125)=TRUE,'[8]Sektorski plasman'!G125,"")</f>
        <v/>
      </c>
      <c r="H129" s="209" t="str">
        <f>IF(ISNUMBER('[8]Sektorski plasman'!H125)=TRUE,'[8]Sektorski plasman'!H125,"")</f>
        <v/>
      </c>
      <c r="I129" s="208"/>
      <c r="J129" s="7"/>
    </row>
    <row r="130" spans="1:10" s="1" customFormat="1" x14ac:dyDescent="0.2">
      <c r="A130" s="25" t="str">
        <f>IF(ISNUMBER(H130)=FALSE,"",121)</f>
        <v/>
      </c>
      <c r="B130" s="24" t="str">
        <f>IF(ISTEXT('[8]Sektorski plasman'!B126)=TRUE,'[8]Sektorski plasman'!B126,"")</f>
        <v/>
      </c>
      <c r="C130" s="23" t="str">
        <f>IF(ISTEXT('[8]Sektorski plasman'!C126)=TRUE,'[8]Sektorski plasman'!C126,"")</f>
        <v/>
      </c>
      <c r="D130" s="22" t="str">
        <f>IF(ISNUMBER('[8]Sektorski plasman'!E126)=TRUE,'[8]Sektorski plasman'!E126,"")</f>
        <v/>
      </c>
      <c r="E130" s="21" t="str">
        <f>IF(ISTEXT('[8]Sektorski plasman'!F126)=TRUE,'[8]Sektorski plasman'!F126,"")</f>
        <v/>
      </c>
      <c r="F130" s="20" t="str">
        <f>IF(ISNUMBER('[8]Sektorski plasman'!D126)=TRUE,'[8]Sektorski plasman'!D126,"")</f>
        <v/>
      </c>
      <c r="G130" s="18" t="str">
        <f>IF(ISNUMBER('[8]Sektorski plasman'!G126)=TRUE,'[8]Sektorski plasman'!G126,"")</f>
        <v/>
      </c>
      <c r="H130" s="209" t="str">
        <f>IF(ISNUMBER('[8]Sektorski plasman'!H126)=TRUE,'[8]Sektorski plasman'!H126,"")</f>
        <v/>
      </c>
      <c r="I130" s="208"/>
      <c r="J130" s="7"/>
    </row>
    <row r="131" spans="1:10" s="1" customFormat="1" x14ac:dyDescent="0.2">
      <c r="A131" s="25" t="str">
        <f>IF(ISNUMBER(H131)=FALSE,"",122)</f>
        <v/>
      </c>
      <c r="B131" s="24" t="str">
        <f>IF(ISTEXT('[8]Sektorski plasman'!B127)=TRUE,'[8]Sektorski plasman'!B127,"")</f>
        <v/>
      </c>
      <c r="C131" s="23" t="str">
        <f>IF(ISTEXT('[8]Sektorski plasman'!C127)=TRUE,'[8]Sektorski plasman'!C127,"")</f>
        <v/>
      </c>
      <c r="D131" s="22" t="str">
        <f>IF(ISNUMBER('[8]Sektorski plasman'!E127)=TRUE,'[8]Sektorski plasman'!E127,"")</f>
        <v/>
      </c>
      <c r="E131" s="21" t="str">
        <f>IF(ISTEXT('[8]Sektorski plasman'!F127)=TRUE,'[8]Sektorski plasman'!F127,"")</f>
        <v/>
      </c>
      <c r="F131" s="20" t="str">
        <f>IF(ISNUMBER('[8]Sektorski plasman'!D127)=TRUE,'[8]Sektorski plasman'!D127,"")</f>
        <v/>
      </c>
      <c r="G131" s="18" t="str">
        <f>IF(ISNUMBER('[8]Sektorski plasman'!G127)=TRUE,'[8]Sektorski plasman'!G127,"")</f>
        <v/>
      </c>
      <c r="H131" s="209" t="str">
        <f>IF(ISNUMBER('[8]Sektorski plasman'!H127)=TRUE,'[8]Sektorski plasman'!H127,"")</f>
        <v/>
      </c>
      <c r="I131" s="208"/>
      <c r="J131" s="7"/>
    </row>
    <row r="132" spans="1:10" s="1" customFormat="1" x14ac:dyDescent="0.2">
      <c r="A132" s="25" t="str">
        <f>IF(ISNUMBER(H132)=FALSE,"",123)</f>
        <v/>
      </c>
      <c r="B132" s="24" t="str">
        <f>IF(ISTEXT('[8]Sektorski plasman'!B128)=TRUE,'[8]Sektorski plasman'!B128,"")</f>
        <v/>
      </c>
      <c r="C132" s="23" t="str">
        <f>IF(ISTEXT('[8]Sektorski plasman'!C128)=TRUE,'[8]Sektorski plasman'!C128,"")</f>
        <v/>
      </c>
      <c r="D132" s="22" t="str">
        <f>IF(ISNUMBER('[8]Sektorski plasman'!E128)=TRUE,'[8]Sektorski plasman'!E128,"")</f>
        <v/>
      </c>
      <c r="E132" s="21" t="str">
        <f>IF(ISTEXT('[8]Sektorski plasman'!F128)=TRUE,'[8]Sektorski plasman'!F128,"")</f>
        <v/>
      </c>
      <c r="F132" s="20" t="str">
        <f>IF(ISNUMBER('[8]Sektorski plasman'!D128)=TRUE,'[8]Sektorski plasman'!D128,"")</f>
        <v/>
      </c>
      <c r="G132" s="18" t="str">
        <f>IF(ISNUMBER('[8]Sektorski plasman'!G128)=TRUE,'[8]Sektorski plasman'!G128,"")</f>
        <v/>
      </c>
      <c r="H132" s="209" t="str">
        <f>IF(ISNUMBER('[8]Sektorski plasman'!H128)=TRUE,'[8]Sektorski plasman'!H128,"")</f>
        <v/>
      </c>
      <c r="I132" s="208"/>
      <c r="J132" s="7"/>
    </row>
    <row r="133" spans="1:10" s="1" customFormat="1" x14ac:dyDescent="0.2">
      <c r="A133" s="25" t="str">
        <f>IF(ISNUMBER(H133)=FALSE,"",124)</f>
        <v/>
      </c>
      <c r="B133" s="24" t="str">
        <f>IF(ISTEXT('[8]Sektorski plasman'!B129)=TRUE,'[8]Sektorski plasman'!B129,"")</f>
        <v/>
      </c>
      <c r="C133" s="23" t="str">
        <f>IF(ISTEXT('[8]Sektorski plasman'!C129)=TRUE,'[8]Sektorski plasman'!C129,"")</f>
        <v/>
      </c>
      <c r="D133" s="22" t="str">
        <f>IF(ISNUMBER('[8]Sektorski plasman'!E129)=TRUE,'[8]Sektorski plasman'!E129,"")</f>
        <v/>
      </c>
      <c r="E133" s="21" t="str">
        <f>IF(ISTEXT('[8]Sektorski plasman'!F129)=TRUE,'[8]Sektorski plasman'!F129,"")</f>
        <v/>
      </c>
      <c r="F133" s="20" t="str">
        <f>IF(ISNUMBER('[8]Sektorski plasman'!D129)=TRUE,'[8]Sektorski plasman'!D129,"")</f>
        <v/>
      </c>
      <c r="G133" s="18" t="str">
        <f>IF(ISNUMBER('[8]Sektorski plasman'!G129)=TRUE,'[8]Sektorski plasman'!G129,"")</f>
        <v/>
      </c>
      <c r="H133" s="209" t="str">
        <f>IF(ISNUMBER('[8]Sektorski plasman'!H129)=TRUE,'[8]Sektorski plasman'!H129,"")</f>
        <v/>
      </c>
      <c r="I133" s="208"/>
      <c r="J133" s="7"/>
    </row>
    <row r="134" spans="1:10" s="1" customFormat="1" x14ac:dyDescent="0.2">
      <c r="A134" s="25" t="str">
        <f>IF(ISNUMBER(H134)=FALSE,"",125)</f>
        <v/>
      </c>
      <c r="B134" s="24" t="str">
        <f>IF(ISTEXT('[8]Sektorski plasman'!B130)=TRUE,'[8]Sektorski plasman'!B130,"")</f>
        <v/>
      </c>
      <c r="C134" s="23" t="str">
        <f>IF(ISTEXT('[8]Sektorski plasman'!C130)=TRUE,'[8]Sektorski plasman'!C130,"")</f>
        <v/>
      </c>
      <c r="D134" s="22" t="str">
        <f>IF(ISNUMBER('[8]Sektorski plasman'!E130)=TRUE,'[8]Sektorski plasman'!E130,"")</f>
        <v/>
      </c>
      <c r="E134" s="21" t="str">
        <f>IF(ISTEXT('[8]Sektorski plasman'!F130)=TRUE,'[8]Sektorski plasman'!F130,"")</f>
        <v/>
      </c>
      <c r="F134" s="20" t="str">
        <f>IF(ISNUMBER('[8]Sektorski plasman'!D130)=TRUE,'[8]Sektorski plasman'!D130,"")</f>
        <v/>
      </c>
      <c r="G134" s="18" t="str">
        <f>IF(ISNUMBER('[8]Sektorski plasman'!G130)=TRUE,'[8]Sektorski plasman'!G130,"")</f>
        <v/>
      </c>
      <c r="H134" s="209" t="str">
        <f>IF(ISNUMBER('[8]Sektorski plasman'!H130)=TRUE,'[8]Sektorski plasman'!H130,"")</f>
        <v/>
      </c>
      <c r="I134" s="208"/>
      <c r="J134" s="7"/>
    </row>
    <row r="135" spans="1:10" s="1" customFormat="1" x14ac:dyDescent="0.2">
      <c r="A135" s="25" t="str">
        <f>IF(ISNUMBER(H135)=FALSE,"",126)</f>
        <v/>
      </c>
      <c r="B135" s="24" t="str">
        <f>IF(ISTEXT('[8]Sektorski plasman'!B131)=TRUE,'[8]Sektorski plasman'!B131,"")</f>
        <v/>
      </c>
      <c r="C135" s="23" t="str">
        <f>IF(ISTEXT('[8]Sektorski plasman'!C131)=TRUE,'[8]Sektorski plasman'!C131,"")</f>
        <v/>
      </c>
      <c r="D135" s="22" t="str">
        <f>IF(ISNUMBER('[8]Sektorski plasman'!E131)=TRUE,'[8]Sektorski plasman'!E131,"")</f>
        <v/>
      </c>
      <c r="E135" s="21" t="str">
        <f>IF(ISTEXT('[8]Sektorski plasman'!F131)=TRUE,'[8]Sektorski plasman'!F131,"")</f>
        <v/>
      </c>
      <c r="F135" s="20" t="str">
        <f>IF(ISNUMBER('[8]Sektorski plasman'!D131)=TRUE,'[8]Sektorski plasman'!D131,"")</f>
        <v/>
      </c>
      <c r="G135" s="18" t="str">
        <f>IF(ISNUMBER('[8]Sektorski plasman'!G131)=TRUE,'[8]Sektorski plasman'!G131,"")</f>
        <v/>
      </c>
      <c r="H135" s="209" t="str">
        <f>IF(ISNUMBER('[8]Sektorski plasman'!H131)=TRUE,'[8]Sektorski plasman'!H131,"")</f>
        <v/>
      </c>
      <c r="I135" s="208"/>
      <c r="J135" s="7"/>
    </row>
    <row r="136" spans="1:10" s="1" customFormat="1" x14ac:dyDescent="0.2">
      <c r="A136" s="25" t="str">
        <f>IF(ISNUMBER(H136)=FALSE,"",127)</f>
        <v/>
      </c>
      <c r="B136" s="24" t="str">
        <f>IF(ISTEXT('[8]Sektorski plasman'!B132)=TRUE,'[8]Sektorski plasman'!B132,"")</f>
        <v/>
      </c>
      <c r="C136" s="23" t="str">
        <f>IF(ISTEXT('[8]Sektorski plasman'!C132)=TRUE,'[8]Sektorski plasman'!C132,"")</f>
        <v/>
      </c>
      <c r="D136" s="22" t="str">
        <f>IF(ISNUMBER('[8]Sektorski plasman'!E132)=TRUE,'[8]Sektorski plasman'!E132,"")</f>
        <v/>
      </c>
      <c r="E136" s="21" t="str">
        <f>IF(ISTEXT('[8]Sektorski plasman'!F132)=TRUE,'[8]Sektorski plasman'!F132,"")</f>
        <v/>
      </c>
      <c r="F136" s="20" t="str">
        <f>IF(ISNUMBER('[8]Sektorski plasman'!D132)=TRUE,'[8]Sektorski plasman'!D132,"")</f>
        <v/>
      </c>
      <c r="G136" s="18" t="str">
        <f>IF(ISNUMBER('[8]Sektorski plasman'!G132)=TRUE,'[8]Sektorski plasman'!G132,"")</f>
        <v/>
      </c>
      <c r="H136" s="209" t="str">
        <f>IF(ISNUMBER('[8]Sektorski plasman'!H132)=TRUE,'[8]Sektorski plasman'!H132,"")</f>
        <v/>
      </c>
      <c r="I136" s="208"/>
      <c r="J136" s="7"/>
    </row>
    <row r="137" spans="1:10" s="1" customFormat="1" x14ac:dyDescent="0.2">
      <c r="A137" s="25" t="str">
        <f>IF(ISNUMBER(H137)=FALSE,"",128)</f>
        <v/>
      </c>
      <c r="B137" s="24" t="str">
        <f>IF(ISTEXT('[8]Sektorski plasman'!B133)=TRUE,'[8]Sektorski plasman'!B133,"")</f>
        <v/>
      </c>
      <c r="C137" s="23" t="str">
        <f>IF(ISTEXT('[8]Sektorski plasman'!C133)=TRUE,'[8]Sektorski plasman'!C133,"")</f>
        <v/>
      </c>
      <c r="D137" s="22" t="str">
        <f>IF(ISNUMBER('[8]Sektorski plasman'!E133)=TRUE,'[8]Sektorski plasman'!E133,"")</f>
        <v/>
      </c>
      <c r="E137" s="21" t="str">
        <f>IF(ISTEXT('[8]Sektorski plasman'!F133)=TRUE,'[8]Sektorski plasman'!F133,"")</f>
        <v/>
      </c>
      <c r="F137" s="20" t="str">
        <f>IF(ISNUMBER('[8]Sektorski plasman'!D133)=TRUE,'[8]Sektorski plasman'!D133,"")</f>
        <v/>
      </c>
      <c r="G137" s="18" t="str">
        <f>IF(ISNUMBER('[8]Sektorski plasman'!G133)=TRUE,'[8]Sektorski plasman'!G133,"")</f>
        <v/>
      </c>
      <c r="H137" s="209" t="str">
        <f>IF(ISNUMBER('[8]Sektorski plasman'!H133)=TRUE,'[8]Sektorski plasman'!H133,"")</f>
        <v/>
      </c>
      <c r="I137" s="208"/>
      <c r="J137" s="7"/>
    </row>
    <row r="138" spans="1:10" s="1" customFormat="1" x14ac:dyDescent="0.2">
      <c r="A138" s="25" t="str">
        <f>IF(ISNUMBER(H138)=FALSE,"",129)</f>
        <v/>
      </c>
      <c r="B138" s="24" t="str">
        <f>IF(ISTEXT('[8]Sektorski plasman'!B134)=TRUE,'[8]Sektorski plasman'!B134,"")</f>
        <v/>
      </c>
      <c r="C138" s="23" t="str">
        <f>IF(ISTEXT('[8]Sektorski plasman'!C134)=TRUE,'[8]Sektorski plasman'!C134,"")</f>
        <v/>
      </c>
      <c r="D138" s="22" t="str">
        <f>IF(ISNUMBER('[8]Sektorski plasman'!E134)=TRUE,'[8]Sektorski plasman'!E134,"")</f>
        <v/>
      </c>
      <c r="E138" s="21" t="str">
        <f>IF(ISTEXT('[8]Sektorski plasman'!F134)=TRUE,'[8]Sektorski plasman'!F134,"")</f>
        <v/>
      </c>
      <c r="F138" s="20" t="str">
        <f>IF(ISNUMBER('[8]Sektorski plasman'!D134)=TRUE,'[8]Sektorski plasman'!D134,"")</f>
        <v/>
      </c>
      <c r="G138" s="18" t="str">
        <f>IF(ISNUMBER('[8]Sektorski plasman'!G134)=TRUE,'[8]Sektorski plasman'!G134,"")</f>
        <v/>
      </c>
      <c r="H138" s="209" t="str">
        <f>IF(ISNUMBER('[8]Sektorski plasman'!H134)=TRUE,'[8]Sektorski plasman'!H134,"")</f>
        <v/>
      </c>
      <c r="I138" s="208"/>
      <c r="J138" s="7"/>
    </row>
    <row r="139" spans="1:10" s="1" customFormat="1" x14ac:dyDescent="0.2">
      <c r="A139" s="25" t="str">
        <f>IF(ISNUMBER(H139)=FALSE,"",130)</f>
        <v/>
      </c>
      <c r="B139" s="24" t="str">
        <f>IF(ISTEXT('[8]Sektorski plasman'!B135)=TRUE,'[8]Sektorski plasman'!B135,"")</f>
        <v/>
      </c>
      <c r="C139" s="23" t="str">
        <f>IF(ISTEXT('[8]Sektorski plasman'!C135)=TRUE,'[8]Sektorski plasman'!C135,"")</f>
        <v/>
      </c>
      <c r="D139" s="22" t="str">
        <f>IF(ISNUMBER('[8]Sektorski plasman'!E135)=TRUE,'[8]Sektorski plasman'!E135,"")</f>
        <v/>
      </c>
      <c r="E139" s="21" t="str">
        <f>IF(ISTEXT('[8]Sektorski plasman'!F135)=TRUE,'[8]Sektorski plasman'!F135,"")</f>
        <v/>
      </c>
      <c r="F139" s="20" t="str">
        <f>IF(ISNUMBER('[8]Sektorski plasman'!D135)=TRUE,'[8]Sektorski plasman'!D135,"")</f>
        <v/>
      </c>
      <c r="G139" s="18" t="str">
        <f>IF(ISNUMBER('[8]Sektorski plasman'!G135)=TRUE,'[8]Sektorski plasman'!G135,"")</f>
        <v/>
      </c>
      <c r="H139" s="209" t="str">
        <f>IF(ISNUMBER('[8]Sektorski plasman'!H135)=TRUE,'[8]Sektorski plasman'!H135,"")</f>
        <v/>
      </c>
      <c r="I139" s="208"/>
      <c r="J139" s="7"/>
    </row>
    <row r="140" spans="1:10" s="1" customFormat="1" x14ac:dyDescent="0.2">
      <c r="A140" s="25" t="str">
        <f>IF(ISNUMBER(H140)=FALSE,"",131)</f>
        <v/>
      </c>
      <c r="B140" s="24" t="str">
        <f>IF(ISTEXT('[8]Sektorski plasman'!B136)=TRUE,'[8]Sektorski plasman'!B136,"")</f>
        <v/>
      </c>
      <c r="C140" s="23" t="str">
        <f>IF(ISTEXT('[8]Sektorski plasman'!C136)=TRUE,'[8]Sektorski plasman'!C136,"")</f>
        <v/>
      </c>
      <c r="D140" s="22" t="str">
        <f>IF(ISNUMBER('[8]Sektorski plasman'!E136)=TRUE,'[8]Sektorski plasman'!E136,"")</f>
        <v/>
      </c>
      <c r="E140" s="21" t="str">
        <f>IF(ISTEXT('[8]Sektorski plasman'!F136)=TRUE,'[8]Sektorski plasman'!F136,"")</f>
        <v/>
      </c>
      <c r="F140" s="20" t="str">
        <f>IF(ISNUMBER('[8]Sektorski plasman'!D136)=TRUE,'[8]Sektorski plasman'!D136,"")</f>
        <v/>
      </c>
      <c r="G140" s="18" t="str">
        <f>IF(ISNUMBER('[8]Sektorski plasman'!G136)=TRUE,'[8]Sektorski plasman'!G136,"")</f>
        <v/>
      </c>
      <c r="H140" s="209" t="str">
        <f>IF(ISNUMBER('[8]Sektorski plasman'!H136)=TRUE,'[8]Sektorski plasman'!H136,"")</f>
        <v/>
      </c>
      <c r="I140" s="208"/>
      <c r="J140" s="7"/>
    </row>
    <row r="141" spans="1:10" s="1" customFormat="1" x14ac:dyDescent="0.2">
      <c r="A141" s="25" t="str">
        <f>IF(ISNUMBER(H141)=FALSE,"",132)</f>
        <v/>
      </c>
      <c r="B141" s="24" t="str">
        <f>IF(ISTEXT('[8]Sektorski plasman'!B137)=TRUE,'[8]Sektorski plasman'!B137,"")</f>
        <v/>
      </c>
      <c r="C141" s="23" t="str">
        <f>IF(ISTEXT('[8]Sektorski plasman'!C137)=TRUE,'[8]Sektorski plasman'!C137,"")</f>
        <v/>
      </c>
      <c r="D141" s="22" t="str">
        <f>IF(ISNUMBER('[8]Sektorski plasman'!E137)=TRUE,'[8]Sektorski plasman'!E137,"")</f>
        <v/>
      </c>
      <c r="E141" s="21" t="str">
        <f>IF(ISTEXT('[8]Sektorski plasman'!F137)=TRUE,'[8]Sektorski plasman'!F137,"")</f>
        <v/>
      </c>
      <c r="F141" s="20" t="str">
        <f>IF(ISNUMBER('[8]Sektorski plasman'!D137)=TRUE,'[8]Sektorski plasman'!D137,"")</f>
        <v/>
      </c>
      <c r="G141" s="18" t="str">
        <f>IF(ISNUMBER('[8]Sektorski plasman'!G137)=TRUE,'[8]Sektorski plasman'!G137,"")</f>
        <v/>
      </c>
      <c r="H141" s="209" t="str">
        <f>IF(ISNUMBER('[8]Sektorski plasman'!H137)=TRUE,'[8]Sektorski plasman'!H137,"")</f>
        <v/>
      </c>
      <c r="I141" s="208"/>
      <c r="J141" s="7"/>
    </row>
    <row r="142" spans="1:10" s="1" customFormat="1" x14ac:dyDescent="0.2">
      <c r="A142" s="25" t="str">
        <f>IF(ISNUMBER(H142)=FALSE,"",133)</f>
        <v/>
      </c>
      <c r="B142" s="24" t="str">
        <f>IF(ISTEXT('[8]Sektorski plasman'!B138)=TRUE,'[8]Sektorski plasman'!B138,"")</f>
        <v/>
      </c>
      <c r="C142" s="23" t="str">
        <f>IF(ISTEXT('[8]Sektorski plasman'!C138)=TRUE,'[8]Sektorski plasman'!C138,"")</f>
        <v/>
      </c>
      <c r="D142" s="22" t="str">
        <f>IF(ISNUMBER('[8]Sektorski plasman'!E138)=TRUE,'[8]Sektorski plasman'!E138,"")</f>
        <v/>
      </c>
      <c r="E142" s="21" t="str">
        <f>IF(ISTEXT('[8]Sektorski plasman'!F138)=TRUE,'[8]Sektorski plasman'!F138,"")</f>
        <v/>
      </c>
      <c r="F142" s="20" t="str">
        <f>IF(ISNUMBER('[8]Sektorski plasman'!D138)=TRUE,'[8]Sektorski plasman'!D138,"")</f>
        <v/>
      </c>
      <c r="G142" s="18" t="str">
        <f>IF(ISNUMBER('[8]Sektorski plasman'!G138)=TRUE,'[8]Sektorski plasman'!G138,"")</f>
        <v/>
      </c>
      <c r="H142" s="209" t="str">
        <f>IF(ISNUMBER('[8]Sektorski plasman'!H138)=TRUE,'[8]Sektorski plasman'!H138,"")</f>
        <v/>
      </c>
      <c r="I142" s="208"/>
      <c r="J142" s="7"/>
    </row>
    <row r="143" spans="1:10" s="1" customFormat="1" x14ac:dyDescent="0.2">
      <c r="A143" s="25" t="str">
        <f>IF(ISNUMBER(H143)=FALSE,"",134)</f>
        <v/>
      </c>
      <c r="B143" s="24" t="str">
        <f>IF(ISTEXT('[8]Sektorski plasman'!B139)=TRUE,'[8]Sektorski plasman'!B139,"")</f>
        <v/>
      </c>
      <c r="C143" s="23" t="str">
        <f>IF(ISTEXT('[8]Sektorski plasman'!C139)=TRUE,'[8]Sektorski plasman'!C139,"")</f>
        <v/>
      </c>
      <c r="D143" s="22" t="str">
        <f>IF(ISNUMBER('[8]Sektorski plasman'!E139)=TRUE,'[8]Sektorski plasman'!E139,"")</f>
        <v/>
      </c>
      <c r="E143" s="21" t="str">
        <f>IF(ISTEXT('[8]Sektorski plasman'!F139)=TRUE,'[8]Sektorski plasman'!F139,"")</f>
        <v/>
      </c>
      <c r="F143" s="20" t="str">
        <f>IF(ISNUMBER('[8]Sektorski plasman'!D139)=TRUE,'[8]Sektorski plasman'!D139,"")</f>
        <v/>
      </c>
      <c r="G143" s="18" t="str">
        <f>IF(ISNUMBER('[8]Sektorski plasman'!G139)=TRUE,'[8]Sektorski plasman'!G139,"")</f>
        <v/>
      </c>
      <c r="H143" s="209" t="str">
        <f>IF(ISNUMBER('[8]Sektorski plasman'!H139)=TRUE,'[8]Sektorski plasman'!H139,"")</f>
        <v/>
      </c>
      <c r="I143" s="208"/>
      <c r="J143" s="7"/>
    </row>
    <row r="144" spans="1:10" s="1" customFormat="1" x14ac:dyDescent="0.2">
      <c r="A144" s="25" t="str">
        <f>IF(ISNUMBER(H144)=FALSE,"",135)</f>
        <v/>
      </c>
      <c r="B144" s="24" t="str">
        <f>IF(ISTEXT('[8]Sektorski plasman'!B140)=TRUE,'[8]Sektorski plasman'!B140,"")</f>
        <v/>
      </c>
      <c r="C144" s="23" t="str">
        <f>IF(ISTEXT('[8]Sektorski plasman'!C140)=TRUE,'[8]Sektorski plasman'!C140,"")</f>
        <v/>
      </c>
      <c r="D144" s="22" t="str">
        <f>IF(ISNUMBER('[8]Sektorski plasman'!E140)=TRUE,'[8]Sektorski plasman'!E140,"")</f>
        <v/>
      </c>
      <c r="E144" s="21" t="str">
        <f>IF(ISTEXT('[8]Sektorski plasman'!F140)=TRUE,'[8]Sektorski plasman'!F140,"")</f>
        <v/>
      </c>
      <c r="F144" s="20" t="str">
        <f>IF(ISNUMBER('[8]Sektorski plasman'!D140)=TRUE,'[8]Sektorski plasman'!D140,"")</f>
        <v/>
      </c>
      <c r="G144" s="18" t="str">
        <f>IF(ISNUMBER('[8]Sektorski plasman'!G140)=TRUE,'[8]Sektorski plasman'!G140,"")</f>
        <v/>
      </c>
      <c r="H144" s="209" t="str">
        <f>IF(ISNUMBER('[8]Sektorski plasman'!H140)=TRUE,'[8]Sektorski plasman'!H140,"")</f>
        <v/>
      </c>
      <c r="I144" s="208"/>
      <c r="J144" s="7"/>
    </row>
    <row r="145" spans="1:10" s="1" customFormat="1" x14ac:dyDescent="0.2">
      <c r="A145" s="25" t="str">
        <f>IF(ISNUMBER(H145)=FALSE,"",136)</f>
        <v/>
      </c>
      <c r="B145" s="24" t="str">
        <f>IF(ISTEXT('[8]Sektorski plasman'!B141)=TRUE,'[8]Sektorski plasman'!B141,"")</f>
        <v/>
      </c>
      <c r="C145" s="23" t="str">
        <f>IF(ISTEXT('[8]Sektorski plasman'!C141)=TRUE,'[8]Sektorski plasman'!C141,"")</f>
        <v/>
      </c>
      <c r="D145" s="22" t="str">
        <f>IF(ISNUMBER('[8]Sektorski plasman'!E141)=TRUE,'[8]Sektorski plasman'!E141,"")</f>
        <v/>
      </c>
      <c r="E145" s="21" t="str">
        <f>IF(ISTEXT('[8]Sektorski plasman'!F141)=TRUE,'[8]Sektorski plasman'!F141,"")</f>
        <v/>
      </c>
      <c r="F145" s="20" t="str">
        <f>IF(ISNUMBER('[8]Sektorski plasman'!D141)=TRUE,'[8]Sektorski plasman'!D141,"")</f>
        <v/>
      </c>
      <c r="G145" s="18" t="str">
        <f>IF(ISNUMBER('[8]Sektorski plasman'!G141)=TRUE,'[8]Sektorski plasman'!G141,"")</f>
        <v/>
      </c>
      <c r="H145" s="209" t="str">
        <f>IF(ISNUMBER('[8]Sektorski plasman'!H141)=TRUE,'[8]Sektorski plasman'!H141,"")</f>
        <v/>
      </c>
      <c r="I145" s="208"/>
      <c r="J145" s="7"/>
    </row>
    <row r="146" spans="1:10" s="1" customFormat="1" x14ac:dyDescent="0.2">
      <c r="A146" s="25" t="str">
        <f>IF(ISNUMBER(H146)=FALSE,"",137)</f>
        <v/>
      </c>
      <c r="B146" s="24" t="str">
        <f>IF(ISTEXT('[8]Sektorski plasman'!B142)=TRUE,'[8]Sektorski plasman'!B142,"")</f>
        <v/>
      </c>
      <c r="C146" s="23" t="str">
        <f>IF(ISTEXT('[8]Sektorski plasman'!C142)=TRUE,'[8]Sektorski plasman'!C142,"")</f>
        <v/>
      </c>
      <c r="D146" s="22" t="str">
        <f>IF(ISNUMBER('[8]Sektorski plasman'!E142)=TRUE,'[8]Sektorski plasman'!E142,"")</f>
        <v/>
      </c>
      <c r="E146" s="21" t="str">
        <f>IF(ISTEXT('[8]Sektorski plasman'!F142)=TRUE,'[8]Sektorski plasman'!F142,"")</f>
        <v/>
      </c>
      <c r="F146" s="20" t="str">
        <f>IF(ISNUMBER('[8]Sektorski plasman'!D142)=TRUE,'[8]Sektorski plasman'!D142,"")</f>
        <v/>
      </c>
      <c r="G146" s="18" t="str">
        <f>IF(ISNUMBER('[8]Sektorski plasman'!G142)=TRUE,'[8]Sektorski plasman'!G142,"")</f>
        <v/>
      </c>
      <c r="H146" s="209" t="str">
        <f>IF(ISNUMBER('[8]Sektorski plasman'!H142)=TRUE,'[8]Sektorski plasman'!H142,"")</f>
        <v/>
      </c>
      <c r="I146" s="208"/>
      <c r="J146" s="7"/>
    </row>
    <row r="147" spans="1:10" s="1" customFormat="1" x14ac:dyDescent="0.2">
      <c r="A147" s="25" t="str">
        <f>IF(ISNUMBER(H147)=FALSE,"",138)</f>
        <v/>
      </c>
      <c r="B147" s="24" t="str">
        <f>IF(ISTEXT('[8]Sektorski plasman'!B143)=TRUE,'[8]Sektorski plasman'!B143,"")</f>
        <v/>
      </c>
      <c r="C147" s="23" t="str">
        <f>IF(ISTEXT('[8]Sektorski plasman'!C143)=TRUE,'[8]Sektorski plasman'!C143,"")</f>
        <v/>
      </c>
      <c r="D147" s="22" t="str">
        <f>IF(ISNUMBER('[8]Sektorski plasman'!E143)=TRUE,'[8]Sektorski plasman'!E143,"")</f>
        <v/>
      </c>
      <c r="E147" s="21" t="str">
        <f>IF(ISTEXT('[8]Sektorski plasman'!F143)=TRUE,'[8]Sektorski plasman'!F143,"")</f>
        <v/>
      </c>
      <c r="F147" s="20" t="str">
        <f>IF(ISNUMBER('[8]Sektorski plasman'!D143)=TRUE,'[8]Sektorski plasman'!D143,"")</f>
        <v/>
      </c>
      <c r="G147" s="18" t="str">
        <f>IF(ISNUMBER('[8]Sektorski plasman'!G143)=TRUE,'[8]Sektorski plasman'!G143,"")</f>
        <v/>
      </c>
      <c r="H147" s="209" t="str">
        <f>IF(ISNUMBER('[8]Sektorski plasman'!H143)=TRUE,'[8]Sektorski plasman'!H143,"")</f>
        <v/>
      </c>
      <c r="I147" s="208"/>
      <c r="J147" s="7"/>
    </row>
    <row r="148" spans="1:10" s="1" customFormat="1" x14ac:dyDescent="0.2">
      <c r="A148" s="25" t="str">
        <f>IF(ISNUMBER(H148)=FALSE,"",139)</f>
        <v/>
      </c>
      <c r="B148" s="24" t="str">
        <f>IF(ISTEXT('[8]Sektorski plasman'!B144)=TRUE,'[8]Sektorski plasman'!B144,"")</f>
        <v/>
      </c>
      <c r="C148" s="23" t="str">
        <f>IF(ISTEXT('[8]Sektorski plasman'!C144)=TRUE,'[8]Sektorski plasman'!C144,"")</f>
        <v/>
      </c>
      <c r="D148" s="22" t="str">
        <f>IF(ISNUMBER('[8]Sektorski plasman'!E144)=TRUE,'[8]Sektorski plasman'!E144,"")</f>
        <v/>
      </c>
      <c r="E148" s="21" t="str">
        <f>IF(ISTEXT('[8]Sektorski plasman'!F144)=TRUE,'[8]Sektorski plasman'!F144,"")</f>
        <v/>
      </c>
      <c r="F148" s="20" t="str">
        <f>IF(ISNUMBER('[8]Sektorski plasman'!D144)=TRUE,'[8]Sektorski plasman'!D144,"")</f>
        <v/>
      </c>
      <c r="G148" s="18" t="str">
        <f>IF(ISNUMBER('[8]Sektorski plasman'!G144)=TRUE,'[8]Sektorski plasman'!G144,"")</f>
        <v/>
      </c>
      <c r="H148" s="209" t="str">
        <f>IF(ISNUMBER('[8]Sektorski plasman'!H144)=TRUE,'[8]Sektorski plasman'!H144,"")</f>
        <v/>
      </c>
      <c r="I148" s="208"/>
      <c r="J148" s="7"/>
    </row>
    <row r="149" spans="1:10" s="1" customFormat="1" x14ac:dyDescent="0.2">
      <c r="A149" s="25" t="str">
        <f>IF(ISNUMBER(H149)=FALSE,"",140)</f>
        <v/>
      </c>
      <c r="B149" s="24" t="str">
        <f>IF(ISTEXT('[8]Sektorski plasman'!B145)=TRUE,'[8]Sektorski plasman'!B145,"")</f>
        <v/>
      </c>
      <c r="C149" s="23" t="str">
        <f>IF(ISTEXT('[8]Sektorski plasman'!C145)=TRUE,'[8]Sektorski plasman'!C145,"")</f>
        <v/>
      </c>
      <c r="D149" s="22" t="str">
        <f>IF(ISNUMBER('[8]Sektorski plasman'!E145)=TRUE,'[8]Sektorski plasman'!E145,"")</f>
        <v/>
      </c>
      <c r="E149" s="21" t="str">
        <f>IF(ISTEXT('[8]Sektorski plasman'!F145)=TRUE,'[8]Sektorski plasman'!F145,"")</f>
        <v/>
      </c>
      <c r="F149" s="20" t="str">
        <f>IF(ISNUMBER('[8]Sektorski plasman'!D145)=TRUE,'[8]Sektorski plasman'!D145,"")</f>
        <v/>
      </c>
      <c r="G149" s="18" t="str">
        <f>IF(ISNUMBER('[8]Sektorski plasman'!G145)=TRUE,'[8]Sektorski plasman'!G145,"")</f>
        <v/>
      </c>
      <c r="H149" s="209" t="str">
        <f>IF(ISNUMBER('[8]Sektorski plasman'!H145)=TRUE,'[8]Sektorski plasman'!H145,"")</f>
        <v/>
      </c>
      <c r="I149" s="208"/>
      <c r="J149" s="7"/>
    </row>
    <row r="150" spans="1:10" s="1" customFormat="1" x14ac:dyDescent="0.2">
      <c r="A150" s="25" t="str">
        <f>IF(ISNUMBER(H150)=FALSE,"",141)</f>
        <v/>
      </c>
      <c r="B150" s="24" t="str">
        <f>IF(ISTEXT('[8]Sektorski plasman'!B146)=TRUE,'[8]Sektorski plasman'!B146,"")</f>
        <v/>
      </c>
      <c r="C150" s="23" t="str">
        <f>IF(ISTEXT('[8]Sektorski plasman'!C146)=TRUE,'[8]Sektorski plasman'!C146,"")</f>
        <v/>
      </c>
      <c r="D150" s="22" t="str">
        <f>IF(ISNUMBER('[8]Sektorski plasman'!E146)=TRUE,'[8]Sektorski plasman'!E146,"")</f>
        <v/>
      </c>
      <c r="E150" s="21" t="str">
        <f>IF(ISTEXT('[8]Sektorski plasman'!F146)=TRUE,'[8]Sektorski plasman'!F146,"")</f>
        <v/>
      </c>
      <c r="F150" s="20" t="str">
        <f>IF(ISNUMBER('[8]Sektorski plasman'!D146)=TRUE,'[8]Sektorski plasman'!D146,"")</f>
        <v/>
      </c>
      <c r="G150" s="18" t="str">
        <f>IF(ISNUMBER('[8]Sektorski plasman'!G146)=TRUE,'[8]Sektorski plasman'!G146,"")</f>
        <v/>
      </c>
      <c r="H150" s="209" t="str">
        <f>IF(ISNUMBER('[8]Sektorski plasman'!H146)=TRUE,'[8]Sektorski plasman'!H146,"")</f>
        <v/>
      </c>
      <c r="I150" s="208"/>
      <c r="J150" s="7"/>
    </row>
    <row r="151" spans="1:10" s="1" customFormat="1" x14ac:dyDescent="0.2">
      <c r="A151" s="25" t="str">
        <f>IF(ISNUMBER(H151)=FALSE,"",142)</f>
        <v/>
      </c>
      <c r="B151" s="24" t="str">
        <f>IF(ISTEXT('[8]Sektorski plasman'!B147)=TRUE,'[8]Sektorski plasman'!B147,"")</f>
        <v/>
      </c>
      <c r="C151" s="23" t="str">
        <f>IF(ISTEXT('[8]Sektorski plasman'!C147)=TRUE,'[8]Sektorski plasman'!C147,"")</f>
        <v/>
      </c>
      <c r="D151" s="22" t="str">
        <f>IF(ISNUMBER('[8]Sektorski plasman'!E147)=TRUE,'[8]Sektorski plasman'!E147,"")</f>
        <v/>
      </c>
      <c r="E151" s="21" t="str">
        <f>IF(ISTEXT('[8]Sektorski plasman'!F147)=TRUE,'[8]Sektorski plasman'!F147,"")</f>
        <v/>
      </c>
      <c r="F151" s="20" t="str">
        <f>IF(ISNUMBER('[8]Sektorski plasman'!D147)=TRUE,'[8]Sektorski plasman'!D147,"")</f>
        <v/>
      </c>
      <c r="G151" s="18" t="str">
        <f>IF(ISNUMBER('[8]Sektorski plasman'!G147)=TRUE,'[8]Sektorski plasman'!G147,"")</f>
        <v/>
      </c>
      <c r="H151" s="209" t="str">
        <f>IF(ISNUMBER('[8]Sektorski plasman'!H147)=TRUE,'[8]Sektorski plasman'!H147,"")</f>
        <v/>
      </c>
      <c r="I151" s="208"/>
      <c r="J151" s="7"/>
    </row>
    <row r="152" spans="1:10" s="1" customFormat="1" x14ac:dyDescent="0.2">
      <c r="A152" s="25" t="str">
        <f>IF(ISNUMBER(H152)=FALSE,"",143)</f>
        <v/>
      </c>
      <c r="B152" s="24" t="str">
        <f>IF(ISTEXT('[8]Sektorski plasman'!B148)=TRUE,'[8]Sektorski plasman'!B148,"")</f>
        <v/>
      </c>
      <c r="C152" s="23" t="str">
        <f>IF(ISTEXT('[8]Sektorski plasman'!C148)=TRUE,'[8]Sektorski plasman'!C148,"")</f>
        <v/>
      </c>
      <c r="D152" s="22" t="str">
        <f>IF(ISNUMBER('[8]Sektorski plasman'!E148)=TRUE,'[8]Sektorski plasman'!E148,"")</f>
        <v/>
      </c>
      <c r="E152" s="21" t="str">
        <f>IF(ISTEXT('[8]Sektorski plasman'!F148)=TRUE,'[8]Sektorski plasman'!F148,"")</f>
        <v/>
      </c>
      <c r="F152" s="20" t="str">
        <f>IF(ISNUMBER('[8]Sektorski plasman'!D148)=TRUE,'[8]Sektorski plasman'!D148,"")</f>
        <v/>
      </c>
      <c r="G152" s="18" t="str">
        <f>IF(ISNUMBER('[8]Sektorski plasman'!G148)=TRUE,'[8]Sektorski plasman'!G148,"")</f>
        <v/>
      </c>
      <c r="H152" s="209" t="str">
        <f>IF(ISNUMBER('[8]Sektorski plasman'!H148)=TRUE,'[8]Sektorski plasman'!H148,"")</f>
        <v/>
      </c>
      <c r="I152" s="208"/>
      <c r="J152" s="7"/>
    </row>
    <row r="153" spans="1:10" s="1" customFormat="1" x14ac:dyDescent="0.2">
      <c r="A153" s="25" t="str">
        <f>IF(ISNUMBER(H153)=FALSE,"",144)</f>
        <v/>
      </c>
      <c r="B153" s="24" t="str">
        <f>IF(ISTEXT('[8]Sektorski plasman'!B149)=TRUE,'[8]Sektorski plasman'!B149,"")</f>
        <v/>
      </c>
      <c r="C153" s="23" t="str">
        <f>IF(ISTEXT('[8]Sektorski plasman'!C149)=TRUE,'[8]Sektorski plasman'!C149,"")</f>
        <v/>
      </c>
      <c r="D153" s="22" t="str">
        <f>IF(ISNUMBER('[8]Sektorski plasman'!E149)=TRUE,'[8]Sektorski plasman'!E149,"")</f>
        <v/>
      </c>
      <c r="E153" s="21" t="str">
        <f>IF(ISTEXT('[8]Sektorski plasman'!F149)=TRUE,'[8]Sektorski plasman'!F149,"")</f>
        <v/>
      </c>
      <c r="F153" s="20" t="str">
        <f>IF(ISNUMBER('[8]Sektorski plasman'!D149)=TRUE,'[8]Sektorski plasman'!D149,"")</f>
        <v/>
      </c>
      <c r="G153" s="18" t="str">
        <f>IF(ISNUMBER('[8]Sektorski plasman'!G149)=TRUE,'[8]Sektorski plasman'!G149,"")</f>
        <v/>
      </c>
      <c r="H153" s="209" t="str">
        <f>IF(ISNUMBER('[8]Sektorski plasman'!H149)=TRUE,'[8]Sektorski plasman'!H149,"")</f>
        <v/>
      </c>
      <c r="I153" s="208"/>
      <c r="J153" s="7"/>
    </row>
    <row r="154" spans="1:10" s="1" customFormat="1" x14ac:dyDescent="0.2">
      <c r="A154" s="25" t="str">
        <f>IF(ISNUMBER(H154)=FALSE,"",145)</f>
        <v/>
      </c>
      <c r="B154" s="24" t="str">
        <f>IF(ISTEXT('[8]Sektorski plasman'!B150)=TRUE,'[8]Sektorski plasman'!B150,"")</f>
        <v/>
      </c>
      <c r="C154" s="23" t="str">
        <f>IF(ISTEXT('[8]Sektorski plasman'!C150)=TRUE,'[8]Sektorski plasman'!C150,"")</f>
        <v/>
      </c>
      <c r="D154" s="22" t="str">
        <f>IF(ISNUMBER('[8]Sektorski plasman'!E150)=TRUE,'[8]Sektorski plasman'!E150,"")</f>
        <v/>
      </c>
      <c r="E154" s="21" t="str">
        <f>IF(ISTEXT('[8]Sektorski plasman'!F150)=TRUE,'[8]Sektorski plasman'!F150,"")</f>
        <v/>
      </c>
      <c r="F154" s="20" t="str">
        <f>IF(ISNUMBER('[8]Sektorski plasman'!D150)=TRUE,'[8]Sektorski plasman'!D150,"")</f>
        <v/>
      </c>
      <c r="G154" s="18" t="str">
        <f>IF(ISNUMBER('[8]Sektorski plasman'!G150)=TRUE,'[8]Sektorski plasman'!G150,"")</f>
        <v/>
      </c>
      <c r="H154" s="209" t="str">
        <f>IF(ISNUMBER('[8]Sektorski plasman'!H150)=TRUE,'[8]Sektorski plasman'!H150,"")</f>
        <v/>
      </c>
      <c r="I154" s="208"/>
      <c r="J154" s="7"/>
    </row>
    <row r="155" spans="1:10" s="1" customFormat="1" x14ac:dyDescent="0.2">
      <c r="A155" s="25" t="str">
        <f>IF(ISNUMBER(H155)=FALSE,"",146)</f>
        <v/>
      </c>
      <c r="B155" s="24" t="str">
        <f>IF(ISTEXT('[8]Sektorski plasman'!B151)=TRUE,'[8]Sektorski plasman'!B151,"")</f>
        <v/>
      </c>
      <c r="C155" s="23" t="str">
        <f>IF(ISTEXT('[8]Sektorski plasman'!C151)=TRUE,'[8]Sektorski plasman'!C151,"")</f>
        <v/>
      </c>
      <c r="D155" s="22" t="str">
        <f>IF(ISNUMBER('[8]Sektorski plasman'!E151)=TRUE,'[8]Sektorski plasman'!E151,"")</f>
        <v/>
      </c>
      <c r="E155" s="21" t="str">
        <f>IF(ISTEXT('[8]Sektorski plasman'!F151)=TRUE,'[8]Sektorski plasman'!F151,"")</f>
        <v/>
      </c>
      <c r="F155" s="20" t="str">
        <f>IF(ISNUMBER('[8]Sektorski plasman'!D151)=TRUE,'[8]Sektorski plasman'!D151,"")</f>
        <v/>
      </c>
      <c r="G155" s="18" t="str">
        <f>IF(ISNUMBER('[8]Sektorski plasman'!G151)=TRUE,'[8]Sektorski plasman'!G151,"")</f>
        <v/>
      </c>
      <c r="H155" s="209" t="str">
        <f>IF(ISNUMBER('[8]Sektorski plasman'!H151)=TRUE,'[8]Sektorski plasman'!H151,"")</f>
        <v/>
      </c>
      <c r="I155" s="208"/>
      <c r="J155" s="7"/>
    </row>
    <row r="156" spans="1:10" s="1" customFormat="1" x14ac:dyDescent="0.2">
      <c r="A156" s="25" t="str">
        <f>IF(ISNUMBER(H156)=FALSE,"",147)</f>
        <v/>
      </c>
      <c r="B156" s="24" t="str">
        <f>IF(ISTEXT('[8]Sektorski plasman'!B152)=TRUE,'[8]Sektorski plasman'!B152,"")</f>
        <v/>
      </c>
      <c r="C156" s="23" t="str">
        <f>IF(ISTEXT('[8]Sektorski plasman'!C152)=TRUE,'[8]Sektorski plasman'!C152,"")</f>
        <v/>
      </c>
      <c r="D156" s="22" t="str">
        <f>IF(ISNUMBER('[8]Sektorski plasman'!E152)=TRUE,'[8]Sektorski plasman'!E152,"")</f>
        <v/>
      </c>
      <c r="E156" s="21" t="str">
        <f>IF(ISTEXT('[8]Sektorski plasman'!F152)=TRUE,'[8]Sektorski plasman'!F152,"")</f>
        <v/>
      </c>
      <c r="F156" s="20" t="str">
        <f>IF(ISNUMBER('[8]Sektorski plasman'!D152)=TRUE,'[8]Sektorski plasman'!D152,"")</f>
        <v/>
      </c>
      <c r="G156" s="18" t="str">
        <f>IF(ISNUMBER('[8]Sektorski plasman'!G152)=TRUE,'[8]Sektorski plasman'!G152,"")</f>
        <v/>
      </c>
      <c r="H156" s="209" t="str">
        <f>IF(ISNUMBER('[8]Sektorski plasman'!H152)=TRUE,'[8]Sektorski plasman'!H152,"")</f>
        <v/>
      </c>
      <c r="I156" s="208"/>
      <c r="J156" s="7"/>
    </row>
    <row r="157" spans="1:10" s="1" customFormat="1" x14ac:dyDescent="0.2">
      <c r="A157" s="25" t="str">
        <f>IF(ISNUMBER(H157)=FALSE,"",148)</f>
        <v/>
      </c>
      <c r="B157" s="24" t="str">
        <f>IF(ISTEXT('[8]Sektorski plasman'!B153)=TRUE,'[8]Sektorski plasman'!B153,"")</f>
        <v/>
      </c>
      <c r="C157" s="23" t="str">
        <f>IF(ISTEXT('[8]Sektorski plasman'!C153)=TRUE,'[8]Sektorski plasman'!C153,"")</f>
        <v/>
      </c>
      <c r="D157" s="22" t="str">
        <f>IF(ISNUMBER('[8]Sektorski plasman'!E153)=TRUE,'[8]Sektorski plasman'!E153,"")</f>
        <v/>
      </c>
      <c r="E157" s="21" t="str">
        <f>IF(ISTEXT('[8]Sektorski plasman'!F153)=TRUE,'[8]Sektorski plasman'!F153,"")</f>
        <v/>
      </c>
      <c r="F157" s="20" t="str">
        <f>IF(ISNUMBER('[8]Sektorski plasman'!D153)=TRUE,'[8]Sektorski plasman'!D153,"")</f>
        <v/>
      </c>
      <c r="G157" s="18" t="str">
        <f>IF(ISNUMBER('[8]Sektorski plasman'!G153)=TRUE,'[8]Sektorski plasman'!G153,"")</f>
        <v/>
      </c>
      <c r="H157" s="209" t="str">
        <f>IF(ISNUMBER('[8]Sektorski plasman'!H153)=TRUE,'[8]Sektorski plasman'!H153,"")</f>
        <v/>
      </c>
      <c r="I157" s="208"/>
      <c r="J157" s="7"/>
    </row>
    <row r="158" spans="1:10" s="1" customFormat="1" x14ac:dyDescent="0.2">
      <c r="A158" s="25" t="str">
        <f>IF(ISNUMBER(H158)=FALSE,"",149)</f>
        <v/>
      </c>
      <c r="B158" s="24" t="str">
        <f>IF(ISTEXT('[8]Sektorski plasman'!B154)=TRUE,'[8]Sektorski plasman'!B154,"")</f>
        <v/>
      </c>
      <c r="C158" s="23" t="str">
        <f>IF(ISTEXT('[8]Sektorski plasman'!C154)=TRUE,'[8]Sektorski plasman'!C154,"")</f>
        <v/>
      </c>
      <c r="D158" s="22" t="str">
        <f>IF(ISNUMBER('[8]Sektorski plasman'!E154)=TRUE,'[8]Sektorski plasman'!E154,"")</f>
        <v/>
      </c>
      <c r="E158" s="21" t="str">
        <f>IF(ISTEXT('[8]Sektorski plasman'!F154)=TRUE,'[8]Sektorski plasman'!F154,"")</f>
        <v/>
      </c>
      <c r="F158" s="20" t="str">
        <f>IF(ISNUMBER('[8]Sektorski plasman'!D154)=TRUE,'[8]Sektorski plasman'!D154,"")</f>
        <v/>
      </c>
      <c r="G158" s="18" t="str">
        <f>IF(ISNUMBER('[8]Sektorski plasman'!G154)=TRUE,'[8]Sektorski plasman'!G154,"")</f>
        <v/>
      </c>
      <c r="H158" s="209" t="str">
        <f>IF(ISNUMBER('[8]Sektorski plasman'!H154)=TRUE,'[8]Sektorski plasman'!H154,"")</f>
        <v/>
      </c>
      <c r="I158" s="208"/>
      <c r="J158" s="7"/>
    </row>
    <row r="159" spans="1:10" s="1" customFormat="1" x14ac:dyDescent="0.2">
      <c r="A159" s="17" t="str">
        <f>IF(ISNUMBER(H159)=FALSE,"",150)</f>
        <v/>
      </c>
      <c r="B159" s="16" t="str">
        <f>IF(ISTEXT('[8]Sektorski plasman'!B155)=TRUE,'[8]Sektorski plasman'!B155,"")</f>
        <v/>
      </c>
      <c r="C159" s="15" t="str">
        <f>IF(ISTEXT('[8]Sektorski plasman'!C155)=TRUE,'[8]Sektorski plasman'!C155,"")</f>
        <v/>
      </c>
      <c r="D159" s="14" t="str">
        <f>IF(ISNUMBER('[8]Sektorski plasman'!E155)=TRUE,'[8]Sektorski plasman'!E155,"")</f>
        <v/>
      </c>
      <c r="E159" s="13" t="str">
        <f>IF(ISTEXT('[8]Sektorski plasman'!F155)=TRUE,'[8]Sektorski plasman'!F155,"")</f>
        <v/>
      </c>
      <c r="F159" s="12" t="str">
        <f>IF(ISNUMBER('[8]Sektorski plasman'!D155)=TRUE,'[8]Sektorski plasman'!D155,"")</f>
        <v/>
      </c>
      <c r="G159" s="10" t="str">
        <f>IF(ISNUMBER('[8]Sektorski plasman'!G155)=TRUE,'[8]Sektorski plasman'!G155,"")</f>
        <v/>
      </c>
      <c r="H159" s="209" t="str">
        <f>IF(ISNUMBER('[8]Sektorski plasman'!H155)=TRUE,'[8]Sektorski plasman'!H155,"")</f>
        <v/>
      </c>
      <c r="I159" s="208"/>
      <c r="J159" s="7"/>
    </row>
    <row r="160" spans="1:10" s="1" customFormat="1" x14ac:dyDescent="0.2">
      <c r="A160" s="3"/>
      <c r="B160" s="9"/>
      <c r="C160" s="9"/>
      <c r="D160" s="3"/>
      <c r="E160" s="6"/>
      <c r="F160" s="8"/>
      <c r="G160" s="3"/>
      <c r="H160" s="3"/>
      <c r="I160" s="3"/>
      <c r="J160" s="7"/>
    </row>
    <row r="161" spans="1:10" s="1" customFormat="1" x14ac:dyDescent="0.2">
      <c r="A161" s="3"/>
      <c r="B161" s="9"/>
      <c r="C161" s="9"/>
      <c r="D161" s="3"/>
      <c r="E161" s="6"/>
      <c r="F161" s="8"/>
      <c r="G161" s="3"/>
      <c r="H161" s="3"/>
      <c r="I161" s="3"/>
      <c r="J161" s="7"/>
    </row>
    <row r="162" spans="1:10" s="1" customFormat="1" x14ac:dyDescent="0.2">
      <c r="A162" s="3"/>
      <c r="B162" s="9"/>
      <c r="C162" s="9"/>
      <c r="D162" s="3"/>
      <c r="E162" s="6"/>
      <c r="F162" s="8"/>
      <c r="G162" s="3"/>
      <c r="H162" s="3"/>
      <c r="I162" s="3"/>
      <c r="J162" s="7"/>
    </row>
    <row r="163" spans="1:10" s="1" customFormat="1" x14ac:dyDescent="0.2">
      <c r="A163" s="3"/>
      <c r="D163" s="4"/>
      <c r="E163" s="6"/>
      <c r="F163" s="8"/>
      <c r="G163" s="4"/>
      <c r="H163" s="3"/>
      <c r="I163" s="3"/>
      <c r="J163" s="7"/>
    </row>
    <row r="164" spans="1:10" s="1" customFormat="1" x14ac:dyDescent="0.2">
      <c r="A164" s="3"/>
      <c r="D164" s="4"/>
      <c r="E164" s="6"/>
      <c r="F164" s="8"/>
      <c r="G164" s="4"/>
      <c r="H164" s="3"/>
      <c r="I164" s="3"/>
      <c r="J164" s="7"/>
    </row>
    <row r="165" spans="1:10" s="1" customFormat="1" x14ac:dyDescent="0.2">
      <c r="A165" s="3"/>
      <c r="D165" s="4"/>
      <c r="E165" s="6"/>
      <c r="F165" s="8"/>
      <c r="G165" s="4"/>
      <c r="H165" s="3"/>
      <c r="I165" s="3"/>
      <c r="J165" s="7"/>
    </row>
    <row r="166" spans="1:10" s="1" customFormat="1" x14ac:dyDescent="0.2">
      <c r="A166" s="3"/>
      <c r="D166" s="4"/>
      <c r="E166" s="6"/>
      <c r="F166" s="8"/>
      <c r="G166" s="4"/>
      <c r="H166" s="3"/>
      <c r="I166" s="3"/>
      <c r="J166" s="7"/>
    </row>
    <row r="167" spans="1:10" s="1" customFormat="1" x14ac:dyDescent="0.2">
      <c r="A167" s="3"/>
      <c r="D167" s="4"/>
      <c r="E167" s="6"/>
      <c r="F167" s="8"/>
      <c r="G167" s="4"/>
      <c r="H167" s="3"/>
      <c r="I167" s="3"/>
      <c r="J167" s="7"/>
    </row>
    <row r="168" spans="1:10" s="1" customFormat="1" x14ac:dyDescent="0.2">
      <c r="A168" s="3"/>
      <c r="D168" s="4"/>
      <c r="E168" s="6"/>
      <c r="F168" s="8"/>
      <c r="G168" s="4"/>
      <c r="H168" s="3"/>
      <c r="I168" s="3"/>
      <c r="J168" s="7"/>
    </row>
    <row r="169" spans="1:10" s="1" customFormat="1" x14ac:dyDescent="0.2">
      <c r="A169" s="3"/>
      <c r="D169" s="4"/>
      <c r="E169" s="6"/>
      <c r="F169" s="8"/>
      <c r="G169" s="4"/>
      <c r="H169" s="3"/>
      <c r="I169" s="3"/>
      <c r="J169" s="7"/>
    </row>
    <row r="170" spans="1:10" s="1" customFormat="1" x14ac:dyDescent="0.2">
      <c r="A170" s="3"/>
      <c r="D170" s="4"/>
      <c r="E170" s="6"/>
      <c r="F170" s="8"/>
      <c r="G170" s="4"/>
      <c r="H170" s="3"/>
      <c r="I170" s="3"/>
      <c r="J170" s="7"/>
    </row>
    <row r="171" spans="1:10" s="1" customFormat="1" x14ac:dyDescent="0.2">
      <c r="A171" s="3"/>
      <c r="D171" s="4"/>
      <c r="E171" s="6"/>
      <c r="F171" s="8"/>
      <c r="G171" s="4"/>
      <c r="H171" s="3"/>
      <c r="I171" s="3"/>
      <c r="J171" s="7"/>
    </row>
    <row r="172" spans="1:10" s="1" customFormat="1" x14ac:dyDescent="0.2">
      <c r="A172" s="3"/>
      <c r="D172" s="4"/>
      <c r="E172" s="6"/>
      <c r="F172" s="8"/>
      <c r="G172" s="4"/>
      <c r="H172" s="3"/>
      <c r="I172" s="3"/>
      <c r="J172" s="7"/>
    </row>
    <row r="173" spans="1:10" s="1" customFormat="1" x14ac:dyDescent="0.2">
      <c r="A173" s="3"/>
      <c r="D173" s="4"/>
      <c r="E173" s="6"/>
      <c r="F173" s="8"/>
      <c r="G173" s="4"/>
      <c r="H173" s="3"/>
      <c r="I173" s="3"/>
      <c r="J173" s="7"/>
    </row>
    <row r="174" spans="1:10" s="1" customFormat="1" x14ac:dyDescent="0.2">
      <c r="A174" s="3"/>
      <c r="D174" s="4"/>
      <c r="E174" s="6"/>
      <c r="F174" s="8"/>
      <c r="G174" s="4"/>
      <c r="H174" s="3"/>
      <c r="I174" s="3"/>
      <c r="J174" s="7"/>
    </row>
    <row r="175" spans="1:10" s="1" customFormat="1" x14ac:dyDescent="0.2">
      <c r="A175" s="3"/>
      <c r="D175" s="4"/>
      <c r="E175" s="6"/>
      <c r="F175" s="8"/>
      <c r="G175" s="4"/>
      <c r="H175" s="3"/>
      <c r="I175" s="3"/>
      <c r="J175" s="7"/>
    </row>
    <row r="176" spans="1:10" s="1" customFormat="1" x14ac:dyDescent="0.2">
      <c r="A176" s="3"/>
      <c r="D176" s="4"/>
      <c r="E176" s="6"/>
      <c r="F176" s="8"/>
      <c r="G176" s="4"/>
      <c r="H176" s="3"/>
      <c r="I176" s="3"/>
      <c r="J176" s="7"/>
    </row>
    <row r="177" spans="2:11" x14ac:dyDescent="0.2">
      <c r="F177" s="8"/>
      <c r="I177" s="3"/>
      <c r="J177" s="7"/>
      <c r="K177" s="1"/>
    </row>
    <row r="178" spans="2:11" x14ac:dyDescent="0.2">
      <c r="F178" s="8"/>
      <c r="I178" s="3"/>
      <c r="J178" s="7"/>
      <c r="K178" s="1"/>
    </row>
    <row r="179" spans="2:11" x14ac:dyDescent="0.2">
      <c r="F179" s="8"/>
      <c r="I179" s="3"/>
      <c r="J179" s="7"/>
      <c r="K179" s="1"/>
    </row>
    <row r="180" spans="2:11" x14ac:dyDescent="0.2">
      <c r="F180" s="8"/>
      <c r="I180" s="3"/>
      <c r="J180" s="7"/>
      <c r="K180" s="1"/>
    </row>
    <row r="181" spans="2:11" x14ac:dyDescent="0.2">
      <c r="F181" s="8"/>
      <c r="I181" s="3"/>
      <c r="J181" s="7"/>
      <c r="K181" s="1"/>
    </row>
    <row r="182" spans="2:11" x14ac:dyDescent="0.2">
      <c r="B182" s="3"/>
    </row>
    <row r="183" spans="2:11" x14ac:dyDescent="0.2">
      <c r="B183" s="3"/>
    </row>
    <row r="184" spans="2:11" x14ac:dyDescent="0.2">
      <c r="B184" s="3"/>
    </row>
    <row r="185" spans="2:11" x14ac:dyDescent="0.2">
      <c r="B185" s="3"/>
    </row>
    <row r="186" spans="2:11" x14ac:dyDescent="0.2">
      <c r="B186" s="3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A129-640B-437A-943D-21B686268E11}">
  <sheetPr>
    <tabColor theme="9" tint="0.39997558519241921"/>
    <pageSetUpPr autoPageBreaks="0" fitToPage="1"/>
  </sheetPr>
  <dimension ref="A1:K186"/>
  <sheetViews>
    <sheetView showRowColHeaders="0" showWhiteSpace="0" workbookViewId="0">
      <selection activeCell="I37" sqref="I37"/>
    </sheetView>
  </sheetViews>
  <sheetFormatPr defaultColWidth="9.140625" defaultRowHeight="12.75" x14ac:dyDescent="0.2"/>
  <cols>
    <col min="1" max="1" width="5" style="3" customWidth="1"/>
    <col min="2" max="2" width="25.85546875" style="1" customWidth="1"/>
    <col min="3" max="3" width="21.85546875" style="1" customWidth="1"/>
    <col min="4" max="4" width="8.7109375" style="4" customWidth="1"/>
    <col min="5" max="5" width="9.42578125" style="6" customWidth="1"/>
    <col min="6" max="6" width="8.28515625" style="5" customWidth="1"/>
    <col min="7" max="7" width="10.28515625" style="4" customWidth="1"/>
    <col min="8" max="8" width="10.28515625" style="3" hidden="1" customWidth="1"/>
    <col min="9" max="9" width="9.140625" style="1"/>
    <col min="10" max="10" width="10.7109375" style="2" customWidth="1"/>
    <col min="11" max="11" width="10.42578125" style="2" customWidth="1"/>
    <col min="12" max="12" width="14.28515625" style="1" customWidth="1"/>
    <col min="13" max="16384" width="9.140625" style="1"/>
  </cols>
  <sheetData>
    <row r="1" spans="1:11" x14ac:dyDescent="0.2">
      <c r="A1" s="65" t="s">
        <v>13</v>
      </c>
      <c r="B1" s="64"/>
      <c r="C1" s="63" t="str">
        <f>IF(ISNONTEXT('[9]Organizacija natjecanja'!$H$2)=TRUE,"",'[9]Organizacija natjecanja'!$H$2)</f>
        <v xml:space="preserve"> 2. Kolo Lige veterana SSRD MŽ</v>
      </c>
      <c r="D1" s="60"/>
      <c r="E1" s="62"/>
      <c r="F1" s="61"/>
      <c r="G1" s="59"/>
      <c r="H1" s="59"/>
    </row>
    <row r="2" spans="1:11" x14ac:dyDescent="0.2">
      <c r="A2" s="56" t="s">
        <v>12</v>
      </c>
      <c r="B2" s="55"/>
      <c r="C2" s="58" t="str">
        <f>IF(ISNONTEXT('[9]Organizacija natjecanja'!$H$5)=TRUE,"",'[9]Organizacija natjecanja'!$H$5)</f>
        <v>14.06.2025.</v>
      </c>
      <c r="D2" s="58"/>
      <c r="E2" s="53"/>
      <c r="F2" s="52"/>
      <c r="G2" s="220"/>
      <c r="H2" s="57"/>
    </row>
    <row r="3" spans="1:11" x14ac:dyDescent="0.2">
      <c r="A3" s="56" t="s">
        <v>11</v>
      </c>
      <c r="B3" s="55"/>
      <c r="C3" s="54" t="str">
        <f>IF(ISNONTEXT('[9]Organizacija natjecanja'!$H$7)=TRUE,"",'[9]Organizacija natjecanja'!$H$7)</f>
        <v>SSRD Međimurske županije</v>
      </c>
      <c r="D3" s="51"/>
      <c r="E3" s="53"/>
      <c r="F3" s="52"/>
      <c r="G3" s="50"/>
      <c r="H3" s="50"/>
    </row>
    <row r="4" spans="1:11" x14ac:dyDescent="0.2">
      <c r="A4" s="56" t="s">
        <v>10</v>
      </c>
      <c r="B4" s="55"/>
      <c r="C4" s="54" t="str">
        <f>IF(ISNONTEXT('[9]Organizacija natjecanja'!$H$13)=TRUE,"",'[9]Organizacija natjecanja'!$H$13)</f>
        <v>Ostriž Novakovec</v>
      </c>
      <c r="D4" s="51"/>
      <c r="E4" s="53"/>
      <c r="F4" s="52"/>
      <c r="G4" s="50"/>
      <c r="H4" s="50"/>
      <c r="I4" s="3"/>
    </row>
    <row r="5" spans="1:11" x14ac:dyDescent="0.2">
      <c r="A5" s="56" t="s">
        <v>9</v>
      </c>
      <c r="B5" s="55"/>
      <c r="C5" s="54" t="str">
        <f>IF(ISNONTEXT('[9]Organizacija natjecanja'!$H$4)=TRUE,"",'[9]Organizacija natjecanja'!$H$4)</f>
        <v>SRC Novakovec</v>
      </c>
      <c r="D5" s="51"/>
      <c r="E5" s="53"/>
      <c r="F5" s="52"/>
      <c r="G5" s="50"/>
      <c r="H5" s="50"/>
    </row>
    <row r="6" spans="1:11" x14ac:dyDescent="0.2">
      <c r="A6" s="56"/>
      <c r="B6" s="55"/>
      <c r="C6" s="54"/>
      <c r="D6" s="51"/>
      <c r="E6" s="53"/>
      <c r="F6" s="52"/>
      <c r="G6" s="50"/>
      <c r="H6" s="50"/>
    </row>
    <row r="7" spans="1:11" ht="14.25" customHeight="1" x14ac:dyDescent="0.2">
      <c r="A7" s="49" t="s">
        <v>14</v>
      </c>
      <c r="B7" s="48"/>
      <c r="C7" s="47" t="str">
        <f>IF(ISBLANK('[9]Organizacija natjecanja'!$H$9)=TRUE,"",'[9]Organizacija natjecanja'!$H$9)</f>
        <v>VETERANI</v>
      </c>
      <c r="D7" s="44"/>
      <c r="E7" s="46"/>
      <c r="F7" s="45"/>
      <c r="G7" s="43"/>
      <c r="H7" s="43"/>
    </row>
    <row r="8" spans="1:11" x14ac:dyDescent="0.2">
      <c r="A8" s="219"/>
      <c r="E8" s="218"/>
      <c r="H8" s="41"/>
    </row>
    <row r="9" spans="1:11" ht="39.75" customHeight="1" x14ac:dyDescent="0.2">
      <c r="A9" s="217" t="s">
        <v>7</v>
      </c>
      <c r="B9" s="216" t="s">
        <v>6</v>
      </c>
      <c r="C9" s="216" t="s">
        <v>5</v>
      </c>
      <c r="D9" s="215" t="s">
        <v>4</v>
      </c>
      <c r="E9" s="214" t="s">
        <v>3</v>
      </c>
      <c r="F9" s="213" t="s">
        <v>2</v>
      </c>
      <c r="G9" s="212" t="s">
        <v>1</v>
      </c>
      <c r="H9" s="212" t="s">
        <v>0</v>
      </c>
      <c r="I9" s="211"/>
    </row>
    <row r="10" spans="1:11" x14ac:dyDescent="0.2">
      <c r="A10" s="33">
        <f>IF(ISNUMBER(H10)=FALSE,"",1)</f>
        <v>1</v>
      </c>
      <c r="B10" s="32" t="str">
        <f>IF(ISTEXT('[9]Sektorski plasman'!B6)=TRUE,'[9]Sektorski plasman'!B6,"")</f>
        <v>Rošić Mensur</v>
      </c>
      <c r="C10" s="31" t="str">
        <f>IF(ISTEXT('[9]Sektorski plasman'!C6)=TRUE,'[9]Sektorski plasman'!C6,"")</f>
        <v>Mura Mursko Središće</v>
      </c>
      <c r="D10" s="30">
        <f>IF(ISNUMBER('[9]Sektorski plasman'!E6)=TRUE,'[9]Sektorski plasman'!E6,"")</f>
        <v>5</v>
      </c>
      <c r="E10" s="29" t="str">
        <f>IF(ISTEXT('[9]Sektorski plasman'!F6)=TRUE,'[9]Sektorski plasman'!F6,"")</f>
        <v>A</v>
      </c>
      <c r="F10" s="28">
        <f>IF(ISNUMBER('[9]Sektorski plasman'!D6)=TRUE,'[9]Sektorski plasman'!D6,"")</f>
        <v>13070</v>
      </c>
      <c r="G10" s="26">
        <f>IF(ISNUMBER('[9]Sektorski plasman'!G6)=TRUE,'[9]Sektorski plasman'!G6,"")</f>
        <v>1</v>
      </c>
      <c r="H10" s="210">
        <f>IF(ISNUMBER('[9]Sektorski plasman'!H6)=TRUE,'[9]Sektorski plasman'!H6,"")</f>
        <v>1</v>
      </c>
      <c r="I10" s="208"/>
      <c r="J10" s="7"/>
      <c r="K10" s="1"/>
    </row>
    <row r="11" spans="1:11" x14ac:dyDescent="0.2">
      <c r="A11" s="25">
        <f>IF(ISNUMBER(H11)=FALSE,"",2)</f>
        <v>2</v>
      </c>
      <c r="B11" s="24" t="str">
        <f>IF(ISTEXT('[9]Sektorski plasman'!B7)=TRUE,'[9]Sektorski plasman'!B7,"")</f>
        <v>Katančić Zlatko</v>
      </c>
      <c r="C11" s="23" t="str">
        <f>IF(ISTEXT('[9]Sektorski plasman'!C7)=TRUE,'[9]Sektorski plasman'!C7,"")</f>
        <v>Ribica Turčišće</v>
      </c>
      <c r="D11" s="22">
        <f>IF(ISNUMBER('[9]Sektorski plasman'!E7)=TRUE,'[9]Sektorski plasman'!E7,"")</f>
        <v>7</v>
      </c>
      <c r="E11" s="21" t="str">
        <f>IF(ISTEXT('[9]Sektorski plasman'!F7)=TRUE,'[9]Sektorski plasman'!F7,"")</f>
        <v>A</v>
      </c>
      <c r="F11" s="20">
        <f>IF(ISNUMBER('[9]Sektorski plasman'!D7)=TRUE,'[9]Sektorski plasman'!D7,"")</f>
        <v>9125</v>
      </c>
      <c r="G11" s="18">
        <f>IF(ISNUMBER('[9]Sektorski plasman'!G7)=TRUE,'[9]Sektorski plasman'!G7,"")</f>
        <v>2</v>
      </c>
      <c r="H11" s="209">
        <f>IF(ISNUMBER('[9]Sektorski plasman'!H7)=TRUE,'[9]Sektorski plasman'!H7,"")</f>
        <v>3</v>
      </c>
      <c r="I11" s="208"/>
      <c r="J11" s="7"/>
      <c r="K11" s="1"/>
    </row>
    <row r="12" spans="1:11" x14ac:dyDescent="0.2">
      <c r="A12" s="25">
        <f>IF(ISNUMBER(H12)=FALSE,"",3)</f>
        <v>3</v>
      </c>
      <c r="B12" s="24" t="str">
        <f>IF(ISTEXT('[9]Sektorski plasman'!B8)=TRUE,'[9]Sektorski plasman'!B8,"")</f>
        <v>Pokrivač Rajmond</v>
      </c>
      <c r="C12" s="23" t="str">
        <f>IF(ISTEXT('[9]Sektorski plasman'!C8)=TRUE,'[9]Sektorski plasman'!C8,"")</f>
        <v>Mura Mursko Središće</v>
      </c>
      <c r="D12" s="22">
        <f>IF(ISNUMBER('[9]Sektorski plasman'!E8)=TRUE,'[9]Sektorski plasman'!E8,"")</f>
        <v>8</v>
      </c>
      <c r="E12" s="21" t="str">
        <f>IF(ISTEXT('[9]Sektorski plasman'!F8)=TRUE,'[9]Sektorski plasman'!F8,"")</f>
        <v>A</v>
      </c>
      <c r="F12" s="20">
        <f>IF(ISNUMBER('[9]Sektorski plasman'!D8)=TRUE,'[9]Sektorski plasman'!D8,"")</f>
        <v>6635</v>
      </c>
      <c r="G12" s="18">
        <f>IF(ISNUMBER('[9]Sektorski plasman'!G8)=TRUE,'[9]Sektorski plasman'!G8,"")</f>
        <v>3</v>
      </c>
      <c r="H12" s="209">
        <f>IF(ISNUMBER('[9]Sektorski plasman'!H8)=TRUE,'[9]Sektorski plasman'!H8,"")</f>
        <v>5</v>
      </c>
      <c r="I12" s="208"/>
      <c r="J12" s="7"/>
      <c r="K12" s="1"/>
    </row>
    <row r="13" spans="1:11" x14ac:dyDescent="0.2">
      <c r="A13" s="25">
        <f>IF(ISNUMBER(H13)=FALSE,"",4)</f>
        <v>4</v>
      </c>
      <c r="B13" s="24" t="str">
        <f>IF(ISTEXT('[9]Sektorski plasman'!B9)=TRUE,'[9]Sektorski plasman'!B9,"")</f>
        <v>Kedmenec Dragutin</v>
      </c>
      <c r="C13" s="23" t="str">
        <f>IF(ISTEXT('[9]Sektorski plasman'!C9)=TRUE,'[9]Sektorski plasman'!C9,"")</f>
        <v>Klen Sveta Marija</v>
      </c>
      <c r="D13" s="22">
        <f>IF(ISNUMBER('[9]Sektorski plasman'!E9)=TRUE,'[9]Sektorski plasman'!E9,"")</f>
        <v>2</v>
      </c>
      <c r="E13" s="21" t="str">
        <f>IF(ISTEXT('[9]Sektorski plasman'!F9)=TRUE,'[9]Sektorski plasman'!F9,"")</f>
        <v>A</v>
      </c>
      <c r="F13" s="20">
        <f>IF(ISNUMBER('[9]Sektorski plasman'!D9)=TRUE,'[9]Sektorski plasman'!D9,"")</f>
        <v>6450</v>
      </c>
      <c r="G13" s="18">
        <f>IF(ISNUMBER('[9]Sektorski plasman'!G9)=TRUE,'[9]Sektorski plasman'!G9,"")</f>
        <v>4</v>
      </c>
      <c r="H13" s="209">
        <f>IF(ISNUMBER('[9]Sektorski plasman'!H9)=TRUE,'[9]Sektorski plasman'!H9,"")</f>
        <v>7</v>
      </c>
      <c r="I13" s="208"/>
      <c r="J13" s="7"/>
      <c r="K13" s="1"/>
    </row>
    <row r="14" spans="1:11" x14ac:dyDescent="0.2">
      <c r="A14" s="25">
        <f>IF(ISNUMBER(H14)=FALSE,"",5)</f>
        <v>5</v>
      </c>
      <c r="B14" s="24" t="str">
        <f>IF(ISTEXT('[9]Sektorski plasman'!B10)=TRUE,'[9]Sektorski plasman'!B10,"")</f>
        <v>Kedmenec Antun</v>
      </c>
      <c r="C14" s="23" t="str">
        <f>IF(ISTEXT('[9]Sektorski plasman'!C10)=TRUE,'[9]Sektorski plasman'!C10,"")</f>
        <v>Klen Sveta Marija</v>
      </c>
      <c r="D14" s="22">
        <f>IF(ISNUMBER('[9]Sektorski plasman'!E10)=TRUE,'[9]Sektorski plasman'!E10,"")</f>
        <v>1</v>
      </c>
      <c r="E14" s="21" t="str">
        <f>IF(ISTEXT('[9]Sektorski plasman'!F10)=TRUE,'[9]Sektorski plasman'!F10,"")</f>
        <v>A</v>
      </c>
      <c r="F14" s="20">
        <f>IF(ISNUMBER('[9]Sektorski plasman'!D10)=TRUE,'[9]Sektorski plasman'!D10,"")</f>
        <v>5550</v>
      </c>
      <c r="G14" s="18">
        <f>IF(ISNUMBER('[9]Sektorski plasman'!G10)=TRUE,'[9]Sektorski plasman'!G10,"")</f>
        <v>5</v>
      </c>
      <c r="H14" s="209">
        <f>IF(ISNUMBER('[9]Sektorski plasman'!H10)=TRUE,'[9]Sektorski plasman'!H10,"")</f>
        <v>9</v>
      </c>
      <c r="I14" s="208"/>
      <c r="J14" s="7"/>
      <c r="K14" s="1"/>
    </row>
    <row r="15" spans="1:11" x14ac:dyDescent="0.2">
      <c r="A15" s="25">
        <f>IF(ISNUMBER(H15)=FALSE,"",6)</f>
        <v>6</v>
      </c>
      <c r="B15" s="24" t="str">
        <f>IF(ISTEXT('[9]Sektorski plasman'!B11)=TRUE,'[9]Sektorski plasman'!B11,"")</f>
        <v>Kovač Mladen</v>
      </c>
      <c r="C15" s="23" t="str">
        <f>IF(ISTEXT('[9]Sektorski plasman'!C11)=TRUE,'[9]Sektorski plasman'!C11,"")</f>
        <v>Glavatica Futtura Sensas Prelog</v>
      </c>
      <c r="D15" s="22">
        <f>IF(ISNUMBER('[9]Sektorski plasman'!E11)=TRUE,'[9]Sektorski plasman'!E11,"")</f>
        <v>3</v>
      </c>
      <c r="E15" s="21" t="str">
        <f>IF(ISTEXT('[9]Sektorski plasman'!F11)=TRUE,'[9]Sektorski plasman'!F11,"")</f>
        <v>A</v>
      </c>
      <c r="F15" s="20">
        <f>IF(ISNUMBER('[9]Sektorski plasman'!D11)=TRUE,'[9]Sektorski plasman'!D11,"")</f>
        <v>5250</v>
      </c>
      <c r="G15" s="18">
        <f>IF(ISNUMBER('[9]Sektorski plasman'!G11)=TRUE,'[9]Sektorski plasman'!G11,"")</f>
        <v>6</v>
      </c>
      <c r="H15" s="209">
        <f>IF(ISNUMBER('[9]Sektorski plasman'!H11)=TRUE,'[9]Sektorski plasman'!H11,"")</f>
        <v>11</v>
      </c>
      <c r="I15" s="208"/>
      <c r="J15" s="7"/>
      <c r="K15" s="1"/>
    </row>
    <row r="16" spans="1:11" x14ac:dyDescent="0.2">
      <c r="A16" s="25">
        <f>IF(ISNUMBER(H16)=FALSE,"",7)</f>
        <v>7</v>
      </c>
      <c r="B16" s="24" t="str">
        <f>IF(ISTEXT('[9]Sektorski plasman'!B12)=TRUE,'[9]Sektorski plasman'!B12,"")</f>
        <v>Dolenec Željko</v>
      </c>
      <c r="C16" s="23" t="str">
        <f>IF(ISTEXT('[9]Sektorski plasman'!C12)=TRUE,'[9]Sektorski plasman'!C12,"")</f>
        <v>Som Kotoriba</v>
      </c>
      <c r="D16" s="22">
        <f>IF(ISNUMBER('[9]Sektorski plasman'!E12)=TRUE,'[9]Sektorski plasman'!E12,"")</f>
        <v>6</v>
      </c>
      <c r="E16" s="21" t="str">
        <f>IF(ISTEXT('[9]Sektorski plasman'!F12)=TRUE,'[9]Sektorski plasman'!F12,"")</f>
        <v>A</v>
      </c>
      <c r="F16" s="20">
        <f>IF(ISNUMBER('[9]Sektorski plasman'!D12)=TRUE,'[9]Sektorski plasman'!D12,"")</f>
        <v>5200</v>
      </c>
      <c r="G16" s="18">
        <f>IF(ISNUMBER('[9]Sektorski plasman'!G12)=TRUE,'[9]Sektorski plasman'!G12,"")</f>
        <v>7</v>
      </c>
      <c r="H16" s="209">
        <f>IF(ISNUMBER('[9]Sektorski plasman'!H12)=TRUE,'[9]Sektorski plasman'!H12,"")</f>
        <v>13</v>
      </c>
      <c r="I16" s="208"/>
      <c r="J16" s="7"/>
      <c r="K16" s="1"/>
    </row>
    <row r="17" spans="1:10" s="1" customFormat="1" x14ac:dyDescent="0.2">
      <c r="A17" s="25">
        <f>IF(ISNUMBER(H17)=FALSE,"",8)</f>
        <v>8</v>
      </c>
      <c r="B17" s="24" t="str">
        <f>IF(ISTEXT('[9]Sektorski plasman'!B13)=TRUE,'[9]Sektorski plasman'!B13,"")</f>
        <v>Jagec Josip</v>
      </c>
      <c r="C17" s="23" t="str">
        <f>IF(ISTEXT('[9]Sektorski plasman'!C13)=TRUE,'[9]Sektorski plasman'!C13,"")</f>
        <v>Čakovec Interland Čakovec</v>
      </c>
      <c r="D17" s="22">
        <f>IF(ISNUMBER('[9]Sektorski plasman'!E13)=TRUE,'[9]Sektorski plasman'!E13,"")</f>
        <v>4</v>
      </c>
      <c r="E17" s="21" t="str">
        <f>IF(ISTEXT('[9]Sektorski plasman'!F13)=TRUE,'[9]Sektorski plasman'!F13,"")</f>
        <v>A</v>
      </c>
      <c r="F17" s="20">
        <f>IF(ISNUMBER('[9]Sektorski plasman'!D13)=TRUE,'[9]Sektorski plasman'!D13,"")</f>
        <v>4655</v>
      </c>
      <c r="G17" s="18">
        <f>IF(ISNUMBER('[9]Sektorski plasman'!G13)=TRUE,'[9]Sektorski plasman'!G13,"")</f>
        <v>8</v>
      </c>
      <c r="H17" s="209">
        <f>IF(ISNUMBER('[9]Sektorski plasman'!H13)=TRUE,'[9]Sektorski plasman'!H13,"")</f>
        <v>15</v>
      </c>
      <c r="I17" s="208"/>
      <c r="J17" s="7"/>
    </row>
    <row r="18" spans="1:10" s="1" customFormat="1" x14ac:dyDescent="0.2">
      <c r="A18" s="25">
        <f>IF(ISNUMBER(H18)=FALSE,"",9)</f>
        <v>9</v>
      </c>
      <c r="B18" s="24" t="str">
        <f>IF(ISTEXT('[9]Sektorski plasman'!B14)=TRUE,'[9]Sektorski plasman'!B14,"")</f>
        <v>Ivanović Branko</v>
      </c>
      <c r="C18" s="23" t="str">
        <f>IF(ISTEXT('[9]Sektorski plasman'!C14)=TRUE,'[9]Sektorski plasman'!C14,"")</f>
        <v>Smuđ Goričan</v>
      </c>
      <c r="D18" s="22">
        <f>IF(ISNUMBER('[9]Sektorski plasman'!E14)=TRUE,'[9]Sektorski plasman'!E14,"")</f>
        <v>10</v>
      </c>
      <c r="E18" s="21" t="str">
        <f>IF(ISTEXT('[9]Sektorski plasman'!F14)=TRUE,'[9]Sektorski plasman'!F14,"")</f>
        <v>A</v>
      </c>
      <c r="F18" s="20">
        <f>IF(ISNUMBER('[9]Sektorski plasman'!D14)=TRUE,'[9]Sektorski plasman'!D14,"")</f>
        <v>4620</v>
      </c>
      <c r="G18" s="18">
        <f>IF(ISNUMBER('[9]Sektorski plasman'!G14)=TRUE,'[9]Sektorski plasman'!G14,"")</f>
        <v>9</v>
      </c>
      <c r="H18" s="209">
        <f>IF(ISNUMBER('[9]Sektorski plasman'!H14)=TRUE,'[9]Sektorski plasman'!H14,"")</f>
        <v>17</v>
      </c>
      <c r="I18" s="208"/>
      <c r="J18" s="7"/>
    </row>
    <row r="19" spans="1:10" s="1" customFormat="1" x14ac:dyDescent="0.2">
      <c r="A19" s="25">
        <f>IF(ISNUMBER(H19)=FALSE,"",10)</f>
        <v>10</v>
      </c>
      <c r="B19" s="24" t="str">
        <f>IF(ISTEXT('[9]Sektorski plasman'!B15)=TRUE,'[9]Sektorski plasman'!B15,"")</f>
        <v>Mišić Branko</v>
      </c>
      <c r="C19" s="23" t="str">
        <f>IF(ISTEXT('[9]Sektorski plasman'!C15)=TRUE,'[9]Sektorski plasman'!C15,"")</f>
        <v>Drava Donji Mihaljevec</v>
      </c>
      <c r="D19" s="22">
        <f>IF(ISNUMBER('[9]Sektorski plasman'!E15)=TRUE,'[9]Sektorski plasman'!E15,"")</f>
        <v>11</v>
      </c>
      <c r="E19" s="21" t="str">
        <f>IF(ISTEXT('[9]Sektorski plasman'!F15)=TRUE,'[9]Sektorski plasman'!F15,"")</f>
        <v>A</v>
      </c>
      <c r="F19" s="20">
        <f>IF(ISNUMBER('[9]Sektorski plasman'!D15)=TRUE,'[9]Sektorski plasman'!D15,"")</f>
        <v>2340</v>
      </c>
      <c r="G19" s="18">
        <f>IF(ISNUMBER('[9]Sektorski plasman'!G15)=TRUE,'[9]Sektorski plasman'!G15,"")</f>
        <v>10</v>
      </c>
      <c r="H19" s="209">
        <f>IF(ISNUMBER('[9]Sektorski plasman'!H15)=TRUE,'[9]Sektorski plasman'!H15,"")</f>
        <v>19</v>
      </c>
      <c r="I19" s="208"/>
      <c r="J19" s="7"/>
    </row>
    <row r="20" spans="1:10" s="1" customFormat="1" x14ac:dyDescent="0.2">
      <c r="A20" s="25">
        <f>IF(ISNUMBER(H20)=FALSE,"",11)</f>
        <v>11</v>
      </c>
      <c r="B20" s="24" t="str">
        <f>IF(ISTEXT('[9]Sektorski plasman'!B16)=TRUE,'[9]Sektorski plasman'!B16,"")</f>
        <v>Halić Marijan</v>
      </c>
      <c r="C20" s="23" t="str">
        <f>IF(ISTEXT('[9]Sektorski plasman'!C16)=TRUE,'[9]Sektorski plasman'!C16,"")</f>
        <v>Linjak Ivanovec</v>
      </c>
      <c r="D20" s="22">
        <f>IF(ISNUMBER('[9]Sektorski plasman'!E16)=TRUE,'[9]Sektorski plasman'!E16,"")</f>
        <v>9</v>
      </c>
      <c r="E20" s="21" t="str">
        <f>IF(ISTEXT('[9]Sektorski plasman'!F16)=TRUE,'[9]Sektorski plasman'!F16,"")</f>
        <v>A</v>
      </c>
      <c r="F20" s="20">
        <f>IF(ISNUMBER('[9]Sektorski plasman'!D16)=TRUE,'[9]Sektorski plasman'!D16,"")</f>
        <v>2270</v>
      </c>
      <c r="G20" s="18">
        <f>IF(ISNUMBER('[9]Sektorski plasman'!G16)=TRUE,'[9]Sektorski plasman'!G16,"")</f>
        <v>11</v>
      </c>
      <c r="H20" s="209">
        <f>IF(ISNUMBER('[9]Sektorski plasman'!H16)=TRUE,'[9]Sektorski plasman'!H16,"")</f>
        <v>21</v>
      </c>
      <c r="I20" s="208"/>
      <c r="J20" s="7"/>
    </row>
    <row r="21" spans="1:10" s="1" customFormat="1" x14ac:dyDescent="0.2">
      <c r="A21" s="25">
        <f>IF(ISNUMBER(H21)=FALSE,"",12)</f>
        <v>12</v>
      </c>
      <c r="B21" s="24" t="str">
        <f>IF(ISTEXT('[9]Sektorski plasman'!B17)=TRUE,'[9]Sektorski plasman'!B17,"")</f>
        <v>Filipašić Drago</v>
      </c>
      <c r="C21" s="23" t="str">
        <f>IF(ISTEXT('[9]Sektorski plasman'!C17)=TRUE,'[9]Sektorski plasman'!C17,"")</f>
        <v>Som Kotoriba</v>
      </c>
      <c r="D21" s="22">
        <f>IF(ISNUMBER('[9]Sektorski plasman'!E17)=TRUE,'[9]Sektorski plasman'!E17,"")</f>
        <v>18</v>
      </c>
      <c r="E21" s="21" t="str">
        <f>IF(ISTEXT('[9]Sektorski plasman'!F17)=TRUE,'[9]Sektorski plasman'!F17,"")</f>
        <v>B</v>
      </c>
      <c r="F21" s="20">
        <f>IF(ISNUMBER('[9]Sektorski plasman'!D17)=TRUE,'[9]Sektorski plasman'!D17,"")</f>
        <v>5095</v>
      </c>
      <c r="G21" s="18">
        <f>IF(ISNUMBER('[9]Sektorski plasman'!G17)=TRUE,'[9]Sektorski plasman'!G17,"")</f>
        <v>1</v>
      </c>
      <c r="H21" s="209">
        <f>IF(ISNUMBER('[9]Sektorski plasman'!H17)=TRUE,'[9]Sektorski plasman'!H17,"")</f>
        <v>2</v>
      </c>
      <c r="I21" s="208"/>
      <c r="J21" s="7"/>
    </row>
    <row r="22" spans="1:10" s="1" customFormat="1" x14ac:dyDescent="0.2">
      <c r="A22" s="25">
        <f>IF(ISNUMBER(H22)=FALSE,"",13)</f>
        <v>13</v>
      </c>
      <c r="B22" s="24" t="str">
        <f>IF(ISTEXT('[9]Sektorski plasman'!B18)=TRUE,'[9]Sektorski plasman'!B18,"")</f>
        <v>Nađ Nenad</v>
      </c>
      <c r="C22" s="23" t="str">
        <f>IF(ISTEXT('[9]Sektorski plasman'!C18)=TRUE,'[9]Sektorski plasman'!C18,"")</f>
        <v>Linjak Palovec</v>
      </c>
      <c r="D22" s="22">
        <f>IF(ISNUMBER('[9]Sektorski plasman'!E18)=TRUE,'[9]Sektorski plasman'!E18,"")</f>
        <v>17</v>
      </c>
      <c r="E22" s="21" t="str">
        <f>IF(ISTEXT('[9]Sektorski plasman'!F18)=TRUE,'[9]Sektorski plasman'!F18,"")</f>
        <v>B</v>
      </c>
      <c r="F22" s="20">
        <f>IF(ISNUMBER('[9]Sektorski plasman'!D18)=TRUE,'[9]Sektorski plasman'!D18,"")</f>
        <v>4330</v>
      </c>
      <c r="G22" s="18">
        <f>IF(ISNUMBER('[9]Sektorski plasman'!G18)=TRUE,'[9]Sektorski plasman'!G18,"")</f>
        <v>2</v>
      </c>
      <c r="H22" s="209">
        <f>IF(ISNUMBER('[9]Sektorski plasman'!H18)=TRUE,'[9]Sektorski plasman'!H18,"")</f>
        <v>4</v>
      </c>
      <c r="I22" s="208"/>
      <c r="J22" s="7"/>
    </row>
    <row r="23" spans="1:10" s="1" customFormat="1" x14ac:dyDescent="0.2">
      <c r="A23" s="25">
        <f>IF(ISNUMBER(H23)=FALSE,"",14)</f>
        <v>14</v>
      </c>
      <c r="B23" s="24" t="str">
        <f>IF(ISTEXT('[9]Sektorski plasman'!B19)=TRUE,'[9]Sektorski plasman'!B19,"")</f>
        <v>Međimurec Ivan</v>
      </c>
      <c r="C23" s="23" t="str">
        <f>IF(ISTEXT('[9]Sektorski plasman'!C19)=TRUE,'[9]Sektorski plasman'!C19,"")</f>
        <v>TSH Sensas Som.si Čakovec</v>
      </c>
      <c r="D23" s="22">
        <f>IF(ISNUMBER('[9]Sektorski plasman'!E19)=TRUE,'[9]Sektorski plasman'!E19,"")</f>
        <v>14</v>
      </c>
      <c r="E23" s="21" t="str">
        <f>IF(ISTEXT('[9]Sektorski plasman'!F19)=TRUE,'[9]Sektorski plasman'!F19,"")</f>
        <v>B</v>
      </c>
      <c r="F23" s="20">
        <f>IF(ISNUMBER('[9]Sektorski plasman'!D19)=TRUE,'[9]Sektorski plasman'!D19,"")</f>
        <v>2720</v>
      </c>
      <c r="G23" s="18">
        <f>IF(ISNUMBER('[9]Sektorski plasman'!G19)=TRUE,'[9]Sektorski plasman'!G19,"")</f>
        <v>3</v>
      </c>
      <c r="H23" s="209">
        <f>IF(ISNUMBER('[9]Sektorski plasman'!H19)=TRUE,'[9]Sektorski plasman'!H19,"")</f>
        <v>6</v>
      </c>
      <c r="I23" s="208"/>
      <c r="J23" s="7"/>
    </row>
    <row r="24" spans="1:10" s="1" customFormat="1" x14ac:dyDescent="0.2">
      <c r="A24" s="25">
        <f>IF(ISNUMBER(H24)=FALSE,"",15)</f>
        <v>15</v>
      </c>
      <c r="B24" s="24" t="str">
        <f>IF(ISTEXT('[9]Sektorski plasman'!B20)=TRUE,'[9]Sektorski plasman'!B20,"")</f>
        <v>Zadravec Ivan</v>
      </c>
      <c r="C24" s="23" t="str">
        <f>IF(ISTEXT('[9]Sektorski plasman'!C20)=TRUE,'[9]Sektorski plasman'!C20,"")</f>
        <v>Verk Križovec</v>
      </c>
      <c r="D24" s="22">
        <f>IF(ISNUMBER('[9]Sektorski plasman'!E20)=TRUE,'[9]Sektorski plasman'!E20,"")</f>
        <v>16</v>
      </c>
      <c r="E24" s="21" t="str">
        <f>IF(ISTEXT('[9]Sektorski plasman'!F20)=TRUE,'[9]Sektorski plasman'!F20,"")</f>
        <v>B</v>
      </c>
      <c r="F24" s="20">
        <f>IF(ISNUMBER('[9]Sektorski plasman'!D20)=TRUE,'[9]Sektorski plasman'!D20,"")</f>
        <v>2500</v>
      </c>
      <c r="G24" s="18">
        <f>IF(ISNUMBER('[9]Sektorski plasman'!G20)=TRUE,'[9]Sektorski plasman'!G20,"")</f>
        <v>4</v>
      </c>
      <c r="H24" s="209">
        <f>IF(ISNUMBER('[9]Sektorski plasman'!H20)=TRUE,'[9]Sektorski plasman'!H20,"")</f>
        <v>8</v>
      </c>
      <c r="I24" s="208"/>
      <c r="J24" s="7"/>
    </row>
    <row r="25" spans="1:10" s="1" customFormat="1" x14ac:dyDescent="0.2">
      <c r="A25" s="25">
        <f>IF(ISNUMBER(H25)=FALSE,"",16)</f>
        <v>16</v>
      </c>
      <c r="B25" s="24" t="str">
        <f>IF(ISTEXT('[9]Sektorski plasman'!B21)=TRUE,'[9]Sektorski plasman'!B21,"")</f>
        <v>Dolenec Branimir</v>
      </c>
      <c r="C25" s="23" t="str">
        <f>IF(ISTEXT('[9]Sektorski plasman'!C21)=TRUE,'[9]Sektorski plasman'!C21,"")</f>
        <v>Ostriž Novakovec</v>
      </c>
      <c r="D25" s="22">
        <f>IF(ISNUMBER('[9]Sektorski plasman'!E21)=TRUE,'[9]Sektorski plasman'!E21,"")</f>
        <v>20</v>
      </c>
      <c r="E25" s="21" t="str">
        <f>IF(ISTEXT('[9]Sektorski plasman'!F21)=TRUE,'[9]Sektorski plasman'!F21,"")</f>
        <v>B</v>
      </c>
      <c r="F25" s="20">
        <f>IF(ISNUMBER('[9]Sektorski plasman'!D21)=TRUE,'[9]Sektorski plasman'!D21,"")</f>
        <v>1365</v>
      </c>
      <c r="G25" s="18">
        <f>IF(ISNUMBER('[9]Sektorski plasman'!G21)=TRUE,'[9]Sektorski plasman'!G21,"")</f>
        <v>5</v>
      </c>
      <c r="H25" s="209">
        <f>IF(ISNUMBER('[9]Sektorski plasman'!H21)=TRUE,'[9]Sektorski plasman'!H21,"")</f>
        <v>10</v>
      </c>
      <c r="I25" s="208"/>
      <c r="J25" s="7"/>
    </row>
    <row r="26" spans="1:10" s="1" customFormat="1" x14ac:dyDescent="0.2">
      <c r="A26" s="25">
        <f>IF(ISNUMBER(H26)=FALSE,"",17)</f>
        <v>17</v>
      </c>
      <c r="B26" s="24" t="str">
        <f>IF(ISTEXT('[9]Sektorski plasman'!B22)=TRUE,'[9]Sektorski plasman'!B22,"")</f>
        <v>Deban Ivan</v>
      </c>
      <c r="C26" s="23" t="str">
        <f>IF(ISTEXT('[9]Sektorski plasman'!C22)=TRUE,'[9]Sektorski plasman'!C22,"")</f>
        <v>Glavatica Futtura Sensas Prelog</v>
      </c>
      <c r="D26" s="22">
        <f>IF(ISNUMBER('[9]Sektorski plasman'!E22)=TRUE,'[9]Sektorski plasman'!E22,"")</f>
        <v>19</v>
      </c>
      <c r="E26" s="21" t="str">
        <f>IF(ISTEXT('[9]Sektorski plasman'!F22)=TRUE,'[9]Sektorski plasman'!F22,"")</f>
        <v>B</v>
      </c>
      <c r="F26" s="20">
        <f>IF(ISNUMBER('[9]Sektorski plasman'!D22)=TRUE,'[9]Sektorski plasman'!D22,"")</f>
        <v>1185</v>
      </c>
      <c r="G26" s="18">
        <f>IF(ISNUMBER('[9]Sektorski plasman'!G22)=TRUE,'[9]Sektorski plasman'!G22,"")</f>
        <v>6</v>
      </c>
      <c r="H26" s="209">
        <f>IF(ISNUMBER('[9]Sektorski plasman'!H22)=TRUE,'[9]Sektorski plasman'!H22,"")</f>
        <v>12</v>
      </c>
      <c r="I26" s="208"/>
      <c r="J26" s="7"/>
    </row>
    <row r="27" spans="1:10" s="1" customFormat="1" x14ac:dyDescent="0.2">
      <c r="A27" s="25">
        <f>IF(ISNUMBER(H27)=FALSE,"",18)</f>
        <v>18</v>
      </c>
      <c r="B27" s="24" t="str">
        <f>IF(ISTEXT('[9]Sektorski plasman'!B23)=TRUE,'[9]Sektorski plasman'!B23,"")</f>
        <v>Zelić Vladimir</v>
      </c>
      <c r="C27" s="23" t="str">
        <f>IF(ISTEXT('[9]Sektorski plasman'!C23)=TRUE,'[9]Sektorski plasman'!C23,"")</f>
        <v>Linjak Palovec</v>
      </c>
      <c r="D27" s="22">
        <f>IF(ISNUMBER('[9]Sektorski plasman'!E23)=TRUE,'[9]Sektorski plasman'!E23,"")</f>
        <v>13</v>
      </c>
      <c r="E27" s="21" t="str">
        <f>IF(ISTEXT('[9]Sektorski plasman'!F23)=TRUE,'[9]Sektorski plasman'!F23,"")</f>
        <v>B</v>
      </c>
      <c r="F27" s="20">
        <f>IF(ISNUMBER('[9]Sektorski plasman'!D23)=TRUE,'[9]Sektorski plasman'!D23,"")</f>
        <v>1100</v>
      </c>
      <c r="G27" s="18">
        <f>IF(ISNUMBER('[9]Sektorski plasman'!G23)=TRUE,'[9]Sektorski plasman'!G23,"")</f>
        <v>7</v>
      </c>
      <c r="H27" s="209">
        <f>IF(ISNUMBER('[9]Sektorski plasman'!H23)=TRUE,'[9]Sektorski plasman'!H23,"")</f>
        <v>14</v>
      </c>
      <c r="I27" s="208"/>
      <c r="J27" s="7"/>
    </row>
    <row r="28" spans="1:10" s="1" customFormat="1" x14ac:dyDescent="0.2">
      <c r="A28" s="25">
        <f>IF(ISNUMBER(H28)=FALSE,"",19)</f>
        <v>19</v>
      </c>
      <c r="B28" s="24" t="str">
        <f>IF(ISTEXT('[9]Sektorski plasman'!B24)=TRUE,'[9]Sektorski plasman'!B24,"")</f>
        <v>Horvat Dragutin</v>
      </c>
      <c r="C28" s="23" t="str">
        <f>IF(ISTEXT('[9]Sektorski plasman'!C24)=TRUE,'[9]Sektorski plasman'!C24,"")</f>
        <v>Som Kotoriba</v>
      </c>
      <c r="D28" s="22">
        <f>IF(ISNUMBER('[9]Sektorski plasman'!E24)=TRUE,'[9]Sektorski plasman'!E24,"")</f>
        <v>15</v>
      </c>
      <c r="E28" s="21" t="str">
        <f>IF(ISTEXT('[9]Sektorski plasman'!F24)=TRUE,'[9]Sektorski plasman'!F24,"")</f>
        <v>B</v>
      </c>
      <c r="F28" s="20">
        <f>IF(ISNUMBER('[9]Sektorski plasman'!D24)=TRUE,'[9]Sektorski plasman'!D24,"")</f>
        <v>745</v>
      </c>
      <c r="G28" s="18">
        <f>IF(ISNUMBER('[9]Sektorski plasman'!G24)=TRUE,'[9]Sektorski plasman'!G24,"")</f>
        <v>8</v>
      </c>
      <c r="H28" s="209">
        <f>IF(ISNUMBER('[9]Sektorski plasman'!H24)=TRUE,'[9]Sektorski plasman'!H24,"")</f>
        <v>16</v>
      </c>
      <c r="I28" s="208"/>
      <c r="J28" s="7"/>
    </row>
    <row r="29" spans="1:10" s="1" customFormat="1" x14ac:dyDescent="0.2">
      <c r="A29" s="25">
        <f>IF(ISNUMBER(H29)=FALSE,"",20)</f>
        <v>20</v>
      </c>
      <c r="B29" s="24" t="str">
        <f>IF(ISTEXT('[9]Sektorski plasman'!B25)=TRUE,'[9]Sektorski plasman'!B25,"")</f>
        <v>Marđetko Josip</v>
      </c>
      <c r="C29" s="23" t="str">
        <f>IF(ISTEXT('[9]Sektorski plasman'!C25)=TRUE,'[9]Sektorski plasman'!C25,"")</f>
        <v>Som Kotoriba</v>
      </c>
      <c r="D29" s="22">
        <f>IF(ISNUMBER('[9]Sektorski plasman'!E25)=TRUE,'[9]Sektorski plasman'!E25,"")</f>
        <v>22</v>
      </c>
      <c r="E29" s="21" t="str">
        <f>IF(ISTEXT('[9]Sektorski plasman'!F25)=TRUE,'[9]Sektorski plasman'!F25,"")</f>
        <v>B</v>
      </c>
      <c r="F29" s="20">
        <f>IF(ISNUMBER('[9]Sektorski plasman'!D25)=TRUE,'[9]Sektorski plasman'!D25,"")</f>
        <v>565</v>
      </c>
      <c r="G29" s="18">
        <f>IF(ISNUMBER('[9]Sektorski plasman'!G25)=TRUE,'[9]Sektorski plasman'!G25,"")</f>
        <v>9</v>
      </c>
      <c r="H29" s="209">
        <f>IF(ISNUMBER('[9]Sektorski plasman'!H25)=TRUE,'[9]Sektorski plasman'!H25,"")</f>
        <v>18</v>
      </c>
      <c r="I29" s="208"/>
      <c r="J29" s="7"/>
    </row>
    <row r="30" spans="1:10" s="1" customFormat="1" x14ac:dyDescent="0.2">
      <c r="A30" s="25">
        <f>IF(ISNUMBER(H30)=FALSE,"",21)</f>
        <v>21</v>
      </c>
      <c r="B30" s="24" t="str">
        <f>IF(ISTEXT('[9]Sektorski plasman'!B26)=TRUE,'[9]Sektorski plasman'!B26,"")</f>
        <v>Orehovec Stjepan</v>
      </c>
      <c r="C30" s="23" t="str">
        <f>IF(ISTEXT('[9]Sektorski plasman'!C26)=TRUE,'[9]Sektorski plasman'!C26,"")</f>
        <v>Drava Donji Mihaljevec</v>
      </c>
      <c r="D30" s="22">
        <f>IF(ISNUMBER('[9]Sektorski plasman'!E26)=TRUE,'[9]Sektorski plasman'!E26,"")</f>
        <v>21</v>
      </c>
      <c r="E30" s="21" t="str">
        <f>IF(ISTEXT('[9]Sektorski plasman'!F26)=TRUE,'[9]Sektorski plasman'!F26,"")</f>
        <v>B</v>
      </c>
      <c r="F30" s="20">
        <f>IF(ISNUMBER('[9]Sektorski plasman'!D26)=TRUE,'[9]Sektorski plasman'!D26,"")</f>
        <v>330</v>
      </c>
      <c r="G30" s="18">
        <f>IF(ISNUMBER('[9]Sektorski plasman'!G26)=TRUE,'[9]Sektorski plasman'!G26,"")</f>
        <v>10</v>
      </c>
      <c r="H30" s="209">
        <f>IF(ISNUMBER('[9]Sektorski plasman'!H26)=TRUE,'[9]Sektorski plasman'!H26,"")</f>
        <v>20</v>
      </c>
      <c r="I30" s="208"/>
      <c r="J30" s="7"/>
    </row>
    <row r="31" spans="1:10" s="1" customFormat="1" x14ac:dyDescent="0.2">
      <c r="A31" s="25">
        <f>IF(ISNUMBER(H31)=FALSE,"",22)</f>
        <v>22</v>
      </c>
      <c r="B31" s="24" t="str">
        <f>IF(ISTEXT('[9]Sektorski plasman'!B27)=TRUE,'[9]Sektorski plasman'!B27,"")</f>
        <v>Mikloška Josip</v>
      </c>
      <c r="C31" s="23" t="str">
        <f>IF(ISTEXT('[9]Sektorski plasman'!C27)=TRUE,'[9]Sektorski plasman'!C27,"")</f>
        <v>Glavatica Futtura Sensas Prelog</v>
      </c>
      <c r="D31" s="22">
        <f>IF(ISNUMBER('[9]Sektorski plasman'!E27)=TRUE,'[9]Sektorski plasman'!E27,"")</f>
        <v>12</v>
      </c>
      <c r="E31" s="21" t="str">
        <f>IF(ISTEXT('[9]Sektorski plasman'!F27)=TRUE,'[9]Sektorski plasman'!F27,"")</f>
        <v>B</v>
      </c>
      <c r="F31" s="20">
        <f>IF(ISNUMBER('[9]Sektorski plasman'!D27)=TRUE,'[9]Sektorski plasman'!D27,"")</f>
        <v>125</v>
      </c>
      <c r="G31" s="18">
        <f>IF(ISNUMBER('[9]Sektorski plasman'!G27)=TRUE,'[9]Sektorski plasman'!G27,"")</f>
        <v>11</v>
      </c>
      <c r="H31" s="209">
        <f>IF(ISNUMBER('[9]Sektorski plasman'!H27)=TRUE,'[9]Sektorski plasman'!H27,"")</f>
        <v>22</v>
      </c>
      <c r="I31" s="208"/>
      <c r="J31" s="7"/>
    </row>
    <row r="32" spans="1:10" s="1" customFormat="1" x14ac:dyDescent="0.2">
      <c r="A32" s="25" t="str">
        <f>IF(ISNUMBER(H32)=FALSE,"",23)</f>
        <v/>
      </c>
      <c r="B32" s="24" t="str">
        <f>IF(ISTEXT('[9]Sektorski plasman'!B28)=TRUE,'[9]Sektorski plasman'!B28,"")</f>
        <v/>
      </c>
      <c r="C32" s="23" t="str">
        <f>IF(ISTEXT('[9]Sektorski plasman'!C28)=TRUE,'[9]Sektorski plasman'!C28,"")</f>
        <v/>
      </c>
      <c r="D32" s="22" t="str">
        <f>IF(ISNUMBER('[9]Sektorski plasman'!E28)=TRUE,'[9]Sektorski plasman'!E28,"")</f>
        <v/>
      </c>
      <c r="E32" s="21" t="str">
        <f>IF(ISTEXT('[9]Sektorski plasman'!F28)=TRUE,'[9]Sektorski plasman'!F28,"")</f>
        <v/>
      </c>
      <c r="F32" s="20" t="str">
        <f>IF(ISNUMBER('[9]Sektorski plasman'!D28)=TRUE,'[9]Sektorski plasman'!D28,"")</f>
        <v/>
      </c>
      <c r="G32" s="18" t="str">
        <f>IF(ISNUMBER('[9]Sektorski plasman'!G28)=TRUE,'[9]Sektorski plasman'!G28,"")</f>
        <v/>
      </c>
      <c r="H32" s="209" t="str">
        <f>IF(ISNUMBER('[9]Sektorski plasman'!H28)=TRUE,'[9]Sektorski plasman'!H28,"")</f>
        <v/>
      </c>
      <c r="I32" s="208"/>
      <c r="J32" s="7"/>
    </row>
    <row r="33" spans="1:10" s="1" customFormat="1" x14ac:dyDescent="0.2">
      <c r="A33" s="25" t="str">
        <f>IF(ISNUMBER(H33)=FALSE,"",24)</f>
        <v/>
      </c>
      <c r="B33" s="24" t="str">
        <f>IF(ISTEXT('[9]Sektorski plasman'!B29)=TRUE,'[9]Sektorski plasman'!B29,"")</f>
        <v/>
      </c>
      <c r="C33" s="23" t="str">
        <f>IF(ISTEXT('[9]Sektorski plasman'!C29)=TRUE,'[9]Sektorski plasman'!C29,"")</f>
        <v/>
      </c>
      <c r="D33" s="22" t="str">
        <f>IF(ISNUMBER('[9]Sektorski plasman'!E29)=TRUE,'[9]Sektorski plasman'!E29,"")</f>
        <v/>
      </c>
      <c r="E33" s="21" t="str">
        <f>IF(ISTEXT('[9]Sektorski plasman'!F29)=TRUE,'[9]Sektorski plasman'!F29,"")</f>
        <v/>
      </c>
      <c r="F33" s="20" t="str">
        <f>IF(ISNUMBER('[9]Sektorski plasman'!D29)=TRUE,'[9]Sektorski plasman'!D29,"")</f>
        <v/>
      </c>
      <c r="G33" s="18" t="str">
        <f>IF(ISNUMBER('[9]Sektorski plasman'!G29)=TRUE,'[9]Sektorski plasman'!G29,"")</f>
        <v/>
      </c>
      <c r="H33" s="209" t="str">
        <f>IF(ISNUMBER('[9]Sektorski plasman'!H29)=TRUE,'[9]Sektorski plasman'!H29,"")</f>
        <v/>
      </c>
      <c r="I33" s="208"/>
      <c r="J33" s="7"/>
    </row>
    <row r="34" spans="1:10" s="1" customFormat="1" x14ac:dyDescent="0.2">
      <c r="A34" s="25" t="str">
        <f>IF(ISNUMBER(H34)=FALSE,"",25)</f>
        <v/>
      </c>
      <c r="B34" s="24" t="str">
        <f>IF(ISTEXT('[9]Sektorski plasman'!B30)=TRUE,'[9]Sektorski plasman'!B30,"")</f>
        <v/>
      </c>
      <c r="C34" s="23" t="str">
        <f>IF(ISTEXT('[9]Sektorski plasman'!C30)=TRUE,'[9]Sektorski plasman'!C30,"")</f>
        <v/>
      </c>
      <c r="D34" s="22" t="str">
        <f>IF(ISNUMBER('[9]Sektorski plasman'!E30)=TRUE,'[9]Sektorski plasman'!E30,"")</f>
        <v/>
      </c>
      <c r="E34" s="21" t="str">
        <f>IF(ISTEXT('[9]Sektorski plasman'!F30)=TRUE,'[9]Sektorski plasman'!F30,"")</f>
        <v/>
      </c>
      <c r="F34" s="20" t="str">
        <f>IF(ISNUMBER('[9]Sektorski plasman'!D30)=TRUE,'[9]Sektorski plasman'!D30,"")</f>
        <v/>
      </c>
      <c r="G34" s="18" t="str">
        <f>IF(ISNUMBER('[9]Sektorski plasman'!G30)=TRUE,'[9]Sektorski plasman'!G30,"")</f>
        <v/>
      </c>
      <c r="H34" s="209" t="str">
        <f>IF(ISNUMBER('[9]Sektorski plasman'!H30)=TRUE,'[9]Sektorski plasman'!H30,"")</f>
        <v/>
      </c>
      <c r="I34" s="208"/>
      <c r="J34" s="7"/>
    </row>
    <row r="35" spans="1:10" s="1" customFormat="1" x14ac:dyDescent="0.2">
      <c r="A35" s="25" t="str">
        <f>IF(ISNUMBER(H35)=FALSE,"",26)</f>
        <v/>
      </c>
      <c r="B35" s="24" t="str">
        <f>IF(ISTEXT('[9]Sektorski plasman'!B31)=TRUE,'[9]Sektorski plasman'!B31,"")</f>
        <v/>
      </c>
      <c r="C35" s="23" t="str">
        <f>IF(ISTEXT('[9]Sektorski plasman'!C31)=TRUE,'[9]Sektorski plasman'!C31,"")</f>
        <v/>
      </c>
      <c r="D35" s="22" t="str">
        <f>IF(ISNUMBER('[9]Sektorski plasman'!E31)=TRUE,'[9]Sektorski plasman'!E31,"")</f>
        <v/>
      </c>
      <c r="E35" s="21" t="str">
        <f>IF(ISTEXT('[9]Sektorski plasman'!F31)=TRUE,'[9]Sektorski plasman'!F31,"")</f>
        <v/>
      </c>
      <c r="F35" s="20" t="str">
        <f>IF(ISNUMBER('[9]Sektorski plasman'!D31)=TRUE,'[9]Sektorski plasman'!D31,"")</f>
        <v/>
      </c>
      <c r="G35" s="18" t="str">
        <f>IF(ISNUMBER('[9]Sektorski plasman'!G31)=TRUE,'[9]Sektorski plasman'!G31,"")</f>
        <v/>
      </c>
      <c r="H35" s="209" t="str">
        <f>IF(ISNUMBER('[9]Sektorski plasman'!H31)=TRUE,'[9]Sektorski plasman'!H31,"")</f>
        <v/>
      </c>
      <c r="I35" s="208"/>
      <c r="J35" s="7"/>
    </row>
    <row r="36" spans="1:10" s="1" customFormat="1" x14ac:dyDescent="0.2">
      <c r="A36" s="25" t="str">
        <f>IF(ISNUMBER(H36)=FALSE,"",27)</f>
        <v/>
      </c>
      <c r="B36" s="24" t="str">
        <f>IF(ISTEXT('[9]Sektorski plasman'!B32)=TRUE,'[9]Sektorski plasman'!B32,"")</f>
        <v/>
      </c>
      <c r="C36" s="23" t="str">
        <f>IF(ISTEXT('[9]Sektorski plasman'!C32)=TRUE,'[9]Sektorski plasman'!C32,"")</f>
        <v/>
      </c>
      <c r="D36" s="22" t="str">
        <f>IF(ISNUMBER('[9]Sektorski plasman'!E32)=TRUE,'[9]Sektorski plasman'!E32,"")</f>
        <v/>
      </c>
      <c r="E36" s="21" t="str">
        <f>IF(ISTEXT('[9]Sektorski plasman'!F32)=TRUE,'[9]Sektorski plasman'!F32,"")</f>
        <v/>
      </c>
      <c r="F36" s="20" t="str">
        <f>IF(ISNUMBER('[9]Sektorski plasman'!D32)=TRUE,'[9]Sektorski plasman'!D32,"")</f>
        <v/>
      </c>
      <c r="G36" s="18" t="str">
        <f>IF(ISNUMBER('[9]Sektorski plasman'!G32)=TRUE,'[9]Sektorski plasman'!G32,"")</f>
        <v/>
      </c>
      <c r="H36" s="209" t="str">
        <f>IF(ISNUMBER('[9]Sektorski plasman'!H32)=TRUE,'[9]Sektorski plasman'!H32,"")</f>
        <v/>
      </c>
      <c r="I36" s="208"/>
      <c r="J36" s="7"/>
    </row>
    <row r="37" spans="1:10" s="1" customFormat="1" x14ac:dyDescent="0.2">
      <c r="A37" s="25" t="str">
        <f>IF(ISNUMBER(H37)=FALSE,"",28)</f>
        <v/>
      </c>
      <c r="B37" s="24" t="str">
        <f>IF(ISTEXT('[9]Sektorski plasman'!B33)=TRUE,'[9]Sektorski plasman'!B33,"")</f>
        <v/>
      </c>
      <c r="C37" s="23" t="str">
        <f>IF(ISTEXT('[9]Sektorski plasman'!C33)=TRUE,'[9]Sektorski plasman'!C33,"")</f>
        <v/>
      </c>
      <c r="D37" s="22" t="str">
        <f>IF(ISNUMBER('[9]Sektorski plasman'!E33)=TRUE,'[9]Sektorski plasman'!E33,"")</f>
        <v/>
      </c>
      <c r="E37" s="21" t="str">
        <f>IF(ISTEXT('[9]Sektorski plasman'!F33)=TRUE,'[9]Sektorski plasman'!F33,"")</f>
        <v/>
      </c>
      <c r="F37" s="20" t="str">
        <f>IF(ISNUMBER('[9]Sektorski plasman'!D33)=TRUE,'[9]Sektorski plasman'!D33,"")</f>
        <v/>
      </c>
      <c r="G37" s="18" t="str">
        <f>IF(ISNUMBER('[9]Sektorski plasman'!G33)=TRUE,'[9]Sektorski plasman'!G33,"")</f>
        <v/>
      </c>
      <c r="H37" s="209" t="str">
        <f>IF(ISNUMBER('[9]Sektorski plasman'!H33)=TRUE,'[9]Sektorski plasman'!H33,"")</f>
        <v/>
      </c>
      <c r="I37" s="208"/>
      <c r="J37" s="7"/>
    </row>
    <row r="38" spans="1:10" s="1" customFormat="1" x14ac:dyDescent="0.2">
      <c r="A38" s="25" t="str">
        <f>IF(ISNUMBER(H38)=FALSE,"",29)</f>
        <v/>
      </c>
      <c r="B38" s="24" t="str">
        <f>IF(ISTEXT('[9]Sektorski plasman'!B34)=TRUE,'[9]Sektorski plasman'!B34,"")</f>
        <v/>
      </c>
      <c r="C38" s="23" t="str">
        <f>IF(ISTEXT('[9]Sektorski plasman'!C34)=TRUE,'[9]Sektorski plasman'!C34,"")</f>
        <v/>
      </c>
      <c r="D38" s="22" t="str">
        <f>IF(ISNUMBER('[9]Sektorski plasman'!E34)=TRUE,'[9]Sektorski plasman'!E34,"")</f>
        <v/>
      </c>
      <c r="E38" s="21" t="str">
        <f>IF(ISTEXT('[9]Sektorski plasman'!F34)=TRUE,'[9]Sektorski plasman'!F34,"")</f>
        <v/>
      </c>
      <c r="F38" s="20" t="str">
        <f>IF(ISNUMBER('[9]Sektorski plasman'!D34)=TRUE,'[9]Sektorski plasman'!D34,"")</f>
        <v/>
      </c>
      <c r="G38" s="18" t="str">
        <f>IF(ISNUMBER('[9]Sektorski plasman'!G34)=TRUE,'[9]Sektorski plasman'!G34,"")</f>
        <v/>
      </c>
      <c r="H38" s="209" t="str">
        <f>IF(ISNUMBER('[9]Sektorski plasman'!H34)=TRUE,'[9]Sektorski plasman'!H34,"")</f>
        <v/>
      </c>
      <c r="I38" s="208"/>
      <c r="J38" s="7"/>
    </row>
    <row r="39" spans="1:10" s="1" customFormat="1" x14ac:dyDescent="0.2">
      <c r="A39" s="25" t="str">
        <f>IF(ISNUMBER(H39)=FALSE,"",30)</f>
        <v/>
      </c>
      <c r="B39" s="24" t="str">
        <f>IF(ISTEXT('[9]Sektorski plasman'!B35)=TRUE,'[9]Sektorski plasman'!B35,"")</f>
        <v/>
      </c>
      <c r="C39" s="23" t="str">
        <f>IF(ISTEXT('[9]Sektorski plasman'!C35)=TRUE,'[9]Sektorski plasman'!C35,"")</f>
        <v/>
      </c>
      <c r="D39" s="22" t="str">
        <f>IF(ISNUMBER('[9]Sektorski plasman'!E35)=TRUE,'[9]Sektorski plasman'!E35,"")</f>
        <v/>
      </c>
      <c r="E39" s="21" t="str">
        <f>IF(ISTEXT('[9]Sektorski plasman'!F35)=TRUE,'[9]Sektorski plasman'!F35,"")</f>
        <v/>
      </c>
      <c r="F39" s="20" t="str">
        <f>IF(ISNUMBER('[9]Sektorski plasman'!D35)=TRUE,'[9]Sektorski plasman'!D35,"")</f>
        <v/>
      </c>
      <c r="G39" s="18" t="str">
        <f>IF(ISNUMBER('[9]Sektorski plasman'!G35)=TRUE,'[9]Sektorski plasman'!G35,"")</f>
        <v/>
      </c>
      <c r="H39" s="209" t="str">
        <f>IF(ISNUMBER('[9]Sektorski plasman'!H35)=TRUE,'[9]Sektorski plasman'!H35,"")</f>
        <v/>
      </c>
      <c r="I39" s="208"/>
      <c r="J39" s="7"/>
    </row>
    <row r="40" spans="1:10" s="1" customFormat="1" x14ac:dyDescent="0.2">
      <c r="A40" s="25" t="str">
        <f>IF(ISNUMBER(H40)=FALSE,"",31)</f>
        <v/>
      </c>
      <c r="B40" s="24" t="str">
        <f>IF(ISTEXT('[9]Sektorski plasman'!B36)=TRUE,'[9]Sektorski plasman'!B36,"")</f>
        <v/>
      </c>
      <c r="C40" s="23" t="str">
        <f>IF(ISTEXT('[9]Sektorski plasman'!C36)=TRUE,'[9]Sektorski plasman'!C36,"")</f>
        <v/>
      </c>
      <c r="D40" s="22" t="str">
        <f>IF(ISNUMBER('[9]Sektorski plasman'!E36)=TRUE,'[9]Sektorski plasman'!E36,"")</f>
        <v/>
      </c>
      <c r="E40" s="21" t="str">
        <f>IF(ISTEXT('[9]Sektorski plasman'!F36)=TRUE,'[9]Sektorski plasman'!F36,"")</f>
        <v/>
      </c>
      <c r="F40" s="20" t="str">
        <f>IF(ISNUMBER('[9]Sektorski plasman'!D36)=TRUE,'[9]Sektorski plasman'!D36,"")</f>
        <v/>
      </c>
      <c r="G40" s="18" t="str">
        <f>IF(ISNUMBER('[9]Sektorski plasman'!G36)=TRUE,'[9]Sektorski plasman'!G36,"")</f>
        <v/>
      </c>
      <c r="H40" s="209" t="str">
        <f>IF(ISNUMBER('[9]Sektorski plasman'!H36)=TRUE,'[9]Sektorski plasman'!H36,"")</f>
        <v/>
      </c>
      <c r="I40" s="208"/>
      <c r="J40" s="7"/>
    </row>
    <row r="41" spans="1:10" s="1" customFormat="1" x14ac:dyDescent="0.2">
      <c r="A41" s="25" t="str">
        <f>IF(ISNUMBER(H41)=FALSE,"",32)</f>
        <v/>
      </c>
      <c r="B41" s="24" t="str">
        <f>IF(ISTEXT('[9]Sektorski plasman'!B37)=TRUE,'[9]Sektorski plasman'!B37,"")</f>
        <v/>
      </c>
      <c r="C41" s="23" t="str">
        <f>IF(ISTEXT('[9]Sektorski plasman'!C37)=TRUE,'[9]Sektorski plasman'!C37,"")</f>
        <v/>
      </c>
      <c r="D41" s="22" t="str">
        <f>IF(ISNUMBER('[9]Sektorski plasman'!E37)=TRUE,'[9]Sektorski plasman'!E37,"")</f>
        <v/>
      </c>
      <c r="E41" s="21" t="str">
        <f>IF(ISTEXT('[9]Sektorski plasman'!F37)=TRUE,'[9]Sektorski plasman'!F37,"")</f>
        <v/>
      </c>
      <c r="F41" s="20" t="str">
        <f>IF(ISNUMBER('[9]Sektorski plasman'!D37)=TRUE,'[9]Sektorski plasman'!D37,"")</f>
        <v/>
      </c>
      <c r="G41" s="18" t="str">
        <f>IF(ISNUMBER('[9]Sektorski plasman'!G37)=TRUE,'[9]Sektorski plasman'!G37,"")</f>
        <v/>
      </c>
      <c r="H41" s="209" t="str">
        <f>IF(ISNUMBER('[9]Sektorski plasman'!H37)=TRUE,'[9]Sektorski plasman'!H37,"")</f>
        <v/>
      </c>
      <c r="I41" s="208"/>
      <c r="J41" s="7"/>
    </row>
    <row r="42" spans="1:10" s="1" customFormat="1" x14ac:dyDescent="0.2">
      <c r="A42" s="25" t="str">
        <f>IF(ISNUMBER(H42)=FALSE,"",33)</f>
        <v/>
      </c>
      <c r="B42" s="24" t="str">
        <f>IF(ISTEXT('[9]Sektorski plasman'!B38)=TRUE,'[9]Sektorski plasman'!B38,"")</f>
        <v/>
      </c>
      <c r="C42" s="23" t="str">
        <f>IF(ISTEXT('[9]Sektorski plasman'!C38)=TRUE,'[9]Sektorski plasman'!C38,"")</f>
        <v/>
      </c>
      <c r="D42" s="22" t="str">
        <f>IF(ISNUMBER('[9]Sektorski plasman'!E38)=TRUE,'[9]Sektorski plasman'!E38,"")</f>
        <v/>
      </c>
      <c r="E42" s="21" t="str">
        <f>IF(ISTEXT('[9]Sektorski plasman'!F38)=TRUE,'[9]Sektorski plasman'!F38,"")</f>
        <v/>
      </c>
      <c r="F42" s="20" t="str">
        <f>IF(ISNUMBER('[9]Sektorski plasman'!D38)=TRUE,'[9]Sektorski plasman'!D38,"")</f>
        <v/>
      </c>
      <c r="G42" s="18" t="str">
        <f>IF(ISNUMBER('[9]Sektorski plasman'!G38)=TRUE,'[9]Sektorski plasman'!G38,"")</f>
        <v/>
      </c>
      <c r="H42" s="209" t="str">
        <f>IF(ISNUMBER('[9]Sektorski plasman'!H38)=TRUE,'[9]Sektorski plasman'!H38,"")</f>
        <v/>
      </c>
      <c r="I42" s="208"/>
      <c r="J42" s="7"/>
    </row>
    <row r="43" spans="1:10" s="1" customFormat="1" x14ac:dyDescent="0.2">
      <c r="A43" s="25" t="str">
        <f>IF(ISNUMBER(H43)=FALSE,"",34)</f>
        <v/>
      </c>
      <c r="B43" s="24" t="str">
        <f>IF(ISTEXT('[9]Sektorski plasman'!B39)=TRUE,'[9]Sektorski plasman'!B39,"")</f>
        <v/>
      </c>
      <c r="C43" s="23" t="str">
        <f>IF(ISTEXT('[9]Sektorski plasman'!C39)=TRUE,'[9]Sektorski plasman'!C39,"")</f>
        <v/>
      </c>
      <c r="D43" s="22" t="str">
        <f>IF(ISNUMBER('[9]Sektorski plasman'!E39)=TRUE,'[9]Sektorski plasman'!E39,"")</f>
        <v/>
      </c>
      <c r="E43" s="21" t="str">
        <f>IF(ISTEXT('[9]Sektorski plasman'!F39)=TRUE,'[9]Sektorski plasman'!F39,"")</f>
        <v/>
      </c>
      <c r="F43" s="20" t="str">
        <f>IF(ISNUMBER('[9]Sektorski plasman'!D39)=TRUE,'[9]Sektorski plasman'!D39,"")</f>
        <v/>
      </c>
      <c r="G43" s="18" t="str">
        <f>IF(ISNUMBER('[9]Sektorski plasman'!G39)=TRUE,'[9]Sektorski plasman'!G39,"")</f>
        <v/>
      </c>
      <c r="H43" s="209" t="str">
        <f>IF(ISNUMBER('[9]Sektorski plasman'!H39)=TRUE,'[9]Sektorski plasman'!H39,"")</f>
        <v/>
      </c>
      <c r="I43" s="208"/>
      <c r="J43" s="7"/>
    </row>
    <row r="44" spans="1:10" s="1" customFormat="1" x14ac:dyDescent="0.2">
      <c r="A44" s="25" t="str">
        <f>IF(ISNUMBER(H44)=FALSE,"",35)</f>
        <v/>
      </c>
      <c r="B44" s="24" t="str">
        <f>IF(ISTEXT('[9]Sektorski plasman'!B40)=TRUE,'[9]Sektorski plasman'!B40,"")</f>
        <v/>
      </c>
      <c r="C44" s="23" t="str">
        <f>IF(ISTEXT('[9]Sektorski plasman'!C40)=TRUE,'[9]Sektorski plasman'!C40,"")</f>
        <v/>
      </c>
      <c r="D44" s="22" t="str">
        <f>IF(ISNUMBER('[9]Sektorski plasman'!E40)=TRUE,'[9]Sektorski plasman'!E40,"")</f>
        <v/>
      </c>
      <c r="E44" s="21" t="str">
        <f>IF(ISTEXT('[9]Sektorski plasman'!F40)=TRUE,'[9]Sektorski plasman'!F40,"")</f>
        <v/>
      </c>
      <c r="F44" s="20" t="str">
        <f>IF(ISNUMBER('[9]Sektorski plasman'!D40)=TRUE,'[9]Sektorski plasman'!D40,"")</f>
        <v/>
      </c>
      <c r="G44" s="18" t="str">
        <f>IF(ISNUMBER('[9]Sektorski plasman'!G40)=TRUE,'[9]Sektorski plasman'!G40,"")</f>
        <v/>
      </c>
      <c r="H44" s="209" t="str">
        <f>IF(ISNUMBER('[9]Sektorski plasman'!H40)=TRUE,'[9]Sektorski plasman'!H40,"")</f>
        <v/>
      </c>
      <c r="I44" s="208"/>
      <c r="J44" s="7"/>
    </row>
    <row r="45" spans="1:10" s="1" customFormat="1" x14ac:dyDescent="0.2">
      <c r="A45" s="25" t="str">
        <f>IF(ISNUMBER(H45)=FALSE,"",36)</f>
        <v/>
      </c>
      <c r="B45" s="24" t="str">
        <f>IF(ISTEXT('[9]Sektorski plasman'!B41)=TRUE,'[9]Sektorski plasman'!B41,"")</f>
        <v/>
      </c>
      <c r="C45" s="23" t="str">
        <f>IF(ISTEXT('[9]Sektorski plasman'!C41)=TRUE,'[9]Sektorski plasman'!C41,"")</f>
        <v/>
      </c>
      <c r="D45" s="22" t="str">
        <f>IF(ISNUMBER('[9]Sektorski plasman'!E41)=TRUE,'[9]Sektorski plasman'!E41,"")</f>
        <v/>
      </c>
      <c r="E45" s="21" t="str">
        <f>IF(ISTEXT('[9]Sektorski plasman'!F41)=TRUE,'[9]Sektorski plasman'!F41,"")</f>
        <v/>
      </c>
      <c r="F45" s="20" t="str">
        <f>IF(ISNUMBER('[9]Sektorski plasman'!D41)=TRUE,'[9]Sektorski plasman'!D41,"")</f>
        <v/>
      </c>
      <c r="G45" s="18" t="str">
        <f>IF(ISNUMBER('[9]Sektorski plasman'!G41)=TRUE,'[9]Sektorski plasman'!G41,"")</f>
        <v/>
      </c>
      <c r="H45" s="209" t="str">
        <f>IF(ISNUMBER('[9]Sektorski plasman'!H41)=TRUE,'[9]Sektorski plasman'!H41,"")</f>
        <v/>
      </c>
      <c r="I45" s="208"/>
      <c r="J45" s="7"/>
    </row>
    <row r="46" spans="1:10" s="1" customFormat="1" x14ac:dyDescent="0.2">
      <c r="A46" s="25" t="str">
        <f>IF(ISNUMBER(H46)=FALSE,"",37)</f>
        <v/>
      </c>
      <c r="B46" s="24" t="str">
        <f>IF(ISTEXT('[9]Sektorski plasman'!B42)=TRUE,'[9]Sektorski plasman'!B42,"")</f>
        <v/>
      </c>
      <c r="C46" s="23" t="str">
        <f>IF(ISTEXT('[9]Sektorski plasman'!C42)=TRUE,'[9]Sektorski plasman'!C42,"")</f>
        <v/>
      </c>
      <c r="D46" s="22" t="str">
        <f>IF(ISNUMBER('[9]Sektorski plasman'!E42)=TRUE,'[9]Sektorski plasman'!E42,"")</f>
        <v/>
      </c>
      <c r="E46" s="21" t="str">
        <f>IF(ISTEXT('[9]Sektorski plasman'!F42)=TRUE,'[9]Sektorski plasman'!F42,"")</f>
        <v/>
      </c>
      <c r="F46" s="20" t="str">
        <f>IF(ISNUMBER('[9]Sektorski plasman'!D42)=TRUE,'[9]Sektorski plasman'!D42,"")</f>
        <v/>
      </c>
      <c r="G46" s="18" t="str">
        <f>IF(ISNUMBER('[9]Sektorski plasman'!G42)=TRUE,'[9]Sektorski plasman'!G42,"")</f>
        <v/>
      </c>
      <c r="H46" s="209" t="str">
        <f>IF(ISNUMBER('[9]Sektorski plasman'!H42)=TRUE,'[9]Sektorski plasman'!H42,"")</f>
        <v/>
      </c>
      <c r="I46" s="208"/>
      <c r="J46" s="7"/>
    </row>
    <row r="47" spans="1:10" s="1" customFormat="1" x14ac:dyDescent="0.2">
      <c r="A47" s="25" t="str">
        <f>IF(ISNUMBER(H47)=FALSE,"",38)</f>
        <v/>
      </c>
      <c r="B47" s="24" t="str">
        <f>IF(ISTEXT('[9]Sektorski plasman'!B43)=TRUE,'[9]Sektorski plasman'!B43,"")</f>
        <v/>
      </c>
      <c r="C47" s="23" t="str">
        <f>IF(ISTEXT('[9]Sektorski plasman'!C43)=TRUE,'[9]Sektorski plasman'!C43,"")</f>
        <v/>
      </c>
      <c r="D47" s="22" t="str">
        <f>IF(ISNUMBER('[9]Sektorski plasman'!E43)=TRUE,'[9]Sektorski plasman'!E43,"")</f>
        <v/>
      </c>
      <c r="E47" s="21" t="str">
        <f>IF(ISTEXT('[9]Sektorski plasman'!F43)=TRUE,'[9]Sektorski plasman'!F43,"")</f>
        <v/>
      </c>
      <c r="F47" s="20" t="str">
        <f>IF(ISNUMBER('[9]Sektorski plasman'!D43)=TRUE,'[9]Sektorski plasman'!D43,"")</f>
        <v/>
      </c>
      <c r="G47" s="18" t="str">
        <f>IF(ISNUMBER('[9]Sektorski plasman'!G43)=TRUE,'[9]Sektorski plasman'!G43,"")</f>
        <v/>
      </c>
      <c r="H47" s="209" t="str">
        <f>IF(ISNUMBER('[9]Sektorski plasman'!H43)=TRUE,'[9]Sektorski plasman'!H43,"")</f>
        <v/>
      </c>
      <c r="I47" s="208"/>
      <c r="J47" s="7"/>
    </row>
    <row r="48" spans="1:10" s="1" customFormat="1" x14ac:dyDescent="0.2">
      <c r="A48" s="25" t="str">
        <f>IF(ISNUMBER(H48)=FALSE,"",39)</f>
        <v/>
      </c>
      <c r="B48" s="24" t="str">
        <f>IF(ISTEXT('[9]Sektorski plasman'!B44)=TRUE,'[9]Sektorski plasman'!B44,"")</f>
        <v/>
      </c>
      <c r="C48" s="23" t="str">
        <f>IF(ISTEXT('[9]Sektorski plasman'!C44)=TRUE,'[9]Sektorski plasman'!C44,"")</f>
        <v/>
      </c>
      <c r="D48" s="22" t="str">
        <f>IF(ISNUMBER('[9]Sektorski plasman'!E44)=TRUE,'[9]Sektorski plasman'!E44,"")</f>
        <v/>
      </c>
      <c r="E48" s="21" t="str">
        <f>IF(ISTEXT('[9]Sektorski plasman'!F44)=TRUE,'[9]Sektorski plasman'!F44,"")</f>
        <v/>
      </c>
      <c r="F48" s="20" t="str">
        <f>IF(ISNUMBER('[9]Sektorski plasman'!D44)=TRUE,'[9]Sektorski plasman'!D44,"")</f>
        <v/>
      </c>
      <c r="G48" s="18" t="str">
        <f>IF(ISNUMBER('[9]Sektorski plasman'!G44)=TRUE,'[9]Sektorski plasman'!G44,"")</f>
        <v/>
      </c>
      <c r="H48" s="209" t="str">
        <f>IF(ISNUMBER('[9]Sektorski plasman'!H44)=TRUE,'[9]Sektorski plasman'!H44,"")</f>
        <v/>
      </c>
      <c r="I48" s="208"/>
      <c r="J48" s="7"/>
    </row>
    <row r="49" spans="1:10" s="1" customFormat="1" x14ac:dyDescent="0.2">
      <c r="A49" s="25" t="str">
        <f>IF(ISNUMBER(H49)=FALSE,"",40)</f>
        <v/>
      </c>
      <c r="B49" s="24" t="str">
        <f>IF(ISTEXT('[9]Sektorski plasman'!B45)=TRUE,'[9]Sektorski plasman'!B45,"")</f>
        <v/>
      </c>
      <c r="C49" s="23" t="str">
        <f>IF(ISTEXT('[9]Sektorski plasman'!C45)=TRUE,'[9]Sektorski plasman'!C45,"")</f>
        <v/>
      </c>
      <c r="D49" s="22" t="str">
        <f>IF(ISNUMBER('[9]Sektorski plasman'!E45)=TRUE,'[9]Sektorski plasman'!E45,"")</f>
        <v/>
      </c>
      <c r="E49" s="21" t="str">
        <f>IF(ISTEXT('[9]Sektorski plasman'!F45)=TRUE,'[9]Sektorski plasman'!F45,"")</f>
        <v/>
      </c>
      <c r="F49" s="20" t="str">
        <f>IF(ISNUMBER('[9]Sektorski plasman'!D45)=TRUE,'[9]Sektorski plasman'!D45,"")</f>
        <v/>
      </c>
      <c r="G49" s="18" t="str">
        <f>IF(ISNUMBER('[9]Sektorski plasman'!G45)=TRUE,'[9]Sektorski plasman'!G45,"")</f>
        <v/>
      </c>
      <c r="H49" s="209" t="str">
        <f>IF(ISNUMBER('[9]Sektorski plasman'!H45)=TRUE,'[9]Sektorski plasman'!H45,"")</f>
        <v/>
      </c>
      <c r="I49" s="208"/>
      <c r="J49" s="7"/>
    </row>
    <row r="50" spans="1:10" s="1" customFormat="1" x14ac:dyDescent="0.2">
      <c r="A50" s="25" t="str">
        <f>IF(ISNUMBER(H50)=FALSE,"",41)</f>
        <v/>
      </c>
      <c r="B50" s="24" t="str">
        <f>IF(ISTEXT('[9]Sektorski plasman'!B46)=TRUE,'[9]Sektorski plasman'!B46,"")</f>
        <v/>
      </c>
      <c r="C50" s="23" t="str">
        <f>IF(ISTEXT('[9]Sektorski plasman'!C46)=TRUE,'[9]Sektorski plasman'!C46,"")</f>
        <v/>
      </c>
      <c r="D50" s="22" t="str">
        <f>IF(ISNUMBER('[9]Sektorski plasman'!E46)=TRUE,'[9]Sektorski plasman'!E46,"")</f>
        <v/>
      </c>
      <c r="E50" s="21" t="str">
        <f>IF(ISTEXT('[9]Sektorski plasman'!F46)=TRUE,'[9]Sektorski plasman'!F46,"")</f>
        <v/>
      </c>
      <c r="F50" s="20" t="str">
        <f>IF(ISNUMBER('[9]Sektorski plasman'!D46)=TRUE,'[9]Sektorski plasman'!D46,"")</f>
        <v/>
      </c>
      <c r="G50" s="18" t="str">
        <f>IF(ISNUMBER('[9]Sektorski plasman'!G46)=TRUE,'[9]Sektorski plasman'!G46,"")</f>
        <v/>
      </c>
      <c r="H50" s="209" t="str">
        <f>IF(ISNUMBER('[9]Sektorski plasman'!H46)=TRUE,'[9]Sektorski plasman'!H46,"")</f>
        <v/>
      </c>
      <c r="I50" s="208"/>
      <c r="J50" s="7"/>
    </row>
    <row r="51" spans="1:10" s="1" customFormat="1" x14ac:dyDescent="0.2">
      <c r="A51" s="25" t="str">
        <f>IF(ISNUMBER(H51)=FALSE,"",42)</f>
        <v/>
      </c>
      <c r="B51" s="24" t="str">
        <f>IF(ISTEXT('[9]Sektorski plasman'!B47)=TRUE,'[9]Sektorski plasman'!B47,"")</f>
        <v/>
      </c>
      <c r="C51" s="23" t="str">
        <f>IF(ISTEXT('[9]Sektorski plasman'!C47)=TRUE,'[9]Sektorski plasman'!C47,"")</f>
        <v/>
      </c>
      <c r="D51" s="22" t="str">
        <f>IF(ISNUMBER('[9]Sektorski plasman'!E47)=TRUE,'[9]Sektorski plasman'!E47,"")</f>
        <v/>
      </c>
      <c r="E51" s="21" t="str">
        <f>IF(ISTEXT('[9]Sektorski plasman'!F47)=TRUE,'[9]Sektorski plasman'!F47,"")</f>
        <v/>
      </c>
      <c r="F51" s="20" t="str">
        <f>IF(ISNUMBER('[9]Sektorski plasman'!D47)=TRUE,'[9]Sektorski plasman'!D47,"")</f>
        <v/>
      </c>
      <c r="G51" s="18" t="str">
        <f>IF(ISNUMBER('[9]Sektorski plasman'!G47)=TRUE,'[9]Sektorski plasman'!G47,"")</f>
        <v/>
      </c>
      <c r="H51" s="209" t="str">
        <f>IF(ISNUMBER('[9]Sektorski plasman'!H47)=TRUE,'[9]Sektorski plasman'!H47,"")</f>
        <v/>
      </c>
      <c r="I51" s="208"/>
      <c r="J51" s="7"/>
    </row>
    <row r="52" spans="1:10" s="1" customFormat="1" x14ac:dyDescent="0.2">
      <c r="A52" s="25" t="str">
        <f>IF(ISNUMBER(H52)=FALSE,"",43)</f>
        <v/>
      </c>
      <c r="B52" s="24" t="str">
        <f>IF(ISTEXT('[9]Sektorski plasman'!B48)=TRUE,'[9]Sektorski plasman'!B48,"")</f>
        <v/>
      </c>
      <c r="C52" s="23" t="str">
        <f>IF(ISTEXT('[9]Sektorski plasman'!C48)=TRUE,'[9]Sektorski plasman'!C48,"")</f>
        <v/>
      </c>
      <c r="D52" s="22" t="str">
        <f>IF(ISNUMBER('[9]Sektorski plasman'!E48)=TRUE,'[9]Sektorski plasman'!E48,"")</f>
        <v/>
      </c>
      <c r="E52" s="21" t="str">
        <f>IF(ISTEXT('[9]Sektorski plasman'!F48)=TRUE,'[9]Sektorski plasman'!F48,"")</f>
        <v/>
      </c>
      <c r="F52" s="20" t="str">
        <f>IF(ISNUMBER('[9]Sektorski plasman'!D48)=TRUE,'[9]Sektorski plasman'!D48,"")</f>
        <v/>
      </c>
      <c r="G52" s="18" t="str">
        <f>IF(ISNUMBER('[9]Sektorski plasman'!G48)=TRUE,'[9]Sektorski plasman'!G48,"")</f>
        <v/>
      </c>
      <c r="H52" s="209" t="str">
        <f>IF(ISNUMBER('[9]Sektorski plasman'!H48)=TRUE,'[9]Sektorski plasman'!H48,"")</f>
        <v/>
      </c>
      <c r="I52" s="208"/>
      <c r="J52" s="7"/>
    </row>
    <row r="53" spans="1:10" s="1" customFormat="1" x14ac:dyDescent="0.2">
      <c r="A53" s="25" t="str">
        <f>IF(ISNUMBER(H53)=FALSE,"",44)</f>
        <v/>
      </c>
      <c r="B53" s="24" t="str">
        <f>IF(ISTEXT('[9]Sektorski plasman'!B49)=TRUE,'[9]Sektorski plasman'!B49,"")</f>
        <v/>
      </c>
      <c r="C53" s="23" t="str">
        <f>IF(ISTEXT('[9]Sektorski plasman'!C49)=TRUE,'[9]Sektorski plasman'!C49,"")</f>
        <v/>
      </c>
      <c r="D53" s="22" t="str">
        <f>IF(ISNUMBER('[9]Sektorski plasman'!E49)=TRUE,'[9]Sektorski plasman'!E49,"")</f>
        <v/>
      </c>
      <c r="E53" s="21" t="str">
        <f>IF(ISTEXT('[9]Sektorski plasman'!F49)=TRUE,'[9]Sektorski plasman'!F49,"")</f>
        <v/>
      </c>
      <c r="F53" s="20" t="str">
        <f>IF(ISNUMBER('[9]Sektorski plasman'!D49)=TRUE,'[9]Sektorski plasman'!D49,"")</f>
        <v/>
      </c>
      <c r="G53" s="18" t="str">
        <f>IF(ISNUMBER('[9]Sektorski plasman'!G49)=TRUE,'[9]Sektorski plasman'!G49,"")</f>
        <v/>
      </c>
      <c r="H53" s="209" t="str">
        <f>IF(ISNUMBER('[9]Sektorski plasman'!H49)=TRUE,'[9]Sektorski plasman'!H49,"")</f>
        <v/>
      </c>
      <c r="I53" s="208"/>
      <c r="J53" s="7"/>
    </row>
    <row r="54" spans="1:10" s="1" customFormat="1" x14ac:dyDescent="0.2">
      <c r="A54" s="25" t="str">
        <f>IF(ISNUMBER(H54)=FALSE,"",45)</f>
        <v/>
      </c>
      <c r="B54" s="24" t="str">
        <f>IF(ISTEXT('[9]Sektorski plasman'!B50)=TRUE,'[9]Sektorski plasman'!B50,"")</f>
        <v/>
      </c>
      <c r="C54" s="23" t="str">
        <f>IF(ISTEXT('[9]Sektorski plasman'!C50)=TRUE,'[9]Sektorski plasman'!C50,"")</f>
        <v/>
      </c>
      <c r="D54" s="22" t="str">
        <f>IF(ISNUMBER('[9]Sektorski plasman'!E50)=TRUE,'[9]Sektorski plasman'!E50,"")</f>
        <v/>
      </c>
      <c r="E54" s="21" t="str">
        <f>IF(ISTEXT('[9]Sektorski plasman'!F50)=TRUE,'[9]Sektorski plasman'!F50,"")</f>
        <v/>
      </c>
      <c r="F54" s="20" t="str">
        <f>IF(ISNUMBER('[9]Sektorski plasman'!D50)=TRUE,'[9]Sektorski plasman'!D50,"")</f>
        <v/>
      </c>
      <c r="G54" s="18" t="str">
        <f>IF(ISNUMBER('[9]Sektorski plasman'!G50)=TRUE,'[9]Sektorski plasman'!G50,"")</f>
        <v/>
      </c>
      <c r="H54" s="209" t="str">
        <f>IF(ISNUMBER('[9]Sektorski plasman'!H50)=TRUE,'[9]Sektorski plasman'!H50,"")</f>
        <v/>
      </c>
      <c r="I54" s="208"/>
      <c r="J54" s="7"/>
    </row>
    <row r="55" spans="1:10" s="1" customFormat="1" x14ac:dyDescent="0.2">
      <c r="A55" s="25" t="str">
        <f>IF(ISNUMBER(H55)=FALSE,"",46)</f>
        <v/>
      </c>
      <c r="B55" s="24" t="str">
        <f>IF(ISTEXT('[9]Sektorski plasman'!B51)=TRUE,'[9]Sektorski plasman'!B51,"")</f>
        <v/>
      </c>
      <c r="C55" s="23" t="str">
        <f>IF(ISTEXT('[9]Sektorski plasman'!C51)=TRUE,'[9]Sektorski plasman'!C51,"")</f>
        <v/>
      </c>
      <c r="D55" s="22" t="str">
        <f>IF(ISNUMBER('[9]Sektorski plasman'!E51)=TRUE,'[9]Sektorski plasman'!E51,"")</f>
        <v/>
      </c>
      <c r="E55" s="21" t="str">
        <f>IF(ISTEXT('[9]Sektorski plasman'!F51)=TRUE,'[9]Sektorski plasman'!F51,"")</f>
        <v/>
      </c>
      <c r="F55" s="20" t="str">
        <f>IF(ISNUMBER('[9]Sektorski plasman'!D51)=TRUE,'[9]Sektorski plasman'!D51,"")</f>
        <v/>
      </c>
      <c r="G55" s="18" t="str">
        <f>IF(ISNUMBER('[9]Sektorski plasman'!G51)=TRUE,'[9]Sektorski plasman'!G51,"")</f>
        <v/>
      </c>
      <c r="H55" s="209" t="str">
        <f>IF(ISNUMBER('[9]Sektorski plasman'!H51)=TRUE,'[9]Sektorski plasman'!H51,"")</f>
        <v/>
      </c>
      <c r="I55" s="208"/>
      <c r="J55" s="7"/>
    </row>
    <row r="56" spans="1:10" s="1" customFormat="1" x14ac:dyDescent="0.2">
      <c r="A56" s="25" t="str">
        <f>IF(ISNUMBER(H56)=FALSE,"",47)</f>
        <v/>
      </c>
      <c r="B56" s="24" t="str">
        <f>IF(ISTEXT('[9]Sektorski plasman'!B52)=TRUE,'[9]Sektorski plasman'!B52,"")</f>
        <v/>
      </c>
      <c r="C56" s="23" t="str">
        <f>IF(ISTEXT('[9]Sektorski plasman'!C52)=TRUE,'[9]Sektorski plasman'!C52,"")</f>
        <v/>
      </c>
      <c r="D56" s="22" t="str">
        <f>IF(ISNUMBER('[9]Sektorski plasman'!E52)=TRUE,'[9]Sektorski plasman'!E52,"")</f>
        <v/>
      </c>
      <c r="E56" s="21" t="str">
        <f>IF(ISTEXT('[9]Sektorski plasman'!F52)=TRUE,'[9]Sektorski plasman'!F52,"")</f>
        <v/>
      </c>
      <c r="F56" s="20" t="str">
        <f>IF(ISNUMBER('[9]Sektorski plasman'!D52)=TRUE,'[9]Sektorski plasman'!D52,"")</f>
        <v/>
      </c>
      <c r="G56" s="18" t="str">
        <f>IF(ISNUMBER('[9]Sektorski plasman'!G52)=TRUE,'[9]Sektorski plasman'!G52,"")</f>
        <v/>
      </c>
      <c r="H56" s="209" t="str">
        <f>IF(ISNUMBER('[9]Sektorski plasman'!H52)=TRUE,'[9]Sektorski plasman'!H52,"")</f>
        <v/>
      </c>
      <c r="I56" s="208"/>
      <c r="J56" s="7"/>
    </row>
    <row r="57" spans="1:10" s="1" customFormat="1" x14ac:dyDescent="0.2">
      <c r="A57" s="25" t="str">
        <f>IF(ISNUMBER(H57)=FALSE,"",48)</f>
        <v/>
      </c>
      <c r="B57" s="24" t="str">
        <f>IF(ISTEXT('[9]Sektorski plasman'!B53)=TRUE,'[9]Sektorski plasman'!B53,"")</f>
        <v/>
      </c>
      <c r="C57" s="23" t="str">
        <f>IF(ISTEXT('[9]Sektorski plasman'!C53)=TRUE,'[9]Sektorski plasman'!C53,"")</f>
        <v/>
      </c>
      <c r="D57" s="22" t="str">
        <f>IF(ISNUMBER('[9]Sektorski plasman'!E53)=TRUE,'[9]Sektorski plasman'!E53,"")</f>
        <v/>
      </c>
      <c r="E57" s="21" t="str">
        <f>IF(ISTEXT('[9]Sektorski plasman'!F53)=TRUE,'[9]Sektorski plasman'!F53,"")</f>
        <v/>
      </c>
      <c r="F57" s="20" t="str">
        <f>IF(ISNUMBER('[9]Sektorski plasman'!D53)=TRUE,'[9]Sektorski plasman'!D53,"")</f>
        <v/>
      </c>
      <c r="G57" s="18" t="str">
        <f>IF(ISNUMBER('[9]Sektorski plasman'!G53)=TRUE,'[9]Sektorski plasman'!G53,"")</f>
        <v/>
      </c>
      <c r="H57" s="209" t="str">
        <f>IF(ISNUMBER('[9]Sektorski plasman'!H53)=TRUE,'[9]Sektorski plasman'!H53,"")</f>
        <v/>
      </c>
      <c r="I57" s="208"/>
      <c r="J57" s="7"/>
    </row>
    <row r="58" spans="1:10" s="1" customFormat="1" x14ac:dyDescent="0.2">
      <c r="A58" s="25" t="str">
        <f>IF(ISNUMBER(H58)=FALSE,"",49)</f>
        <v/>
      </c>
      <c r="B58" s="24" t="str">
        <f>IF(ISTEXT('[9]Sektorski plasman'!B54)=TRUE,'[9]Sektorski plasman'!B54,"")</f>
        <v/>
      </c>
      <c r="C58" s="23" t="str">
        <f>IF(ISTEXT('[9]Sektorski plasman'!C54)=TRUE,'[9]Sektorski plasman'!C54,"")</f>
        <v/>
      </c>
      <c r="D58" s="22" t="str">
        <f>IF(ISNUMBER('[9]Sektorski plasman'!E54)=TRUE,'[9]Sektorski plasman'!E54,"")</f>
        <v/>
      </c>
      <c r="E58" s="21" t="str">
        <f>IF(ISTEXT('[9]Sektorski plasman'!F54)=TRUE,'[9]Sektorski plasman'!F54,"")</f>
        <v/>
      </c>
      <c r="F58" s="20" t="str">
        <f>IF(ISNUMBER('[9]Sektorski plasman'!D54)=TRUE,'[9]Sektorski plasman'!D54,"")</f>
        <v/>
      </c>
      <c r="G58" s="18" t="str">
        <f>IF(ISNUMBER('[9]Sektorski plasman'!G54)=TRUE,'[9]Sektorski plasman'!G54,"")</f>
        <v/>
      </c>
      <c r="H58" s="209" t="str">
        <f>IF(ISNUMBER('[9]Sektorski plasman'!H54)=TRUE,'[9]Sektorski plasman'!H54,"")</f>
        <v/>
      </c>
      <c r="I58" s="208"/>
      <c r="J58" s="7"/>
    </row>
    <row r="59" spans="1:10" s="1" customFormat="1" x14ac:dyDescent="0.2">
      <c r="A59" s="25" t="str">
        <f>IF(ISNUMBER(H59)=FALSE,"",50)</f>
        <v/>
      </c>
      <c r="B59" s="24" t="str">
        <f>IF(ISTEXT('[9]Sektorski plasman'!B55)=TRUE,'[9]Sektorski plasman'!B55,"")</f>
        <v/>
      </c>
      <c r="C59" s="23" t="str">
        <f>IF(ISTEXT('[9]Sektorski plasman'!C55)=TRUE,'[9]Sektorski plasman'!C55,"")</f>
        <v/>
      </c>
      <c r="D59" s="22" t="str">
        <f>IF(ISNUMBER('[9]Sektorski plasman'!E55)=TRUE,'[9]Sektorski plasman'!E55,"")</f>
        <v/>
      </c>
      <c r="E59" s="21" t="str">
        <f>IF(ISTEXT('[9]Sektorski plasman'!F55)=TRUE,'[9]Sektorski plasman'!F55,"")</f>
        <v/>
      </c>
      <c r="F59" s="20" t="str">
        <f>IF(ISNUMBER('[9]Sektorski plasman'!D55)=TRUE,'[9]Sektorski plasman'!D55,"")</f>
        <v/>
      </c>
      <c r="G59" s="18" t="str">
        <f>IF(ISNUMBER('[9]Sektorski plasman'!G55)=TRUE,'[9]Sektorski plasman'!G55,"")</f>
        <v/>
      </c>
      <c r="H59" s="209" t="str">
        <f>IF(ISNUMBER('[9]Sektorski plasman'!H55)=TRUE,'[9]Sektorski plasman'!H55,"")</f>
        <v/>
      </c>
      <c r="I59" s="208"/>
      <c r="J59" s="7"/>
    </row>
    <row r="60" spans="1:10" s="1" customFormat="1" x14ac:dyDescent="0.2">
      <c r="A60" s="25" t="str">
        <f>IF(ISNUMBER(H60)=FALSE,"",51)</f>
        <v/>
      </c>
      <c r="B60" s="24" t="str">
        <f>IF(ISTEXT('[9]Sektorski plasman'!B56)=TRUE,'[9]Sektorski plasman'!B56,"")</f>
        <v/>
      </c>
      <c r="C60" s="23" t="str">
        <f>IF(ISTEXT('[9]Sektorski plasman'!C56)=TRUE,'[9]Sektorski plasman'!C56,"")</f>
        <v/>
      </c>
      <c r="D60" s="22" t="str">
        <f>IF(ISNUMBER('[9]Sektorski plasman'!E56)=TRUE,'[9]Sektorski plasman'!E56,"")</f>
        <v/>
      </c>
      <c r="E60" s="21" t="str">
        <f>IF(ISTEXT('[9]Sektorski plasman'!F56)=TRUE,'[9]Sektorski plasman'!F56,"")</f>
        <v/>
      </c>
      <c r="F60" s="20" t="str">
        <f>IF(ISNUMBER('[9]Sektorski plasman'!D56)=TRUE,'[9]Sektorski plasman'!D56,"")</f>
        <v/>
      </c>
      <c r="G60" s="18" t="str">
        <f>IF(ISNUMBER('[9]Sektorski plasman'!G56)=TRUE,'[9]Sektorski plasman'!G56,"")</f>
        <v/>
      </c>
      <c r="H60" s="209" t="str">
        <f>IF(ISNUMBER('[9]Sektorski plasman'!H56)=TRUE,'[9]Sektorski plasman'!H56,"")</f>
        <v/>
      </c>
      <c r="I60" s="208"/>
      <c r="J60" s="7"/>
    </row>
    <row r="61" spans="1:10" s="1" customFormat="1" x14ac:dyDescent="0.2">
      <c r="A61" s="25" t="str">
        <f>IF(ISNUMBER(H61)=FALSE,"",52)</f>
        <v/>
      </c>
      <c r="B61" s="24" t="str">
        <f>IF(ISTEXT('[9]Sektorski plasman'!B57)=TRUE,'[9]Sektorski plasman'!B57,"")</f>
        <v/>
      </c>
      <c r="C61" s="23" t="str">
        <f>IF(ISTEXT('[9]Sektorski plasman'!C57)=TRUE,'[9]Sektorski plasman'!C57,"")</f>
        <v/>
      </c>
      <c r="D61" s="22" t="str">
        <f>IF(ISNUMBER('[9]Sektorski plasman'!E57)=TRUE,'[9]Sektorski plasman'!E57,"")</f>
        <v/>
      </c>
      <c r="E61" s="21" t="str">
        <f>IF(ISTEXT('[9]Sektorski plasman'!F57)=TRUE,'[9]Sektorski plasman'!F57,"")</f>
        <v/>
      </c>
      <c r="F61" s="20" t="str">
        <f>IF(ISNUMBER('[9]Sektorski plasman'!D57)=TRUE,'[9]Sektorski plasman'!D57,"")</f>
        <v/>
      </c>
      <c r="G61" s="18" t="str">
        <f>IF(ISNUMBER('[9]Sektorski plasman'!G57)=TRUE,'[9]Sektorski plasman'!G57,"")</f>
        <v/>
      </c>
      <c r="H61" s="209" t="str">
        <f>IF(ISNUMBER('[9]Sektorski plasman'!H57)=TRUE,'[9]Sektorski plasman'!H57,"")</f>
        <v/>
      </c>
      <c r="I61" s="208"/>
      <c r="J61" s="7"/>
    </row>
    <row r="62" spans="1:10" s="1" customFormat="1" x14ac:dyDescent="0.2">
      <c r="A62" s="25" t="str">
        <f>IF(ISNUMBER(H62)=FALSE,"",53)</f>
        <v/>
      </c>
      <c r="B62" s="24" t="str">
        <f>IF(ISTEXT('[9]Sektorski plasman'!B58)=TRUE,'[9]Sektorski plasman'!B58,"")</f>
        <v/>
      </c>
      <c r="C62" s="23" t="str">
        <f>IF(ISTEXT('[9]Sektorski plasman'!C58)=TRUE,'[9]Sektorski plasman'!C58,"")</f>
        <v/>
      </c>
      <c r="D62" s="22" t="str">
        <f>IF(ISNUMBER('[9]Sektorski plasman'!E58)=TRUE,'[9]Sektorski plasman'!E58,"")</f>
        <v/>
      </c>
      <c r="E62" s="21" t="str">
        <f>IF(ISTEXT('[9]Sektorski plasman'!F58)=TRUE,'[9]Sektorski plasman'!F58,"")</f>
        <v/>
      </c>
      <c r="F62" s="20" t="str">
        <f>IF(ISNUMBER('[9]Sektorski plasman'!D58)=TRUE,'[9]Sektorski plasman'!D58,"")</f>
        <v/>
      </c>
      <c r="G62" s="18" t="str">
        <f>IF(ISNUMBER('[9]Sektorski plasman'!G58)=TRUE,'[9]Sektorski plasman'!G58,"")</f>
        <v/>
      </c>
      <c r="H62" s="209" t="str">
        <f>IF(ISNUMBER('[9]Sektorski plasman'!H58)=TRUE,'[9]Sektorski plasman'!H58,"")</f>
        <v/>
      </c>
      <c r="I62" s="208"/>
      <c r="J62" s="7"/>
    </row>
    <row r="63" spans="1:10" s="1" customFormat="1" x14ac:dyDescent="0.2">
      <c r="A63" s="25" t="str">
        <f>IF(ISNUMBER(H63)=FALSE,"",54)</f>
        <v/>
      </c>
      <c r="B63" s="24" t="str">
        <f>IF(ISTEXT('[9]Sektorski plasman'!B59)=TRUE,'[9]Sektorski plasman'!B59,"")</f>
        <v/>
      </c>
      <c r="C63" s="23" t="str">
        <f>IF(ISTEXT('[9]Sektorski plasman'!C59)=TRUE,'[9]Sektorski plasman'!C59,"")</f>
        <v/>
      </c>
      <c r="D63" s="22" t="str">
        <f>IF(ISNUMBER('[9]Sektorski plasman'!E59)=TRUE,'[9]Sektorski plasman'!E59,"")</f>
        <v/>
      </c>
      <c r="E63" s="21" t="str">
        <f>IF(ISTEXT('[9]Sektorski plasman'!F59)=TRUE,'[9]Sektorski plasman'!F59,"")</f>
        <v/>
      </c>
      <c r="F63" s="20" t="str">
        <f>IF(ISNUMBER('[9]Sektorski plasman'!D59)=TRUE,'[9]Sektorski plasman'!D59,"")</f>
        <v/>
      </c>
      <c r="G63" s="18" t="str">
        <f>IF(ISNUMBER('[9]Sektorski plasman'!G59)=TRUE,'[9]Sektorski plasman'!G59,"")</f>
        <v/>
      </c>
      <c r="H63" s="209" t="str">
        <f>IF(ISNUMBER('[9]Sektorski plasman'!H59)=TRUE,'[9]Sektorski plasman'!H59,"")</f>
        <v/>
      </c>
      <c r="I63" s="208"/>
      <c r="J63" s="7"/>
    </row>
    <row r="64" spans="1:10" s="1" customFormat="1" x14ac:dyDescent="0.2">
      <c r="A64" s="25" t="str">
        <f>IF(ISNUMBER(H64)=FALSE,"",55)</f>
        <v/>
      </c>
      <c r="B64" s="24" t="str">
        <f>IF(ISTEXT('[9]Sektorski plasman'!B60)=TRUE,'[9]Sektorski plasman'!B60,"")</f>
        <v/>
      </c>
      <c r="C64" s="23" t="str">
        <f>IF(ISTEXT('[9]Sektorski plasman'!C60)=TRUE,'[9]Sektorski plasman'!C60,"")</f>
        <v/>
      </c>
      <c r="D64" s="22" t="str">
        <f>IF(ISNUMBER('[9]Sektorski plasman'!E60)=TRUE,'[9]Sektorski plasman'!E60,"")</f>
        <v/>
      </c>
      <c r="E64" s="21" t="str">
        <f>IF(ISTEXT('[9]Sektorski plasman'!F60)=TRUE,'[9]Sektorski plasman'!F60,"")</f>
        <v/>
      </c>
      <c r="F64" s="20" t="str">
        <f>IF(ISNUMBER('[9]Sektorski plasman'!D60)=TRUE,'[9]Sektorski plasman'!D60,"")</f>
        <v/>
      </c>
      <c r="G64" s="18" t="str">
        <f>IF(ISNUMBER('[9]Sektorski plasman'!G60)=TRUE,'[9]Sektorski plasman'!G60,"")</f>
        <v/>
      </c>
      <c r="H64" s="209" t="str">
        <f>IF(ISNUMBER('[9]Sektorski plasman'!H60)=TRUE,'[9]Sektorski plasman'!H60,"")</f>
        <v/>
      </c>
      <c r="I64" s="208"/>
      <c r="J64" s="7"/>
    </row>
    <row r="65" spans="1:10" s="1" customFormat="1" x14ac:dyDescent="0.2">
      <c r="A65" s="25" t="str">
        <f>IF(ISNUMBER(H65)=FALSE,"",56)</f>
        <v/>
      </c>
      <c r="B65" s="24" t="str">
        <f>IF(ISTEXT('[9]Sektorski plasman'!B61)=TRUE,'[9]Sektorski plasman'!B61,"")</f>
        <v/>
      </c>
      <c r="C65" s="23" t="str">
        <f>IF(ISTEXT('[9]Sektorski plasman'!C61)=TRUE,'[9]Sektorski plasman'!C61,"")</f>
        <v/>
      </c>
      <c r="D65" s="22" t="str">
        <f>IF(ISNUMBER('[9]Sektorski plasman'!E61)=TRUE,'[9]Sektorski plasman'!E61,"")</f>
        <v/>
      </c>
      <c r="E65" s="21" t="str">
        <f>IF(ISTEXT('[9]Sektorski plasman'!F61)=TRUE,'[9]Sektorski plasman'!F61,"")</f>
        <v/>
      </c>
      <c r="F65" s="20" t="str">
        <f>IF(ISNUMBER('[9]Sektorski plasman'!D61)=TRUE,'[9]Sektorski plasman'!D61,"")</f>
        <v/>
      </c>
      <c r="G65" s="18" t="str">
        <f>IF(ISNUMBER('[9]Sektorski plasman'!G61)=TRUE,'[9]Sektorski plasman'!G61,"")</f>
        <v/>
      </c>
      <c r="H65" s="209" t="str">
        <f>IF(ISNUMBER('[9]Sektorski plasman'!H61)=TRUE,'[9]Sektorski plasman'!H61,"")</f>
        <v/>
      </c>
      <c r="I65" s="208"/>
      <c r="J65" s="7"/>
    </row>
    <row r="66" spans="1:10" s="1" customFormat="1" x14ac:dyDescent="0.2">
      <c r="A66" s="25" t="str">
        <f>IF(ISNUMBER(H66)=FALSE,"",57)</f>
        <v/>
      </c>
      <c r="B66" s="24" t="str">
        <f>IF(ISTEXT('[9]Sektorski plasman'!B62)=TRUE,'[9]Sektorski plasman'!B62,"")</f>
        <v/>
      </c>
      <c r="C66" s="23" t="str">
        <f>IF(ISTEXT('[9]Sektorski plasman'!C62)=TRUE,'[9]Sektorski plasman'!C62,"")</f>
        <v/>
      </c>
      <c r="D66" s="22" t="str">
        <f>IF(ISNUMBER('[9]Sektorski plasman'!E62)=TRUE,'[9]Sektorski plasman'!E62,"")</f>
        <v/>
      </c>
      <c r="E66" s="21" t="str">
        <f>IF(ISTEXT('[9]Sektorski plasman'!F62)=TRUE,'[9]Sektorski plasman'!F62,"")</f>
        <v/>
      </c>
      <c r="F66" s="20" t="str">
        <f>IF(ISNUMBER('[9]Sektorski plasman'!D62)=TRUE,'[9]Sektorski plasman'!D62,"")</f>
        <v/>
      </c>
      <c r="G66" s="18" t="str">
        <f>IF(ISNUMBER('[9]Sektorski plasman'!G62)=TRUE,'[9]Sektorski plasman'!G62,"")</f>
        <v/>
      </c>
      <c r="H66" s="209" t="str">
        <f>IF(ISNUMBER('[9]Sektorski plasman'!H62)=TRUE,'[9]Sektorski plasman'!H62,"")</f>
        <v/>
      </c>
      <c r="I66" s="208"/>
      <c r="J66" s="7"/>
    </row>
    <row r="67" spans="1:10" s="1" customFormat="1" x14ac:dyDescent="0.2">
      <c r="A67" s="25" t="str">
        <f>IF(ISNUMBER(H67)=FALSE,"",58)</f>
        <v/>
      </c>
      <c r="B67" s="24" t="str">
        <f>IF(ISTEXT('[9]Sektorski plasman'!B63)=TRUE,'[9]Sektorski plasman'!B63,"")</f>
        <v/>
      </c>
      <c r="C67" s="23" t="str">
        <f>IF(ISTEXT('[9]Sektorski plasman'!C63)=TRUE,'[9]Sektorski plasman'!C63,"")</f>
        <v/>
      </c>
      <c r="D67" s="22" t="str">
        <f>IF(ISNUMBER('[9]Sektorski plasman'!E63)=TRUE,'[9]Sektorski plasman'!E63,"")</f>
        <v/>
      </c>
      <c r="E67" s="21" t="str">
        <f>IF(ISTEXT('[9]Sektorski plasman'!F63)=TRUE,'[9]Sektorski plasman'!F63,"")</f>
        <v/>
      </c>
      <c r="F67" s="20" t="str">
        <f>IF(ISNUMBER('[9]Sektorski plasman'!D63)=TRUE,'[9]Sektorski plasman'!D63,"")</f>
        <v/>
      </c>
      <c r="G67" s="18" t="str">
        <f>IF(ISNUMBER('[9]Sektorski plasman'!G63)=TRUE,'[9]Sektorski plasman'!G63,"")</f>
        <v/>
      </c>
      <c r="H67" s="209" t="str">
        <f>IF(ISNUMBER('[9]Sektorski plasman'!H63)=TRUE,'[9]Sektorski plasman'!H63,"")</f>
        <v/>
      </c>
      <c r="I67" s="208"/>
      <c r="J67" s="7"/>
    </row>
    <row r="68" spans="1:10" s="1" customFormat="1" x14ac:dyDescent="0.2">
      <c r="A68" s="25" t="str">
        <f>IF(ISNUMBER(H68)=FALSE,"",59)</f>
        <v/>
      </c>
      <c r="B68" s="24" t="str">
        <f>IF(ISTEXT('[9]Sektorski plasman'!B64)=TRUE,'[9]Sektorski plasman'!B64,"")</f>
        <v/>
      </c>
      <c r="C68" s="23" t="str">
        <f>IF(ISTEXT('[9]Sektorski plasman'!C64)=TRUE,'[9]Sektorski plasman'!C64,"")</f>
        <v/>
      </c>
      <c r="D68" s="22" t="str">
        <f>IF(ISNUMBER('[9]Sektorski plasman'!E64)=TRUE,'[9]Sektorski plasman'!E64,"")</f>
        <v/>
      </c>
      <c r="E68" s="21" t="str">
        <f>IF(ISTEXT('[9]Sektorski plasman'!F64)=TRUE,'[9]Sektorski plasman'!F64,"")</f>
        <v/>
      </c>
      <c r="F68" s="20" t="str">
        <f>IF(ISNUMBER('[9]Sektorski plasman'!D64)=TRUE,'[9]Sektorski plasman'!D64,"")</f>
        <v/>
      </c>
      <c r="G68" s="18" t="str">
        <f>IF(ISNUMBER('[9]Sektorski plasman'!G64)=TRUE,'[9]Sektorski plasman'!G64,"")</f>
        <v/>
      </c>
      <c r="H68" s="209" t="str">
        <f>IF(ISNUMBER('[9]Sektorski plasman'!H64)=TRUE,'[9]Sektorski plasman'!H64,"")</f>
        <v/>
      </c>
      <c r="I68" s="208"/>
      <c r="J68" s="7"/>
    </row>
    <row r="69" spans="1:10" s="1" customFormat="1" x14ac:dyDescent="0.2">
      <c r="A69" s="25" t="str">
        <f>IF(ISNUMBER(H69)=FALSE,"",60)</f>
        <v/>
      </c>
      <c r="B69" s="24" t="str">
        <f>IF(ISTEXT('[9]Sektorski plasman'!B65)=TRUE,'[9]Sektorski plasman'!B65,"")</f>
        <v/>
      </c>
      <c r="C69" s="23" t="str">
        <f>IF(ISTEXT('[9]Sektorski plasman'!C65)=TRUE,'[9]Sektorski plasman'!C65,"")</f>
        <v/>
      </c>
      <c r="D69" s="22" t="str">
        <f>IF(ISNUMBER('[9]Sektorski plasman'!E65)=TRUE,'[9]Sektorski plasman'!E65,"")</f>
        <v/>
      </c>
      <c r="E69" s="21" t="str">
        <f>IF(ISTEXT('[9]Sektorski plasman'!F65)=TRUE,'[9]Sektorski plasman'!F65,"")</f>
        <v/>
      </c>
      <c r="F69" s="20" t="str">
        <f>IF(ISNUMBER('[9]Sektorski plasman'!D65)=TRUE,'[9]Sektorski plasman'!D65,"")</f>
        <v/>
      </c>
      <c r="G69" s="18" t="str">
        <f>IF(ISNUMBER('[9]Sektorski plasman'!G65)=TRUE,'[9]Sektorski plasman'!G65,"")</f>
        <v/>
      </c>
      <c r="H69" s="209" t="str">
        <f>IF(ISNUMBER('[9]Sektorski plasman'!H65)=TRUE,'[9]Sektorski plasman'!H65,"")</f>
        <v/>
      </c>
      <c r="I69" s="208"/>
      <c r="J69" s="7"/>
    </row>
    <row r="70" spans="1:10" s="1" customFormat="1" x14ac:dyDescent="0.2">
      <c r="A70" s="25" t="str">
        <f>IF(ISNUMBER(H70)=FALSE,"",61)</f>
        <v/>
      </c>
      <c r="B70" s="24" t="str">
        <f>IF(ISTEXT('[9]Sektorski plasman'!B66)=TRUE,'[9]Sektorski plasman'!B66,"")</f>
        <v/>
      </c>
      <c r="C70" s="23" t="str">
        <f>IF(ISTEXT('[9]Sektorski plasman'!C66)=TRUE,'[9]Sektorski plasman'!C66,"")</f>
        <v/>
      </c>
      <c r="D70" s="22" t="str">
        <f>IF(ISNUMBER('[9]Sektorski plasman'!E66)=TRUE,'[9]Sektorski plasman'!E66,"")</f>
        <v/>
      </c>
      <c r="E70" s="21" t="str">
        <f>IF(ISTEXT('[9]Sektorski plasman'!F66)=TRUE,'[9]Sektorski plasman'!F66,"")</f>
        <v/>
      </c>
      <c r="F70" s="20" t="str">
        <f>IF(ISNUMBER('[9]Sektorski plasman'!D66)=TRUE,'[9]Sektorski plasman'!D66,"")</f>
        <v/>
      </c>
      <c r="G70" s="18" t="str">
        <f>IF(ISNUMBER('[9]Sektorski plasman'!G66)=TRUE,'[9]Sektorski plasman'!G66,"")</f>
        <v/>
      </c>
      <c r="H70" s="209" t="str">
        <f>IF(ISNUMBER('[9]Sektorski plasman'!H66)=TRUE,'[9]Sektorski plasman'!H66,"")</f>
        <v/>
      </c>
      <c r="I70" s="208"/>
      <c r="J70" s="7"/>
    </row>
    <row r="71" spans="1:10" s="1" customFormat="1" x14ac:dyDescent="0.2">
      <c r="A71" s="25" t="str">
        <f>IF(ISNUMBER(H71)=FALSE,"",62)</f>
        <v/>
      </c>
      <c r="B71" s="24" t="str">
        <f>IF(ISTEXT('[9]Sektorski plasman'!B67)=TRUE,'[9]Sektorski plasman'!B67,"")</f>
        <v/>
      </c>
      <c r="C71" s="23" t="str">
        <f>IF(ISTEXT('[9]Sektorski plasman'!C67)=TRUE,'[9]Sektorski plasman'!C67,"")</f>
        <v/>
      </c>
      <c r="D71" s="22" t="str">
        <f>IF(ISNUMBER('[9]Sektorski plasman'!E67)=TRUE,'[9]Sektorski plasman'!E67,"")</f>
        <v/>
      </c>
      <c r="E71" s="21" t="str">
        <f>IF(ISTEXT('[9]Sektorski plasman'!F67)=TRUE,'[9]Sektorski plasman'!F67,"")</f>
        <v/>
      </c>
      <c r="F71" s="20" t="str">
        <f>IF(ISNUMBER('[9]Sektorski plasman'!D67)=TRUE,'[9]Sektorski plasman'!D67,"")</f>
        <v/>
      </c>
      <c r="G71" s="18" t="str">
        <f>IF(ISNUMBER('[9]Sektorski plasman'!G67)=TRUE,'[9]Sektorski plasman'!G67,"")</f>
        <v/>
      </c>
      <c r="H71" s="209" t="str">
        <f>IF(ISNUMBER('[9]Sektorski plasman'!H67)=TRUE,'[9]Sektorski plasman'!H67,"")</f>
        <v/>
      </c>
      <c r="I71" s="208"/>
      <c r="J71" s="7"/>
    </row>
    <row r="72" spans="1:10" s="1" customFormat="1" x14ac:dyDescent="0.2">
      <c r="A72" s="25" t="str">
        <f>IF(ISNUMBER(H72)=FALSE,"",63)</f>
        <v/>
      </c>
      <c r="B72" s="24" t="str">
        <f>IF(ISTEXT('[9]Sektorski plasman'!B68)=TRUE,'[9]Sektorski plasman'!B68,"")</f>
        <v/>
      </c>
      <c r="C72" s="23" t="str">
        <f>IF(ISTEXT('[9]Sektorski plasman'!C68)=TRUE,'[9]Sektorski plasman'!C68,"")</f>
        <v/>
      </c>
      <c r="D72" s="22" t="str">
        <f>IF(ISNUMBER('[9]Sektorski plasman'!E68)=TRUE,'[9]Sektorski plasman'!E68,"")</f>
        <v/>
      </c>
      <c r="E72" s="21" t="str">
        <f>IF(ISTEXT('[9]Sektorski plasman'!F68)=TRUE,'[9]Sektorski plasman'!F68,"")</f>
        <v/>
      </c>
      <c r="F72" s="20" t="str">
        <f>IF(ISNUMBER('[9]Sektorski plasman'!D68)=TRUE,'[9]Sektorski plasman'!D68,"")</f>
        <v/>
      </c>
      <c r="G72" s="18" t="str">
        <f>IF(ISNUMBER('[9]Sektorski plasman'!G68)=TRUE,'[9]Sektorski plasman'!G68,"")</f>
        <v/>
      </c>
      <c r="H72" s="209" t="str">
        <f>IF(ISNUMBER('[9]Sektorski plasman'!H68)=TRUE,'[9]Sektorski plasman'!H68,"")</f>
        <v/>
      </c>
      <c r="I72" s="208"/>
      <c r="J72" s="7"/>
    </row>
    <row r="73" spans="1:10" s="1" customFormat="1" x14ac:dyDescent="0.2">
      <c r="A73" s="25" t="str">
        <f>IF(ISNUMBER(H73)=FALSE,"",64)</f>
        <v/>
      </c>
      <c r="B73" s="24" t="str">
        <f>IF(ISTEXT('[9]Sektorski plasman'!B69)=TRUE,'[9]Sektorski plasman'!B69,"")</f>
        <v/>
      </c>
      <c r="C73" s="23" t="str">
        <f>IF(ISTEXT('[9]Sektorski plasman'!C69)=TRUE,'[9]Sektorski plasman'!C69,"")</f>
        <v/>
      </c>
      <c r="D73" s="22" t="str">
        <f>IF(ISNUMBER('[9]Sektorski plasman'!E69)=TRUE,'[9]Sektorski plasman'!E69,"")</f>
        <v/>
      </c>
      <c r="E73" s="21" t="str">
        <f>IF(ISTEXT('[9]Sektorski plasman'!F69)=TRUE,'[9]Sektorski plasman'!F69,"")</f>
        <v/>
      </c>
      <c r="F73" s="20" t="str">
        <f>IF(ISNUMBER('[9]Sektorski plasman'!D69)=TRUE,'[9]Sektorski plasman'!D69,"")</f>
        <v/>
      </c>
      <c r="G73" s="18" t="str">
        <f>IF(ISNUMBER('[9]Sektorski plasman'!G69)=TRUE,'[9]Sektorski plasman'!G69,"")</f>
        <v/>
      </c>
      <c r="H73" s="209" t="str">
        <f>IF(ISNUMBER('[9]Sektorski plasman'!H69)=TRUE,'[9]Sektorski plasman'!H69,"")</f>
        <v/>
      </c>
      <c r="I73" s="208"/>
      <c r="J73" s="7"/>
    </row>
    <row r="74" spans="1:10" s="1" customFormat="1" x14ac:dyDescent="0.2">
      <c r="A74" s="25" t="str">
        <f>IF(ISNUMBER(H74)=FALSE,"",65)</f>
        <v/>
      </c>
      <c r="B74" s="24" t="str">
        <f>IF(ISTEXT('[9]Sektorski plasman'!B70)=TRUE,'[9]Sektorski plasman'!B70,"")</f>
        <v/>
      </c>
      <c r="C74" s="23" t="str">
        <f>IF(ISTEXT('[9]Sektorski plasman'!C70)=TRUE,'[9]Sektorski plasman'!C70,"")</f>
        <v/>
      </c>
      <c r="D74" s="22" t="str">
        <f>IF(ISNUMBER('[9]Sektorski plasman'!E70)=TRUE,'[9]Sektorski plasman'!E70,"")</f>
        <v/>
      </c>
      <c r="E74" s="21" t="str">
        <f>IF(ISTEXT('[9]Sektorski plasman'!F70)=TRUE,'[9]Sektorski plasman'!F70,"")</f>
        <v/>
      </c>
      <c r="F74" s="20" t="str">
        <f>IF(ISNUMBER('[9]Sektorski plasman'!D70)=TRUE,'[9]Sektorski plasman'!D70,"")</f>
        <v/>
      </c>
      <c r="G74" s="18" t="str">
        <f>IF(ISNUMBER('[9]Sektorski plasman'!G70)=TRUE,'[9]Sektorski plasman'!G70,"")</f>
        <v/>
      </c>
      <c r="H74" s="209" t="str">
        <f>IF(ISNUMBER('[9]Sektorski plasman'!H70)=TRUE,'[9]Sektorski plasman'!H70,"")</f>
        <v/>
      </c>
      <c r="I74" s="208"/>
      <c r="J74" s="7"/>
    </row>
    <row r="75" spans="1:10" s="1" customFormat="1" x14ac:dyDescent="0.2">
      <c r="A75" s="25" t="str">
        <f>IF(ISNUMBER(H75)=FALSE,"",66)</f>
        <v/>
      </c>
      <c r="B75" s="24" t="str">
        <f>IF(ISTEXT('[9]Sektorski plasman'!B71)=TRUE,'[9]Sektorski plasman'!B71,"")</f>
        <v/>
      </c>
      <c r="C75" s="23" t="str">
        <f>IF(ISTEXT('[9]Sektorski plasman'!C71)=TRUE,'[9]Sektorski plasman'!C71,"")</f>
        <v/>
      </c>
      <c r="D75" s="22" t="str">
        <f>IF(ISNUMBER('[9]Sektorski plasman'!E71)=TRUE,'[9]Sektorski plasman'!E71,"")</f>
        <v/>
      </c>
      <c r="E75" s="21" t="str">
        <f>IF(ISTEXT('[9]Sektorski plasman'!F71)=TRUE,'[9]Sektorski plasman'!F71,"")</f>
        <v/>
      </c>
      <c r="F75" s="20" t="str">
        <f>IF(ISNUMBER('[9]Sektorski plasman'!D71)=TRUE,'[9]Sektorski plasman'!D71,"")</f>
        <v/>
      </c>
      <c r="G75" s="18" t="str">
        <f>IF(ISNUMBER('[9]Sektorski plasman'!G71)=TRUE,'[9]Sektorski plasman'!G71,"")</f>
        <v/>
      </c>
      <c r="H75" s="209" t="str">
        <f>IF(ISNUMBER('[9]Sektorski plasman'!H71)=TRUE,'[9]Sektorski plasman'!H71,"")</f>
        <v/>
      </c>
      <c r="I75" s="208"/>
      <c r="J75" s="7"/>
    </row>
    <row r="76" spans="1:10" s="1" customFormat="1" x14ac:dyDescent="0.2">
      <c r="A76" s="25" t="str">
        <f>IF(ISNUMBER(H76)=FALSE,"",67)</f>
        <v/>
      </c>
      <c r="B76" s="24" t="str">
        <f>IF(ISTEXT('[9]Sektorski plasman'!B72)=TRUE,'[9]Sektorski plasman'!B72,"")</f>
        <v/>
      </c>
      <c r="C76" s="23" t="str">
        <f>IF(ISTEXT('[9]Sektorski plasman'!C72)=TRUE,'[9]Sektorski plasman'!C72,"")</f>
        <v/>
      </c>
      <c r="D76" s="22" t="str">
        <f>IF(ISNUMBER('[9]Sektorski plasman'!E72)=TRUE,'[9]Sektorski plasman'!E72,"")</f>
        <v/>
      </c>
      <c r="E76" s="21" t="str">
        <f>IF(ISTEXT('[9]Sektorski plasman'!F72)=TRUE,'[9]Sektorski plasman'!F72,"")</f>
        <v/>
      </c>
      <c r="F76" s="20" t="str">
        <f>IF(ISNUMBER('[9]Sektorski plasman'!D72)=TRUE,'[9]Sektorski plasman'!D72,"")</f>
        <v/>
      </c>
      <c r="G76" s="18" t="str">
        <f>IF(ISNUMBER('[9]Sektorski plasman'!G72)=TRUE,'[9]Sektorski plasman'!G72,"")</f>
        <v/>
      </c>
      <c r="H76" s="209" t="str">
        <f>IF(ISNUMBER('[9]Sektorski plasman'!H72)=TRUE,'[9]Sektorski plasman'!H72,"")</f>
        <v/>
      </c>
      <c r="I76" s="208"/>
      <c r="J76" s="7"/>
    </row>
    <row r="77" spans="1:10" s="1" customFormat="1" x14ac:dyDescent="0.2">
      <c r="A77" s="25" t="str">
        <f>IF(ISNUMBER(H77)=FALSE,"",68)</f>
        <v/>
      </c>
      <c r="B77" s="24" t="str">
        <f>IF(ISTEXT('[9]Sektorski plasman'!B73)=TRUE,'[9]Sektorski plasman'!B73,"")</f>
        <v/>
      </c>
      <c r="C77" s="23" t="str">
        <f>IF(ISTEXT('[9]Sektorski plasman'!C73)=TRUE,'[9]Sektorski plasman'!C73,"")</f>
        <v/>
      </c>
      <c r="D77" s="22" t="str">
        <f>IF(ISNUMBER('[9]Sektorski plasman'!E73)=TRUE,'[9]Sektorski plasman'!E73,"")</f>
        <v/>
      </c>
      <c r="E77" s="21" t="str">
        <f>IF(ISTEXT('[9]Sektorski plasman'!F73)=TRUE,'[9]Sektorski plasman'!F73,"")</f>
        <v/>
      </c>
      <c r="F77" s="20" t="str">
        <f>IF(ISNUMBER('[9]Sektorski plasman'!D73)=TRUE,'[9]Sektorski plasman'!D73,"")</f>
        <v/>
      </c>
      <c r="G77" s="18" t="str">
        <f>IF(ISNUMBER('[9]Sektorski plasman'!G73)=TRUE,'[9]Sektorski plasman'!G73,"")</f>
        <v/>
      </c>
      <c r="H77" s="209" t="str">
        <f>IF(ISNUMBER('[9]Sektorski plasman'!H73)=TRUE,'[9]Sektorski plasman'!H73,"")</f>
        <v/>
      </c>
      <c r="I77" s="208"/>
      <c r="J77" s="7"/>
    </row>
    <row r="78" spans="1:10" s="1" customFormat="1" x14ac:dyDescent="0.2">
      <c r="A78" s="25" t="str">
        <f>IF(ISNUMBER(H78)=FALSE,"",69)</f>
        <v/>
      </c>
      <c r="B78" s="24" t="str">
        <f>IF(ISTEXT('[9]Sektorski plasman'!B74)=TRUE,'[9]Sektorski plasman'!B74,"")</f>
        <v/>
      </c>
      <c r="C78" s="23" t="str">
        <f>IF(ISTEXT('[9]Sektorski plasman'!C74)=TRUE,'[9]Sektorski plasman'!C74,"")</f>
        <v/>
      </c>
      <c r="D78" s="22" t="str">
        <f>IF(ISNUMBER('[9]Sektorski plasman'!E74)=TRUE,'[9]Sektorski plasman'!E74,"")</f>
        <v/>
      </c>
      <c r="E78" s="21" t="str">
        <f>IF(ISTEXT('[9]Sektorski plasman'!F74)=TRUE,'[9]Sektorski plasman'!F74,"")</f>
        <v/>
      </c>
      <c r="F78" s="20" t="str">
        <f>IF(ISNUMBER('[9]Sektorski plasman'!D74)=TRUE,'[9]Sektorski plasman'!D74,"")</f>
        <v/>
      </c>
      <c r="G78" s="18" t="str">
        <f>IF(ISNUMBER('[9]Sektorski plasman'!G74)=TRUE,'[9]Sektorski plasman'!G74,"")</f>
        <v/>
      </c>
      <c r="H78" s="209" t="str">
        <f>IF(ISNUMBER('[9]Sektorski plasman'!H74)=TRUE,'[9]Sektorski plasman'!H74,"")</f>
        <v/>
      </c>
      <c r="I78" s="208"/>
      <c r="J78" s="7"/>
    </row>
    <row r="79" spans="1:10" s="1" customFormat="1" x14ac:dyDescent="0.2">
      <c r="A79" s="25" t="str">
        <f>IF(ISNUMBER(H79)=FALSE,"",70)</f>
        <v/>
      </c>
      <c r="B79" s="24" t="str">
        <f>IF(ISTEXT('[9]Sektorski plasman'!B75)=TRUE,'[9]Sektorski plasman'!B75,"")</f>
        <v/>
      </c>
      <c r="C79" s="23" t="str">
        <f>IF(ISTEXT('[9]Sektorski plasman'!C75)=TRUE,'[9]Sektorski plasman'!C75,"")</f>
        <v/>
      </c>
      <c r="D79" s="22" t="str">
        <f>IF(ISNUMBER('[9]Sektorski plasman'!E75)=TRUE,'[9]Sektorski plasman'!E75,"")</f>
        <v/>
      </c>
      <c r="E79" s="21" t="str">
        <f>IF(ISTEXT('[9]Sektorski plasman'!F75)=TRUE,'[9]Sektorski plasman'!F75,"")</f>
        <v/>
      </c>
      <c r="F79" s="20" t="str">
        <f>IF(ISNUMBER('[9]Sektorski plasman'!D75)=TRUE,'[9]Sektorski plasman'!D75,"")</f>
        <v/>
      </c>
      <c r="G79" s="18" t="str">
        <f>IF(ISNUMBER('[9]Sektorski plasman'!G75)=TRUE,'[9]Sektorski plasman'!G75,"")</f>
        <v/>
      </c>
      <c r="H79" s="209" t="str">
        <f>IF(ISNUMBER('[9]Sektorski plasman'!H75)=TRUE,'[9]Sektorski plasman'!H75,"")</f>
        <v/>
      </c>
      <c r="I79" s="208"/>
      <c r="J79" s="7"/>
    </row>
    <row r="80" spans="1:10" s="1" customFormat="1" x14ac:dyDescent="0.2">
      <c r="A80" s="25" t="str">
        <f>IF(ISNUMBER(H80)=FALSE,"",71)</f>
        <v/>
      </c>
      <c r="B80" s="24" t="str">
        <f>IF(ISTEXT('[9]Sektorski plasman'!B76)=TRUE,'[9]Sektorski plasman'!B76,"")</f>
        <v/>
      </c>
      <c r="C80" s="23" t="str">
        <f>IF(ISTEXT('[9]Sektorski plasman'!C76)=TRUE,'[9]Sektorski plasman'!C76,"")</f>
        <v/>
      </c>
      <c r="D80" s="22" t="str">
        <f>IF(ISNUMBER('[9]Sektorski plasman'!E76)=TRUE,'[9]Sektorski plasman'!E76,"")</f>
        <v/>
      </c>
      <c r="E80" s="21" t="str">
        <f>IF(ISTEXT('[9]Sektorski plasman'!F76)=TRUE,'[9]Sektorski plasman'!F76,"")</f>
        <v/>
      </c>
      <c r="F80" s="20" t="str">
        <f>IF(ISNUMBER('[9]Sektorski plasman'!D76)=TRUE,'[9]Sektorski plasman'!D76,"")</f>
        <v/>
      </c>
      <c r="G80" s="18" t="str">
        <f>IF(ISNUMBER('[9]Sektorski plasman'!G76)=TRUE,'[9]Sektorski plasman'!G76,"")</f>
        <v/>
      </c>
      <c r="H80" s="209" t="str">
        <f>IF(ISNUMBER('[9]Sektorski plasman'!H76)=TRUE,'[9]Sektorski plasman'!H76,"")</f>
        <v/>
      </c>
      <c r="I80" s="208"/>
      <c r="J80" s="7"/>
    </row>
    <row r="81" spans="1:10" s="1" customFormat="1" x14ac:dyDescent="0.2">
      <c r="A81" s="25" t="str">
        <f>IF(ISNUMBER(H81)=FALSE,"",72)</f>
        <v/>
      </c>
      <c r="B81" s="24" t="str">
        <f>IF(ISTEXT('[9]Sektorski plasman'!B77)=TRUE,'[9]Sektorski plasman'!B77,"")</f>
        <v/>
      </c>
      <c r="C81" s="23" t="str">
        <f>IF(ISTEXT('[9]Sektorski plasman'!C77)=TRUE,'[9]Sektorski plasman'!C77,"")</f>
        <v/>
      </c>
      <c r="D81" s="22" t="str">
        <f>IF(ISNUMBER('[9]Sektorski plasman'!E77)=TRUE,'[9]Sektorski plasman'!E77,"")</f>
        <v/>
      </c>
      <c r="E81" s="21" t="str">
        <f>IF(ISTEXT('[9]Sektorski plasman'!F77)=TRUE,'[9]Sektorski plasman'!F77,"")</f>
        <v/>
      </c>
      <c r="F81" s="20" t="str">
        <f>IF(ISNUMBER('[9]Sektorski plasman'!D77)=TRUE,'[9]Sektorski plasman'!D77,"")</f>
        <v/>
      </c>
      <c r="G81" s="18" t="str">
        <f>IF(ISNUMBER('[9]Sektorski plasman'!G77)=TRUE,'[9]Sektorski plasman'!G77,"")</f>
        <v/>
      </c>
      <c r="H81" s="209" t="str">
        <f>IF(ISNUMBER('[9]Sektorski plasman'!H77)=TRUE,'[9]Sektorski plasman'!H77,"")</f>
        <v/>
      </c>
      <c r="I81" s="208"/>
      <c r="J81" s="7"/>
    </row>
    <row r="82" spans="1:10" s="1" customFormat="1" x14ac:dyDescent="0.2">
      <c r="A82" s="25" t="str">
        <f>IF(ISNUMBER(H82)=FALSE,"",73)</f>
        <v/>
      </c>
      <c r="B82" s="24" t="str">
        <f>IF(ISTEXT('[9]Sektorski plasman'!B78)=TRUE,'[9]Sektorski plasman'!B78,"")</f>
        <v/>
      </c>
      <c r="C82" s="23" t="str">
        <f>IF(ISTEXT('[9]Sektorski plasman'!C78)=TRUE,'[9]Sektorski plasman'!C78,"")</f>
        <v/>
      </c>
      <c r="D82" s="22" t="str">
        <f>IF(ISNUMBER('[9]Sektorski plasman'!E78)=TRUE,'[9]Sektorski plasman'!E78,"")</f>
        <v/>
      </c>
      <c r="E82" s="21" t="str">
        <f>IF(ISTEXT('[9]Sektorski plasman'!F78)=TRUE,'[9]Sektorski plasman'!F78,"")</f>
        <v/>
      </c>
      <c r="F82" s="20" t="str">
        <f>IF(ISNUMBER('[9]Sektorski plasman'!D78)=TRUE,'[9]Sektorski plasman'!D78,"")</f>
        <v/>
      </c>
      <c r="G82" s="18" t="str">
        <f>IF(ISNUMBER('[9]Sektorski plasman'!G78)=TRUE,'[9]Sektorski plasman'!G78,"")</f>
        <v/>
      </c>
      <c r="H82" s="209" t="str">
        <f>IF(ISNUMBER('[9]Sektorski plasman'!H78)=TRUE,'[9]Sektorski plasman'!H78,"")</f>
        <v/>
      </c>
      <c r="I82" s="208"/>
      <c r="J82" s="7"/>
    </row>
    <row r="83" spans="1:10" s="1" customFormat="1" x14ac:dyDescent="0.2">
      <c r="A83" s="25" t="str">
        <f>IF(ISNUMBER(H83)=FALSE,"",74)</f>
        <v/>
      </c>
      <c r="B83" s="24" t="str">
        <f>IF(ISTEXT('[9]Sektorski plasman'!B79)=TRUE,'[9]Sektorski plasman'!B79,"")</f>
        <v/>
      </c>
      <c r="C83" s="23" t="str">
        <f>IF(ISTEXT('[9]Sektorski plasman'!C79)=TRUE,'[9]Sektorski plasman'!C79,"")</f>
        <v/>
      </c>
      <c r="D83" s="22" t="str">
        <f>IF(ISNUMBER('[9]Sektorski plasman'!E79)=TRUE,'[9]Sektorski plasman'!E79,"")</f>
        <v/>
      </c>
      <c r="E83" s="21" t="str">
        <f>IF(ISTEXT('[9]Sektorski plasman'!F79)=TRUE,'[9]Sektorski plasman'!F79,"")</f>
        <v/>
      </c>
      <c r="F83" s="20" t="str">
        <f>IF(ISNUMBER('[9]Sektorski plasman'!D79)=TRUE,'[9]Sektorski plasman'!D79,"")</f>
        <v/>
      </c>
      <c r="G83" s="18" t="str">
        <f>IF(ISNUMBER('[9]Sektorski plasman'!G79)=TRUE,'[9]Sektorski plasman'!G79,"")</f>
        <v/>
      </c>
      <c r="H83" s="209" t="str">
        <f>IF(ISNUMBER('[9]Sektorski plasman'!H79)=TRUE,'[9]Sektorski plasman'!H79,"")</f>
        <v/>
      </c>
      <c r="I83" s="208"/>
      <c r="J83" s="7"/>
    </row>
    <row r="84" spans="1:10" s="1" customFormat="1" x14ac:dyDescent="0.2">
      <c r="A84" s="25" t="str">
        <f>IF(ISNUMBER(H84)=FALSE,"",75)</f>
        <v/>
      </c>
      <c r="B84" s="24" t="str">
        <f>IF(ISTEXT('[9]Sektorski plasman'!B80)=TRUE,'[9]Sektorski plasman'!B80,"")</f>
        <v/>
      </c>
      <c r="C84" s="23" t="str">
        <f>IF(ISTEXT('[9]Sektorski plasman'!C80)=TRUE,'[9]Sektorski plasman'!C80,"")</f>
        <v/>
      </c>
      <c r="D84" s="22" t="str">
        <f>IF(ISNUMBER('[9]Sektorski plasman'!E80)=TRUE,'[9]Sektorski plasman'!E80,"")</f>
        <v/>
      </c>
      <c r="E84" s="21" t="str">
        <f>IF(ISTEXT('[9]Sektorski plasman'!F80)=TRUE,'[9]Sektorski plasman'!F80,"")</f>
        <v/>
      </c>
      <c r="F84" s="20" t="str">
        <f>IF(ISNUMBER('[9]Sektorski plasman'!D80)=TRUE,'[9]Sektorski plasman'!D80,"")</f>
        <v/>
      </c>
      <c r="G84" s="18" t="str">
        <f>IF(ISNUMBER('[9]Sektorski plasman'!G80)=TRUE,'[9]Sektorski plasman'!G80,"")</f>
        <v/>
      </c>
      <c r="H84" s="209" t="str">
        <f>IF(ISNUMBER('[9]Sektorski plasman'!H80)=TRUE,'[9]Sektorski plasman'!H80,"")</f>
        <v/>
      </c>
      <c r="I84" s="208"/>
      <c r="J84" s="7"/>
    </row>
    <row r="85" spans="1:10" s="1" customFormat="1" x14ac:dyDescent="0.2">
      <c r="A85" s="25" t="str">
        <f>IF(ISNUMBER(H85)=FALSE,"",76)</f>
        <v/>
      </c>
      <c r="B85" s="24" t="str">
        <f>IF(ISTEXT('[9]Sektorski plasman'!B81)=TRUE,'[9]Sektorski plasman'!B81,"")</f>
        <v/>
      </c>
      <c r="C85" s="23" t="str">
        <f>IF(ISTEXT('[9]Sektorski plasman'!C81)=TRUE,'[9]Sektorski plasman'!C81,"")</f>
        <v/>
      </c>
      <c r="D85" s="22" t="str">
        <f>IF(ISNUMBER('[9]Sektorski plasman'!E81)=TRUE,'[9]Sektorski plasman'!E81,"")</f>
        <v/>
      </c>
      <c r="E85" s="21" t="str">
        <f>IF(ISTEXT('[9]Sektorski plasman'!F81)=TRUE,'[9]Sektorski plasman'!F81,"")</f>
        <v/>
      </c>
      <c r="F85" s="20" t="str">
        <f>IF(ISNUMBER('[9]Sektorski plasman'!D81)=TRUE,'[9]Sektorski plasman'!D81,"")</f>
        <v/>
      </c>
      <c r="G85" s="18" t="str">
        <f>IF(ISNUMBER('[9]Sektorski plasman'!G81)=TRUE,'[9]Sektorski plasman'!G81,"")</f>
        <v/>
      </c>
      <c r="H85" s="209" t="str">
        <f>IF(ISNUMBER('[9]Sektorski plasman'!H81)=TRUE,'[9]Sektorski plasman'!H81,"")</f>
        <v/>
      </c>
      <c r="I85" s="208"/>
      <c r="J85" s="7"/>
    </row>
    <row r="86" spans="1:10" s="1" customFormat="1" x14ac:dyDescent="0.2">
      <c r="A86" s="25" t="str">
        <f>IF(ISNUMBER(H86)=FALSE,"",77)</f>
        <v/>
      </c>
      <c r="B86" s="24" t="str">
        <f>IF(ISTEXT('[9]Sektorski plasman'!B82)=TRUE,'[9]Sektorski plasman'!B82,"")</f>
        <v/>
      </c>
      <c r="C86" s="23" t="str">
        <f>IF(ISTEXT('[9]Sektorski plasman'!C82)=TRUE,'[9]Sektorski plasman'!C82,"")</f>
        <v/>
      </c>
      <c r="D86" s="22" t="str">
        <f>IF(ISNUMBER('[9]Sektorski plasman'!E82)=TRUE,'[9]Sektorski plasman'!E82,"")</f>
        <v/>
      </c>
      <c r="E86" s="21" t="str">
        <f>IF(ISTEXT('[9]Sektorski plasman'!F82)=TRUE,'[9]Sektorski plasman'!F82,"")</f>
        <v/>
      </c>
      <c r="F86" s="20" t="str">
        <f>IF(ISNUMBER('[9]Sektorski plasman'!D82)=TRUE,'[9]Sektorski plasman'!D82,"")</f>
        <v/>
      </c>
      <c r="G86" s="18" t="str">
        <f>IF(ISNUMBER('[9]Sektorski plasman'!G82)=TRUE,'[9]Sektorski plasman'!G82,"")</f>
        <v/>
      </c>
      <c r="H86" s="209" t="str">
        <f>IF(ISNUMBER('[9]Sektorski plasman'!H82)=TRUE,'[9]Sektorski plasman'!H82,"")</f>
        <v/>
      </c>
      <c r="I86" s="208"/>
      <c r="J86" s="7"/>
    </row>
    <row r="87" spans="1:10" s="1" customFormat="1" x14ac:dyDescent="0.2">
      <c r="A87" s="25" t="str">
        <f>IF(ISNUMBER(H87)=FALSE,"",78)</f>
        <v/>
      </c>
      <c r="B87" s="24" t="str">
        <f>IF(ISTEXT('[9]Sektorski plasman'!B83)=TRUE,'[9]Sektorski plasman'!B83,"")</f>
        <v/>
      </c>
      <c r="C87" s="23" t="str">
        <f>IF(ISTEXT('[9]Sektorski plasman'!C83)=TRUE,'[9]Sektorski plasman'!C83,"")</f>
        <v/>
      </c>
      <c r="D87" s="22" t="str">
        <f>IF(ISNUMBER('[9]Sektorski plasman'!E83)=TRUE,'[9]Sektorski plasman'!E83,"")</f>
        <v/>
      </c>
      <c r="E87" s="21" t="str">
        <f>IF(ISTEXT('[9]Sektorski plasman'!F83)=TRUE,'[9]Sektorski plasman'!F83,"")</f>
        <v/>
      </c>
      <c r="F87" s="20" t="str">
        <f>IF(ISNUMBER('[9]Sektorski plasman'!D83)=TRUE,'[9]Sektorski plasman'!D83,"")</f>
        <v/>
      </c>
      <c r="G87" s="18" t="str">
        <f>IF(ISNUMBER('[9]Sektorski plasman'!G83)=TRUE,'[9]Sektorski plasman'!G83,"")</f>
        <v/>
      </c>
      <c r="H87" s="209" t="str">
        <f>IF(ISNUMBER('[9]Sektorski plasman'!H83)=TRUE,'[9]Sektorski plasman'!H83,"")</f>
        <v/>
      </c>
      <c r="I87" s="208"/>
      <c r="J87" s="7"/>
    </row>
    <row r="88" spans="1:10" s="1" customFormat="1" x14ac:dyDescent="0.2">
      <c r="A88" s="25" t="str">
        <f>IF(ISNUMBER(H88)=FALSE,"",79)</f>
        <v/>
      </c>
      <c r="B88" s="24" t="str">
        <f>IF(ISTEXT('[9]Sektorski plasman'!B84)=TRUE,'[9]Sektorski plasman'!B84,"")</f>
        <v/>
      </c>
      <c r="C88" s="23" t="str">
        <f>IF(ISTEXT('[9]Sektorski plasman'!C84)=TRUE,'[9]Sektorski plasman'!C84,"")</f>
        <v/>
      </c>
      <c r="D88" s="22" t="str">
        <f>IF(ISNUMBER('[9]Sektorski plasman'!E84)=TRUE,'[9]Sektorski plasman'!E84,"")</f>
        <v/>
      </c>
      <c r="E88" s="21" t="str">
        <f>IF(ISTEXT('[9]Sektorski plasman'!F84)=TRUE,'[9]Sektorski plasman'!F84,"")</f>
        <v/>
      </c>
      <c r="F88" s="20" t="str">
        <f>IF(ISNUMBER('[9]Sektorski plasman'!D84)=TRUE,'[9]Sektorski plasman'!D84,"")</f>
        <v/>
      </c>
      <c r="G88" s="18" t="str">
        <f>IF(ISNUMBER('[9]Sektorski plasman'!G84)=TRUE,'[9]Sektorski plasman'!G84,"")</f>
        <v/>
      </c>
      <c r="H88" s="209" t="str">
        <f>IF(ISNUMBER('[9]Sektorski plasman'!H84)=TRUE,'[9]Sektorski plasman'!H84,"")</f>
        <v/>
      </c>
      <c r="I88" s="208"/>
      <c r="J88" s="7"/>
    </row>
    <row r="89" spans="1:10" s="1" customFormat="1" x14ac:dyDescent="0.2">
      <c r="A89" s="25" t="str">
        <f>IF(ISNUMBER(H89)=FALSE,"",80)</f>
        <v/>
      </c>
      <c r="B89" s="24" t="str">
        <f>IF(ISTEXT('[9]Sektorski plasman'!B85)=TRUE,'[9]Sektorski plasman'!B85,"")</f>
        <v/>
      </c>
      <c r="C89" s="23" t="str">
        <f>IF(ISTEXT('[9]Sektorski plasman'!C85)=TRUE,'[9]Sektorski plasman'!C85,"")</f>
        <v/>
      </c>
      <c r="D89" s="22" t="str">
        <f>IF(ISNUMBER('[9]Sektorski plasman'!E85)=TRUE,'[9]Sektorski plasman'!E85,"")</f>
        <v/>
      </c>
      <c r="E89" s="21" t="str">
        <f>IF(ISTEXT('[9]Sektorski plasman'!F85)=TRUE,'[9]Sektorski plasman'!F85,"")</f>
        <v/>
      </c>
      <c r="F89" s="20" t="str">
        <f>IF(ISNUMBER('[9]Sektorski plasman'!D85)=TRUE,'[9]Sektorski plasman'!D85,"")</f>
        <v/>
      </c>
      <c r="G89" s="18" t="str">
        <f>IF(ISNUMBER('[9]Sektorski plasman'!G85)=TRUE,'[9]Sektorski plasman'!G85,"")</f>
        <v/>
      </c>
      <c r="H89" s="209" t="str">
        <f>IF(ISNUMBER('[9]Sektorski plasman'!H85)=TRUE,'[9]Sektorski plasman'!H85,"")</f>
        <v/>
      </c>
      <c r="I89" s="208"/>
      <c r="J89" s="7"/>
    </row>
    <row r="90" spans="1:10" s="1" customFormat="1" x14ac:dyDescent="0.2">
      <c r="A90" s="25" t="str">
        <f>IF(ISNUMBER(H90)=FALSE,"",81)</f>
        <v/>
      </c>
      <c r="B90" s="24" t="str">
        <f>IF(ISTEXT('[9]Sektorski plasman'!B86)=TRUE,'[9]Sektorski plasman'!B86,"")</f>
        <v/>
      </c>
      <c r="C90" s="23" t="str">
        <f>IF(ISTEXT('[9]Sektorski plasman'!C86)=TRUE,'[9]Sektorski plasman'!C86,"")</f>
        <v/>
      </c>
      <c r="D90" s="22" t="str">
        <f>IF(ISNUMBER('[9]Sektorski plasman'!E86)=TRUE,'[9]Sektorski plasman'!E86,"")</f>
        <v/>
      </c>
      <c r="E90" s="21" t="str">
        <f>IF(ISTEXT('[9]Sektorski plasman'!F86)=TRUE,'[9]Sektorski plasman'!F86,"")</f>
        <v/>
      </c>
      <c r="F90" s="20" t="str">
        <f>IF(ISNUMBER('[9]Sektorski plasman'!D86)=TRUE,'[9]Sektorski plasman'!D86,"")</f>
        <v/>
      </c>
      <c r="G90" s="18" t="str">
        <f>IF(ISNUMBER('[9]Sektorski plasman'!G86)=TRUE,'[9]Sektorski plasman'!G86,"")</f>
        <v/>
      </c>
      <c r="H90" s="209" t="str">
        <f>IF(ISNUMBER('[9]Sektorski plasman'!H86)=TRUE,'[9]Sektorski plasman'!H86,"")</f>
        <v/>
      </c>
      <c r="I90" s="208"/>
      <c r="J90" s="7"/>
    </row>
    <row r="91" spans="1:10" s="1" customFormat="1" x14ac:dyDescent="0.2">
      <c r="A91" s="25" t="str">
        <f>IF(ISNUMBER(H91)=FALSE,"",82)</f>
        <v/>
      </c>
      <c r="B91" s="24" t="str">
        <f>IF(ISTEXT('[9]Sektorski plasman'!B87)=TRUE,'[9]Sektorski plasman'!B87,"")</f>
        <v/>
      </c>
      <c r="C91" s="23" t="str">
        <f>IF(ISTEXT('[9]Sektorski plasman'!C87)=TRUE,'[9]Sektorski plasman'!C87,"")</f>
        <v/>
      </c>
      <c r="D91" s="22" t="str">
        <f>IF(ISNUMBER('[9]Sektorski plasman'!E87)=TRUE,'[9]Sektorski plasman'!E87,"")</f>
        <v/>
      </c>
      <c r="E91" s="21" t="str">
        <f>IF(ISTEXT('[9]Sektorski plasman'!F87)=TRUE,'[9]Sektorski plasman'!F87,"")</f>
        <v/>
      </c>
      <c r="F91" s="20" t="str">
        <f>IF(ISNUMBER('[9]Sektorski plasman'!D87)=TRUE,'[9]Sektorski plasman'!D87,"")</f>
        <v/>
      </c>
      <c r="G91" s="18" t="str">
        <f>IF(ISNUMBER('[9]Sektorski plasman'!G87)=TRUE,'[9]Sektorski plasman'!G87,"")</f>
        <v/>
      </c>
      <c r="H91" s="209" t="str">
        <f>IF(ISNUMBER('[9]Sektorski plasman'!H87)=TRUE,'[9]Sektorski plasman'!H87,"")</f>
        <v/>
      </c>
      <c r="I91" s="208"/>
      <c r="J91" s="7"/>
    </row>
    <row r="92" spans="1:10" s="1" customFormat="1" x14ac:dyDescent="0.2">
      <c r="A92" s="25" t="str">
        <f>IF(ISNUMBER(H92)=FALSE,"",83)</f>
        <v/>
      </c>
      <c r="B92" s="24" t="str">
        <f>IF(ISTEXT('[9]Sektorski plasman'!B88)=TRUE,'[9]Sektorski plasman'!B88,"")</f>
        <v/>
      </c>
      <c r="C92" s="23" t="str">
        <f>IF(ISTEXT('[9]Sektorski plasman'!C88)=TRUE,'[9]Sektorski plasman'!C88,"")</f>
        <v/>
      </c>
      <c r="D92" s="22" t="str">
        <f>IF(ISNUMBER('[9]Sektorski plasman'!E88)=TRUE,'[9]Sektorski plasman'!E88,"")</f>
        <v/>
      </c>
      <c r="E92" s="21" t="str">
        <f>IF(ISTEXT('[9]Sektorski plasman'!F88)=TRUE,'[9]Sektorski plasman'!F88,"")</f>
        <v/>
      </c>
      <c r="F92" s="20" t="str">
        <f>IF(ISNUMBER('[9]Sektorski plasman'!D88)=TRUE,'[9]Sektorski plasman'!D88,"")</f>
        <v/>
      </c>
      <c r="G92" s="18" t="str">
        <f>IF(ISNUMBER('[9]Sektorski plasman'!G88)=TRUE,'[9]Sektorski plasman'!G88,"")</f>
        <v/>
      </c>
      <c r="H92" s="209" t="str">
        <f>IF(ISNUMBER('[9]Sektorski plasman'!H88)=TRUE,'[9]Sektorski plasman'!H88,"")</f>
        <v/>
      </c>
      <c r="I92" s="208"/>
      <c r="J92" s="7"/>
    </row>
    <row r="93" spans="1:10" s="1" customFormat="1" x14ac:dyDescent="0.2">
      <c r="A93" s="25" t="str">
        <f>IF(ISNUMBER(H93)=FALSE,"",84)</f>
        <v/>
      </c>
      <c r="B93" s="24" t="str">
        <f>IF(ISTEXT('[9]Sektorski plasman'!B89)=TRUE,'[9]Sektorski plasman'!B89,"")</f>
        <v/>
      </c>
      <c r="C93" s="23" t="str">
        <f>IF(ISTEXT('[9]Sektorski plasman'!C89)=TRUE,'[9]Sektorski plasman'!C89,"")</f>
        <v/>
      </c>
      <c r="D93" s="22" t="str">
        <f>IF(ISNUMBER('[9]Sektorski plasman'!E89)=TRUE,'[9]Sektorski plasman'!E89,"")</f>
        <v/>
      </c>
      <c r="E93" s="21" t="str">
        <f>IF(ISTEXT('[9]Sektorski plasman'!F89)=TRUE,'[9]Sektorski plasman'!F89,"")</f>
        <v/>
      </c>
      <c r="F93" s="20" t="str">
        <f>IF(ISNUMBER('[9]Sektorski plasman'!D89)=TRUE,'[9]Sektorski plasman'!D89,"")</f>
        <v/>
      </c>
      <c r="G93" s="18" t="str">
        <f>IF(ISNUMBER('[9]Sektorski plasman'!G89)=TRUE,'[9]Sektorski plasman'!G89,"")</f>
        <v/>
      </c>
      <c r="H93" s="209" t="str">
        <f>IF(ISNUMBER('[9]Sektorski plasman'!H89)=TRUE,'[9]Sektorski plasman'!H89,"")</f>
        <v/>
      </c>
      <c r="I93" s="208"/>
      <c r="J93" s="7"/>
    </row>
    <row r="94" spans="1:10" s="1" customFormat="1" x14ac:dyDescent="0.2">
      <c r="A94" s="25" t="str">
        <f>IF(ISNUMBER(H94)=FALSE,"",85)</f>
        <v/>
      </c>
      <c r="B94" s="24" t="str">
        <f>IF(ISTEXT('[9]Sektorski plasman'!B90)=TRUE,'[9]Sektorski plasman'!B90,"")</f>
        <v/>
      </c>
      <c r="C94" s="23" t="str">
        <f>IF(ISTEXT('[9]Sektorski plasman'!C90)=TRUE,'[9]Sektorski plasman'!C90,"")</f>
        <v/>
      </c>
      <c r="D94" s="22" t="str">
        <f>IF(ISNUMBER('[9]Sektorski plasman'!E90)=TRUE,'[9]Sektorski plasman'!E90,"")</f>
        <v/>
      </c>
      <c r="E94" s="21" t="str">
        <f>IF(ISTEXT('[9]Sektorski plasman'!F90)=TRUE,'[9]Sektorski plasman'!F90,"")</f>
        <v/>
      </c>
      <c r="F94" s="20" t="str">
        <f>IF(ISNUMBER('[9]Sektorski plasman'!D90)=TRUE,'[9]Sektorski plasman'!D90,"")</f>
        <v/>
      </c>
      <c r="G94" s="18" t="str">
        <f>IF(ISNUMBER('[9]Sektorski plasman'!G90)=TRUE,'[9]Sektorski plasman'!G90,"")</f>
        <v/>
      </c>
      <c r="H94" s="209" t="str">
        <f>IF(ISNUMBER('[9]Sektorski plasman'!H90)=TRUE,'[9]Sektorski plasman'!H90,"")</f>
        <v/>
      </c>
      <c r="I94" s="208"/>
      <c r="J94" s="7"/>
    </row>
    <row r="95" spans="1:10" s="1" customFormat="1" x14ac:dyDescent="0.2">
      <c r="A95" s="25" t="str">
        <f>IF(ISNUMBER(H95)=FALSE,"",86)</f>
        <v/>
      </c>
      <c r="B95" s="24" t="str">
        <f>IF(ISTEXT('[9]Sektorski plasman'!B91)=TRUE,'[9]Sektorski plasman'!B91,"")</f>
        <v/>
      </c>
      <c r="C95" s="23" t="str">
        <f>IF(ISTEXT('[9]Sektorski plasman'!C91)=TRUE,'[9]Sektorski plasman'!C91,"")</f>
        <v/>
      </c>
      <c r="D95" s="22" t="str">
        <f>IF(ISNUMBER('[9]Sektorski plasman'!E91)=TRUE,'[9]Sektorski plasman'!E91,"")</f>
        <v/>
      </c>
      <c r="E95" s="21" t="str">
        <f>IF(ISTEXT('[9]Sektorski plasman'!F91)=TRUE,'[9]Sektorski plasman'!F91,"")</f>
        <v/>
      </c>
      <c r="F95" s="20" t="str">
        <f>IF(ISNUMBER('[9]Sektorski plasman'!D91)=TRUE,'[9]Sektorski plasman'!D91,"")</f>
        <v/>
      </c>
      <c r="G95" s="18" t="str">
        <f>IF(ISNUMBER('[9]Sektorski plasman'!G91)=TRUE,'[9]Sektorski plasman'!G91,"")</f>
        <v/>
      </c>
      <c r="H95" s="209" t="str">
        <f>IF(ISNUMBER('[9]Sektorski plasman'!H91)=TRUE,'[9]Sektorski plasman'!H91,"")</f>
        <v/>
      </c>
      <c r="I95" s="208"/>
      <c r="J95" s="7"/>
    </row>
    <row r="96" spans="1:10" s="1" customFormat="1" x14ac:dyDescent="0.2">
      <c r="A96" s="25" t="str">
        <f>IF(ISNUMBER(H96)=FALSE,"",87)</f>
        <v/>
      </c>
      <c r="B96" s="24" t="str">
        <f>IF(ISTEXT('[9]Sektorski plasman'!B92)=TRUE,'[9]Sektorski plasman'!B92,"")</f>
        <v/>
      </c>
      <c r="C96" s="23" t="str">
        <f>IF(ISTEXT('[9]Sektorski plasman'!C92)=TRUE,'[9]Sektorski plasman'!C92,"")</f>
        <v/>
      </c>
      <c r="D96" s="22" t="str">
        <f>IF(ISNUMBER('[9]Sektorski plasman'!E92)=TRUE,'[9]Sektorski plasman'!E92,"")</f>
        <v/>
      </c>
      <c r="E96" s="21" t="str">
        <f>IF(ISTEXT('[9]Sektorski plasman'!F92)=TRUE,'[9]Sektorski plasman'!F92,"")</f>
        <v/>
      </c>
      <c r="F96" s="20" t="str">
        <f>IF(ISNUMBER('[9]Sektorski plasman'!D92)=TRUE,'[9]Sektorski plasman'!D92,"")</f>
        <v/>
      </c>
      <c r="G96" s="18" t="str">
        <f>IF(ISNUMBER('[9]Sektorski plasman'!G92)=TRUE,'[9]Sektorski plasman'!G92,"")</f>
        <v/>
      </c>
      <c r="H96" s="209" t="str">
        <f>IF(ISNUMBER('[9]Sektorski plasman'!H92)=TRUE,'[9]Sektorski plasman'!H92,"")</f>
        <v/>
      </c>
      <c r="I96" s="208"/>
      <c r="J96" s="7"/>
    </row>
    <row r="97" spans="1:10" s="1" customFormat="1" x14ac:dyDescent="0.2">
      <c r="A97" s="25" t="str">
        <f>IF(ISNUMBER(H97)=FALSE,"",88)</f>
        <v/>
      </c>
      <c r="B97" s="24" t="str">
        <f>IF(ISTEXT('[9]Sektorski plasman'!B93)=TRUE,'[9]Sektorski plasman'!B93,"")</f>
        <v/>
      </c>
      <c r="C97" s="23" t="str">
        <f>IF(ISTEXT('[9]Sektorski plasman'!C93)=TRUE,'[9]Sektorski plasman'!C93,"")</f>
        <v/>
      </c>
      <c r="D97" s="22" t="str">
        <f>IF(ISNUMBER('[9]Sektorski plasman'!E93)=TRUE,'[9]Sektorski plasman'!E93,"")</f>
        <v/>
      </c>
      <c r="E97" s="21" t="str">
        <f>IF(ISTEXT('[9]Sektorski plasman'!F93)=TRUE,'[9]Sektorski plasman'!F93,"")</f>
        <v/>
      </c>
      <c r="F97" s="20" t="str">
        <f>IF(ISNUMBER('[9]Sektorski plasman'!D93)=TRUE,'[9]Sektorski plasman'!D93,"")</f>
        <v/>
      </c>
      <c r="G97" s="18" t="str">
        <f>IF(ISNUMBER('[9]Sektorski plasman'!G93)=TRUE,'[9]Sektorski plasman'!G93,"")</f>
        <v/>
      </c>
      <c r="H97" s="209" t="str">
        <f>IF(ISNUMBER('[9]Sektorski plasman'!H93)=TRUE,'[9]Sektorski plasman'!H93,"")</f>
        <v/>
      </c>
      <c r="I97" s="208"/>
      <c r="J97" s="7"/>
    </row>
    <row r="98" spans="1:10" s="1" customFormat="1" x14ac:dyDescent="0.2">
      <c r="A98" s="25" t="str">
        <f>IF(ISNUMBER(H98)=FALSE,"",89)</f>
        <v/>
      </c>
      <c r="B98" s="24" t="str">
        <f>IF(ISTEXT('[9]Sektorski plasman'!B94)=TRUE,'[9]Sektorski plasman'!B94,"")</f>
        <v/>
      </c>
      <c r="C98" s="23" t="str">
        <f>IF(ISTEXT('[9]Sektorski plasman'!C94)=TRUE,'[9]Sektorski plasman'!C94,"")</f>
        <v/>
      </c>
      <c r="D98" s="22" t="str">
        <f>IF(ISNUMBER('[9]Sektorski plasman'!E94)=TRUE,'[9]Sektorski plasman'!E94,"")</f>
        <v/>
      </c>
      <c r="E98" s="21" t="str">
        <f>IF(ISTEXT('[9]Sektorski plasman'!F94)=TRUE,'[9]Sektorski plasman'!F94,"")</f>
        <v/>
      </c>
      <c r="F98" s="20" t="str">
        <f>IF(ISNUMBER('[9]Sektorski plasman'!D94)=TRUE,'[9]Sektorski plasman'!D94,"")</f>
        <v/>
      </c>
      <c r="G98" s="18" t="str">
        <f>IF(ISNUMBER('[9]Sektorski plasman'!G94)=TRUE,'[9]Sektorski plasman'!G94,"")</f>
        <v/>
      </c>
      <c r="H98" s="209" t="str">
        <f>IF(ISNUMBER('[9]Sektorski plasman'!H94)=TRUE,'[9]Sektorski plasman'!H94,"")</f>
        <v/>
      </c>
      <c r="I98" s="208"/>
      <c r="J98" s="7"/>
    </row>
    <row r="99" spans="1:10" s="1" customFormat="1" x14ac:dyDescent="0.2">
      <c r="A99" s="25" t="str">
        <f>IF(ISNUMBER(H99)=FALSE,"",90)</f>
        <v/>
      </c>
      <c r="B99" s="24" t="str">
        <f>IF(ISTEXT('[9]Sektorski plasman'!B95)=TRUE,'[9]Sektorski plasman'!B95,"")</f>
        <v/>
      </c>
      <c r="C99" s="23" t="str">
        <f>IF(ISTEXT('[9]Sektorski plasman'!C95)=TRUE,'[9]Sektorski plasman'!C95,"")</f>
        <v/>
      </c>
      <c r="D99" s="22" t="str">
        <f>IF(ISNUMBER('[9]Sektorski plasman'!E95)=TRUE,'[9]Sektorski plasman'!E95,"")</f>
        <v/>
      </c>
      <c r="E99" s="21" t="str">
        <f>IF(ISTEXT('[9]Sektorski plasman'!F95)=TRUE,'[9]Sektorski plasman'!F95,"")</f>
        <v/>
      </c>
      <c r="F99" s="20" t="str">
        <f>IF(ISNUMBER('[9]Sektorski plasman'!D95)=TRUE,'[9]Sektorski plasman'!D95,"")</f>
        <v/>
      </c>
      <c r="G99" s="18" t="str">
        <f>IF(ISNUMBER('[9]Sektorski plasman'!G95)=TRUE,'[9]Sektorski plasman'!G95,"")</f>
        <v/>
      </c>
      <c r="H99" s="209" t="str">
        <f>IF(ISNUMBER('[9]Sektorski plasman'!H95)=TRUE,'[9]Sektorski plasman'!H95,"")</f>
        <v/>
      </c>
      <c r="I99" s="208"/>
      <c r="J99" s="7"/>
    </row>
    <row r="100" spans="1:10" s="1" customFormat="1" x14ac:dyDescent="0.2">
      <c r="A100" s="25" t="str">
        <f>IF(ISNUMBER(H100)=FALSE,"",91)</f>
        <v/>
      </c>
      <c r="B100" s="24" t="str">
        <f>IF(ISTEXT('[9]Sektorski plasman'!B96)=TRUE,'[9]Sektorski plasman'!B96,"")</f>
        <v/>
      </c>
      <c r="C100" s="23" t="str">
        <f>IF(ISTEXT('[9]Sektorski plasman'!C96)=TRUE,'[9]Sektorski plasman'!C96,"")</f>
        <v/>
      </c>
      <c r="D100" s="22" t="str">
        <f>IF(ISNUMBER('[9]Sektorski plasman'!E96)=TRUE,'[9]Sektorski plasman'!E96,"")</f>
        <v/>
      </c>
      <c r="E100" s="21" t="str">
        <f>IF(ISTEXT('[9]Sektorski plasman'!F96)=TRUE,'[9]Sektorski plasman'!F96,"")</f>
        <v/>
      </c>
      <c r="F100" s="20" t="str">
        <f>IF(ISNUMBER('[9]Sektorski plasman'!D96)=TRUE,'[9]Sektorski plasman'!D96,"")</f>
        <v/>
      </c>
      <c r="G100" s="18" t="str">
        <f>IF(ISNUMBER('[9]Sektorski plasman'!G96)=TRUE,'[9]Sektorski plasman'!G96,"")</f>
        <v/>
      </c>
      <c r="H100" s="209" t="str">
        <f>IF(ISNUMBER('[9]Sektorski plasman'!H96)=TRUE,'[9]Sektorski plasman'!H96,"")</f>
        <v/>
      </c>
      <c r="I100" s="208"/>
      <c r="J100" s="7"/>
    </row>
    <row r="101" spans="1:10" s="1" customFormat="1" x14ac:dyDescent="0.2">
      <c r="A101" s="25" t="str">
        <f>IF(ISNUMBER(H101)=FALSE,"",92)</f>
        <v/>
      </c>
      <c r="B101" s="24" t="str">
        <f>IF(ISTEXT('[9]Sektorski plasman'!B97)=TRUE,'[9]Sektorski plasman'!B97,"")</f>
        <v/>
      </c>
      <c r="C101" s="23" t="str">
        <f>IF(ISTEXT('[9]Sektorski plasman'!C97)=TRUE,'[9]Sektorski plasman'!C97,"")</f>
        <v/>
      </c>
      <c r="D101" s="22" t="str">
        <f>IF(ISNUMBER('[9]Sektorski plasman'!E97)=TRUE,'[9]Sektorski plasman'!E97,"")</f>
        <v/>
      </c>
      <c r="E101" s="21" t="str">
        <f>IF(ISTEXT('[9]Sektorski plasman'!F97)=TRUE,'[9]Sektorski plasman'!F97,"")</f>
        <v/>
      </c>
      <c r="F101" s="20" t="str">
        <f>IF(ISNUMBER('[9]Sektorski plasman'!D97)=TRUE,'[9]Sektorski plasman'!D97,"")</f>
        <v/>
      </c>
      <c r="G101" s="18" t="str">
        <f>IF(ISNUMBER('[9]Sektorski plasman'!G97)=TRUE,'[9]Sektorski plasman'!G97,"")</f>
        <v/>
      </c>
      <c r="H101" s="209" t="str">
        <f>IF(ISNUMBER('[9]Sektorski plasman'!H97)=TRUE,'[9]Sektorski plasman'!H97,"")</f>
        <v/>
      </c>
      <c r="I101" s="208"/>
      <c r="J101" s="7"/>
    </row>
    <row r="102" spans="1:10" s="1" customFormat="1" x14ac:dyDescent="0.2">
      <c r="A102" s="25" t="str">
        <f>IF(ISNUMBER(H102)=FALSE,"",93)</f>
        <v/>
      </c>
      <c r="B102" s="24" t="str">
        <f>IF(ISTEXT('[9]Sektorski plasman'!B98)=TRUE,'[9]Sektorski plasman'!B98,"")</f>
        <v/>
      </c>
      <c r="C102" s="23" t="str">
        <f>IF(ISTEXT('[9]Sektorski plasman'!C98)=TRUE,'[9]Sektorski plasman'!C98,"")</f>
        <v/>
      </c>
      <c r="D102" s="22" t="str">
        <f>IF(ISNUMBER('[9]Sektorski plasman'!E98)=TRUE,'[9]Sektorski plasman'!E98,"")</f>
        <v/>
      </c>
      <c r="E102" s="21" t="str">
        <f>IF(ISTEXT('[9]Sektorski plasman'!F98)=TRUE,'[9]Sektorski plasman'!F98,"")</f>
        <v/>
      </c>
      <c r="F102" s="20" t="str">
        <f>IF(ISNUMBER('[9]Sektorski plasman'!D98)=TRUE,'[9]Sektorski plasman'!D98,"")</f>
        <v/>
      </c>
      <c r="G102" s="18" t="str">
        <f>IF(ISNUMBER('[9]Sektorski plasman'!G98)=TRUE,'[9]Sektorski plasman'!G98,"")</f>
        <v/>
      </c>
      <c r="H102" s="209" t="str">
        <f>IF(ISNUMBER('[9]Sektorski plasman'!H98)=TRUE,'[9]Sektorski plasman'!H98,"")</f>
        <v/>
      </c>
      <c r="I102" s="208"/>
      <c r="J102" s="7"/>
    </row>
    <row r="103" spans="1:10" s="1" customFormat="1" x14ac:dyDescent="0.2">
      <c r="A103" s="25" t="str">
        <f>IF(ISNUMBER(H103)=FALSE,"",94)</f>
        <v/>
      </c>
      <c r="B103" s="24" t="str">
        <f>IF(ISTEXT('[9]Sektorski plasman'!B99)=TRUE,'[9]Sektorski plasman'!B99,"")</f>
        <v/>
      </c>
      <c r="C103" s="23" t="str">
        <f>IF(ISTEXT('[9]Sektorski plasman'!C99)=TRUE,'[9]Sektorski plasman'!C99,"")</f>
        <v/>
      </c>
      <c r="D103" s="22" t="str">
        <f>IF(ISNUMBER('[9]Sektorski plasman'!E99)=TRUE,'[9]Sektorski plasman'!E99,"")</f>
        <v/>
      </c>
      <c r="E103" s="21" t="str">
        <f>IF(ISTEXT('[9]Sektorski plasman'!F99)=TRUE,'[9]Sektorski plasman'!F99,"")</f>
        <v/>
      </c>
      <c r="F103" s="20" t="str">
        <f>IF(ISNUMBER('[9]Sektorski plasman'!D99)=TRUE,'[9]Sektorski plasman'!D99,"")</f>
        <v/>
      </c>
      <c r="G103" s="18" t="str">
        <f>IF(ISNUMBER('[9]Sektorski plasman'!G99)=TRUE,'[9]Sektorski plasman'!G99,"")</f>
        <v/>
      </c>
      <c r="H103" s="209" t="str">
        <f>IF(ISNUMBER('[9]Sektorski plasman'!H99)=TRUE,'[9]Sektorski plasman'!H99,"")</f>
        <v/>
      </c>
      <c r="I103" s="208"/>
      <c r="J103" s="7"/>
    </row>
    <row r="104" spans="1:10" s="1" customFormat="1" x14ac:dyDescent="0.2">
      <c r="A104" s="25" t="str">
        <f>IF(ISNUMBER(H104)=FALSE,"",95)</f>
        <v/>
      </c>
      <c r="B104" s="24" t="str">
        <f>IF(ISTEXT('[9]Sektorski plasman'!B100)=TRUE,'[9]Sektorski plasman'!B100,"")</f>
        <v/>
      </c>
      <c r="C104" s="23" t="str">
        <f>IF(ISTEXT('[9]Sektorski plasman'!C100)=TRUE,'[9]Sektorski plasman'!C100,"")</f>
        <v/>
      </c>
      <c r="D104" s="22" t="str">
        <f>IF(ISNUMBER('[9]Sektorski plasman'!E100)=TRUE,'[9]Sektorski plasman'!E100,"")</f>
        <v/>
      </c>
      <c r="E104" s="21" t="str">
        <f>IF(ISTEXT('[9]Sektorski plasman'!F100)=TRUE,'[9]Sektorski plasman'!F100,"")</f>
        <v/>
      </c>
      <c r="F104" s="20" t="str">
        <f>IF(ISNUMBER('[9]Sektorski plasman'!D100)=TRUE,'[9]Sektorski plasman'!D100,"")</f>
        <v/>
      </c>
      <c r="G104" s="18" t="str">
        <f>IF(ISNUMBER('[9]Sektorski plasman'!G100)=TRUE,'[9]Sektorski plasman'!G100,"")</f>
        <v/>
      </c>
      <c r="H104" s="209" t="str">
        <f>IF(ISNUMBER('[9]Sektorski plasman'!H100)=TRUE,'[9]Sektorski plasman'!H100,"")</f>
        <v/>
      </c>
      <c r="I104" s="208"/>
      <c r="J104" s="7"/>
    </row>
    <row r="105" spans="1:10" s="1" customFormat="1" x14ac:dyDescent="0.2">
      <c r="A105" s="25" t="str">
        <f>IF(ISNUMBER(H105)=FALSE,"",96)</f>
        <v/>
      </c>
      <c r="B105" s="24" t="str">
        <f>IF(ISTEXT('[9]Sektorski plasman'!B101)=TRUE,'[9]Sektorski plasman'!B101,"")</f>
        <v/>
      </c>
      <c r="C105" s="23" t="str">
        <f>IF(ISTEXT('[9]Sektorski plasman'!C101)=TRUE,'[9]Sektorski plasman'!C101,"")</f>
        <v/>
      </c>
      <c r="D105" s="22" t="str">
        <f>IF(ISNUMBER('[9]Sektorski plasman'!E101)=TRUE,'[9]Sektorski plasman'!E101,"")</f>
        <v/>
      </c>
      <c r="E105" s="21" t="str">
        <f>IF(ISTEXT('[9]Sektorski plasman'!F101)=TRUE,'[9]Sektorski plasman'!F101,"")</f>
        <v/>
      </c>
      <c r="F105" s="20" t="str">
        <f>IF(ISNUMBER('[9]Sektorski plasman'!D101)=TRUE,'[9]Sektorski plasman'!D101,"")</f>
        <v/>
      </c>
      <c r="G105" s="18" t="str">
        <f>IF(ISNUMBER('[9]Sektorski plasman'!G101)=TRUE,'[9]Sektorski plasman'!G101,"")</f>
        <v/>
      </c>
      <c r="H105" s="209" t="str">
        <f>IF(ISNUMBER('[9]Sektorski plasman'!H101)=TRUE,'[9]Sektorski plasman'!H101,"")</f>
        <v/>
      </c>
      <c r="I105" s="208"/>
      <c r="J105" s="7"/>
    </row>
    <row r="106" spans="1:10" s="1" customFormat="1" x14ac:dyDescent="0.2">
      <c r="A106" s="25" t="str">
        <f>IF(ISNUMBER(H106)=FALSE,"",97)</f>
        <v/>
      </c>
      <c r="B106" s="24" t="str">
        <f>IF(ISTEXT('[9]Sektorski plasman'!B102)=TRUE,'[9]Sektorski plasman'!B102,"")</f>
        <v/>
      </c>
      <c r="C106" s="23" t="str">
        <f>IF(ISTEXT('[9]Sektorski plasman'!C102)=TRUE,'[9]Sektorski plasman'!C102,"")</f>
        <v/>
      </c>
      <c r="D106" s="22" t="str">
        <f>IF(ISNUMBER('[9]Sektorski plasman'!E102)=TRUE,'[9]Sektorski plasman'!E102,"")</f>
        <v/>
      </c>
      <c r="E106" s="21" t="str">
        <f>IF(ISTEXT('[9]Sektorski plasman'!F102)=TRUE,'[9]Sektorski plasman'!F102,"")</f>
        <v/>
      </c>
      <c r="F106" s="20" t="str">
        <f>IF(ISNUMBER('[9]Sektorski plasman'!D102)=TRUE,'[9]Sektorski plasman'!D102,"")</f>
        <v/>
      </c>
      <c r="G106" s="18" t="str">
        <f>IF(ISNUMBER('[9]Sektorski plasman'!G102)=TRUE,'[9]Sektorski plasman'!G102,"")</f>
        <v/>
      </c>
      <c r="H106" s="209" t="str">
        <f>IF(ISNUMBER('[9]Sektorski plasman'!H102)=TRUE,'[9]Sektorski plasman'!H102,"")</f>
        <v/>
      </c>
      <c r="I106" s="208"/>
      <c r="J106" s="7"/>
    </row>
    <row r="107" spans="1:10" s="1" customFormat="1" x14ac:dyDescent="0.2">
      <c r="A107" s="25" t="str">
        <f>IF(ISNUMBER(H107)=FALSE,"",98)</f>
        <v/>
      </c>
      <c r="B107" s="24" t="str">
        <f>IF(ISTEXT('[9]Sektorski plasman'!B103)=TRUE,'[9]Sektorski plasman'!B103,"")</f>
        <v/>
      </c>
      <c r="C107" s="23" t="str">
        <f>IF(ISTEXT('[9]Sektorski plasman'!C103)=TRUE,'[9]Sektorski plasman'!C103,"")</f>
        <v/>
      </c>
      <c r="D107" s="22" t="str">
        <f>IF(ISNUMBER('[9]Sektorski plasman'!E103)=TRUE,'[9]Sektorski plasman'!E103,"")</f>
        <v/>
      </c>
      <c r="E107" s="21" t="str">
        <f>IF(ISTEXT('[9]Sektorski plasman'!F103)=TRUE,'[9]Sektorski plasman'!F103,"")</f>
        <v/>
      </c>
      <c r="F107" s="20" t="str">
        <f>IF(ISNUMBER('[9]Sektorski plasman'!D103)=TRUE,'[9]Sektorski plasman'!D103,"")</f>
        <v/>
      </c>
      <c r="G107" s="18" t="str">
        <f>IF(ISNUMBER('[9]Sektorski plasman'!G103)=TRUE,'[9]Sektorski plasman'!G103,"")</f>
        <v/>
      </c>
      <c r="H107" s="209" t="str">
        <f>IF(ISNUMBER('[9]Sektorski plasman'!H103)=TRUE,'[9]Sektorski plasman'!H103,"")</f>
        <v/>
      </c>
      <c r="I107" s="208"/>
      <c r="J107" s="7"/>
    </row>
    <row r="108" spans="1:10" s="1" customFormat="1" x14ac:dyDescent="0.2">
      <c r="A108" s="25" t="str">
        <f>IF(ISNUMBER(H108)=FALSE,"",99)</f>
        <v/>
      </c>
      <c r="B108" s="24" t="str">
        <f>IF(ISTEXT('[9]Sektorski plasman'!B104)=TRUE,'[9]Sektorski plasman'!B104,"")</f>
        <v/>
      </c>
      <c r="C108" s="23" t="str">
        <f>IF(ISTEXT('[9]Sektorski plasman'!C104)=TRUE,'[9]Sektorski plasman'!C104,"")</f>
        <v/>
      </c>
      <c r="D108" s="22" t="str">
        <f>IF(ISNUMBER('[9]Sektorski plasman'!E104)=TRUE,'[9]Sektorski plasman'!E104,"")</f>
        <v/>
      </c>
      <c r="E108" s="21" t="str">
        <f>IF(ISTEXT('[9]Sektorski plasman'!F104)=TRUE,'[9]Sektorski plasman'!F104,"")</f>
        <v/>
      </c>
      <c r="F108" s="20" t="str">
        <f>IF(ISNUMBER('[9]Sektorski plasman'!D104)=TRUE,'[9]Sektorski plasman'!D104,"")</f>
        <v/>
      </c>
      <c r="G108" s="18" t="str">
        <f>IF(ISNUMBER('[9]Sektorski plasman'!G104)=TRUE,'[9]Sektorski plasman'!G104,"")</f>
        <v/>
      </c>
      <c r="H108" s="209" t="str">
        <f>IF(ISNUMBER('[9]Sektorski plasman'!H104)=TRUE,'[9]Sektorski plasman'!H104,"")</f>
        <v/>
      </c>
      <c r="I108" s="208"/>
      <c r="J108" s="7"/>
    </row>
    <row r="109" spans="1:10" s="1" customFormat="1" x14ac:dyDescent="0.2">
      <c r="A109" s="25" t="str">
        <f>IF(ISNUMBER(H109)=FALSE,"",100)</f>
        <v/>
      </c>
      <c r="B109" s="24" t="str">
        <f>IF(ISTEXT('[9]Sektorski plasman'!B105)=TRUE,'[9]Sektorski plasman'!B105,"")</f>
        <v/>
      </c>
      <c r="C109" s="23" t="str">
        <f>IF(ISTEXT('[9]Sektorski plasman'!C105)=TRUE,'[9]Sektorski plasman'!C105,"")</f>
        <v/>
      </c>
      <c r="D109" s="22" t="str">
        <f>IF(ISNUMBER('[9]Sektorski plasman'!E105)=TRUE,'[9]Sektorski plasman'!E105,"")</f>
        <v/>
      </c>
      <c r="E109" s="21" t="str">
        <f>IF(ISTEXT('[9]Sektorski plasman'!F105)=TRUE,'[9]Sektorski plasman'!F105,"")</f>
        <v/>
      </c>
      <c r="F109" s="20" t="str">
        <f>IF(ISNUMBER('[9]Sektorski plasman'!D105)=TRUE,'[9]Sektorski plasman'!D105,"")</f>
        <v/>
      </c>
      <c r="G109" s="18" t="str">
        <f>IF(ISNUMBER('[9]Sektorski plasman'!G105)=TRUE,'[9]Sektorski plasman'!G105,"")</f>
        <v/>
      </c>
      <c r="H109" s="209" t="str">
        <f>IF(ISNUMBER('[9]Sektorski plasman'!H105)=TRUE,'[9]Sektorski plasman'!H105,"")</f>
        <v/>
      </c>
      <c r="I109" s="208"/>
      <c r="J109" s="7"/>
    </row>
    <row r="110" spans="1:10" s="1" customFormat="1" x14ac:dyDescent="0.2">
      <c r="A110" s="25" t="str">
        <f>IF(ISNUMBER(H110)=FALSE,"",101)</f>
        <v/>
      </c>
      <c r="B110" s="24" t="str">
        <f>IF(ISTEXT('[9]Sektorski plasman'!B106)=TRUE,'[9]Sektorski plasman'!B106,"")</f>
        <v/>
      </c>
      <c r="C110" s="23" t="str">
        <f>IF(ISTEXT('[9]Sektorski plasman'!C106)=TRUE,'[9]Sektorski plasman'!C106,"")</f>
        <v/>
      </c>
      <c r="D110" s="22" t="str">
        <f>IF(ISNUMBER('[9]Sektorski plasman'!E106)=TRUE,'[9]Sektorski plasman'!E106,"")</f>
        <v/>
      </c>
      <c r="E110" s="21" t="str">
        <f>IF(ISTEXT('[9]Sektorski plasman'!F106)=TRUE,'[9]Sektorski plasman'!F106,"")</f>
        <v/>
      </c>
      <c r="F110" s="20" t="str">
        <f>IF(ISNUMBER('[9]Sektorski plasman'!D106)=TRUE,'[9]Sektorski plasman'!D106,"")</f>
        <v/>
      </c>
      <c r="G110" s="18" t="str">
        <f>IF(ISNUMBER('[9]Sektorski plasman'!G106)=TRUE,'[9]Sektorski plasman'!G106,"")</f>
        <v/>
      </c>
      <c r="H110" s="209" t="str">
        <f>IF(ISNUMBER('[9]Sektorski plasman'!H106)=TRUE,'[9]Sektorski plasman'!H106,"")</f>
        <v/>
      </c>
      <c r="I110" s="208"/>
      <c r="J110" s="7"/>
    </row>
    <row r="111" spans="1:10" s="1" customFormat="1" x14ac:dyDescent="0.2">
      <c r="A111" s="25" t="str">
        <f>IF(ISNUMBER(H111)=FALSE,"",102)</f>
        <v/>
      </c>
      <c r="B111" s="24" t="str">
        <f>IF(ISTEXT('[9]Sektorski plasman'!B107)=TRUE,'[9]Sektorski plasman'!B107,"")</f>
        <v/>
      </c>
      <c r="C111" s="23" t="str">
        <f>IF(ISTEXT('[9]Sektorski plasman'!C107)=TRUE,'[9]Sektorski plasman'!C107,"")</f>
        <v/>
      </c>
      <c r="D111" s="22" t="str">
        <f>IF(ISNUMBER('[9]Sektorski plasman'!E107)=TRUE,'[9]Sektorski plasman'!E107,"")</f>
        <v/>
      </c>
      <c r="E111" s="21" t="str">
        <f>IF(ISTEXT('[9]Sektorski plasman'!F107)=TRUE,'[9]Sektorski plasman'!F107,"")</f>
        <v/>
      </c>
      <c r="F111" s="20" t="str">
        <f>IF(ISNUMBER('[9]Sektorski plasman'!D107)=TRUE,'[9]Sektorski plasman'!D107,"")</f>
        <v/>
      </c>
      <c r="G111" s="18" t="str">
        <f>IF(ISNUMBER('[9]Sektorski plasman'!G107)=TRUE,'[9]Sektorski plasman'!G107,"")</f>
        <v/>
      </c>
      <c r="H111" s="209" t="str">
        <f>IF(ISNUMBER('[9]Sektorski plasman'!H107)=TRUE,'[9]Sektorski plasman'!H107,"")</f>
        <v/>
      </c>
      <c r="I111" s="208"/>
      <c r="J111" s="7"/>
    </row>
    <row r="112" spans="1:10" s="1" customFormat="1" x14ac:dyDescent="0.2">
      <c r="A112" s="25" t="str">
        <f>IF(ISNUMBER(H112)=FALSE,"",103)</f>
        <v/>
      </c>
      <c r="B112" s="24" t="str">
        <f>IF(ISTEXT('[9]Sektorski plasman'!B108)=TRUE,'[9]Sektorski plasman'!B108,"")</f>
        <v/>
      </c>
      <c r="C112" s="23" t="str">
        <f>IF(ISTEXT('[9]Sektorski plasman'!C108)=TRUE,'[9]Sektorski plasman'!C108,"")</f>
        <v/>
      </c>
      <c r="D112" s="22" t="str">
        <f>IF(ISNUMBER('[9]Sektorski plasman'!E108)=TRUE,'[9]Sektorski plasman'!E108,"")</f>
        <v/>
      </c>
      <c r="E112" s="21" t="str">
        <f>IF(ISTEXT('[9]Sektorski plasman'!F108)=TRUE,'[9]Sektorski plasman'!F108,"")</f>
        <v/>
      </c>
      <c r="F112" s="20" t="str">
        <f>IF(ISNUMBER('[9]Sektorski plasman'!D108)=TRUE,'[9]Sektorski plasman'!D108,"")</f>
        <v/>
      </c>
      <c r="G112" s="18" t="str">
        <f>IF(ISNUMBER('[9]Sektorski plasman'!G108)=TRUE,'[9]Sektorski plasman'!G108,"")</f>
        <v/>
      </c>
      <c r="H112" s="209" t="str">
        <f>IF(ISNUMBER('[9]Sektorski plasman'!H108)=TRUE,'[9]Sektorski plasman'!H108,"")</f>
        <v/>
      </c>
      <c r="I112" s="208"/>
      <c r="J112" s="7"/>
    </row>
    <row r="113" spans="1:10" s="1" customFormat="1" x14ac:dyDescent="0.2">
      <c r="A113" s="25" t="str">
        <f>IF(ISNUMBER(H113)=FALSE,"",104)</f>
        <v/>
      </c>
      <c r="B113" s="24" t="str">
        <f>IF(ISTEXT('[9]Sektorski plasman'!B109)=TRUE,'[9]Sektorski plasman'!B109,"")</f>
        <v/>
      </c>
      <c r="C113" s="23" t="str">
        <f>IF(ISTEXT('[9]Sektorski plasman'!C109)=TRUE,'[9]Sektorski plasman'!C109,"")</f>
        <v/>
      </c>
      <c r="D113" s="22" t="str">
        <f>IF(ISNUMBER('[9]Sektorski plasman'!E109)=TRUE,'[9]Sektorski plasman'!E109,"")</f>
        <v/>
      </c>
      <c r="E113" s="21" t="str">
        <f>IF(ISTEXT('[9]Sektorski plasman'!F109)=TRUE,'[9]Sektorski plasman'!F109,"")</f>
        <v/>
      </c>
      <c r="F113" s="20" t="str">
        <f>IF(ISNUMBER('[9]Sektorski plasman'!D109)=TRUE,'[9]Sektorski plasman'!D109,"")</f>
        <v/>
      </c>
      <c r="G113" s="18" t="str">
        <f>IF(ISNUMBER('[9]Sektorski plasman'!G109)=TRUE,'[9]Sektorski plasman'!G109,"")</f>
        <v/>
      </c>
      <c r="H113" s="209" t="str">
        <f>IF(ISNUMBER('[9]Sektorski plasman'!H109)=TRUE,'[9]Sektorski plasman'!H109,"")</f>
        <v/>
      </c>
      <c r="I113" s="208"/>
      <c r="J113" s="7"/>
    </row>
    <row r="114" spans="1:10" s="1" customFormat="1" x14ac:dyDescent="0.2">
      <c r="A114" s="25" t="str">
        <f>IF(ISNUMBER(H114)=FALSE,"",105)</f>
        <v/>
      </c>
      <c r="B114" s="24" t="str">
        <f>IF(ISTEXT('[9]Sektorski plasman'!B110)=TRUE,'[9]Sektorski plasman'!B110,"")</f>
        <v/>
      </c>
      <c r="C114" s="23" t="str">
        <f>IF(ISTEXT('[9]Sektorski plasman'!C110)=TRUE,'[9]Sektorski plasman'!C110,"")</f>
        <v/>
      </c>
      <c r="D114" s="22" t="str">
        <f>IF(ISNUMBER('[9]Sektorski plasman'!E110)=TRUE,'[9]Sektorski plasman'!E110,"")</f>
        <v/>
      </c>
      <c r="E114" s="21" t="str">
        <f>IF(ISTEXT('[9]Sektorski plasman'!F110)=TRUE,'[9]Sektorski plasman'!F110,"")</f>
        <v/>
      </c>
      <c r="F114" s="20" t="str">
        <f>IF(ISNUMBER('[9]Sektorski plasman'!D110)=TRUE,'[9]Sektorski plasman'!D110,"")</f>
        <v/>
      </c>
      <c r="G114" s="18" t="str">
        <f>IF(ISNUMBER('[9]Sektorski plasman'!G110)=TRUE,'[9]Sektorski plasman'!G110,"")</f>
        <v/>
      </c>
      <c r="H114" s="209" t="str">
        <f>IF(ISNUMBER('[9]Sektorski plasman'!H110)=TRUE,'[9]Sektorski plasman'!H110,"")</f>
        <v/>
      </c>
      <c r="I114" s="208"/>
      <c r="J114" s="7"/>
    </row>
    <row r="115" spans="1:10" s="1" customFormat="1" x14ac:dyDescent="0.2">
      <c r="A115" s="25" t="str">
        <f>IF(ISNUMBER(H115)=FALSE,"",106)</f>
        <v/>
      </c>
      <c r="B115" s="24" t="str">
        <f>IF(ISTEXT('[9]Sektorski plasman'!B111)=TRUE,'[9]Sektorski plasman'!B111,"")</f>
        <v/>
      </c>
      <c r="C115" s="23" t="str">
        <f>IF(ISTEXT('[9]Sektorski plasman'!C111)=TRUE,'[9]Sektorski plasman'!C111,"")</f>
        <v/>
      </c>
      <c r="D115" s="22" t="str">
        <f>IF(ISNUMBER('[9]Sektorski plasman'!E111)=TRUE,'[9]Sektorski plasman'!E111,"")</f>
        <v/>
      </c>
      <c r="E115" s="21" t="str">
        <f>IF(ISTEXT('[9]Sektorski plasman'!F111)=TRUE,'[9]Sektorski plasman'!F111,"")</f>
        <v/>
      </c>
      <c r="F115" s="20" t="str">
        <f>IF(ISNUMBER('[9]Sektorski plasman'!D111)=TRUE,'[9]Sektorski plasman'!D111,"")</f>
        <v/>
      </c>
      <c r="G115" s="18" t="str">
        <f>IF(ISNUMBER('[9]Sektorski plasman'!G111)=TRUE,'[9]Sektorski plasman'!G111,"")</f>
        <v/>
      </c>
      <c r="H115" s="209" t="str">
        <f>IF(ISNUMBER('[9]Sektorski plasman'!H111)=TRUE,'[9]Sektorski plasman'!H111,"")</f>
        <v/>
      </c>
      <c r="I115" s="208"/>
      <c r="J115" s="7"/>
    </row>
    <row r="116" spans="1:10" s="1" customFormat="1" x14ac:dyDescent="0.2">
      <c r="A116" s="25" t="str">
        <f>IF(ISNUMBER(H116)=FALSE,"",107)</f>
        <v/>
      </c>
      <c r="B116" s="24" t="str">
        <f>IF(ISTEXT('[9]Sektorski plasman'!B112)=TRUE,'[9]Sektorski plasman'!B112,"")</f>
        <v/>
      </c>
      <c r="C116" s="23" t="str">
        <f>IF(ISTEXT('[9]Sektorski plasman'!C112)=TRUE,'[9]Sektorski plasman'!C112,"")</f>
        <v/>
      </c>
      <c r="D116" s="22" t="str">
        <f>IF(ISNUMBER('[9]Sektorski plasman'!E112)=TRUE,'[9]Sektorski plasman'!E112,"")</f>
        <v/>
      </c>
      <c r="E116" s="21" t="str">
        <f>IF(ISTEXT('[9]Sektorski plasman'!F112)=TRUE,'[9]Sektorski plasman'!F112,"")</f>
        <v/>
      </c>
      <c r="F116" s="20" t="str">
        <f>IF(ISNUMBER('[9]Sektorski plasman'!D112)=TRUE,'[9]Sektorski plasman'!D112,"")</f>
        <v/>
      </c>
      <c r="G116" s="18" t="str">
        <f>IF(ISNUMBER('[9]Sektorski plasman'!G112)=TRUE,'[9]Sektorski plasman'!G112,"")</f>
        <v/>
      </c>
      <c r="H116" s="209" t="str">
        <f>IF(ISNUMBER('[9]Sektorski plasman'!H112)=TRUE,'[9]Sektorski plasman'!H112,"")</f>
        <v/>
      </c>
      <c r="I116" s="208"/>
      <c r="J116" s="7"/>
    </row>
    <row r="117" spans="1:10" s="1" customFormat="1" x14ac:dyDescent="0.2">
      <c r="A117" s="25" t="str">
        <f>IF(ISNUMBER(H117)=FALSE,"",108)</f>
        <v/>
      </c>
      <c r="B117" s="24" t="str">
        <f>IF(ISTEXT('[9]Sektorski plasman'!B113)=TRUE,'[9]Sektorski plasman'!B113,"")</f>
        <v/>
      </c>
      <c r="C117" s="23" t="str">
        <f>IF(ISTEXT('[9]Sektorski plasman'!C113)=TRUE,'[9]Sektorski plasman'!C113,"")</f>
        <v/>
      </c>
      <c r="D117" s="22" t="str">
        <f>IF(ISNUMBER('[9]Sektorski plasman'!E113)=TRUE,'[9]Sektorski plasman'!E113,"")</f>
        <v/>
      </c>
      <c r="E117" s="21" t="str">
        <f>IF(ISTEXT('[9]Sektorski plasman'!F113)=TRUE,'[9]Sektorski plasman'!F113,"")</f>
        <v/>
      </c>
      <c r="F117" s="20" t="str">
        <f>IF(ISNUMBER('[9]Sektorski plasman'!D113)=TRUE,'[9]Sektorski plasman'!D113,"")</f>
        <v/>
      </c>
      <c r="G117" s="18" t="str">
        <f>IF(ISNUMBER('[9]Sektorski plasman'!G113)=TRUE,'[9]Sektorski plasman'!G113,"")</f>
        <v/>
      </c>
      <c r="H117" s="209" t="str">
        <f>IF(ISNUMBER('[9]Sektorski plasman'!H113)=TRUE,'[9]Sektorski plasman'!H113,"")</f>
        <v/>
      </c>
      <c r="I117" s="208"/>
      <c r="J117" s="7"/>
    </row>
    <row r="118" spans="1:10" s="1" customFormat="1" x14ac:dyDescent="0.2">
      <c r="A118" s="25" t="str">
        <f>IF(ISNUMBER(H118)=FALSE,"",109)</f>
        <v/>
      </c>
      <c r="B118" s="24" t="str">
        <f>IF(ISTEXT('[9]Sektorski plasman'!B114)=TRUE,'[9]Sektorski plasman'!B114,"")</f>
        <v/>
      </c>
      <c r="C118" s="23" t="str">
        <f>IF(ISTEXT('[9]Sektorski plasman'!C114)=TRUE,'[9]Sektorski plasman'!C114,"")</f>
        <v/>
      </c>
      <c r="D118" s="22" t="str">
        <f>IF(ISNUMBER('[9]Sektorski plasman'!E114)=TRUE,'[9]Sektorski plasman'!E114,"")</f>
        <v/>
      </c>
      <c r="E118" s="21" t="str">
        <f>IF(ISTEXT('[9]Sektorski plasman'!F114)=TRUE,'[9]Sektorski plasman'!F114,"")</f>
        <v/>
      </c>
      <c r="F118" s="20" t="str">
        <f>IF(ISNUMBER('[9]Sektorski plasman'!D114)=TRUE,'[9]Sektorski plasman'!D114,"")</f>
        <v/>
      </c>
      <c r="G118" s="18" t="str">
        <f>IF(ISNUMBER('[9]Sektorski plasman'!G114)=TRUE,'[9]Sektorski plasman'!G114,"")</f>
        <v/>
      </c>
      <c r="H118" s="209" t="str">
        <f>IF(ISNUMBER('[9]Sektorski plasman'!H114)=TRUE,'[9]Sektorski plasman'!H114,"")</f>
        <v/>
      </c>
      <c r="I118" s="208"/>
      <c r="J118" s="7"/>
    </row>
    <row r="119" spans="1:10" s="1" customFormat="1" x14ac:dyDescent="0.2">
      <c r="A119" s="25" t="str">
        <f>IF(ISNUMBER(H119)=FALSE,"",110)</f>
        <v/>
      </c>
      <c r="B119" s="24" t="str">
        <f>IF(ISTEXT('[9]Sektorski plasman'!B115)=TRUE,'[9]Sektorski plasman'!B115,"")</f>
        <v/>
      </c>
      <c r="C119" s="23" t="str">
        <f>IF(ISTEXT('[9]Sektorski plasman'!C115)=TRUE,'[9]Sektorski plasman'!C115,"")</f>
        <v/>
      </c>
      <c r="D119" s="22" t="str">
        <f>IF(ISNUMBER('[9]Sektorski plasman'!E115)=TRUE,'[9]Sektorski plasman'!E115,"")</f>
        <v/>
      </c>
      <c r="E119" s="21" t="str">
        <f>IF(ISTEXT('[9]Sektorski plasman'!F115)=TRUE,'[9]Sektorski plasman'!F115,"")</f>
        <v/>
      </c>
      <c r="F119" s="20" t="str">
        <f>IF(ISNUMBER('[9]Sektorski plasman'!D115)=TRUE,'[9]Sektorski plasman'!D115,"")</f>
        <v/>
      </c>
      <c r="G119" s="18" t="str">
        <f>IF(ISNUMBER('[9]Sektorski plasman'!G115)=TRUE,'[9]Sektorski plasman'!G115,"")</f>
        <v/>
      </c>
      <c r="H119" s="209" t="str">
        <f>IF(ISNUMBER('[9]Sektorski plasman'!H115)=TRUE,'[9]Sektorski plasman'!H115,"")</f>
        <v/>
      </c>
      <c r="I119" s="208"/>
      <c r="J119" s="7"/>
    </row>
    <row r="120" spans="1:10" s="1" customFormat="1" x14ac:dyDescent="0.2">
      <c r="A120" s="25" t="str">
        <f>IF(ISNUMBER(H120)=FALSE,"",111)</f>
        <v/>
      </c>
      <c r="B120" s="24" t="str">
        <f>IF(ISTEXT('[9]Sektorski plasman'!B116)=TRUE,'[9]Sektorski plasman'!B116,"")</f>
        <v/>
      </c>
      <c r="C120" s="23" t="str">
        <f>IF(ISTEXT('[9]Sektorski plasman'!C116)=TRUE,'[9]Sektorski plasman'!C116,"")</f>
        <v/>
      </c>
      <c r="D120" s="22" t="str">
        <f>IF(ISNUMBER('[9]Sektorski plasman'!E116)=TRUE,'[9]Sektorski plasman'!E116,"")</f>
        <v/>
      </c>
      <c r="E120" s="21" t="str">
        <f>IF(ISTEXT('[9]Sektorski plasman'!F116)=TRUE,'[9]Sektorski plasman'!F116,"")</f>
        <v/>
      </c>
      <c r="F120" s="20" t="str">
        <f>IF(ISNUMBER('[9]Sektorski plasman'!D116)=TRUE,'[9]Sektorski plasman'!D116,"")</f>
        <v/>
      </c>
      <c r="G120" s="18" t="str">
        <f>IF(ISNUMBER('[9]Sektorski plasman'!G116)=TRUE,'[9]Sektorski plasman'!G116,"")</f>
        <v/>
      </c>
      <c r="H120" s="209" t="str">
        <f>IF(ISNUMBER('[9]Sektorski plasman'!H116)=TRUE,'[9]Sektorski plasman'!H116,"")</f>
        <v/>
      </c>
      <c r="I120" s="208"/>
      <c r="J120" s="7"/>
    </row>
    <row r="121" spans="1:10" s="1" customFormat="1" x14ac:dyDescent="0.2">
      <c r="A121" s="25" t="str">
        <f>IF(ISNUMBER(H121)=FALSE,"",112)</f>
        <v/>
      </c>
      <c r="B121" s="24" t="str">
        <f>IF(ISTEXT('[9]Sektorski plasman'!B117)=TRUE,'[9]Sektorski plasman'!B117,"")</f>
        <v/>
      </c>
      <c r="C121" s="23" t="str">
        <f>IF(ISTEXT('[9]Sektorski plasman'!C117)=TRUE,'[9]Sektorski plasman'!C117,"")</f>
        <v/>
      </c>
      <c r="D121" s="22" t="str">
        <f>IF(ISNUMBER('[9]Sektorski plasman'!E117)=TRUE,'[9]Sektorski plasman'!E117,"")</f>
        <v/>
      </c>
      <c r="E121" s="21" t="str">
        <f>IF(ISTEXT('[9]Sektorski plasman'!F117)=TRUE,'[9]Sektorski plasman'!F117,"")</f>
        <v/>
      </c>
      <c r="F121" s="20" t="str">
        <f>IF(ISNUMBER('[9]Sektorski plasman'!D117)=TRUE,'[9]Sektorski plasman'!D117,"")</f>
        <v/>
      </c>
      <c r="G121" s="18" t="str">
        <f>IF(ISNUMBER('[9]Sektorski plasman'!G117)=TRUE,'[9]Sektorski plasman'!G117,"")</f>
        <v/>
      </c>
      <c r="H121" s="209" t="str">
        <f>IF(ISNUMBER('[9]Sektorski plasman'!H117)=TRUE,'[9]Sektorski plasman'!H117,"")</f>
        <v/>
      </c>
      <c r="I121" s="208"/>
      <c r="J121" s="7"/>
    </row>
    <row r="122" spans="1:10" s="1" customFormat="1" x14ac:dyDescent="0.2">
      <c r="A122" s="25" t="str">
        <f>IF(ISNUMBER(H122)=FALSE,"",113)</f>
        <v/>
      </c>
      <c r="B122" s="24" t="str">
        <f>IF(ISTEXT('[9]Sektorski plasman'!B118)=TRUE,'[9]Sektorski plasman'!B118,"")</f>
        <v/>
      </c>
      <c r="C122" s="23" t="str">
        <f>IF(ISTEXT('[9]Sektorski plasman'!C118)=TRUE,'[9]Sektorski plasman'!C118,"")</f>
        <v/>
      </c>
      <c r="D122" s="22" t="str">
        <f>IF(ISNUMBER('[9]Sektorski plasman'!E118)=TRUE,'[9]Sektorski plasman'!E118,"")</f>
        <v/>
      </c>
      <c r="E122" s="21" t="str">
        <f>IF(ISTEXT('[9]Sektorski plasman'!F118)=TRUE,'[9]Sektorski plasman'!F118,"")</f>
        <v/>
      </c>
      <c r="F122" s="20" t="str">
        <f>IF(ISNUMBER('[9]Sektorski plasman'!D118)=TRUE,'[9]Sektorski plasman'!D118,"")</f>
        <v/>
      </c>
      <c r="G122" s="18" t="str">
        <f>IF(ISNUMBER('[9]Sektorski plasman'!G118)=TRUE,'[9]Sektorski plasman'!G118,"")</f>
        <v/>
      </c>
      <c r="H122" s="209" t="str">
        <f>IF(ISNUMBER('[9]Sektorski plasman'!H118)=TRUE,'[9]Sektorski plasman'!H118,"")</f>
        <v/>
      </c>
      <c r="I122" s="208"/>
      <c r="J122" s="7"/>
    </row>
    <row r="123" spans="1:10" s="1" customFormat="1" x14ac:dyDescent="0.2">
      <c r="A123" s="25" t="str">
        <f>IF(ISNUMBER(H123)=FALSE,"",114)</f>
        <v/>
      </c>
      <c r="B123" s="24" t="str">
        <f>IF(ISTEXT('[9]Sektorski plasman'!B119)=TRUE,'[9]Sektorski plasman'!B119,"")</f>
        <v/>
      </c>
      <c r="C123" s="23" t="str">
        <f>IF(ISTEXT('[9]Sektorski plasman'!C119)=TRUE,'[9]Sektorski plasman'!C119,"")</f>
        <v/>
      </c>
      <c r="D123" s="22" t="str">
        <f>IF(ISNUMBER('[9]Sektorski plasman'!E119)=TRUE,'[9]Sektorski plasman'!E119,"")</f>
        <v/>
      </c>
      <c r="E123" s="21" t="str">
        <f>IF(ISTEXT('[9]Sektorski plasman'!F119)=TRUE,'[9]Sektorski plasman'!F119,"")</f>
        <v/>
      </c>
      <c r="F123" s="20" t="str">
        <f>IF(ISNUMBER('[9]Sektorski plasman'!D119)=TRUE,'[9]Sektorski plasman'!D119,"")</f>
        <v/>
      </c>
      <c r="G123" s="18" t="str">
        <f>IF(ISNUMBER('[9]Sektorski plasman'!G119)=TRUE,'[9]Sektorski plasman'!G119,"")</f>
        <v/>
      </c>
      <c r="H123" s="209" t="str">
        <f>IF(ISNUMBER('[9]Sektorski plasman'!H119)=TRUE,'[9]Sektorski plasman'!H119,"")</f>
        <v/>
      </c>
      <c r="I123" s="208"/>
      <c r="J123" s="7"/>
    </row>
    <row r="124" spans="1:10" s="1" customFormat="1" x14ac:dyDescent="0.2">
      <c r="A124" s="25" t="str">
        <f>IF(ISNUMBER(H124)=FALSE,"",115)</f>
        <v/>
      </c>
      <c r="B124" s="24" t="str">
        <f>IF(ISTEXT('[9]Sektorski plasman'!B120)=TRUE,'[9]Sektorski plasman'!B120,"")</f>
        <v/>
      </c>
      <c r="C124" s="23" t="str">
        <f>IF(ISTEXT('[9]Sektorski plasman'!C120)=TRUE,'[9]Sektorski plasman'!C120,"")</f>
        <v/>
      </c>
      <c r="D124" s="22" t="str">
        <f>IF(ISNUMBER('[9]Sektorski plasman'!E120)=TRUE,'[9]Sektorski plasman'!E120,"")</f>
        <v/>
      </c>
      <c r="E124" s="21" t="str">
        <f>IF(ISTEXT('[9]Sektorski plasman'!F120)=TRUE,'[9]Sektorski plasman'!F120,"")</f>
        <v/>
      </c>
      <c r="F124" s="20" t="str">
        <f>IF(ISNUMBER('[9]Sektorski plasman'!D120)=TRUE,'[9]Sektorski plasman'!D120,"")</f>
        <v/>
      </c>
      <c r="G124" s="18" t="str">
        <f>IF(ISNUMBER('[9]Sektorski plasman'!G120)=TRUE,'[9]Sektorski plasman'!G120,"")</f>
        <v/>
      </c>
      <c r="H124" s="209" t="str">
        <f>IF(ISNUMBER('[9]Sektorski plasman'!H120)=TRUE,'[9]Sektorski plasman'!H120,"")</f>
        <v/>
      </c>
      <c r="I124" s="208"/>
      <c r="J124" s="7"/>
    </row>
    <row r="125" spans="1:10" s="1" customFormat="1" x14ac:dyDescent="0.2">
      <c r="A125" s="25" t="str">
        <f>IF(ISNUMBER(H125)=FALSE,"",116)</f>
        <v/>
      </c>
      <c r="B125" s="24" t="str">
        <f>IF(ISTEXT('[9]Sektorski plasman'!B121)=TRUE,'[9]Sektorski plasman'!B121,"")</f>
        <v/>
      </c>
      <c r="C125" s="23" t="str">
        <f>IF(ISTEXT('[9]Sektorski plasman'!C121)=TRUE,'[9]Sektorski plasman'!C121,"")</f>
        <v/>
      </c>
      <c r="D125" s="22" t="str">
        <f>IF(ISNUMBER('[9]Sektorski plasman'!E121)=TRUE,'[9]Sektorski plasman'!E121,"")</f>
        <v/>
      </c>
      <c r="E125" s="21" t="str">
        <f>IF(ISTEXT('[9]Sektorski plasman'!F121)=TRUE,'[9]Sektorski plasman'!F121,"")</f>
        <v/>
      </c>
      <c r="F125" s="20" t="str">
        <f>IF(ISNUMBER('[9]Sektorski plasman'!D121)=TRUE,'[9]Sektorski plasman'!D121,"")</f>
        <v/>
      </c>
      <c r="G125" s="18" t="str">
        <f>IF(ISNUMBER('[9]Sektorski plasman'!G121)=TRUE,'[9]Sektorski plasman'!G121,"")</f>
        <v/>
      </c>
      <c r="H125" s="209" t="str">
        <f>IF(ISNUMBER('[9]Sektorski plasman'!H121)=TRUE,'[9]Sektorski plasman'!H121,"")</f>
        <v/>
      </c>
      <c r="I125" s="208"/>
      <c r="J125" s="7"/>
    </row>
    <row r="126" spans="1:10" s="1" customFormat="1" x14ac:dyDescent="0.2">
      <c r="A126" s="25" t="str">
        <f>IF(ISNUMBER(H126)=FALSE,"",117)</f>
        <v/>
      </c>
      <c r="B126" s="24" t="str">
        <f>IF(ISTEXT('[9]Sektorski plasman'!B122)=TRUE,'[9]Sektorski plasman'!B122,"")</f>
        <v/>
      </c>
      <c r="C126" s="23" t="str">
        <f>IF(ISTEXT('[9]Sektorski plasman'!C122)=TRUE,'[9]Sektorski plasman'!C122,"")</f>
        <v/>
      </c>
      <c r="D126" s="22" t="str">
        <f>IF(ISNUMBER('[9]Sektorski plasman'!E122)=TRUE,'[9]Sektorski plasman'!E122,"")</f>
        <v/>
      </c>
      <c r="E126" s="21" t="str">
        <f>IF(ISTEXT('[9]Sektorski plasman'!F122)=TRUE,'[9]Sektorski plasman'!F122,"")</f>
        <v/>
      </c>
      <c r="F126" s="20" t="str">
        <f>IF(ISNUMBER('[9]Sektorski plasman'!D122)=TRUE,'[9]Sektorski plasman'!D122,"")</f>
        <v/>
      </c>
      <c r="G126" s="18" t="str">
        <f>IF(ISNUMBER('[9]Sektorski plasman'!G122)=TRUE,'[9]Sektorski plasman'!G122,"")</f>
        <v/>
      </c>
      <c r="H126" s="209" t="str">
        <f>IF(ISNUMBER('[9]Sektorski plasman'!H122)=TRUE,'[9]Sektorski plasman'!H122,"")</f>
        <v/>
      </c>
      <c r="I126" s="208"/>
      <c r="J126" s="7"/>
    </row>
    <row r="127" spans="1:10" s="1" customFormat="1" x14ac:dyDescent="0.2">
      <c r="A127" s="25" t="str">
        <f>IF(ISNUMBER(H127)=FALSE,"",118)</f>
        <v/>
      </c>
      <c r="B127" s="24" t="str">
        <f>IF(ISTEXT('[9]Sektorski plasman'!B123)=TRUE,'[9]Sektorski plasman'!B123,"")</f>
        <v/>
      </c>
      <c r="C127" s="23" t="str">
        <f>IF(ISTEXT('[9]Sektorski plasman'!C123)=TRUE,'[9]Sektorski plasman'!C123,"")</f>
        <v/>
      </c>
      <c r="D127" s="22" t="str">
        <f>IF(ISNUMBER('[9]Sektorski plasman'!E123)=TRUE,'[9]Sektorski plasman'!E123,"")</f>
        <v/>
      </c>
      <c r="E127" s="21" t="str">
        <f>IF(ISTEXT('[9]Sektorski plasman'!F123)=TRUE,'[9]Sektorski plasman'!F123,"")</f>
        <v/>
      </c>
      <c r="F127" s="20" t="str">
        <f>IF(ISNUMBER('[9]Sektorski plasman'!D123)=TRUE,'[9]Sektorski plasman'!D123,"")</f>
        <v/>
      </c>
      <c r="G127" s="18" t="str">
        <f>IF(ISNUMBER('[9]Sektorski plasman'!G123)=TRUE,'[9]Sektorski plasman'!G123,"")</f>
        <v/>
      </c>
      <c r="H127" s="209" t="str">
        <f>IF(ISNUMBER('[9]Sektorski plasman'!H123)=TRUE,'[9]Sektorski plasman'!H123,"")</f>
        <v/>
      </c>
      <c r="I127" s="208"/>
      <c r="J127" s="7"/>
    </row>
    <row r="128" spans="1:10" s="1" customFormat="1" x14ac:dyDescent="0.2">
      <c r="A128" s="25" t="str">
        <f>IF(ISNUMBER(H128)=FALSE,"",119)</f>
        <v/>
      </c>
      <c r="B128" s="24" t="str">
        <f>IF(ISTEXT('[9]Sektorski plasman'!B124)=TRUE,'[9]Sektorski plasman'!B124,"")</f>
        <v/>
      </c>
      <c r="C128" s="23" t="str">
        <f>IF(ISTEXT('[9]Sektorski plasman'!C124)=TRUE,'[9]Sektorski plasman'!C124,"")</f>
        <v/>
      </c>
      <c r="D128" s="22" t="str">
        <f>IF(ISNUMBER('[9]Sektorski plasman'!E124)=TRUE,'[9]Sektorski plasman'!E124,"")</f>
        <v/>
      </c>
      <c r="E128" s="21" t="str">
        <f>IF(ISTEXT('[9]Sektorski plasman'!F124)=TRUE,'[9]Sektorski plasman'!F124,"")</f>
        <v/>
      </c>
      <c r="F128" s="20" t="str">
        <f>IF(ISNUMBER('[9]Sektorski plasman'!D124)=TRUE,'[9]Sektorski plasman'!D124,"")</f>
        <v/>
      </c>
      <c r="G128" s="18" t="str">
        <f>IF(ISNUMBER('[9]Sektorski plasman'!G124)=TRUE,'[9]Sektorski plasman'!G124,"")</f>
        <v/>
      </c>
      <c r="H128" s="209" t="str">
        <f>IF(ISNUMBER('[9]Sektorski plasman'!H124)=TRUE,'[9]Sektorski plasman'!H124,"")</f>
        <v/>
      </c>
      <c r="I128" s="208"/>
      <c r="J128" s="7"/>
    </row>
    <row r="129" spans="1:10" s="1" customFormat="1" x14ac:dyDescent="0.2">
      <c r="A129" s="25" t="str">
        <f>IF(ISNUMBER(H129)=FALSE,"",120)</f>
        <v/>
      </c>
      <c r="B129" s="24" t="str">
        <f>IF(ISTEXT('[9]Sektorski plasman'!B125)=TRUE,'[9]Sektorski plasman'!B125,"")</f>
        <v/>
      </c>
      <c r="C129" s="23" t="str">
        <f>IF(ISTEXT('[9]Sektorski plasman'!C125)=TRUE,'[9]Sektorski plasman'!C125,"")</f>
        <v/>
      </c>
      <c r="D129" s="22" t="str">
        <f>IF(ISNUMBER('[9]Sektorski plasman'!E125)=TRUE,'[9]Sektorski plasman'!E125,"")</f>
        <v/>
      </c>
      <c r="E129" s="21" t="str">
        <f>IF(ISTEXT('[9]Sektorski plasman'!F125)=TRUE,'[9]Sektorski plasman'!F125,"")</f>
        <v/>
      </c>
      <c r="F129" s="20" t="str">
        <f>IF(ISNUMBER('[9]Sektorski plasman'!D125)=TRUE,'[9]Sektorski plasman'!D125,"")</f>
        <v/>
      </c>
      <c r="G129" s="18" t="str">
        <f>IF(ISNUMBER('[9]Sektorski plasman'!G125)=TRUE,'[9]Sektorski plasman'!G125,"")</f>
        <v/>
      </c>
      <c r="H129" s="209" t="str">
        <f>IF(ISNUMBER('[9]Sektorski plasman'!H125)=TRUE,'[9]Sektorski plasman'!H125,"")</f>
        <v/>
      </c>
      <c r="I129" s="208"/>
      <c r="J129" s="7"/>
    </row>
    <row r="130" spans="1:10" s="1" customFormat="1" x14ac:dyDescent="0.2">
      <c r="A130" s="25" t="str">
        <f>IF(ISNUMBER(H130)=FALSE,"",121)</f>
        <v/>
      </c>
      <c r="B130" s="24" t="str">
        <f>IF(ISTEXT('[9]Sektorski plasman'!B126)=TRUE,'[9]Sektorski plasman'!B126,"")</f>
        <v/>
      </c>
      <c r="C130" s="23" t="str">
        <f>IF(ISTEXT('[9]Sektorski plasman'!C126)=TRUE,'[9]Sektorski plasman'!C126,"")</f>
        <v/>
      </c>
      <c r="D130" s="22" t="str">
        <f>IF(ISNUMBER('[9]Sektorski plasman'!E126)=TRUE,'[9]Sektorski plasman'!E126,"")</f>
        <v/>
      </c>
      <c r="E130" s="21" t="str">
        <f>IF(ISTEXT('[9]Sektorski plasman'!F126)=TRUE,'[9]Sektorski plasman'!F126,"")</f>
        <v/>
      </c>
      <c r="F130" s="20" t="str">
        <f>IF(ISNUMBER('[9]Sektorski plasman'!D126)=TRUE,'[9]Sektorski plasman'!D126,"")</f>
        <v/>
      </c>
      <c r="G130" s="18" t="str">
        <f>IF(ISNUMBER('[9]Sektorski plasman'!G126)=TRUE,'[9]Sektorski plasman'!G126,"")</f>
        <v/>
      </c>
      <c r="H130" s="209" t="str">
        <f>IF(ISNUMBER('[9]Sektorski plasman'!H126)=TRUE,'[9]Sektorski plasman'!H126,"")</f>
        <v/>
      </c>
      <c r="I130" s="208"/>
      <c r="J130" s="7"/>
    </row>
    <row r="131" spans="1:10" s="1" customFormat="1" x14ac:dyDescent="0.2">
      <c r="A131" s="25" t="str">
        <f>IF(ISNUMBER(H131)=FALSE,"",122)</f>
        <v/>
      </c>
      <c r="B131" s="24" t="str">
        <f>IF(ISTEXT('[9]Sektorski plasman'!B127)=TRUE,'[9]Sektorski plasman'!B127,"")</f>
        <v/>
      </c>
      <c r="C131" s="23" t="str">
        <f>IF(ISTEXT('[9]Sektorski plasman'!C127)=TRUE,'[9]Sektorski plasman'!C127,"")</f>
        <v/>
      </c>
      <c r="D131" s="22" t="str">
        <f>IF(ISNUMBER('[9]Sektorski plasman'!E127)=TRUE,'[9]Sektorski plasman'!E127,"")</f>
        <v/>
      </c>
      <c r="E131" s="21" t="str">
        <f>IF(ISTEXT('[9]Sektorski plasman'!F127)=TRUE,'[9]Sektorski plasman'!F127,"")</f>
        <v/>
      </c>
      <c r="F131" s="20" t="str">
        <f>IF(ISNUMBER('[9]Sektorski plasman'!D127)=TRUE,'[9]Sektorski plasman'!D127,"")</f>
        <v/>
      </c>
      <c r="G131" s="18" t="str">
        <f>IF(ISNUMBER('[9]Sektorski plasman'!G127)=TRUE,'[9]Sektorski plasman'!G127,"")</f>
        <v/>
      </c>
      <c r="H131" s="209" t="str">
        <f>IF(ISNUMBER('[9]Sektorski plasman'!H127)=TRUE,'[9]Sektorski plasman'!H127,"")</f>
        <v/>
      </c>
      <c r="I131" s="208"/>
      <c r="J131" s="7"/>
    </row>
    <row r="132" spans="1:10" s="1" customFormat="1" x14ac:dyDescent="0.2">
      <c r="A132" s="25" t="str">
        <f>IF(ISNUMBER(H132)=FALSE,"",123)</f>
        <v/>
      </c>
      <c r="B132" s="24" t="str">
        <f>IF(ISTEXT('[9]Sektorski plasman'!B128)=TRUE,'[9]Sektorski plasman'!B128,"")</f>
        <v/>
      </c>
      <c r="C132" s="23" t="str">
        <f>IF(ISTEXT('[9]Sektorski plasman'!C128)=TRUE,'[9]Sektorski plasman'!C128,"")</f>
        <v/>
      </c>
      <c r="D132" s="22" t="str">
        <f>IF(ISNUMBER('[9]Sektorski plasman'!E128)=TRUE,'[9]Sektorski plasman'!E128,"")</f>
        <v/>
      </c>
      <c r="E132" s="21" t="str">
        <f>IF(ISTEXT('[9]Sektorski plasman'!F128)=TRUE,'[9]Sektorski plasman'!F128,"")</f>
        <v/>
      </c>
      <c r="F132" s="20" t="str">
        <f>IF(ISNUMBER('[9]Sektorski plasman'!D128)=TRUE,'[9]Sektorski plasman'!D128,"")</f>
        <v/>
      </c>
      <c r="G132" s="18" t="str">
        <f>IF(ISNUMBER('[9]Sektorski plasman'!G128)=TRUE,'[9]Sektorski plasman'!G128,"")</f>
        <v/>
      </c>
      <c r="H132" s="209" t="str">
        <f>IF(ISNUMBER('[9]Sektorski plasman'!H128)=TRUE,'[9]Sektorski plasman'!H128,"")</f>
        <v/>
      </c>
      <c r="I132" s="208"/>
      <c r="J132" s="7"/>
    </row>
    <row r="133" spans="1:10" s="1" customFormat="1" x14ac:dyDescent="0.2">
      <c r="A133" s="25" t="str">
        <f>IF(ISNUMBER(H133)=FALSE,"",124)</f>
        <v/>
      </c>
      <c r="B133" s="24" t="str">
        <f>IF(ISTEXT('[9]Sektorski plasman'!B129)=TRUE,'[9]Sektorski plasman'!B129,"")</f>
        <v/>
      </c>
      <c r="C133" s="23" t="str">
        <f>IF(ISTEXT('[9]Sektorski plasman'!C129)=TRUE,'[9]Sektorski plasman'!C129,"")</f>
        <v/>
      </c>
      <c r="D133" s="22" t="str">
        <f>IF(ISNUMBER('[9]Sektorski plasman'!E129)=TRUE,'[9]Sektorski plasman'!E129,"")</f>
        <v/>
      </c>
      <c r="E133" s="21" t="str">
        <f>IF(ISTEXT('[9]Sektorski plasman'!F129)=TRUE,'[9]Sektorski plasman'!F129,"")</f>
        <v/>
      </c>
      <c r="F133" s="20" t="str">
        <f>IF(ISNUMBER('[9]Sektorski plasman'!D129)=TRUE,'[9]Sektorski plasman'!D129,"")</f>
        <v/>
      </c>
      <c r="G133" s="18" t="str">
        <f>IF(ISNUMBER('[9]Sektorski plasman'!G129)=TRUE,'[9]Sektorski plasman'!G129,"")</f>
        <v/>
      </c>
      <c r="H133" s="209" t="str">
        <f>IF(ISNUMBER('[9]Sektorski plasman'!H129)=TRUE,'[9]Sektorski plasman'!H129,"")</f>
        <v/>
      </c>
      <c r="I133" s="208"/>
      <c r="J133" s="7"/>
    </row>
    <row r="134" spans="1:10" s="1" customFormat="1" x14ac:dyDescent="0.2">
      <c r="A134" s="25" t="str">
        <f>IF(ISNUMBER(H134)=FALSE,"",125)</f>
        <v/>
      </c>
      <c r="B134" s="24" t="str">
        <f>IF(ISTEXT('[9]Sektorski plasman'!B130)=TRUE,'[9]Sektorski plasman'!B130,"")</f>
        <v/>
      </c>
      <c r="C134" s="23" t="str">
        <f>IF(ISTEXT('[9]Sektorski plasman'!C130)=TRUE,'[9]Sektorski plasman'!C130,"")</f>
        <v/>
      </c>
      <c r="D134" s="22" t="str">
        <f>IF(ISNUMBER('[9]Sektorski plasman'!E130)=TRUE,'[9]Sektorski plasman'!E130,"")</f>
        <v/>
      </c>
      <c r="E134" s="21" t="str">
        <f>IF(ISTEXT('[9]Sektorski plasman'!F130)=TRUE,'[9]Sektorski plasman'!F130,"")</f>
        <v/>
      </c>
      <c r="F134" s="20" t="str">
        <f>IF(ISNUMBER('[9]Sektorski plasman'!D130)=TRUE,'[9]Sektorski plasman'!D130,"")</f>
        <v/>
      </c>
      <c r="G134" s="18" t="str">
        <f>IF(ISNUMBER('[9]Sektorski plasman'!G130)=TRUE,'[9]Sektorski plasman'!G130,"")</f>
        <v/>
      </c>
      <c r="H134" s="209" t="str">
        <f>IF(ISNUMBER('[9]Sektorski plasman'!H130)=TRUE,'[9]Sektorski plasman'!H130,"")</f>
        <v/>
      </c>
      <c r="I134" s="208"/>
      <c r="J134" s="7"/>
    </row>
    <row r="135" spans="1:10" s="1" customFormat="1" x14ac:dyDescent="0.2">
      <c r="A135" s="25" t="str">
        <f>IF(ISNUMBER(H135)=FALSE,"",126)</f>
        <v/>
      </c>
      <c r="B135" s="24" t="str">
        <f>IF(ISTEXT('[9]Sektorski plasman'!B131)=TRUE,'[9]Sektorski plasman'!B131,"")</f>
        <v/>
      </c>
      <c r="C135" s="23" t="str">
        <f>IF(ISTEXT('[9]Sektorski plasman'!C131)=TRUE,'[9]Sektorski plasman'!C131,"")</f>
        <v/>
      </c>
      <c r="D135" s="22" t="str">
        <f>IF(ISNUMBER('[9]Sektorski plasman'!E131)=TRUE,'[9]Sektorski plasman'!E131,"")</f>
        <v/>
      </c>
      <c r="E135" s="21" t="str">
        <f>IF(ISTEXT('[9]Sektorski plasman'!F131)=TRUE,'[9]Sektorski plasman'!F131,"")</f>
        <v/>
      </c>
      <c r="F135" s="20" t="str">
        <f>IF(ISNUMBER('[9]Sektorski plasman'!D131)=TRUE,'[9]Sektorski plasman'!D131,"")</f>
        <v/>
      </c>
      <c r="G135" s="18" t="str">
        <f>IF(ISNUMBER('[9]Sektorski plasman'!G131)=TRUE,'[9]Sektorski plasman'!G131,"")</f>
        <v/>
      </c>
      <c r="H135" s="209" t="str">
        <f>IF(ISNUMBER('[9]Sektorski plasman'!H131)=TRUE,'[9]Sektorski plasman'!H131,"")</f>
        <v/>
      </c>
      <c r="I135" s="208"/>
      <c r="J135" s="7"/>
    </row>
    <row r="136" spans="1:10" s="1" customFormat="1" x14ac:dyDescent="0.2">
      <c r="A136" s="25" t="str">
        <f>IF(ISNUMBER(H136)=FALSE,"",127)</f>
        <v/>
      </c>
      <c r="B136" s="24" t="str">
        <f>IF(ISTEXT('[9]Sektorski plasman'!B132)=TRUE,'[9]Sektorski plasman'!B132,"")</f>
        <v/>
      </c>
      <c r="C136" s="23" t="str">
        <f>IF(ISTEXT('[9]Sektorski plasman'!C132)=TRUE,'[9]Sektorski plasman'!C132,"")</f>
        <v/>
      </c>
      <c r="D136" s="22" t="str">
        <f>IF(ISNUMBER('[9]Sektorski plasman'!E132)=TRUE,'[9]Sektorski plasman'!E132,"")</f>
        <v/>
      </c>
      <c r="E136" s="21" t="str">
        <f>IF(ISTEXT('[9]Sektorski plasman'!F132)=TRUE,'[9]Sektorski plasman'!F132,"")</f>
        <v/>
      </c>
      <c r="F136" s="20" t="str">
        <f>IF(ISNUMBER('[9]Sektorski plasman'!D132)=TRUE,'[9]Sektorski plasman'!D132,"")</f>
        <v/>
      </c>
      <c r="G136" s="18" t="str">
        <f>IF(ISNUMBER('[9]Sektorski plasman'!G132)=TRUE,'[9]Sektorski plasman'!G132,"")</f>
        <v/>
      </c>
      <c r="H136" s="209" t="str">
        <f>IF(ISNUMBER('[9]Sektorski plasman'!H132)=TRUE,'[9]Sektorski plasman'!H132,"")</f>
        <v/>
      </c>
      <c r="I136" s="208"/>
      <c r="J136" s="7"/>
    </row>
    <row r="137" spans="1:10" s="1" customFormat="1" x14ac:dyDescent="0.2">
      <c r="A137" s="25" t="str">
        <f>IF(ISNUMBER(H137)=FALSE,"",128)</f>
        <v/>
      </c>
      <c r="B137" s="24" t="str">
        <f>IF(ISTEXT('[9]Sektorski plasman'!B133)=TRUE,'[9]Sektorski plasman'!B133,"")</f>
        <v/>
      </c>
      <c r="C137" s="23" t="str">
        <f>IF(ISTEXT('[9]Sektorski plasman'!C133)=TRUE,'[9]Sektorski plasman'!C133,"")</f>
        <v/>
      </c>
      <c r="D137" s="22" t="str">
        <f>IF(ISNUMBER('[9]Sektorski plasman'!E133)=TRUE,'[9]Sektorski plasman'!E133,"")</f>
        <v/>
      </c>
      <c r="E137" s="21" t="str">
        <f>IF(ISTEXT('[9]Sektorski plasman'!F133)=TRUE,'[9]Sektorski plasman'!F133,"")</f>
        <v/>
      </c>
      <c r="F137" s="20" t="str">
        <f>IF(ISNUMBER('[9]Sektorski plasman'!D133)=TRUE,'[9]Sektorski plasman'!D133,"")</f>
        <v/>
      </c>
      <c r="G137" s="18" t="str">
        <f>IF(ISNUMBER('[9]Sektorski plasman'!G133)=TRUE,'[9]Sektorski plasman'!G133,"")</f>
        <v/>
      </c>
      <c r="H137" s="209" t="str">
        <f>IF(ISNUMBER('[9]Sektorski plasman'!H133)=TRUE,'[9]Sektorski plasman'!H133,"")</f>
        <v/>
      </c>
      <c r="I137" s="208"/>
      <c r="J137" s="7"/>
    </row>
    <row r="138" spans="1:10" s="1" customFormat="1" x14ac:dyDescent="0.2">
      <c r="A138" s="25" t="str">
        <f>IF(ISNUMBER(H138)=FALSE,"",129)</f>
        <v/>
      </c>
      <c r="B138" s="24" t="str">
        <f>IF(ISTEXT('[9]Sektorski plasman'!B134)=TRUE,'[9]Sektorski plasman'!B134,"")</f>
        <v/>
      </c>
      <c r="C138" s="23" t="str">
        <f>IF(ISTEXT('[9]Sektorski plasman'!C134)=TRUE,'[9]Sektorski plasman'!C134,"")</f>
        <v/>
      </c>
      <c r="D138" s="22" t="str">
        <f>IF(ISNUMBER('[9]Sektorski plasman'!E134)=TRUE,'[9]Sektorski plasman'!E134,"")</f>
        <v/>
      </c>
      <c r="E138" s="21" t="str">
        <f>IF(ISTEXT('[9]Sektorski plasman'!F134)=TRUE,'[9]Sektorski plasman'!F134,"")</f>
        <v/>
      </c>
      <c r="F138" s="20" t="str">
        <f>IF(ISNUMBER('[9]Sektorski plasman'!D134)=TRUE,'[9]Sektorski plasman'!D134,"")</f>
        <v/>
      </c>
      <c r="G138" s="18" t="str">
        <f>IF(ISNUMBER('[9]Sektorski plasman'!G134)=TRUE,'[9]Sektorski plasman'!G134,"")</f>
        <v/>
      </c>
      <c r="H138" s="209" t="str">
        <f>IF(ISNUMBER('[9]Sektorski plasman'!H134)=TRUE,'[9]Sektorski plasman'!H134,"")</f>
        <v/>
      </c>
      <c r="I138" s="208"/>
      <c r="J138" s="7"/>
    </row>
    <row r="139" spans="1:10" s="1" customFormat="1" x14ac:dyDescent="0.2">
      <c r="A139" s="25" t="str">
        <f>IF(ISNUMBER(H139)=FALSE,"",130)</f>
        <v/>
      </c>
      <c r="B139" s="24" t="str">
        <f>IF(ISTEXT('[9]Sektorski plasman'!B135)=TRUE,'[9]Sektorski plasman'!B135,"")</f>
        <v/>
      </c>
      <c r="C139" s="23" t="str">
        <f>IF(ISTEXT('[9]Sektorski plasman'!C135)=TRUE,'[9]Sektorski plasman'!C135,"")</f>
        <v/>
      </c>
      <c r="D139" s="22" t="str">
        <f>IF(ISNUMBER('[9]Sektorski plasman'!E135)=TRUE,'[9]Sektorski plasman'!E135,"")</f>
        <v/>
      </c>
      <c r="E139" s="21" t="str">
        <f>IF(ISTEXT('[9]Sektorski plasman'!F135)=TRUE,'[9]Sektorski plasman'!F135,"")</f>
        <v/>
      </c>
      <c r="F139" s="20" t="str">
        <f>IF(ISNUMBER('[9]Sektorski plasman'!D135)=TRUE,'[9]Sektorski plasman'!D135,"")</f>
        <v/>
      </c>
      <c r="G139" s="18" t="str">
        <f>IF(ISNUMBER('[9]Sektorski plasman'!G135)=TRUE,'[9]Sektorski plasman'!G135,"")</f>
        <v/>
      </c>
      <c r="H139" s="209" t="str">
        <f>IF(ISNUMBER('[9]Sektorski plasman'!H135)=TRUE,'[9]Sektorski plasman'!H135,"")</f>
        <v/>
      </c>
      <c r="I139" s="208"/>
      <c r="J139" s="7"/>
    </row>
    <row r="140" spans="1:10" s="1" customFormat="1" x14ac:dyDescent="0.2">
      <c r="A140" s="25" t="str">
        <f>IF(ISNUMBER(H140)=FALSE,"",131)</f>
        <v/>
      </c>
      <c r="B140" s="24" t="str">
        <f>IF(ISTEXT('[9]Sektorski plasman'!B136)=TRUE,'[9]Sektorski plasman'!B136,"")</f>
        <v/>
      </c>
      <c r="C140" s="23" t="str">
        <f>IF(ISTEXT('[9]Sektorski plasman'!C136)=TRUE,'[9]Sektorski plasman'!C136,"")</f>
        <v/>
      </c>
      <c r="D140" s="22" t="str">
        <f>IF(ISNUMBER('[9]Sektorski plasman'!E136)=TRUE,'[9]Sektorski plasman'!E136,"")</f>
        <v/>
      </c>
      <c r="E140" s="21" t="str">
        <f>IF(ISTEXT('[9]Sektorski plasman'!F136)=TRUE,'[9]Sektorski plasman'!F136,"")</f>
        <v/>
      </c>
      <c r="F140" s="20" t="str">
        <f>IF(ISNUMBER('[9]Sektorski plasman'!D136)=TRUE,'[9]Sektorski plasman'!D136,"")</f>
        <v/>
      </c>
      <c r="G140" s="18" t="str">
        <f>IF(ISNUMBER('[9]Sektorski plasman'!G136)=TRUE,'[9]Sektorski plasman'!G136,"")</f>
        <v/>
      </c>
      <c r="H140" s="209" t="str">
        <f>IF(ISNUMBER('[9]Sektorski plasman'!H136)=TRUE,'[9]Sektorski plasman'!H136,"")</f>
        <v/>
      </c>
      <c r="I140" s="208"/>
      <c r="J140" s="7"/>
    </row>
    <row r="141" spans="1:10" s="1" customFormat="1" x14ac:dyDescent="0.2">
      <c r="A141" s="25" t="str">
        <f>IF(ISNUMBER(H141)=FALSE,"",132)</f>
        <v/>
      </c>
      <c r="B141" s="24" t="str">
        <f>IF(ISTEXT('[9]Sektorski plasman'!B137)=TRUE,'[9]Sektorski plasman'!B137,"")</f>
        <v/>
      </c>
      <c r="C141" s="23" t="str">
        <f>IF(ISTEXT('[9]Sektorski plasman'!C137)=TRUE,'[9]Sektorski plasman'!C137,"")</f>
        <v/>
      </c>
      <c r="D141" s="22" t="str">
        <f>IF(ISNUMBER('[9]Sektorski plasman'!E137)=TRUE,'[9]Sektorski plasman'!E137,"")</f>
        <v/>
      </c>
      <c r="E141" s="21" t="str">
        <f>IF(ISTEXT('[9]Sektorski plasman'!F137)=TRUE,'[9]Sektorski plasman'!F137,"")</f>
        <v/>
      </c>
      <c r="F141" s="20" t="str">
        <f>IF(ISNUMBER('[9]Sektorski plasman'!D137)=TRUE,'[9]Sektorski plasman'!D137,"")</f>
        <v/>
      </c>
      <c r="G141" s="18" t="str">
        <f>IF(ISNUMBER('[9]Sektorski plasman'!G137)=TRUE,'[9]Sektorski plasman'!G137,"")</f>
        <v/>
      </c>
      <c r="H141" s="209" t="str">
        <f>IF(ISNUMBER('[9]Sektorski plasman'!H137)=TRUE,'[9]Sektorski plasman'!H137,"")</f>
        <v/>
      </c>
      <c r="I141" s="208"/>
      <c r="J141" s="7"/>
    </row>
    <row r="142" spans="1:10" s="1" customFormat="1" x14ac:dyDescent="0.2">
      <c r="A142" s="25" t="str">
        <f>IF(ISNUMBER(H142)=FALSE,"",133)</f>
        <v/>
      </c>
      <c r="B142" s="24" t="str">
        <f>IF(ISTEXT('[9]Sektorski plasman'!B138)=TRUE,'[9]Sektorski plasman'!B138,"")</f>
        <v/>
      </c>
      <c r="C142" s="23" t="str">
        <f>IF(ISTEXT('[9]Sektorski plasman'!C138)=TRUE,'[9]Sektorski plasman'!C138,"")</f>
        <v/>
      </c>
      <c r="D142" s="22" t="str">
        <f>IF(ISNUMBER('[9]Sektorski plasman'!E138)=TRUE,'[9]Sektorski plasman'!E138,"")</f>
        <v/>
      </c>
      <c r="E142" s="21" t="str">
        <f>IF(ISTEXT('[9]Sektorski plasman'!F138)=TRUE,'[9]Sektorski plasman'!F138,"")</f>
        <v/>
      </c>
      <c r="F142" s="20" t="str">
        <f>IF(ISNUMBER('[9]Sektorski plasman'!D138)=TRUE,'[9]Sektorski plasman'!D138,"")</f>
        <v/>
      </c>
      <c r="G142" s="18" t="str">
        <f>IF(ISNUMBER('[9]Sektorski plasman'!G138)=TRUE,'[9]Sektorski plasman'!G138,"")</f>
        <v/>
      </c>
      <c r="H142" s="209" t="str">
        <f>IF(ISNUMBER('[9]Sektorski plasman'!H138)=TRUE,'[9]Sektorski plasman'!H138,"")</f>
        <v/>
      </c>
      <c r="I142" s="208"/>
      <c r="J142" s="7"/>
    </row>
    <row r="143" spans="1:10" s="1" customFormat="1" x14ac:dyDescent="0.2">
      <c r="A143" s="25" t="str">
        <f>IF(ISNUMBER(H143)=FALSE,"",134)</f>
        <v/>
      </c>
      <c r="B143" s="24" t="str">
        <f>IF(ISTEXT('[9]Sektorski plasman'!B139)=TRUE,'[9]Sektorski plasman'!B139,"")</f>
        <v/>
      </c>
      <c r="C143" s="23" t="str">
        <f>IF(ISTEXT('[9]Sektorski plasman'!C139)=TRUE,'[9]Sektorski plasman'!C139,"")</f>
        <v/>
      </c>
      <c r="D143" s="22" t="str">
        <f>IF(ISNUMBER('[9]Sektorski plasman'!E139)=TRUE,'[9]Sektorski plasman'!E139,"")</f>
        <v/>
      </c>
      <c r="E143" s="21" t="str">
        <f>IF(ISTEXT('[9]Sektorski plasman'!F139)=TRUE,'[9]Sektorski plasman'!F139,"")</f>
        <v/>
      </c>
      <c r="F143" s="20" t="str">
        <f>IF(ISNUMBER('[9]Sektorski plasman'!D139)=TRUE,'[9]Sektorski plasman'!D139,"")</f>
        <v/>
      </c>
      <c r="G143" s="18" t="str">
        <f>IF(ISNUMBER('[9]Sektorski plasman'!G139)=TRUE,'[9]Sektorski plasman'!G139,"")</f>
        <v/>
      </c>
      <c r="H143" s="209" t="str">
        <f>IF(ISNUMBER('[9]Sektorski plasman'!H139)=TRUE,'[9]Sektorski plasman'!H139,"")</f>
        <v/>
      </c>
      <c r="I143" s="208"/>
      <c r="J143" s="7"/>
    </row>
    <row r="144" spans="1:10" s="1" customFormat="1" x14ac:dyDescent="0.2">
      <c r="A144" s="25" t="str">
        <f>IF(ISNUMBER(H144)=FALSE,"",135)</f>
        <v/>
      </c>
      <c r="B144" s="24" t="str">
        <f>IF(ISTEXT('[9]Sektorski plasman'!B140)=TRUE,'[9]Sektorski plasman'!B140,"")</f>
        <v/>
      </c>
      <c r="C144" s="23" t="str">
        <f>IF(ISTEXT('[9]Sektorski plasman'!C140)=TRUE,'[9]Sektorski plasman'!C140,"")</f>
        <v/>
      </c>
      <c r="D144" s="22" t="str">
        <f>IF(ISNUMBER('[9]Sektorski plasman'!E140)=TRUE,'[9]Sektorski plasman'!E140,"")</f>
        <v/>
      </c>
      <c r="E144" s="21" t="str">
        <f>IF(ISTEXT('[9]Sektorski plasman'!F140)=TRUE,'[9]Sektorski plasman'!F140,"")</f>
        <v/>
      </c>
      <c r="F144" s="20" t="str">
        <f>IF(ISNUMBER('[9]Sektorski plasman'!D140)=TRUE,'[9]Sektorski plasman'!D140,"")</f>
        <v/>
      </c>
      <c r="G144" s="18" t="str">
        <f>IF(ISNUMBER('[9]Sektorski plasman'!G140)=TRUE,'[9]Sektorski plasman'!G140,"")</f>
        <v/>
      </c>
      <c r="H144" s="209" t="str">
        <f>IF(ISNUMBER('[9]Sektorski plasman'!H140)=TRUE,'[9]Sektorski plasman'!H140,"")</f>
        <v/>
      </c>
      <c r="I144" s="208"/>
      <c r="J144" s="7"/>
    </row>
    <row r="145" spans="1:10" s="1" customFormat="1" x14ac:dyDescent="0.2">
      <c r="A145" s="25" t="str">
        <f>IF(ISNUMBER(H145)=FALSE,"",136)</f>
        <v/>
      </c>
      <c r="B145" s="24" t="str">
        <f>IF(ISTEXT('[9]Sektorski plasman'!B141)=TRUE,'[9]Sektorski plasman'!B141,"")</f>
        <v/>
      </c>
      <c r="C145" s="23" t="str">
        <f>IF(ISTEXT('[9]Sektorski plasman'!C141)=TRUE,'[9]Sektorski plasman'!C141,"")</f>
        <v/>
      </c>
      <c r="D145" s="22" t="str">
        <f>IF(ISNUMBER('[9]Sektorski plasman'!E141)=TRUE,'[9]Sektorski plasman'!E141,"")</f>
        <v/>
      </c>
      <c r="E145" s="21" t="str">
        <f>IF(ISTEXT('[9]Sektorski plasman'!F141)=TRUE,'[9]Sektorski plasman'!F141,"")</f>
        <v/>
      </c>
      <c r="F145" s="20" t="str">
        <f>IF(ISNUMBER('[9]Sektorski plasman'!D141)=TRUE,'[9]Sektorski plasman'!D141,"")</f>
        <v/>
      </c>
      <c r="G145" s="18" t="str">
        <f>IF(ISNUMBER('[9]Sektorski plasman'!G141)=TRUE,'[9]Sektorski plasman'!G141,"")</f>
        <v/>
      </c>
      <c r="H145" s="209" t="str">
        <f>IF(ISNUMBER('[9]Sektorski plasman'!H141)=TRUE,'[9]Sektorski plasman'!H141,"")</f>
        <v/>
      </c>
      <c r="I145" s="208"/>
      <c r="J145" s="7"/>
    </row>
    <row r="146" spans="1:10" s="1" customFormat="1" x14ac:dyDescent="0.2">
      <c r="A146" s="25" t="str">
        <f>IF(ISNUMBER(H146)=FALSE,"",137)</f>
        <v/>
      </c>
      <c r="B146" s="24" t="str">
        <f>IF(ISTEXT('[9]Sektorski plasman'!B142)=TRUE,'[9]Sektorski plasman'!B142,"")</f>
        <v/>
      </c>
      <c r="C146" s="23" t="str">
        <f>IF(ISTEXT('[9]Sektorski plasman'!C142)=TRUE,'[9]Sektorski plasman'!C142,"")</f>
        <v/>
      </c>
      <c r="D146" s="22" t="str">
        <f>IF(ISNUMBER('[9]Sektorski plasman'!E142)=TRUE,'[9]Sektorski plasman'!E142,"")</f>
        <v/>
      </c>
      <c r="E146" s="21" t="str">
        <f>IF(ISTEXT('[9]Sektorski plasman'!F142)=TRUE,'[9]Sektorski plasman'!F142,"")</f>
        <v/>
      </c>
      <c r="F146" s="20" t="str">
        <f>IF(ISNUMBER('[9]Sektorski plasman'!D142)=TRUE,'[9]Sektorski plasman'!D142,"")</f>
        <v/>
      </c>
      <c r="G146" s="18" t="str">
        <f>IF(ISNUMBER('[9]Sektorski plasman'!G142)=TRUE,'[9]Sektorski plasman'!G142,"")</f>
        <v/>
      </c>
      <c r="H146" s="209" t="str">
        <f>IF(ISNUMBER('[9]Sektorski plasman'!H142)=TRUE,'[9]Sektorski plasman'!H142,"")</f>
        <v/>
      </c>
      <c r="I146" s="208"/>
      <c r="J146" s="7"/>
    </row>
    <row r="147" spans="1:10" s="1" customFormat="1" x14ac:dyDescent="0.2">
      <c r="A147" s="25" t="str">
        <f>IF(ISNUMBER(H147)=FALSE,"",138)</f>
        <v/>
      </c>
      <c r="B147" s="24" t="str">
        <f>IF(ISTEXT('[9]Sektorski plasman'!B143)=TRUE,'[9]Sektorski plasman'!B143,"")</f>
        <v/>
      </c>
      <c r="C147" s="23" t="str">
        <f>IF(ISTEXT('[9]Sektorski plasman'!C143)=TRUE,'[9]Sektorski plasman'!C143,"")</f>
        <v/>
      </c>
      <c r="D147" s="22" t="str">
        <f>IF(ISNUMBER('[9]Sektorski plasman'!E143)=TRUE,'[9]Sektorski plasman'!E143,"")</f>
        <v/>
      </c>
      <c r="E147" s="21" t="str">
        <f>IF(ISTEXT('[9]Sektorski plasman'!F143)=TRUE,'[9]Sektorski plasman'!F143,"")</f>
        <v/>
      </c>
      <c r="F147" s="20" t="str">
        <f>IF(ISNUMBER('[9]Sektorski plasman'!D143)=TRUE,'[9]Sektorski plasman'!D143,"")</f>
        <v/>
      </c>
      <c r="G147" s="18" t="str">
        <f>IF(ISNUMBER('[9]Sektorski plasman'!G143)=TRUE,'[9]Sektorski plasman'!G143,"")</f>
        <v/>
      </c>
      <c r="H147" s="209" t="str">
        <f>IF(ISNUMBER('[9]Sektorski plasman'!H143)=TRUE,'[9]Sektorski plasman'!H143,"")</f>
        <v/>
      </c>
      <c r="I147" s="208"/>
      <c r="J147" s="7"/>
    </row>
    <row r="148" spans="1:10" s="1" customFormat="1" x14ac:dyDescent="0.2">
      <c r="A148" s="25" t="str">
        <f>IF(ISNUMBER(H148)=FALSE,"",139)</f>
        <v/>
      </c>
      <c r="B148" s="24" t="str">
        <f>IF(ISTEXT('[9]Sektorski plasman'!B144)=TRUE,'[9]Sektorski plasman'!B144,"")</f>
        <v/>
      </c>
      <c r="C148" s="23" t="str">
        <f>IF(ISTEXT('[9]Sektorski plasman'!C144)=TRUE,'[9]Sektorski plasman'!C144,"")</f>
        <v/>
      </c>
      <c r="D148" s="22" t="str">
        <f>IF(ISNUMBER('[9]Sektorski plasman'!E144)=TRUE,'[9]Sektorski plasman'!E144,"")</f>
        <v/>
      </c>
      <c r="E148" s="21" t="str">
        <f>IF(ISTEXT('[9]Sektorski plasman'!F144)=TRUE,'[9]Sektorski plasman'!F144,"")</f>
        <v/>
      </c>
      <c r="F148" s="20" t="str">
        <f>IF(ISNUMBER('[9]Sektorski plasman'!D144)=TRUE,'[9]Sektorski plasman'!D144,"")</f>
        <v/>
      </c>
      <c r="G148" s="18" t="str">
        <f>IF(ISNUMBER('[9]Sektorski plasman'!G144)=TRUE,'[9]Sektorski plasman'!G144,"")</f>
        <v/>
      </c>
      <c r="H148" s="209" t="str">
        <f>IF(ISNUMBER('[9]Sektorski plasman'!H144)=TRUE,'[9]Sektorski plasman'!H144,"")</f>
        <v/>
      </c>
      <c r="I148" s="208"/>
      <c r="J148" s="7"/>
    </row>
    <row r="149" spans="1:10" s="1" customFormat="1" x14ac:dyDescent="0.2">
      <c r="A149" s="25" t="str">
        <f>IF(ISNUMBER(H149)=FALSE,"",140)</f>
        <v/>
      </c>
      <c r="B149" s="24" t="str">
        <f>IF(ISTEXT('[9]Sektorski plasman'!B145)=TRUE,'[9]Sektorski plasman'!B145,"")</f>
        <v/>
      </c>
      <c r="C149" s="23" t="str">
        <f>IF(ISTEXT('[9]Sektorski plasman'!C145)=TRUE,'[9]Sektorski plasman'!C145,"")</f>
        <v/>
      </c>
      <c r="D149" s="22" t="str">
        <f>IF(ISNUMBER('[9]Sektorski plasman'!E145)=TRUE,'[9]Sektorski plasman'!E145,"")</f>
        <v/>
      </c>
      <c r="E149" s="21" t="str">
        <f>IF(ISTEXT('[9]Sektorski plasman'!F145)=TRUE,'[9]Sektorski plasman'!F145,"")</f>
        <v/>
      </c>
      <c r="F149" s="20" t="str">
        <f>IF(ISNUMBER('[9]Sektorski plasman'!D145)=TRUE,'[9]Sektorski plasman'!D145,"")</f>
        <v/>
      </c>
      <c r="G149" s="18" t="str">
        <f>IF(ISNUMBER('[9]Sektorski plasman'!G145)=TRUE,'[9]Sektorski plasman'!G145,"")</f>
        <v/>
      </c>
      <c r="H149" s="209" t="str">
        <f>IF(ISNUMBER('[9]Sektorski plasman'!H145)=TRUE,'[9]Sektorski plasman'!H145,"")</f>
        <v/>
      </c>
      <c r="I149" s="208"/>
      <c r="J149" s="7"/>
    </row>
    <row r="150" spans="1:10" s="1" customFormat="1" x14ac:dyDescent="0.2">
      <c r="A150" s="25" t="str">
        <f>IF(ISNUMBER(H150)=FALSE,"",141)</f>
        <v/>
      </c>
      <c r="B150" s="24" t="str">
        <f>IF(ISTEXT('[9]Sektorski plasman'!B146)=TRUE,'[9]Sektorski plasman'!B146,"")</f>
        <v/>
      </c>
      <c r="C150" s="23" t="str">
        <f>IF(ISTEXT('[9]Sektorski plasman'!C146)=TRUE,'[9]Sektorski plasman'!C146,"")</f>
        <v/>
      </c>
      <c r="D150" s="22" t="str">
        <f>IF(ISNUMBER('[9]Sektorski plasman'!E146)=TRUE,'[9]Sektorski plasman'!E146,"")</f>
        <v/>
      </c>
      <c r="E150" s="21" t="str">
        <f>IF(ISTEXT('[9]Sektorski plasman'!F146)=TRUE,'[9]Sektorski plasman'!F146,"")</f>
        <v/>
      </c>
      <c r="F150" s="20" t="str">
        <f>IF(ISNUMBER('[9]Sektorski plasman'!D146)=TRUE,'[9]Sektorski plasman'!D146,"")</f>
        <v/>
      </c>
      <c r="G150" s="18" t="str">
        <f>IF(ISNUMBER('[9]Sektorski plasman'!G146)=TRUE,'[9]Sektorski plasman'!G146,"")</f>
        <v/>
      </c>
      <c r="H150" s="209" t="str">
        <f>IF(ISNUMBER('[9]Sektorski plasman'!H146)=TRUE,'[9]Sektorski plasman'!H146,"")</f>
        <v/>
      </c>
      <c r="I150" s="208"/>
      <c r="J150" s="7"/>
    </row>
    <row r="151" spans="1:10" s="1" customFormat="1" x14ac:dyDescent="0.2">
      <c r="A151" s="25" t="str">
        <f>IF(ISNUMBER(H151)=FALSE,"",142)</f>
        <v/>
      </c>
      <c r="B151" s="24" t="str">
        <f>IF(ISTEXT('[9]Sektorski plasman'!B147)=TRUE,'[9]Sektorski plasman'!B147,"")</f>
        <v/>
      </c>
      <c r="C151" s="23" t="str">
        <f>IF(ISTEXT('[9]Sektorski plasman'!C147)=TRUE,'[9]Sektorski plasman'!C147,"")</f>
        <v/>
      </c>
      <c r="D151" s="22" t="str">
        <f>IF(ISNUMBER('[9]Sektorski plasman'!E147)=TRUE,'[9]Sektorski plasman'!E147,"")</f>
        <v/>
      </c>
      <c r="E151" s="21" t="str">
        <f>IF(ISTEXT('[9]Sektorski plasman'!F147)=TRUE,'[9]Sektorski plasman'!F147,"")</f>
        <v/>
      </c>
      <c r="F151" s="20" t="str">
        <f>IF(ISNUMBER('[9]Sektorski plasman'!D147)=TRUE,'[9]Sektorski plasman'!D147,"")</f>
        <v/>
      </c>
      <c r="G151" s="18" t="str">
        <f>IF(ISNUMBER('[9]Sektorski plasman'!G147)=TRUE,'[9]Sektorski plasman'!G147,"")</f>
        <v/>
      </c>
      <c r="H151" s="209" t="str">
        <f>IF(ISNUMBER('[9]Sektorski plasman'!H147)=TRUE,'[9]Sektorski plasman'!H147,"")</f>
        <v/>
      </c>
      <c r="I151" s="208"/>
      <c r="J151" s="7"/>
    </row>
    <row r="152" spans="1:10" s="1" customFormat="1" x14ac:dyDescent="0.2">
      <c r="A152" s="25" t="str">
        <f>IF(ISNUMBER(H152)=FALSE,"",143)</f>
        <v/>
      </c>
      <c r="B152" s="24" t="str">
        <f>IF(ISTEXT('[9]Sektorski plasman'!B148)=TRUE,'[9]Sektorski plasman'!B148,"")</f>
        <v/>
      </c>
      <c r="C152" s="23" t="str">
        <f>IF(ISTEXT('[9]Sektorski plasman'!C148)=TRUE,'[9]Sektorski plasman'!C148,"")</f>
        <v/>
      </c>
      <c r="D152" s="22" t="str">
        <f>IF(ISNUMBER('[9]Sektorski plasman'!E148)=TRUE,'[9]Sektorski plasman'!E148,"")</f>
        <v/>
      </c>
      <c r="E152" s="21" t="str">
        <f>IF(ISTEXT('[9]Sektorski plasman'!F148)=TRUE,'[9]Sektorski plasman'!F148,"")</f>
        <v/>
      </c>
      <c r="F152" s="20" t="str">
        <f>IF(ISNUMBER('[9]Sektorski plasman'!D148)=TRUE,'[9]Sektorski plasman'!D148,"")</f>
        <v/>
      </c>
      <c r="G152" s="18" t="str">
        <f>IF(ISNUMBER('[9]Sektorski plasman'!G148)=TRUE,'[9]Sektorski plasman'!G148,"")</f>
        <v/>
      </c>
      <c r="H152" s="209" t="str">
        <f>IF(ISNUMBER('[9]Sektorski plasman'!H148)=TRUE,'[9]Sektorski plasman'!H148,"")</f>
        <v/>
      </c>
      <c r="I152" s="208"/>
      <c r="J152" s="7"/>
    </row>
    <row r="153" spans="1:10" s="1" customFormat="1" x14ac:dyDescent="0.2">
      <c r="A153" s="25" t="str">
        <f>IF(ISNUMBER(H153)=FALSE,"",144)</f>
        <v/>
      </c>
      <c r="B153" s="24" t="str">
        <f>IF(ISTEXT('[9]Sektorski plasman'!B149)=TRUE,'[9]Sektorski plasman'!B149,"")</f>
        <v/>
      </c>
      <c r="C153" s="23" t="str">
        <f>IF(ISTEXT('[9]Sektorski plasman'!C149)=TRUE,'[9]Sektorski plasman'!C149,"")</f>
        <v/>
      </c>
      <c r="D153" s="22" t="str">
        <f>IF(ISNUMBER('[9]Sektorski plasman'!E149)=TRUE,'[9]Sektorski plasman'!E149,"")</f>
        <v/>
      </c>
      <c r="E153" s="21" t="str">
        <f>IF(ISTEXT('[9]Sektorski plasman'!F149)=TRUE,'[9]Sektorski plasman'!F149,"")</f>
        <v/>
      </c>
      <c r="F153" s="20" t="str">
        <f>IF(ISNUMBER('[9]Sektorski plasman'!D149)=TRUE,'[9]Sektorski plasman'!D149,"")</f>
        <v/>
      </c>
      <c r="G153" s="18" t="str">
        <f>IF(ISNUMBER('[9]Sektorski plasman'!G149)=TRUE,'[9]Sektorski plasman'!G149,"")</f>
        <v/>
      </c>
      <c r="H153" s="209" t="str">
        <f>IF(ISNUMBER('[9]Sektorski plasman'!H149)=TRUE,'[9]Sektorski plasman'!H149,"")</f>
        <v/>
      </c>
      <c r="I153" s="208"/>
      <c r="J153" s="7"/>
    </row>
    <row r="154" spans="1:10" s="1" customFormat="1" x14ac:dyDescent="0.2">
      <c r="A154" s="25" t="str">
        <f>IF(ISNUMBER(H154)=FALSE,"",145)</f>
        <v/>
      </c>
      <c r="B154" s="24" t="str">
        <f>IF(ISTEXT('[9]Sektorski plasman'!B150)=TRUE,'[9]Sektorski plasman'!B150,"")</f>
        <v/>
      </c>
      <c r="C154" s="23" t="str">
        <f>IF(ISTEXT('[9]Sektorski plasman'!C150)=TRUE,'[9]Sektorski plasman'!C150,"")</f>
        <v/>
      </c>
      <c r="D154" s="22" t="str">
        <f>IF(ISNUMBER('[9]Sektorski plasman'!E150)=TRUE,'[9]Sektorski plasman'!E150,"")</f>
        <v/>
      </c>
      <c r="E154" s="21" t="str">
        <f>IF(ISTEXT('[9]Sektorski plasman'!F150)=TRUE,'[9]Sektorski plasman'!F150,"")</f>
        <v/>
      </c>
      <c r="F154" s="20" t="str">
        <f>IF(ISNUMBER('[9]Sektorski plasman'!D150)=TRUE,'[9]Sektorski plasman'!D150,"")</f>
        <v/>
      </c>
      <c r="G154" s="18" t="str">
        <f>IF(ISNUMBER('[9]Sektorski plasman'!G150)=TRUE,'[9]Sektorski plasman'!G150,"")</f>
        <v/>
      </c>
      <c r="H154" s="209" t="str">
        <f>IF(ISNUMBER('[9]Sektorski plasman'!H150)=TRUE,'[9]Sektorski plasman'!H150,"")</f>
        <v/>
      </c>
      <c r="I154" s="208"/>
      <c r="J154" s="7"/>
    </row>
    <row r="155" spans="1:10" s="1" customFormat="1" x14ac:dyDescent="0.2">
      <c r="A155" s="25" t="str">
        <f>IF(ISNUMBER(H155)=FALSE,"",146)</f>
        <v/>
      </c>
      <c r="B155" s="24" t="str">
        <f>IF(ISTEXT('[9]Sektorski plasman'!B151)=TRUE,'[9]Sektorski plasman'!B151,"")</f>
        <v/>
      </c>
      <c r="C155" s="23" t="str">
        <f>IF(ISTEXT('[9]Sektorski plasman'!C151)=TRUE,'[9]Sektorski plasman'!C151,"")</f>
        <v/>
      </c>
      <c r="D155" s="22" t="str">
        <f>IF(ISNUMBER('[9]Sektorski plasman'!E151)=TRUE,'[9]Sektorski plasman'!E151,"")</f>
        <v/>
      </c>
      <c r="E155" s="21" t="str">
        <f>IF(ISTEXT('[9]Sektorski plasman'!F151)=TRUE,'[9]Sektorski plasman'!F151,"")</f>
        <v/>
      </c>
      <c r="F155" s="20" t="str">
        <f>IF(ISNUMBER('[9]Sektorski plasman'!D151)=TRUE,'[9]Sektorski plasman'!D151,"")</f>
        <v/>
      </c>
      <c r="G155" s="18" t="str">
        <f>IF(ISNUMBER('[9]Sektorski plasman'!G151)=TRUE,'[9]Sektorski plasman'!G151,"")</f>
        <v/>
      </c>
      <c r="H155" s="209" t="str">
        <f>IF(ISNUMBER('[9]Sektorski plasman'!H151)=TRUE,'[9]Sektorski plasman'!H151,"")</f>
        <v/>
      </c>
      <c r="I155" s="208"/>
      <c r="J155" s="7"/>
    </row>
    <row r="156" spans="1:10" s="1" customFormat="1" x14ac:dyDescent="0.2">
      <c r="A156" s="25" t="str">
        <f>IF(ISNUMBER(H156)=FALSE,"",147)</f>
        <v/>
      </c>
      <c r="B156" s="24" t="str">
        <f>IF(ISTEXT('[9]Sektorski plasman'!B152)=TRUE,'[9]Sektorski plasman'!B152,"")</f>
        <v/>
      </c>
      <c r="C156" s="23" t="str">
        <f>IF(ISTEXT('[9]Sektorski plasman'!C152)=TRUE,'[9]Sektorski plasman'!C152,"")</f>
        <v/>
      </c>
      <c r="D156" s="22" t="str">
        <f>IF(ISNUMBER('[9]Sektorski plasman'!E152)=TRUE,'[9]Sektorski plasman'!E152,"")</f>
        <v/>
      </c>
      <c r="E156" s="21" t="str">
        <f>IF(ISTEXT('[9]Sektorski plasman'!F152)=TRUE,'[9]Sektorski plasman'!F152,"")</f>
        <v/>
      </c>
      <c r="F156" s="20" t="str">
        <f>IF(ISNUMBER('[9]Sektorski plasman'!D152)=TRUE,'[9]Sektorski plasman'!D152,"")</f>
        <v/>
      </c>
      <c r="G156" s="18" t="str">
        <f>IF(ISNUMBER('[9]Sektorski plasman'!G152)=TRUE,'[9]Sektorski plasman'!G152,"")</f>
        <v/>
      </c>
      <c r="H156" s="209" t="str">
        <f>IF(ISNUMBER('[9]Sektorski plasman'!H152)=TRUE,'[9]Sektorski plasman'!H152,"")</f>
        <v/>
      </c>
      <c r="I156" s="208"/>
      <c r="J156" s="7"/>
    </row>
    <row r="157" spans="1:10" s="1" customFormat="1" x14ac:dyDescent="0.2">
      <c r="A157" s="25" t="str">
        <f>IF(ISNUMBER(H157)=FALSE,"",148)</f>
        <v/>
      </c>
      <c r="B157" s="24" t="str">
        <f>IF(ISTEXT('[9]Sektorski plasman'!B153)=TRUE,'[9]Sektorski plasman'!B153,"")</f>
        <v/>
      </c>
      <c r="C157" s="23" t="str">
        <f>IF(ISTEXT('[9]Sektorski plasman'!C153)=TRUE,'[9]Sektorski plasman'!C153,"")</f>
        <v/>
      </c>
      <c r="D157" s="22" t="str">
        <f>IF(ISNUMBER('[9]Sektorski plasman'!E153)=TRUE,'[9]Sektorski plasman'!E153,"")</f>
        <v/>
      </c>
      <c r="E157" s="21" t="str">
        <f>IF(ISTEXT('[9]Sektorski plasman'!F153)=TRUE,'[9]Sektorski plasman'!F153,"")</f>
        <v/>
      </c>
      <c r="F157" s="20" t="str">
        <f>IF(ISNUMBER('[9]Sektorski plasman'!D153)=TRUE,'[9]Sektorski plasman'!D153,"")</f>
        <v/>
      </c>
      <c r="G157" s="18" t="str">
        <f>IF(ISNUMBER('[9]Sektorski plasman'!G153)=TRUE,'[9]Sektorski plasman'!G153,"")</f>
        <v/>
      </c>
      <c r="H157" s="209" t="str">
        <f>IF(ISNUMBER('[9]Sektorski plasman'!H153)=TRUE,'[9]Sektorski plasman'!H153,"")</f>
        <v/>
      </c>
      <c r="I157" s="208"/>
      <c r="J157" s="7"/>
    </row>
    <row r="158" spans="1:10" s="1" customFormat="1" x14ac:dyDescent="0.2">
      <c r="A158" s="25" t="str">
        <f>IF(ISNUMBER(H158)=FALSE,"",149)</f>
        <v/>
      </c>
      <c r="B158" s="24" t="str">
        <f>IF(ISTEXT('[9]Sektorski plasman'!B154)=TRUE,'[9]Sektorski plasman'!B154,"")</f>
        <v/>
      </c>
      <c r="C158" s="23" t="str">
        <f>IF(ISTEXT('[9]Sektorski plasman'!C154)=TRUE,'[9]Sektorski plasman'!C154,"")</f>
        <v/>
      </c>
      <c r="D158" s="22" t="str">
        <f>IF(ISNUMBER('[9]Sektorski plasman'!E154)=TRUE,'[9]Sektorski plasman'!E154,"")</f>
        <v/>
      </c>
      <c r="E158" s="21" t="str">
        <f>IF(ISTEXT('[9]Sektorski plasman'!F154)=TRUE,'[9]Sektorski plasman'!F154,"")</f>
        <v/>
      </c>
      <c r="F158" s="20" t="str">
        <f>IF(ISNUMBER('[9]Sektorski plasman'!D154)=TRUE,'[9]Sektorski plasman'!D154,"")</f>
        <v/>
      </c>
      <c r="G158" s="18" t="str">
        <f>IF(ISNUMBER('[9]Sektorski plasman'!G154)=TRUE,'[9]Sektorski plasman'!G154,"")</f>
        <v/>
      </c>
      <c r="H158" s="209" t="str">
        <f>IF(ISNUMBER('[9]Sektorski plasman'!H154)=TRUE,'[9]Sektorski plasman'!H154,"")</f>
        <v/>
      </c>
      <c r="I158" s="208"/>
      <c r="J158" s="7"/>
    </row>
    <row r="159" spans="1:10" s="1" customFormat="1" x14ac:dyDescent="0.2">
      <c r="A159" s="17" t="str">
        <f>IF(ISNUMBER(H159)=FALSE,"",150)</f>
        <v/>
      </c>
      <c r="B159" s="16" t="str">
        <f>IF(ISTEXT('[9]Sektorski plasman'!B155)=TRUE,'[9]Sektorski plasman'!B155,"")</f>
        <v/>
      </c>
      <c r="C159" s="15" t="str">
        <f>IF(ISTEXT('[9]Sektorski plasman'!C155)=TRUE,'[9]Sektorski plasman'!C155,"")</f>
        <v/>
      </c>
      <c r="D159" s="14" t="str">
        <f>IF(ISNUMBER('[9]Sektorski plasman'!E155)=TRUE,'[9]Sektorski plasman'!E155,"")</f>
        <v/>
      </c>
      <c r="E159" s="13" t="str">
        <f>IF(ISTEXT('[9]Sektorski plasman'!F155)=TRUE,'[9]Sektorski plasman'!F155,"")</f>
        <v/>
      </c>
      <c r="F159" s="12" t="str">
        <f>IF(ISNUMBER('[9]Sektorski plasman'!D155)=TRUE,'[9]Sektorski plasman'!D155,"")</f>
        <v/>
      </c>
      <c r="G159" s="10" t="str">
        <f>IF(ISNUMBER('[9]Sektorski plasman'!G155)=TRUE,'[9]Sektorski plasman'!G155,"")</f>
        <v/>
      </c>
      <c r="H159" s="209" t="str">
        <f>IF(ISNUMBER('[9]Sektorski plasman'!H155)=TRUE,'[9]Sektorski plasman'!H155,"")</f>
        <v/>
      </c>
      <c r="I159" s="208"/>
      <c r="J159" s="7"/>
    </row>
    <row r="160" spans="1:10" s="1" customFormat="1" x14ac:dyDescent="0.2">
      <c r="A160" s="3"/>
      <c r="B160" s="9"/>
      <c r="C160" s="9"/>
      <c r="D160" s="3"/>
      <c r="E160" s="6"/>
      <c r="F160" s="8"/>
      <c r="G160" s="3"/>
      <c r="H160" s="3"/>
      <c r="I160" s="3"/>
      <c r="J160" s="7"/>
    </row>
    <row r="161" spans="1:10" s="1" customFormat="1" x14ac:dyDescent="0.2">
      <c r="A161" s="3"/>
      <c r="B161" s="9"/>
      <c r="C161" s="9"/>
      <c r="D161" s="3"/>
      <c r="E161" s="6"/>
      <c r="F161" s="8"/>
      <c r="G161" s="3"/>
      <c r="H161" s="3"/>
      <c r="I161" s="3"/>
      <c r="J161" s="7"/>
    </row>
    <row r="162" spans="1:10" s="1" customFormat="1" x14ac:dyDescent="0.2">
      <c r="A162" s="3"/>
      <c r="B162" s="9"/>
      <c r="C162" s="9"/>
      <c r="D162" s="3"/>
      <c r="E162" s="6"/>
      <c r="F162" s="8"/>
      <c r="G162" s="3"/>
      <c r="H162" s="3"/>
      <c r="I162" s="3"/>
      <c r="J162" s="7"/>
    </row>
    <row r="163" spans="1:10" s="1" customFormat="1" x14ac:dyDescent="0.2">
      <c r="A163" s="3"/>
      <c r="D163" s="4"/>
      <c r="E163" s="6"/>
      <c r="F163" s="8"/>
      <c r="G163" s="4"/>
      <c r="H163" s="3"/>
      <c r="I163" s="3"/>
      <c r="J163" s="7"/>
    </row>
    <row r="164" spans="1:10" s="1" customFormat="1" x14ac:dyDescent="0.2">
      <c r="A164" s="3"/>
      <c r="D164" s="4"/>
      <c r="E164" s="6"/>
      <c r="F164" s="8"/>
      <c r="G164" s="4"/>
      <c r="H164" s="3"/>
      <c r="I164" s="3"/>
      <c r="J164" s="7"/>
    </row>
    <row r="165" spans="1:10" s="1" customFormat="1" x14ac:dyDescent="0.2">
      <c r="A165" s="3"/>
      <c r="D165" s="4"/>
      <c r="E165" s="6"/>
      <c r="F165" s="8"/>
      <c r="G165" s="4"/>
      <c r="H165" s="3"/>
      <c r="I165" s="3"/>
      <c r="J165" s="7"/>
    </row>
    <row r="166" spans="1:10" s="1" customFormat="1" x14ac:dyDescent="0.2">
      <c r="A166" s="3"/>
      <c r="D166" s="4"/>
      <c r="E166" s="6"/>
      <c r="F166" s="8"/>
      <c r="G166" s="4"/>
      <c r="H166" s="3"/>
      <c r="I166" s="3"/>
      <c r="J166" s="7"/>
    </row>
    <row r="167" spans="1:10" s="1" customFormat="1" x14ac:dyDescent="0.2">
      <c r="A167" s="3"/>
      <c r="D167" s="4"/>
      <c r="E167" s="6"/>
      <c r="F167" s="8"/>
      <c r="G167" s="4"/>
      <c r="H167" s="3"/>
      <c r="I167" s="3"/>
      <c r="J167" s="7"/>
    </row>
    <row r="168" spans="1:10" s="1" customFormat="1" x14ac:dyDescent="0.2">
      <c r="A168" s="3"/>
      <c r="D168" s="4"/>
      <c r="E168" s="6"/>
      <c r="F168" s="8"/>
      <c r="G168" s="4"/>
      <c r="H168" s="3"/>
      <c r="I168" s="3"/>
      <c r="J168" s="7"/>
    </row>
    <row r="169" spans="1:10" s="1" customFormat="1" x14ac:dyDescent="0.2">
      <c r="A169" s="3"/>
      <c r="D169" s="4"/>
      <c r="E169" s="6"/>
      <c r="F169" s="8"/>
      <c r="G169" s="4"/>
      <c r="H169" s="3"/>
      <c r="I169" s="3"/>
      <c r="J169" s="7"/>
    </row>
    <row r="170" spans="1:10" s="1" customFormat="1" x14ac:dyDescent="0.2">
      <c r="A170" s="3"/>
      <c r="D170" s="4"/>
      <c r="E170" s="6"/>
      <c r="F170" s="8"/>
      <c r="G170" s="4"/>
      <c r="H170" s="3"/>
      <c r="I170" s="3"/>
      <c r="J170" s="7"/>
    </row>
    <row r="171" spans="1:10" s="1" customFormat="1" x14ac:dyDescent="0.2">
      <c r="A171" s="3"/>
      <c r="D171" s="4"/>
      <c r="E171" s="6"/>
      <c r="F171" s="8"/>
      <c r="G171" s="4"/>
      <c r="H171" s="3"/>
      <c r="I171" s="3"/>
      <c r="J171" s="7"/>
    </row>
    <row r="172" spans="1:10" s="1" customFormat="1" x14ac:dyDescent="0.2">
      <c r="A172" s="3"/>
      <c r="D172" s="4"/>
      <c r="E172" s="6"/>
      <c r="F172" s="8"/>
      <c r="G172" s="4"/>
      <c r="H172" s="3"/>
      <c r="I172" s="3"/>
      <c r="J172" s="7"/>
    </row>
    <row r="173" spans="1:10" s="1" customFormat="1" x14ac:dyDescent="0.2">
      <c r="A173" s="3"/>
      <c r="D173" s="4"/>
      <c r="E173" s="6"/>
      <c r="F173" s="8"/>
      <c r="G173" s="4"/>
      <c r="H173" s="3"/>
      <c r="I173" s="3"/>
      <c r="J173" s="7"/>
    </row>
    <row r="174" spans="1:10" s="1" customFormat="1" x14ac:dyDescent="0.2">
      <c r="A174" s="3"/>
      <c r="D174" s="4"/>
      <c r="E174" s="6"/>
      <c r="F174" s="8"/>
      <c r="G174" s="4"/>
      <c r="H174" s="3"/>
      <c r="I174" s="3"/>
      <c r="J174" s="7"/>
    </row>
    <row r="175" spans="1:10" s="1" customFormat="1" x14ac:dyDescent="0.2">
      <c r="A175" s="3"/>
      <c r="D175" s="4"/>
      <c r="E175" s="6"/>
      <c r="F175" s="8"/>
      <c r="G175" s="4"/>
      <c r="H175" s="3"/>
      <c r="I175" s="3"/>
      <c r="J175" s="7"/>
    </row>
    <row r="176" spans="1:10" s="1" customFormat="1" x14ac:dyDescent="0.2">
      <c r="A176" s="3"/>
      <c r="D176" s="4"/>
      <c r="E176" s="6"/>
      <c r="F176" s="8"/>
      <c r="G176" s="4"/>
      <c r="H176" s="3"/>
      <c r="I176" s="3"/>
      <c r="J176" s="7"/>
    </row>
    <row r="177" spans="2:11" x14ac:dyDescent="0.2">
      <c r="F177" s="8"/>
      <c r="I177" s="3"/>
      <c r="J177" s="7"/>
      <c r="K177" s="1"/>
    </row>
    <row r="178" spans="2:11" x14ac:dyDescent="0.2">
      <c r="F178" s="8"/>
      <c r="I178" s="3"/>
      <c r="J178" s="7"/>
      <c r="K178" s="1"/>
    </row>
    <row r="179" spans="2:11" x14ac:dyDescent="0.2">
      <c r="F179" s="8"/>
      <c r="I179" s="3"/>
      <c r="J179" s="7"/>
      <c r="K179" s="1"/>
    </row>
    <row r="180" spans="2:11" x14ac:dyDescent="0.2">
      <c r="F180" s="8"/>
      <c r="I180" s="3"/>
      <c r="J180" s="7"/>
      <c r="K180" s="1"/>
    </row>
    <row r="181" spans="2:11" x14ac:dyDescent="0.2">
      <c r="F181" s="8"/>
      <c r="I181" s="3"/>
      <c r="J181" s="7"/>
      <c r="K181" s="1"/>
    </row>
    <row r="182" spans="2:11" x14ac:dyDescent="0.2">
      <c r="B182" s="3"/>
    </row>
    <row r="183" spans="2:11" x14ac:dyDescent="0.2">
      <c r="B183" s="3"/>
    </row>
    <row r="184" spans="2:11" x14ac:dyDescent="0.2">
      <c r="B184" s="3"/>
    </row>
    <row r="185" spans="2:11" x14ac:dyDescent="0.2">
      <c r="B185" s="3"/>
    </row>
    <row r="186" spans="2:11" x14ac:dyDescent="0.2">
      <c r="B186" s="3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26</vt:i4>
      </vt:variant>
    </vt:vector>
  </HeadingPairs>
  <TitlesOfParts>
    <vt:vector size="40" baseType="lpstr">
      <vt:lpstr>Masteri 1. kolo</vt:lpstr>
      <vt:lpstr>Masteri 2. kolo</vt:lpstr>
      <vt:lpstr>Masteri 3. kolo</vt:lpstr>
      <vt:lpstr>Masteri 4. kolo</vt:lpstr>
      <vt:lpstr>Masteri 5. kolo</vt:lpstr>
      <vt:lpstr>Masteri 6. kolo</vt:lpstr>
      <vt:lpstr>Masteri 2025</vt:lpstr>
      <vt:lpstr>Veterani 1. kolo</vt:lpstr>
      <vt:lpstr>Veterani 2. kolo</vt:lpstr>
      <vt:lpstr>Veterani 3. kolo</vt:lpstr>
      <vt:lpstr>Veterani 4. kolo</vt:lpstr>
      <vt:lpstr>Veterani 5. kolo</vt:lpstr>
      <vt:lpstr>Veterani 6. kolo</vt:lpstr>
      <vt:lpstr>Veterani 2025</vt:lpstr>
      <vt:lpstr>'Masteri 1. kolo'!Ispis_naslova</vt:lpstr>
      <vt:lpstr>'Masteri 2. kolo'!Ispis_naslova</vt:lpstr>
      <vt:lpstr>'Masteri 3. kolo'!Ispis_naslova</vt:lpstr>
      <vt:lpstr>'Masteri 4. kolo'!Ispis_naslova</vt:lpstr>
      <vt:lpstr>'Masteri 5. kolo'!Ispis_naslova</vt:lpstr>
      <vt:lpstr>'Masteri 6. kolo'!Ispis_naslova</vt:lpstr>
      <vt:lpstr>'Veterani 1. kolo'!Ispis_naslova</vt:lpstr>
      <vt:lpstr>'Veterani 2. kolo'!Ispis_naslova</vt:lpstr>
      <vt:lpstr>'Veterani 3. kolo'!Ispis_naslova</vt:lpstr>
      <vt:lpstr>'Veterani 4. kolo'!Ispis_naslova</vt:lpstr>
      <vt:lpstr>'Veterani 5. kolo'!Ispis_naslova</vt:lpstr>
      <vt:lpstr>'Veterani 6. kolo'!Ispis_naslova</vt:lpstr>
      <vt:lpstr>'Masteri 1. kolo'!Podrucje_ispisa</vt:lpstr>
      <vt:lpstr>'Masteri 2. kolo'!Podrucje_ispisa</vt:lpstr>
      <vt:lpstr>'Masteri 2025'!Podrucje_ispisa</vt:lpstr>
      <vt:lpstr>'Masteri 3. kolo'!Podrucje_ispisa</vt:lpstr>
      <vt:lpstr>'Masteri 4. kolo'!Podrucje_ispisa</vt:lpstr>
      <vt:lpstr>'Masteri 5. kolo'!Podrucje_ispisa</vt:lpstr>
      <vt:lpstr>'Masteri 6. kolo'!Podrucje_ispisa</vt:lpstr>
      <vt:lpstr>'Veterani 1. kolo'!Podrucje_ispisa</vt:lpstr>
      <vt:lpstr>'Veterani 2. kolo'!Podrucje_ispisa</vt:lpstr>
      <vt:lpstr>'Veterani 2025'!Podrucje_ispisa</vt:lpstr>
      <vt:lpstr>'Veterani 3. kolo'!Podrucje_ispisa</vt:lpstr>
      <vt:lpstr>'Veterani 4. kolo'!Podrucje_ispisa</vt:lpstr>
      <vt:lpstr>'Veterani 5. kolo'!Podrucje_ispisa</vt:lpstr>
      <vt:lpstr>'Veterani 6. kolo'!Podrucje_ispisa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Jakupak</dc:creator>
  <cp:lastModifiedBy>Ivica Jakupak</cp:lastModifiedBy>
  <dcterms:created xsi:type="dcterms:W3CDTF">2025-09-29T06:50:00Z</dcterms:created>
  <dcterms:modified xsi:type="dcterms:W3CDTF">2025-10-20T06:30:48Z</dcterms:modified>
</cp:coreProperties>
</file>