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2025\"/>
    </mc:Choice>
  </mc:AlternateContent>
  <xr:revisionPtr revIDLastSave="0" documentId="13_ncr:1_{419DA4E0-E95A-4A29-A08E-E2058330E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9" i="1"/>
  <c r="J60" i="1"/>
  <c r="J44" i="1"/>
  <c r="J23" i="1"/>
  <c r="D26" i="1" l="1"/>
  <c r="G176" i="1" l="1"/>
  <c r="H176" i="1"/>
  <c r="I176" i="1"/>
  <c r="G168" i="1"/>
  <c r="H168" i="1"/>
  <c r="I168" i="1"/>
  <c r="G160" i="1"/>
  <c r="H160" i="1"/>
  <c r="I160" i="1"/>
  <c r="G148" i="1"/>
  <c r="H148" i="1"/>
  <c r="I148" i="1"/>
  <c r="G136" i="1"/>
  <c r="H136" i="1"/>
  <c r="I136" i="1"/>
  <c r="G128" i="1"/>
  <c r="H128" i="1"/>
  <c r="I128" i="1"/>
  <c r="G120" i="1"/>
  <c r="H120" i="1"/>
  <c r="I120" i="1"/>
  <c r="G108" i="1"/>
  <c r="H108" i="1"/>
  <c r="I108" i="1"/>
  <c r="G96" i="1"/>
  <c r="H96" i="1"/>
  <c r="I96" i="1"/>
  <c r="G87" i="1"/>
  <c r="H87" i="1"/>
  <c r="I87" i="1"/>
  <c r="G78" i="1"/>
  <c r="H78" i="1"/>
  <c r="I78" i="1"/>
  <c r="G69" i="1"/>
  <c r="H69" i="1"/>
  <c r="I69" i="1"/>
  <c r="I60" i="1" l="1"/>
  <c r="G60" i="1"/>
  <c r="H60" i="1"/>
  <c r="G51" i="1"/>
  <c r="H51" i="1"/>
  <c r="I51" i="1"/>
  <c r="G44" i="1"/>
  <c r="H44" i="1"/>
  <c r="I44" i="1"/>
  <c r="G37" i="1"/>
  <c r="H37" i="1"/>
  <c r="I37" i="1"/>
  <c r="G30" i="1"/>
  <c r="H30" i="1"/>
  <c r="I30" i="1"/>
  <c r="G23" i="1"/>
  <c r="H23" i="1"/>
  <c r="I23" i="1"/>
  <c r="G16" i="1"/>
  <c r="H16" i="1"/>
  <c r="I16" i="1"/>
  <c r="C8" i="1" l="1"/>
  <c r="C7" i="1"/>
  <c r="C6" i="1"/>
  <c r="D159" i="1"/>
  <c r="D158" i="1"/>
  <c r="D157" i="1"/>
  <c r="D156" i="1"/>
  <c r="D155" i="1"/>
  <c r="D154" i="1"/>
  <c r="D153" i="1"/>
  <c r="D152" i="1"/>
  <c r="D151" i="1"/>
  <c r="D147" i="1"/>
  <c r="D146" i="1"/>
  <c r="D145" i="1"/>
  <c r="D144" i="1"/>
  <c r="D143" i="1"/>
  <c r="D142" i="1"/>
  <c r="D141" i="1"/>
  <c r="D140" i="1"/>
  <c r="D139" i="1"/>
  <c r="D119" i="1"/>
  <c r="D118" i="1"/>
  <c r="D117" i="1"/>
  <c r="D116" i="1"/>
  <c r="D115" i="1"/>
  <c r="D114" i="1"/>
  <c r="D113" i="1"/>
  <c r="D112" i="1"/>
  <c r="D111" i="1"/>
  <c r="D107" i="1"/>
  <c r="D106" i="1"/>
  <c r="D105" i="1"/>
  <c r="D104" i="1"/>
  <c r="D103" i="1"/>
  <c r="D102" i="1"/>
  <c r="D101" i="1"/>
  <c r="D100" i="1"/>
  <c r="D99" i="1"/>
  <c r="D68" i="1"/>
  <c r="D67" i="1"/>
  <c r="D66" i="1"/>
  <c r="D65" i="1"/>
  <c r="D64" i="1"/>
  <c r="D63" i="1"/>
  <c r="D59" i="1"/>
  <c r="D58" i="1"/>
  <c r="D57" i="1"/>
  <c r="D56" i="1"/>
  <c r="D55" i="1"/>
  <c r="D54" i="1"/>
  <c r="D50" i="1"/>
  <c r="D49" i="1"/>
  <c r="D48" i="1"/>
  <c r="D47" i="1"/>
  <c r="D43" i="1"/>
  <c r="D42" i="1"/>
  <c r="D41" i="1"/>
  <c r="D40" i="1"/>
  <c r="D36" i="1"/>
  <c r="D35" i="1"/>
  <c r="D34" i="1"/>
  <c r="D33" i="1"/>
  <c r="D29" i="1"/>
  <c r="D28" i="1"/>
  <c r="D27" i="1"/>
  <c r="I32" i="1"/>
  <c r="I46" i="1" s="1"/>
  <c r="H32" i="1"/>
  <c r="H53" i="1" s="1"/>
  <c r="H62" i="1" s="1"/>
  <c r="H71" i="1" s="1"/>
  <c r="H80" i="1" s="1"/>
  <c r="H89" i="1" s="1"/>
  <c r="H98" i="1" s="1"/>
  <c r="H110" i="1" s="1"/>
  <c r="H122" i="1" s="1"/>
  <c r="H130" i="1" s="1"/>
  <c r="H138" i="1" s="1"/>
  <c r="H150" i="1" s="1"/>
  <c r="H162" i="1" s="1"/>
  <c r="H170" i="1" s="1"/>
  <c r="G32" i="1"/>
  <c r="G39" i="1" s="1"/>
  <c r="F32" i="1"/>
  <c r="F39" i="1" s="1"/>
  <c r="E32" i="1"/>
  <c r="E46" i="1" s="1"/>
  <c r="I25" i="1"/>
  <c r="H25" i="1"/>
  <c r="G25" i="1"/>
  <c r="F25" i="1"/>
  <c r="E25" i="1"/>
  <c r="I18" i="1"/>
  <c r="H18" i="1"/>
  <c r="G18" i="1"/>
  <c r="F18" i="1"/>
  <c r="E18" i="1"/>
  <c r="I11" i="1"/>
  <c r="H11" i="1"/>
  <c r="G11" i="1"/>
  <c r="F11" i="1"/>
  <c r="E11" i="1"/>
  <c r="F176" i="1"/>
  <c r="E176" i="1"/>
  <c r="F160" i="1"/>
  <c r="E160" i="1"/>
  <c r="F136" i="1"/>
  <c r="E136" i="1"/>
  <c r="G46" i="1" l="1"/>
  <c r="F46" i="1"/>
  <c r="E53" i="1"/>
  <c r="E62" i="1" s="1"/>
  <c r="E71" i="1" s="1"/>
  <c r="E80" i="1" s="1"/>
  <c r="E89" i="1" s="1"/>
  <c r="E98" i="1" s="1"/>
  <c r="E110" i="1" s="1"/>
  <c r="E122" i="1" s="1"/>
  <c r="E130" i="1" s="1"/>
  <c r="E138" i="1" s="1"/>
  <c r="E150" i="1" s="1"/>
  <c r="E162" i="1" s="1"/>
  <c r="E170" i="1" s="1"/>
  <c r="G53" i="1"/>
  <c r="G62" i="1" s="1"/>
  <c r="G71" i="1" s="1"/>
  <c r="G80" i="1" s="1"/>
  <c r="G89" i="1" s="1"/>
  <c r="G98" i="1" s="1"/>
  <c r="G110" i="1" s="1"/>
  <c r="G122" i="1" s="1"/>
  <c r="G130" i="1" s="1"/>
  <c r="G138" i="1" s="1"/>
  <c r="G150" i="1" s="1"/>
  <c r="G162" i="1" s="1"/>
  <c r="G170" i="1" s="1"/>
  <c r="E39" i="1"/>
  <c r="F53" i="1"/>
  <c r="F62" i="1" s="1"/>
  <c r="F71" i="1" s="1"/>
  <c r="F80" i="1" s="1"/>
  <c r="F89" i="1" s="1"/>
  <c r="F98" i="1" s="1"/>
  <c r="F110" i="1" s="1"/>
  <c r="F122" i="1" s="1"/>
  <c r="F130" i="1" s="1"/>
  <c r="F138" i="1" s="1"/>
  <c r="F150" i="1" s="1"/>
  <c r="F162" i="1" s="1"/>
  <c r="F170" i="1" s="1"/>
  <c r="I53" i="1"/>
  <c r="I62" i="1" s="1"/>
  <c r="I71" i="1" s="1"/>
  <c r="I80" i="1" s="1"/>
  <c r="I89" i="1" s="1"/>
  <c r="I98" i="1" s="1"/>
  <c r="I110" i="1" s="1"/>
  <c r="I122" i="1" s="1"/>
  <c r="I130" i="1" s="1"/>
  <c r="I138" i="1" s="1"/>
  <c r="I150" i="1" s="1"/>
  <c r="I162" i="1" s="1"/>
  <c r="I170" i="1" s="1"/>
  <c r="I39" i="1"/>
  <c r="H46" i="1"/>
  <c r="H39" i="1"/>
  <c r="F120" i="1"/>
  <c r="E120" i="1"/>
  <c r="F87" i="1"/>
  <c r="E87" i="1"/>
  <c r="F78" i="1"/>
  <c r="E78" i="1"/>
  <c r="F69" i="1"/>
  <c r="E69" i="1"/>
  <c r="F51" i="1"/>
  <c r="E51" i="1"/>
  <c r="F44" i="1"/>
  <c r="E44" i="1"/>
  <c r="F37" i="1"/>
  <c r="E37" i="1"/>
  <c r="F23" i="1"/>
  <c r="E23" i="1"/>
  <c r="F168" i="1" l="1"/>
  <c r="E168" i="1"/>
  <c r="F148" i="1"/>
  <c r="E148" i="1"/>
  <c r="F128" i="1"/>
  <c r="E128" i="1"/>
  <c r="F108" i="1"/>
  <c r="E108" i="1"/>
  <c r="F96" i="1"/>
  <c r="E96" i="1"/>
  <c r="F60" i="1"/>
  <c r="E60" i="1"/>
  <c r="F30" i="1"/>
  <c r="E30" i="1"/>
  <c r="F16" i="1"/>
  <c r="E16" i="1"/>
  <c r="C5" i="1" l="1"/>
</calcChain>
</file>

<file path=xl/sharedStrings.xml><?xml version="1.0" encoding="utf-8"?>
<sst xmlns="http://schemas.openxmlformats.org/spreadsheetml/2006/main" count="241" uniqueCount="72">
  <si>
    <t>Međimurje</t>
  </si>
  <si>
    <t xml:space="preserve">natjecatelj </t>
  </si>
  <si>
    <t>1. mjesto pojedinačno</t>
  </si>
  <si>
    <t>PONDERIRANA VRIJEDNOST KOD RAZLIČITOG BROJA EKIPA</t>
  </si>
  <si>
    <t>2. mjesto pojedinačno</t>
  </si>
  <si>
    <t>3. mjesto pojedinačno</t>
  </si>
  <si>
    <t>1ekipa=0.1bod</t>
  </si>
  <si>
    <t>10ekipa=1 bod</t>
  </si>
  <si>
    <t>PONDERIRANA VRIJEDNOST</t>
  </si>
  <si>
    <t>PRIMJER:</t>
  </si>
  <si>
    <t>za svaku ekipu koja učestvuje</t>
  </si>
  <si>
    <t>1 mjesto na 5 ekipa= 40*0,5=20b</t>
  </si>
  <si>
    <t>1. mjesto ekipno</t>
  </si>
  <si>
    <t>40*ponderirana vrijednost</t>
  </si>
  <si>
    <t>2 mjesto na 5 ekipa= 30*0,5=15b</t>
  </si>
  <si>
    <t>2. mjesto ekipno</t>
  </si>
  <si>
    <t>30*ponderirana vrijednost</t>
  </si>
  <si>
    <t>3 mjesto na 5 ekipa=20*0,5=10b</t>
  </si>
  <si>
    <t>3. mjesto ekipno</t>
  </si>
  <si>
    <t>20*ponderirana vrijednost</t>
  </si>
  <si>
    <t>50*ponderirana vrijednost</t>
  </si>
  <si>
    <t>HŠRS</t>
  </si>
  <si>
    <t>natjecatelj</t>
  </si>
  <si>
    <t>1. mjesto</t>
  </si>
  <si>
    <t>2. mjesto</t>
  </si>
  <si>
    <t>3. mjesto</t>
  </si>
  <si>
    <t>4. mjesto</t>
  </si>
  <si>
    <t>5. mjesto</t>
  </si>
  <si>
    <t>80*ponderirana vrijednost</t>
  </si>
  <si>
    <t>70*ponderirana vrijednost</t>
  </si>
  <si>
    <t>60*ponderirana vrijednost</t>
  </si>
  <si>
    <t>4. mjesto ekipno</t>
  </si>
  <si>
    <t>5. mjesto ekipno</t>
  </si>
  <si>
    <t>6. mjesto ekipno</t>
  </si>
  <si>
    <t>7. mjesto ekipno</t>
  </si>
  <si>
    <t>8. mjesto ekipno</t>
  </si>
  <si>
    <t>10*ponderirana vrijednost</t>
  </si>
  <si>
    <t>4.mjesto pojedinačno</t>
  </si>
  <si>
    <t>5.mjesto pojedinačno</t>
  </si>
  <si>
    <t>UKUPNO</t>
  </si>
  <si>
    <t>2 natjecanja</t>
  </si>
  <si>
    <t>1 natjecanje</t>
  </si>
  <si>
    <t>4.mjesto ekipno</t>
  </si>
  <si>
    <t>5.mjesto ekipno</t>
  </si>
  <si>
    <t>Natjecatelj mora odloviti više od 80 % od ukupnog broja kola da bi se rezultati priznali i bodovali!!!!!!!!!</t>
  </si>
  <si>
    <t>TSH Čakovec</t>
  </si>
  <si>
    <t>Klen Sveta Marija</t>
  </si>
  <si>
    <t>Som Kotoriba</t>
  </si>
  <si>
    <t>Pojedinačna liga U14</t>
  </si>
  <si>
    <t>Pojedinačna liga U18</t>
  </si>
  <si>
    <t>6 kola</t>
  </si>
  <si>
    <t>kadeti</t>
  </si>
  <si>
    <t>kadetkinje</t>
  </si>
  <si>
    <t>juniori</t>
  </si>
  <si>
    <t>juniorke</t>
  </si>
  <si>
    <t>Županijski KUP - EKIPNO</t>
  </si>
  <si>
    <t>3. ZONA - EKIPNO</t>
  </si>
  <si>
    <t>Pojedinačna liga U15</t>
  </si>
  <si>
    <t>Pojedinačna liga U20</t>
  </si>
  <si>
    <t>Pojedinačna liga U25</t>
  </si>
  <si>
    <t>Završnica KUP-a HŠRS - EKIPNO</t>
  </si>
  <si>
    <t>Završnica KUP-a HŠRS: - POJEDINAČNO</t>
  </si>
  <si>
    <t>Završnica KUP-a HŠRS - POJEDINAČNO</t>
  </si>
  <si>
    <t>GODINA</t>
  </si>
  <si>
    <t>Ekipa:</t>
  </si>
  <si>
    <t>Bodovi</t>
  </si>
  <si>
    <t>8 kola</t>
  </si>
  <si>
    <t>Broj ekipa</t>
  </si>
  <si>
    <t>Glavatica Prelog</t>
  </si>
  <si>
    <t>Smuđ Goričan</t>
  </si>
  <si>
    <t>Sunačnica Pribislavec</t>
  </si>
  <si>
    <t>Sunčanica Pribislavec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</si>
</sst>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/>
    <xf numFmtId="0" fontId="4" fillId="0" borderId="1" xfId="1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0" fontId="4" fillId="0" borderId="0" xfId="1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" xfId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7" fillId="0" borderId="0" xfId="0" applyFont="1"/>
    <xf numFmtId="0" fontId="7" fillId="0" borderId="0" xfId="1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" fillId="0" borderId="23" xfId="1" applyBorder="1"/>
    <xf numFmtId="0" fontId="1" fillId="0" borderId="24" xfId="1" applyBorder="1" applyAlignment="1">
      <alignment horizontal="center"/>
    </xf>
    <xf numFmtId="0" fontId="1" fillId="0" borderId="25" xfId="1" applyBorder="1"/>
    <xf numFmtId="0" fontId="7" fillId="0" borderId="26" xfId="1" applyFont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" fillId="0" borderId="29" xfId="1" applyBorder="1"/>
    <xf numFmtId="0" fontId="1" fillId="0" borderId="29" xfId="1" applyBorder="1" applyAlignment="1">
      <alignment horizontal="center"/>
    </xf>
    <xf numFmtId="0" fontId="0" fillId="0" borderId="29" xfId="0" applyBorder="1"/>
    <xf numFmtId="0" fontId="1" fillId="4" borderId="18" xfId="1" applyFill="1" applyBorder="1" applyAlignment="1">
      <alignment horizontal="center"/>
    </xf>
    <xf numFmtId="0" fontId="1" fillId="0" borderId="30" xfId="1" applyBorder="1" applyAlignment="1">
      <alignment horizontal="center"/>
    </xf>
    <xf numFmtId="0" fontId="13" fillId="4" borderId="17" xfId="1" applyFont="1" applyFill="1" applyBorder="1" applyAlignment="1">
      <alignment horizontal="center"/>
    </xf>
    <xf numFmtId="0" fontId="14" fillId="4" borderId="18" xfId="1" applyFont="1" applyFill="1" applyBorder="1" applyAlignment="1">
      <alignment horizontal="center"/>
    </xf>
    <xf numFmtId="0" fontId="13" fillId="4" borderId="28" xfId="1" applyFont="1" applyFill="1" applyBorder="1" applyAlignment="1">
      <alignment horizontal="center"/>
    </xf>
    <xf numFmtId="0" fontId="14" fillId="4" borderId="29" xfId="1" applyFont="1" applyFill="1" applyBorder="1" applyAlignment="1">
      <alignment horizontal="center"/>
    </xf>
    <xf numFmtId="0" fontId="1" fillId="0" borderId="31" xfId="1" applyBorder="1"/>
    <xf numFmtId="0" fontId="7" fillId="0" borderId="16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4" borderId="18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 wrapText="1"/>
    </xf>
    <xf numFmtId="0" fontId="1" fillId="4" borderId="19" xfId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wrapText="1"/>
    </xf>
    <xf numFmtId="0" fontId="4" fillId="0" borderId="23" xfId="1" applyFont="1" applyBorder="1"/>
    <xf numFmtId="0" fontId="4" fillId="0" borderId="24" xfId="1" applyFont="1" applyBorder="1" applyAlignment="1">
      <alignment horizontal="center"/>
    </xf>
    <xf numFmtId="0" fontId="4" fillId="0" borderId="25" xfId="1" applyFont="1" applyBorder="1"/>
    <xf numFmtId="0" fontId="4" fillId="0" borderId="26" xfId="1" applyFont="1" applyBorder="1" applyAlignment="1">
      <alignment horizontal="center"/>
    </xf>
    <xf numFmtId="0" fontId="4" fillId="0" borderId="27" xfId="1" applyFont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7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15" fillId="4" borderId="20" xfId="1" applyFont="1" applyFill="1" applyBorder="1" applyAlignment="1">
      <alignment horizontal="center"/>
    </xf>
    <xf numFmtId="0" fontId="16" fillId="4" borderId="21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12" fillId="4" borderId="18" xfId="1" applyFont="1" applyFill="1" applyBorder="1" applyAlignment="1">
      <alignment horizontal="center"/>
    </xf>
    <xf numFmtId="0" fontId="13" fillId="4" borderId="17" xfId="1" applyFont="1" applyFill="1" applyBorder="1"/>
    <xf numFmtId="0" fontId="1" fillId="0" borderId="23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31" xfId="1" applyBorder="1" applyAlignment="1">
      <alignment horizontal="center"/>
    </xf>
    <xf numFmtId="0" fontId="13" fillId="4" borderId="20" xfId="1" applyFont="1" applyFill="1" applyBorder="1"/>
    <xf numFmtId="0" fontId="14" fillId="4" borderId="21" xfId="1" applyFont="1" applyFill="1" applyBorder="1" applyAlignment="1">
      <alignment horizontal="center"/>
    </xf>
    <xf numFmtId="0" fontId="1" fillId="4" borderId="33" xfId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0" fontId="1" fillId="0" borderId="34" xfId="1" applyBorder="1" applyAlignment="1">
      <alignment horizontal="center"/>
    </xf>
    <xf numFmtId="0" fontId="1" fillId="0" borderId="35" xfId="1" applyBorder="1" applyAlignment="1">
      <alignment horizontal="center"/>
    </xf>
    <xf numFmtId="0" fontId="4" fillId="4" borderId="36" xfId="1" applyFont="1" applyFill="1" applyBorder="1" applyAlignment="1">
      <alignment horizontal="center"/>
    </xf>
    <xf numFmtId="0" fontId="4" fillId="0" borderId="34" xfId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8" fillId="0" borderId="9" xfId="0" applyFont="1" applyBorder="1"/>
    <xf numFmtId="0" fontId="8" fillId="0" borderId="0" xfId="0" applyFont="1"/>
    <xf numFmtId="0" fontId="17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4" borderId="18" xfId="1" applyFont="1" applyFill="1" applyBorder="1" applyAlignment="1">
      <alignment horizontal="center"/>
    </xf>
    <xf numFmtId="0" fontId="18" fillId="4" borderId="21" xfId="1" applyFont="1" applyFill="1" applyBorder="1" applyAlignment="1">
      <alignment horizontal="center"/>
    </xf>
    <xf numFmtId="0" fontId="1" fillId="3" borderId="0" xfId="1" applyFill="1" applyAlignment="1">
      <alignment horizontal="center"/>
    </xf>
    <xf numFmtId="0" fontId="1" fillId="3" borderId="0" xfId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3"/>
  <sheetViews>
    <sheetView tabSelected="1" workbookViewId="0">
      <selection activeCell="L179" sqref="L179"/>
    </sheetView>
  </sheetViews>
  <sheetFormatPr defaultRowHeight="15" x14ac:dyDescent="0.25"/>
  <cols>
    <col min="2" max="2" width="37.42578125" customWidth="1"/>
    <col min="3" max="3" width="35.28515625" customWidth="1"/>
    <col min="4" max="4" width="30.28515625" style="93" customWidth="1"/>
    <col min="5" max="5" width="14.7109375" customWidth="1"/>
    <col min="6" max="8" width="17" customWidth="1"/>
    <col min="9" max="9" width="13.28515625" customWidth="1"/>
    <col min="10" max="10" width="21.140625" bestFit="1" customWidth="1"/>
  </cols>
  <sheetData>
    <row r="1" spans="1:24" ht="47.25" thickTop="1" x14ac:dyDescent="0.7">
      <c r="A1" s="16"/>
      <c r="B1" s="31" t="s">
        <v>63</v>
      </c>
      <c r="C1" s="31">
        <v>2025</v>
      </c>
      <c r="D1" s="31"/>
      <c r="E1" s="89"/>
      <c r="F1" s="89"/>
      <c r="G1" s="89"/>
      <c r="H1" s="31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</row>
    <row r="2" spans="1:24" ht="15.6" customHeight="1" x14ac:dyDescent="0.7">
      <c r="A2" s="19"/>
      <c r="C2" s="90"/>
      <c r="D2" s="32"/>
      <c r="E2" s="90"/>
      <c r="F2" s="90"/>
      <c r="G2" s="90"/>
      <c r="H2" s="32"/>
      <c r="X2" s="20"/>
    </row>
    <row r="3" spans="1:24" ht="15.6" customHeight="1" x14ac:dyDescent="0.7">
      <c r="A3" s="19"/>
      <c r="B3" s="91" t="s">
        <v>64</v>
      </c>
      <c r="C3" s="91" t="s">
        <v>65</v>
      </c>
      <c r="D3" s="32"/>
      <c r="E3" s="90"/>
      <c r="F3" s="90"/>
      <c r="G3" s="90"/>
      <c r="H3" s="32"/>
      <c r="X3" s="20"/>
    </row>
    <row r="4" spans="1:24" ht="15.6" customHeight="1" x14ac:dyDescent="0.7">
      <c r="A4" s="19"/>
      <c r="B4" s="92" t="s">
        <v>45</v>
      </c>
      <c r="C4" s="105">
        <f>E16+E23+E30+E37+E44+E51+E60+E69+E78+E87+E96+E108+E120+E128+E136+E148+E160+E168+E176</f>
        <v>997.75</v>
      </c>
      <c r="D4" s="32"/>
      <c r="E4" s="90"/>
      <c r="F4" s="90"/>
      <c r="G4" s="90"/>
      <c r="H4" s="32"/>
      <c r="X4" s="20"/>
    </row>
    <row r="5" spans="1:24" ht="15.6" customHeight="1" x14ac:dyDescent="0.7">
      <c r="A5" s="19"/>
      <c r="B5" s="92" t="s">
        <v>46</v>
      </c>
      <c r="C5" s="105">
        <f>F16+F23+F30+F37+F44+F51+F60+F69+F78+F87+F96+F108+F120+F128+F136+F148+F160+F168+F176</f>
        <v>572.75</v>
      </c>
      <c r="D5" s="32"/>
      <c r="E5" s="90"/>
      <c r="F5" s="90"/>
      <c r="G5" s="90"/>
      <c r="H5" s="32"/>
      <c r="X5" s="20"/>
    </row>
    <row r="6" spans="1:24" ht="15.6" customHeight="1" x14ac:dyDescent="0.7">
      <c r="A6" s="19"/>
      <c r="B6" s="92" t="s">
        <v>47</v>
      </c>
      <c r="C6" s="105">
        <f>G16+G23+G30+G37+G44+G51+G60+G69+G78+G87+G96+G108+G120+G128+G136+G148+G160+G168+G176</f>
        <v>476.75</v>
      </c>
      <c r="D6" s="32"/>
      <c r="E6" s="90"/>
      <c r="F6" s="90"/>
      <c r="G6" s="90"/>
      <c r="H6" s="32"/>
      <c r="X6" s="20"/>
    </row>
    <row r="7" spans="1:24" ht="15.6" customHeight="1" x14ac:dyDescent="0.7">
      <c r="A7" s="19"/>
      <c r="B7" s="92" t="s">
        <v>68</v>
      </c>
      <c r="C7" s="105">
        <f>H16+H23+H30+H37+H44+H51+H60+H69+H78+H87+H96+H108+H120+H128+H136+H148+H160+H168+H176</f>
        <v>106.75</v>
      </c>
      <c r="D7" s="32"/>
      <c r="E7" s="90"/>
      <c r="F7" s="90"/>
      <c r="G7" s="90"/>
      <c r="H7" s="32"/>
      <c r="X7" s="20"/>
    </row>
    <row r="8" spans="1:24" ht="15.6" customHeight="1" x14ac:dyDescent="0.7">
      <c r="A8" s="19"/>
      <c r="B8" s="92" t="s">
        <v>69</v>
      </c>
      <c r="C8" s="105">
        <f>I16+I23+I30+I37+I44+I51+I60+I69+I78+I87+I96+I108+I120+I128+I136+I148+I160+I168+I176</f>
        <v>56</v>
      </c>
      <c r="D8" s="32"/>
      <c r="E8" s="90"/>
      <c r="F8" s="90"/>
      <c r="G8" s="90"/>
      <c r="H8" s="32"/>
      <c r="X8" s="20"/>
    </row>
    <row r="9" spans="1:24" ht="15.6" customHeight="1" x14ac:dyDescent="0.7">
      <c r="A9" s="19"/>
      <c r="B9" s="92" t="s">
        <v>71</v>
      </c>
      <c r="C9" s="105">
        <f>SUM(J23,J44,J60)</f>
        <v>20.75</v>
      </c>
      <c r="D9" s="32"/>
      <c r="E9" s="90"/>
      <c r="F9" s="90"/>
      <c r="G9" s="90"/>
      <c r="H9" s="32"/>
      <c r="X9" s="20"/>
    </row>
    <row r="10" spans="1:24" ht="15.75" thickBot="1" x14ac:dyDescent="0.3">
      <c r="A10" s="19"/>
      <c r="X10" s="20"/>
    </row>
    <row r="11" spans="1:24" ht="32.450000000000003" customHeight="1" thickBot="1" x14ac:dyDescent="0.3">
      <c r="A11" s="19"/>
      <c r="B11" s="47" t="s">
        <v>48</v>
      </c>
      <c r="C11" s="48" t="s">
        <v>0</v>
      </c>
      <c r="D11" s="60" t="s">
        <v>50</v>
      </c>
      <c r="E11" s="57" t="str">
        <f>B4</f>
        <v>TSH Čakovec</v>
      </c>
      <c r="F11" s="57" t="str">
        <f>B5</f>
        <v>Klen Sveta Marija</v>
      </c>
      <c r="G11" s="81" t="str">
        <f>B6</f>
        <v>Som Kotoriba</v>
      </c>
      <c r="H11" s="81" t="str">
        <f>B7</f>
        <v>Glavatica Prelog</v>
      </c>
      <c r="I11" s="59" t="str">
        <f>B8</f>
        <v>Smuđ Goričan</v>
      </c>
      <c r="X11" s="20"/>
    </row>
    <row r="12" spans="1:24" ht="15.75" x14ac:dyDescent="0.25">
      <c r="A12" s="19"/>
      <c r="B12" s="51" t="s">
        <v>1</v>
      </c>
      <c r="C12" s="52">
        <v>2</v>
      </c>
      <c r="D12" s="53"/>
      <c r="E12" s="54">
        <v>12</v>
      </c>
      <c r="F12" s="55">
        <v>12</v>
      </c>
      <c r="G12" s="82">
        <v>8</v>
      </c>
      <c r="H12" s="82">
        <v>6</v>
      </c>
      <c r="I12" s="56">
        <v>0</v>
      </c>
      <c r="X12" s="20"/>
    </row>
    <row r="13" spans="1:24" ht="15.75" x14ac:dyDescent="0.25">
      <c r="A13" s="19"/>
      <c r="B13" s="34" t="s">
        <v>2</v>
      </c>
      <c r="C13" s="25">
        <v>40</v>
      </c>
      <c r="D13" s="1"/>
      <c r="E13" s="1"/>
      <c r="F13" s="1">
        <v>40</v>
      </c>
      <c r="G13" s="83"/>
      <c r="H13" s="83"/>
      <c r="I13" s="35"/>
      <c r="X13" s="20"/>
    </row>
    <row r="14" spans="1:24" ht="15.75" x14ac:dyDescent="0.25">
      <c r="A14" s="19"/>
      <c r="B14" s="34" t="s">
        <v>4</v>
      </c>
      <c r="C14" s="25">
        <v>30</v>
      </c>
      <c r="D14" s="1"/>
      <c r="E14" s="1">
        <v>30</v>
      </c>
      <c r="F14" s="1"/>
      <c r="G14" s="83"/>
      <c r="H14" s="83"/>
      <c r="I14" s="35"/>
      <c r="X14" s="20"/>
    </row>
    <row r="15" spans="1:24" ht="16.5" thickBot="1" x14ac:dyDescent="0.3">
      <c r="A15" s="19"/>
      <c r="B15" s="36" t="s">
        <v>5</v>
      </c>
      <c r="C15" s="37">
        <v>20</v>
      </c>
      <c r="D15" s="38"/>
      <c r="E15" s="38"/>
      <c r="F15" s="38"/>
      <c r="G15" s="84"/>
      <c r="H15" s="84">
        <v>20</v>
      </c>
      <c r="I15" s="39"/>
      <c r="X15" s="20"/>
    </row>
    <row r="16" spans="1:24" ht="16.5" thickBot="1" x14ac:dyDescent="0.3">
      <c r="A16" s="21"/>
      <c r="B16" s="3"/>
      <c r="C16" s="2"/>
      <c r="D16" s="2"/>
      <c r="E16" s="40">
        <f>SUM(E12:E15)</f>
        <v>42</v>
      </c>
      <c r="F16" s="41">
        <f>SUM(F12:F15)</f>
        <v>52</v>
      </c>
      <c r="G16" s="40">
        <f t="shared" ref="G16:I16" si="0">SUM(G12:G15)</f>
        <v>8</v>
      </c>
      <c r="H16" s="41">
        <f t="shared" si="0"/>
        <v>26</v>
      </c>
      <c r="I16" s="40">
        <f t="shared" si="0"/>
        <v>0</v>
      </c>
      <c r="J16" s="14"/>
      <c r="X16" s="20"/>
    </row>
    <row r="17" spans="1:24" ht="16.5" thickBot="1" x14ac:dyDescent="0.3">
      <c r="A17" s="21"/>
      <c r="D17" s="46"/>
      <c r="E17" s="44"/>
      <c r="F17" s="43"/>
      <c r="G17" s="43"/>
      <c r="H17" s="43"/>
      <c r="I17" s="42"/>
      <c r="X17" s="20"/>
    </row>
    <row r="18" spans="1:24" ht="32.25" thickBot="1" x14ac:dyDescent="0.3">
      <c r="A18" s="21"/>
      <c r="B18" s="49" t="s">
        <v>49</v>
      </c>
      <c r="C18" s="50" t="s">
        <v>0</v>
      </c>
      <c r="D18" s="60" t="s">
        <v>50</v>
      </c>
      <c r="E18" s="57" t="str">
        <f>B4</f>
        <v>TSH Čakovec</v>
      </c>
      <c r="F18" s="58" t="str">
        <f>B5</f>
        <v>Klen Sveta Marija</v>
      </c>
      <c r="G18" s="81" t="str">
        <f>B6</f>
        <v>Som Kotoriba</v>
      </c>
      <c r="H18" s="81" t="str">
        <f>B7</f>
        <v>Glavatica Prelog</v>
      </c>
      <c r="I18" s="59" t="str">
        <f>B8</f>
        <v>Smuđ Goričan</v>
      </c>
      <c r="J18" s="59" t="s">
        <v>70</v>
      </c>
      <c r="X18" s="20"/>
    </row>
    <row r="19" spans="1:24" ht="15.75" x14ac:dyDescent="0.25">
      <c r="A19" s="21"/>
      <c r="B19" s="51" t="s">
        <v>1</v>
      </c>
      <c r="C19" s="52">
        <v>2</v>
      </c>
      <c r="D19" s="53"/>
      <c r="E19" s="54">
        <v>8</v>
      </c>
      <c r="F19" s="55">
        <v>10</v>
      </c>
      <c r="G19" s="82">
        <v>6</v>
      </c>
      <c r="H19" s="82">
        <v>2</v>
      </c>
      <c r="I19" s="56">
        <v>4</v>
      </c>
      <c r="J19" s="56">
        <v>6</v>
      </c>
      <c r="X19" s="20"/>
    </row>
    <row r="20" spans="1:24" ht="15.75" x14ac:dyDescent="0.25">
      <c r="A20" s="21"/>
      <c r="B20" s="34" t="s">
        <v>2</v>
      </c>
      <c r="C20" s="25">
        <v>40</v>
      </c>
      <c r="D20" s="1"/>
      <c r="E20" s="1">
        <v>40</v>
      </c>
      <c r="F20" s="1"/>
      <c r="G20" s="83"/>
      <c r="H20" s="83"/>
      <c r="I20" s="35"/>
      <c r="J20" s="35"/>
      <c r="X20" s="20"/>
    </row>
    <row r="21" spans="1:24" ht="15.75" x14ac:dyDescent="0.25">
      <c r="A21" s="21"/>
      <c r="B21" s="34" t="s">
        <v>4</v>
      </c>
      <c r="C21" s="25">
        <v>30</v>
      </c>
      <c r="D21" s="1"/>
      <c r="E21" s="1"/>
      <c r="F21" s="1"/>
      <c r="G21" s="83">
        <v>30</v>
      </c>
      <c r="H21" s="83"/>
      <c r="I21" s="35"/>
      <c r="J21" s="35"/>
      <c r="X21" s="20"/>
    </row>
    <row r="22" spans="1:24" ht="16.5" thickBot="1" x14ac:dyDescent="0.3">
      <c r="A22" s="21"/>
      <c r="B22" s="36" t="s">
        <v>5</v>
      </c>
      <c r="C22" s="37">
        <v>20</v>
      </c>
      <c r="D22" s="38"/>
      <c r="E22" s="38"/>
      <c r="F22" s="38">
        <v>20</v>
      </c>
      <c r="G22" s="84"/>
      <c r="H22" s="84"/>
      <c r="I22" s="39"/>
      <c r="J22" s="39"/>
      <c r="X22" s="20"/>
    </row>
    <row r="23" spans="1:24" ht="16.5" thickBot="1" x14ac:dyDescent="0.3">
      <c r="A23" s="21"/>
      <c r="B23" s="3"/>
      <c r="C23" s="2"/>
      <c r="D23" s="2"/>
      <c r="E23" s="40">
        <f>SUM(E19:E22)</f>
        <v>48</v>
      </c>
      <c r="F23" s="41">
        <f>SUM(F19:F22)</f>
        <v>30</v>
      </c>
      <c r="G23" s="40">
        <f t="shared" ref="G23:I23" si="1">SUM(G19:G22)</f>
        <v>36</v>
      </c>
      <c r="H23" s="41">
        <f t="shared" si="1"/>
        <v>2</v>
      </c>
      <c r="I23" s="40">
        <f t="shared" si="1"/>
        <v>4</v>
      </c>
      <c r="J23" s="40">
        <f t="shared" ref="J23" si="2">SUM(J19:J22)</f>
        <v>6</v>
      </c>
      <c r="X23" s="20"/>
    </row>
    <row r="24" spans="1:24" ht="16.5" thickBot="1" x14ac:dyDescent="0.3">
      <c r="A24" s="21"/>
      <c r="B24" s="104" t="s">
        <v>67</v>
      </c>
      <c r="C24" s="103">
        <v>4</v>
      </c>
      <c r="D24" s="2" t="s">
        <v>41</v>
      </c>
      <c r="E24" s="2"/>
      <c r="F24" s="2"/>
      <c r="G24" s="2"/>
      <c r="H24" s="2"/>
      <c r="I24" s="2"/>
      <c r="J24" s="14"/>
      <c r="X24" s="20"/>
    </row>
    <row r="25" spans="1:24" ht="15.75" x14ac:dyDescent="0.25">
      <c r="A25" s="21"/>
      <c r="B25" s="69" t="s">
        <v>55</v>
      </c>
      <c r="C25" s="70" t="s">
        <v>51</v>
      </c>
      <c r="D25" s="67" t="s">
        <v>8</v>
      </c>
      <c r="E25" s="66" t="str">
        <f>B4</f>
        <v>TSH Čakovec</v>
      </c>
      <c r="F25" s="66" t="str">
        <f>B5</f>
        <v>Klen Sveta Marija</v>
      </c>
      <c r="G25" s="85" t="str">
        <f>B6</f>
        <v>Som Kotoriba</v>
      </c>
      <c r="H25" s="85" t="str">
        <f>B7</f>
        <v>Glavatica Prelog</v>
      </c>
      <c r="I25" s="68" t="str">
        <f>B8</f>
        <v>Smuđ Goričan</v>
      </c>
      <c r="J25" s="14"/>
      <c r="X25" s="20"/>
    </row>
    <row r="26" spans="1:24" ht="15.75" x14ac:dyDescent="0.25">
      <c r="A26" s="21"/>
      <c r="B26" s="61" t="s">
        <v>10</v>
      </c>
      <c r="C26" s="25">
        <v>5</v>
      </c>
      <c r="D26" s="5">
        <f>C24*0.1*C26</f>
        <v>2</v>
      </c>
      <c r="E26" s="5">
        <v>2</v>
      </c>
      <c r="F26" s="5">
        <v>2</v>
      </c>
      <c r="G26" s="86">
        <v>2</v>
      </c>
      <c r="H26" s="86">
        <v>2</v>
      </c>
      <c r="I26" s="62">
        <v>0</v>
      </c>
      <c r="J26" s="14"/>
      <c r="X26" s="20"/>
    </row>
    <row r="27" spans="1:24" ht="15.75" x14ac:dyDescent="0.25">
      <c r="A27" s="21"/>
      <c r="B27" s="61" t="s">
        <v>12</v>
      </c>
      <c r="C27" s="25">
        <v>20</v>
      </c>
      <c r="D27" s="5">
        <f>C24*0.1*C27</f>
        <v>8</v>
      </c>
      <c r="E27" s="5">
        <v>8</v>
      </c>
      <c r="F27" s="5"/>
      <c r="G27" s="86"/>
      <c r="H27" s="86"/>
      <c r="I27" s="62"/>
      <c r="X27" s="20"/>
    </row>
    <row r="28" spans="1:24" ht="15.75" x14ac:dyDescent="0.25">
      <c r="A28" s="21"/>
      <c r="B28" s="61" t="s">
        <v>15</v>
      </c>
      <c r="C28" s="25">
        <v>15</v>
      </c>
      <c r="D28" s="5">
        <f>C24*0.1*C28</f>
        <v>6</v>
      </c>
      <c r="E28" s="5"/>
      <c r="F28" s="5">
        <v>6</v>
      </c>
      <c r="G28" s="86"/>
      <c r="H28" s="86"/>
      <c r="I28" s="62"/>
      <c r="X28" s="20"/>
    </row>
    <row r="29" spans="1:24" ht="16.5" thickBot="1" x14ac:dyDescent="0.3">
      <c r="A29" s="21"/>
      <c r="B29" s="63" t="s">
        <v>18</v>
      </c>
      <c r="C29" s="37">
        <v>10</v>
      </c>
      <c r="D29" s="64">
        <f>C24*0.1*C29</f>
        <v>4</v>
      </c>
      <c r="E29" s="64"/>
      <c r="F29" s="64"/>
      <c r="G29" s="87">
        <v>4</v>
      </c>
      <c r="H29" s="87"/>
      <c r="I29" s="65"/>
      <c r="X29" s="20"/>
    </row>
    <row r="30" spans="1:24" ht="15.75" x14ac:dyDescent="0.25">
      <c r="A30" s="19"/>
      <c r="B30" s="4"/>
      <c r="C30" s="4"/>
      <c r="D30" s="15"/>
      <c r="E30" s="33">
        <f>SUM(E26:E29)</f>
        <v>10</v>
      </c>
      <c r="F30" s="33">
        <f t="shared" ref="F30:I30" si="3">SUM(F26:F29)</f>
        <v>8</v>
      </c>
      <c r="G30" s="33">
        <f t="shared" si="3"/>
        <v>6</v>
      </c>
      <c r="H30" s="33">
        <f t="shared" si="3"/>
        <v>2</v>
      </c>
      <c r="I30" s="33">
        <f t="shared" si="3"/>
        <v>0</v>
      </c>
      <c r="X30" s="20"/>
    </row>
    <row r="31" spans="1:24" ht="16.5" thickBot="1" x14ac:dyDescent="0.3">
      <c r="A31" s="19"/>
      <c r="B31" s="104" t="s">
        <v>67</v>
      </c>
      <c r="C31" s="103">
        <v>2</v>
      </c>
      <c r="D31" s="15" t="s">
        <v>41</v>
      </c>
      <c r="E31" s="15"/>
      <c r="F31" s="15"/>
      <c r="G31" s="15"/>
      <c r="H31" s="15"/>
      <c r="I31" s="15"/>
      <c r="X31" s="20"/>
    </row>
    <row r="32" spans="1:24" ht="15.75" x14ac:dyDescent="0.25">
      <c r="A32" s="19"/>
      <c r="B32" s="69" t="s">
        <v>55</v>
      </c>
      <c r="C32" s="70" t="s">
        <v>52</v>
      </c>
      <c r="D32" s="67" t="s">
        <v>8</v>
      </c>
      <c r="E32" s="66" t="str">
        <f>B4</f>
        <v>TSH Čakovec</v>
      </c>
      <c r="F32" s="66" t="str">
        <f>B5</f>
        <v>Klen Sveta Marija</v>
      </c>
      <c r="G32" s="85" t="str">
        <f>B6</f>
        <v>Som Kotoriba</v>
      </c>
      <c r="H32" s="85" t="str">
        <f>B7</f>
        <v>Glavatica Prelog</v>
      </c>
      <c r="I32" s="68" t="str">
        <f>B8</f>
        <v>Smuđ Goričan</v>
      </c>
      <c r="J32" s="14"/>
      <c r="X32" s="20"/>
    </row>
    <row r="33" spans="1:24" ht="15.75" x14ac:dyDescent="0.25">
      <c r="A33" s="19"/>
      <c r="B33" s="61" t="s">
        <v>10</v>
      </c>
      <c r="C33" s="25">
        <v>5</v>
      </c>
      <c r="D33" s="5">
        <f>C31*0.1*C33</f>
        <v>1</v>
      </c>
      <c r="E33" s="5">
        <v>1</v>
      </c>
      <c r="F33" s="5">
        <v>1</v>
      </c>
      <c r="G33" s="86"/>
      <c r="H33" s="86"/>
      <c r="I33" s="62"/>
      <c r="J33" s="14"/>
      <c r="X33" s="20"/>
    </row>
    <row r="34" spans="1:24" ht="15.75" x14ac:dyDescent="0.25">
      <c r="A34" s="19"/>
      <c r="B34" s="61" t="s">
        <v>12</v>
      </c>
      <c r="C34" s="25">
        <v>20</v>
      </c>
      <c r="D34" s="5">
        <f>C31*0.1*C34</f>
        <v>4</v>
      </c>
      <c r="E34" s="5"/>
      <c r="F34" s="5">
        <v>4</v>
      </c>
      <c r="G34" s="86"/>
      <c r="H34" s="86"/>
      <c r="I34" s="62"/>
      <c r="X34" s="20"/>
    </row>
    <row r="35" spans="1:24" ht="15.75" x14ac:dyDescent="0.25">
      <c r="A35" s="19"/>
      <c r="B35" s="61" t="s">
        <v>15</v>
      </c>
      <c r="C35" s="25">
        <v>15</v>
      </c>
      <c r="D35" s="5">
        <f>C31*0.1*C35</f>
        <v>3</v>
      </c>
      <c r="E35" s="5">
        <v>3</v>
      </c>
      <c r="F35" s="5"/>
      <c r="G35" s="86"/>
      <c r="H35" s="86"/>
      <c r="I35" s="62"/>
      <c r="X35" s="20"/>
    </row>
    <row r="36" spans="1:24" ht="16.5" thickBot="1" x14ac:dyDescent="0.3">
      <c r="A36" s="19"/>
      <c r="B36" s="63" t="s">
        <v>18</v>
      </c>
      <c r="C36" s="37">
        <v>10</v>
      </c>
      <c r="D36" s="64">
        <f>C31*0.1*C36</f>
        <v>2</v>
      </c>
      <c r="E36" s="64"/>
      <c r="F36" s="64"/>
      <c r="G36" s="87"/>
      <c r="H36" s="87"/>
      <c r="I36" s="65"/>
      <c r="X36" s="20"/>
    </row>
    <row r="37" spans="1:24" ht="15.75" x14ac:dyDescent="0.25">
      <c r="A37" s="19"/>
      <c r="B37" s="4"/>
      <c r="C37" s="4"/>
      <c r="D37" s="15"/>
      <c r="E37" s="33">
        <f>SUM(E33:E36)</f>
        <v>4</v>
      </c>
      <c r="F37" s="33">
        <f t="shared" ref="F37:I37" si="4">SUM(F33:F36)</f>
        <v>5</v>
      </c>
      <c r="G37" s="33">
        <f t="shared" si="4"/>
        <v>0</v>
      </c>
      <c r="H37" s="33">
        <f t="shared" si="4"/>
        <v>0</v>
      </c>
      <c r="I37" s="33">
        <f t="shared" si="4"/>
        <v>0</v>
      </c>
      <c r="X37" s="20"/>
    </row>
    <row r="38" spans="1:24" ht="16.5" thickBot="1" x14ac:dyDescent="0.3">
      <c r="A38" s="19"/>
      <c r="B38" s="104" t="s">
        <v>67</v>
      </c>
      <c r="C38" s="103">
        <v>5</v>
      </c>
      <c r="D38" s="15" t="s">
        <v>41</v>
      </c>
      <c r="E38" s="15"/>
      <c r="F38" s="15"/>
      <c r="G38" s="15"/>
      <c r="H38" s="15"/>
      <c r="I38" s="15"/>
      <c r="X38" s="20"/>
    </row>
    <row r="39" spans="1:24" ht="16.5" thickBot="1" x14ac:dyDescent="0.3">
      <c r="A39" s="19"/>
      <c r="B39" s="69" t="s">
        <v>55</v>
      </c>
      <c r="C39" s="70" t="s">
        <v>53</v>
      </c>
      <c r="D39" s="67" t="s">
        <v>8</v>
      </c>
      <c r="E39" s="66" t="str">
        <f>E32</f>
        <v>TSH Čakovec</v>
      </c>
      <c r="F39" s="66" t="str">
        <f t="shared" ref="F39:I39" si="5">F32</f>
        <v>Klen Sveta Marija</v>
      </c>
      <c r="G39" s="66" t="str">
        <f t="shared" si="5"/>
        <v>Som Kotoriba</v>
      </c>
      <c r="H39" s="66" t="str">
        <f t="shared" si="5"/>
        <v>Glavatica Prelog</v>
      </c>
      <c r="I39" s="66" t="str">
        <f t="shared" si="5"/>
        <v>Smuđ Goričan</v>
      </c>
      <c r="J39" s="59" t="s">
        <v>70</v>
      </c>
      <c r="X39" s="20"/>
    </row>
    <row r="40" spans="1:24" ht="15.75" x14ac:dyDescent="0.25">
      <c r="A40" s="19"/>
      <c r="B40" s="61" t="s">
        <v>10</v>
      </c>
      <c r="C40" s="25">
        <v>5</v>
      </c>
      <c r="D40" s="5">
        <f>C38*0.1*C40</f>
        <v>2.5</v>
      </c>
      <c r="E40" s="5">
        <v>2.5</v>
      </c>
      <c r="F40" s="5">
        <v>2.5</v>
      </c>
      <c r="G40" s="86">
        <v>2.5</v>
      </c>
      <c r="H40" s="86">
        <v>2.5</v>
      </c>
      <c r="I40" s="62">
        <v>0</v>
      </c>
      <c r="J40" s="56">
        <v>2.5</v>
      </c>
      <c r="X40" s="20"/>
    </row>
    <row r="41" spans="1:24" ht="15.75" x14ac:dyDescent="0.25">
      <c r="A41" s="19"/>
      <c r="B41" s="61" t="s">
        <v>12</v>
      </c>
      <c r="C41" s="25">
        <v>20</v>
      </c>
      <c r="D41" s="5">
        <f>C38*0.1*C41</f>
        <v>10</v>
      </c>
      <c r="E41" s="5"/>
      <c r="F41" s="5"/>
      <c r="G41" s="86"/>
      <c r="H41" s="86">
        <v>10</v>
      </c>
      <c r="I41" s="62"/>
      <c r="J41" s="35"/>
      <c r="X41" s="20"/>
    </row>
    <row r="42" spans="1:24" ht="15.75" x14ac:dyDescent="0.25">
      <c r="A42" s="19"/>
      <c r="B42" s="61" t="s">
        <v>15</v>
      </c>
      <c r="C42" s="25">
        <v>15</v>
      </c>
      <c r="D42" s="5">
        <f>C38*0.1*C42</f>
        <v>7.5</v>
      </c>
      <c r="E42" s="5">
        <v>7.5</v>
      </c>
      <c r="F42" s="5"/>
      <c r="G42" s="86"/>
      <c r="H42" s="86"/>
      <c r="I42" s="62"/>
      <c r="J42" s="35"/>
      <c r="X42" s="20"/>
    </row>
    <row r="43" spans="1:24" ht="16.5" thickBot="1" x14ac:dyDescent="0.3">
      <c r="A43" s="19"/>
      <c r="B43" s="63" t="s">
        <v>18</v>
      </c>
      <c r="C43" s="37">
        <v>10</v>
      </c>
      <c r="D43" s="64">
        <f>C38*0.1*C43</f>
        <v>5</v>
      </c>
      <c r="E43" s="64"/>
      <c r="F43" s="64">
        <v>5</v>
      </c>
      <c r="G43" s="87"/>
      <c r="H43" s="87"/>
      <c r="I43" s="65"/>
      <c r="J43" s="39"/>
      <c r="X43" s="20"/>
    </row>
    <row r="44" spans="1:24" ht="16.5" thickBot="1" x14ac:dyDescent="0.3">
      <c r="A44" s="19"/>
      <c r="B44" s="4"/>
      <c r="C44" s="4"/>
      <c r="D44" s="15"/>
      <c r="E44" s="33">
        <f>SUM(E40:E43)</f>
        <v>10</v>
      </c>
      <c r="F44" s="33">
        <f t="shared" ref="F44:I44" si="6">SUM(F40:F43)</f>
        <v>7.5</v>
      </c>
      <c r="G44" s="33">
        <f t="shared" si="6"/>
        <v>2.5</v>
      </c>
      <c r="H44" s="33">
        <f t="shared" si="6"/>
        <v>12.5</v>
      </c>
      <c r="I44" s="33">
        <f t="shared" si="6"/>
        <v>0</v>
      </c>
      <c r="J44" s="40">
        <f>SUM(J40:J43)</f>
        <v>2.5</v>
      </c>
      <c r="X44" s="20"/>
    </row>
    <row r="45" spans="1:24" ht="16.5" thickBot="1" x14ac:dyDescent="0.3">
      <c r="A45" s="19"/>
      <c r="B45" s="104" t="s">
        <v>67</v>
      </c>
      <c r="C45" s="103">
        <v>4</v>
      </c>
      <c r="D45" s="15" t="s">
        <v>41</v>
      </c>
      <c r="E45" s="15"/>
      <c r="F45" s="15"/>
      <c r="G45" s="15"/>
      <c r="H45" s="15"/>
      <c r="I45" s="15"/>
      <c r="X45" s="20"/>
    </row>
    <row r="46" spans="1:24" ht="15.75" x14ac:dyDescent="0.25">
      <c r="A46" s="19"/>
      <c r="B46" s="69" t="s">
        <v>55</v>
      </c>
      <c r="C46" s="70" t="s">
        <v>54</v>
      </c>
      <c r="D46" s="67" t="s">
        <v>8</v>
      </c>
      <c r="E46" s="66" t="str">
        <f>E32</f>
        <v>TSH Čakovec</v>
      </c>
      <c r="F46" s="66" t="str">
        <f t="shared" ref="F46:I46" si="7">F32</f>
        <v>Klen Sveta Marija</v>
      </c>
      <c r="G46" s="66" t="str">
        <f t="shared" si="7"/>
        <v>Som Kotoriba</v>
      </c>
      <c r="H46" s="66" t="str">
        <f t="shared" si="7"/>
        <v>Glavatica Prelog</v>
      </c>
      <c r="I46" s="66" t="str">
        <f t="shared" si="7"/>
        <v>Smuđ Goričan</v>
      </c>
      <c r="J46" s="14"/>
      <c r="X46" s="20"/>
    </row>
    <row r="47" spans="1:24" ht="15.75" x14ac:dyDescent="0.25">
      <c r="A47" s="19"/>
      <c r="B47" s="61" t="s">
        <v>10</v>
      </c>
      <c r="C47" s="25">
        <v>5</v>
      </c>
      <c r="D47" s="5">
        <f>C45*0.1*C47</f>
        <v>2</v>
      </c>
      <c r="E47" s="5">
        <v>2</v>
      </c>
      <c r="F47" s="5">
        <v>2</v>
      </c>
      <c r="G47" s="86">
        <v>2</v>
      </c>
      <c r="H47" s="86">
        <v>0</v>
      </c>
      <c r="I47" s="62">
        <v>2</v>
      </c>
      <c r="J47" s="14"/>
      <c r="X47" s="20"/>
    </row>
    <row r="48" spans="1:24" ht="15.75" x14ac:dyDescent="0.25">
      <c r="A48" s="19"/>
      <c r="B48" s="61" t="s">
        <v>12</v>
      </c>
      <c r="C48" s="25">
        <v>20</v>
      </c>
      <c r="D48" s="5">
        <f>C45*0.1*C48</f>
        <v>8</v>
      </c>
      <c r="E48" s="5"/>
      <c r="F48" s="5"/>
      <c r="G48" s="86"/>
      <c r="H48" s="86"/>
      <c r="I48" s="62">
        <v>8</v>
      </c>
      <c r="X48" s="20"/>
    </row>
    <row r="49" spans="1:24" ht="15.75" x14ac:dyDescent="0.25">
      <c r="A49" s="19"/>
      <c r="B49" s="61" t="s">
        <v>15</v>
      </c>
      <c r="C49" s="25">
        <v>15</v>
      </c>
      <c r="D49" s="5">
        <f>C45*0.1*C49</f>
        <v>6</v>
      </c>
      <c r="E49" s="5"/>
      <c r="F49" s="5">
        <v>6</v>
      </c>
      <c r="G49" s="86"/>
      <c r="H49" s="86"/>
      <c r="I49" s="62"/>
      <c r="X49" s="20"/>
    </row>
    <row r="50" spans="1:24" ht="16.5" thickBot="1" x14ac:dyDescent="0.3">
      <c r="A50" s="19"/>
      <c r="B50" s="63" t="s">
        <v>18</v>
      </c>
      <c r="C50" s="37">
        <v>10</v>
      </c>
      <c r="D50" s="64">
        <f>C45*0.1*C50</f>
        <v>4</v>
      </c>
      <c r="E50" s="64">
        <v>4</v>
      </c>
      <c r="F50" s="64"/>
      <c r="G50" s="87"/>
      <c r="H50" s="87"/>
      <c r="I50" s="65"/>
      <c r="X50" s="20"/>
    </row>
    <row r="51" spans="1:24" ht="15.75" x14ac:dyDescent="0.25">
      <c r="A51" s="19"/>
      <c r="B51" s="4"/>
      <c r="C51" s="4"/>
      <c r="D51" s="15"/>
      <c r="E51" s="33">
        <f>SUM(E47:E50)</f>
        <v>6</v>
      </c>
      <c r="F51" s="33">
        <f t="shared" ref="F51:I51" si="8">SUM(F47:F50)</f>
        <v>8</v>
      </c>
      <c r="G51" s="33">
        <f t="shared" si="8"/>
        <v>2</v>
      </c>
      <c r="H51" s="33">
        <f t="shared" si="8"/>
        <v>0</v>
      </c>
      <c r="I51" s="33">
        <f t="shared" si="8"/>
        <v>10</v>
      </c>
      <c r="X51" s="20"/>
    </row>
    <row r="52" spans="1:24" ht="16.5" thickBot="1" x14ac:dyDescent="0.3">
      <c r="A52" s="19"/>
      <c r="B52" s="104" t="s">
        <v>67</v>
      </c>
      <c r="C52" s="103">
        <v>7</v>
      </c>
      <c r="D52" s="15" t="s">
        <v>41</v>
      </c>
      <c r="E52" s="15"/>
      <c r="F52" s="15"/>
      <c r="G52" s="15"/>
      <c r="H52" s="15"/>
      <c r="I52" s="15"/>
      <c r="X52" s="20"/>
    </row>
    <row r="53" spans="1:24" ht="16.5" thickBot="1" x14ac:dyDescent="0.3">
      <c r="A53" s="19"/>
      <c r="B53" s="71" t="s">
        <v>56</v>
      </c>
      <c r="C53" s="48" t="s">
        <v>53</v>
      </c>
      <c r="D53" s="72" t="s">
        <v>8</v>
      </c>
      <c r="E53" s="45" t="str">
        <f>E32</f>
        <v>TSH Čakovec</v>
      </c>
      <c r="F53" s="45" t="str">
        <f t="shared" ref="F53:I53" si="9">F32</f>
        <v>Klen Sveta Marija</v>
      </c>
      <c r="G53" s="45" t="str">
        <f t="shared" si="9"/>
        <v>Som Kotoriba</v>
      </c>
      <c r="H53" s="45" t="str">
        <f t="shared" si="9"/>
        <v>Glavatica Prelog</v>
      </c>
      <c r="I53" s="45" t="str">
        <f t="shared" si="9"/>
        <v>Smuđ Goričan</v>
      </c>
      <c r="J53" s="45" t="s">
        <v>71</v>
      </c>
      <c r="X53" s="20"/>
    </row>
    <row r="54" spans="1:24" ht="15.75" x14ac:dyDescent="0.25">
      <c r="A54" s="19"/>
      <c r="B54" s="51" t="s">
        <v>10</v>
      </c>
      <c r="C54" s="52">
        <v>7.5</v>
      </c>
      <c r="D54" s="5">
        <f>C52*0.1*C54</f>
        <v>5.2500000000000009</v>
      </c>
      <c r="E54" s="55">
        <v>5.25</v>
      </c>
      <c r="F54" s="55">
        <v>5.25</v>
      </c>
      <c r="G54" s="82">
        <v>5.25</v>
      </c>
      <c r="H54" s="82">
        <v>5.25</v>
      </c>
      <c r="I54" s="56"/>
      <c r="J54" s="56">
        <v>5.25</v>
      </c>
      <c r="X54" s="20"/>
    </row>
    <row r="55" spans="1:24" ht="15.75" x14ac:dyDescent="0.25">
      <c r="A55" s="19"/>
      <c r="B55" s="34" t="s">
        <v>12</v>
      </c>
      <c r="C55" s="25">
        <v>25</v>
      </c>
      <c r="D55" s="5">
        <f>C52*0.1*C55</f>
        <v>17.5</v>
      </c>
      <c r="E55" s="1"/>
      <c r="F55" s="1"/>
      <c r="G55" s="83"/>
      <c r="H55" s="83"/>
      <c r="I55" s="35"/>
      <c r="J55" s="35"/>
      <c r="X55" s="20"/>
    </row>
    <row r="56" spans="1:24" ht="15.75" x14ac:dyDescent="0.25">
      <c r="A56" s="19"/>
      <c r="B56" s="34" t="s">
        <v>15</v>
      </c>
      <c r="C56" s="25">
        <v>20</v>
      </c>
      <c r="D56" s="5">
        <f>C52*0.1*C56</f>
        <v>14.000000000000002</v>
      </c>
      <c r="E56" s="1"/>
      <c r="F56" s="1">
        <v>14</v>
      </c>
      <c r="G56" s="83"/>
      <c r="H56" s="83"/>
      <c r="I56" s="35"/>
      <c r="J56" s="35"/>
      <c r="X56" s="20"/>
    </row>
    <row r="57" spans="1:24" ht="15.75" x14ac:dyDescent="0.25">
      <c r="A57" s="19"/>
      <c r="B57" s="34" t="s">
        <v>18</v>
      </c>
      <c r="C57" s="25">
        <v>15</v>
      </c>
      <c r="D57" s="1">
        <f>C52*0.1*C57</f>
        <v>10.500000000000002</v>
      </c>
      <c r="E57" s="1"/>
      <c r="F57" s="1"/>
      <c r="G57" s="83">
        <v>10.5</v>
      </c>
      <c r="H57" s="83"/>
      <c r="I57" s="35"/>
      <c r="J57" s="35"/>
      <c r="X57" s="20"/>
    </row>
    <row r="58" spans="1:24" ht="15.75" x14ac:dyDescent="0.25">
      <c r="A58" s="19"/>
      <c r="B58" s="34" t="s">
        <v>42</v>
      </c>
      <c r="C58" s="25">
        <v>10</v>
      </c>
      <c r="D58" s="1">
        <f>C52*0.1*C58</f>
        <v>7.0000000000000009</v>
      </c>
      <c r="E58" s="1"/>
      <c r="F58" s="1"/>
      <c r="G58" s="83"/>
      <c r="H58" s="83"/>
      <c r="I58" s="35"/>
      <c r="J58" s="35">
        <v>7</v>
      </c>
      <c r="X58" s="20"/>
    </row>
    <row r="59" spans="1:24" ht="16.5" thickBot="1" x14ac:dyDescent="0.3">
      <c r="A59" s="19"/>
      <c r="B59" s="36" t="s">
        <v>43</v>
      </c>
      <c r="C59" s="37">
        <v>5</v>
      </c>
      <c r="D59" s="38">
        <f>C52*0.1*C59</f>
        <v>3.5000000000000004</v>
      </c>
      <c r="E59" s="38"/>
      <c r="F59" s="38"/>
      <c r="G59" s="84"/>
      <c r="H59" s="84"/>
      <c r="I59" s="39"/>
      <c r="J59" s="39"/>
      <c r="X59" s="20"/>
    </row>
    <row r="60" spans="1:24" ht="15.75" x14ac:dyDescent="0.25">
      <c r="A60" s="19"/>
      <c r="B60" s="3"/>
      <c r="C60" s="30"/>
      <c r="D60" s="2"/>
      <c r="E60" s="33">
        <f>SUM(E54:E59)</f>
        <v>5.25</v>
      </c>
      <c r="F60" s="33">
        <f t="shared" ref="F60:H60" si="10">SUM(F54:F59)</f>
        <v>19.25</v>
      </c>
      <c r="G60" s="33">
        <f>SUM(G54:G59)</f>
        <v>15.75</v>
      </c>
      <c r="H60" s="33">
        <f t="shared" si="10"/>
        <v>5.25</v>
      </c>
      <c r="I60" s="33">
        <f>SUM(I54:I59)</f>
        <v>0</v>
      </c>
      <c r="J60" s="33">
        <f>SUM(J54:J59)</f>
        <v>12.25</v>
      </c>
      <c r="X60" s="20"/>
    </row>
    <row r="61" spans="1:24" ht="16.5" thickBot="1" x14ac:dyDescent="0.3">
      <c r="A61" s="19"/>
      <c r="B61" s="104" t="s">
        <v>67</v>
      </c>
      <c r="C61" s="103">
        <v>4</v>
      </c>
      <c r="D61" s="2" t="s">
        <v>41</v>
      </c>
      <c r="E61" s="2"/>
      <c r="F61" s="2"/>
      <c r="G61" s="2"/>
      <c r="H61" s="2"/>
      <c r="I61" s="2"/>
      <c r="X61" s="20"/>
    </row>
    <row r="62" spans="1:24" ht="16.5" thickBot="1" x14ac:dyDescent="0.3">
      <c r="A62" s="19"/>
      <c r="B62" s="71" t="s">
        <v>56</v>
      </c>
      <c r="C62" s="48" t="s">
        <v>54</v>
      </c>
      <c r="D62" s="72" t="s">
        <v>8</v>
      </c>
      <c r="E62" s="45" t="str">
        <f>E53</f>
        <v>TSH Čakovec</v>
      </c>
      <c r="F62" s="45" t="str">
        <f t="shared" ref="F62:I62" si="11">F53</f>
        <v>Klen Sveta Marija</v>
      </c>
      <c r="G62" s="45" t="str">
        <f t="shared" si="11"/>
        <v>Som Kotoriba</v>
      </c>
      <c r="H62" s="45" t="str">
        <f t="shared" si="11"/>
        <v>Glavatica Prelog</v>
      </c>
      <c r="I62" s="45" t="str">
        <f t="shared" si="11"/>
        <v>Smuđ Goričan</v>
      </c>
      <c r="X62" s="20"/>
    </row>
    <row r="63" spans="1:24" ht="15.75" x14ac:dyDescent="0.25">
      <c r="A63" s="19"/>
      <c r="B63" s="51" t="s">
        <v>10</v>
      </c>
      <c r="C63" s="52">
        <v>7.5</v>
      </c>
      <c r="D63" s="5">
        <f>C61*0.1*C63</f>
        <v>3</v>
      </c>
      <c r="E63" s="55">
        <v>3</v>
      </c>
      <c r="F63" s="55">
        <v>3</v>
      </c>
      <c r="G63" s="82">
        <v>3</v>
      </c>
      <c r="H63" s="82">
        <v>0</v>
      </c>
      <c r="I63" s="56">
        <v>3</v>
      </c>
      <c r="X63" s="20"/>
    </row>
    <row r="64" spans="1:24" ht="15.75" x14ac:dyDescent="0.25">
      <c r="A64" s="19"/>
      <c r="B64" s="34" t="s">
        <v>12</v>
      </c>
      <c r="C64" s="25">
        <v>25</v>
      </c>
      <c r="D64" s="5">
        <f>C61*0.1*C64</f>
        <v>10</v>
      </c>
      <c r="E64" s="1"/>
      <c r="F64" s="1"/>
      <c r="G64" s="83">
        <v>10</v>
      </c>
      <c r="H64" s="83"/>
      <c r="I64" s="35"/>
      <c r="X64" s="20"/>
    </row>
    <row r="65" spans="1:24" ht="15.75" x14ac:dyDescent="0.25">
      <c r="A65" s="19"/>
      <c r="B65" s="34" t="s">
        <v>15</v>
      </c>
      <c r="C65" s="25">
        <v>20</v>
      </c>
      <c r="D65" s="5">
        <f>C61*0.1*C65</f>
        <v>8</v>
      </c>
      <c r="E65" s="1">
        <v>8</v>
      </c>
      <c r="F65" s="1"/>
      <c r="G65" s="83"/>
      <c r="H65" s="83"/>
      <c r="I65" s="35"/>
      <c r="X65" s="20"/>
    </row>
    <row r="66" spans="1:24" ht="15.75" x14ac:dyDescent="0.25">
      <c r="A66" s="19"/>
      <c r="B66" s="34" t="s">
        <v>18</v>
      </c>
      <c r="C66" s="25">
        <v>15</v>
      </c>
      <c r="D66" s="1">
        <f>C61*0.1*C66</f>
        <v>6</v>
      </c>
      <c r="E66" s="1"/>
      <c r="F66" s="1"/>
      <c r="G66" s="83">
        <v>6</v>
      </c>
      <c r="H66" s="83"/>
      <c r="I66" s="35"/>
      <c r="X66" s="20"/>
    </row>
    <row r="67" spans="1:24" ht="15.75" x14ac:dyDescent="0.25">
      <c r="A67" s="19"/>
      <c r="B67" s="34" t="s">
        <v>42</v>
      </c>
      <c r="C67" s="25">
        <v>10</v>
      </c>
      <c r="D67" s="1">
        <f>C61*0.1*C67</f>
        <v>4</v>
      </c>
      <c r="E67" s="1"/>
      <c r="F67" s="1"/>
      <c r="G67" s="83"/>
      <c r="H67" s="83"/>
      <c r="I67" s="35">
        <v>4</v>
      </c>
      <c r="X67" s="20"/>
    </row>
    <row r="68" spans="1:24" ht="16.5" thickBot="1" x14ac:dyDescent="0.3">
      <c r="A68" s="19"/>
      <c r="B68" s="36" t="s">
        <v>43</v>
      </c>
      <c r="C68" s="37">
        <v>5</v>
      </c>
      <c r="D68" s="38">
        <f>C61*0.1*C68</f>
        <v>2</v>
      </c>
      <c r="E68" s="38"/>
      <c r="F68" s="38"/>
      <c r="G68" s="84"/>
      <c r="H68" s="84"/>
      <c r="I68" s="39"/>
      <c r="X68" s="20"/>
    </row>
    <row r="69" spans="1:24" ht="16.5" thickBot="1" x14ac:dyDescent="0.3">
      <c r="A69" s="19"/>
      <c r="B69" s="3"/>
      <c r="C69" s="30"/>
      <c r="D69" s="2"/>
      <c r="E69" s="40">
        <f>SUM(E63:E68)</f>
        <v>11</v>
      </c>
      <c r="F69" s="41">
        <f t="shared" ref="F69:I69" si="12">SUM(F63:F68)</f>
        <v>3</v>
      </c>
      <c r="G69" s="40">
        <f t="shared" si="12"/>
        <v>19</v>
      </c>
      <c r="H69" s="41">
        <f t="shared" si="12"/>
        <v>0</v>
      </c>
      <c r="I69" s="40">
        <f t="shared" si="12"/>
        <v>7</v>
      </c>
      <c r="X69" s="20"/>
    </row>
    <row r="70" spans="1:24" ht="16.5" thickBot="1" x14ac:dyDescent="0.3">
      <c r="A70" s="19"/>
      <c r="B70" s="3"/>
      <c r="C70" s="30"/>
      <c r="D70" s="2"/>
      <c r="E70" s="2"/>
      <c r="F70" s="2"/>
      <c r="G70" s="2"/>
      <c r="H70" s="2"/>
      <c r="I70" s="2"/>
      <c r="X70" s="20"/>
    </row>
    <row r="71" spans="1:24" ht="23.45" customHeight="1" thickBot="1" x14ac:dyDescent="0.3">
      <c r="A71" s="19"/>
      <c r="B71" s="47" t="s">
        <v>57</v>
      </c>
      <c r="C71" s="48" t="s">
        <v>21</v>
      </c>
      <c r="D71" s="48" t="s">
        <v>66</v>
      </c>
      <c r="E71" s="101" t="str">
        <f>E62</f>
        <v>TSH Čakovec</v>
      </c>
      <c r="F71" s="101" t="str">
        <f t="shared" ref="F71:I71" si="13">F62</f>
        <v>Klen Sveta Marija</v>
      </c>
      <c r="G71" s="101" t="str">
        <f t="shared" si="13"/>
        <v>Som Kotoriba</v>
      </c>
      <c r="H71" s="101" t="str">
        <f t="shared" si="13"/>
        <v>Glavatica Prelog</v>
      </c>
      <c r="I71" s="101" t="str">
        <f t="shared" si="13"/>
        <v>Smuđ Goričan</v>
      </c>
      <c r="X71" s="20"/>
    </row>
    <row r="72" spans="1:24" ht="15.75" x14ac:dyDescent="0.25">
      <c r="A72" s="19"/>
      <c r="B72" s="51" t="s">
        <v>22</v>
      </c>
      <c r="C72" s="52">
        <v>15</v>
      </c>
      <c r="D72" s="55"/>
      <c r="E72" s="55">
        <v>75</v>
      </c>
      <c r="F72" s="54">
        <v>15</v>
      </c>
      <c r="G72" s="88">
        <v>0</v>
      </c>
      <c r="H72" s="88">
        <v>0</v>
      </c>
      <c r="I72" s="73">
        <v>0</v>
      </c>
      <c r="X72" s="20"/>
    </row>
    <row r="73" spans="1:24" ht="15.75" x14ac:dyDescent="0.25">
      <c r="A73" s="19"/>
      <c r="B73" s="34" t="s">
        <v>23</v>
      </c>
      <c r="C73" s="25">
        <v>100</v>
      </c>
      <c r="D73" s="1"/>
      <c r="E73" s="1">
        <v>100</v>
      </c>
      <c r="F73" s="1"/>
      <c r="G73" s="83"/>
      <c r="H73" s="83"/>
      <c r="I73" s="35"/>
      <c r="X73" s="20"/>
    </row>
    <row r="74" spans="1:24" ht="15.75" x14ac:dyDescent="0.25">
      <c r="A74" s="19"/>
      <c r="B74" s="34" t="s">
        <v>24</v>
      </c>
      <c r="C74" s="25">
        <v>80</v>
      </c>
      <c r="D74" s="1"/>
      <c r="E74" s="1">
        <v>80</v>
      </c>
      <c r="F74" s="1"/>
      <c r="G74" s="83"/>
      <c r="H74" s="83"/>
      <c r="I74" s="35"/>
      <c r="X74" s="20"/>
    </row>
    <row r="75" spans="1:24" ht="15.75" x14ac:dyDescent="0.25">
      <c r="A75" s="19"/>
      <c r="B75" s="34" t="s">
        <v>25</v>
      </c>
      <c r="C75" s="25">
        <v>60</v>
      </c>
      <c r="D75" s="1"/>
      <c r="E75" s="1">
        <v>60</v>
      </c>
      <c r="F75" s="1"/>
      <c r="G75" s="83"/>
      <c r="H75" s="83"/>
      <c r="I75" s="35"/>
      <c r="X75" s="20"/>
    </row>
    <row r="76" spans="1:24" ht="15.75" x14ac:dyDescent="0.25">
      <c r="A76" s="19"/>
      <c r="B76" s="34" t="s">
        <v>26</v>
      </c>
      <c r="C76" s="25">
        <v>40</v>
      </c>
      <c r="D76" s="1"/>
      <c r="E76" s="1"/>
      <c r="F76" s="1"/>
      <c r="G76" s="83"/>
      <c r="H76" s="83"/>
      <c r="I76" s="35"/>
      <c r="X76" s="20"/>
    </row>
    <row r="77" spans="1:24" ht="16.5" thickBot="1" x14ac:dyDescent="0.3">
      <c r="A77" s="19"/>
      <c r="B77" s="36" t="s">
        <v>27</v>
      </c>
      <c r="C77" s="37">
        <v>20</v>
      </c>
      <c r="D77" s="38"/>
      <c r="E77" s="38"/>
      <c r="F77" s="38"/>
      <c r="G77" s="84"/>
      <c r="H77" s="84"/>
      <c r="I77" s="39"/>
      <c r="X77" s="20"/>
    </row>
    <row r="78" spans="1:24" ht="16.5" thickBot="1" x14ac:dyDescent="0.3">
      <c r="A78" s="19"/>
      <c r="B78" s="3"/>
      <c r="C78" s="2"/>
      <c r="D78" s="2"/>
      <c r="E78" s="40">
        <f>SUM(E72:E77)</f>
        <v>315</v>
      </c>
      <c r="F78" s="41">
        <f t="shared" ref="F78:I78" si="14">SUM(F72:F77)</f>
        <v>15</v>
      </c>
      <c r="G78" s="40">
        <f t="shared" si="14"/>
        <v>0</v>
      </c>
      <c r="H78" s="41">
        <f t="shared" si="14"/>
        <v>0</v>
      </c>
      <c r="I78" s="40">
        <f t="shared" si="14"/>
        <v>0</v>
      </c>
      <c r="X78" s="20"/>
    </row>
    <row r="79" spans="1:24" ht="16.5" thickBot="1" x14ac:dyDescent="0.3">
      <c r="A79" s="19"/>
      <c r="B79" s="3"/>
      <c r="C79" s="30"/>
      <c r="D79" s="2"/>
      <c r="E79" s="2"/>
      <c r="F79" s="2"/>
      <c r="G79" s="2"/>
      <c r="H79" s="2"/>
      <c r="I79" s="2"/>
      <c r="X79" s="20"/>
    </row>
    <row r="80" spans="1:24" ht="31.9" customHeight="1" thickBot="1" x14ac:dyDescent="0.3">
      <c r="A80" s="19"/>
      <c r="B80" s="47" t="s">
        <v>58</v>
      </c>
      <c r="C80" s="48" t="s">
        <v>21</v>
      </c>
      <c r="D80" s="48" t="s">
        <v>66</v>
      </c>
      <c r="E80" s="101" t="str">
        <f>E71</f>
        <v>TSH Čakovec</v>
      </c>
      <c r="F80" s="101" t="str">
        <f t="shared" ref="F80:I80" si="15">F71</f>
        <v>Klen Sveta Marija</v>
      </c>
      <c r="G80" s="101" t="str">
        <f t="shared" si="15"/>
        <v>Som Kotoriba</v>
      </c>
      <c r="H80" s="101" t="str">
        <f t="shared" si="15"/>
        <v>Glavatica Prelog</v>
      </c>
      <c r="I80" s="101" t="str">
        <f t="shared" si="15"/>
        <v>Smuđ Goričan</v>
      </c>
      <c r="X80" s="20"/>
    </row>
    <row r="81" spans="1:24" ht="15.75" x14ac:dyDescent="0.25">
      <c r="A81" s="19"/>
      <c r="B81" s="51" t="s">
        <v>22</v>
      </c>
      <c r="C81" s="52">
        <v>15</v>
      </c>
      <c r="D81" s="55"/>
      <c r="E81" s="55">
        <v>45</v>
      </c>
      <c r="F81" s="54">
        <v>60</v>
      </c>
      <c r="G81" s="88">
        <v>15</v>
      </c>
      <c r="H81" s="88">
        <v>15</v>
      </c>
      <c r="I81" s="73"/>
      <c r="X81" s="20"/>
    </row>
    <row r="82" spans="1:24" ht="15.75" x14ac:dyDescent="0.25">
      <c r="A82" s="19"/>
      <c r="B82" s="34" t="s">
        <v>23</v>
      </c>
      <c r="C82" s="25">
        <v>100</v>
      </c>
      <c r="D82" s="1"/>
      <c r="E82" s="1">
        <v>100</v>
      </c>
      <c r="F82" s="1"/>
      <c r="G82" s="83"/>
      <c r="H82" s="83"/>
      <c r="I82" s="35"/>
      <c r="X82" s="20"/>
    </row>
    <row r="83" spans="1:24" ht="15.75" x14ac:dyDescent="0.25">
      <c r="A83" s="19"/>
      <c r="B83" s="34" t="s">
        <v>24</v>
      </c>
      <c r="C83" s="25">
        <v>80</v>
      </c>
      <c r="D83" s="1"/>
      <c r="E83" s="1"/>
      <c r="F83" s="1"/>
      <c r="G83" s="83"/>
      <c r="H83" s="83"/>
      <c r="I83" s="35"/>
      <c r="X83" s="20"/>
    </row>
    <row r="84" spans="1:24" ht="15.75" x14ac:dyDescent="0.25">
      <c r="A84" s="19"/>
      <c r="B84" s="34" t="s">
        <v>25</v>
      </c>
      <c r="C84" s="25">
        <v>60</v>
      </c>
      <c r="D84" s="1"/>
      <c r="E84" s="1"/>
      <c r="F84" s="1"/>
      <c r="G84" s="83"/>
      <c r="H84" s="83"/>
      <c r="I84" s="35"/>
      <c r="X84" s="20"/>
    </row>
    <row r="85" spans="1:24" ht="15.75" x14ac:dyDescent="0.25">
      <c r="A85" s="19"/>
      <c r="B85" s="34" t="s">
        <v>26</v>
      </c>
      <c r="C85" s="25">
        <v>40</v>
      </c>
      <c r="D85" s="1"/>
      <c r="E85" s="1">
        <v>40</v>
      </c>
      <c r="F85" s="1"/>
      <c r="G85" s="83"/>
      <c r="H85" s="83"/>
      <c r="I85" s="35"/>
      <c r="X85" s="20"/>
    </row>
    <row r="86" spans="1:24" ht="16.5" thickBot="1" x14ac:dyDescent="0.3">
      <c r="A86" s="19"/>
      <c r="B86" s="36" t="s">
        <v>27</v>
      </c>
      <c r="C86" s="37">
        <v>20</v>
      </c>
      <c r="D86" s="38"/>
      <c r="E86" s="38">
        <v>20</v>
      </c>
      <c r="F86" s="38"/>
      <c r="G86" s="84"/>
      <c r="H86" s="84"/>
      <c r="I86" s="39"/>
      <c r="X86" s="20"/>
    </row>
    <row r="87" spans="1:24" ht="16.5" thickBot="1" x14ac:dyDescent="0.3">
      <c r="A87" s="19"/>
      <c r="B87" s="3"/>
      <c r="C87" s="2"/>
      <c r="D87" s="2"/>
      <c r="E87" s="40">
        <f>SUM(E81:E86)</f>
        <v>205</v>
      </c>
      <c r="F87" s="41">
        <f t="shared" ref="F87:I87" si="16">SUM(F81:F86)</f>
        <v>60</v>
      </c>
      <c r="G87" s="40">
        <f t="shared" si="16"/>
        <v>15</v>
      </c>
      <c r="H87" s="41">
        <f t="shared" si="16"/>
        <v>15</v>
      </c>
      <c r="I87" s="40">
        <f t="shared" si="16"/>
        <v>0</v>
      </c>
      <c r="X87" s="20"/>
    </row>
    <row r="88" spans="1:24" ht="16.5" thickBot="1" x14ac:dyDescent="0.3">
      <c r="A88" s="19"/>
      <c r="B88" s="3"/>
      <c r="C88" s="30"/>
      <c r="D88" s="2"/>
      <c r="E88" s="2"/>
      <c r="F88" s="2"/>
      <c r="G88" s="2"/>
      <c r="H88" s="2"/>
      <c r="I88" s="2"/>
      <c r="X88" s="20"/>
    </row>
    <row r="89" spans="1:24" ht="31.9" customHeight="1" thickBot="1" x14ac:dyDescent="0.3">
      <c r="A89" s="19"/>
      <c r="B89" s="47" t="s">
        <v>59</v>
      </c>
      <c r="C89" s="48" t="s">
        <v>21</v>
      </c>
      <c r="D89" s="48" t="s">
        <v>66</v>
      </c>
      <c r="E89" s="101" t="str">
        <f>E80</f>
        <v>TSH Čakovec</v>
      </c>
      <c r="F89" s="101" t="str">
        <f t="shared" ref="F89:I89" si="17">F80</f>
        <v>Klen Sveta Marija</v>
      </c>
      <c r="G89" s="101" t="str">
        <f t="shared" si="17"/>
        <v>Som Kotoriba</v>
      </c>
      <c r="H89" s="101" t="str">
        <f t="shared" si="17"/>
        <v>Glavatica Prelog</v>
      </c>
      <c r="I89" s="101" t="str">
        <f t="shared" si="17"/>
        <v>Smuđ Goričan</v>
      </c>
      <c r="X89" s="20"/>
    </row>
    <row r="90" spans="1:24" ht="15.75" x14ac:dyDescent="0.25">
      <c r="A90" s="19"/>
      <c r="B90" s="51" t="s">
        <v>22</v>
      </c>
      <c r="C90" s="52">
        <v>15</v>
      </c>
      <c r="D90" s="55"/>
      <c r="E90" s="55">
        <v>0</v>
      </c>
      <c r="F90" s="54">
        <v>45</v>
      </c>
      <c r="G90" s="88">
        <v>0</v>
      </c>
      <c r="H90" s="88">
        <v>0</v>
      </c>
      <c r="I90" s="73">
        <v>0</v>
      </c>
      <c r="X90" s="20"/>
    </row>
    <row r="91" spans="1:24" ht="15.75" x14ac:dyDescent="0.25">
      <c r="A91" s="19"/>
      <c r="B91" s="34" t="s">
        <v>23</v>
      </c>
      <c r="C91" s="25">
        <v>100</v>
      </c>
      <c r="D91" s="1"/>
      <c r="E91" s="1"/>
      <c r="F91" s="1"/>
      <c r="G91" s="83"/>
      <c r="H91" s="83"/>
      <c r="I91" s="35"/>
      <c r="X91" s="20"/>
    </row>
    <row r="92" spans="1:24" ht="15.75" x14ac:dyDescent="0.25">
      <c r="A92" s="19"/>
      <c r="B92" s="34" t="s">
        <v>24</v>
      </c>
      <c r="C92" s="25">
        <v>80</v>
      </c>
      <c r="D92" s="1"/>
      <c r="E92" s="1"/>
      <c r="F92" s="1"/>
      <c r="G92" s="83"/>
      <c r="H92" s="83"/>
      <c r="I92" s="35"/>
      <c r="X92" s="20"/>
    </row>
    <row r="93" spans="1:24" ht="15.75" x14ac:dyDescent="0.25">
      <c r="A93" s="19"/>
      <c r="B93" s="34" t="s">
        <v>25</v>
      </c>
      <c r="C93" s="25">
        <v>60</v>
      </c>
      <c r="D93" s="1"/>
      <c r="E93" s="1"/>
      <c r="F93" s="1"/>
      <c r="G93" s="83"/>
      <c r="H93" s="83"/>
      <c r="I93" s="35"/>
      <c r="X93" s="20"/>
    </row>
    <row r="94" spans="1:24" ht="15.75" x14ac:dyDescent="0.25">
      <c r="A94" s="19"/>
      <c r="B94" s="34" t="s">
        <v>26</v>
      </c>
      <c r="C94" s="25">
        <v>40</v>
      </c>
      <c r="D94" s="1"/>
      <c r="E94" s="1"/>
      <c r="F94" s="1">
        <v>40</v>
      </c>
      <c r="G94" s="83"/>
      <c r="H94" s="83"/>
      <c r="I94" s="35"/>
      <c r="X94" s="20"/>
    </row>
    <row r="95" spans="1:24" ht="16.5" thickBot="1" x14ac:dyDescent="0.3">
      <c r="A95" s="19"/>
      <c r="B95" s="36" t="s">
        <v>27</v>
      </c>
      <c r="C95" s="37">
        <v>20</v>
      </c>
      <c r="D95" s="38"/>
      <c r="E95" s="38"/>
      <c r="F95" s="38"/>
      <c r="G95" s="84">
        <v>20</v>
      </c>
      <c r="H95" s="84"/>
      <c r="I95" s="39"/>
      <c r="X95" s="20"/>
    </row>
    <row r="96" spans="1:24" ht="16.5" thickBot="1" x14ac:dyDescent="0.3">
      <c r="A96" s="19"/>
      <c r="B96" s="3"/>
      <c r="C96" s="2"/>
      <c r="D96" s="2"/>
      <c r="E96" s="40">
        <f>SUM(E90:E95)</f>
        <v>0</v>
      </c>
      <c r="F96" s="41">
        <f t="shared" ref="F96:I96" si="18">SUM(F90:F95)</f>
        <v>85</v>
      </c>
      <c r="G96" s="40">
        <f t="shared" si="18"/>
        <v>20</v>
      </c>
      <c r="H96" s="41">
        <f t="shared" si="18"/>
        <v>0</v>
      </c>
      <c r="I96" s="40">
        <f t="shared" si="18"/>
        <v>0</v>
      </c>
      <c r="X96" s="20"/>
    </row>
    <row r="97" spans="1:24" ht="16.5" thickBot="1" x14ac:dyDescent="0.3">
      <c r="A97" s="19"/>
      <c r="B97" s="104" t="s">
        <v>67</v>
      </c>
      <c r="C97" s="103">
        <v>14</v>
      </c>
      <c r="D97" s="2" t="s">
        <v>40</v>
      </c>
      <c r="E97" s="2"/>
      <c r="F97" s="2"/>
      <c r="G97" s="2"/>
      <c r="H97" s="2"/>
      <c r="I97" s="2"/>
      <c r="X97" s="20"/>
    </row>
    <row r="98" spans="1:24" ht="16.5" thickBot="1" x14ac:dyDescent="0.3">
      <c r="A98" s="19"/>
      <c r="B98" s="47" t="s">
        <v>60</v>
      </c>
      <c r="C98" s="48" t="s">
        <v>53</v>
      </c>
      <c r="D98" s="74" t="s">
        <v>8</v>
      </c>
      <c r="E98" s="101" t="str">
        <f>E89</f>
        <v>TSH Čakovec</v>
      </c>
      <c r="F98" s="101" t="str">
        <f t="shared" ref="F98:I98" si="19">F89</f>
        <v>Klen Sveta Marija</v>
      </c>
      <c r="G98" s="101" t="str">
        <f t="shared" si="19"/>
        <v>Som Kotoriba</v>
      </c>
      <c r="H98" s="101" t="str">
        <f t="shared" si="19"/>
        <v>Glavatica Prelog</v>
      </c>
      <c r="I98" s="101" t="str">
        <f t="shared" si="19"/>
        <v>Smuđ Goričan</v>
      </c>
      <c r="X98" s="20"/>
    </row>
    <row r="99" spans="1:24" ht="15.75" x14ac:dyDescent="0.25">
      <c r="A99" s="19"/>
      <c r="B99" s="51" t="s">
        <v>10</v>
      </c>
      <c r="C99" s="52">
        <v>20</v>
      </c>
      <c r="D99" s="55">
        <f>C97*0.1*C99</f>
        <v>28.000000000000004</v>
      </c>
      <c r="E99" s="55">
        <v>0</v>
      </c>
      <c r="F99" s="55">
        <v>20</v>
      </c>
      <c r="G99" s="82">
        <v>0</v>
      </c>
      <c r="H99" s="82">
        <v>0</v>
      </c>
      <c r="I99" s="56">
        <v>0</v>
      </c>
      <c r="X99" s="20"/>
    </row>
    <row r="100" spans="1:24" ht="15.75" x14ac:dyDescent="0.25">
      <c r="A100" s="19"/>
      <c r="B100" s="34" t="s">
        <v>12</v>
      </c>
      <c r="C100" s="25" t="s">
        <v>28</v>
      </c>
      <c r="D100" s="1">
        <f>C97*0.1*80</f>
        <v>112.00000000000001</v>
      </c>
      <c r="E100" s="1"/>
      <c r="F100" s="1">
        <v>112</v>
      </c>
      <c r="G100" s="83"/>
      <c r="H100" s="83"/>
      <c r="I100" s="35"/>
      <c r="X100" s="20"/>
    </row>
    <row r="101" spans="1:24" ht="15.75" x14ac:dyDescent="0.25">
      <c r="A101" s="19"/>
      <c r="B101" s="34" t="s">
        <v>15</v>
      </c>
      <c r="C101" s="25" t="s">
        <v>29</v>
      </c>
      <c r="D101" s="1">
        <f>C97*0.1*70</f>
        <v>98.000000000000014</v>
      </c>
      <c r="E101" s="1"/>
      <c r="F101" s="1"/>
      <c r="G101" s="83"/>
      <c r="H101" s="83"/>
      <c r="I101" s="35"/>
      <c r="X101" s="20"/>
    </row>
    <row r="102" spans="1:24" ht="15.75" x14ac:dyDescent="0.25">
      <c r="A102" s="19"/>
      <c r="B102" s="34" t="s">
        <v>18</v>
      </c>
      <c r="C102" s="25" t="s">
        <v>30</v>
      </c>
      <c r="D102" s="1">
        <f>C97*0.1*60</f>
        <v>84.000000000000014</v>
      </c>
      <c r="E102" s="1"/>
      <c r="F102" s="1"/>
      <c r="G102" s="83"/>
      <c r="H102" s="83"/>
      <c r="I102" s="35"/>
      <c r="X102" s="20"/>
    </row>
    <row r="103" spans="1:24" ht="15.75" x14ac:dyDescent="0.25">
      <c r="A103" s="19"/>
      <c r="B103" s="34" t="s">
        <v>31</v>
      </c>
      <c r="C103" s="25" t="s">
        <v>20</v>
      </c>
      <c r="D103" s="1">
        <f>C97*0.1*50</f>
        <v>70</v>
      </c>
      <c r="E103" s="1"/>
      <c r="F103" s="1"/>
      <c r="G103" s="83"/>
      <c r="H103" s="83"/>
      <c r="I103" s="35"/>
      <c r="X103" s="20"/>
    </row>
    <row r="104" spans="1:24" ht="15.75" x14ac:dyDescent="0.25">
      <c r="A104" s="19"/>
      <c r="B104" s="34" t="s">
        <v>32</v>
      </c>
      <c r="C104" s="25" t="s">
        <v>13</v>
      </c>
      <c r="D104" s="1">
        <f>C97*0.1*40</f>
        <v>56.000000000000007</v>
      </c>
      <c r="E104" s="1"/>
      <c r="F104" s="1"/>
      <c r="G104" s="83"/>
      <c r="H104" s="83"/>
      <c r="I104" s="35"/>
      <c r="X104" s="20"/>
    </row>
    <row r="105" spans="1:24" ht="15.75" x14ac:dyDescent="0.25">
      <c r="A105" s="19"/>
      <c r="B105" s="34" t="s">
        <v>33</v>
      </c>
      <c r="C105" s="25" t="s">
        <v>16</v>
      </c>
      <c r="D105" s="1">
        <f>C97*0.1*30</f>
        <v>42.000000000000007</v>
      </c>
      <c r="E105" s="1"/>
      <c r="F105" s="1"/>
      <c r="G105" s="83"/>
      <c r="H105" s="83"/>
      <c r="I105" s="35"/>
      <c r="X105" s="20"/>
    </row>
    <row r="106" spans="1:24" ht="15.75" x14ac:dyDescent="0.25">
      <c r="A106" s="19"/>
      <c r="B106" s="34" t="s">
        <v>34</v>
      </c>
      <c r="C106" s="25" t="s">
        <v>19</v>
      </c>
      <c r="D106" s="1">
        <f>C97*0.1*20</f>
        <v>28.000000000000004</v>
      </c>
      <c r="E106" s="1"/>
      <c r="F106" s="1"/>
      <c r="G106" s="83"/>
      <c r="H106" s="83"/>
      <c r="I106" s="35"/>
      <c r="X106" s="20"/>
    </row>
    <row r="107" spans="1:24" ht="16.5" thickBot="1" x14ac:dyDescent="0.3">
      <c r="A107" s="19"/>
      <c r="B107" s="36" t="s">
        <v>35</v>
      </c>
      <c r="C107" s="37" t="s">
        <v>36</v>
      </c>
      <c r="D107" s="38">
        <f>C97*0.1*10</f>
        <v>14.000000000000002</v>
      </c>
      <c r="E107" s="38"/>
      <c r="F107" s="38"/>
      <c r="G107" s="84"/>
      <c r="H107" s="84"/>
      <c r="I107" s="39"/>
      <c r="X107" s="20"/>
    </row>
    <row r="108" spans="1:24" ht="16.5" thickBot="1" x14ac:dyDescent="0.3">
      <c r="A108" s="19"/>
      <c r="E108" s="40">
        <f>SUM(E99:E107)</f>
        <v>0</v>
      </c>
      <c r="F108" s="41">
        <f t="shared" ref="F108:I108" si="20">SUM(F99:F107)</f>
        <v>132</v>
      </c>
      <c r="G108" s="40">
        <f t="shared" si="20"/>
        <v>0</v>
      </c>
      <c r="H108" s="41">
        <f t="shared" si="20"/>
        <v>0</v>
      </c>
      <c r="I108" s="40">
        <f t="shared" si="20"/>
        <v>0</v>
      </c>
      <c r="X108" s="20"/>
    </row>
    <row r="109" spans="1:24" ht="15.6" customHeight="1" thickBot="1" x14ac:dyDescent="0.3">
      <c r="A109" s="19"/>
      <c r="B109" s="104" t="s">
        <v>67</v>
      </c>
      <c r="C109" s="103">
        <v>7</v>
      </c>
      <c r="D109" s="93" t="s">
        <v>40</v>
      </c>
      <c r="X109" s="20"/>
    </row>
    <row r="110" spans="1:24" ht="15.6" customHeight="1" thickBot="1" x14ac:dyDescent="0.3">
      <c r="A110" s="19"/>
      <c r="B110" s="47" t="s">
        <v>60</v>
      </c>
      <c r="C110" s="48" t="s">
        <v>54</v>
      </c>
      <c r="D110" s="74" t="s">
        <v>8</v>
      </c>
      <c r="E110" s="101" t="str">
        <f>E98</f>
        <v>TSH Čakovec</v>
      </c>
      <c r="F110" s="101" t="str">
        <f t="shared" ref="F110:I110" si="21">F98</f>
        <v>Klen Sveta Marija</v>
      </c>
      <c r="G110" s="101" t="str">
        <f t="shared" si="21"/>
        <v>Som Kotoriba</v>
      </c>
      <c r="H110" s="101" t="str">
        <f t="shared" si="21"/>
        <v>Glavatica Prelog</v>
      </c>
      <c r="I110" s="101" t="str">
        <f t="shared" si="21"/>
        <v>Smuđ Goričan</v>
      </c>
      <c r="X110" s="20"/>
    </row>
    <row r="111" spans="1:24" ht="15.6" customHeight="1" x14ac:dyDescent="0.25">
      <c r="A111" s="19"/>
      <c r="B111" s="51" t="s">
        <v>10</v>
      </c>
      <c r="C111" s="52">
        <v>20</v>
      </c>
      <c r="D111" s="55">
        <f>C109*0.1*C111</f>
        <v>14.000000000000002</v>
      </c>
      <c r="E111" s="55">
        <v>14</v>
      </c>
      <c r="F111" s="55">
        <v>14</v>
      </c>
      <c r="G111" s="82">
        <v>14</v>
      </c>
      <c r="H111" s="82"/>
      <c r="I111" s="56">
        <v>14</v>
      </c>
      <c r="X111" s="20"/>
    </row>
    <row r="112" spans="1:24" ht="15.6" customHeight="1" x14ac:dyDescent="0.25">
      <c r="A112" s="19"/>
      <c r="B112" s="34" t="s">
        <v>12</v>
      </c>
      <c r="C112" s="25" t="s">
        <v>28</v>
      </c>
      <c r="D112" s="1">
        <f>C109*0.1*80</f>
        <v>56.000000000000007</v>
      </c>
      <c r="E112" s="1"/>
      <c r="F112" s="1"/>
      <c r="G112" s="83">
        <v>56</v>
      </c>
      <c r="H112" s="83"/>
      <c r="I112" s="35"/>
      <c r="X112" s="20"/>
    </row>
    <row r="113" spans="1:24" ht="15.6" customHeight="1" x14ac:dyDescent="0.25">
      <c r="A113" s="19"/>
      <c r="B113" s="34" t="s">
        <v>15</v>
      </c>
      <c r="C113" s="25" t="s">
        <v>29</v>
      </c>
      <c r="D113" s="1">
        <f>C109*0.1*70</f>
        <v>49.000000000000007</v>
      </c>
      <c r="E113" s="1"/>
      <c r="F113" s="1"/>
      <c r="G113" s="83"/>
      <c r="H113" s="83"/>
      <c r="I113" s="35"/>
      <c r="X113" s="20"/>
    </row>
    <row r="114" spans="1:24" ht="15.6" customHeight="1" x14ac:dyDescent="0.25">
      <c r="A114" s="19"/>
      <c r="B114" s="34" t="s">
        <v>18</v>
      </c>
      <c r="C114" s="25" t="s">
        <v>30</v>
      </c>
      <c r="D114" s="1">
        <f>C109*0.1*60</f>
        <v>42.000000000000007</v>
      </c>
      <c r="E114" s="1">
        <v>42</v>
      </c>
      <c r="F114" s="1"/>
      <c r="G114" s="83"/>
      <c r="H114" s="83"/>
      <c r="I114" s="35"/>
      <c r="X114" s="20"/>
    </row>
    <row r="115" spans="1:24" ht="15.6" customHeight="1" x14ac:dyDescent="0.25">
      <c r="A115" s="19"/>
      <c r="B115" s="34" t="s">
        <v>31</v>
      </c>
      <c r="C115" s="25" t="s">
        <v>20</v>
      </c>
      <c r="D115" s="1">
        <f>C109*0.1*50</f>
        <v>35</v>
      </c>
      <c r="E115" s="1"/>
      <c r="F115" s="1"/>
      <c r="G115" s="83"/>
      <c r="H115" s="83"/>
      <c r="I115" s="35"/>
      <c r="X115" s="20"/>
    </row>
    <row r="116" spans="1:24" ht="15.6" customHeight="1" x14ac:dyDescent="0.25">
      <c r="A116" s="19"/>
      <c r="B116" s="34" t="s">
        <v>32</v>
      </c>
      <c r="C116" s="25" t="s">
        <v>13</v>
      </c>
      <c r="D116" s="1">
        <f>C109*0.1*40</f>
        <v>28.000000000000004</v>
      </c>
      <c r="E116" s="1"/>
      <c r="F116" s="1">
        <v>28</v>
      </c>
      <c r="G116" s="83"/>
      <c r="H116" s="83"/>
      <c r="I116" s="35"/>
      <c r="X116" s="20"/>
    </row>
    <row r="117" spans="1:24" ht="15.6" customHeight="1" x14ac:dyDescent="0.25">
      <c r="A117" s="19"/>
      <c r="B117" s="34" t="s">
        <v>33</v>
      </c>
      <c r="C117" s="25" t="s">
        <v>16</v>
      </c>
      <c r="D117" s="1">
        <f>C109*0.1*30</f>
        <v>21.000000000000004</v>
      </c>
      <c r="E117" s="1"/>
      <c r="F117" s="1"/>
      <c r="G117" s="83"/>
      <c r="H117" s="83"/>
      <c r="I117" s="35">
        <v>21</v>
      </c>
      <c r="X117" s="20"/>
    </row>
    <row r="118" spans="1:24" ht="15.6" customHeight="1" x14ac:dyDescent="0.25">
      <c r="A118" s="19"/>
      <c r="B118" s="34" t="s">
        <v>34</v>
      </c>
      <c r="C118" s="25" t="s">
        <v>19</v>
      </c>
      <c r="D118" s="1">
        <f>C109*0.1*20</f>
        <v>14.000000000000002</v>
      </c>
      <c r="E118" s="1"/>
      <c r="F118" s="1"/>
      <c r="G118" s="83"/>
      <c r="H118" s="83"/>
      <c r="I118" s="35"/>
      <c r="X118" s="20"/>
    </row>
    <row r="119" spans="1:24" ht="15.6" customHeight="1" thickBot="1" x14ac:dyDescent="0.3">
      <c r="A119" s="19"/>
      <c r="B119" s="36" t="s">
        <v>35</v>
      </c>
      <c r="C119" s="37" t="s">
        <v>36</v>
      </c>
      <c r="D119" s="38">
        <f>C109*0.1*10</f>
        <v>7.0000000000000009</v>
      </c>
      <c r="E119" s="38"/>
      <c r="F119" s="38"/>
      <c r="G119" s="84"/>
      <c r="H119" s="84"/>
      <c r="I119" s="39"/>
      <c r="X119" s="20"/>
    </row>
    <row r="120" spans="1:24" ht="15.6" customHeight="1" thickBot="1" x14ac:dyDescent="0.3">
      <c r="A120" s="19"/>
      <c r="E120" s="40">
        <f>SUM(E111:E119)</f>
        <v>56</v>
      </c>
      <c r="F120" s="41">
        <f t="shared" ref="F120:I120" si="22">SUM(F111:F119)</f>
        <v>42</v>
      </c>
      <c r="G120" s="40">
        <f t="shared" si="22"/>
        <v>70</v>
      </c>
      <c r="H120" s="41">
        <f t="shared" si="22"/>
        <v>0</v>
      </c>
      <c r="I120" s="40">
        <f t="shared" si="22"/>
        <v>35</v>
      </c>
      <c r="X120" s="20"/>
    </row>
    <row r="121" spans="1:24" ht="15.6" customHeight="1" thickBot="1" x14ac:dyDescent="0.3">
      <c r="A121" s="19"/>
      <c r="D121" s="93" t="s">
        <v>40</v>
      </c>
      <c r="X121" s="20"/>
    </row>
    <row r="122" spans="1:24" ht="15.6" customHeight="1" thickBot="1" x14ac:dyDescent="0.3">
      <c r="A122" s="19"/>
      <c r="B122" s="75" t="s">
        <v>61</v>
      </c>
      <c r="C122" s="48" t="s">
        <v>53</v>
      </c>
      <c r="D122" s="45"/>
      <c r="E122" s="45" t="str">
        <f>E110</f>
        <v>TSH Čakovec</v>
      </c>
      <c r="F122" s="45" t="str">
        <f t="shared" ref="F122:I122" si="23">F110</f>
        <v>Klen Sveta Marija</v>
      </c>
      <c r="G122" s="45" t="str">
        <f t="shared" si="23"/>
        <v>Som Kotoriba</v>
      </c>
      <c r="H122" s="45" t="str">
        <f t="shared" si="23"/>
        <v>Glavatica Prelog</v>
      </c>
      <c r="I122" s="45" t="str">
        <f t="shared" si="23"/>
        <v>Smuđ Goričan</v>
      </c>
      <c r="X122" s="20"/>
    </row>
    <row r="123" spans="1:24" ht="15.6" customHeight="1" x14ac:dyDescent="0.25">
      <c r="A123" s="19"/>
      <c r="B123" s="51" t="s">
        <v>2</v>
      </c>
      <c r="C123" s="52">
        <v>25</v>
      </c>
      <c r="D123" s="55"/>
      <c r="E123" s="55">
        <v>0</v>
      </c>
      <c r="F123" s="55">
        <v>0</v>
      </c>
      <c r="G123" s="82">
        <v>0</v>
      </c>
      <c r="H123" s="82">
        <v>0</v>
      </c>
      <c r="I123" s="56">
        <v>0</v>
      </c>
      <c r="X123" s="20"/>
    </row>
    <row r="124" spans="1:24" ht="15.6" customHeight="1" x14ac:dyDescent="0.25">
      <c r="A124" s="19"/>
      <c r="B124" s="34" t="s">
        <v>4</v>
      </c>
      <c r="C124" s="25">
        <v>22.5</v>
      </c>
      <c r="D124" s="1"/>
      <c r="E124" s="1"/>
      <c r="F124" s="1"/>
      <c r="G124" s="83"/>
      <c r="H124" s="83"/>
      <c r="I124" s="35"/>
      <c r="X124" s="20"/>
    </row>
    <row r="125" spans="1:24" ht="15.6" customHeight="1" x14ac:dyDescent="0.25">
      <c r="A125" s="19"/>
      <c r="B125" s="34" t="s">
        <v>5</v>
      </c>
      <c r="C125" s="25">
        <v>20</v>
      </c>
      <c r="D125" s="1"/>
      <c r="E125" s="1"/>
      <c r="F125" s="1"/>
      <c r="G125" s="83"/>
      <c r="H125" s="83"/>
      <c r="I125" s="35"/>
      <c r="X125" s="20"/>
    </row>
    <row r="126" spans="1:24" ht="15.6" customHeight="1" x14ac:dyDescent="0.25">
      <c r="A126" s="19"/>
      <c r="B126" s="34" t="s">
        <v>37</v>
      </c>
      <c r="C126" s="25">
        <v>17.5</v>
      </c>
      <c r="D126" s="94"/>
      <c r="E126" s="1"/>
      <c r="F126" s="1"/>
      <c r="G126" s="83"/>
      <c r="H126" s="83"/>
      <c r="I126" s="35"/>
      <c r="X126" s="20"/>
    </row>
    <row r="127" spans="1:24" ht="15.6" customHeight="1" thickBot="1" x14ac:dyDescent="0.3">
      <c r="A127" s="19"/>
      <c r="B127" s="36" t="s">
        <v>38</v>
      </c>
      <c r="C127" s="37">
        <v>15</v>
      </c>
      <c r="D127" s="95"/>
      <c r="E127" s="38"/>
      <c r="F127" s="38"/>
      <c r="G127" s="84"/>
      <c r="H127" s="84"/>
      <c r="I127" s="39"/>
      <c r="X127" s="20"/>
    </row>
    <row r="128" spans="1:24" ht="15.6" customHeight="1" thickBot="1" x14ac:dyDescent="0.3">
      <c r="A128" s="19"/>
      <c r="B128" s="3"/>
      <c r="E128" s="40">
        <f>SUM(E123:E127)</f>
        <v>0</v>
      </c>
      <c r="F128" s="41">
        <f t="shared" ref="F128:I128" si="24">SUM(F123:F127)</f>
        <v>0</v>
      </c>
      <c r="G128" s="40">
        <f t="shared" si="24"/>
        <v>0</v>
      </c>
      <c r="H128" s="41">
        <f t="shared" si="24"/>
        <v>0</v>
      </c>
      <c r="I128" s="40">
        <f t="shared" si="24"/>
        <v>0</v>
      </c>
      <c r="X128" s="20"/>
    </row>
    <row r="129" spans="1:24" ht="15.6" customHeight="1" thickBot="1" x14ac:dyDescent="0.3">
      <c r="A129" s="19"/>
      <c r="B129" s="3"/>
      <c r="D129" s="93" t="s">
        <v>40</v>
      </c>
      <c r="X129" s="20"/>
    </row>
    <row r="130" spans="1:24" ht="15.6" customHeight="1" thickBot="1" x14ac:dyDescent="0.3">
      <c r="A130" s="19"/>
      <c r="B130" s="75" t="s">
        <v>61</v>
      </c>
      <c r="C130" s="48" t="s">
        <v>54</v>
      </c>
      <c r="D130" s="45"/>
      <c r="E130" s="45" t="str">
        <f>E122</f>
        <v>TSH Čakovec</v>
      </c>
      <c r="F130" s="45" t="str">
        <f t="shared" ref="F130:I130" si="25">F122</f>
        <v>Klen Sveta Marija</v>
      </c>
      <c r="G130" s="45" t="str">
        <f t="shared" si="25"/>
        <v>Som Kotoriba</v>
      </c>
      <c r="H130" s="45" t="str">
        <f t="shared" si="25"/>
        <v>Glavatica Prelog</v>
      </c>
      <c r="I130" s="45" t="str">
        <f t="shared" si="25"/>
        <v>Smuđ Goričan</v>
      </c>
      <c r="X130" s="20"/>
    </row>
    <row r="131" spans="1:24" ht="15.6" customHeight="1" x14ac:dyDescent="0.25">
      <c r="A131" s="19"/>
      <c r="B131" s="51" t="s">
        <v>2</v>
      </c>
      <c r="C131" s="52">
        <v>25</v>
      </c>
      <c r="D131" s="55"/>
      <c r="E131" s="55">
        <v>0</v>
      </c>
      <c r="F131" s="55">
        <v>0</v>
      </c>
      <c r="G131" s="82">
        <v>0</v>
      </c>
      <c r="H131" s="82">
        <v>0</v>
      </c>
      <c r="I131" s="56">
        <v>0</v>
      </c>
      <c r="X131" s="20"/>
    </row>
    <row r="132" spans="1:24" ht="15.6" customHeight="1" x14ac:dyDescent="0.25">
      <c r="A132" s="19"/>
      <c r="B132" s="34" t="s">
        <v>4</v>
      </c>
      <c r="C132" s="25">
        <v>22.5</v>
      </c>
      <c r="D132" s="1"/>
      <c r="E132" s="1"/>
      <c r="F132" s="1"/>
      <c r="G132" s="83"/>
      <c r="H132" s="83"/>
      <c r="I132" s="35"/>
      <c r="X132" s="20"/>
    </row>
    <row r="133" spans="1:24" ht="15.6" customHeight="1" x14ac:dyDescent="0.25">
      <c r="A133" s="19"/>
      <c r="B133" s="34" t="s">
        <v>5</v>
      </c>
      <c r="C133" s="25">
        <v>20</v>
      </c>
      <c r="D133" s="1"/>
      <c r="E133" s="1">
        <v>20</v>
      </c>
      <c r="F133" s="1"/>
      <c r="G133" s="83"/>
      <c r="H133" s="83"/>
      <c r="I133" s="35"/>
      <c r="X133" s="20"/>
    </row>
    <row r="134" spans="1:24" ht="15.6" customHeight="1" x14ac:dyDescent="0.25">
      <c r="A134" s="19"/>
      <c r="B134" s="34" t="s">
        <v>37</v>
      </c>
      <c r="C134" s="25">
        <v>17.5</v>
      </c>
      <c r="D134" s="94"/>
      <c r="E134" s="1"/>
      <c r="F134" s="1"/>
      <c r="G134" s="83"/>
      <c r="H134" s="83"/>
      <c r="I134" s="35"/>
      <c r="X134" s="20"/>
    </row>
    <row r="135" spans="1:24" ht="15.6" customHeight="1" thickBot="1" x14ac:dyDescent="0.3">
      <c r="A135" s="19"/>
      <c r="B135" s="36" t="s">
        <v>38</v>
      </c>
      <c r="C135" s="37">
        <v>15</v>
      </c>
      <c r="D135" s="95"/>
      <c r="E135" s="38"/>
      <c r="F135" s="38"/>
      <c r="G135" s="84">
        <v>15</v>
      </c>
      <c r="H135" s="84"/>
      <c r="I135" s="39"/>
      <c r="X135" s="20"/>
    </row>
    <row r="136" spans="1:24" ht="15.6" customHeight="1" thickBot="1" x14ac:dyDescent="0.3">
      <c r="A136" s="19"/>
      <c r="B136" s="3"/>
      <c r="E136" s="40">
        <f>SUM(E131:E135)</f>
        <v>20</v>
      </c>
      <c r="F136" s="41">
        <f t="shared" ref="F136:I136" si="26">SUM(F131:F135)</f>
        <v>0</v>
      </c>
      <c r="G136" s="40">
        <f t="shared" si="26"/>
        <v>15</v>
      </c>
      <c r="H136" s="41">
        <f t="shared" si="26"/>
        <v>0</v>
      </c>
      <c r="I136" s="40">
        <f t="shared" si="26"/>
        <v>0</v>
      </c>
      <c r="X136" s="20"/>
    </row>
    <row r="137" spans="1:24" ht="15.6" customHeight="1" thickBot="1" x14ac:dyDescent="0.3">
      <c r="A137" s="19"/>
      <c r="B137" s="104" t="s">
        <v>67</v>
      </c>
      <c r="C137" s="103">
        <v>22</v>
      </c>
      <c r="D137" s="93" t="s">
        <v>40</v>
      </c>
      <c r="X137" s="20"/>
    </row>
    <row r="138" spans="1:24" ht="15.6" customHeight="1" thickBot="1" x14ac:dyDescent="0.3">
      <c r="A138" s="19"/>
      <c r="B138" s="47" t="s">
        <v>60</v>
      </c>
      <c r="C138" s="48" t="s">
        <v>51</v>
      </c>
      <c r="D138" s="74" t="s">
        <v>8</v>
      </c>
      <c r="E138" s="101" t="str">
        <f>E130</f>
        <v>TSH Čakovec</v>
      </c>
      <c r="F138" s="101" t="str">
        <f t="shared" ref="F138:I138" si="27">F130</f>
        <v>Klen Sveta Marija</v>
      </c>
      <c r="G138" s="101" t="str">
        <f t="shared" si="27"/>
        <v>Som Kotoriba</v>
      </c>
      <c r="H138" s="101" t="str">
        <f t="shared" si="27"/>
        <v>Glavatica Prelog</v>
      </c>
      <c r="I138" s="101" t="str">
        <f t="shared" si="27"/>
        <v>Smuđ Goričan</v>
      </c>
      <c r="X138" s="20"/>
    </row>
    <row r="139" spans="1:24" ht="15.6" customHeight="1" x14ac:dyDescent="0.25">
      <c r="A139" s="19"/>
      <c r="B139" s="78" t="s">
        <v>10</v>
      </c>
      <c r="C139" s="52">
        <v>20</v>
      </c>
      <c r="D139" s="55">
        <f>C137*0.1*C139</f>
        <v>44</v>
      </c>
      <c r="E139" s="55">
        <v>44</v>
      </c>
      <c r="F139" s="55">
        <v>44</v>
      </c>
      <c r="G139" s="82">
        <v>44</v>
      </c>
      <c r="H139" s="82">
        <v>44</v>
      </c>
      <c r="I139" s="56">
        <v>0</v>
      </c>
      <c r="X139" s="20"/>
    </row>
    <row r="140" spans="1:24" ht="15.6" customHeight="1" x14ac:dyDescent="0.25">
      <c r="A140" s="19"/>
      <c r="B140" s="76" t="s">
        <v>12</v>
      </c>
      <c r="C140" s="25" t="s">
        <v>28</v>
      </c>
      <c r="D140" s="1">
        <f>C137*0.1*80</f>
        <v>176</v>
      </c>
      <c r="E140" s="1"/>
      <c r="F140" s="1"/>
      <c r="G140" s="83">
        <v>176</v>
      </c>
      <c r="H140" s="83"/>
      <c r="I140" s="35"/>
      <c r="X140" s="20"/>
    </row>
    <row r="141" spans="1:24" ht="15.6" customHeight="1" x14ac:dyDescent="0.25">
      <c r="A141" s="19"/>
      <c r="B141" s="76" t="s">
        <v>15</v>
      </c>
      <c r="C141" s="25" t="s">
        <v>29</v>
      </c>
      <c r="D141" s="1">
        <f>C137*0.1*70</f>
        <v>154</v>
      </c>
      <c r="E141" s="1"/>
      <c r="F141" s="1"/>
      <c r="G141" s="83"/>
      <c r="H141" s="83"/>
      <c r="I141" s="35"/>
      <c r="X141" s="20"/>
    </row>
    <row r="142" spans="1:24" ht="15.6" customHeight="1" x14ac:dyDescent="0.25">
      <c r="A142" s="19"/>
      <c r="B142" s="76" t="s">
        <v>18</v>
      </c>
      <c r="C142" s="25" t="s">
        <v>30</v>
      </c>
      <c r="D142" s="1">
        <f>C137*0.1*60</f>
        <v>132</v>
      </c>
      <c r="E142" s="1"/>
      <c r="F142" s="1"/>
      <c r="G142" s="83"/>
      <c r="H142" s="83"/>
      <c r="I142" s="35"/>
      <c r="X142" s="20"/>
    </row>
    <row r="143" spans="1:24" ht="15.6" customHeight="1" x14ac:dyDescent="0.25">
      <c r="A143" s="19"/>
      <c r="B143" s="76" t="s">
        <v>31</v>
      </c>
      <c r="C143" s="25" t="s">
        <v>20</v>
      </c>
      <c r="D143" s="1">
        <f>C137*0.1*50</f>
        <v>110.00000000000001</v>
      </c>
      <c r="E143" s="1"/>
      <c r="F143" s="1"/>
      <c r="G143" s="83"/>
      <c r="H143" s="83"/>
      <c r="I143" s="35"/>
      <c r="X143" s="20"/>
    </row>
    <row r="144" spans="1:24" ht="15.6" customHeight="1" x14ac:dyDescent="0.25">
      <c r="A144" s="19"/>
      <c r="B144" s="76" t="s">
        <v>32</v>
      </c>
      <c r="C144" s="25" t="s">
        <v>13</v>
      </c>
      <c r="D144" s="1">
        <f>C137*0.1*40</f>
        <v>88</v>
      </c>
      <c r="E144" s="1"/>
      <c r="F144" s="1"/>
      <c r="G144" s="83"/>
      <c r="H144" s="83"/>
      <c r="I144" s="35"/>
      <c r="X144" s="20"/>
    </row>
    <row r="145" spans="1:24" ht="15.6" customHeight="1" x14ac:dyDescent="0.25">
      <c r="A145" s="19"/>
      <c r="B145" s="76" t="s">
        <v>33</v>
      </c>
      <c r="C145" s="25" t="s">
        <v>16</v>
      </c>
      <c r="D145" s="1">
        <f>C137*0.1*30</f>
        <v>66</v>
      </c>
      <c r="E145" s="1"/>
      <c r="F145" s="1"/>
      <c r="G145" s="83"/>
      <c r="H145" s="83"/>
      <c r="I145" s="35"/>
      <c r="X145" s="20"/>
    </row>
    <row r="146" spans="1:24" ht="15.6" customHeight="1" x14ac:dyDescent="0.25">
      <c r="A146" s="19"/>
      <c r="B146" s="76" t="s">
        <v>34</v>
      </c>
      <c r="C146" s="25" t="s">
        <v>19</v>
      </c>
      <c r="D146" s="1">
        <f>C137*0.1*20</f>
        <v>44</v>
      </c>
      <c r="E146" s="1">
        <v>44</v>
      </c>
      <c r="F146" s="1"/>
      <c r="G146" s="83"/>
      <c r="H146" s="83"/>
      <c r="I146" s="35"/>
      <c r="X146" s="20"/>
    </row>
    <row r="147" spans="1:24" ht="15.6" customHeight="1" thickBot="1" x14ac:dyDescent="0.3">
      <c r="A147" s="19"/>
      <c r="B147" s="77" t="s">
        <v>35</v>
      </c>
      <c r="C147" s="37" t="s">
        <v>36</v>
      </c>
      <c r="D147" s="38">
        <f>C137*0.1*10</f>
        <v>22</v>
      </c>
      <c r="E147" s="38"/>
      <c r="F147" s="38">
        <v>22</v>
      </c>
      <c r="G147" s="84"/>
      <c r="H147" s="84"/>
      <c r="I147" s="39"/>
      <c r="X147" s="20"/>
    </row>
    <row r="148" spans="1:24" ht="15.6" customHeight="1" thickBot="1" x14ac:dyDescent="0.3">
      <c r="A148" s="19"/>
      <c r="E148" s="40">
        <f>SUM(E139:E147)</f>
        <v>88</v>
      </c>
      <c r="F148" s="41">
        <f t="shared" ref="F148:I148" si="28">SUM(F139:F147)</f>
        <v>66</v>
      </c>
      <c r="G148" s="40">
        <f t="shared" si="28"/>
        <v>220</v>
      </c>
      <c r="H148" s="41">
        <f t="shared" si="28"/>
        <v>44</v>
      </c>
      <c r="I148" s="40">
        <f t="shared" si="28"/>
        <v>0</v>
      </c>
      <c r="X148" s="20"/>
    </row>
    <row r="149" spans="1:24" ht="15.6" customHeight="1" thickBot="1" x14ac:dyDescent="0.3">
      <c r="A149" s="19"/>
      <c r="B149" s="104" t="s">
        <v>67</v>
      </c>
      <c r="C149" s="103">
        <v>10</v>
      </c>
      <c r="D149" s="93" t="s">
        <v>40</v>
      </c>
      <c r="X149" s="20"/>
    </row>
    <row r="150" spans="1:24" ht="15.6" customHeight="1" thickBot="1" x14ac:dyDescent="0.3">
      <c r="A150" s="19"/>
      <c r="B150" s="47" t="s">
        <v>60</v>
      </c>
      <c r="C150" s="48" t="s">
        <v>52</v>
      </c>
      <c r="D150" s="74" t="s">
        <v>8</v>
      </c>
      <c r="E150" s="101" t="str">
        <f>E138</f>
        <v>TSH Čakovec</v>
      </c>
      <c r="F150" s="101" t="str">
        <f t="shared" ref="F150:I150" si="29">F138</f>
        <v>Klen Sveta Marija</v>
      </c>
      <c r="G150" s="101" t="str">
        <f t="shared" si="29"/>
        <v>Som Kotoriba</v>
      </c>
      <c r="H150" s="101" t="str">
        <f t="shared" si="29"/>
        <v>Glavatica Prelog</v>
      </c>
      <c r="I150" s="101" t="str">
        <f t="shared" si="29"/>
        <v>Smuđ Goričan</v>
      </c>
      <c r="X150" s="20"/>
    </row>
    <row r="151" spans="1:24" ht="15.6" customHeight="1" x14ac:dyDescent="0.25">
      <c r="A151" s="19"/>
      <c r="B151" s="78" t="s">
        <v>10</v>
      </c>
      <c r="C151" s="52">
        <v>20</v>
      </c>
      <c r="D151" s="55">
        <f>C149*0.1*C151</f>
        <v>20</v>
      </c>
      <c r="E151" s="55">
        <v>20</v>
      </c>
      <c r="F151" s="55">
        <v>20</v>
      </c>
      <c r="G151" s="82">
        <v>0</v>
      </c>
      <c r="H151" s="82">
        <v>0</v>
      </c>
      <c r="I151" s="56">
        <v>0</v>
      </c>
      <c r="X151" s="20"/>
    </row>
    <row r="152" spans="1:24" ht="15.6" customHeight="1" x14ac:dyDescent="0.25">
      <c r="A152" s="19"/>
      <c r="B152" s="76" t="s">
        <v>12</v>
      </c>
      <c r="C152" s="25" t="s">
        <v>28</v>
      </c>
      <c r="D152" s="1">
        <f>C149*0.1*80</f>
        <v>80</v>
      </c>
      <c r="E152" s="1">
        <v>80</v>
      </c>
      <c r="F152" s="1"/>
      <c r="G152" s="83"/>
      <c r="H152" s="83"/>
      <c r="I152" s="35"/>
      <c r="X152" s="20"/>
    </row>
    <row r="153" spans="1:24" ht="15.6" customHeight="1" x14ac:dyDescent="0.25">
      <c r="A153" s="19"/>
      <c r="B153" s="76" t="s">
        <v>15</v>
      </c>
      <c r="C153" s="25" t="s">
        <v>29</v>
      </c>
      <c r="D153" s="1">
        <f>C149*0.1*70</f>
        <v>70</v>
      </c>
      <c r="E153" s="1"/>
      <c r="F153" s="1"/>
      <c r="G153" s="83"/>
      <c r="H153" s="83"/>
      <c r="I153" s="35"/>
      <c r="X153" s="20"/>
    </row>
    <row r="154" spans="1:24" ht="15.6" customHeight="1" x14ac:dyDescent="0.25">
      <c r="A154" s="19"/>
      <c r="B154" s="76" t="s">
        <v>18</v>
      </c>
      <c r="C154" s="25" t="s">
        <v>30</v>
      </c>
      <c r="D154" s="1">
        <f>C149*0.1*60</f>
        <v>60</v>
      </c>
      <c r="E154" s="1"/>
      <c r="F154" s="1"/>
      <c r="G154" s="83"/>
      <c r="H154" s="83"/>
      <c r="I154" s="35"/>
      <c r="X154" s="20"/>
    </row>
    <row r="155" spans="1:24" ht="15.6" customHeight="1" x14ac:dyDescent="0.25">
      <c r="A155" s="19"/>
      <c r="B155" s="76" t="s">
        <v>31</v>
      </c>
      <c r="C155" s="25" t="s">
        <v>20</v>
      </c>
      <c r="D155" s="1">
        <f>C149*0.1*50</f>
        <v>50</v>
      </c>
      <c r="E155" s="1"/>
      <c r="F155" s="1"/>
      <c r="G155" s="83"/>
      <c r="H155" s="83"/>
      <c r="I155" s="35"/>
      <c r="X155" s="20"/>
    </row>
    <row r="156" spans="1:24" ht="15.6" customHeight="1" x14ac:dyDescent="0.25">
      <c r="A156" s="19"/>
      <c r="B156" s="76" t="s">
        <v>32</v>
      </c>
      <c r="C156" s="25" t="s">
        <v>13</v>
      </c>
      <c r="D156" s="1">
        <f>C149*0.1*40</f>
        <v>40</v>
      </c>
      <c r="E156" s="1"/>
      <c r="F156" s="1"/>
      <c r="G156" s="83"/>
      <c r="H156" s="83"/>
      <c r="I156" s="35"/>
      <c r="X156" s="20"/>
    </row>
    <row r="157" spans="1:24" ht="15.6" customHeight="1" x14ac:dyDescent="0.25">
      <c r="A157" s="19"/>
      <c r="B157" s="76" t="s">
        <v>33</v>
      </c>
      <c r="C157" s="25" t="s">
        <v>16</v>
      </c>
      <c r="D157" s="1">
        <f>C149*0.1*30</f>
        <v>30</v>
      </c>
      <c r="E157" s="1"/>
      <c r="F157" s="1"/>
      <c r="G157" s="83"/>
      <c r="H157" s="83"/>
      <c r="I157" s="35"/>
      <c r="X157" s="20"/>
    </row>
    <row r="158" spans="1:24" ht="15.6" customHeight="1" x14ac:dyDescent="0.25">
      <c r="A158" s="19"/>
      <c r="B158" s="76" t="s">
        <v>34</v>
      </c>
      <c r="C158" s="25" t="s">
        <v>19</v>
      </c>
      <c r="D158" s="1">
        <f>C149*0.1*20</f>
        <v>20</v>
      </c>
      <c r="E158" s="1"/>
      <c r="F158" s="1">
        <v>20</v>
      </c>
      <c r="G158" s="83"/>
      <c r="H158" s="83"/>
      <c r="I158" s="35"/>
      <c r="X158" s="20"/>
    </row>
    <row r="159" spans="1:24" ht="15.6" customHeight="1" thickBot="1" x14ac:dyDescent="0.3">
      <c r="A159" s="19"/>
      <c r="B159" s="77" t="s">
        <v>35</v>
      </c>
      <c r="C159" s="37" t="s">
        <v>36</v>
      </c>
      <c r="D159" s="38">
        <f>C149*0.1*10</f>
        <v>10</v>
      </c>
      <c r="E159" s="38"/>
      <c r="F159" s="38"/>
      <c r="G159" s="84"/>
      <c r="H159" s="84"/>
      <c r="I159" s="39"/>
      <c r="X159" s="20"/>
    </row>
    <row r="160" spans="1:24" ht="15.6" customHeight="1" thickBot="1" x14ac:dyDescent="0.3">
      <c r="A160" s="19"/>
      <c r="E160" s="40">
        <f>SUM(E151:E159)</f>
        <v>100</v>
      </c>
      <c r="F160" s="41">
        <f t="shared" ref="F160:I160" si="30">SUM(F151:F159)</f>
        <v>40</v>
      </c>
      <c r="G160" s="40">
        <f t="shared" si="30"/>
        <v>0</v>
      </c>
      <c r="H160" s="41">
        <f t="shared" si="30"/>
        <v>0</v>
      </c>
      <c r="I160" s="40">
        <f t="shared" si="30"/>
        <v>0</v>
      </c>
      <c r="X160" s="20"/>
    </row>
    <row r="161" spans="1:24" ht="15.6" customHeight="1" thickBot="1" x14ac:dyDescent="0.3">
      <c r="A161" s="19"/>
      <c r="D161" s="93" t="s">
        <v>40</v>
      </c>
      <c r="X161" s="20"/>
    </row>
    <row r="162" spans="1:24" ht="15.6" customHeight="1" x14ac:dyDescent="0.25">
      <c r="A162" s="19"/>
      <c r="B162" s="79" t="s">
        <v>62</v>
      </c>
      <c r="C162" s="80" t="s">
        <v>51</v>
      </c>
      <c r="D162" s="80"/>
      <c r="E162" s="102" t="str">
        <f>E150</f>
        <v>TSH Čakovec</v>
      </c>
      <c r="F162" s="102" t="str">
        <f t="shared" ref="F162:I162" si="31">F150</f>
        <v>Klen Sveta Marija</v>
      </c>
      <c r="G162" s="102" t="str">
        <f t="shared" si="31"/>
        <v>Som Kotoriba</v>
      </c>
      <c r="H162" s="102" t="str">
        <f t="shared" si="31"/>
        <v>Glavatica Prelog</v>
      </c>
      <c r="I162" s="102" t="str">
        <f t="shared" si="31"/>
        <v>Smuđ Goričan</v>
      </c>
      <c r="X162" s="20"/>
    </row>
    <row r="163" spans="1:24" ht="15.6" customHeight="1" x14ac:dyDescent="0.25">
      <c r="A163" s="19"/>
      <c r="B163" s="34" t="s">
        <v>2</v>
      </c>
      <c r="C163" s="25">
        <v>25</v>
      </c>
      <c r="D163" s="1"/>
      <c r="E163" s="1"/>
      <c r="F163" s="1"/>
      <c r="G163" s="83">
        <v>25</v>
      </c>
      <c r="H163" s="83"/>
      <c r="I163" s="35"/>
      <c r="X163" s="20"/>
    </row>
    <row r="164" spans="1:24" ht="15.6" customHeight="1" x14ac:dyDescent="0.25">
      <c r="A164" s="19"/>
      <c r="B164" s="34" t="s">
        <v>4</v>
      </c>
      <c r="C164" s="25">
        <v>22.5</v>
      </c>
      <c r="D164" s="1"/>
      <c r="E164" s="1"/>
      <c r="F164" s="1"/>
      <c r="G164" s="83">
        <v>22.5</v>
      </c>
      <c r="H164" s="83"/>
      <c r="I164" s="35"/>
      <c r="X164" s="20"/>
    </row>
    <row r="165" spans="1:24" ht="15.6" customHeight="1" x14ac:dyDescent="0.25">
      <c r="A165" s="19"/>
      <c r="B165" s="34" t="s">
        <v>5</v>
      </c>
      <c r="C165" s="25">
        <v>20</v>
      </c>
      <c r="D165" s="1"/>
      <c r="E165" s="1"/>
      <c r="F165" s="1"/>
      <c r="G165" s="83"/>
      <c r="H165" s="83"/>
      <c r="I165" s="35"/>
      <c r="X165" s="20"/>
    </row>
    <row r="166" spans="1:24" ht="15.6" customHeight="1" x14ac:dyDescent="0.25">
      <c r="A166" s="19"/>
      <c r="B166" s="34" t="s">
        <v>37</v>
      </c>
      <c r="C166" s="25">
        <v>17.5</v>
      </c>
      <c r="D166" s="94"/>
      <c r="E166" s="1">
        <v>17.5</v>
      </c>
      <c r="F166" s="1"/>
      <c r="G166" s="83"/>
      <c r="H166" s="83"/>
      <c r="I166" s="35"/>
      <c r="X166" s="20"/>
    </row>
    <row r="167" spans="1:24" ht="15.6" customHeight="1" thickBot="1" x14ac:dyDescent="0.3">
      <c r="A167" s="19"/>
      <c r="B167" s="36" t="s">
        <v>38</v>
      </c>
      <c r="C167" s="37">
        <v>15</v>
      </c>
      <c r="D167" s="95"/>
      <c r="E167" s="38"/>
      <c r="F167" s="38"/>
      <c r="G167" s="84"/>
      <c r="H167" s="84"/>
      <c r="I167" s="39"/>
      <c r="X167" s="20"/>
    </row>
    <row r="168" spans="1:24" ht="15.6" customHeight="1" thickBot="1" x14ac:dyDescent="0.3">
      <c r="A168" s="19"/>
      <c r="E168" s="40">
        <f>SUM(E163:E167)</f>
        <v>17.5</v>
      </c>
      <c r="F168" s="41">
        <f t="shared" ref="F168:I168" si="32">SUM(F163:F167)</f>
        <v>0</v>
      </c>
      <c r="G168" s="40">
        <f t="shared" si="32"/>
        <v>47.5</v>
      </c>
      <c r="H168" s="41">
        <f t="shared" si="32"/>
        <v>0</v>
      </c>
      <c r="I168" s="40">
        <f t="shared" si="32"/>
        <v>0</v>
      </c>
      <c r="X168" s="20"/>
    </row>
    <row r="169" spans="1:24" ht="15.6" customHeight="1" thickBot="1" x14ac:dyDescent="0.3">
      <c r="A169" s="19"/>
      <c r="D169" s="93" t="s">
        <v>40</v>
      </c>
      <c r="X169" s="20"/>
    </row>
    <row r="170" spans="1:24" ht="15.6" customHeight="1" x14ac:dyDescent="0.25">
      <c r="A170" s="19"/>
      <c r="B170" s="79" t="s">
        <v>62</v>
      </c>
      <c r="C170" s="80" t="s">
        <v>52</v>
      </c>
      <c r="D170" s="80"/>
      <c r="E170" s="102" t="str">
        <f>E162</f>
        <v>TSH Čakovec</v>
      </c>
      <c r="F170" s="102" t="str">
        <f t="shared" ref="F170:I170" si="33">F162</f>
        <v>Klen Sveta Marija</v>
      </c>
      <c r="G170" s="102" t="str">
        <f t="shared" si="33"/>
        <v>Som Kotoriba</v>
      </c>
      <c r="H170" s="102" t="str">
        <f t="shared" si="33"/>
        <v>Glavatica Prelog</v>
      </c>
      <c r="I170" s="102" t="str">
        <f t="shared" si="33"/>
        <v>Smuđ Goričan</v>
      </c>
      <c r="X170" s="20"/>
    </row>
    <row r="171" spans="1:24" ht="15.6" customHeight="1" x14ac:dyDescent="0.25">
      <c r="A171" s="19"/>
      <c r="B171" s="34" t="s">
        <v>2</v>
      </c>
      <c r="C171" s="25">
        <v>25</v>
      </c>
      <c r="D171" s="1"/>
      <c r="E171" s="1">
        <v>25</v>
      </c>
      <c r="F171" s="1"/>
      <c r="G171" s="83"/>
      <c r="H171" s="83"/>
      <c r="I171" s="35"/>
      <c r="X171" s="20"/>
    </row>
    <row r="172" spans="1:24" ht="15.6" customHeight="1" x14ac:dyDescent="0.25">
      <c r="A172" s="19"/>
      <c r="B172" s="34" t="s">
        <v>4</v>
      </c>
      <c r="C172" s="25">
        <v>22.5</v>
      </c>
      <c r="D172" s="1"/>
      <c r="E172" s="1"/>
      <c r="F172" s="1"/>
      <c r="G172" s="83"/>
      <c r="H172" s="83"/>
      <c r="I172" s="35"/>
      <c r="X172" s="20"/>
    </row>
    <row r="173" spans="1:24" ht="15.6" customHeight="1" x14ac:dyDescent="0.25">
      <c r="A173" s="19"/>
      <c r="B173" s="34" t="s">
        <v>5</v>
      </c>
      <c r="C173" s="25">
        <v>20</v>
      </c>
      <c r="D173" s="1"/>
      <c r="E173" s="1">
        <v>20</v>
      </c>
      <c r="F173" s="1"/>
      <c r="G173" s="83"/>
      <c r="H173" s="83"/>
      <c r="I173" s="35"/>
      <c r="X173" s="20"/>
    </row>
    <row r="174" spans="1:24" ht="15.6" customHeight="1" x14ac:dyDescent="0.25">
      <c r="A174" s="19"/>
      <c r="B174" s="34" t="s">
        <v>37</v>
      </c>
      <c r="C174" s="25">
        <v>17.5</v>
      </c>
      <c r="D174" s="94"/>
      <c r="E174" s="1"/>
      <c r="F174" s="1"/>
      <c r="G174" s="83"/>
      <c r="H174" s="83"/>
      <c r="I174" s="35"/>
      <c r="X174" s="20"/>
    </row>
    <row r="175" spans="1:24" ht="15.6" customHeight="1" thickBot="1" x14ac:dyDescent="0.3">
      <c r="A175" s="19"/>
      <c r="B175" s="36" t="s">
        <v>38</v>
      </c>
      <c r="C175" s="37">
        <v>15</v>
      </c>
      <c r="D175" s="95"/>
      <c r="E175" s="38">
        <v>15</v>
      </c>
      <c r="F175" s="38"/>
      <c r="G175" s="84"/>
      <c r="H175" s="84"/>
      <c r="I175" s="39"/>
      <c r="X175" s="20"/>
    </row>
    <row r="176" spans="1:24" ht="15.6" customHeight="1" thickBot="1" x14ac:dyDescent="0.3">
      <c r="A176" s="19"/>
      <c r="E176" s="40">
        <f>SUM(E171:E175)</f>
        <v>60</v>
      </c>
      <c r="F176" s="41">
        <f>SUM(F171:F175)</f>
        <v>0</v>
      </c>
      <c r="G176" s="40">
        <f t="shared" ref="G176:I176" si="34">SUM(G171:G175)</f>
        <v>0</v>
      </c>
      <c r="H176" s="41">
        <f t="shared" si="34"/>
        <v>0</v>
      </c>
      <c r="I176" s="40">
        <f t="shared" si="34"/>
        <v>0</v>
      </c>
      <c r="X176" s="20"/>
    </row>
    <row r="177" spans="1:24" ht="15.6" customHeight="1" x14ac:dyDescent="0.25">
      <c r="A177" s="19"/>
      <c r="X177" s="20"/>
    </row>
    <row r="178" spans="1:24" ht="15.6" customHeight="1" x14ac:dyDescent="0.25">
      <c r="A178" s="19"/>
      <c r="B178" s="3" t="s">
        <v>39</v>
      </c>
      <c r="X178" s="20"/>
    </row>
    <row r="179" spans="1:24" ht="15.6" customHeight="1" x14ac:dyDescent="0.25">
      <c r="A179" s="19"/>
      <c r="B179" s="29" t="s">
        <v>44</v>
      </c>
      <c r="C179" s="29"/>
      <c r="D179" s="96"/>
      <c r="X179" s="20"/>
    </row>
    <row r="180" spans="1:24" ht="15.6" customHeight="1" thickBot="1" x14ac:dyDescent="0.3">
      <c r="A180" s="22"/>
      <c r="B180" s="23"/>
      <c r="C180" s="23"/>
      <c r="D180" s="97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4"/>
    </row>
    <row r="181" spans="1:24" ht="15.6" customHeight="1" thickTop="1" x14ac:dyDescent="0.25">
      <c r="B181" s="6"/>
      <c r="C181" s="7" t="s">
        <v>3</v>
      </c>
      <c r="D181" s="98"/>
      <c r="E181" s="7"/>
      <c r="F181" s="7"/>
      <c r="G181" s="7"/>
      <c r="H181" s="7"/>
      <c r="I181" s="10"/>
      <c r="J181" s="10"/>
      <c r="K181" s="10"/>
      <c r="L181" s="10"/>
      <c r="M181" s="10"/>
      <c r="N181" s="11"/>
    </row>
    <row r="182" spans="1:24" ht="15.6" customHeight="1" x14ac:dyDescent="0.25">
      <c r="B182" s="8"/>
      <c r="C182" s="9"/>
      <c r="D182" s="99"/>
      <c r="E182" s="9"/>
      <c r="F182" s="9"/>
      <c r="G182" s="9"/>
      <c r="H182" s="9"/>
      <c r="N182" s="12"/>
    </row>
    <row r="183" spans="1:24" ht="15.6" customHeight="1" x14ac:dyDescent="0.25">
      <c r="B183" s="8"/>
      <c r="C183" s="9" t="s">
        <v>6</v>
      </c>
      <c r="D183" s="99"/>
      <c r="E183" s="9"/>
      <c r="F183" s="9"/>
      <c r="G183" s="9"/>
      <c r="H183" s="9"/>
      <c r="N183" s="12"/>
    </row>
    <row r="184" spans="1:24" ht="15.6" customHeight="1" x14ac:dyDescent="0.25">
      <c r="B184" s="8"/>
      <c r="C184" s="9" t="s">
        <v>7</v>
      </c>
      <c r="D184" s="99"/>
      <c r="E184" s="9"/>
      <c r="F184" s="9"/>
      <c r="G184" s="9"/>
      <c r="H184" s="9"/>
      <c r="N184" s="12"/>
    </row>
    <row r="185" spans="1:24" ht="15.6" customHeight="1" x14ac:dyDescent="0.25">
      <c r="B185" s="8"/>
      <c r="C185" s="9" t="s">
        <v>9</v>
      </c>
      <c r="D185" s="99"/>
      <c r="E185" s="9"/>
      <c r="F185" s="9"/>
      <c r="G185" s="9"/>
      <c r="H185" s="9"/>
      <c r="N185" s="12"/>
    </row>
    <row r="186" spans="1:24" ht="15.6" customHeight="1" x14ac:dyDescent="0.25">
      <c r="B186" s="8"/>
      <c r="C186" s="9" t="s">
        <v>11</v>
      </c>
      <c r="D186" s="99"/>
      <c r="E186" s="9"/>
      <c r="F186" s="9"/>
      <c r="G186" s="9"/>
      <c r="H186" s="9"/>
      <c r="N186" s="12"/>
    </row>
    <row r="187" spans="1:24" ht="15.6" customHeight="1" x14ac:dyDescent="0.25">
      <c r="B187" s="8"/>
      <c r="C187" s="9" t="s">
        <v>14</v>
      </c>
      <c r="D187" s="99"/>
      <c r="E187" s="9"/>
      <c r="F187" s="9"/>
      <c r="G187" s="9"/>
      <c r="H187" s="9"/>
      <c r="N187" s="12"/>
    </row>
    <row r="188" spans="1:24" ht="15.6" customHeight="1" x14ac:dyDescent="0.25">
      <c r="B188" s="8"/>
      <c r="C188" s="9" t="s">
        <v>17</v>
      </c>
      <c r="D188" s="99"/>
      <c r="E188" s="9"/>
      <c r="F188" s="9"/>
      <c r="G188" s="9"/>
      <c r="H188" s="9"/>
      <c r="N188" s="12"/>
    </row>
    <row r="189" spans="1:24" ht="15.6" customHeight="1" x14ac:dyDescent="0.25">
      <c r="B189" s="8"/>
      <c r="C189" s="9"/>
      <c r="D189" s="99"/>
      <c r="E189" s="9"/>
      <c r="F189" s="9"/>
      <c r="G189" s="9"/>
      <c r="H189" s="9"/>
      <c r="N189" s="12"/>
    </row>
    <row r="190" spans="1:24" ht="15.6" customHeight="1" x14ac:dyDescent="0.3">
      <c r="B190" s="13"/>
      <c r="C190" s="26" t="s">
        <v>44</v>
      </c>
      <c r="D190" s="100"/>
      <c r="E190" s="26"/>
      <c r="F190" s="26"/>
      <c r="G190" s="26"/>
      <c r="H190" s="26"/>
      <c r="I190" s="27"/>
      <c r="J190" s="27"/>
      <c r="K190" s="27"/>
      <c r="L190" s="27"/>
      <c r="M190" s="27"/>
      <c r="N190" s="28"/>
    </row>
    <row r="191" spans="1:24" ht="15.6" customHeight="1" x14ac:dyDescent="0.25"/>
    <row r="192" spans="1:24" ht="15.6" customHeight="1" x14ac:dyDescent="0.25"/>
    <row r="193" ht="15.6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</dc:creator>
  <cp:lastModifiedBy>Ivica Jakupak</cp:lastModifiedBy>
  <dcterms:created xsi:type="dcterms:W3CDTF">2016-07-03T18:52:08Z</dcterms:created>
  <dcterms:modified xsi:type="dcterms:W3CDTF">2025-11-05T07:31:25Z</dcterms:modified>
</cp:coreProperties>
</file>